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F:\AtirLLSProductie\Atir\Projecten algemeen\In behandeling\LMC\Aanbesteding 2021\6. Calculatie\"/>
    </mc:Choice>
  </mc:AlternateContent>
  <xr:revisionPtr revIDLastSave="0" documentId="13_ncr:1_{A6AB71FF-2FC3-4BE2-96C1-A09A52D29D76}" xr6:coauthVersionLast="47" xr6:coauthVersionMax="47" xr10:uidLastSave="{00000000-0000-0000-0000-000000000000}"/>
  <bookViews>
    <workbookView xWindow="-120" yWindow="-120" windowWidth="29040" windowHeight="15840" tabRatio="927" xr2:uid="{00000000-000D-0000-FFFF-FFFF00000000}"/>
  </bookViews>
  <sheets>
    <sheet name="Info blad" sheetId="11" r:id="rId1"/>
    <sheet name="2-Kosten per locatie" sheetId="37" state="hidden" r:id="rId2"/>
    <sheet name="1- kosten per locatie" sheetId="39" r:id="rId3"/>
    <sheet name="2-Productie normen" sheetId="28" r:id="rId4"/>
    <sheet name="3-Basis ruimtestaat" sheetId="2" r:id="rId5"/>
    <sheet name="4-Premies en opslagen" sheetId="17" r:id="rId6"/>
    <sheet name="5-Opbouw uurtarief productie" sheetId="18" r:id="rId7"/>
    <sheet name="6-Opbouw uurtarief toezicht" sheetId="38" r:id="rId8"/>
    <sheet name="7-Additionele werkzaamheden" sheetId="31" r:id="rId9"/>
    <sheet name="8-Glasbewassing" sheetId="35" r:id="rId10"/>
    <sheet name="9-Afroepprijs" sheetId="5" r:id="rId11"/>
  </sheets>
  <externalReferences>
    <externalReference r:id="rId12"/>
    <externalReference r:id="rId13"/>
    <externalReference r:id="rId14"/>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localSheetId="9" hidden="1">'[3]#REF'!#REF!</definedName>
    <definedName name="_Fill" localSheetId="0" hidden="1">'[2]#REF'!#REF!</definedName>
    <definedName name="_Fill" hidden="1">'[2]#REF'!#REF!</definedName>
    <definedName name="_filll" hidden="1">'[4]#REF'!#REF!</definedName>
    <definedName name="_xlnm._FilterDatabase" localSheetId="2" hidden="1">'1- kosten per locatie'!$A$10:$X$10</definedName>
    <definedName name="_xlnm._FilterDatabase" localSheetId="1" hidden="1">'2-Kosten per locatie'!$A$10:$D$26</definedName>
    <definedName name="_xlnm._FilterDatabase" localSheetId="4" hidden="1">'3-Basis ruimtestaat'!$B$9:$V$1345</definedName>
    <definedName name="_xlnm._FilterDatabase" localSheetId="9" hidden="1">'8-Glasbewassing'!$A$13:$AE$59</definedName>
    <definedName name="_Key1" localSheetId="1" hidden="1">'[2]#REF'!#REF!</definedName>
    <definedName name="_Key1" localSheetId="9" hidden="1">'[3]#REF'!#REF!</definedName>
    <definedName name="_Key1" localSheetId="0" hidden="1">'[2]#REF'!#REF!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AccessDatabase" hidden="1">"C:\data\excel\BASISWP.mdb"</definedName>
    <definedName name="Additioneel" hidden="1">'[3]#REF'!#REF!</definedName>
    <definedName name="_xlnm.Print_Area" localSheetId="2">'1- kosten per locatie'!$A$1:$O$37</definedName>
    <definedName name="_xlnm.Print_Area" localSheetId="1">'2-Kosten per locatie'!$A$3:$Q$25</definedName>
    <definedName name="_xlnm.Print_Area" localSheetId="3">'2-Productie normen'!$A$1:$L$30</definedName>
    <definedName name="_xlnm.Print_Area" localSheetId="4">'3-Basis ruimtestaat'!$B$1:$V$1047</definedName>
    <definedName name="_xlnm.Print_Area" localSheetId="5">'4-Premies en opslagen'!$A$3:$E$53</definedName>
    <definedName name="_xlnm.Print_Area" localSheetId="6">'5-Opbouw uurtarief productie'!$A$1:$O$62</definedName>
    <definedName name="_xlnm.Print_Area" localSheetId="9">'8-Glasbewassing'!$A$1:$M$60</definedName>
    <definedName name="_xlnm.Print_Area" localSheetId="10">'9-Afroepprijs'!$A$1:$F$53</definedName>
    <definedName name="_xlnm.Print_Area" localSheetId="0">'Info blad'!$A$1:$F$20</definedName>
    <definedName name="_xlnm.Print_Titles" localSheetId="1">'2-Kosten per locatie'!$10:$10</definedName>
    <definedName name="_xlnm.Print_Titles" localSheetId="4">'3-Basis ruimtestaat'!$9:$9</definedName>
    <definedName name="_xlnm.Print_Titles" localSheetId="6">'5-Opbouw uurtarief productie'!$A:$C</definedName>
    <definedName name="_xlnm.Print_Titles" localSheetId="9">'8-Glasbewassing'!$13:$13</definedName>
    <definedName name="_xlnm.Print_Titles" localSheetId="10">'9-Afroepprijs'!$6:$10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ebouw" localSheetId="1">'2-Kosten per locatie'!$A:$A</definedName>
    <definedName name="gebouw">'3-Basis ruimtestaat'!$B:$B</definedName>
    <definedName name="glas" localSheetId="1">'2-Kosten per locatie'!glas</definedName>
    <definedName name="glas">'2-Kosten per locatie'!glas</definedName>
    <definedName name="gs" hidden="1">'[5]#REF'!#REF!</definedName>
    <definedName name="han" localSheetId="1" hidden="1">'[2]#REF'!#REF!</definedName>
    <definedName name="han" localSheetId="9" hidden="1">'[3]#REF'!#REF!</definedName>
    <definedName name="han" hidden="1">'[2]#REF'!#REF!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etal">'[7]2-Kengetal'!$A$10:$K$53</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35" l="1"/>
  <c r="F19" i="35" s="1"/>
  <c r="I19" i="35" s="1"/>
  <c r="K19" i="35" s="1"/>
  <c r="H18" i="35"/>
  <c r="F18" i="35" s="1"/>
  <c r="I18" i="35" s="1"/>
  <c r="K18" i="35" s="1"/>
  <c r="H17" i="35"/>
  <c r="F17" i="35" s="1"/>
  <c r="I17" i="35" s="1"/>
  <c r="K17" i="35" s="1"/>
  <c r="V1345" i="2" l="1"/>
  <c r="V1344" i="2"/>
  <c r="V1343" i="2"/>
  <c r="V1342" i="2"/>
  <c r="V1341" i="2"/>
  <c r="V1340" i="2"/>
  <c r="V1339" i="2"/>
  <c r="V1338" i="2"/>
  <c r="V1337" i="2"/>
  <c r="V1336" i="2"/>
  <c r="V1335" i="2"/>
  <c r="V1334" i="2"/>
  <c r="V1333" i="2"/>
  <c r="V1332" i="2"/>
  <c r="V1331" i="2"/>
  <c r="V1330" i="2"/>
  <c r="V1329" i="2"/>
  <c r="V1328" i="2"/>
  <c r="V1327" i="2"/>
  <c r="V1326" i="2"/>
  <c r="V1325" i="2"/>
  <c r="V1324" i="2"/>
  <c r="V1323" i="2"/>
  <c r="V1322" i="2"/>
  <c r="V1321" i="2"/>
  <c r="V1320" i="2"/>
  <c r="V1319" i="2"/>
  <c r="V1318" i="2"/>
  <c r="V1317" i="2"/>
  <c r="V1316" i="2"/>
  <c r="V1315" i="2"/>
  <c r="V1314" i="2"/>
  <c r="V1313" i="2"/>
  <c r="V1312" i="2"/>
  <c r="V1311" i="2"/>
  <c r="V1310" i="2"/>
  <c r="V1309" i="2"/>
  <c r="V1308" i="2"/>
  <c r="V1307" i="2"/>
  <c r="V1306" i="2"/>
  <c r="V1305" i="2"/>
  <c r="V1304" i="2"/>
  <c r="V1303" i="2"/>
  <c r="V1302" i="2"/>
  <c r="V1301" i="2"/>
  <c r="V1300" i="2"/>
  <c r="V1299" i="2"/>
  <c r="V1298" i="2"/>
  <c r="V1297" i="2"/>
  <c r="V1296" i="2"/>
  <c r="V1295" i="2"/>
  <c r="V1294" i="2"/>
  <c r="V1293" i="2"/>
  <c r="V1292" i="2"/>
  <c r="V1291" i="2"/>
  <c r="V1290" i="2"/>
  <c r="V1289" i="2"/>
  <c r="V1288" i="2"/>
  <c r="V1287" i="2"/>
  <c r="V1286" i="2"/>
  <c r="V1285" i="2"/>
  <c r="V1284" i="2"/>
  <c r="V1283" i="2"/>
  <c r="V1282" i="2"/>
  <c r="V1281" i="2"/>
  <c r="V1280" i="2"/>
  <c r="V1279" i="2"/>
  <c r="V1278" i="2"/>
  <c r="V1277" i="2"/>
  <c r="V1276" i="2"/>
  <c r="V1275" i="2"/>
  <c r="V1274" i="2"/>
  <c r="V1273" i="2"/>
  <c r="V1272" i="2"/>
  <c r="V1271" i="2"/>
  <c r="V1270" i="2"/>
  <c r="V1269" i="2"/>
  <c r="V1268" i="2"/>
  <c r="V1267" i="2"/>
  <c r="V1266" i="2"/>
  <c r="V1265" i="2"/>
  <c r="R1345" i="2"/>
  <c r="P1345" i="2"/>
  <c r="R1344" i="2"/>
  <c r="P1344" i="2"/>
  <c r="R1343" i="2"/>
  <c r="P1343" i="2"/>
  <c r="R1342" i="2"/>
  <c r="P1342" i="2"/>
  <c r="R1341" i="2"/>
  <c r="Q1341" i="2"/>
  <c r="O1341" i="2" s="1"/>
  <c r="P1341" i="2"/>
  <c r="R1340" i="2"/>
  <c r="Q1340" i="2"/>
  <c r="O1340" i="2" s="1"/>
  <c r="P1340" i="2"/>
  <c r="R1339" i="2"/>
  <c r="P1339" i="2"/>
  <c r="R1338" i="2"/>
  <c r="P1338" i="2"/>
  <c r="R1337" i="2"/>
  <c r="Q1337" i="2"/>
  <c r="O1337" i="2" s="1"/>
  <c r="P1337" i="2"/>
  <c r="R1336" i="2"/>
  <c r="P1336" i="2"/>
  <c r="R1335" i="2"/>
  <c r="P1335" i="2"/>
  <c r="R1334" i="2"/>
  <c r="Q1334" i="2"/>
  <c r="O1334" i="2" s="1"/>
  <c r="P1334" i="2"/>
  <c r="R1333" i="2"/>
  <c r="P1333" i="2"/>
  <c r="R1332" i="2"/>
  <c r="P1332" i="2"/>
  <c r="R1331" i="2"/>
  <c r="P1331" i="2"/>
  <c r="R1330" i="2"/>
  <c r="Q1330" i="2"/>
  <c r="O1330" i="2" s="1"/>
  <c r="P1330" i="2"/>
  <c r="R1329" i="2"/>
  <c r="Q1329" i="2"/>
  <c r="P1329" i="2"/>
  <c r="O1329" i="2"/>
  <c r="R1328" i="2"/>
  <c r="P1328" i="2"/>
  <c r="R1327" i="2"/>
  <c r="Q1327" i="2"/>
  <c r="O1327" i="2" s="1"/>
  <c r="P1327" i="2"/>
  <c r="R1326" i="2"/>
  <c r="Q1326" i="2"/>
  <c r="O1326" i="2" s="1"/>
  <c r="P1326" i="2"/>
  <c r="R1325" i="2"/>
  <c r="P1325" i="2"/>
  <c r="R1324" i="2"/>
  <c r="Q1324" i="2"/>
  <c r="O1324" i="2" s="1"/>
  <c r="P1324" i="2"/>
  <c r="R1323" i="2"/>
  <c r="P1323" i="2"/>
  <c r="R1322" i="2"/>
  <c r="Q1322" i="2"/>
  <c r="P1322" i="2"/>
  <c r="O1322" i="2"/>
  <c r="R1321" i="2"/>
  <c r="Q1321" i="2"/>
  <c r="O1321" i="2" s="1"/>
  <c r="P1321" i="2"/>
  <c r="R1320" i="2"/>
  <c r="P1320" i="2"/>
  <c r="R1319" i="2"/>
  <c r="P1319" i="2"/>
  <c r="R1318" i="2"/>
  <c r="Q1318" i="2"/>
  <c r="O1318" i="2" s="1"/>
  <c r="P1318" i="2"/>
  <c r="R1317" i="2"/>
  <c r="P1317" i="2"/>
  <c r="R1316" i="2"/>
  <c r="P1316" i="2"/>
  <c r="R1315" i="2"/>
  <c r="P1315" i="2"/>
  <c r="R1314" i="2"/>
  <c r="P1314" i="2"/>
  <c r="R1313" i="2"/>
  <c r="P1313" i="2"/>
  <c r="R1312" i="2"/>
  <c r="P1312" i="2"/>
  <c r="R1311" i="2"/>
  <c r="P1311" i="2"/>
  <c r="R1310" i="2"/>
  <c r="P1310" i="2"/>
  <c r="R1309" i="2"/>
  <c r="P1309" i="2"/>
  <c r="R1308" i="2"/>
  <c r="P1308" i="2"/>
  <c r="R1307" i="2"/>
  <c r="P1307" i="2"/>
  <c r="R1306" i="2"/>
  <c r="P1306" i="2"/>
  <c r="R1305" i="2"/>
  <c r="P1305" i="2"/>
  <c r="R1304" i="2"/>
  <c r="Q1304" i="2"/>
  <c r="O1304" i="2" s="1"/>
  <c r="P1304" i="2"/>
  <c r="R1303" i="2"/>
  <c r="Q1303" i="2"/>
  <c r="O1303" i="2" s="1"/>
  <c r="P1303" i="2"/>
  <c r="R1302" i="2"/>
  <c r="P1302" i="2"/>
  <c r="R1301" i="2"/>
  <c r="Q1301" i="2"/>
  <c r="P1301" i="2"/>
  <c r="O1301" i="2"/>
  <c r="R1300" i="2"/>
  <c r="P1300" i="2"/>
  <c r="R1299" i="2"/>
  <c r="Q1299" i="2"/>
  <c r="P1299" i="2"/>
  <c r="O1299" i="2"/>
  <c r="R1298" i="2"/>
  <c r="Q1298" i="2"/>
  <c r="P1298" i="2"/>
  <c r="O1298" i="2"/>
  <c r="R1297" i="2"/>
  <c r="P1297" i="2"/>
  <c r="R1296" i="2"/>
  <c r="Q1296" i="2"/>
  <c r="P1296" i="2"/>
  <c r="O1296" i="2"/>
  <c r="R1295" i="2"/>
  <c r="Q1295" i="2"/>
  <c r="O1295" i="2" s="1"/>
  <c r="P1295" i="2"/>
  <c r="R1294" i="2"/>
  <c r="Q1294" i="2"/>
  <c r="O1294" i="2" s="1"/>
  <c r="P1294" i="2"/>
  <c r="R1293" i="2"/>
  <c r="P1293" i="2"/>
  <c r="R1292" i="2"/>
  <c r="P1292" i="2"/>
  <c r="R1291" i="2"/>
  <c r="P1291" i="2"/>
  <c r="R1290" i="2"/>
  <c r="P1290" i="2"/>
  <c r="R1289" i="2"/>
  <c r="P1289" i="2"/>
  <c r="R1288" i="2"/>
  <c r="P1288" i="2"/>
  <c r="R1287" i="2"/>
  <c r="P1287" i="2"/>
  <c r="R1286" i="2"/>
  <c r="Q1286" i="2"/>
  <c r="P1286" i="2"/>
  <c r="O1286" i="2"/>
  <c r="R1285" i="2"/>
  <c r="Q1285" i="2"/>
  <c r="O1285" i="2" s="1"/>
  <c r="P1285" i="2"/>
  <c r="R1284" i="2"/>
  <c r="P1284" i="2"/>
  <c r="R1283" i="2"/>
  <c r="P1283" i="2"/>
  <c r="R1282" i="2"/>
  <c r="P1282" i="2"/>
  <c r="R1281" i="2"/>
  <c r="P1281" i="2"/>
  <c r="R1280" i="2"/>
  <c r="P1280" i="2"/>
  <c r="R1279" i="2"/>
  <c r="P1279" i="2"/>
  <c r="R1278" i="2"/>
  <c r="P1278" i="2"/>
  <c r="R1277" i="2"/>
  <c r="P1277" i="2"/>
  <c r="R1276" i="2"/>
  <c r="P1276" i="2"/>
  <c r="R1275" i="2"/>
  <c r="P1275" i="2"/>
  <c r="R1274" i="2"/>
  <c r="P1274" i="2"/>
  <c r="R1273" i="2"/>
  <c r="P1273" i="2"/>
  <c r="R1272" i="2"/>
  <c r="P1272" i="2"/>
  <c r="R1271" i="2"/>
  <c r="Q1271" i="2"/>
  <c r="O1271" i="2" s="1"/>
  <c r="P1271" i="2"/>
  <c r="R1270" i="2"/>
  <c r="Q1270" i="2"/>
  <c r="P1270" i="2"/>
  <c r="O1270" i="2"/>
  <c r="R1269" i="2"/>
  <c r="P1269" i="2"/>
  <c r="R1268" i="2"/>
  <c r="P1268" i="2"/>
  <c r="R1267" i="2"/>
  <c r="Q1267" i="2"/>
  <c r="O1267" i="2" s="1"/>
  <c r="P1267" i="2"/>
  <c r="R1266" i="2"/>
  <c r="Q1266" i="2"/>
  <c r="O1266" i="2" s="1"/>
  <c r="P1266" i="2"/>
  <c r="R1265" i="2"/>
  <c r="Q1265" i="2"/>
  <c r="O1265" i="2" s="1"/>
  <c r="P1265" i="2"/>
  <c r="P801" i="2" l="1"/>
  <c r="R801" i="2"/>
  <c r="V801" i="2"/>
  <c r="O715" i="2" l="1"/>
  <c r="P1048" i="2" l="1"/>
  <c r="R1048" i="2"/>
  <c r="V1048" i="2"/>
  <c r="P1049" i="2"/>
  <c r="R1049" i="2"/>
  <c r="V1049" i="2"/>
  <c r="P1050" i="2"/>
  <c r="R1050" i="2"/>
  <c r="V1050" i="2"/>
  <c r="O1051" i="2"/>
  <c r="P1051" i="2"/>
  <c r="Q1051" i="2"/>
  <c r="R1051" i="2"/>
  <c r="V1051" i="2"/>
  <c r="O1052" i="2"/>
  <c r="P1052" i="2"/>
  <c r="Q1052" i="2"/>
  <c r="R1052" i="2"/>
  <c r="V1052" i="2"/>
  <c r="O1053" i="2"/>
  <c r="P1053" i="2"/>
  <c r="Q1053" i="2"/>
  <c r="R1053" i="2"/>
  <c r="V1053" i="2"/>
  <c r="P1054" i="2"/>
  <c r="R1054" i="2"/>
  <c r="V1054" i="2"/>
  <c r="P1055" i="2"/>
  <c r="R1055" i="2"/>
  <c r="V1055" i="2"/>
  <c r="P1056" i="2"/>
  <c r="R1056" i="2"/>
  <c r="V1056" i="2"/>
  <c r="P1057" i="2"/>
  <c r="R1057" i="2"/>
  <c r="V1057" i="2"/>
  <c r="P1058" i="2"/>
  <c r="R1058" i="2"/>
  <c r="V1058" i="2"/>
  <c r="P1059" i="2"/>
  <c r="R1059" i="2"/>
  <c r="V1059" i="2"/>
  <c r="P1060" i="2"/>
  <c r="R1060" i="2"/>
  <c r="V1060" i="2"/>
  <c r="P1061" i="2"/>
  <c r="R1061" i="2"/>
  <c r="V1061" i="2"/>
  <c r="O1062" i="2"/>
  <c r="P1062" i="2"/>
  <c r="Q1062" i="2"/>
  <c r="R1062" i="2"/>
  <c r="V1062" i="2"/>
  <c r="O1063" i="2"/>
  <c r="P1063" i="2"/>
  <c r="Q1063" i="2"/>
  <c r="R1063" i="2"/>
  <c r="V1063" i="2"/>
  <c r="P1064" i="2"/>
  <c r="R1064" i="2"/>
  <c r="V1064" i="2"/>
  <c r="P1065" i="2"/>
  <c r="R1065" i="2"/>
  <c r="V1065" i="2"/>
  <c r="P1066" i="2"/>
  <c r="R1066" i="2"/>
  <c r="V1066" i="2"/>
  <c r="O1067" i="2"/>
  <c r="P1067" i="2"/>
  <c r="Q1067" i="2"/>
  <c r="R1067" i="2"/>
  <c r="V1067" i="2"/>
  <c r="P1068" i="2"/>
  <c r="R1068" i="2"/>
  <c r="V1068" i="2"/>
  <c r="O1069" i="2"/>
  <c r="P1069" i="2"/>
  <c r="Q1069" i="2"/>
  <c r="R1069" i="2"/>
  <c r="V1069" i="2"/>
  <c r="O1070" i="2"/>
  <c r="P1070" i="2"/>
  <c r="Q1070" i="2"/>
  <c r="R1070" i="2"/>
  <c r="V1070" i="2"/>
  <c r="O1071" i="2"/>
  <c r="P1071" i="2"/>
  <c r="Q1071" i="2"/>
  <c r="R1071" i="2"/>
  <c r="V1071" i="2"/>
  <c r="O1072" i="2"/>
  <c r="P1072" i="2"/>
  <c r="Q1072" i="2"/>
  <c r="R1072" i="2"/>
  <c r="V1072" i="2"/>
  <c r="O1073" i="2"/>
  <c r="P1073" i="2"/>
  <c r="Q1073" i="2"/>
  <c r="R1073" i="2"/>
  <c r="V1073" i="2"/>
  <c r="O1074" i="2"/>
  <c r="P1074" i="2"/>
  <c r="Q1074" i="2"/>
  <c r="R1074" i="2"/>
  <c r="V1074" i="2"/>
  <c r="O1075" i="2"/>
  <c r="P1075" i="2"/>
  <c r="Q1075" i="2"/>
  <c r="R1075" i="2"/>
  <c r="V1075" i="2"/>
  <c r="O1076" i="2"/>
  <c r="P1076" i="2"/>
  <c r="Q1076" i="2"/>
  <c r="R1076" i="2"/>
  <c r="V1076" i="2"/>
  <c r="O1077" i="2"/>
  <c r="P1077" i="2"/>
  <c r="Q1077" i="2"/>
  <c r="R1077" i="2"/>
  <c r="V1077" i="2"/>
  <c r="O1078" i="2"/>
  <c r="P1078" i="2"/>
  <c r="Q1078" i="2"/>
  <c r="R1078" i="2"/>
  <c r="V1078" i="2"/>
  <c r="P1079" i="2"/>
  <c r="R1079" i="2"/>
  <c r="V1079" i="2"/>
  <c r="O1080" i="2"/>
  <c r="P1080" i="2"/>
  <c r="Q1080" i="2"/>
  <c r="R1080" i="2"/>
  <c r="V1080" i="2"/>
  <c r="O1081" i="2"/>
  <c r="P1081" i="2"/>
  <c r="Q1081" i="2"/>
  <c r="R1081" i="2"/>
  <c r="V1081" i="2"/>
  <c r="O1082" i="2"/>
  <c r="P1082" i="2"/>
  <c r="Q1082" i="2"/>
  <c r="R1082" i="2"/>
  <c r="V1082" i="2"/>
  <c r="P1083" i="2"/>
  <c r="R1083" i="2"/>
  <c r="V1083" i="2"/>
  <c r="P1084" i="2"/>
  <c r="R1084" i="2"/>
  <c r="V1084" i="2"/>
  <c r="O1085" i="2"/>
  <c r="P1085" i="2"/>
  <c r="Q1085" i="2"/>
  <c r="R1085" i="2"/>
  <c r="V1085" i="2"/>
  <c r="P1086" i="2"/>
  <c r="R1086" i="2"/>
  <c r="V1086" i="2"/>
  <c r="P1087" i="2"/>
  <c r="R1087" i="2"/>
  <c r="V1087" i="2"/>
  <c r="O1088" i="2"/>
  <c r="P1088" i="2"/>
  <c r="Q1088" i="2"/>
  <c r="R1088" i="2"/>
  <c r="V1088" i="2"/>
  <c r="P1089" i="2"/>
  <c r="R1089" i="2"/>
  <c r="V1089" i="2"/>
  <c r="O1090" i="2"/>
  <c r="P1090" i="2"/>
  <c r="Q1090" i="2"/>
  <c r="R1090" i="2"/>
  <c r="V1090" i="2"/>
  <c r="P1091" i="2"/>
  <c r="R1091" i="2"/>
  <c r="V1091" i="2"/>
  <c r="P1092" i="2"/>
  <c r="R1092" i="2"/>
  <c r="V1092" i="2"/>
  <c r="P1093" i="2"/>
  <c r="R1093" i="2"/>
  <c r="V1093" i="2"/>
  <c r="P1094" i="2"/>
  <c r="R1094" i="2"/>
  <c r="V1094" i="2"/>
  <c r="P1095" i="2"/>
  <c r="R1095" i="2"/>
  <c r="V1095" i="2"/>
  <c r="P1096" i="2"/>
  <c r="R1096" i="2"/>
  <c r="V1096" i="2"/>
  <c r="P1097" i="2"/>
  <c r="R1097" i="2"/>
  <c r="V1097" i="2"/>
  <c r="P1098" i="2"/>
  <c r="R1098" i="2"/>
  <c r="V1098" i="2"/>
  <c r="P1099" i="2"/>
  <c r="R1099" i="2"/>
  <c r="V1099" i="2"/>
  <c r="P1100" i="2"/>
  <c r="R1100" i="2"/>
  <c r="V1100" i="2"/>
  <c r="P1101" i="2"/>
  <c r="R1101" i="2"/>
  <c r="V1101" i="2"/>
  <c r="P1102" i="2"/>
  <c r="R1102" i="2"/>
  <c r="V1102" i="2"/>
  <c r="O1103" i="2"/>
  <c r="P1103" i="2"/>
  <c r="Q1103" i="2"/>
  <c r="R1103" i="2"/>
  <c r="V1103" i="2"/>
  <c r="P1104" i="2"/>
  <c r="R1104" i="2"/>
  <c r="V1104" i="2"/>
  <c r="P1105" i="2"/>
  <c r="R1105" i="2"/>
  <c r="V1105" i="2"/>
  <c r="O1106" i="2"/>
  <c r="P1106" i="2"/>
  <c r="Q1106" i="2"/>
  <c r="R1106" i="2"/>
  <c r="V1106" i="2"/>
  <c r="P1107" i="2"/>
  <c r="R1107" i="2"/>
  <c r="V1107" i="2"/>
  <c r="O1108" i="2"/>
  <c r="P1108" i="2"/>
  <c r="Q1108" i="2"/>
  <c r="R1108" i="2"/>
  <c r="V1108" i="2"/>
  <c r="O1109" i="2"/>
  <c r="P1109" i="2"/>
  <c r="Q1109" i="2"/>
  <c r="R1109" i="2"/>
  <c r="V1109" i="2"/>
  <c r="P1110" i="2"/>
  <c r="R1110" i="2"/>
  <c r="V1110" i="2"/>
  <c r="P1111" i="2"/>
  <c r="R1111" i="2"/>
  <c r="V1111" i="2"/>
  <c r="P1112" i="2"/>
  <c r="R1112" i="2"/>
  <c r="V1112" i="2"/>
  <c r="P1113" i="2"/>
  <c r="R1113" i="2"/>
  <c r="V1113" i="2"/>
  <c r="O1114" i="2"/>
  <c r="P1114" i="2"/>
  <c r="Q1114" i="2"/>
  <c r="R1114" i="2"/>
  <c r="V1114" i="2"/>
  <c r="O1115" i="2"/>
  <c r="P1115" i="2"/>
  <c r="Q1115" i="2"/>
  <c r="R1115" i="2"/>
  <c r="V1115" i="2"/>
  <c r="P1116" i="2"/>
  <c r="R1116" i="2"/>
  <c r="V1116" i="2"/>
  <c r="O1117" i="2"/>
  <c r="P1117" i="2"/>
  <c r="Q1117" i="2"/>
  <c r="R1117" i="2"/>
  <c r="V1117" i="2"/>
  <c r="P1118" i="2"/>
  <c r="R1118" i="2"/>
  <c r="V1118" i="2"/>
  <c r="P1119" i="2"/>
  <c r="R1119" i="2"/>
  <c r="V1119" i="2"/>
  <c r="P1120" i="2"/>
  <c r="R1120" i="2"/>
  <c r="V1120" i="2"/>
  <c r="O1121" i="2"/>
  <c r="P1121" i="2"/>
  <c r="Q1121" i="2"/>
  <c r="R1121" i="2"/>
  <c r="V1121" i="2"/>
  <c r="O1122" i="2"/>
  <c r="P1122" i="2"/>
  <c r="Q1122" i="2"/>
  <c r="R1122" i="2"/>
  <c r="V1122" i="2"/>
  <c r="O1123" i="2"/>
  <c r="P1123" i="2"/>
  <c r="Q1123" i="2"/>
  <c r="R1123" i="2"/>
  <c r="V1123" i="2"/>
  <c r="P1124" i="2"/>
  <c r="R1124" i="2"/>
  <c r="V1124" i="2"/>
  <c r="O1125" i="2"/>
  <c r="P1125" i="2"/>
  <c r="Q1125" i="2"/>
  <c r="R1125" i="2"/>
  <c r="V1125" i="2"/>
  <c r="P1126" i="2"/>
  <c r="R1126" i="2"/>
  <c r="V1126" i="2"/>
  <c r="P1127" i="2"/>
  <c r="R1127" i="2"/>
  <c r="V1127" i="2"/>
  <c r="P1128" i="2"/>
  <c r="R1128" i="2"/>
  <c r="V1128" i="2"/>
  <c r="P1129" i="2"/>
  <c r="R1129" i="2"/>
  <c r="V1129" i="2"/>
  <c r="P1130" i="2"/>
  <c r="R1130" i="2"/>
  <c r="V1130" i="2"/>
  <c r="P1131" i="2"/>
  <c r="R1131" i="2"/>
  <c r="V1131" i="2"/>
  <c r="O1132" i="2"/>
  <c r="P1132" i="2"/>
  <c r="Q1132" i="2"/>
  <c r="R1132" i="2"/>
  <c r="V1132" i="2"/>
  <c r="O1133" i="2"/>
  <c r="P1133" i="2"/>
  <c r="Q1133" i="2"/>
  <c r="R1133" i="2"/>
  <c r="V1133" i="2"/>
  <c r="P1134" i="2"/>
  <c r="R1134" i="2"/>
  <c r="V1134" i="2"/>
  <c r="P1135" i="2"/>
  <c r="R1135" i="2"/>
  <c r="V1135" i="2"/>
  <c r="P1136" i="2"/>
  <c r="R1136" i="2"/>
  <c r="V1136" i="2"/>
  <c r="O1137" i="2"/>
  <c r="P1137" i="2"/>
  <c r="Q1137" i="2"/>
  <c r="R1137" i="2"/>
  <c r="V1137" i="2"/>
  <c r="P1138" i="2"/>
  <c r="R1138" i="2"/>
  <c r="V1138" i="2"/>
  <c r="P1139" i="2"/>
  <c r="R1139" i="2"/>
  <c r="V1139" i="2"/>
  <c r="P1140" i="2"/>
  <c r="R1140" i="2"/>
  <c r="V1140" i="2"/>
  <c r="O1141" i="2"/>
  <c r="P1141" i="2"/>
  <c r="Q1141" i="2"/>
  <c r="R1141" i="2"/>
  <c r="V1141" i="2"/>
  <c r="O1142" i="2"/>
  <c r="P1142" i="2"/>
  <c r="Q1142" i="2"/>
  <c r="R1142" i="2"/>
  <c r="V1142" i="2"/>
  <c r="P1143" i="2"/>
  <c r="R1143" i="2"/>
  <c r="V1143" i="2"/>
  <c r="O1144" i="2"/>
  <c r="P1144" i="2"/>
  <c r="Q1144" i="2"/>
  <c r="R1144" i="2"/>
  <c r="V1144" i="2"/>
  <c r="P1145" i="2"/>
  <c r="R1145" i="2"/>
  <c r="V1145" i="2"/>
  <c r="P1146" i="2"/>
  <c r="R1146" i="2"/>
  <c r="V1146" i="2"/>
  <c r="P1147" i="2"/>
  <c r="R1147" i="2"/>
  <c r="V1147" i="2"/>
  <c r="P1148" i="2"/>
  <c r="R1148" i="2"/>
  <c r="V1148" i="2"/>
  <c r="P1149" i="2"/>
  <c r="R1149" i="2"/>
  <c r="V1149" i="2"/>
  <c r="P1150" i="2"/>
  <c r="R1150" i="2"/>
  <c r="V1150" i="2"/>
  <c r="P1151" i="2"/>
  <c r="R1151" i="2"/>
  <c r="V1151" i="2"/>
  <c r="P1152" i="2"/>
  <c r="R1152" i="2"/>
  <c r="V1152" i="2"/>
  <c r="P1153" i="2"/>
  <c r="R1153" i="2"/>
  <c r="V1153" i="2"/>
  <c r="P1154" i="2"/>
  <c r="R1154" i="2"/>
  <c r="V1154" i="2"/>
  <c r="P1155" i="2"/>
  <c r="R1155" i="2"/>
  <c r="V1155" i="2"/>
  <c r="P1156" i="2"/>
  <c r="R1156" i="2"/>
  <c r="V1156" i="2"/>
  <c r="P1157" i="2"/>
  <c r="R1157" i="2"/>
  <c r="V1157" i="2"/>
  <c r="P1158" i="2"/>
  <c r="R1158" i="2"/>
  <c r="V1158" i="2"/>
  <c r="O1159" i="2"/>
  <c r="P1159" i="2"/>
  <c r="Q1159" i="2"/>
  <c r="R1159" i="2"/>
  <c r="V1159" i="2"/>
  <c r="P1160" i="2"/>
  <c r="R1160" i="2"/>
  <c r="V1160" i="2"/>
  <c r="P1161" i="2"/>
  <c r="R1161" i="2"/>
  <c r="V1161" i="2"/>
  <c r="O1162" i="2"/>
  <c r="P1162" i="2"/>
  <c r="Q1162" i="2"/>
  <c r="R1162" i="2"/>
  <c r="V1162" i="2"/>
  <c r="P1163" i="2"/>
  <c r="R1163" i="2"/>
  <c r="V1163" i="2"/>
  <c r="P1164" i="2"/>
  <c r="R1164" i="2"/>
  <c r="V1164" i="2"/>
  <c r="P1165" i="2"/>
  <c r="R1165" i="2"/>
  <c r="V1165" i="2"/>
  <c r="P1166" i="2"/>
  <c r="R1166" i="2"/>
  <c r="V1166" i="2"/>
  <c r="P1167" i="2"/>
  <c r="R1167" i="2"/>
  <c r="V1167" i="2"/>
  <c r="P1168" i="2"/>
  <c r="R1168" i="2"/>
  <c r="V1168" i="2"/>
  <c r="P1169" i="2"/>
  <c r="R1169" i="2"/>
  <c r="V1169" i="2"/>
  <c r="P1170" i="2"/>
  <c r="R1170" i="2"/>
  <c r="V1170" i="2"/>
  <c r="P1171" i="2"/>
  <c r="R1171" i="2"/>
  <c r="V1171" i="2"/>
  <c r="P1172" i="2"/>
  <c r="R1172" i="2"/>
  <c r="V1172" i="2"/>
  <c r="P1173" i="2"/>
  <c r="R1173" i="2"/>
  <c r="V1173" i="2"/>
  <c r="P1174" i="2"/>
  <c r="R1174" i="2"/>
  <c r="V1174" i="2"/>
  <c r="P1175" i="2"/>
  <c r="R1175" i="2"/>
  <c r="V1175" i="2"/>
  <c r="P1176" i="2"/>
  <c r="R1176" i="2"/>
  <c r="V1176" i="2"/>
  <c r="P1177" i="2"/>
  <c r="R1177" i="2"/>
  <c r="V1177" i="2"/>
  <c r="P1178" i="2"/>
  <c r="R1178" i="2"/>
  <c r="V1178" i="2"/>
  <c r="P1179" i="2"/>
  <c r="R1179" i="2"/>
  <c r="V1179" i="2"/>
  <c r="P1180" i="2"/>
  <c r="R1180" i="2"/>
  <c r="V1180" i="2"/>
  <c r="P1181" i="2"/>
  <c r="R1181" i="2"/>
  <c r="V1181" i="2"/>
  <c r="P1182" i="2"/>
  <c r="R1182" i="2"/>
  <c r="V1182" i="2"/>
  <c r="P1183" i="2"/>
  <c r="R1183" i="2"/>
  <c r="V1183" i="2"/>
  <c r="P1184" i="2"/>
  <c r="R1184" i="2"/>
  <c r="V1184" i="2"/>
  <c r="P1185" i="2"/>
  <c r="R1185" i="2"/>
  <c r="V1185" i="2"/>
  <c r="P1186" i="2"/>
  <c r="R1186" i="2"/>
  <c r="V1186" i="2"/>
  <c r="P1187" i="2"/>
  <c r="R1187" i="2"/>
  <c r="V1187" i="2"/>
  <c r="P1188" i="2"/>
  <c r="R1188" i="2"/>
  <c r="V1188" i="2"/>
  <c r="P1189" i="2"/>
  <c r="R1189" i="2"/>
  <c r="V1189" i="2"/>
  <c r="P1190" i="2"/>
  <c r="R1190" i="2"/>
  <c r="V1190" i="2"/>
  <c r="O1191" i="2"/>
  <c r="P1191" i="2"/>
  <c r="Q1191" i="2"/>
  <c r="R1191" i="2"/>
  <c r="V1191" i="2"/>
  <c r="O1192" i="2"/>
  <c r="P1192" i="2"/>
  <c r="Q1192" i="2"/>
  <c r="R1192" i="2"/>
  <c r="V1192" i="2"/>
  <c r="P1193" i="2"/>
  <c r="R1193" i="2"/>
  <c r="V1193" i="2"/>
  <c r="O1194" i="2"/>
  <c r="P1194" i="2"/>
  <c r="Q1194" i="2"/>
  <c r="R1194" i="2"/>
  <c r="V1194" i="2"/>
  <c r="P1195" i="2"/>
  <c r="R1195" i="2"/>
  <c r="V1195" i="2"/>
  <c r="P1196" i="2"/>
  <c r="R1196" i="2"/>
  <c r="V1196" i="2"/>
  <c r="P1197" i="2"/>
  <c r="R1197" i="2"/>
  <c r="V1197" i="2"/>
  <c r="P1198" i="2"/>
  <c r="R1198" i="2"/>
  <c r="V1198" i="2"/>
  <c r="P1199" i="2"/>
  <c r="R1199" i="2"/>
  <c r="V1199" i="2"/>
  <c r="P1200" i="2"/>
  <c r="R1200" i="2"/>
  <c r="V1200" i="2"/>
  <c r="P1201" i="2"/>
  <c r="R1201" i="2"/>
  <c r="V1201" i="2"/>
  <c r="P1202" i="2"/>
  <c r="R1202" i="2"/>
  <c r="V1202" i="2"/>
  <c r="P1203" i="2"/>
  <c r="R1203" i="2"/>
  <c r="V1203" i="2"/>
  <c r="P1204" i="2"/>
  <c r="R1204" i="2"/>
  <c r="V1204" i="2"/>
  <c r="P1205" i="2"/>
  <c r="R1205" i="2"/>
  <c r="V1205" i="2"/>
  <c r="P1206" i="2"/>
  <c r="R1206" i="2"/>
  <c r="V1206" i="2"/>
  <c r="P1207" i="2"/>
  <c r="R1207" i="2"/>
  <c r="V1207" i="2"/>
  <c r="P1208" i="2"/>
  <c r="R1208" i="2"/>
  <c r="V1208" i="2"/>
  <c r="P1209" i="2"/>
  <c r="R1209" i="2"/>
  <c r="V1209" i="2"/>
  <c r="O1210" i="2"/>
  <c r="P1210" i="2"/>
  <c r="Q1210" i="2"/>
  <c r="R1210" i="2"/>
  <c r="V1210" i="2"/>
  <c r="P1211" i="2"/>
  <c r="R1211" i="2"/>
  <c r="V1211" i="2"/>
  <c r="O1212" i="2"/>
  <c r="P1212" i="2"/>
  <c r="Q1212" i="2"/>
  <c r="R1212" i="2"/>
  <c r="V1212" i="2"/>
  <c r="O1213" i="2"/>
  <c r="P1213" i="2"/>
  <c r="Q1213" i="2"/>
  <c r="R1213" i="2"/>
  <c r="V1213" i="2"/>
  <c r="P1214" i="2"/>
  <c r="R1214" i="2"/>
  <c r="V1214" i="2"/>
  <c r="P1215" i="2"/>
  <c r="R1215" i="2"/>
  <c r="V1215" i="2"/>
  <c r="O1216" i="2"/>
  <c r="P1216" i="2"/>
  <c r="Q1216" i="2"/>
  <c r="R1216" i="2"/>
  <c r="V1216" i="2"/>
  <c r="P1217" i="2"/>
  <c r="R1217" i="2"/>
  <c r="V1217" i="2"/>
  <c r="P1218" i="2"/>
  <c r="R1218" i="2"/>
  <c r="V1218" i="2"/>
  <c r="O1219" i="2"/>
  <c r="P1219" i="2"/>
  <c r="Q1219" i="2"/>
  <c r="R1219" i="2"/>
  <c r="V1219" i="2"/>
  <c r="O1220" i="2"/>
  <c r="P1220" i="2"/>
  <c r="Q1220" i="2"/>
  <c r="R1220" i="2"/>
  <c r="V1220" i="2"/>
  <c r="P1221" i="2"/>
  <c r="R1221" i="2"/>
  <c r="V1221" i="2"/>
  <c r="P1222" i="2"/>
  <c r="R1222" i="2"/>
  <c r="V1222" i="2"/>
  <c r="P1223" i="2"/>
  <c r="R1223" i="2"/>
  <c r="V1223" i="2"/>
  <c r="P1224" i="2"/>
  <c r="R1224" i="2"/>
  <c r="V1224" i="2"/>
  <c r="P1225" i="2"/>
  <c r="R1225" i="2"/>
  <c r="V1225" i="2"/>
  <c r="P1226" i="2"/>
  <c r="R1226" i="2"/>
  <c r="V1226" i="2"/>
  <c r="P1227" i="2"/>
  <c r="R1227" i="2"/>
  <c r="V1227" i="2"/>
  <c r="P1228" i="2"/>
  <c r="R1228" i="2"/>
  <c r="V1228" i="2"/>
  <c r="P1229" i="2"/>
  <c r="R1229" i="2"/>
  <c r="V1229" i="2"/>
  <c r="P1230" i="2"/>
  <c r="R1230" i="2"/>
  <c r="V1230" i="2"/>
  <c r="P1231" i="2"/>
  <c r="R1231" i="2"/>
  <c r="V1231" i="2"/>
  <c r="P1232" i="2"/>
  <c r="R1232" i="2"/>
  <c r="V1232" i="2"/>
  <c r="P1233" i="2"/>
  <c r="R1233" i="2"/>
  <c r="V1233" i="2"/>
  <c r="P1234" i="2"/>
  <c r="R1234" i="2"/>
  <c r="V1234" i="2"/>
  <c r="P1235" i="2"/>
  <c r="R1235" i="2"/>
  <c r="V1235" i="2"/>
  <c r="P1236" i="2"/>
  <c r="R1236" i="2"/>
  <c r="V1236" i="2"/>
  <c r="O1237" i="2"/>
  <c r="P1237" i="2"/>
  <c r="Q1237" i="2"/>
  <c r="R1237" i="2"/>
  <c r="V1237" i="2"/>
  <c r="P1238" i="2"/>
  <c r="R1238" i="2"/>
  <c r="V1238" i="2"/>
  <c r="P1239" i="2"/>
  <c r="R1239" i="2"/>
  <c r="V1239" i="2"/>
  <c r="O1240" i="2"/>
  <c r="P1240" i="2"/>
  <c r="Q1240" i="2"/>
  <c r="R1240" i="2"/>
  <c r="V1240" i="2"/>
  <c r="O1241" i="2"/>
  <c r="P1241" i="2"/>
  <c r="Q1241" i="2"/>
  <c r="R1241" i="2"/>
  <c r="V1241" i="2"/>
  <c r="P1242" i="2"/>
  <c r="R1242" i="2"/>
  <c r="V1242" i="2"/>
  <c r="P1243" i="2"/>
  <c r="R1243" i="2"/>
  <c r="V1243" i="2"/>
  <c r="P1244" i="2"/>
  <c r="R1244" i="2"/>
  <c r="V1244" i="2"/>
  <c r="O1245" i="2"/>
  <c r="P1245" i="2"/>
  <c r="Q1245" i="2"/>
  <c r="R1245" i="2"/>
  <c r="V1245" i="2"/>
  <c r="P1246" i="2"/>
  <c r="R1246" i="2"/>
  <c r="V1246" i="2"/>
  <c r="P1247" i="2"/>
  <c r="R1247" i="2"/>
  <c r="V1247" i="2"/>
  <c r="O1248" i="2"/>
  <c r="P1248" i="2"/>
  <c r="Q1248" i="2"/>
  <c r="R1248" i="2"/>
  <c r="V1248" i="2"/>
  <c r="P1249" i="2"/>
  <c r="R1249" i="2"/>
  <c r="V1249" i="2"/>
  <c r="O1250" i="2"/>
  <c r="P1250" i="2"/>
  <c r="Q1250" i="2"/>
  <c r="R1250" i="2"/>
  <c r="V1250" i="2"/>
  <c r="O1251" i="2"/>
  <c r="P1251" i="2"/>
  <c r="Q1251" i="2"/>
  <c r="R1251" i="2"/>
  <c r="V1251" i="2"/>
  <c r="P1252" i="2"/>
  <c r="R1252" i="2"/>
  <c r="V1252" i="2"/>
  <c r="P1253" i="2"/>
  <c r="R1253" i="2"/>
  <c r="V1253" i="2"/>
  <c r="P1254" i="2"/>
  <c r="R1254" i="2"/>
  <c r="V1254" i="2"/>
  <c r="P1255" i="2"/>
  <c r="R1255" i="2"/>
  <c r="V1255" i="2"/>
  <c r="P1256" i="2"/>
  <c r="R1256" i="2"/>
  <c r="V1256" i="2"/>
  <c r="P1257" i="2"/>
  <c r="R1257" i="2"/>
  <c r="V1257" i="2"/>
  <c r="P1258" i="2"/>
  <c r="R1258" i="2"/>
  <c r="V1258" i="2"/>
  <c r="P1259" i="2"/>
  <c r="R1259" i="2"/>
  <c r="V1259" i="2"/>
  <c r="P1260" i="2"/>
  <c r="R1260" i="2"/>
  <c r="V1260" i="2"/>
  <c r="P1261" i="2"/>
  <c r="R1261" i="2"/>
  <c r="V1261" i="2"/>
  <c r="P1262" i="2"/>
  <c r="R1262" i="2"/>
  <c r="V1262" i="2"/>
  <c r="P1263" i="2"/>
  <c r="R1263" i="2"/>
  <c r="V1263" i="2"/>
  <c r="P1264" i="2"/>
  <c r="R1264" i="2"/>
  <c r="V1264" i="2"/>
  <c r="P956" i="2"/>
  <c r="R956" i="2"/>
  <c r="V956" i="2"/>
  <c r="P957" i="2"/>
  <c r="R957" i="2"/>
  <c r="V957" i="2"/>
  <c r="B4" i="28"/>
  <c r="H31" i="35" l="1"/>
  <c r="F31" i="35" s="1"/>
  <c r="I31" i="35" s="1"/>
  <c r="K31" i="35" s="1"/>
  <c r="H30" i="35"/>
  <c r="F30" i="35" s="1"/>
  <c r="I30" i="35" s="1"/>
  <c r="K30" i="35" s="1"/>
  <c r="H29" i="35"/>
  <c r="F29" i="35" s="1"/>
  <c r="I29" i="35" s="1"/>
  <c r="K29" i="35" s="1"/>
  <c r="B7" i="5" l="1"/>
  <c r="A7" i="5"/>
  <c r="B6" i="5"/>
  <c r="A6" i="5"/>
  <c r="B5" i="5"/>
  <c r="A5" i="5"/>
  <c r="B4" i="5"/>
  <c r="A4" i="5"/>
  <c r="B3" i="5"/>
  <c r="A3" i="5"/>
  <c r="C7" i="35"/>
  <c r="A7" i="35"/>
  <c r="C6" i="35"/>
  <c r="A6" i="35"/>
  <c r="C5" i="35"/>
  <c r="A5" i="35"/>
  <c r="C4" i="35"/>
  <c r="A4" i="35"/>
  <c r="C3" i="35"/>
  <c r="A3" i="35"/>
  <c r="B7" i="31"/>
  <c r="A7" i="31"/>
  <c r="B6" i="31"/>
  <c r="A6" i="31"/>
  <c r="B5" i="31"/>
  <c r="A5" i="31"/>
  <c r="B4" i="31"/>
  <c r="A4" i="31"/>
  <c r="B3" i="31"/>
  <c r="A3" i="31"/>
  <c r="B7" i="38"/>
  <c r="A7" i="38"/>
  <c r="B6" i="38"/>
  <c r="A6" i="38"/>
  <c r="B5" i="38"/>
  <c r="A5" i="38"/>
  <c r="B4" i="38"/>
  <c r="A4" i="38"/>
  <c r="B3" i="38"/>
  <c r="A3" i="38"/>
  <c r="B7" i="18"/>
  <c r="A7" i="18"/>
  <c r="B6" i="18"/>
  <c r="A6" i="18"/>
  <c r="B5" i="18"/>
  <c r="A5" i="18"/>
  <c r="B4" i="18"/>
  <c r="A4" i="18"/>
  <c r="B3" i="18"/>
  <c r="A3" i="18"/>
  <c r="B7" i="17"/>
  <c r="B6" i="17"/>
  <c r="B5" i="17"/>
  <c r="B3" i="17"/>
  <c r="A7" i="17"/>
  <c r="A6" i="17"/>
  <c r="A5" i="17"/>
  <c r="A4" i="17"/>
  <c r="A3" i="17"/>
  <c r="C6" i="2"/>
  <c r="C5" i="2"/>
  <c r="C3" i="2"/>
  <c r="B6" i="2"/>
  <c r="B5" i="2"/>
  <c r="B4" i="2"/>
  <c r="B3" i="2"/>
  <c r="B6" i="28"/>
  <c r="B5" i="28"/>
  <c r="B3" i="28"/>
  <c r="A4" i="28"/>
  <c r="A5" i="28"/>
  <c r="A6" i="28"/>
  <c r="A3" i="28"/>
  <c r="F19" i="39" l="1"/>
  <c r="Q1344" i="2"/>
  <c r="O1344" i="2" s="1"/>
  <c r="Q1336" i="2"/>
  <c r="O1336" i="2" s="1"/>
  <c r="S1314" i="2"/>
  <c r="S1306" i="2"/>
  <c r="S1291" i="2"/>
  <c r="Q1268" i="2"/>
  <c r="O1268" i="2" s="1"/>
  <c r="Q1311" i="2"/>
  <c r="O1311" i="2" s="1"/>
  <c r="Q1293" i="2"/>
  <c r="O1293" i="2" s="1"/>
  <c r="Q1315" i="2"/>
  <c r="O1315" i="2" s="1"/>
  <c r="S1283" i="2"/>
  <c r="S1275" i="2"/>
  <c r="S1343" i="2"/>
  <c r="S1335" i="2"/>
  <c r="S1329" i="2"/>
  <c r="Q1314" i="2"/>
  <c r="O1314" i="2" s="1"/>
  <c r="Q1306" i="2"/>
  <c r="O1306" i="2" s="1"/>
  <c r="S1298" i="2"/>
  <c r="Q1291" i="2"/>
  <c r="O1291" i="2" s="1"/>
  <c r="S1267" i="2"/>
  <c r="Q1290" i="2"/>
  <c r="O1290" i="2" s="1"/>
  <c r="S1295" i="2"/>
  <c r="S1287" i="2"/>
  <c r="Q1339" i="2"/>
  <c r="O1339" i="2" s="1"/>
  <c r="S1316" i="2"/>
  <c r="Q1331" i="2"/>
  <c r="O1331" i="2" s="1"/>
  <c r="S1330" i="2"/>
  <c r="Q1305" i="2"/>
  <c r="O1305" i="2" s="1"/>
  <c r="S1345" i="2"/>
  <c r="Q1283" i="2"/>
  <c r="O1283" i="2" s="1"/>
  <c r="Q1275" i="2"/>
  <c r="O1275" i="2" s="1"/>
  <c r="S1318" i="2"/>
  <c r="S1277" i="2"/>
  <c r="Q1343" i="2"/>
  <c r="O1343" i="2" s="1"/>
  <c r="Q1335" i="2"/>
  <c r="O1335" i="2" s="1"/>
  <c r="S1321" i="2"/>
  <c r="S1313" i="2"/>
  <c r="S1305" i="2"/>
  <c r="S1290" i="2"/>
  <c r="S1266" i="2"/>
  <c r="Q1316" i="2"/>
  <c r="O1316" i="2" s="1"/>
  <c r="S1315" i="2"/>
  <c r="Q1284" i="2"/>
  <c r="O1284" i="2" s="1"/>
  <c r="S1282" i="2"/>
  <c r="S1274" i="2"/>
  <c r="S1342" i="2"/>
  <c r="Q1313" i="2"/>
  <c r="O1313" i="2" s="1"/>
  <c r="Q1319" i="2"/>
  <c r="O1319" i="2" s="1"/>
  <c r="S1310" i="2"/>
  <c r="S1271" i="2"/>
  <c r="S1294" i="2"/>
  <c r="Q1292" i="2"/>
  <c r="O1292" i="2" s="1"/>
  <c r="S1328" i="2"/>
  <c r="S1297" i="2"/>
  <c r="Q1282" i="2"/>
  <c r="O1282" i="2" s="1"/>
  <c r="Q1274" i="2"/>
  <c r="O1274" i="2" s="1"/>
  <c r="Q1342" i="2"/>
  <c r="O1342" i="2" s="1"/>
  <c r="S1320" i="2"/>
  <c r="S1304" i="2"/>
  <c r="S1289" i="2"/>
  <c r="S1265" i="2"/>
  <c r="S1340" i="2"/>
  <c r="S1302" i="2"/>
  <c r="S1317" i="2"/>
  <c r="S1292" i="2"/>
  <c r="Q1276" i="2"/>
  <c r="O1276" i="2" s="1"/>
  <c r="S1312" i="2"/>
  <c r="S1279" i="2"/>
  <c r="Q1279" i="2"/>
  <c r="O1279" i="2" s="1"/>
  <c r="S1270" i="2"/>
  <c r="Q1328" i="2"/>
  <c r="O1328" i="2" s="1"/>
  <c r="Q1297" i="2"/>
  <c r="O1297" i="2" s="1"/>
  <c r="S1281" i="2"/>
  <c r="S1273" i="2"/>
  <c r="Q1273" i="2"/>
  <c r="O1273" i="2" s="1"/>
  <c r="S1334" i="2"/>
  <c r="S1285" i="2"/>
  <c r="S1341" i="2"/>
  <c r="Q1320" i="2"/>
  <c r="O1320" i="2" s="1"/>
  <c r="Q1312" i="2"/>
  <c r="O1312" i="2" s="1"/>
  <c r="Q1289" i="2"/>
  <c r="O1289" i="2" s="1"/>
  <c r="Q1333" i="2"/>
  <c r="O1333" i="2" s="1"/>
  <c r="Q1317" i="2"/>
  <c r="O1317" i="2" s="1"/>
  <c r="S1327" i="2"/>
  <c r="S1296" i="2"/>
  <c r="Q1281" i="2"/>
  <c r="O1281" i="2" s="1"/>
  <c r="Q1288" i="2"/>
  <c r="O1288" i="2" s="1"/>
  <c r="S1309" i="2"/>
  <c r="S1268" i="2"/>
  <c r="S1319" i="2"/>
  <c r="S1311" i="2"/>
  <c r="S1303" i="2"/>
  <c r="S1288" i="2"/>
  <c r="S1307" i="2"/>
  <c r="S1280" i="2"/>
  <c r="S1272" i="2"/>
  <c r="Q1345" i="2"/>
  <c r="O1345" i="2" s="1"/>
  <c r="S1332" i="2"/>
  <c r="Q1277" i="2"/>
  <c r="O1277" i="2" s="1"/>
  <c r="S1326" i="2"/>
  <c r="Q1280" i="2"/>
  <c r="O1280" i="2" s="1"/>
  <c r="Q1272" i="2"/>
  <c r="O1272" i="2" s="1"/>
  <c r="Q1307" i="2"/>
  <c r="O1307" i="2" s="1"/>
  <c r="S1301" i="2"/>
  <c r="Q1309" i="2"/>
  <c r="O1309" i="2" s="1"/>
  <c r="S1336" i="2"/>
  <c r="S1278" i="2"/>
  <c r="S1322" i="2"/>
  <c r="S1339" i="2"/>
  <c r="S1333" i="2"/>
  <c r="Q1310" i="2"/>
  <c r="O1310" i="2" s="1"/>
  <c r="Q1302" i="2"/>
  <c r="O1302" i="2" s="1"/>
  <c r="Q1287" i="2"/>
  <c r="O1287" i="2" s="1"/>
  <c r="S1325" i="2"/>
  <c r="S1286" i="2"/>
  <c r="Q1338" i="2"/>
  <c r="O1338" i="2" s="1"/>
  <c r="S1284" i="2"/>
  <c r="Q1325" i="2"/>
  <c r="O1325" i="2" s="1"/>
  <c r="S1308" i="2"/>
  <c r="S1331" i="2"/>
  <c r="S1338" i="2"/>
  <c r="Q1332" i="2"/>
  <c r="O1332" i="2" s="1"/>
  <c r="Q1323" i="2"/>
  <c r="O1323" i="2" s="1"/>
  <c r="S1324" i="2"/>
  <c r="Q1278" i="2"/>
  <c r="O1278" i="2" s="1"/>
  <c r="S1293" i="2"/>
  <c r="S1337" i="2"/>
  <c r="S1269" i="2"/>
  <c r="Q1269" i="2"/>
  <c r="O1269" i="2" s="1"/>
  <c r="S1344" i="2"/>
  <c r="S1300" i="2"/>
  <c r="Q1308" i="2"/>
  <c r="O1308" i="2" s="1"/>
  <c r="S1299" i="2"/>
  <c r="S1323" i="2"/>
  <c r="Q1300" i="2"/>
  <c r="O1300" i="2" s="1"/>
  <c r="S1276" i="2"/>
  <c r="S801" i="2"/>
  <c r="Q801" i="2"/>
  <c r="O801" i="2" s="1"/>
  <c r="Q714" i="2"/>
  <c r="Q1060" i="2"/>
  <c r="O1060" i="2" s="1"/>
  <c r="Q1066" i="2"/>
  <c r="O1066" i="2" s="1"/>
  <c r="S1082" i="2"/>
  <c r="S1088" i="2"/>
  <c r="Q1101" i="2"/>
  <c r="O1101" i="2" s="1"/>
  <c r="Q1107" i="2"/>
  <c r="O1107" i="2" s="1"/>
  <c r="Q1113" i="2"/>
  <c r="O1113" i="2" s="1"/>
  <c r="S1161" i="2"/>
  <c r="Q1174" i="2"/>
  <c r="O1174" i="2" s="1"/>
  <c r="S1180" i="2"/>
  <c r="Q1199" i="2"/>
  <c r="O1199" i="2" s="1"/>
  <c r="S1205" i="2"/>
  <c r="S1217" i="2"/>
  <c r="S1223" i="2"/>
  <c r="Q1242" i="2"/>
  <c r="O1242" i="2" s="1"/>
  <c r="Q1254" i="2"/>
  <c r="O1254" i="2" s="1"/>
  <c r="S1260" i="2"/>
  <c r="S1210" i="2"/>
  <c r="Q1186" i="2"/>
  <c r="O1186" i="2" s="1"/>
  <c r="Q1048" i="2"/>
  <c r="O1048" i="2" s="1"/>
  <c r="Q1119" i="2"/>
  <c r="O1119" i="2" s="1"/>
  <c r="Q1131" i="2"/>
  <c r="O1131" i="2" s="1"/>
  <c r="Q1149" i="2"/>
  <c r="O1149" i="2" s="1"/>
  <c r="S1155" i="2"/>
  <c r="Q1187" i="2"/>
  <c r="O1187" i="2" s="1"/>
  <c r="Q1193" i="2"/>
  <c r="O1193" i="2" s="1"/>
  <c r="Q1230" i="2"/>
  <c r="O1230" i="2" s="1"/>
  <c r="S1236" i="2"/>
  <c r="S1242" i="2"/>
  <c r="S1254" i="2"/>
  <c r="Q1249" i="2"/>
  <c r="O1249" i="2" s="1"/>
  <c r="S1249" i="2"/>
  <c r="S1257" i="2"/>
  <c r="S1246" i="2"/>
  <c r="Q1198" i="2"/>
  <c r="O1198" i="2" s="1"/>
  <c r="Q1054" i="2"/>
  <c r="O1054" i="2" s="1"/>
  <c r="S1060" i="2"/>
  <c r="S1066" i="2"/>
  <c r="Q1095" i="2"/>
  <c r="O1095" i="2" s="1"/>
  <c r="S1101" i="2"/>
  <c r="S1107" i="2"/>
  <c r="S1113" i="2"/>
  <c r="Q1143" i="2"/>
  <c r="O1143" i="2" s="1"/>
  <c r="Q1168" i="2"/>
  <c r="O1168" i="2" s="1"/>
  <c r="S1174" i="2"/>
  <c r="S1199" i="2"/>
  <c r="S1248" i="2"/>
  <c r="S1261" i="2"/>
  <c r="Q1188" i="2"/>
  <c r="O1188" i="2" s="1"/>
  <c r="S1231" i="2"/>
  <c r="S1262" i="2"/>
  <c r="S1208" i="2"/>
  <c r="Q1196" i="2"/>
  <c r="O1196" i="2" s="1"/>
  <c r="S1245" i="2"/>
  <c r="Q1092" i="2"/>
  <c r="O1092" i="2" s="1"/>
  <c r="S1165" i="2"/>
  <c r="Q957" i="2"/>
  <c r="O957" i="2" s="1"/>
  <c r="S1048" i="2"/>
  <c r="S1077" i="2"/>
  <c r="Q1083" i="2"/>
  <c r="O1083" i="2" s="1"/>
  <c r="Q1089" i="2"/>
  <c r="O1089" i="2" s="1"/>
  <c r="S1119" i="2"/>
  <c r="S1131" i="2"/>
  <c r="S1149" i="2"/>
  <c r="Q1181" i="2"/>
  <c r="O1181" i="2" s="1"/>
  <c r="S1187" i="2"/>
  <c r="S1193" i="2"/>
  <c r="Q1206" i="2"/>
  <c r="O1206" i="2" s="1"/>
  <c r="Q1218" i="2"/>
  <c r="O1218" i="2" s="1"/>
  <c r="Q1224" i="2"/>
  <c r="O1224" i="2" s="1"/>
  <c r="S1230" i="2"/>
  <c r="Q1261" i="2"/>
  <c r="O1261" i="2" s="1"/>
  <c r="Q1231" i="2"/>
  <c r="O1231" i="2" s="1"/>
  <c r="Q1262" i="2"/>
  <c r="O1262" i="2" s="1"/>
  <c r="S1238" i="2"/>
  <c r="Q1263" i="2"/>
  <c r="O1263" i="2" s="1"/>
  <c r="S1214" i="2"/>
  <c r="Q1134" i="2"/>
  <c r="O1134" i="2" s="1"/>
  <c r="S1140" i="2"/>
  <c r="S1134" i="2"/>
  <c r="S1159" i="2"/>
  <c r="Q1222" i="2"/>
  <c r="O1222" i="2" s="1"/>
  <c r="S1211" i="2"/>
  <c r="S1054" i="2"/>
  <c r="S1095" i="2"/>
  <c r="S1137" i="2"/>
  <c r="S1143" i="2"/>
  <c r="Q1156" i="2"/>
  <c r="O1156" i="2" s="1"/>
  <c r="S1168" i="2"/>
  <c r="S1218" i="2"/>
  <c r="Q1243" i="2"/>
  <c r="O1243" i="2" s="1"/>
  <c r="S1255" i="2"/>
  <c r="Q1232" i="2"/>
  <c r="O1232" i="2" s="1"/>
  <c r="Q1127" i="2"/>
  <c r="O1127" i="2" s="1"/>
  <c r="S1190" i="2"/>
  <c r="S1098" i="2"/>
  <c r="S1227" i="2"/>
  <c r="S1258" i="2"/>
  <c r="S1234" i="2"/>
  <c r="Q1061" i="2"/>
  <c r="O1061" i="2" s="1"/>
  <c r="S1072" i="2"/>
  <c r="S1083" i="2"/>
  <c r="S1089" i="2"/>
  <c r="Q1102" i="2"/>
  <c r="O1102" i="2" s="1"/>
  <c r="S1125" i="2"/>
  <c r="Q1175" i="2"/>
  <c r="O1175" i="2" s="1"/>
  <c r="S1181" i="2"/>
  <c r="Q1200" i="2"/>
  <c r="O1200" i="2" s="1"/>
  <c r="S1206" i="2"/>
  <c r="S1212" i="2"/>
  <c r="S1224" i="2"/>
  <c r="Q1255" i="2"/>
  <c r="O1255" i="2" s="1"/>
  <c r="Q1145" i="2"/>
  <c r="O1145" i="2" s="1"/>
  <c r="Q1257" i="2"/>
  <c r="O1257" i="2" s="1"/>
  <c r="Q1128" i="2"/>
  <c r="O1128" i="2" s="1"/>
  <c r="S1196" i="2"/>
  <c r="S1146" i="2"/>
  <c r="Q956" i="2"/>
  <c r="O956" i="2" s="1"/>
  <c r="Q1049" i="2"/>
  <c r="O1049" i="2" s="1"/>
  <c r="Q1120" i="2"/>
  <c r="O1120" i="2" s="1"/>
  <c r="Q1150" i="2"/>
  <c r="O1150" i="2" s="1"/>
  <c r="S1156" i="2"/>
  <c r="S1162" i="2"/>
  <c r="S1243" i="2"/>
  <c r="Q1256" i="2"/>
  <c r="O1256" i="2" s="1"/>
  <c r="Q1208" i="2"/>
  <c r="O1208" i="2" s="1"/>
  <c r="S1184" i="2"/>
  <c r="S1264" i="2"/>
  <c r="Q1234" i="2"/>
  <c r="O1234" i="2" s="1"/>
  <c r="Q1228" i="2"/>
  <c r="O1228" i="2" s="1"/>
  <c r="Q1235" i="2"/>
  <c r="O1235" i="2" s="1"/>
  <c r="Q1217" i="2"/>
  <c r="O1217" i="2" s="1"/>
  <c r="Q1055" i="2"/>
  <c r="O1055" i="2" s="1"/>
  <c r="S1061" i="2"/>
  <c r="Q1096" i="2"/>
  <c r="O1096" i="2" s="1"/>
  <c r="S1102" i="2"/>
  <c r="Q1138" i="2"/>
  <c r="O1138" i="2" s="1"/>
  <c r="Q1169" i="2"/>
  <c r="O1169" i="2" s="1"/>
  <c r="S1175" i="2"/>
  <c r="S1200" i="2"/>
  <c r="S1237" i="2"/>
  <c r="S1219" i="2"/>
  <c r="Q1226" i="2"/>
  <c r="O1226" i="2" s="1"/>
  <c r="Q1190" i="2"/>
  <c r="O1190" i="2" s="1"/>
  <c r="Q1227" i="2"/>
  <c r="O1227" i="2" s="1"/>
  <c r="Q1165" i="2"/>
  <c r="O1165" i="2" s="1"/>
  <c r="S1240" i="2"/>
  <c r="S1049" i="2"/>
  <c r="S1067" i="2"/>
  <c r="Q1084" i="2"/>
  <c r="O1084" i="2" s="1"/>
  <c r="S1108" i="2"/>
  <c r="S1114" i="2"/>
  <c r="S1120" i="2"/>
  <c r="Q1126" i="2"/>
  <c r="O1126" i="2" s="1"/>
  <c r="S1150" i="2"/>
  <c r="Q1182" i="2"/>
  <c r="O1182" i="2" s="1"/>
  <c r="S1188" i="2"/>
  <c r="Q1207" i="2"/>
  <c r="O1207" i="2" s="1"/>
  <c r="Q1225" i="2"/>
  <c r="O1225" i="2" s="1"/>
  <c r="S1244" i="2"/>
  <c r="S1151" i="2"/>
  <c r="S1152" i="2"/>
  <c r="S1116" i="2"/>
  <c r="Q1178" i="2"/>
  <c r="O1178" i="2" s="1"/>
  <c r="Q1172" i="2"/>
  <c r="O1172" i="2" s="1"/>
  <c r="Q1260" i="2"/>
  <c r="O1260" i="2" s="1"/>
  <c r="S1055" i="2"/>
  <c r="S1078" i="2"/>
  <c r="S1096" i="2"/>
  <c r="S1132" i="2"/>
  <c r="S1138" i="2"/>
  <c r="Q1157" i="2"/>
  <c r="O1157" i="2" s="1"/>
  <c r="Q1163" i="2"/>
  <c r="O1163" i="2" s="1"/>
  <c r="S1169" i="2"/>
  <c r="S1194" i="2"/>
  <c r="Q1195" i="2"/>
  <c r="O1195" i="2" s="1"/>
  <c r="Q1239" i="2"/>
  <c r="O1239" i="2" s="1"/>
  <c r="Q1209" i="2"/>
  <c r="O1209" i="2" s="1"/>
  <c r="Q1215" i="2"/>
  <c r="O1215" i="2" s="1"/>
  <c r="Q1203" i="2"/>
  <c r="O1203" i="2" s="1"/>
  <c r="S1178" i="2"/>
  <c r="Q1223" i="2"/>
  <c r="O1223" i="2" s="1"/>
  <c r="S1084" i="2"/>
  <c r="S1126" i="2"/>
  <c r="S1144" i="2"/>
  <c r="Q1176" i="2"/>
  <c r="O1176" i="2" s="1"/>
  <c r="S1182" i="2"/>
  <c r="Q1201" i="2"/>
  <c r="O1201" i="2" s="1"/>
  <c r="S1207" i="2"/>
  <c r="S1225" i="2"/>
  <c r="Q1238" i="2"/>
  <c r="O1238" i="2" s="1"/>
  <c r="Q1244" i="2"/>
  <c r="O1244" i="2" s="1"/>
  <c r="Q1183" i="2"/>
  <c r="O1183" i="2" s="1"/>
  <c r="S1203" i="2"/>
  <c r="S1154" i="2"/>
  <c r="Q1050" i="2"/>
  <c r="O1050" i="2" s="1"/>
  <c r="Q1068" i="2"/>
  <c r="O1068" i="2" s="1"/>
  <c r="S1073" i="2"/>
  <c r="S1090" i="2"/>
  <c r="Q1151" i="2"/>
  <c r="O1151" i="2" s="1"/>
  <c r="S1157" i="2"/>
  <c r="S1163" i="2"/>
  <c r="Q1189" i="2"/>
  <c r="O1189" i="2" s="1"/>
  <c r="S1213" i="2"/>
  <c r="S1103" i="2"/>
  <c r="S1232" i="2"/>
  <c r="Q1233" i="2"/>
  <c r="O1233" i="2" s="1"/>
  <c r="S1233" i="2"/>
  <c r="S1171" i="2"/>
  <c r="S1204" i="2"/>
  <c r="S1253" i="2"/>
  <c r="Q1056" i="2"/>
  <c r="O1056" i="2" s="1"/>
  <c r="Q1079" i="2"/>
  <c r="O1079" i="2" s="1"/>
  <c r="Q1097" i="2"/>
  <c r="O1097" i="2" s="1"/>
  <c r="Q1139" i="2"/>
  <c r="O1139" i="2" s="1"/>
  <c r="Q1170" i="2"/>
  <c r="O1170" i="2" s="1"/>
  <c r="S1176" i="2"/>
  <c r="S1201" i="2"/>
  <c r="S1256" i="2"/>
  <c r="S1183" i="2"/>
  <c r="S1263" i="2"/>
  <c r="Q1264" i="2"/>
  <c r="O1264" i="2" s="1"/>
  <c r="S1251" i="2"/>
  <c r="Q1221" i="2"/>
  <c r="O1221" i="2" s="1"/>
  <c r="S1215" i="2"/>
  <c r="S1247" i="2"/>
  <c r="S1050" i="2"/>
  <c r="S1062" i="2"/>
  <c r="S1068" i="2"/>
  <c r="S1189" i="2"/>
  <c r="S1250" i="2"/>
  <c r="S1220" i="2"/>
  <c r="S1110" i="2"/>
  <c r="Q1252" i="2"/>
  <c r="O1252" i="2" s="1"/>
  <c r="Q1259" i="2"/>
  <c r="O1259" i="2" s="1"/>
  <c r="S1259" i="2"/>
  <c r="S1186" i="2"/>
  <c r="S1056" i="2"/>
  <c r="S1079" i="2"/>
  <c r="Q1091" i="2"/>
  <c r="O1091" i="2" s="1"/>
  <c r="S1097" i="2"/>
  <c r="S1109" i="2"/>
  <c r="S1115" i="2"/>
  <c r="S1121" i="2"/>
  <c r="S1139" i="2"/>
  <c r="Q1158" i="2"/>
  <c r="O1158" i="2" s="1"/>
  <c r="Q1164" i="2"/>
  <c r="O1164" i="2" s="1"/>
  <c r="S1170" i="2"/>
  <c r="S1195" i="2"/>
  <c r="Q1214" i="2"/>
  <c r="O1214" i="2" s="1"/>
  <c r="Q1202" i="2"/>
  <c r="O1202" i="2" s="1"/>
  <c r="S1239" i="2"/>
  <c r="Q1146" i="2"/>
  <c r="O1146" i="2" s="1"/>
  <c r="Q1246" i="2"/>
  <c r="O1246" i="2" s="1"/>
  <c r="S1153" i="2"/>
  <c r="Q1148" i="2"/>
  <c r="O1148" i="2" s="1"/>
  <c r="S1127" i="2"/>
  <c r="S1133" i="2"/>
  <c r="S1145" i="2"/>
  <c r="Q1177" i="2"/>
  <c r="O1177" i="2" s="1"/>
  <c r="S1226" i="2"/>
  <c r="S1209" i="2"/>
  <c r="S957" i="2"/>
  <c r="S1085" i="2"/>
  <c r="S1091" i="2"/>
  <c r="Q1104" i="2"/>
  <c r="O1104" i="2" s="1"/>
  <c r="Q1152" i="2"/>
  <c r="O1152" i="2" s="1"/>
  <c r="S1158" i="2"/>
  <c r="S1164" i="2"/>
  <c r="Q1253" i="2"/>
  <c r="O1253" i="2" s="1"/>
  <c r="Q1236" i="2"/>
  <c r="O1236" i="2" s="1"/>
  <c r="Q1057" i="2"/>
  <c r="O1057" i="2" s="1"/>
  <c r="S1074" i="2"/>
  <c r="Q1098" i="2"/>
  <c r="O1098" i="2" s="1"/>
  <c r="Q1110" i="2"/>
  <c r="O1110" i="2" s="1"/>
  <c r="Q1116" i="2"/>
  <c r="O1116" i="2" s="1"/>
  <c r="Q1140" i="2"/>
  <c r="O1140" i="2" s="1"/>
  <c r="Q1171" i="2"/>
  <c r="O1171" i="2" s="1"/>
  <c r="S1177" i="2"/>
  <c r="S1202" i="2"/>
  <c r="Q1184" i="2"/>
  <c r="O1184" i="2" s="1"/>
  <c r="S1128" i="2"/>
  <c r="S1221" i="2"/>
  <c r="S1252" i="2"/>
  <c r="S956" i="2"/>
  <c r="S1241" i="2"/>
  <c r="S1104" i="2"/>
  <c r="S1216" i="2"/>
  <c r="S1051" i="2"/>
  <c r="S1057" i="2"/>
  <c r="S1063" i="2"/>
  <c r="S1069" i="2"/>
  <c r="Q1086" i="2"/>
  <c r="O1086" i="2" s="1"/>
  <c r="Q1185" i="2"/>
  <c r="O1185" i="2" s="1"/>
  <c r="S1080" i="2"/>
  <c r="S1122" i="2"/>
  <c r="Q1258" i="2"/>
  <c r="O1258" i="2" s="1"/>
  <c r="Q1205" i="2"/>
  <c r="O1205" i="2" s="1"/>
  <c r="S1086" i="2"/>
  <c r="S1092" i="2"/>
  <c r="Q1105" i="2"/>
  <c r="O1105" i="2" s="1"/>
  <c r="Q1153" i="2"/>
  <c r="O1153" i="2" s="1"/>
  <c r="Q1211" i="2"/>
  <c r="O1211" i="2" s="1"/>
  <c r="Q1058" i="2"/>
  <c r="O1058" i="2" s="1"/>
  <c r="Q1064" i="2"/>
  <c r="O1064" i="2" s="1"/>
  <c r="Q1099" i="2"/>
  <c r="O1099" i="2" s="1"/>
  <c r="Q1111" i="2"/>
  <c r="O1111" i="2" s="1"/>
  <c r="Q1197" i="2"/>
  <c r="O1197" i="2" s="1"/>
  <c r="S1075" i="2"/>
  <c r="S1105" i="2"/>
  <c r="Q1129" i="2"/>
  <c r="O1129" i="2" s="1"/>
  <c r="Q1135" i="2"/>
  <c r="O1135" i="2" s="1"/>
  <c r="Q1147" i="2"/>
  <c r="O1147" i="2" s="1"/>
  <c r="S1222" i="2"/>
  <c r="S1058" i="2"/>
  <c r="S1064" i="2"/>
  <c r="Q1087" i="2"/>
  <c r="O1087" i="2" s="1"/>
  <c r="Q1093" i="2"/>
  <c r="O1093" i="2" s="1"/>
  <c r="S1099" i="2"/>
  <c r="S1111" i="2"/>
  <c r="Q1166" i="2"/>
  <c r="O1166" i="2" s="1"/>
  <c r="S1172" i="2"/>
  <c r="S1191" i="2"/>
  <c r="S1197" i="2"/>
  <c r="S1235" i="2"/>
  <c r="S1192" i="2"/>
  <c r="S1052" i="2"/>
  <c r="S1070" i="2"/>
  <c r="S1117" i="2"/>
  <c r="S1129" i="2"/>
  <c r="S1135" i="2"/>
  <c r="S1141" i="2"/>
  <c r="S1147" i="2"/>
  <c r="Q1160" i="2"/>
  <c r="O1160" i="2" s="1"/>
  <c r="Q1179" i="2"/>
  <c r="O1179" i="2" s="1"/>
  <c r="S1185" i="2"/>
  <c r="Q1204" i="2"/>
  <c r="O1204" i="2" s="1"/>
  <c r="S1228" i="2"/>
  <c r="Q1136" i="2"/>
  <c r="O1136" i="2" s="1"/>
  <c r="S1081" i="2"/>
  <c r="S1087" i="2"/>
  <c r="S1093" i="2"/>
  <c r="S1123" i="2"/>
  <c r="Q1154" i="2"/>
  <c r="O1154" i="2" s="1"/>
  <c r="S1166" i="2"/>
  <c r="Q1247" i="2"/>
  <c r="O1247" i="2" s="1"/>
  <c r="Q1059" i="2"/>
  <c r="O1059" i="2" s="1"/>
  <c r="Q1065" i="2"/>
  <c r="O1065" i="2" s="1"/>
  <c r="Q1100" i="2"/>
  <c r="O1100" i="2" s="1"/>
  <c r="Q1112" i="2"/>
  <c r="O1112" i="2" s="1"/>
  <c r="S1160" i="2"/>
  <c r="Q1173" i="2"/>
  <c r="O1173" i="2" s="1"/>
  <c r="S1179" i="2"/>
  <c r="S1229" i="2"/>
  <c r="Q1118" i="2"/>
  <c r="O1118" i="2" s="1"/>
  <c r="Q1130" i="2"/>
  <c r="O1130" i="2" s="1"/>
  <c r="Q1229" i="2"/>
  <c r="O1229" i="2" s="1"/>
  <c r="S1059" i="2"/>
  <c r="S1065" i="2"/>
  <c r="S1076" i="2"/>
  <c r="Q1094" i="2"/>
  <c r="O1094" i="2" s="1"/>
  <c r="S1100" i="2"/>
  <c r="S1106" i="2"/>
  <c r="S1112" i="2"/>
  <c r="Q1124" i="2"/>
  <c r="O1124" i="2" s="1"/>
  <c r="Q1167" i="2"/>
  <c r="O1167" i="2" s="1"/>
  <c r="S1173" i="2"/>
  <c r="S1198" i="2"/>
  <c r="S1118" i="2"/>
  <c r="S1130" i="2"/>
  <c r="S1136" i="2"/>
  <c r="S1148" i="2"/>
  <c r="Q1161" i="2"/>
  <c r="O1161" i="2" s="1"/>
  <c r="Q1180" i="2"/>
  <c r="O1180" i="2" s="1"/>
  <c r="S1053" i="2"/>
  <c r="S1071" i="2"/>
  <c r="S1094" i="2"/>
  <c r="S1124" i="2"/>
  <c r="S1142" i="2"/>
  <c r="Q1155" i="2"/>
  <c r="O1155" i="2" s="1"/>
  <c r="S1167" i="2"/>
  <c r="D16" i="39"/>
  <c r="D18" i="39"/>
  <c r="D22" i="39"/>
  <c r="J59" i="35"/>
  <c r="E59" i="35" l="1"/>
  <c r="P863" i="2" l="1"/>
  <c r="R863" i="2"/>
  <c r="V863" i="2"/>
  <c r="P864" i="2"/>
  <c r="R864" i="2"/>
  <c r="V864" i="2"/>
  <c r="O865" i="2"/>
  <c r="P865" i="2"/>
  <c r="Q865" i="2"/>
  <c r="R865" i="2"/>
  <c r="V865" i="2"/>
  <c r="O866" i="2"/>
  <c r="P866" i="2"/>
  <c r="Q866" i="2"/>
  <c r="R866" i="2"/>
  <c r="V866" i="2"/>
  <c r="O867" i="2"/>
  <c r="P867" i="2"/>
  <c r="Q867" i="2"/>
  <c r="R867" i="2"/>
  <c r="V867" i="2"/>
  <c r="O868" i="2"/>
  <c r="P868" i="2"/>
  <c r="Q868" i="2"/>
  <c r="R868" i="2"/>
  <c r="V868" i="2"/>
  <c r="P869" i="2"/>
  <c r="R869" i="2"/>
  <c r="V869" i="2"/>
  <c r="O870" i="2"/>
  <c r="P870" i="2"/>
  <c r="Q870" i="2"/>
  <c r="R870" i="2"/>
  <c r="V870" i="2"/>
  <c r="O871" i="2"/>
  <c r="P871" i="2"/>
  <c r="Q871" i="2"/>
  <c r="R871" i="2"/>
  <c r="V871" i="2"/>
  <c r="P872" i="2"/>
  <c r="R872" i="2"/>
  <c r="V872" i="2"/>
  <c r="P873" i="2"/>
  <c r="R873" i="2"/>
  <c r="V873" i="2"/>
  <c r="O874" i="2"/>
  <c r="P874" i="2"/>
  <c r="Q874" i="2"/>
  <c r="R874" i="2"/>
  <c r="V874" i="2"/>
  <c r="P875" i="2"/>
  <c r="R875" i="2"/>
  <c r="V875" i="2"/>
  <c r="P876" i="2"/>
  <c r="R876" i="2"/>
  <c r="V876" i="2"/>
  <c r="O877" i="2"/>
  <c r="P877" i="2"/>
  <c r="Q877" i="2"/>
  <c r="R877" i="2"/>
  <c r="V877" i="2"/>
  <c r="O878" i="2"/>
  <c r="P878" i="2"/>
  <c r="Q878" i="2"/>
  <c r="R878" i="2"/>
  <c r="V878" i="2"/>
  <c r="O879" i="2"/>
  <c r="P879" i="2"/>
  <c r="Q879" i="2"/>
  <c r="R879" i="2"/>
  <c r="V879" i="2"/>
  <c r="P880" i="2"/>
  <c r="R880" i="2"/>
  <c r="V880" i="2"/>
  <c r="P881" i="2"/>
  <c r="R881" i="2"/>
  <c r="V881" i="2"/>
  <c r="P882" i="2"/>
  <c r="R882" i="2"/>
  <c r="V882" i="2"/>
  <c r="P883" i="2"/>
  <c r="R883" i="2"/>
  <c r="V883" i="2"/>
  <c r="O884" i="2"/>
  <c r="P884" i="2"/>
  <c r="Q884" i="2"/>
  <c r="R884" i="2"/>
  <c r="V884" i="2"/>
  <c r="P885" i="2"/>
  <c r="R885" i="2"/>
  <c r="V885" i="2"/>
  <c r="P886" i="2"/>
  <c r="R886" i="2"/>
  <c r="V886" i="2"/>
  <c r="P887" i="2"/>
  <c r="R887" i="2"/>
  <c r="V887" i="2"/>
  <c r="P888" i="2"/>
  <c r="R888" i="2"/>
  <c r="V888" i="2"/>
  <c r="P889" i="2"/>
  <c r="R889" i="2"/>
  <c r="V889" i="2"/>
  <c r="P890" i="2"/>
  <c r="R890" i="2"/>
  <c r="V890" i="2"/>
  <c r="P891" i="2"/>
  <c r="R891" i="2"/>
  <c r="V891" i="2"/>
  <c r="P892" i="2"/>
  <c r="R892" i="2"/>
  <c r="V892" i="2"/>
  <c r="P893" i="2"/>
  <c r="R893" i="2"/>
  <c r="V893" i="2"/>
  <c r="O894" i="2"/>
  <c r="P894" i="2"/>
  <c r="Q894" i="2"/>
  <c r="R894" i="2"/>
  <c r="V894" i="2"/>
  <c r="O895" i="2"/>
  <c r="P895" i="2"/>
  <c r="Q895" i="2"/>
  <c r="R895" i="2"/>
  <c r="V895" i="2"/>
  <c r="P896" i="2"/>
  <c r="R896" i="2"/>
  <c r="V896" i="2"/>
  <c r="P897" i="2"/>
  <c r="R897" i="2"/>
  <c r="V897" i="2"/>
  <c r="P898" i="2"/>
  <c r="R898" i="2"/>
  <c r="V898" i="2"/>
  <c r="P899" i="2"/>
  <c r="R899" i="2"/>
  <c r="V899" i="2"/>
  <c r="O900" i="2"/>
  <c r="P900" i="2"/>
  <c r="Q900" i="2"/>
  <c r="R900" i="2"/>
  <c r="V900" i="2"/>
  <c r="O901" i="2"/>
  <c r="P901" i="2"/>
  <c r="Q901" i="2"/>
  <c r="R901" i="2"/>
  <c r="V901" i="2"/>
  <c r="P902" i="2"/>
  <c r="R902" i="2"/>
  <c r="V902" i="2"/>
  <c r="O903" i="2"/>
  <c r="P903" i="2"/>
  <c r="Q903" i="2"/>
  <c r="R903" i="2"/>
  <c r="V903" i="2"/>
  <c r="P904" i="2"/>
  <c r="R904" i="2"/>
  <c r="V904" i="2"/>
  <c r="P905" i="2"/>
  <c r="R905" i="2"/>
  <c r="V905" i="2"/>
  <c r="P906" i="2"/>
  <c r="R906" i="2"/>
  <c r="V906" i="2"/>
  <c r="P907" i="2"/>
  <c r="R907" i="2"/>
  <c r="V907" i="2"/>
  <c r="P908" i="2"/>
  <c r="R908" i="2"/>
  <c r="V908" i="2"/>
  <c r="P909" i="2"/>
  <c r="R909" i="2"/>
  <c r="V909" i="2"/>
  <c r="P910" i="2"/>
  <c r="R910" i="2"/>
  <c r="V910" i="2"/>
  <c r="P911" i="2"/>
  <c r="R911" i="2"/>
  <c r="V911" i="2"/>
  <c r="P912" i="2"/>
  <c r="R912" i="2"/>
  <c r="V912" i="2"/>
  <c r="P913" i="2"/>
  <c r="R913" i="2"/>
  <c r="V913" i="2"/>
  <c r="P914" i="2"/>
  <c r="R914" i="2"/>
  <c r="V914" i="2"/>
  <c r="P915" i="2"/>
  <c r="R915" i="2"/>
  <c r="V915" i="2"/>
  <c r="P916" i="2"/>
  <c r="R916" i="2"/>
  <c r="V916" i="2"/>
  <c r="O917" i="2"/>
  <c r="P917" i="2"/>
  <c r="Q917" i="2"/>
  <c r="R917" i="2"/>
  <c r="V917" i="2"/>
  <c r="P918" i="2"/>
  <c r="R918" i="2"/>
  <c r="V918" i="2"/>
  <c r="P919" i="2"/>
  <c r="R919" i="2"/>
  <c r="V919" i="2"/>
  <c r="P920" i="2"/>
  <c r="R920" i="2"/>
  <c r="V920" i="2"/>
  <c r="P921" i="2"/>
  <c r="R921" i="2"/>
  <c r="V921" i="2"/>
  <c r="P922" i="2"/>
  <c r="R922" i="2"/>
  <c r="V922" i="2"/>
  <c r="P923" i="2"/>
  <c r="R923" i="2"/>
  <c r="V923" i="2"/>
  <c r="P924" i="2"/>
  <c r="R924" i="2"/>
  <c r="V924" i="2"/>
  <c r="P925" i="2"/>
  <c r="R925" i="2"/>
  <c r="V925" i="2"/>
  <c r="P926" i="2"/>
  <c r="R926" i="2"/>
  <c r="V926" i="2"/>
  <c r="P927" i="2"/>
  <c r="R927" i="2"/>
  <c r="V927" i="2"/>
  <c r="O928" i="2"/>
  <c r="P928" i="2"/>
  <c r="Q928" i="2"/>
  <c r="R928" i="2"/>
  <c r="V928" i="2"/>
  <c r="P929" i="2"/>
  <c r="R929" i="2"/>
  <c r="V929" i="2"/>
  <c r="P930" i="2"/>
  <c r="R930" i="2"/>
  <c r="V930" i="2"/>
  <c r="P931" i="2"/>
  <c r="R931" i="2"/>
  <c r="V931" i="2"/>
  <c r="P932" i="2"/>
  <c r="R932" i="2"/>
  <c r="V932" i="2"/>
  <c r="O933" i="2"/>
  <c r="P933" i="2"/>
  <c r="Q933" i="2"/>
  <c r="R933" i="2"/>
  <c r="V933" i="2"/>
  <c r="P934" i="2"/>
  <c r="R934" i="2"/>
  <c r="V934" i="2"/>
  <c r="P935" i="2"/>
  <c r="R935" i="2"/>
  <c r="V935" i="2"/>
  <c r="P936" i="2"/>
  <c r="R936" i="2"/>
  <c r="V936" i="2"/>
  <c r="P937" i="2"/>
  <c r="R937" i="2"/>
  <c r="V937" i="2"/>
  <c r="P938" i="2"/>
  <c r="R938" i="2"/>
  <c r="V938" i="2"/>
  <c r="O939" i="2"/>
  <c r="P939" i="2"/>
  <c r="Q939" i="2"/>
  <c r="R939" i="2"/>
  <c r="V939" i="2"/>
  <c r="O940" i="2"/>
  <c r="P940" i="2"/>
  <c r="Q940" i="2"/>
  <c r="R940" i="2"/>
  <c r="V940" i="2"/>
  <c r="P941" i="2"/>
  <c r="R941" i="2"/>
  <c r="V941" i="2"/>
  <c r="P942" i="2"/>
  <c r="R942" i="2"/>
  <c r="V942" i="2"/>
  <c r="P943" i="2"/>
  <c r="R943" i="2"/>
  <c r="V943" i="2"/>
  <c r="P944" i="2"/>
  <c r="R944" i="2"/>
  <c r="V944" i="2"/>
  <c r="P945" i="2"/>
  <c r="R945" i="2"/>
  <c r="V945" i="2"/>
  <c r="P946" i="2"/>
  <c r="R946" i="2"/>
  <c r="V946" i="2"/>
  <c r="P947" i="2"/>
  <c r="R947" i="2"/>
  <c r="V947" i="2"/>
  <c r="O948" i="2"/>
  <c r="P948" i="2"/>
  <c r="Q948" i="2"/>
  <c r="R948" i="2"/>
  <c r="V948" i="2"/>
  <c r="O949" i="2"/>
  <c r="P949" i="2"/>
  <c r="Q949" i="2"/>
  <c r="R949" i="2"/>
  <c r="V949" i="2"/>
  <c r="P950" i="2"/>
  <c r="R950" i="2"/>
  <c r="V950" i="2"/>
  <c r="P951" i="2"/>
  <c r="R951" i="2"/>
  <c r="V951" i="2"/>
  <c r="P952" i="2"/>
  <c r="R952" i="2"/>
  <c r="V952" i="2"/>
  <c r="P953" i="2"/>
  <c r="R953" i="2"/>
  <c r="V953" i="2"/>
  <c r="P954" i="2"/>
  <c r="R954" i="2"/>
  <c r="V954" i="2"/>
  <c r="P955" i="2"/>
  <c r="R955" i="2"/>
  <c r="V955" i="2"/>
  <c r="P958" i="2"/>
  <c r="R958" i="2"/>
  <c r="V958" i="2"/>
  <c r="P959" i="2"/>
  <c r="R959" i="2"/>
  <c r="V959" i="2"/>
  <c r="P960" i="2"/>
  <c r="R960" i="2"/>
  <c r="V960" i="2"/>
  <c r="P961" i="2"/>
  <c r="R961" i="2"/>
  <c r="V961" i="2"/>
  <c r="O962" i="2"/>
  <c r="P962" i="2"/>
  <c r="Q962" i="2"/>
  <c r="R962" i="2"/>
  <c r="V962" i="2"/>
  <c r="P963" i="2"/>
  <c r="R963" i="2"/>
  <c r="V963" i="2"/>
  <c r="P964" i="2"/>
  <c r="R964" i="2"/>
  <c r="V964" i="2"/>
  <c r="P965" i="2"/>
  <c r="R965" i="2"/>
  <c r="V965" i="2"/>
  <c r="P966" i="2"/>
  <c r="R966" i="2"/>
  <c r="V966" i="2"/>
  <c r="P967" i="2"/>
  <c r="R967" i="2"/>
  <c r="V967" i="2"/>
  <c r="P968" i="2"/>
  <c r="R968" i="2"/>
  <c r="V968" i="2"/>
  <c r="P969" i="2"/>
  <c r="R969" i="2"/>
  <c r="V969" i="2"/>
  <c r="P970" i="2"/>
  <c r="R970" i="2"/>
  <c r="V970" i="2"/>
  <c r="P971" i="2"/>
  <c r="R971" i="2"/>
  <c r="V971" i="2"/>
  <c r="P972" i="2"/>
  <c r="R972" i="2"/>
  <c r="V972" i="2"/>
  <c r="P973" i="2"/>
  <c r="R973" i="2"/>
  <c r="V973" i="2"/>
  <c r="P974" i="2"/>
  <c r="R974" i="2"/>
  <c r="V974" i="2"/>
  <c r="P975" i="2"/>
  <c r="R975" i="2"/>
  <c r="V975" i="2"/>
  <c r="P976" i="2"/>
  <c r="R976" i="2"/>
  <c r="V976" i="2"/>
  <c r="O977" i="2"/>
  <c r="P977" i="2"/>
  <c r="Q977" i="2"/>
  <c r="R977" i="2"/>
  <c r="V977" i="2"/>
  <c r="O978" i="2"/>
  <c r="P978" i="2"/>
  <c r="Q978" i="2"/>
  <c r="R978" i="2"/>
  <c r="V978" i="2"/>
  <c r="P979" i="2"/>
  <c r="R979" i="2"/>
  <c r="V979" i="2"/>
  <c r="O980" i="2"/>
  <c r="P980" i="2"/>
  <c r="Q980" i="2"/>
  <c r="R980" i="2"/>
  <c r="V980" i="2"/>
  <c r="P981" i="2"/>
  <c r="R981" i="2"/>
  <c r="V981" i="2"/>
  <c r="P982" i="2"/>
  <c r="R982" i="2"/>
  <c r="V982" i="2"/>
  <c r="P983" i="2"/>
  <c r="R983" i="2"/>
  <c r="V983" i="2"/>
  <c r="P984" i="2"/>
  <c r="R984" i="2"/>
  <c r="V984" i="2"/>
  <c r="P985" i="2"/>
  <c r="R985" i="2"/>
  <c r="V985" i="2"/>
  <c r="P986" i="2"/>
  <c r="R986" i="2"/>
  <c r="V986" i="2"/>
  <c r="O987" i="2"/>
  <c r="P987" i="2"/>
  <c r="Q987" i="2"/>
  <c r="R987" i="2"/>
  <c r="V987" i="2"/>
  <c r="O988" i="2"/>
  <c r="P988" i="2"/>
  <c r="Q988" i="2"/>
  <c r="R988" i="2"/>
  <c r="V988" i="2"/>
  <c r="P989" i="2"/>
  <c r="R989" i="2"/>
  <c r="V989" i="2"/>
  <c r="O990" i="2"/>
  <c r="P990" i="2"/>
  <c r="Q990" i="2"/>
  <c r="R990" i="2"/>
  <c r="V990" i="2"/>
  <c r="O991" i="2"/>
  <c r="P991" i="2"/>
  <c r="Q991" i="2"/>
  <c r="R991" i="2"/>
  <c r="V991" i="2"/>
  <c r="P992" i="2"/>
  <c r="R992" i="2"/>
  <c r="V992" i="2"/>
  <c r="P993" i="2"/>
  <c r="R993" i="2"/>
  <c r="V993" i="2"/>
  <c r="O994" i="2"/>
  <c r="P994" i="2"/>
  <c r="Q994" i="2"/>
  <c r="R994" i="2"/>
  <c r="V994" i="2"/>
  <c r="O995" i="2"/>
  <c r="P995" i="2"/>
  <c r="Q995" i="2"/>
  <c r="R995" i="2"/>
  <c r="V995" i="2"/>
  <c r="O996" i="2"/>
  <c r="P996" i="2"/>
  <c r="Q996" i="2"/>
  <c r="R996" i="2"/>
  <c r="V996" i="2"/>
  <c r="P997" i="2"/>
  <c r="R997" i="2"/>
  <c r="V997" i="2"/>
  <c r="P998" i="2"/>
  <c r="R998" i="2"/>
  <c r="V998" i="2"/>
  <c r="P999" i="2"/>
  <c r="R999" i="2"/>
  <c r="V999" i="2"/>
  <c r="P1000" i="2"/>
  <c r="R1000" i="2"/>
  <c r="V1000" i="2"/>
  <c r="O1001" i="2"/>
  <c r="P1001" i="2"/>
  <c r="Q1001" i="2"/>
  <c r="R1001" i="2"/>
  <c r="V1001" i="2"/>
  <c r="P1002" i="2"/>
  <c r="R1002" i="2"/>
  <c r="V1002" i="2"/>
  <c r="P1003" i="2"/>
  <c r="R1003" i="2"/>
  <c r="V1003" i="2"/>
  <c r="P1004" i="2"/>
  <c r="R1004" i="2"/>
  <c r="V1004" i="2"/>
  <c r="O1005" i="2"/>
  <c r="P1005" i="2"/>
  <c r="Q1005" i="2"/>
  <c r="R1005" i="2"/>
  <c r="V1005" i="2"/>
  <c r="P1006" i="2"/>
  <c r="R1006" i="2"/>
  <c r="V1006" i="2"/>
  <c r="P1007" i="2"/>
  <c r="R1007" i="2"/>
  <c r="V1007" i="2"/>
  <c r="P1008" i="2"/>
  <c r="R1008" i="2"/>
  <c r="V1008" i="2"/>
  <c r="P1009" i="2"/>
  <c r="R1009" i="2"/>
  <c r="V1009" i="2"/>
  <c r="P1010" i="2"/>
  <c r="R1010" i="2"/>
  <c r="V1010" i="2"/>
  <c r="P1011" i="2"/>
  <c r="R1011" i="2"/>
  <c r="V1011" i="2"/>
  <c r="P1012" i="2"/>
  <c r="R1012" i="2"/>
  <c r="V1012" i="2"/>
  <c r="P1013" i="2"/>
  <c r="R1013" i="2"/>
  <c r="V1013" i="2"/>
  <c r="P1014" i="2"/>
  <c r="R1014" i="2"/>
  <c r="V1014" i="2"/>
  <c r="P1015" i="2"/>
  <c r="R1015" i="2"/>
  <c r="V1015" i="2"/>
  <c r="O1016" i="2"/>
  <c r="P1016" i="2"/>
  <c r="Q1016" i="2"/>
  <c r="R1016" i="2"/>
  <c r="V1016" i="2"/>
  <c r="P1017" i="2"/>
  <c r="R1017" i="2"/>
  <c r="V1017" i="2"/>
  <c r="P1018" i="2"/>
  <c r="R1018" i="2"/>
  <c r="V1018" i="2"/>
  <c r="P1019" i="2"/>
  <c r="R1019" i="2"/>
  <c r="V1019" i="2"/>
  <c r="P1020" i="2"/>
  <c r="R1020" i="2"/>
  <c r="V1020" i="2"/>
  <c r="P1021" i="2"/>
  <c r="R1021" i="2"/>
  <c r="V1021" i="2"/>
  <c r="P1022" i="2"/>
  <c r="R1022" i="2"/>
  <c r="V1022" i="2"/>
  <c r="P1023" i="2"/>
  <c r="R1023" i="2"/>
  <c r="V1023" i="2"/>
  <c r="P1024" i="2"/>
  <c r="R1024" i="2"/>
  <c r="V1024" i="2"/>
  <c r="P1025" i="2"/>
  <c r="R1025" i="2"/>
  <c r="V1025" i="2"/>
  <c r="P1026" i="2"/>
  <c r="R1026" i="2"/>
  <c r="V1026" i="2"/>
  <c r="O1027" i="2"/>
  <c r="P1027" i="2"/>
  <c r="Q1027" i="2"/>
  <c r="R1027" i="2"/>
  <c r="V1027" i="2"/>
  <c r="P1028" i="2"/>
  <c r="R1028" i="2"/>
  <c r="V1028" i="2"/>
  <c r="P1029" i="2"/>
  <c r="R1029" i="2"/>
  <c r="V1029" i="2"/>
  <c r="P1030" i="2"/>
  <c r="R1030" i="2"/>
  <c r="V1030" i="2"/>
  <c r="P1031" i="2"/>
  <c r="R1031" i="2"/>
  <c r="V1031" i="2"/>
  <c r="P1032" i="2"/>
  <c r="R1032" i="2"/>
  <c r="V1032" i="2"/>
  <c r="O1033" i="2"/>
  <c r="P1033" i="2"/>
  <c r="Q1033" i="2"/>
  <c r="R1033" i="2"/>
  <c r="V1033" i="2"/>
  <c r="P1034" i="2"/>
  <c r="R1034" i="2"/>
  <c r="V1034" i="2"/>
  <c r="P1035" i="2"/>
  <c r="R1035" i="2"/>
  <c r="V1035" i="2"/>
  <c r="O1036" i="2"/>
  <c r="P1036" i="2"/>
  <c r="Q1036" i="2"/>
  <c r="R1036" i="2"/>
  <c r="V1036" i="2"/>
  <c r="O1037" i="2"/>
  <c r="P1037" i="2"/>
  <c r="Q1037" i="2"/>
  <c r="R1037" i="2"/>
  <c r="V1037" i="2"/>
  <c r="P1038" i="2"/>
  <c r="R1038" i="2"/>
  <c r="V1038" i="2"/>
  <c r="P1039" i="2"/>
  <c r="R1039" i="2"/>
  <c r="V1039" i="2"/>
  <c r="P1040" i="2"/>
  <c r="R1040" i="2"/>
  <c r="V1040" i="2"/>
  <c r="P1041" i="2"/>
  <c r="R1041" i="2"/>
  <c r="V1041" i="2"/>
  <c r="P1042" i="2"/>
  <c r="R1042" i="2"/>
  <c r="V1042" i="2"/>
  <c r="P1043" i="2"/>
  <c r="R1043" i="2"/>
  <c r="V1043" i="2"/>
  <c r="P1044" i="2"/>
  <c r="R1044" i="2"/>
  <c r="V1044" i="2"/>
  <c r="P1045" i="2"/>
  <c r="R1045" i="2"/>
  <c r="V1045" i="2"/>
  <c r="P1046" i="2"/>
  <c r="R1046" i="2"/>
  <c r="V1046" i="2"/>
  <c r="P1047" i="2"/>
  <c r="R1047" i="2"/>
  <c r="V1047" i="2"/>
  <c r="P669" i="2"/>
  <c r="R669" i="2"/>
  <c r="V669" i="2"/>
  <c r="O670" i="2"/>
  <c r="P670" i="2"/>
  <c r="Q670" i="2"/>
  <c r="R670" i="2"/>
  <c r="V670" i="2"/>
  <c r="P671" i="2"/>
  <c r="R671" i="2"/>
  <c r="V671" i="2"/>
  <c r="O672" i="2"/>
  <c r="P672" i="2"/>
  <c r="Q672" i="2"/>
  <c r="R672" i="2"/>
  <c r="V672" i="2"/>
  <c r="P673" i="2"/>
  <c r="R673" i="2"/>
  <c r="V673" i="2"/>
  <c r="P674" i="2"/>
  <c r="R674" i="2"/>
  <c r="V674" i="2"/>
  <c r="P675" i="2"/>
  <c r="R675" i="2"/>
  <c r="V675" i="2"/>
  <c r="P676" i="2"/>
  <c r="R676" i="2"/>
  <c r="V676" i="2"/>
  <c r="P677" i="2"/>
  <c r="R677" i="2"/>
  <c r="V677" i="2"/>
  <c r="P678" i="2"/>
  <c r="R678" i="2"/>
  <c r="V678" i="2"/>
  <c r="P679" i="2"/>
  <c r="R679" i="2"/>
  <c r="V679" i="2"/>
  <c r="P680" i="2"/>
  <c r="R680" i="2"/>
  <c r="V680" i="2"/>
  <c r="O681" i="2"/>
  <c r="P681" i="2"/>
  <c r="Q681" i="2"/>
  <c r="R681" i="2"/>
  <c r="V681" i="2"/>
  <c r="P682" i="2"/>
  <c r="R682" i="2"/>
  <c r="V682" i="2"/>
  <c r="P683" i="2"/>
  <c r="R683" i="2"/>
  <c r="V683" i="2"/>
  <c r="P684" i="2"/>
  <c r="R684" i="2"/>
  <c r="V684" i="2"/>
  <c r="P685" i="2"/>
  <c r="R685" i="2"/>
  <c r="V685" i="2"/>
  <c r="O686" i="2"/>
  <c r="P686" i="2"/>
  <c r="Q686" i="2"/>
  <c r="R686" i="2"/>
  <c r="V686" i="2"/>
  <c r="O687" i="2"/>
  <c r="P687" i="2"/>
  <c r="Q687" i="2"/>
  <c r="R687" i="2"/>
  <c r="V687" i="2"/>
  <c r="P688" i="2"/>
  <c r="R688" i="2"/>
  <c r="V688" i="2"/>
  <c r="P689" i="2"/>
  <c r="R689" i="2"/>
  <c r="V689" i="2"/>
  <c r="O690" i="2"/>
  <c r="P690" i="2"/>
  <c r="Q690" i="2"/>
  <c r="R690" i="2"/>
  <c r="V690" i="2"/>
  <c r="O691" i="2"/>
  <c r="P691" i="2"/>
  <c r="Q691" i="2"/>
  <c r="R691" i="2"/>
  <c r="V691" i="2"/>
  <c r="P692" i="2"/>
  <c r="R692" i="2"/>
  <c r="V692" i="2"/>
  <c r="P693" i="2"/>
  <c r="R693" i="2"/>
  <c r="V693" i="2"/>
  <c r="P694" i="2"/>
  <c r="R694" i="2"/>
  <c r="V694" i="2"/>
  <c r="O695" i="2"/>
  <c r="P695" i="2"/>
  <c r="Q695" i="2"/>
  <c r="R695" i="2"/>
  <c r="V695" i="2"/>
  <c r="P696" i="2"/>
  <c r="R696" i="2"/>
  <c r="V696" i="2"/>
  <c r="O697" i="2"/>
  <c r="P697" i="2"/>
  <c r="Q697" i="2"/>
  <c r="R697" i="2"/>
  <c r="V697" i="2"/>
  <c r="P698" i="2"/>
  <c r="R698" i="2"/>
  <c r="V698" i="2"/>
  <c r="P699" i="2"/>
  <c r="R699" i="2"/>
  <c r="V699" i="2"/>
  <c r="O700" i="2"/>
  <c r="P700" i="2"/>
  <c r="Q700" i="2"/>
  <c r="R700" i="2"/>
  <c r="V700" i="2"/>
  <c r="O701" i="2"/>
  <c r="P701" i="2"/>
  <c r="Q701" i="2"/>
  <c r="R701" i="2"/>
  <c r="V701" i="2"/>
  <c r="P702" i="2"/>
  <c r="R702" i="2"/>
  <c r="V702" i="2"/>
  <c r="P703" i="2"/>
  <c r="R703" i="2"/>
  <c r="V703" i="2"/>
  <c r="P704" i="2"/>
  <c r="R704" i="2"/>
  <c r="V704" i="2"/>
  <c r="O705" i="2"/>
  <c r="P705" i="2"/>
  <c r="Q705" i="2"/>
  <c r="R705" i="2"/>
  <c r="V705" i="2"/>
  <c r="O706" i="2"/>
  <c r="P706" i="2"/>
  <c r="Q706" i="2"/>
  <c r="R706" i="2"/>
  <c r="V706" i="2"/>
  <c r="P707" i="2"/>
  <c r="R707" i="2"/>
  <c r="V707" i="2"/>
  <c r="P708" i="2"/>
  <c r="R708" i="2"/>
  <c r="V708" i="2"/>
  <c r="P709" i="2"/>
  <c r="R709" i="2"/>
  <c r="V709" i="2"/>
  <c r="P710" i="2"/>
  <c r="R710" i="2"/>
  <c r="V710" i="2"/>
  <c r="P711" i="2"/>
  <c r="R711" i="2"/>
  <c r="V711" i="2"/>
  <c r="P712" i="2"/>
  <c r="R712" i="2"/>
  <c r="V712" i="2"/>
  <c r="P713" i="2"/>
  <c r="R713" i="2"/>
  <c r="V713" i="2"/>
  <c r="P714" i="2"/>
  <c r="R714" i="2"/>
  <c r="V714" i="2"/>
  <c r="P715" i="2"/>
  <c r="Q715" i="2"/>
  <c r="R715" i="2"/>
  <c r="V715" i="2"/>
  <c r="O716" i="2"/>
  <c r="P716" i="2"/>
  <c r="Q716" i="2"/>
  <c r="R716" i="2"/>
  <c r="V716" i="2"/>
  <c r="O717" i="2"/>
  <c r="P717" i="2"/>
  <c r="Q717" i="2"/>
  <c r="R717" i="2"/>
  <c r="V717" i="2"/>
  <c r="O718" i="2"/>
  <c r="P718" i="2"/>
  <c r="Q718" i="2"/>
  <c r="R718" i="2"/>
  <c r="V718" i="2"/>
  <c r="P719" i="2"/>
  <c r="R719" i="2"/>
  <c r="V719" i="2"/>
  <c r="O720" i="2"/>
  <c r="P720" i="2"/>
  <c r="Q720" i="2"/>
  <c r="R720" i="2"/>
  <c r="V720" i="2"/>
  <c r="O721" i="2"/>
  <c r="P721" i="2"/>
  <c r="Q721" i="2"/>
  <c r="R721" i="2"/>
  <c r="V721" i="2"/>
  <c r="O722" i="2"/>
  <c r="P722" i="2"/>
  <c r="Q722" i="2"/>
  <c r="R722" i="2"/>
  <c r="V722" i="2"/>
  <c r="P723" i="2"/>
  <c r="R723" i="2"/>
  <c r="V723" i="2"/>
  <c r="V724" i="2"/>
  <c r="V725" i="2"/>
  <c r="O726" i="2"/>
  <c r="P726" i="2"/>
  <c r="Q726" i="2"/>
  <c r="R726" i="2"/>
  <c r="V726" i="2"/>
  <c r="P727" i="2"/>
  <c r="R727" i="2"/>
  <c r="V727" i="2"/>
  <c r="O728" i="2"/>
  <c r="P728" i="2"/>
  <c r="Q728" i="2"/>
  <c r="R728" i="2"/>
  <c r="V728" i="2"/>
  <c r="O729" i="2"/>
  <c r="P729" i="2"/>
  <c r="Q729" i="2"/>
  <c r="R729" i="2"/>
  <c r="V729" i="2"/>
  <c r="P730" i="2"/>
  <c r="R730" i="2"/>
  <c r="V730" i="2"/>
  <c r="P731" i="2"/>
  <c r="R731" i="2"/>
  <c r="V731" i="2"/>
  <c r="P732" i="2"/>
  <c r="R732" i="2"/>
  <c r="V732" i="2"/>
  <c r="P733" i="2"/>
  <c r="R733" i="2"/>
  <c r="V733" i="2"/>
  <c r="P734" i="2"/>
  <c r="R734" i="2"/>
  <c r="V734" i="2"/>
  <c r="P735" i="2"/>
  <c r="R735" i="2"/>
  <c r="V735" i="2"/>
  <c r="P736" i="2"/>
  <c r="R736" i="2"/>
  <c r="V736" i="2"/>
  <c r="P737" i="2"/>
  <c r="R737" i="2"/>
  <c r="V737" i="2"/>
  <c r="P738" i="2"/>
  <c r="R738" i="2"/>
  <c r="V738" i="2"/>
  <c r="P739" i="2"/>
  <c r="R739" i="2"/>
  <c r="V739" i="2"/>
  <c r="P740" i="2"/>
  <c r="R740" i="2"/>
  <c r="V740" i="2"/>
  <c r="P741" i="2"/>
  <c r="R741" i="2"/>
  <c r="V741" i="2"/>
  <c r="O742" i="2"/>
  <c r="P742" i="2"/>
  <c r="Q742" i="2"/>
  <c r="R742" i="2"/>
  <c r="V742" i="2"/>
  <c r="P743" i="2"/>
  <c r="R743" i="2"/>
  <c r="V743" i="2"/>
  <c r="P744" i="2"/>
  <c r="R744" i="2"/>
  <c r="V744" i="2"/>
  <c r="P745" i="2"/>
  <c r="R745" i="2"/>
  <c r="V745" i="2"/>
  <c r="P746" i="2"/>
  <c r="R746" i="2"/>
  <c r="V746" i="2"/>
  <c r="V747" i="2"/>
  <c r="P748" i="2"/>
  <c r="R748" i="2"/>
  <c r="V748" i="2"/>
  <c r="P749" i="2"/>
  <c r="R749" i="2"/>
  <c r="V749" i="2"/>
  <c r="O750" i="2"/>
  <c r="P750" i="2"/>
  <c r="Q750" i="2"/>
  <c r="R750" i="2"/>
  <c r="V750" i="2"/>
  <c r="O751" i="2"/>
  <c r="P751" i="2"/>
  <c r="Q751" i="2"/>
  <c r="R751" i="2"/>
  <c r="V751" i="2"/>
  <c r="P752" i="2"/>
  <c r="R752" i="2"/>
  <c r="V752" i="2"/>
  <c r="P753" i="2"/>
  <c r="R753" i="2"/>
  <c r="V753" i="2"/>
  <c r="P754" i="2"/>
  <c r="R754" i="2"/>
  <c r="V754" i="2"/>
  <c r="P755" i="2"/>
  <c r="R755" i="2"/>
  <c r="V755" i="2"/>
  <c r="P756" i="2"/>
  <c r="R756" i="2"/>
  <c r="V756" i="2"/>
  <c r="P757" i="2"/>
  <c r="R757" i="2"/>
  <c r="V757" i="2"/>
  <c r="O758" i="2"/>
  <c r="P758" i="2"/>
  <c r="Q758" i="2"/>
  <c r="R758" i="2"/>
  <c r="V758" i="2"/>
  <c r="P759" i="2"/>
  <c r="R759" i="2"/>
  <c r="V759" i="2"/>
  <c r="P760" i="2"/>
  <c r="R760" i="2"/>
  <c r="V760" i="2"/>
  <c r="P761" i="2"/>
  <c r="R761" i="2"/>
  <c r="V761" i="2"/>
  <c r="P762" i="2"/>
  <c r="R762" i="2"/>
  <c r="V762" i="2"/>
  <c r="P763" i="2"/>
  <c r="R763" i="2"/>
  <c r="V763" i="2"/>
  <c r="O764" i="2"/>
  <c r="P764" i="2"/>
  <c r="Q764" i="2"/>
  <c r="R764" i="2"/>
  <c r="V764" i="2"/>
  <c r="O765" i="2"/>
  <c r="P765" i="2"/>
  <c r="Q765" i="2"/>
  <c r="R765" i="2"/>
  <c r="V765" i="2"/>
  <c r="O766" i="2"/>
  <c r="P766" i="2"/>
  <c r="Q766" i="2"/>
  <c r="R766" i="2"/>
  <c r="V766" i="2"/>
  <c r="O767" i="2"/>
  <c r="P767" i="2"/>
  <c r="Q767" i="2"/>
  <c r="R767" i="2"/>
  <c r="V767" i="2"/>
  <c r="O768" i="2"/>
  <c r="P768" i="2"/>
  <c r="Q768" i="2"/>
  <c r="R768" i="2"/>
  <c r="V768" i="2"/>
  <c r="P769" i="2"/>
  <c r="R769" i="2"/>
  <c r="V769" i="2"/>
  <c r="O770" i="2"/>
  <c r="P770" i="2"/>
  <c r="Q770" i="2"/>
  <c r="R770" i="2"/>
  <c r="V770" i="2"/>
  <c r="P771" i="2"/>
  <c r="R771" i="2"/>
  <c r="V771" i="2"/>
  <c r="P772" i="2"/>
  <c r="R772" i="2"/>
  <c r="V772" i="2"/>
  <c r="P773" i="2"/>
  <c r="R773" i="2"/>
  <c r="V773" i="2"/>
  <c r="P774" i="2"/>
  <c r="R774" i="2"/>
  <c r="V774" i="2"/>
  <c r="V775" i="2"/>
  <c r="V776" i="2"/>
  <c r="P777" i="2"/>
  <c r="R777" i="2"/>
  <c r="V777" i="2"/>
  <c r="P778" i="2"/>
  <c r="R778" i="2"/>
  <c r="V778" i="2"/>
  <c r="P779" i="2"/>
  <c r="R779" i="2"/>
  <c r="V779" i="2"/>
  <c r="P780" i="2"/>
  <c r="R780" i="2"/>
  <c r="V780" i="2"/>
  <c r="P781" i="2"/>
  <c r="R781" i="2"/>
  <c r="V781" i="2"/>
  <c r="P782" i="2"/>
  <c r="R782" i="2"/>
  <c r="V782" i="2"/>
  <c r="P783" i="2"/>
  <c r="R783" i="2"/>
  <c r="V783" i="2"/>
  <c r="P784" i="2"/>
  <c r="R784" i="2"/>
  <c r="V784" i="2"/>
  <c r="P785" i="2"/>
  <c r="R785" i="2"/>
  <c r="V785" i="2"/>
  <c r="O786" i="2"/>
  <c r="P786" i="2"/>
  <c r="Q786" i="2"/>
  <c r="R786" i="2"/>
  <c r="V786" i="2"/>
  <c r="O787" i="2"/>
  <c r="P787" i="2"/>
  <c r="Q787" i="2"/>
  <c r="R787" i="2"/>
  <c r="V787" i="2"/>
  <c r="O788" i="2"/>
  <c r="P788" i="2"/>
  <c r="Q788" i="2"/>
  <c r="R788" i="2"/>
  <c r="V788" i="2"/>
  <c r="O789" i="2"/>
  <c r="P789" i="2"/>
  <c r="Q789" i="2"/>
  <c r="R789" i="2"/>
  <c r="V789" i="2"/>
  <c r="O790" i="2"/>
  <c r="P790" i="2"/>
  <c r="Q790" i="2"/>
  <c r="R790" i="2"/>
  <c r="V790" i="2"/>
  <c r="O791" i="2"/>
  <c r="P791" i="2"/>
  <c r="Q791" i="2"/>
  <c r="R791" i="2"/>
  <c r="V791" i="2"/>
  <c r="O792" i="2"/>
  <c r="P792" i="2"/>
  <c r="Q792" i="2"/>
  <c r="R792" i="2"/>
  <c r="V792" i="2"/>
  <c r="P793" i="2"/>
  <c r="R793" i="2"/>
  <c r="V793" i="2"/>
  <c r="P794" i="2"/>
  <c r="R794" i="2"/>
  <c r="V794" i="2"/>
  <c r="P795" i="2"/>
  <c r="R795" i="2"/>
  <c r="V795" i="2"/>
  <c r="P796" i="2"/>
  <c r="R796" i="2"/>
  <c r="V796" i="2"/>
  <c r="O797" i="2"/>
  <c r="P797" i="2"/>
  <c r="Q797" i="2"/>
  <c r="R797" i="2"/>
  <c r="V797" i="2"/>
  <c r="O798" i="2"/>
  <c r="P798" i="2"/>
  <c r="Q798" i="2"/>
  <c r="R798" i="2"/>
  <c r="V798" i="2"/>
  <c r="P799" i="2"/>
  <c r="R799" i="2"/>
  <c r="V799" i="2"/>
  <c r="P800" i="2"/>
  <c r="R800" i="2"/>
  <c r="V800" i="2"/>
  <c r="P802" i="2"/>
  <c r="R802" i="2"/>
  <c r="V802" i="2"/>
  <c r="P803" i="2"/>
  <c r="R803" i="2"/>
  <c r="V803" i="2"/>
  <c r="P804" i="2"/>
  <c r="R804" i="2"/>
  <c r="V804" i="2"/>
  <c r="P805" i="2"/>
  <c r="R805" i="2"/>
  <c r="V805" i="2"/>
  <c r="P806" i="2"/>
  <c r="R806" i="2"/>
  <c r="V806" i="2"/>
  <c r="P807" i="2"/>
  <c r="R807" i="2"/>
  <c r="V807" i="2"/>
  <c r="P808" i="2"/>
  <c r="R808" i="2"/>
  <c r="V808" i="2"/>
  <c r="P809" i="2"/>
  <c r="R809" i="2"/>
  <c r="V809" i="2"/>
  <c r="P810" i="2"/>
  <c r="R810" i="2"/>
  <c r="V810" i="2"/>
  <c r="P811" i="2"/>
  <c r="R811" i="2"/>
  <c r="V811" i="2"/>
  <c r="P812" i="2"/>
  <c r="R812" i="2"/>
  <c r="V812" i="2"/>
  <c r="P813" i="2"/>
  <c r="R813" i="2"/>
  <c r="V813" i="2"/>
  <c r="O814" i="2"/>
  <c r="P814" i="2"/>
  <c r="Q814" i="2"/>
  <c r="R814" i="2"/>
  <c r="V814" i="2"/>
  <c r="O815" i="2"/>
  <c r="P815" i="2"/>
  <c r="Q815" i="2"/>
  <c r="R815" i="2"/>
  <c r="V815" i="2"/>
  <c r="P816" i="2"/>
  <c r="R816" i="2"/>
  <c r="V816" i="2"/>
  <c r="P817" i="2"/>
  <c r="R817" i="2"/>
  <c r="V817" i="2"/>
  <c r="P818" i="2"/>
  <c r="R818" i="2"/>
  <c r="V818" i="2"/>
  <c r="P819" i="2"/>
  <c r="R819" i="2"/>
  <c r="V819" i="2"/>
  <c r="P820" i="2"/>
  <c r="Q820" i="2"/>
  <c r="O820" i="2" s="1"/>
  <c r="R820" i="2"/>
  <c r="V820" i="2"/>
  <c r="P821" i="2"/>
  <c r="Q821" i="2"/>
  <c r="O821" i="2" s="1"/>
  <c r="R821" i="2"/>
  <c r="V821" i="2"/>
  <c r="O822" i="2"/>
  <c r="P822" i="2"/>
  <c r="Q822" i="2"/>
  <c r="R822" i="2"/>
  <c r="V822" i="2"/>
  <c r="O823" i="2"/>
  <c r="P823" i="2"/>
  <c r="Q823" i="2"/>
  <c r="R823" i="2"/>
  <c r="V823" i="2"/>
  <c r="P824" i="2"/>
  <c r="R824" i="2"/>
  <c r="V824" i="2"/>
  <c r="P825" i="2"/>
  <c r="R825" i="2"/>
  <c r="V825" i="2"/>
  <c r="P826" i="2"/>
  <c r="R826" i="2"/>
  <c r="V826" i="2"/>
  <c r="P827" i="2"/>
  <c r="R827" i="2"/>
  <c r="V827" i="2"/>
  <c r="P828" i="2"/>
  <c r="R828" i="2"/>
  <c r="V828" i="2"/>
  <c r="P829" i="2"/>
  <c r="R829" i="2"/>
  <c r="V829" i="2"/>
  <c r="O830" i="2"/>
  <c r="P830" i="2"/>
  <c r="Q830" i="2"/>
  <c r="R830" i="2"/>
  <c r="V830" i="2"/>
  <c r="O831" i="2"/>
  <c r="P831" i="2"/>
  <c r="Q831" i="2"/>
  <c r="R831" i="2"/>
  <c r="V831" i="2"/>
  <c r="P832" i="2"/>
  <c r="R832" i="2"/>
  <c r="V832" i="2"/>
  <c r="P833" i="2"/>
  <c r="R833" i="2"/>
  <c r="V833" i="2"/>
  <c r="P834" i="2"/>
  <c r="R834" i="2"/>
  <c r="V834" i="2"/>
  <c r="P835" i="2"/>
  <c r="R835" i="2"/>
  <c r="V835" i="2"/>
  <c r="P836" i="2"/>
  <c r="R836" i="2"/>
  <c r="V836" i="2"/>
  <c r="O837" i="2"/>
  <c r="P837" i="2"/>
  <c r="Q837" i="2"/>
  <c r="R837" i="2"/>
  <c r="V837" i="2"/>
  <c r="O838" i="2"/>
  <c r="P838" i="2"/>
  <c r="Q838" i="2"/>
  <c r="R838" i="2"/>
  <c r="V838" i="2"/>
  <c r="P839" i="2"/>
  <c r="R839" i="2"/>
  <c r="V839" i="2"/>
  <c r="O840" i="2"/>
  <c r="P840" i="2"/>
  <c r="Q840" i="2"/>
  <c r="R840" i="2"/>
  <c r="V840" i="2"/>
  <c r="P841" i="2"/>
  <c r="R841" i="2"/>
  <c r="V841" i="2"/>
  <c r="P842" i="2"/>
  <c r="R842" i="2"/>
  <c r="V842" i="2"/>
  <c r="O843" i="2"/>
  <c r="P843" i="2"/>
  <c r="Q843" i="2"/>
  <c r="R843" i="2"/>
  <c r="V843" i="2"/>
  <c r="P844" i="2"/>
  <c r="R844" i="2"/>
  <c r="V844" i="2"/>
  <c r="P845" i="2"/>
  <c r="R845" i="2"/>
  <c r="V845" i="2"/>
  <c r="P846" i="2"/>
  <c r="R846" i="2"/>
  <c r="V846" i="2"/>
  <c r="P847" i="2"/>
  <c r="R847" i="2"/>
  <c r="V847" i="2"/>
  <c r="P848" i="2"/>
  <c r="R848" i="2"/>
  <c r="V848" i="2"/>
  <c r="P849" i="2"/>
  <c r="R849" i="2"/>
  <c r="V849" i="2"/>
  <c r="P850" i="2"/>
  <c r="R850" i="2"/>
  <c r="V850" i="2"/>
  <c r="P851" i="2"/>
  <c r="R851" i="2"/>
  <c r="V851" i="2"/>
  <c r="P852" i="2"/>
  <c r="R852" i="2"/>
  <c r="V852" i="2"/>
  <c r="O853" i="2"/>
  <c r="P853" i="2"/>
  <c r="Q853" i="2"/>
  <c r="R853" i="2"/>
  <c r="V853" i="2"/>
  <c r="P854" i="2"/>
  <c r="R854" i="2"/>
  <c r="V854" i="2"/>
  <c r="P855" i="2"/>
  <c r="R855" i="2"/>
  <c r="V855" i="2"/>
  <c r="P856" i="2"/>
  <c r="Q856" i="2"/>
  <c r="O856" i="2" s="1"/>
  <c r="R856" i="2"/>
  <c r="V856" i="2"/>
  <c r="P857" i="2"/>
  <c r="R857" i="2"/>
  <c r="V857" i="2"/>
  <c r="O858" i="2"/>
  <c r="P858" i="2"/>
  <c r="Q858" i="2"/>
  <c r="R858" i="2"/>
  <c r="V858" i="2"/>
  <c r="O859" i="2"/>
  <c r="P859" i="2"/>
  <c r="Q859" i="2"/>
  <c r="R859" i="2"/>
  <c r="V859" i="2"/>
  <c r="P860" i="2"/>
  <c r="R860" i="2"/>
  <c r="V860" i="2"/>
  <c r="O861" i="2"/>
  <c r="P861" i="2"/>
  <c r="Q861" i="2"/>
  <c r="R861" i="2"/>
  <c r="V861" i="2"/>
  <c r="P862" i="2"/>
  <c r="R862" i="2"/>
  <c r="V862" i="2"/>
  <c r="P668" i="2"/>
  <c r="R668" i="2"/>
  <c r="V668" i="2"/>
  <c r="F21" i="39" l="1"/>
  <c r="Q37" i="2"/>
  <c r="Q41" i="2"/>
  <c r="Q42" i="2"/>
  <c r="Q46" i="2"/>
  <c r="Q52" i="2"/>
  <c r="Q57" i="2"/>
  <c r="Q59" i="2"/>
  <c r="Q61" i="2"/>
  <c r="Q62" i="2"/>
  <c r="Q73" i="2"/>
  <c r="Q80" i="2"/>
  <c r="Q83" i="2"/>
  <c r="Q86" i="2"/>
  <c r="Q91" i="2"/>
  <c r="Q92" i="2"/>
  <c r="Q97" i="2"/>
  <c r="Q98" i="2"/>
  <c r="Q99" i="2"/>
  <c r="Q108" i="2"/>
  <c r="Q112" i="2"/>
  <c r="Q114" i="2"/>
  <c r="Q115" i="2"/>
  <c r="Q117" i="2"/>
  <c r="Q119" i="2"/>
  <c r="Q120" i="2"/>
  <c r="Q127" i="2"/>
  <c r="Q128" i="2"/>
  <c r="Q129" i="2"/>
  <c r="Q135" i="2"/>
  <c r="Q136" i="2"/>
  <c r="Q144" i="2"/>
  <c r="Q148" i="2"/>
  <c r="Q149" i="2"/>
  <c r="Q151" i="2"/>
  <c r="Q154" i="2"/>
  <c r="Q161" i="2"/>
  <c r="Q162" i="2"/>
  <c r="Q168" i="2"/>
  <c r="Q174" i="2"/>
  <c r="Q175" i="2"/>
  <c r="Q180" i="2"/>
  <c r="Q181" i="2"/>
  <c r="Q182" i="2"/>
  <c r="Q190" i="2"/>
  <c r="Q191" i="2"/>
  <c r="Q192" i="2"/>
  <c r="Q193" i="2"/>
  <c r="Q194" i="2"/>
  <c r="Q195" i="2"/>
  <c r="Q197" i="2"/>
  <c r="Q202" i="2"/>
  <c r="Q209" i="2"/>
  <c r="Q216" i="2"/>
  <c r="Q229" i="2"/>
  <c r="Q233" i="2"/>
  <c r="Q246" i="2"/>
  <c r="Q249" i="2"/>
  <c r="Q254" i="2"/>
  <c r="Q290" i="2"/>
  <c r="Q301" i="2"/>
  <c r="Q302" i="2"/>
  <c r="Q314" i="2"/>
  <c r="Q321" i="2"/>
  <c r="Q330" i="2"/>
  <c r="Q332" i="2"/>
  <c r="Q333" i="2"/>
  <c r="Q340" i="2"/>
  <c r="Q343" i="2"/>
  <c r="Q353" i="2"/>
  <c r="Q378" i="2"/>
  <c r="Q380" i="2"/>
  <c r="Q381" i="2"/>
  <c r="Q388" i="2"/>
  <c r="Q391" i="2"/>
  <c r="Q415" i="2"/>
  <c r="Q424" i="2"/>
  <c r="Q428" i="2"/>
  <c r="Q429" i="2"/>
  <c r="Q433" i="2"/>
  <c r="Q434" i="2"/>
  <c r="Q435" i="2"/>
  <c r="Q438" i="2"/>
  <c r="Q451" i="2"/>
  <c r="Q456" i="2"/>
  <c r="Q464" i="2"/>
  <c r="Q470" i="2"/>
  <c r="Q473" i="2"/>
  <c r="Q474" i="2"/>
  <c r="Q475" i="2"/>
  <c r="Q491" i="2"/>
  <c r="Q494" i="2"/>
  <c r="Q509" i="2"/>
  <c r="Q516" i="2"/>
  <c r="Q518" i="2"/>
  <c r="Q520" i="2"/>
  <c r="Q527" i="2"/>
  <c r="Q528" i="2"/>
  <c r="Q536" i="2"/>
  <c r="Q544" i="2"/>
  <c r="Q547" i="2"/>
  <c r="Q551" i="2"/>
  <c r="Q565" i="2"/>
  <c r="Q570" i="2"/>
  <c r="Q574" i="2"/>
  <c r="Q584" i="2"/>
  <c r="Q594" i="2"/>
  <c r="Q595" i="2"/>
  <c r="Q596" i="2"/>
  <c r="Q597" i="2"/>
  <c r="Q598" i="2"/>
  <c r="Q599" i="2"/>
  <c r="Q601" i="2"/>
  <c r="Q605" i="2"/>
  <c r="Q607" i="2"/>
  <c r="Q608" i="2"/>
  <c r="Q614" i="2"/>
  <c r="Q615" i="2"/>
  <c r="Q616" i="2"/>
  <c r="Q617" i="2"/>
  <c r="Q618" i="2"/>
  <c r="Q620" i="2"/>
  <c r="Q621" i="2"/>
  <c r="Q622" i="2"/>
  <c r="Q623" i="2"/>
  <c r="Q627" i="2"/>
  <c r="Q628" i="2"/>
  <c r="Q629" i="2"/>
  <c r="Q630" i="2"/>
  <c r="Q631" i="2"/>
  <c r="Q632" i="2"/>
  <c r="Q633" i="2"/>
  <c r="Q638" i="2"/>
  <c r="Q641" i="2"/>
  <c r="Q642" i="2"/>
  <c r="Q648" i="2"/>
  <c r="Q649" i="2"/>
  <c r="Q657" i="2"/>
  <c r="Q659" i="2"/>
  <c r="Q663" i="2"/>
  <c r="Q666" i="2"/>
  <c r="Q15" i="2"/>
  <c r="Q16" i="2"/>
  <c r="Q17" i="2"/>
  <c r="Q24" i="2"/>
  <c r="Q25" i="2"/>
  <c r="Q26" i="2"/>
  <c r="Q28" i="2"/>
  <c r="Q30" i="2"/>
  <c r="Q31" i="2"/>
  <c r="Q35" i="2"/>
  <c r="O52" i="2"/>
  <c r="O57" i="2"/>
  <c r="O59" i="2"/>
  <c r="O61" i="2"/>
  <c r="O62" i="2"/>
  <c r="O37" i="2"/>
  <c r="O41" i="2"/>
  <c r="O42" i="2"/>
  <c r="O46" i="2"/>
  <c r="O28" i="2"/>
  <c r="O30" i="2"/>
  <c r="O31" i="2"/>
  <c r="O35" i="2"/>
  <c r="H44" i="35" l="1"/>
  <c r="F44" i="35" s="1"/>
  <c r="I44" i="35" s="1"/>
  <c r="K44" i="35" s="1"/>
  <c r="H45" i="35"/>
  <c r="F45" i="35" s="1"/>
  <c r="I45" i="35" s="1"/>
  <c r="K45" i="35" s="1"/>
  <c r="H46" i="35"/>
  <c r="F46" i="35" s="1"/>
  <c r="I46" i="35" s="1"/>
  <c r="K46" i="35" s="1"/>
  <c r="H47" i="35"/>
  <c r="F47" i="35" s="1"/>
  <c r="I47" i="35" s="1"/>
  <c r="K47" i="35" s="1"/>
  <c r="H48" i="35"/>
  <c r="F48" i="35" s="1"/>
  <c r="I48" i="35" s="1"/>
  <c r="K48" i="35" s="1"/>
  <c r="H49" i="35"/>
  <c r="F49" i="35" s="1"/>
  <c r="I49" i="35" s="1"/>
  <c r="K49" i="35" s="1"/>
  <c r="H50" i="35"/>
  <c r="F50" i="35" s="1"/>
  <c r="I50" i="35" s="1"/>
  <c r="K50" i="35" s="1"/>
  <c r="H51" i="35"/>
  <c r="F51" i="35" s="1"/>
  <c r="I51" i="35" s="1"/>
  <c r="K51" i="35" s="1"/>
  <c r="H52" i="35"/>
  <c r="F52" i="35" s="1"/>
  <c r="I52" i="35" s="1"/>
  <c r="K52" i="35" s="1"/>
  <c r="H53" i="35"/>
  <c r="F53" i="35" s="1"/>
  <c r="I53" i="35" s="1"/>
  <c r="K53" i="35" s="1"/>
  <c r="H54" i="35"/>
  <c r="F54" i="35" s="1"/>
  <c r="I54" i="35" s="1"/>
  <c r="K54" i="35" s="1"/>
  <c r="H55" i="35"/>
  <c r="F55" i="35" s="1"/>
  <c r="I55" i="35" s="1"/>
  <c r="K55" i="35" s="1"/>
  <c r="H56" i="35"/>
  <c r="F56" i="35" s="1"/>
  <c r="I56" i="35" s="1"/>
  <c r="K56" i="35" s="1"/>
  <c r="H57" i="35"/>
  <c r="F57" i="35" s="1"/>
  <c r="I57" i="35" s="1"/>
  <c r="K57" i="35" s="1"/>
  <c r="H23" i="35" l="1"/>
  <c r="F23" i="35" s="1"/>
  <c r="I23" i="35" s="1"/>
  <c r="K23" i="35" s="1"/>
  <c r="H24" i="35"/>
  <c r="F24" i="35" s="1"/>
  <c r="I24" i="35" s="1"/>
  <c r="K24" i="35" s="1"/>
  <c r="H25" i="35"/>
  <c r="F25" i="35" s="1"/>
  <c r="I25" i="35" s="1"/>
  <c r="K25" i="35" s="1"/>
  <c r="H32" i="35"/>
  <c r="F32" i="35" s="1"/>
  <c r="I32" i="35" s="1"/>
  <c r="K32" i="35" s="1"/>
  <c r="H33" i="35"/>
  <c r="F33" i="35" s="1"/>
  <c r="I33" i="35" s="1"/>
  <c r="K33" i="35" s="1"/>
  <c r="H34" i="35"/>
  <c r="F34" i="35" s="1"/>
  <c r="I34" i="35" s="1"/>
  <c r="K34" i="35" s="1"/>
  <c r="H35" i="35"/>
  <c r="F35" i="35" s="1"/>
  <c r="I35" i="35" s="1"/>
  <c r="K35" i="35" s="1"/>
  <c r="H36" i="35"/>
  <c r="F36" i="35" s="1"/>
  <c r="I36" i="35" s="1"/>
  <c r="K36" i="35" s="1"/>
  <c r="H37" i="35"/>
  <c r="F37" i="35" s="1"/>
  <c r="I37" i="35" s="1"/>
  <c r="K37" i="35" s="1"/>
  <c r="H38" i="35"/>
  <c r="F38" i="35" s="1"/>
  <c r="I38" i="35" s="1"/>
  <c r="K38" i="35" s="1"/>
  <c r="H39" i="35"/>
  <c r="F39" i="35" s="1"/>
  <c r="I39" i="35" s="1"/>
  <c r="K39" i="35" s="1"/>
  <c r="H40" i="35"/>
  <c r="F40" i="35" s="1"/>
  <c r="I40" i="35" s="1"/>
  <c r="K40" i="35" s="1"/>
  <c r="H26" i="35"/>
  <c r="F26" i="35" s="1"/>
  <c r="I26" i="35" s="1"/>
  <c r="K26" i="35" s="1"/>
  <c r="H27" i="35"/>
  <c r="F27" i="35" s="1"/>
  <c r="I27" i="35" s="1"/>
  <c r="K27" i="35" s="1"/>
  <c r="H28" i="35"/>
  <c r="F28" i="35" s="1"/>
  <c r="I28" i="35" s="1"/>
  <c r="K28" i="35" s="1"/>
  <c r="H41" i="35"/>
  <c r="F41" i="35" s="1"/>
  <c r="I41" i="35" s="1"/>
  <c r="K41" i="35" s="1"/>
  <c r="H42" i="35"/>
  <c r="F42" i="35" s="1"/>
  <c r="I42" i="35" s="1"/>
  <c r="K42" i="35" s="1"/>
  <c r="H43" i="35"/>
  <c r="F43" i="35" s="1"/>
  <c r="I43" i="35" s="1"/>
  <c r="K43" i="35" s="1"/>
  <c r="H14" i="35" l="1"/>
  <c r="F14" i="35" s="1"/>
  <c r="B4" i="39" l="1"/>
  <c r="A10" i="2" l="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A1151" i="2" s="1"/>
  <c r="A1152" i="2" s="1"/>
  <c r="A1153" i="2" s="1"/>
  <c r="A1154" i="2" s="1"/>
  <c r="A1155" i="2" s="1"/>
  <c r="A1156" i="2" s="1"/>
  <c r="A1157" i="2" s="1"/>
  <c r="A1158" i="2" s="1"/>
  <c r="A1159" i="2" s="1"/>
  <c r="A1160" i="2" s="1"/>
  <c r="A1161" i="2" s="1"/>
  <c r="A1162" i="2" s="1"/>
  <c r="A1163" i="2" s="1"/>
  <c r="A1164" i="2" s="1"/>
  <c r="A1165" i="2" s="1"/>
  <c r="A1166" i="2" s="1"/>
  <c r="A1167" i="2" s="1"/>
  <c r="A1168" i="2" s="1"/>
  <c r="A1169" i="2" s="1"/>
  <c r="A1170" i="2" s="1"/>
  <c r="A1171" i="2" s="1"/>
  <c r="A1172" i="2" s="1"/>
  <c r="A1173" i="2" s="1"/>
  <c r="A1174" i="2" s="1"/>
  <c r="A1175" i="2" s="1"/>
  <c r="A1176" i="2" s="1"/>
  <c r="A1177" i="2" s="1"/>
  <c r="A1178" i="2" s="1"/>
  <c r="A1179" i="2" s="1"/>
  <c r="A1180" i="2" s="1"/>
  <c r="A1181" i="2" s="1"/>
  <c r="A1182" i="2" s="1"/>
  <c r="A1183" i="2" s="1"/>
  <c r="A1184" i="2" s="1"/>
  <c r="A1185" i="2" s="1"/>
  <c r="A1186" i="2" s="1"/>
  <c r="A1187" i="2" s="1"/>
  <c r="A1188" i="2" s="1"/>
  <c r="A1189" i="2" s="1"/>
  <c r="A1190" i="2" s="1"/>
  <c r="A1191" i="2" s="1"/>
  <c r="A1192" i="2" s="1"/>
  <c r="A1193" i="2" s="1"/>
  <c r="A1194" i="2" s="1"/>
  <c r="A1195" i="2" s="1"/>
  <c r="A1196" i="2" s="1"/>
  <c r="A1197" i="2" s="1"/>
  <c r="A1198" i="2" s="1"/>
  <c r="A1199" i="2" s="1"/>
  <c r="A1200" i="2" s="1"/>
  <c r="A1201" i="2" s="1"/>
  <c r="A1202" i="2" s="1"/>
  <c r="A1203" i="2" s="1"/>
  <c r="A1204" i="2" s="1"/>
  <c r="A1205" i="2" s="1"/>
  <c r="A1206" i="2" s="1"/>
  <c r="A1207" i="2" s="1"/>
  <c r="A1208" i="2" s="1"/>
  <c r="A1209" i="2" s="1"/>
  <c r="A1210" i="2" s="1"/>
  <c r="A1211" i="2" s="1"/>
  <c r="A1212" i="2" s="1"/>
  <c r="A1213" i="2" s="1"/>
  <c r="A1214" i="2" s="1"/>
  <c r="A1215" i="2" s="1"/>
  <c r="A1216" i="2" s="1"/>
  <c r="A1217" i="2" s="1"/>
  <c r="A1218" i="2" s="1"/>
  <c r="A1219" i="2" s="1"/>
  <c r="A1220" i="2" s="1"/>
  <c r="A1221" i="2" s="1"/>
  <c r="A1222" i="2" s="1"/>
  <c r="A1223" i="2" s="1"/>
  <c r="A1224" i="2" s="1"/>
  <c r="A1225" i="2" s="1"/>
  <c r="A1226" i="2" s="1"/>
  <c r="A1227" i="2" s="1"/>
  <c r="A1228" i="2" s="1"/>
  <c r="A1229" i="2" s="1"/>
  <c r="A1230" i="2" s="1"/>
  <c r="A1231" i="2" s="1"/>
  <c r="A1232" i="2" s="1"/>
  <c r="A1233" i="2" s="1"/>
  <c r="A1234" i="2" s="1"/>
  <c r="A1235" i="2" s="1"/>
  <c r="A1236" i="2" s="1"/>
  <c r="A1237" i="2" s="1"/>
  <c r="A1238" i="2" s="1"/>
  <c r="A1239" i="2" s="1"/>
  <c r="A1240" i="2" s="1"/>
  <c r="A1241" i="2" s="1"/>
  <c r="A1242" i="2" s="1"/>
  <c r="A1243" i="2" s="1"/>
  <c r="A1244" i="2" s="1"/>
  <c r="A1245" i="2" s="1"/>
  <c r="A1246" i="2" s="1"/>
  <c r="A1247" i="2" s="1"/>
  <c r="A1248" i="2" s="1"/>
  <c r="A1249" i="2" s="1"/>
  <c r="A1250" i="2" s="1"/>
  <c r="A1251" i="2" s="1"/>
  <c r="A1252" i="2" s="1"/>
  <c r="A1253" i="2" s="1"/>
  <c r="A1254" i="2" s="1"/>
  <c r="A1255" i="2" s="1"/>
  <c r="A1256" i="2" s="1"/>
  <c r="A1257" i="2" s="1"/>
  <c r="A1258" i="2" s="1"/>
  <c r="A1259" i="2" s="1"/>
  <c r="A1260" i="2" s="1"/>
  <c r="A1261" i="2" s="1"/>
  <c r="A1262" i="2" s="1"/>
  <c r="A1263" i="2" s="1"/>
  <c r="A1264" i="2" s="1"/>
  <c r="A1265" i="2" s="1"/>
  <c r="A1266" i="2" s="1"/>
  <c r="A1267" i="2" s="1"/>
  <c r="A1268" i="2" s="1"/>
  <c r="A1269" i="2" s="1"/>
  <c r="A1270" i="2" s="1"/>
  <c r="A1271" i="2" s="1"/>
  <c r="A1272" i="2" s="1"/>
  <c r="A1273" i="2" s="1"/>
  <c r="A1274" i="2" s="1"/>
  <c r="A1275" i="2" s="1"/>
  <c r="A1276" i="2" s="1"/>
  <c r="A1277" i="2" s="1"/>
  <c r="A1278" i="2" s="1"/>
  <c r="A1279" i="2" s="1"/>
  <c r="A1280" i="2" s="1"/>
  <c r="A1281" i="2" s="1"/>
  <c r="A1282" i="2" s="1"/>
  <c r="A1283" i="2" s="1"/>
  <c r="A1284" i="2" s="1"/>
  <c r="A1285" i="2" s="1"/>
  <c r="A1286" i="2" s="1"/>
  <c r="A1287" i="2" s="1"/>
  <c r="A1288" i="2" s="1"/>
  <c r="A1289" i="2" s="1"/>
  <c r="A1290" i="2" s="1"/>
  <c r="A1291" i="2" s="1"/>
  <c r="A1292" i="2" s="1"/>
  <c r="A1293" i="2" s="1"/>
  <c r="A1294" i="2" s="1"/>
  <c r="A1295" i="2" s="1"/>
  <c r="A1296" i="2" s="1"/>
  <c r="A1297" i="2" s="1"/>
  <c r="A1298" i="2" s="1"/>
  <c r="A1299" i="2" s="1"/>
  <c r="A1300" i="2" s="1"/>
  <c r="A1301" i="2" s="1"/>
  <c r="A1302" i="2" s="1"/>
  <c r="A1303" i="2" s="1"/>
  <c r="A1304" i="2" s="1"/>
  <c r="A1305" i="2" s="1"/>
  <c r="A1306" i="2" s="1"/>
  <c r="A1307" i="2" s="1"/>
  <c r="A1308" i="2" s="1"/>
  <c r="A1309" i="2" s="1"/>
  <c r="A1310" i="2" s="1"/>
  <c r="A1311" i="2" s="1"/>
  <c r="A1312" i="2" s="1"/>
  <c r="A1313" i="2" s="1"/>
  <c r="A1314" i="2" s="1"/>
  <c r="A1315" i="2" s="1"/>
  <c r="A1316" i="2" s="1"/>
  <c r="A1317" i="2" s="1"/>
  <c r="A1318" i="2" s="1"/>
  <c r="A1319" i="2" s="1"/>
  <c r="A1320" i="2" s="1"/>
  <c r="A1321" i="2" s="1"/>
  <c r="A1322" i="2" s="1"/>
  <c r="A1323" i="2" s="1"/>
  <c r="A1324" i="2" s="1"/>
  <c r="A1325" i="2" s="1"/>
  <c r="A1326" i="2" s="1"/>
  <c r="A1327" i="2" s="1"/>
  <c r="A1328" i="2" s="1"/>
  <c r="A1329" i="2" s="1"/>
  <c r="A1330" i="2" s="1"/>
  <c r="A1331" i="2" s="1"/>
  <c r="A1332" i="2" s="1"/>
  <c r="A1333" i="2" s="1"/>
  <c r="A1334" i="2" s="1"/>
  <c r="A1335" i="2" s="1"/>
  <c r="A1336" i="2" s="1"/>
  <c r="A1337" i="2" s="1"/>
  <c r="A1338" i="2" s="1"/>
  <c r="A1339" i="2" s="1"/>
  <c r="A1340" i="2" s="1"/>
  <c r="A1341" i="2" s="1"/>
  <c r="A1342" i="2" s="1"/>
  <c r="A1343" i="2" s="1"/>
  <c r="A1344" i="2" s="1"/>
  <c r="A1345" i="2" s="1"/>
  <c r="V667" i="2"/>
  <c r="R667" i="2"/>
  <c r="P667" i="2"/>
  <c r="V666" i="2"/>
  <c r="R666" i="2"/>
  <c r="P666" i="2"/>
  <c r="O666" i="2"/>
  <c r="V665" i="2"/>
  <c r="R665" i="2"/>
  <c r="P665" i="2"/>
  <c r="V664" i="2"/>
  <c r="R664" i="2"/>
  <c r="P664" i="2"/>
  <c r="V663" i="2"/>
  <c r="R663" i="2"/>
  <c r="P663" i="2"/>
  <c r="O663" i="2"/>
  <c r="V662" i="2"/>
  <c r="R662" i="2"/>
  <c r="P662" i="2"/>
  <c r="V661" i="2"/>
  <c r="R661" i="2"/>
  <c r="P661" i="2"/>
  <c r="V660" i="2"/>
  <c r="R660" i="2"/>
  <c r="P660" i="2"/>
  <c r="V659" i="2"/>
  <c r="R659" i="2"/>
  <c r="P659" i="2"/>
  <c r="O659" i="2"/>
  <c r="V658" i="2"/>
  <c r="R658" i="2"/>
  <c r="P658" i="2"/>
  <c r="V657" i="2"/>
  <c r="R657" i="2"/>
  <c r="P657" i="2"/>
  <c r="O657" i="2"/>
  <c r="V656" i="2"/>
  <c r="R656" i="2"/>
  <c r="P656" i="2"/>
  <c r="V655" i="2"/>
  <c r="R655" i="2"/>
  <c r="P655" i="2"/>
  <c r="V654" i="2"/>
  <c r="R654" i="2"/>
  <c r="P654" i="2"/>
  <c r="V653" i="2"/>
  <c r="R653" i="2"/>
  <c r="P653" i="2"/>
  <c r="V652" i="2"/>
  <c r="R652" i="2"/>
  <c r="P652" i="2"/>
  <c r="V651" i="2"/>
  <c r="R651" i="2"/>
  <c r="P651" i="2"/>
  <c r="V650" i="2"/>
  <c r="R650" i="2"/>
  <c r="P650" i="2"/>
  <c r="V649" i="2"/>
  <c r="R649" i="2"/>
  <c r="P649" i="2"/>
  <c r="O649" i="2"/>
  <c r="V648" i="2"/>
  <c r="R648" i="2"/>
  <c r="P648" i="2"/>
  <c r="O648" i="2"/>
  <c r="V647" i="2"/>
  <c r="R647" i="2"/>
  <c r="P647" i="2"/>
  <c r="V646" i="2"/>
  <c r="R646" i="2"/>
  <c r="P646" i="2"/>
  <c r="V645" i="2"/>
  <c r="R645" i="2"/>
  <c r="P645" i="2"/>
  <c r="V644" i="2"/>
  <c r="R644" i="2"/>
  <c r="P644" i="2"/>
  <c r="V643" i="2"/>
  <c r="R643" i="2"/>
  <c r="P643" i="2"/>
  <c r="V642" i="2"/>
  <c r="R642" i="2"/>
  <c r="P642" i="2"/>
  <c r="O642" i="2"/>
  <c r="V641" i="2"/>
  <c r="R641" i="2"/>
  <c r="P641" i="2"/>
  <c r="O641" i="2"/>
  <c r="V640" i="2"/>
  <c r="R640" i="2"/>
  <c r="P640" i="2"/>
  <c r="V639" i="2"/>
  <c r="R639" i="2"/>
  <c r="P639" i="2"/>
  <c r="V638" i="2"/>
  <c r="R638" i="2"/>
  <c r="P638" i="2"/>
  <c r="O638" i="2"/>
  <c r="V637" i="2"/>
  <c r="R637" i="2"/>
  <c r="P637" i="2"/>
  <c r="V636" i="2"/>
  <c r="R636" i="2"/>
  <c r="P636" i="2"/>
  <c r="V635" i="2"/>
  <c r="R635" i="2"/>
  <c r="P635" i="2"/>
  <c r="V634" i="2"/>
  <c r="R634" i="2"/>
  <c r="P634" i="2"/>
  <c r="V633" i="2"/>
  <c r="R633" i="2"/>
  <c r="P633" i="2"/>
  <c r="O633" i="2"/>
  <c r="V632" i="2"/>
  <c r="R632" i="2"/>
  <c r="P632" i="2"/>
  <c r="O632" i="2"/>
  <c r="V631" i="2"/>
  <c r="R631" i="2"/>
  <c r="P631" i="2"/>
  <c r="O631" i="2"/>
  <c r="V630" i="2"/>
  <c r="R630" i="2"/>
  <c r="P630" i="2"/>
  <c r="O630" i="2"/>
  <c r="V629" i="2"/>
  <c r="R629" i="2"/>
  <c r="P629" i="2"/>
  <c r="O629" i="2"/>
  <c r="V628" i="2"/>
  <c r="R628" i="2"/>
  <c r="P628" i="2"/>
  <c r="O628" i="2"/>
  <c r="V627" i="2"/>
  <c r="R627" i="2"/>
  <c r="P627" i="2"/>
  <c r="O627" i="2"/>
  <c r="V626" i="2"/>
  <c r="R626" i="2"/>
  <c r="P626" i="2"/>
  <c r="V625" i="2"/>
  <c r="R625" i="2"/>
  <c r="P625" i="2"/>
  <c r="V624" i="2"/>
  <c r="R624" i="2"/>
  <c r="P624" i="2"/>
  <c r="V623" i="2"/>
  <c r="R623" i="2"/>
  <c r="P623" i="2"/>
  <c r="O623" i="2"/>
  <c r="V622" i="2"/>
  <c r="R622" i="2"/>
  <c r="P622" i="2"/>
  <c r="O622" i="2"/>
  <c r="V621" i="2"/>
  <c r="R621" i="2"/>
  <c r="P621" i="2"/>
  <c r="O621" i="2"/>
  <c r="V620" i="2"/>
  <c r="R620" i="2"/>
  <c r="P620" i="2"/>
  <c r="O620" i="2"/>
  <c r="V619" i="2"/>
  <c r="R619" i="2"/>
  <c r="P619" i="2"/>
  <c r="V618" i="2"/>
  <c r="R618" i="2"/>
  <c r="P618" i="2"/>
  <c r="O618" i="2"/>
  <c r="V617" i="2"/>
  <c r="R617" i="2"/>
  <c r="P617" i="2"/>
  <c r="O617" i="2"/>
  <c r="V616" i="2"/>
  <c r="R616" i="2"/>
  <c r="P616" i="2"/>
  <c r="O616" i="2"/>
  <c r="V615" i="2"/>
  <c r="R615" i="2"/>
  <c r="P615" i="2"/>
  <c r="O615" i="2"/>
  <c r="V614" i="2"/>
  <c r="R614" i="2"/>
  <c r="P614" i="2"/>
  <c r="O614" i="2"/>
  <c r="V613" i="2"/>
  <c r="R613" i="2"/>
  <c r="P613" i="2"/>
  <c r="V612" i="2"/>
  <c r="R612" i="2"/>
  <c r="P612" i="2"/>
  <c r="V611" i="2"/>
  <c r="R611" i="2"/>
  <c r="P611" i="2"/>
  <c r="V610" i="2"/>
  <c r="R610" i="2"/>
  <c r="P610" i="2"/>
  <c r="V609" i="2"/>
  <c r="R609" i="2"/>
  <c r="P609" i="2"/>
  <c r="V608" i="2"/>
  <c r="R608" i="2"/>
  <c r="P608" i="2"/>
  <c r="O608" i="2"/>
  <c r="V607" i="2"/>
  <c r="R607" i="2"/>
  <c r="P607" i="2"/>
  <c r="O607" i="2"/>
  <c r="V606" i="2"/>
  <c r="R606" i="2"/>
  <c r="P606" i="2"/>
  <c r="V605" i="2"/>
  <c r="R605" i="2"/>
  <c r="P605" i="2"/>
  <c r="O605" i="2"/>
  <c r="V604" i="2"/>
  <c r="R604" i="2"/>
  <c r="P604" i="2"/>
  <c r="V603" i="2"/>
  <c r="R603" i="2"/>
  <c r="P603" i="2"/>
  <c r="V602" i="2"/>
  <c r="R602" i="2"/>
  <c r="P602" i="2"/>
  <c r="V601" i="2"/>
  <c r="R601" i="2"/>
  <c r="P601" i="2"/>
  <c r="O601" i="2"/>
  <c r="V600" i="2"/>
  <c r="R600" i="2"/>
  <c r="P600" i="2"/>
  <c r="V599" i="2"/>
  <c r="R599" i="2"/>
  <c r="P599" i="2"/>
  <c r="O599" i="2"/>
  <c r="V598" i="2"/>
  <c r="R598" i="2"/>
  <c r="P598" i="2"/>
  <c r="O598" i="2"/>
  <c r="V597" i="2"/>
  <c r="R597" i="2"/>
  <c r="P597" i="2"/>
  <c r="O597" i="2"/>
  <c r="V596" i="2"/>
  <c r="R596" i="2"/>
  <c r="P596" i="2"/>
  <c r="O596" i="2"/>
  <c r="V595" i="2"/>
  <c r="R595" i="2"/>
  <c r="P595" i="2"/>
  <c r="O595" i="2"/>
  <c r="V594" i="2"/>
  <c r="R594" i="2"/>
  <c r="P594" i="2"/>
  <c r="O594" i="2"/>
  <c r="V593" i="2"/>
  <c r="R593" i="2"/>
  <c r="P593" i="2"/>
  <c r="V592" i="2"/>
  <c r="R592" i="2"/>
  <c r="P592" i="2"/>
  <c r="V591" i="2"/>
  <c r="R591" i="2"/>
  <c r="P591" i="2"/>
  <c r="V590" i="2"/>
  <c r="R590" i="2"/>
  <c r="P590" i="2"/>
  <c r="V589" i="2"/>
  <c r="R589" i="2"/>
  <c r="P589" i="2"/>
  <c r="V588" i="2"/>
  <c r="R588" i="2"/>
  <c r="P588" i="2"/>
  <c r="V587" i="2"/>
  <c r="R587" i="2"/>
  <c r="P587" i="2"/>
  <c r="V586" i="2"/>
  <c r="R586" i="2"/>
  <c r="P586" i="2"/>
  <c r="V585" i="2"/>
  <c r="R585" i="2"/>
  <c r="P585" i="2"/>
  <c r="V584" i="2"/>
  <c r="R584" i="2"/>
  <c r="P584" i="2"/>
  <c r="O584" i="2"/>
  <c r="V583" i="2"/>
  <c r="R583" i="2"/>
  <c r="P583" i="2"/>
  <c r="V582" i="2"/>
  <c r="R582" i="2"/>
  <c r="P582" i="2"/>
  <c r="V581" i="2"/>
  <c r="R581" i="2"/>
  <c r="P581" i="2"/>
  <c r="V580" i="2"/>
  <c r="R580" i="2"/>
  <c r="P580" i="2"/>
  <c r="V579" i="2"/>
  <c r="R579" i="2"/>
  <c r="P579" i="2"/>
  <c r="V578" i="2"/>
  <c r="R578" i="2"/>
  <c r="P578" i="2"/>
  <c r="V577" i="2"/>
  <c r="R577" i="2"/>
  <c r="P577" i="2"/>
  <c r="V576" i="2"/>
  <c r="R576" i="2"/>
  <c r="P576" i="2"/>
  <c r="V575" i="2"/>
  <c r="R575" i="2"/>
  <c r="P575" i="2"/>
  <c r="V574" i="2"/>
  <c r="R574" i="2"/>
  <c r="P574" i="2"/>
  <c r="O574" i="2"/>
  <c r="V573" i="2"/>
  <c r="R573" i="2"/>
  <c r="P573" i="2"/>
  <c r="V572" i="2"/>
  <c r="R572" i="2"/>
  <c r="P572" i="2"/>
  <c r="V571" i="2"/>
  <c r="R571" i="2"/>
  <c r="P571" i="2"/>
  <c r="V570" i="2"/>
  <c r="R570" i="2"/>
  <c r="P570" i="2"/>
  <c r="O570" i="2"/>
  <c r="V569" i="2"/>
  <c r="R569" i="2"/>
  <c r="P569" i="2"/>
  <c r="V568" i="2"/>
  <c r="R568" i="2"/>
  <c r="P568" i="2"/>
  <c r="V567" i="2"/>
  <c r="R567" i="2"/>
  <c r="P567" i="2"/>
  <c r="V566" i="2"/>
  <c r="R566" i="2"/>
  <c r="P566" i="2"/>
  <c r="V565" i="2"/>
  <c r="R565" i="2"/>
  <c r="P565" i="2"/>
  <c r="O565" i="2"/>
  <c r="V564" i="2"/>
  <c r="R564" i="2"/>
  <c r="P564" i="2"/>
  <c r="V563" i="2"/>
  <c r="R563" i="2"/>
  <c r="P563" i="2"/>
  <c r="V562" i="2"/>
  <c r="R562" i="2"/>
  <c r="P562" i="2"/>
  <c r="V561" i="2"/>
  <c r="R561" i="2"/>
  <c r="P561" i="2"/>
  <c r="V560" i="2"/>
  <c r="R560" i="2"/>
  <c r="P560" i="2"/>
  <c r="V559" i="2"/>
  <c r="R559" i="2"/>
  <c r="P559" i="2"/>
  <c r="V558" i="2"/>
  <c r="R558" i="2"/>
  <c r="P558" i="2"/>
  <c r="V557" i="2"/>
  <c r="R557" i="2"/>
  <c r="P557" i="2"/>
  <c r="V556" i="2"/>
  <c r="R556" i="2"/>
  <c r="P556" i="2"/>
  <c r="V555" i="2"/>
  <c r="R555" i="2"/>
  <c r="P555" i="2"/>
  <c r="V554" i="2"/>
  <c r="R554" i="2"/>
  <c r="P554" i="2"/>
  <c r="V553" i="2"/>
  <c r="R553" i="2"/>
  <c r="P553" i="2"/>
  <c r="V552" i="2"/>
  <c r="R552" i="2"/>
  <c r="P552" i="2"/>
  <c r="V551" i="2"/>
  <c r="R551" i="2"/>
  <c r="P551" i="2"/>
  <c r="O551" i="2"/>
  <c r="V550" i="2"/>
  <c r="R550" i="2"/>
  <c r="P550" i="2"/>
  <c r="V549" i="2"/>
  <c r="R549" i="2"/>
  <c r="P549" i="2"/>
  <c r="V548" i="2"/>
  <c r="R548" i="2"/>
  <c r="P548" i="2"/>
  <c r="V547" i="2"/>
  <c r="R547" i="2"/>
  <c r="P547" i="2"/>
  <c r="O547" i="2"/>
  <c r="V546" i="2"/>
  <c r="R546" i="2"/>
  <c r="P546" i="2"/>
  <c r="V545" i="2"/>
  <c r="R545" i="2"/>
  <c r="P545" i="2"/>
  <c r="V544" i="2"/>
  <c r="R544" i="2"/>
  <c r="P544" i="2"/>
  <c r="O544" i="2"/>
  <c r="V543" i="2"/>
  <c r="R543" i="2"/>
  <c r="P543" i="2"/>
  <c r="V542" i="2"/>
  <c r="R542" i="2"/>
  <c r="P542" i="2"/>
  <c r="V541" i="2"/>
  <c r="R541" i="2"/>
  <c r="P541" i="2"/>
  <c r="V540" i="2"/>
  <c r="R540" i="2"/>
  <c r="P540" i="2"/>
  <c r="V539" i="2"/>
  <c r="R539" i="2"/>
  <c r="P539" i="2"/>
  <c r="V538" i="2"/>
  <c r="R538" i="2"/>
  <c r="P538" i="2"/>
  <c r="V537" i="2"/>
  <c r="R537" i="2"/>
  <c r="P537" i="2"/>
  <c r="V536" i="2"/>
  <c r="R536" i="2"/>
  <c r="P536" i="2"/>
  <c r="O536" i="2"/>
  <c r="V535" i="2"/>
  <c r="R535" i="2"/>
  <c r="P535" i="2"/>
  <c r="V534" i="2"/>
  <c r="R534" i="2"/>
  <c r="P534" i="2"/>
  <c r="V533" i="2"/>
  <c r="R533" i="2"/>
  <c r="P533" i="2"/>
  <c r="V532" i="2"/>
  <c r="R532" i="2"/>
  <c r="P532" i="2"/>
  <c r="V531" i="2"/>
  <c r="R531" i="2"/>
  <c r="P531" i="2"/>
  <c r="V530" i="2"/>
  <c r="R530" i="2"/>
  <c r="P530" i="2"/>
  <c r="V529" i="2"/>
  <c r="R529" i="2"/>
  <c r="P529" i="2"/>
  <c r="V528" i="2"/>
  <c r="R528" i="2"/>
  <c r="P528" i="2"/>
  <c r="O528" i="2"/>
  <c r="V527" i="2"/>
  <c r="R527" i="2"/>
  <c r="P527" i="2"/>
  <c r="O527" i="2"/>
  <c r="V526" i="2"/>
  <c r="R526" i="2"/>
  <c r="P526" i="2"/>
  <c r="V525" i="2"/>
  <c r="R525" i="2"/>
  <c r="P525" i="2"/>
  <c r="V524" i="2"/>
  <c r="R524" i="2"/>
  <c r="P524" i="2"/>
  <c r="V523" i="2"/>
  <c r="R523" i="2"/>
  <c r="P523" i="2"/>
  <c r="V522" i="2"/>
  <c r="R522" i="2"/>
  <c r="P522" i="2"/>
  <c r="V521" i="2"/>
  <c r="R521" i="2"/>
  <c r="P521" i="2"/>
  <c r="V520" i="2"/>
  <c r="R520" i="2"/>
  <c r="P520" i="2"/>
  <c r="O520" i="2"/>
  <c r="V519" i="2"/>
  <c r="R519" i="2"/>
  <c r="P519" i="2"/>
  <c r="V518" i="2"/>
  <c r="R518" i="2"/>
  <c r="P518" i="2"/>
  <c r="O518" i="2"/>
  <c r="V517" i="2"/>
  <c r="R517" i="2"/>
  <c r="P517" i="2"/>
  <c r="V516" i="2"/>
  <c r="R516" i="2"/>
  <c r="P516" i="2"/>
  <c r="O516" i="2"/>
  <c r="V515" i="2"/>
  <c r="R515" i="2"/>
  <c r="P515" i="2"/>
  <c r="V514" i="2"/>
  <c r="R514" i="2"/>
  <c r="P514" i="2"/>
  <c r="V513" i="2"/>
  <c r="R513" i="2"/>
  <c r="P513" i="2"/>
  <c r="V512" i="2"/>
  <c r="R512" i="2"/>
  <c r="P512" i="2"/>
  <c r="V511" i="2"/>
  <c r="R511" i="2"/>
  <c r="P511" i="2"/>
  <c r="V510" i="2"/>
  <c r="R510" i="2"/>
  <c r="P510" i="2"/>
  <c r="V509" i="2"/>
  <c r="R509" i="2"/>
  <c r="P509" i="2"/>
  <c r="O509" i="2"/>
  <c r="V508" i="2"/>
  <c r="R508" i="2"/>
  <c r="P508" i="2"/>
  <c r="V507" i="2"/>
  <c r="R507" i="2"/>
  <c r="P507" i="2"/>
  <c r="V506" i="2"/>
  <c r="R506" i="2"/>
  <c r="P506" i="2"/>
  <c r="V505" i="2"/>
  <c r="R505" i="2"/>
  <c r="P505" i="2"/>
  <c r="V504" i="2"/>
  <c r="R504" i="2"/>
  <c r="P504" i="2"/>
  <c r="V503" i="2"/>
  <c r="R503" i="2"/>
  <c r="P503" i="2"/>
  <c r="V502" i="2"/>
  <c r="R502" i="2"/>
  <c r="P502" i="2"/>
  <c r="V501" i="2"/>
  <c r="R501" i="2"/>
  <c r="P501" i="2"/>
  <c r="V500" i="2"/>
  <c r="R500" i="2"/>
  <c r="P500" i="2"/>
  <c r="V499" i="2"/>
  <c r="R499" i="2"/>
  <c r="P499" i="2"/>
  <c r="V498" i="2"/>
  <c r="R498" i="2"/>
  <c r="P498" i="2"/>
  <c r="V497" i="2"/>
  <c r="R497" i="2"/>
  <c r="P497" i="2"/>
  <c r="V496" i="2"/>
  <c r="R496" i="2"/>
  <c r="P496" i="2"/>
  <c r="V495" i="2"/>
  <c r="R495" i="2"/>
  <c r="P495" i="2"/>
  <c r="V494" i="2"/>
  <c r="R494" i="2"/>
  <c r="P494" i="2"/>
  <c r="O494" i="2"/>
  <c r="V493" i="2"/>
  <c r="R493" i="2"/>
  <c r="P493" i="2"/>
  <c r="V492" i="2"/>
  <c r="R492" i="2"/>
  <c r="P492" i="2"/>
  <c r="V491" i="2"/>
  <c r="R491" i="2"/>
  <c r="P491" i="2"/>
  <c r="O491" i="2"/>
  <c r="V490" i="2"/>
  <c r="R490" i="2"/>
  <c r="P490" i="2"/>
  <c r="V489" i="2"/>
  <c r="R489" i="2"/>
  <c r="P489" i="2"/>
  <c r="V488" i="2"/>
  <c r="R488" i="2"/>
  <c r="P488" i="2"/>
  <c r="V487" i="2"/>
  <c r="R487" i="2"/>
  <c r="P487" i="2"/>
  <c r="V486" i="2"/>
  <c r="R486" i="2"/>
  <c r="P486" i="2"/>
  <c r="V485" i="2"/>
  <c r="R485" i="2"/>
  <c r="P485" i="2"/>
  <c r="V484" i="2"/>
  <c r="R484" i="2"/>
  <c r="P484" i="2"/>
  <c r="V483" i="2"/>
  <c r="R483" i="2"/>
  <c r="P483" i="2"/>
  <c r="V482" i="2"/>
  <c r="R482" i="2"/>
  <c r="P482" i="2"/>
  <c r="V481" i="2"/>
  <c r="R481" i="2"/>
  <c r="P481" i="2"/>
  <c r="V480" i="2"/>
  <c r="R480" i="2"/>
  <c r="P480" i="2"/>
  <c r="V479" i="2"/>
  <c r="R479" i="2"/>
  <c r="P479" i="2"/>
  <c r="V478" i="2"/>
  <c r="R478" i="2"/>
  <c r="P478" i="2"/>
  <c r="V477" i="2"/>
  <c r="R477" i="2"/>
  <c r="P477" i="2"/>
  <c r="V476" i="2"/>
  <c r="R476" i="2"/>
  <c r="P476" i="2"/>
  <c r="V475" i="2"/>
  <c r="R475" i="2"/>
  <c r="P475" i="2"/>
  <c r="O475" i="2"/>
  <c r="V474" i="2"/>
  <c r="R474" i="2"/>
  <c r="P474" i="2"/>
  <c r="O474" i="2"/>
  <c r="V473" i="2"/>
  <c r="R473" i="2"/>
  <c r="P473" i="2"/>
  <c r="O473" i="2"/>
  <c r="V472" i="2"/>
  <c r="R472" i="2"/>
  <c r="P472" i="2"/>
  <c r="V471" i="2"/>
  <c r="R471" i="2"/>
  <c r="P471" i="2"/>
  <c r="V470" i="2"/>
  <c r="R470" i="2"/>
  <c r="P470" i="2"/>
  <c r="O470" i="2"/>
  <c r="V469" i="2"/>
  <c r="R469" i="2"/>
  <c r="P469" i="2"/>
  <c r="V468" i="2"/>
  <c r="R468" i="2"/>
  <c r="P468" i="2"/>
  <c r="V467" i="2"/>
  <c r="R467" i="2"/>
  <c r="P467" i="2"/>
  <c r="V466" i="2"/>
  <c r="R466" i="2"/>
  <c r="P466" i="2"/>
  <c r="V465" i="2"/>
  <c r="R465" i="2"/>
  <c r="P465" i="2"/>
  <c r="V464" i="2"/>
  <c r="R464" i="2"/>
  <c r="P464" i="2"/>
  <c r="O464" i="2"/>
  <c r="V463" i="2"/>
  <c r="R463" i="2"/>
  <c r="P463" i="2"/>
  <c r="V462" i="2"/>
  <c r="R462" i="2"/>
  <c r="P462" i="2"/>
  <c r="V461" i="2"/>
  <c r="R461" i="2"/>
  <c r="P461" i="2"/>
  <c r="V460" i="2"/>
  <c r="R460" i="2"/>
  <c r="P460" i="2"/>
  <c r="V459" i="2"/>
  <c r="R459" i="2"/>
  <c r="P459" i="2"/>
  <c r="V458" i="2"/>
  <c r="R458" i="2"/>
  <c r="P458" i="2"/>
  <c r="V457" i="2"/>
  <c r="R457" i="2"/>
  <c r="P457" i="2"/>
  <c r="V456" i="2"/>
  <c r="R456" i="2"/>
  <c r="P456" i="2"/>
  <c r="O456" i="2"/>
  <c r="V455" i="2"/>
  <c r="R455" i="2"/>
  <c r="P455" i="2"/>
  <c r="V454" i="2"/>
  <c r="R454" i="2"/>
  <c r="P454" i="2"/>
  <c r="V453" i="2"/>
  <c r="R453" i="2"/>
  <c r="P453" i="2"/>
  <c r="V452" i="2"/>
  <c r="R452" i="2"/>
  <c r="P452" i="2"/>
  <c r="V451" i="2"/>
  <c r="R451" i="2"/>
  <c r="P451" i="2"/>
  <c r="O451" i="2"/>
  <c r="V450" i="2"/>
  <c r="R450" i="2"/>
  <c r="P450" i="2"/>
  <c r="V449" i="2"/>
  <c r="R449" i="2"/>
  <c r="P449" i="2"/>
  <c r="V448" i="2"/>
  <c r="R448" i="2"/>
  <c r="P448" i="2"/>
  <c r="V447" i="2"/>
  <c r="R447" i="2"/>
  <c r="P447" i="2"/>
  <c r="V446" i="2"/>
  <c r="R446" i="2"/>
  <c r="P446" i="2"/>
  <c r="V445" i="2"/>
  <c r="R445" i="2"/>
  <c r="P445" i="2"/>
  <c r="V444" i="2"/>
  <c r="R444" i="2"/>
  <c r="P444" i="2"/>
  <c r="V443" i="2"/>
  <c r="R443" i="2"/>
  <c r="P443" i="2"/>
  <c r="V442" i="2"/>
  <c r="R442" i="2"/>
  <c r="P442" i="2"/>
  <c r="V441" i="2"/>
  <c r="R441" i="2"/>
  <c r="P441" i="2"/>
  <c r="V440" i="2"/>
  <c r="R440" i="2"/>
  <c r="P440" i="2"/>
  <c r="V439" i="2"/>
  <c r="R439" i="2"/>
  <c r="P439" i="2"/>
  <c r="V438" i="2"/>
  <c r="R438" i="2"/>
  <c r="P438" i="2"/>
  <c r="O438" i="2"/>
  <c r="V437" i="2"/>
  <c r="R437" i="2"/>
  <c r="P437" i="2"/>
  <c r="V436" i="2"/>
  <c r="R436" i="2"/>
  <c r="P436" i="2"/>
  <c r="V435" i="2"/>
  <c r="R435" i="2"/>
  <c r="P435" i="2"/>
  <c r="O435" i="2"/>
  <c r="V434" i="2"/>
  <c r="R434" i="2"/>
  <c r="P434" i="2"/>
  <c r="O434" i="2"/>
  <c r="V433" i="2"/>
  <c r="R433" i="2"/>
  <c r="P433" i="2"/>
  <c r="O433" i="2"/>
  <c r="V432" i="2"/>
  <c r="R432" i="2"/>
  <c r="P432" i="2"/>
  <c r="V431" i="2"/>
  <c r="R431" i="2"/>
  <c r="P431" i="2"/>
  <c r="V430" i="2"/>
  <c r="R430" i="2"/>
  <c r="P430" i="2"/>
  <c r="V429" i="2"/>
  <c r="R429" i="2"/>
  <c r="P429" i="2"/>
  <c r="O429" i="2"/>
  <c r="V428" i="2"/>
  <c r="R428" i="2"/>
  <c r="P428" i="2"/>
  <c r="O428" i="2"/>
  <c r="V427" i="2"/>
  <c r="R427" i="2"/>
  <c r="P427" i="2"/>
  <c r="V426" i="2"/>
  <c r="R426" i="2"/>
  <c r="P426" i="2"/>
  <c r="V425" i="2"/>
  <c r="R425" i="2"/>
  <c r="P425" i="2"/>
  <c r="V424" i="2"/>
  <c r="R424" i="2"/>
  <c r="P424" i="2"/>
  <c r="O424" i="2"/>
  <c r="V423" i="2"/>
  <c r="R423" i="2"/>
  <c r="P423" i="2"/>
  <c r="V422" i="2"/>
  <c r="R422" i="2"/>
  <c r="P422" i="2"/>
  <c r="V421" i="2"/>
  <c r="R421" i="2"/>
  <c r="P421" i="2"/>
  <c r="V420" i="2"/>
  <c r="R420" i="2"/>
  <c r="P420" i="2"/>
  <c r="V419" i="2"/>
  <c r="R419" i="2"/>
  <c r="P419" i="2"/>
  <c r="V418" i="2"/>
  <c r="R418" i="2"/>
  <c r="P418" i="2"/>
  <c r="V417" i="2"/>
  <c r="R417" i="2"/>
  <c r="P417" i="2"/>
  <c r="V416" i="2"/>
  <c r="R416" i="2"/>
  <c r="P416" i="2"/>
  <c r="V415" i="2"/>
  <c r="R415" i="2"/>
  <c r="P415" i="2"/>
  <c r="O415" i="2"/>
  <c r="V414" i="2"/>
  <c r="R414" i="2"/>
  <c r="P414" i="2"/>
  <c r="V413" i="2"/>
  <c r="R413" i="2"/>
  <c r="P413" i="2"/>
  <c r="V412" i="2"/>
  <c r="R412" i="2"/>
  <c r="P412" i="2"/>
  <c r="V411" i="2"/>
  <c r="R411" i="2"/>
  <c r="P411" i="2"/>
  <c r="V410" i="2"/>
  <c r="R410" i="2"/>
  <c r="P410" i="2"/>
  <c r="V409" i="2"/>
  <c r="R409" i="2"/>
  <c r="P409" i="2"/>
  <c r="V408" i="2"/>
  <c r="R408" i="2"/>
  <c r="P408" i="2"/>
  <c r="V407" i="2"/>
  <c r="R407" i="2"/>
  <c r="P407" i="2"/>
  <c r="V406" i="2"/>
  <c r="R406" i="2"/>
  <c r="P406" i="2"/>
  <c r="V405" i="2"/>
  <c r="R405" i="2"/>
  <c r="P405" i="2"/>
  <c r="V404" i="2"/>
  <c r="R404" i="2"/>
  <c r="P404" i="2"/>
  <c r="V403" i="2"/>
  <c r="R403" i="2"/>
  <c r="P403" i="2"/>
  <c r="V402" i="2"/>
  <c r="R402" i="2"/>
  <c r="P402" i="2"/>
  <c r="V401" i="2"/>
  <c r="R401" i="2"/>
  <c r="P401" i="2"/>
  <c r="V400" i="2"/>
  <c r="R400" i="2"/>
  <c r="P400" i="2"/>
  <c r="V399" i="2"/>
  <c r="R399" i="2"/>
  <c r="P399" i="2"/>
  <c r="V398" i="2"/>
  <c r="R398" i="2"/>
  <c r="P398" i="2"/>
  <c r="V397" i="2"/>
  <c r="R397" i="2"/>
  <c r="P397" i="2"/>
  <c r="V396" i="2"/>
  <c r="R396" i="2"/>
  <c r="P396" i="2"/>
  <c r="V395" i="2"/>
  <c r="R395" i="2"/>
  <c r="P395" i="2"/>
  <c r="V394" i="2"/>
  <c r="R394" i="2"/>
  <c r="P394" i="2"/>
  <c r="V393" i="2"/>
  <c r="R393" i="2"/>
  <c r="P393" i="2"/>
  <c r="V392" i="2"/>
  <c r="R392" i="2"/>
  <c r="P392" i="2"/>
  <c r="V391" i="2"/>
  <c r="R391" i="2"/>
  <c r="P391" i="2"/>
  <c r="O391" i="2"/>
  <c r="V390" i="2"/>
  <c r="R390" i="2"/>
  <c r="P390" i="2"/>
  <c r="V389" i="2"/>
  <c r="R389" i="2"/>
  <c r="P389" i="2"/>
  <c r="V388" i="2"/>
  <c r="R388" i="2"/>
  <c r="P388" i="2"/>
  <c r="O388" i="2"/>
  <c r="V387" i="2"/>
  <c r="R387" i="2"/>
  <c r="P387" i="2"/>
  <c r="V386" i="2"/>
  <c r="R386" i="2"/>
  <c r="P386" i="2"/>
  <c r="V385" i="2"/>
  <c r="R385" i="2"/>
  <c r="P385" i="2"/>
  <c r="V384" i="2"/>
  <c r="R384" i="2"/>
  <c r="P384" i="2"/>
  <c r="V383" i="2"/>
  <c r="R383" i="2"/>
  <c r="P383" i="2"/>
  <c r="V382" i="2"/>
  <c r="R382" i="2"/>
  <c r="P382" i="2"/>
  <c r="V381" i="2"/>
  <c r="R381" i="2"/>
  <c r="P381" i="2"/>
  <c r="O381" i="2"/>
  <c r="V380" i="2"/>
  <c r="R380" i="2"/>
  <c r="P380" i="2"/>
  <c r="O380" i="2"/>
  <c r="V379" i="2"/>
  <c r="R379" i="2"/>
  <c r="P379" i="2"/>
  <c r="V378" i="2"/>
  <c r="R378" i="2"/>
  <c r="P378" i="2"/>
  <c r="O378" i="2"/>
  <c r="V377" i="2"/>
  <c r="R377" i="2"/>
  <c r="P377" i="2"/>
  <c r="V376" i="2"/>
  <c r="R376" i="2"/>
  <c r="P376" i="2"/>
  <c r="V375" i="2"/>
  <c r="R375" i="2"/>
  <c r="P375" i="2"/>
  <c r="V374" i="2"/>
  <c r="R374" i="2"/>
  <c r="P374" i="2"/>
  <c r="V373" i="2"/>
  <c r="R373" i="2"/>
  <c r="P373" i="2"/>
  <c r="V372" i="2"/>
  <c r="R372" i="2"/>
  <c r="P372" i="2"/>
  <c r="V371" i="2"/>
  <c r="R371" i="2"/>
  <c r="P371" i="2"/>
  <c r="V370" i="2"/>
  <c r="R370" i="2"/>
  <c r="P370" i="2"/>
  <c r="V369" i="2"/>
  <c r="R369" i="2"/>
  <c r="P369" i="2"/>
  <c r="V368" i="2"/>
  <c r="R368" i="2"/>
  <c r="P368" i="2"/>
  <c r="V367" i="2"/>
  <c r="R367" i="2"/>
  <c r="P367" i="2"/>
  <c r="V366" i="2"/>
  <c r="R366" i="2"/>
  <c r="P366" i="2"/>
  <c r="V365" i="2"/>
  <c r="R365" i="2"/>
  <c r="P365" i="2"/>
  <c r="V364" i="2"/>
  <c r="R364" i="2"/>
  <c r="P364" i="2"/>
  <c r="V363" i="2"/>
  <c r="R363" i="2"/>
  <c r="P363" i="2"/>
  <c r="V362" i="2"/>
  <c r="R362" i="2"/>
  <c r="P362" i="2"/>
  <c r="V361" i="2"/>
  <c r="R361" i="2"/>
  <c r="P361" i="2"/>
  <c r="V360" i="2"/>
  <c r="R360" i="2"/>
  <c r="P360" i="2"/>
  <c r="V359" i="2"/>
  <c r="R359" i="2"/>
  <c r="P359" i="2"/>
  <c r="V358" i="2"/>
  <c r="R358" i="2"/>
  <c r="P358" i="2"/>
  <c r="V357" i="2"/>
  <c r="R357" i="2"/>
  <c r="P357" i="2"/>
  <c r="V356" i="2"/>
  <c r="R356" i="2"/>
  <c r="P356" i="2"/>
  <c r="V355" i="2"/>
  <c r="R355" i="2"/>
  <c r="P355" i="2"/>
  <c r="V354" i="2"/>
  <c r="R354" i="2"/>
  <c r="P354" i="2"/>
  <c r="V353" i="2"/>
  <c r="R353" i="2"/>
  <c r="P353" i="2"/>
  <c r="O353" i="2"/>
  <c r="V352" i="2"/>
  <c r="R352" i="2"/>
  <c r="P352" i="2"/>
  <c r="V351" i="2"/>
  <c r="R351" i="2"/>
  <c r="P351" i="2"/>
  <c r="V350" i="2"/>
  <c r="R350" i="2"/>
  <c r="P350" i="2"/>
  <c r="V349" i="2"/>
  <c r="R349" i="2"/>
  <c r="P349" i="2"/>
  <c r="V348" i="2"/>
  <c r="R348" i="2"/>
  <c r="P348" i="2"/>
  <c r="V347" i="2"/>
  <c r="R347" i="2"/>
  <c r="P347" i="2"/>
  <c r="V346" i="2"/>
  <c r="R346" i="2"/>
  <c r="P346" i="2"/>
  <c r="V345" i="2"/>
  <c r="R345" i="2"/>
  <c r="P345" i="2"/>
  <c r="V344" i="2"/>
  <c r="R344" i="2"/>
  <c r="P344" i="2"/>
  <c r="V343" i="2"/>
  <c r="R343" i="2"/>
  <c r="P343" i="2"/>
  <c r="O343" i="2"/>
  <c r="V342" i="2"/>
  <c r="R342" i="2"/>
  <c r="P342" i="2"/>
  <c r="V341" i="2"/>
  <c r="R341" i="2"/>
  <c r="P341" i="2"/>
  <c r="V340" i="2"/>
  <c r="R340" i="2"/>
  <c r="P340" i="2"/>
  <c r="O340" i="2"/>
  <c r="V339" i="2"/>
  <c r="R339" i="2"/>
  <c r="P339" i="2"/>
  <c r="V338" i="2"/>
  <c r="R338" i="2"/>
  <c r="P338" i="2"/>
  <c r="V337" i="2"/>
  <c r="R337" i="2"/>
  <c r="P337" i="2"/>
  <c r="V336" i="2"/>
  <c r="R336" i="2"/>
  <c r="P336" i="2"/>
  <c r="V335" i="2"/>
  <c r="R335" i="2"/>
  <c r="P335" i="2"/>
  <c r="V334" i="2"/>
  <c r="R334" i="2"/>
  <c r="P334" i="2"/>
  <c r="V333" i="2"/>
  <c r="R333" i="2"/>
  <c r="P333" i="2"/>
  <c r="O333" i="2"/>
  <c r="V332" i="2"/>
  <c r="R332" i="2"/>
  <c r="P332" i="2"/>
  <c r="O332" i="2"/>
  <c r="V331" i="2"/>
  <c r="R331" i="2"/>
  <c r="P331" i="2"/>
  <c r="V330" i="2"/>
  <c r="R330" i="2"/>
  <c r="P330" i="2"/>
  <c r="O330" i="2"/>
  <c r="V329" i="2"/>
  <c r="R329" i="2"/>
  <c r="P329" i="2"/>
  <c r="V328" i="2"/>
  <c r="R328" i="2"/>
  <c r="P328" i="2"/>
  <c r="V327" i="2"/>
  <c r="R327" i="2"/>
  <c r="P327" i="2"/>
  <c r="V326" i="2"/>
  <c r="R326" i="2"/>
  <c r="P326" i="2"/>
  <c r="V325" i="2"/>
  <c r="R325" i="2"/>
  <c r="P325" i="2"/>
  <c r="V324" i="2"/>
  <c r="R324" i="2"/>
  <c r="P324" i="2"/>
  <c r="V323" i="2"/>
  <c r="R323" i="2"/>
  <c r="P323" i="2"/>
  <c r="V322" i="2"/>
  <c r="R322" i="2"/>
  <c r="P322" i="2"/>
  <c r="V321" i="2"/>
  <c r="R321" i="2"/>
  <c r="P321" i="2"/>
  <c r="O321" i="2"/>
  <c r="V320" i="2"/>
  <c r="R320" i="2"/>
  <c r="P320" i="2"/>
  <c r="V319" i="2"/>
  <c r="R319" i="2"/>
  <c r="P319" i="2"/>
  <c r="V318" i="2"/>
  <c r="R318" i="2"/>
  <c r="P318" i="2"/>
  <c r="V317" i="2"/>
  <c r="R317" i="2"/>
  <c r="P317" i="2"/>
  <c r="V316" i="2"/>
  <c r="R316" i="2"/>
  <c r="P316" i="2"/>
  <c r="V315" i="2"/>
  <c r="R315" i="2"/>
  <c r="P315" i="2"/>
  <c r="V314" i="2"/>
  <c r="R314" i="2"/>
  <c r="P314" i="2"/>
  <c r="O314" i="2"/>
  <c r="V313" i="2"/>
  <c r="R313" i="2"/>
  <c r="P313" i="2"/>
  <c r="V312" i="2"/>
  <c r="R312" i="2"/>
  <c r="P312" i="2"/>
  <c r="V311" i="2"/>
  <c r="R311" i="2"/>
  <c r="P311" i="2"/>
  <c r="V310" i="2"/>
  <c r="R310" i="2"/>
  <c r="P310" i="2"/>
  <c r="V309" i="2"/>
  <c r="R309" i="2"/>
  <c r="P309" i="2"/>
  <c r="V308" i="2"/>
  <c r="R308" i="2"/>
  <c r="P308" i="2"/>
  <c r="V307" i="2"/>
  <c r="R307" i="2"/>
  <c r="P307" i="2"/>
  <c r="V306" i="2"/>
  <c r="R306" i="2"/>
  <c r="P306" i="2"/>
  <c r="V305" i="2"/>
  <c r="R305" i="2"/>
  <c r="P305" i="2"/>
  <c r="V304" i="2"/>
  <c r="R304" i="2"/>
  <c r="P304" i="2"/>
  <c r="V303" i="2"/>
  <c r="R303" i="2"/>
  <c r="P303" i="2"/>
  <c r="V302" i="2"/>
  <c r="R302" i="2"/>
  <c r="P302" i="2"/>
  <c r="O302" i="2"/>
  <c r="V301" i="2"/>
  <c r="R301" i="2"/>
  <c r="P301" i="2"/>
  <c r="O301" i="2"/>
  <c r="V300" i="2"/>
  <c r="R300" i="2"/>
  <c r="P300" i="2"/>
  <c r="V299" i="2"/>
  <c r="R299" i="2"/>
  <c r="P299" i="2"/>
  <c r="V298" i="2"/>
  <c r="R298" i="2"/>
  <c r="P298" i="2"/>
  <c r="V297" i="2"/>
  <c r="R297" i="2"/>
  <c r="P297" i="2"/>
  <c r="V296" i="2"/>
  <c r="R296" i="2"/>
  <c r="P296" i="2"/>
  <c r="V295" i="2"/>
  <c r="R295" i="2"/>
  <c r="P295" i="2"/>
  <c r="V294" i="2"/>
  <c r="R294" i="2"/>
  <c r="P294" i="2"/>
  <c r="V293" i="2"/>
  <c r="R293" i="2"/>
  <c r="P293" i="2"/>
  <c r="V292" i="2"/>
  <c r="R292" i="2"/>
  <c r="P292" i="2"/>
  <c r="V291" i="2"/>
  <c r="R291" i="2"/>
  <c r="P291" i="2"/>
  <c r="V290" i="2"/>
  <c r="R290" i="2"/>
  <c r="P290" i="2"/>
  <c r="O290" i="2"/>
  <c r="V289" i="2"/>
  <c r="R289" i="2"/>
  <c r="P289" i="2"/>
  <c r="V288" i="2"/>
  <c r="R288" i="2"/>
  <c r="P288" i="2"/>
  <c r="V287" i="2"/>
  <c r="R287" i="2"/>
  <c r="P287" i="2"/>
  <c r="F18" i="39" l="1"/>
  <c r="F20" i="39"/>
  <c r="F17" i="39"/>
  <c r="S870" i="2"/>
  <c r="Q898" i="2"/>
  <c r="O898" i="2" s="1"/>
  <c r="S915" i="2"/>
  <c r="S922" i="2"/>
  <c r="Q926" i="2"/>
  <c r="O926" i="2" s="1"/>
  <c r="S929" i="2"/>
  <c r="S936" i="2"/>
  <c r="S970" i="2"/>
  <c r="Q974" i="2"/>
  <c r="O974" i="2" s="1"/>
  <c r="S977" i="2"/>
  <c r="S994" i="2"/>
  <c r="Q694" i="2"/>
  <c r="O694" i="2" s="1"/>
  <c r="Q753" i="2"/>
  <c r="O753" i="2" s="1"/>
  <c r="Q760" i="2"/>
  <c r="O760" i="2" s="1"/>
  <c r="S795" i="2"/>
  <c r="S808" i="2"/>
  <c r="Q812" i="2"/>
  <c r="O812" i="2" s="1"/>
  <c r="S832" i="2"/>
  <c r="Q836" i="2"/>
  <c r="O836" i="2" s="1"/>
  <c r="S862" i="2"/>
  <c r="S668" i="2"/>
  <c r="Q864" i="2"/>
  <c r="O864" i="2" s="1"/>
  <c r="S901" i="2"/>
  <c r="S908" i="2"/>
  <c r="Q912" i="2"/>
  <c r="O912" i="2" s="1"/>
  <c r="Q919" i="2"/>
  <c r="O919" i="2" s="1"/>
  <c r="S943" i="2"/>
  <c r="Q947" i="2"/>
  <c r="O947" i="2" s="1"/>
  <c r="Q960" i="2"/>
  <c r="O960" i="2" s="1"/>
  <c r="S963" i="2"/>
  <c r="Q967" i="2"/>
  <c r="O967" i="2" s="1"/>
  <c r="S984" i="2"/>
  <c r="S1014" i="2"/>
  <c r="S1021" i="2"/>
  <c r="Q1025" i="2"/>
  <c r="O1025" i="2" s="1"/>
  <c r="S1028" i="2"/>
  <c r="Q1032" i="2"/>
  <c r="O1032" i="2" s="1"/>
  <c r="S1035" i="2"/>
  <c r="S680" i="2"/>
  <c r="S697" i="2"/>
  <c r="Q725" i="2"/>
  <c r="S728" i="2"/>
  <c r="S735" i="2"/>
  <c r="Q739" i="2"/>
  <c r="O739" i="2" s="1"/>
  <c r="S742" i="2"/>
  <c r="Q746" i="2"/>
  <c r="O746" i="2" s="1"/>
  <c r="Q805" i="2"/>
  <c r="O805" i="2" s="1"/>
  <c r="S815" i="2"/>
  <c r="Q819" i="2"/>
  <c r="O819" i="2" s="1"/>
  <c r="S839" i="2"/>
  <c r="S852" i="2"/>
  <c r="S800" i="2"/>
  <c r="S877" i="2"/>
  <c r="Q905" i="2"/>
  <c r="O905" i="2" s="1"/>
  <c r="S950" i="2"/>
  <c r="Q954" i="2"/>
  <c r="O954" i="2" s="1"/>
  <c r="Q981" i="2"/>
  <c r="O981" i="2" s="1"/>
  <c r="Q998" i="2"/>
  <c r="O998" i="2" s="1"/>
  <c r="S1001" i="2"/>
  <c r="S1008" i="2"/>
  <c r="Q1012" i="2"/>
  <c r="O1012" i="2" s="1"/>
  <c r="Q1018" i="2"/>
  <c r="O1018" i="2" s="1"/>
  <c r="S1042" i="2"/>
  <c r="Q1046" i="2"/>
  <c r="O1046" i="2" s="1"/>
  <c r="S673" i="2"/>
  <c r="Q677" i="2"/>
  <c r="O677" i="2" s="1"/>
  <c r="Q684" i="2"/>
  <c r="O684" i="2" s="1"/>
  <c r="S704" i="2"/>
  <c r="Q732" i="2"/>
  <c r="O732" i="2" s="1"/>
  <c r="Q799" i="2"/>
  <c r="O799" i="2" s="1"/>
  <c r="S845" i="2"/>
  <c r="Q849" i="2"/>
  <c r="O849" i="2" s="1"/>
  <c r="S820" i="2"/>
  <c r="S867" i="2"/>
  <c r="S891" i="2"/>
  <c r="Q1039" i="2"/>
  <c r="O1039" i="2" s="1"/>
  <c r="S687" i="2"/>
  <c r="S711" i="2"/>
  <c r="S721" i="2"/>
  <c r="S781" i="2"/>
  <c r="Q785" i="2"/>
  <c r="O785" i="2" s="1"/>
  <c r="S791" i="2"/>
  <c r="S822" i="2"/>
  <c r="S829" i="2"/>
  <c r="Q881" i="2"/>
  <c r="O881" i="2" s="1"/>
  <c r="S884" i="2"/>
  <c r="Q888" i="2"/>
  <c r="O888" i="2" s="1"/>
  <c r="S898" i="2"/>
  <c r="S926" i="2"/>
  <c r="S974" i="2"/>
  <c r="S991" i="2"/>
  <c r="S694" i="2"/>
  <c r="Q708" i="2"/>
  <c r="O708" i="2" s="1"/>
  <c r="S725" i="2"/>
  <c r="S753" i="2"/>
  <c r="Q757" i="2"/>
  <c r="O757" i="2" s="1"/>
  <c r="S760" i="2"/>
  <c r="S770" i="2"/>
  <c r="Q774" i="2"/>
  <c r="O774" i="2" s="1"/>
  <c r="Q778" i="2"/>
  <c r="O778" i="2" s="1"/>
  <c r="S812" i="2"/>
  <c r="Q826" i="2"/>
  <c r="O826" i="2" s="1"/>
  <c r="S836" i="2"/>
  <c r="S859" i="2"/>
  <c r="S864" i="2"/>
  <c r="S912" i="2"/>
  <c r="Q916" i="2"/>
  <c r="O916" i="2" s="1"/>
  <c r="S919" i="2"/>
  <c r="Q923" i="2"/>
  <c r="O923" i="2" s="1"/>
  <c r="Q930" i="2"/>
  <c r="O930" i="2" s="1"/>
  <c r="S933" i="2"/>
  <c r="Q937" i="2"/>
  <c r="O937" i="2" s="1"/>
  <c r="S947" i="2"/>
  <c r="S960" i="2"/>
  <c r="S967" i="2"/>
  <c r="Q971" i="2"/>
  <c r="O971" i="2" s="1"/>
  <c r="S1025" i="2"/>
  <c r="S1032" i="2"/>
  <c r="S739" i="2"/>
  <c r="S746" i="2"/>
  <c r="S788" i="2"/>
  <c r="Q796" i="2"/>
  <c r="O796" i="2" s="1"/>
  <c r="S805" i="2"/>
  <c r="Q809" i="2"/>
  <c r="O809" i="2" s="1"/>
  <c r="S819" i="2"/>
  <c r="Q833" i="2"/>
  <c r="O833" i="2" s="1"/>
  <c r="S874" i="2"/>
  <c r="Q902" i="2"/>
  <c r="O902" i="2" s="1"/>
  <c r="S905" i="2"/>
  <c r="Q909" i="2"/>
  <c r="O909" i="2" s="1"/>
  <c r="S940" i="2"/>
  <c r="Q944" i="2"/>
  <c r="O944" i="2" s="1"/>
  <c r="S954" i="2"/>
  <c r="Q964" i="2"/>
  <c r="O964" i="2" s="1"/>
  <c r="S981" i="2"/>
  <c r="Q985" i="2"/>
  <c r="O985" i="2" s="1"/>
  <c r="S998" i="2"/>
  <c r="S1012" i="2"/>
  <c r="Q1015" i="2"/>
  <c r="O1015" i="2" s="1"/>
  <c r="S1018" i="2"/>
  <c r="Q1022" i="2"/>
  <c r="O1022" i="2" s="1"/>
  <c r="Q1029" i="2"/>
  <c r="O1029" i="2" s="1"/>
  <c r="S1046" i="2"/>
  <c r="S670" i="2"/>
  <c r="S677" i="2"/>
  <c r="S684" i="2"/>
  <c r="Q698" i="2"/>
  <c r="O698" i="2" s="1"/>
  <c r="S718" i="2"/>
  <c r="S732" i="2"/>
  <c r="Q736" i="2"/>
  <c r="O736" i="2" s="1"/>
  <c r="Q743" i="2"/>
  <c r="O743" i="2" s="1"/>
  <c r="S799" i="2"/>
  <c r="Q802" i="2"/>
  <c r="O802" i="2" s="1"/>
  <c r="Q816" i="2"/>
  <c r="O816" i="2" s="1"/>
  <c r="S849" i="2"/>
  <c r="Q803" i="2"/>
  <c r="O803" i="2" s="1"/>
  <c r="Q951" i="2"/>
  <c r="O951" i="2" s="1"/>
  <c r="S988" i="2"/>
  <c r="Q1002" i="2"/>
  <c r="O1002" i="2" s="1"/>
  <c r="S1005" i="2"/>
  <c r="Q1009" i="2"/>
  <c r="O1009" i="2" s="1"/>
  <c r="S1039" i="2"/>
  <c r="Q1043" i="2"/>
  <c r="O1043" i="2" s="1"/>
  <c r="Q674" i="2"/>
  <c r="O674" i="2" s="1"/>
  <c r="S701" i="2"/>
  <c r="S767" i="2"/>
  <c r="S785" i="2"/>
  <c r="Q846" i="2"/>
  <c r="O846" i="2" s="1"/>
  <c r="S856" i="2"/>
  <c r="S881" i="2"/>
  <c r="S888" i="2"/>
  <c r="Q892" i="2"/>
  <c r="O892" i="2" s="1"/>
  <c r="Q688" i="2"/>
  <c r="O688" i="2" s="1"/>
  <c r="S708" i="2"/>
  <c r="Q712" i="2"/>
  <c r="O712" i="2" s="1"/>
  <c r="S715" i="2"/>
  <c r="S750" i="2"/>
  <c r="S757" i="2"/>
  <c r="S774" i="2"/>
  <c r="S778" i="2"/>
  <c r="Q782" i="2"/>
  <c r="O782" i="2" s="1"/>
  <c r="S826" i="2"/>
  <c r="Q885" i="2"/>
  <c r="O885" i="2" s="1"/>
  <c r="S895" i="2"/>
  <c r="Q899" i="2"/>
  <c r="O899" i="2" s="1"/>
  <c r="S916" i="2"/>
  <c r="S923" i="2"/>
  <c r="Q927" i="2"/>
  <c r="O927" i="2" s="1"/>
  <c r="S930" i="2"/>
  <c r="S937" i="2"/>
  <c r="S971" i="2"/>
  <c r="Q975" i="2"/>
  <c r="O975" i="2" s="1"/>
  <c r="Q992" i="2"/>
  <c r="O992" i="2" s="1"/>
  <c r="S691" i="2"/>
  <c r="Q747" i="2"/>
  <c r="Q754" i="2"/>
  <c r="O754" i="2" s="1"/>
  <c r="Q761" i="2"/>
  <c r="O761" i="2" s="1"/>
  <c r="S764" i="2"/>
  <c r="Q771" i="2"/>
  <c r="O771" i="2" s="1"/>
  <c r="S796" i="2"/>
  <c r="S809" i="2"/>
  <c r="Q813" i="2"/>
  <c r="O813" i="2" s="1"/>
  <c r="S833" i="2"/>
  <c r="Q860" i="2"/>
  <c r="O860" i="2" s="1"/>
  <c r="S871" i="2"/>
  <c r="S902" i="2"/>
  <c r="S909" i="2"/>
  <c r="Q913" i="2"/>
  <c r="O913" i="2" s="1"/>
  <c r="Q920" i="2"/>
  <c r="O920" i="2" s="1"/>
  <c r="Q934" i="2"/>
  <c r="O934" i="2" s="1"/>
  <c r="S944" i="2"/>
  <c r="Q961" i="2"/>
  <c r="O961" i="2" s="1"/>
  <c r="S964" i="2"/>
  <c r="Q968" i="2"/>
  <c r="O968" i="2" s="1"/>
  <c r="S978" i="2"/>
  <c r="S985" i="2"/>
  <c r="S995" i="2"/>
  <c r="S1015" i="2"/>
  <c r="S1022" i="2"/>
  <c r="Q1026" i="2"/>
  <c r="O1026" i="2" s="1"/>
  <c r="S1029" i="2"/>
  <c r="S698" i="2"/>
  <c r="S736" i="2"/>
  <c r="Q740" i="2"/>
  <c r="O740" i="2" s="1"/>
  <c r="S743" i="2"/>
  <c r="S802" i="2"/>
  <c r="Q806" i="2"/>
  <c r="O806" i="2" s="1"/>
  <c r="S816" i="2"/>
  <c r="Q875" i="2"/>
  <c r="O875" i="2" s="1"/>
  <c r="Q906" i="2"/>
  <c r="O906" i="2" s="1"/>
  <c r="Q941" i="2"/>
  <c r="O941" i="2" s="1"/>
  <c r="S951" i="2"/>
  <c r="Q955" i="2"/>
  <c r="O955" i="2" s="1"/>
  <c r="Q982" i="2"/>
  <c r="O982" i="2" s="1"/>
  <c r="Q999" i="2"/>
  <c r="O999" i="2" s="1"/>
  <c r="S1002" i="2"/>
  <c r="S1009" i="2"/>
  <c r="Q1019" i="2"/>
  <c r="O1019" i="2" s="1"/>
  <c r="S1036" i="2"/>
  <c r="S1043" i="2"/>
  <c r="Q1047" i="2"/>
  <c r="O1047" i="2" s="1"/>
  <c r="Q671" i="2"/>
  <c r="O671" i="2" s="1"/>
  <c r="S674" i="2"/>
  <c r="Q678" i="2"/>
  <c r="O678" i="2" s="1"/>
  <c r="S681" i="2"/>
  <c r="Q685" i="2"/>
  <c r="O685" i="2" s="1"/>
  <c r="Q719" i="2"/>
  <c r="O719" i="2" s="1"/>
  <c r="S729" i="2"/>
  <c r="Q733" i="2"/>
  <c r="O733" i="2" s="1"/>
  <c r="Q800" i="2"/>
  <c r="O800" i="2" s="1"/>
  <c r="S840" i="2"/>
  <c r="S846" i="2"/>
  <c r="Q850" i="2"/>
  <c r="O850" i="2" s="1"/>
  <c r="S853" i="2"/>
  <c r="S878" i="2"/>
  <c r="S892" i="2"/>
  <c r="Q989" i="2"/>
  <c r="O989" i="2" s="1"/>
  <c r="Q1006" i="2"/>
  <c r="O1006" i="2" s="1"/>
  <c r="Q1040" i="2"/>
  <c r="O1040" i="2" s="1"/>
  <c r="S688" i="2"/>
  <c r="Q702" i="2"/>
  <c r="O702" i="2" s="1"/>
  <c r="S705" i="2"/>
  <c r="S712" i="2"/>
  <c r="S747" i="2"/>
  <c r="Q775" i="2"/>
  <c r="S782" i="2"/>
  <c r="Q857" i="2"/>
  <c r="O857" i="2" s="1"/>
  <c r="S868" i="2"/>
  <c r="Q882" i="2"/>
  <c r="O882" i="2" s="1"/>
  <c r="S885" i="2"/>
  <c r="Q889" i="2"/>
  <c r="O889" i="2" s="1"/>
  <c r="S899" i="2"/>
  <c r="S927" i="2"/>
  <c r="S975" i="2"/>
  <c r="S992" i="2"/>
  <c r="Q709" i="2"/>
  <c r="O709" i="2" s="1"/>
  <c r="S722" i="2"/>
  <c r="S754" i="2"/>
  <c r="S761" i="2"/>
  <c r="S771" i="2"/>
  <c r="Q779" i="2"/>
  <c r="O779" i="2" s="1"/>
  <c r="S792" i="2"/>
  <c r="S813" i="2"/>
  <c r="S823" i="2"/>
  <c r="Q827" i="2"/>
  <c r="O827" i="2" s="1"/>
  <c r="S830" i="2"/>
  <c r="S860" i="2"/>
  <c r="Q896" i="2"/>
  <c r="O896" i="2" s="1"/>
  <c r="S913" i="2"/>
  <c r="S920" i="2"/>
  <c r="Q924" i="2"/>
  <c r="O924" i="2" s="1"/>
  <c r="Q931" i="2"/>
  <c r="O931" i="2" s="1"/>
  <c r="S934" i="2"/>
  <c r="Q938" i="2"/>
  <c r="O938" i="2" s="1"/>
  <c r="S961" i="2"/>
  <c r="S968" i="2"/>
  <c r="Q972" i="2"/>
  <c r="O972" i="2" s="1"/>
  <c r="S1026" i="2"/>
  <c r="Q692" i="2"/>
  <c r="O692" i="2" s="1"/>
  <c r="S695" i="2"/>
  <c r="S726" i="2"/>
  <c r="S740" i="2"/>
  <c r="S806" i="2"/>
  <c r="Q810" i="2"/>
  <c r="O810" i="2" s="1"/>
  <c r="Q834" i="2"/>
  <c r="O834" i="2" s="1"/>
  <c r="S837" i="2"/>
  <c r="S865" i="2"/>
  <c r="Q872" i="2"/>
  <c r="O872" i="2" s="1"/>
  <c r="S875" i="2"/>
  <c r="S906" i="2"/>
  <c r="Q910" i="2"/>
  <c r="O910" i="2" s="1"/>
  <c r="S941" i="2"/>
  <c r="Q945" i="2"/>
  <c r="O945" i="2" s="1"/>
  <c r="S948" i="2"/>
  <c r="S955" i="2"/>
  <c r="Q958" i="2"/>
  <c r="O958" i="2" s="1"/>
  <c r="Q965" i="2"/>
  <c r="O965" i="2" s="1"/>
  <c r="Q979" i="2"/>
  <c r="O979" i="2" s="1"/>
  <c r="S982" i="2"/>
  <c r="Q986" i="2"/>
  <c r="O986" i="2" s="1"/>
  <c r="S999" i="2"/>
  <c r="S1019" i="2"/>
  <c r="Q1023" i="2"/>
  <c r="O1023" i="2" s="1"/>
  <c r="Q1030" i="2"/>
  <c r="O1030" i="2" s="1"/>
  <c r="S1033" i="2"/>
  <c r="S1047" i="2"/>
  <c r="S671" i="2"/>
  <c r="S678" i="2"/>
  <c r="S685" i="2"/>
  <c r="Q699" i="2"/>
  <c r="O699" i="2" s="1"/>
  <c r="S719" i="2"/>
  <c r="S733" i="2"/>
  <c r="Q737" i="2"/>
  <c r="O737" i="2" s="1"/>
  <c r="Q744" i="2"/>
  <c r="O744" i="2" s="1"/>
  <c r="S775" i="2"/>
  <c r="S789" i="2"/>
  <c r="Q817" i="2"/>
  <c r="O817" i="2" s="1"/>
  <c r="S850" i="2"/>
  <c r="Q952" i="2"/>
  <c r="O952" i="2" s="1"/>
  <c r="S989" i="2"/>
  <c r="Q1003" i="2"/>
  <c r="O1003" i="2" s="1"/>
  <c r="S1006" i="2"/>
  <c r="Q1010" i="2"/>
  <c r="O1010" i="2" s="1"/>
  <c r="S1040" i="2"/>
  <c r="Q1044" i="2"/>
  <c r="O1044" i="2" s="1"/>
  <c r="Q675" i="2"/>
  <c r="O675" i="2" s="1"/>
  <c r="Q682" i="2"/>
  <c r="O682" i="2" s="1"/>
  <c r="S702" i="2"/>
  <c r="Q730" i="2"/>
  <c r="O730" i="2" s="1"/>
  <c r="Q841" i="2"/>
  <c r="O841" i="2" s="1"/>
  <c r="S843" i="2"/>
  <c r="Q847" i="2"/>
  <c r="O847" i="2" s="1"/>
  <c r="Q854" i="2"/>
  <c r="O854" i="2" s="1"/>
  <c r="S857" i="2"/>
  <c r="S882" i="2"/>
  <c r="S889" i="2"/>
  <c r="Q893" i="2"/>
  <c r="O893" i="2" s="1"/>
  <c r="Q689" i="2"/>
  <c r="O689" i="2" s="1"/>
  <c r="S709" i="2"/>
  <c r="Q713" i="2"/>
  <c r="O713" i="2" s="1"/>
  <c r="Q748" i="2"/>
  <c r="O748" i="2" s="1"/>
  <c r="S768" i="2"/>
  <c r="S779" i="2"/>
  <c r="Q783" i="2"/>
  <c r="O783" i="2" s="1"/>
  <c r="S786" i="2"/>
  <c r="S827" i="2"/>
  <c r="Q869" i="2"/>
  <c r="O869" i="2" s="1"/>
  <c r="Q886" i="2"/>
  <c r="O886" i="2" s="1"/>
  <c r="S896" i="2"/>
  <c r="S924" i="2"/>
  <c r="S931" i="2"/>
  <c r="S938" i="2"/>
  <c r="S972" i="2"/>
  <c r="Q976" i="2"/>
  <c r="O976" i="2" s="1"/>
  <c r="Q993" i="2"/>
  <c r="O993" i="2" s="1"/>
  <c r="S692" i="2"/>
  <c r="S716" i="2"/>
  <c r="Q723" i="2"/>
  <c r="O723" i="2" s="1"/>
  <c r="S751" i="2"/>
  <c r="Q755" i="2"/>
  <c r="O755" i="2" s="1"/>
  <c r="S758" i="2"/>
  <c r="Q762" i="2"/>
  <c r="O762" i="2" s="1"/>
  <c r="Q772" i="2"/>
  <c r="O772" i="2" s="1"/>
  <c r="Q793" i="2"/>
  <c r="O793" i="2" s="1"/>
  <c r="S810" i="2"/>
  <c r="Q824" i="2"/>
  <c r="O824" i="2" s="1"/>
  <c r="S834" i="2"/>
  <c r="S872" i="2"/>
  <c r="S910" i="2"/>
  <c r="Q914" i="2"/>
  <c r="O914" i="2" s="1"/>
  <c r="S917" i="2"/>
  <c r="Q921" i="2"/>
  <c r="O921" i="2" s="1"/>
  <c r="Q935" i="2"/>
  <c r="O935" i="2" s="1"/>
  <c r="S945" i="2"/>
  <c r="S958" i="2"/>
  <c r="S965" i="2"/>
  <c r="Q969" i="2"/>
  <c r="O969" i="2" s="1"/>
  <c r="S979" i="2"/>
  <c r="S986" i="2"/>
  <c r="S1023" i="2"/>
  <c r="S1030" i="2"/>
  <c r="Q696" i="2"/>
  <c r="O696" i="2" s="1"/>
  <c r="S699" i="2"/>
  <c r="Q727" i="2"/>
  <c r="O727" i="2" s="1"/>
  <c r="S737" i="2"/>
  <c r="Q741" i="2"/>
  <c r="O741" i="2" s="1"/>
  <c r="S744" i="2"/>
  <c r="S765" i="2"/>
  <c r="Q776" i="2"/>
  <c r="S797" i="2"/>
  <c r="S803" i="2"/>
  <c r="Q807" i="2"/>
  <c r="O807" i="2" s="1"/>
  <c r="S817" i="2"/>
  <c r="Q876" i="2"/>
  <c r="O876" i="2" s="1"/>
  <c r="S903" i="2"/>
  <c r="Q907" i="2"/>
  <c r="O907" i="2" s="1"/>
  <c r="Q942" i="2"/>
  <c r="O942" i="2" s="1"/>
  <c r="S952" i="2"/>
  <c r="Q983" i="2"/>
  <c r="O983" i="2" s="1"/>
  <c r="S996" i="2"/>
  <c r="Q1000" i="2"/>
  <c r="O1000" i="2" s="1"/>
  <c r="S1003" i="2"/>
  <c r="S1010" i="2"/>
  <c r="Q1013" i="2"/>
  <c r="O1013" i="2" s="1"/>
  <c r="S1016" i="2"/>
  <c r="Q1020" i="2"/>
  <c r="O1020" i="2" s="1"/>
  <c r="Q1034" i="2"/>
  <c r="O1034" i="2" s="1"/>
  <c r="S1044" i="2"/>
  <c r="S675" i="2"/>
  <c r="Q679" i="2"/>
  <c r="O679" i="2" s="1"/>
  <c r="S682" i="2"/>
  <c r="S730" i="2"/>
  <c r="Q734" i="2"/>
  <c r="O734" i="2" s="1"/>
  <c r="S841" i="2"/>
  <c r="S847" i="2"/>
  <c r="Q851" i="2"/>
  <c r="O851" i="2" s="1"/>
  <c r="S854" i="2"/>
  <c r="S893" i="2"/>
  <c r="Q1007" i="2"/>
  <c r="O1007" i="2" s="1"/>
  <c r="S1037" i="2"/>
  <c r="Q1041" i="2"/>
  <c r="O1041" i="2" s="1"/>
  <c r="S689" i="2"/>
  <c r="Q703" i="2"/>
  <c r="O703" i="2" s="1"/>
  <c r="S713" i="2"/>
  <c r="S748" i="2"/>
  <c r="S783" i="2"/>
  <c r="Q844" i="2"/>
  <c r="O844" i="2" s="1"/>
  <c r="S869" i="2"/>
  <c r="S879" i="2"/>
  <c r="Q883" i="2"/>
  <c r="O883" i="2" s="1"/>
  <c r="S886" i="2"/>
  <c r="Q890" i="2"/>
  <c r="O890" i="2" s="1"/>
  <c r="S976" i="2"/>
  <c r="S993" i="2"/>
  <c r="S706" i="2"/>
  <c r="Q710" i="2"/>
  <c r="O710" i="2" s="1"/>
  <c r="S723" i="2"/>
  <c r="S755" i="2"/>
  <c r="S762" i="2"/>
  <c r="Q769" i="2"/>
  <c r="O769" i="2" s="1"/>
  <c r="S772" i="2"/>
  <c r="S776" i="2"/>
  <c r="Q780" i="2"/>
  <c r="O780" i="2" s="1"/>
  <c r="S793" i="2"/>
  <c r="S824" i="2"/>
  <c r="Q828" i="2"/>
  <c r="O828" i="2" s="1"/>
  <c r="Q897" i="2"/>
  <c r="O897" i="2" s="1"/>
  <c r="S900" i="2"/>
  <c r="S914" i="2"/>
  <c r="S921" i="2"/>
  <c r="Q925" i="2"/>
  <c r="O925" i="2" s="1"/>
  <c r="S928" i="2"/>
  <c r="Q932" i="2"/>
  <c r="O932" i="2" s="1"/>
  <c r="S935" i="2"/>
  <c r="S969" i="2"/>
  <c r="Q973" i="2"/>
  <c r="O973" i="2" s="1"/>
  <c r="Q693" i="2"/>
  <c r="O693" i="2" s="1"/>
  <c r="S696" i="2"/>
  <c r="S727" i="2"/>
  <c r="S741" i="2"/>
  <c r="Q752" i="2"/>
  <c r="O752" i="2" s="1"/>
  <c r="Q759" i="2"/>
  <c r="O759" i="2" s="1"/>
  <c r="S807" i="2"/>
  <c r="Q811" i="2"/>
  <c r="O811" i="2" s="1"/>
  <c r="S814" i="2"/>
  <c r="S831" i="2"/>
  <c r="Q835" i="2"/>
  <c r="O835" i="2" s="1"/>
  <c r="S861" i="2"/>
  <c r="Q668" i="2"/>
  <c r="O668" i="2" s="1"/>
  <c r="Q863" i="2"/>
  <c r="O863" i="2" s="1"/>
  <c r="Q873" i="2"/>
  <c r="O873" i="2" s="1"/>
  <c r="S876" i="2"/>
  <c r="S907" i="2"/>
  <c r="Q911" i="2"/>
  <c r="O911" i="2" s="1"/>
  <c r="Q918" i="2"/>
  <c r="O918" i="2" s="1"/>
  <c r="S942" i="2"/>
  <c r="Q946" i="2"/>
  <c r="O946" i="2" s="1"/>
  <c r="Q959" i="2"/>
  <c r="O959" i="2" s="1"/>
  <c r="S962" i="2"/>
  <c r="Q966" i="2"/>
  <c r="O966" i="2" s="1"/>
  <c r="S983" i="2"/>
  <c r="S1000" i="2"/>
  <c r="S1013" i="2"/>
  <c r="S1020" i="2"/>
  <c r="Q1024" i="2"/>
  <c r="O1024" i="2" s="1"/>
  <c r="S1027" i="2"/>
  <c r="Q1031" i="2"/>
  <c r="O1031" i="2" s="1"/>
  <c r="S1034" i="2"/>
  <c r="Q669" i="2"/>
  <c r="O669" i="2" s="1"/>
  <c r="S679" i="2"/>
  <c r="S734" i="2"/>
  <c r="Q738" i="2"/>
  <c r="O738" i="2" s="1"/>
  <c r="Q745" i="2"/>
  <c r="O745" i="2" s="1"/>
  <c r="Q804" i="2"/>
  <c r="O804" i="2" s="1"/>
  <c r="Q818" i="2"/>
  <c r="O818" i="2" s="1"/>
  <c r="S838" i="2"/>
  <c r="S851" i="2"/>
  <c r="S866" i="2"/>
  <c r="Q904" i="2"/>
  <c r="O904" i="2" s="1"/>
  <c r="S949" i="2"/>
  <c r="Q953" i="2"/>
  <c r="O953" i="2" s="1"/>
  <c r="Q997" i="2"/>
  <c r="O997" i="2" s="1"/>
  <c r="Q1004" i="2"/>
  <c r="O1004" i="2" s="1"/>
  <c r="S1007" i="2"/>
  <c r="Q1011" i="2"/>
  <c r="O1011" i="2" s="1"/>
  <c r="Q1017" i="2"/>
  <c r="O1017" i="2" s="1"/>
  <c r="S1041" i="2"/>
  <c r="Q1045" i="2"/>
  <c r="O1045" i="2" s="1"/>
  <c r="S672" i="2"/>
  <c r="Q676" i="2"/>
  <c r="O676" i="2" s="1"/>
  <c r="Q683" i="2"/>
  <c r="O683" i="2" s="1"/>
  <c r="S686" i="2"/>
  <c r="S703" i="2"/>
  <c r="S720" i="2"/>
  <c r="Q731" i="2"/>
  <c r="O731" i="2" s="1"/>
  <c r="S790" i="2"/>
  <c r="S821" i="2"/>
  <c r="Q842" i="2"/>
  <c r="O842" i="2" s="1"/>
  <c r="S844" i="2"/>
  <c r="Q848" i="2"/>
  <c r="O848" i="2" s="1"/>
  <c r="Q855" i="2"/>
  <c r="O855" i="2" s="1"/>
  <c r="S883" i="2"/>
  <c r="S890" i="2"/>
  <c r="S990" i="2"/>
  <c r="Q1038" i="2"/>
  <c r="O1038" i="2" s="1"/>
  <c r="S710" i="2"/>
  <c r="O714" i="2"/>
  <c r="Q724" i="2"/>
  <c r="Q749" i="2"/>
  <c r="O749" i="2" s="1"/>
  <c r="S769" i="2"/>
  <c r="S780" i="2"/>
  <c r="Q784" i="2"/>
  <c r="O784" i="2" s="1"/>
  <c r="S828" i="2"/>
  <c r="S858" i="2"/>
  <c r="Q880" i="2"/>
  <c r="O880" i="2" s="1"/>
  <c r="Q887" i="2"/>
  <c r="O887" i="2" s="1"/>
  <c r="S897" i="2"/>
  <c r="S925" i="2"/>
  <c r="S932" i="2"/>
  <c r="S973" i="2"/>
  <c r="S693" i="2"/>
  <c r="Q707" i="2"/>
  <c r="O707" i="2" s="1"/>
  <c r="S752" i="2"/>
  <c r="Q756" i="2"/>
  <c r="O756" i="2" s="1"/>
  <c r="S759" i="2"/>
  <c r="Q763" i="2"/>
  <c r="O763" i="2" s="1"/>
  <c r="Q773" i="2"/>
  <c r="O773" i="2" s="1"/>
  <c r="Q777" i="2"/>
  <c r="O777" i="2" s="1"/>
  <c r="S787" i="2"/>
  <c r="Q794" i="2"/>
  <c r="O794" i="2" s="1"/>
  <c r="S811" i="2"/>
  <c r="Q825" i="2"/>
  <c r="O825" i="2" s="1"/>
  <c r="S835" i="2"/>
  <c r="S863" i="2"/>
  <c r="S873" i="2"/>
  <c r="S911" i="2"/>
  <c r="Q915" i="2"/>
  <c r="O915" i="2" s="1"/>
  <c r="S918" i="2"/>
  <c r="Q922" i="2"/>
  <c r="O922" i="2" s="1"/>
  <c r="Q929" i="2"/>
  <c r="O929" i="2" s="1"/>
  <c r="Q936" i="2"/>
  <c r="O936" i="2" s="1"/>
  <c r="S939" i="2"/>
  <c r="S946" i="2"/>
  <c r="S959" i="2"/>
  <c r="S966" i="2"/>
  <c r="Q970" i="2"/>
  <c r="O970" i="2" s="1"/>
  <c r="S1024" i="2"/>
  <c r="S1031" i="2"/>
  <c r="S669" i="2"/>
  <c r="S717" i="2"/>
  <c r="S738" i="2"/>
  <c r="S745" i="2"/>
  <c r="Q795" i="2"/>
  <c r="O795" i="2" s="1"/>
  <c r="S804" i="2"/>
  <c r="Q808" i="2"/>
  <c r="O808" i="2" s="1"/>
  <c r="S818" i="2"/>
  <c r="Q832" i="2"/>
  <c r="O832" i="2" s="1"/>
  <c r="Q862" i="2"/>
  <c r="O862" i="2" s="1"/>
  <c r="S904" i="2"/>
  <c r="Q908" i="2"/>
  <c r="O908" i="2" s="1"/>
  <c r="Q943" i="2"/>
  <c r="O943" i="2" s="1"/>
  <c r="S953" i="2"/>
  <c r="Q963" i="2"/>
  <c r="O963" i="2" s="1"/>
  <c r="S980" i="2"/>
  <c r="Q984" i="2"/>
  <c r="O984" i="2" s="1"/>
  <c r="S987" i="2"/>
  <c r="S997" i="2"/>
  <c r="S1004" i="2"/>
  <c r="S1011" i="2"/>
  <c r="Q1014" i="2"/>
  <c r="O1014" i="2" s="1"/>
  <c r="S1017" i="2"/>
  <c r="Q1021" i="2"/>
  <c r="O1021" i="2" s="1"/>
  <c r="Q1028" i="2"/>
  <c r="O1028" i="2" s="1"/>
  <c r="Q1035" i="2"/>
  <c r="O1035" i="2" s="1"/>
  <c r="S1045" i="2"/>
  <c r="S676" i="2"/>
  <c r="Q680" i="2"/>
  <c r="O680" i="2" s="1"/>
  <c r="S683" i="2"/>
  <c r="S700" i="2"/>
  <c r="S724" i="2"/>
  <c r="S731" i="2"/>
  <c r="Q735" i="2"/>
  <c r="O735" i="2" s="1"/>
  <c r="S766" i="2"/>
  <c r="S798" i="2"/>
  <c r="Q839" i="2"/>
  <c r="O839" i="2" s="1"/>
  <c r="S842" i="2"/>
  <c r="S848" i="2"/>
  <c r="Q852" i="2"/>
  <c r="O852" i="2" s="1"/>
  <c r="S855" i="2"/>
  <c r="Q950" i="2"/>
  <c r="O950" i="2" s="1"/>
  <c r="Q1008" i="2"/>
  <c r="O1008" i="2" s="1"/>
  <c r="S1038" i="2"/>
  <c r="Q1042" i="2"/>
  <c r="O1042" i="2" s="1"/>
  <c r="Q673" i="2"/>
  <c r="O673" i="2" s="1"/>
  <c r="Q704" i="2"/>
  <c r="O704" i="2" s="1"/>
  <c r="S714" i="2"/>
  <c r="S749" i="2"/>
  <c r="S784" i="2"/>
  <c r="Q845" i="2"/>
  <c r="O845" i="2" s="1"/>
  <c r="S880" i="2"/>
  <c r="S887" i="2"/>
  <c r="Q891" i="2"/>
  <c r="O891" i="2" s="1"/>
  <c r="S894" i="2"/>
  <c r="S690" i="2"/>
  <c r="S707" i="2"/>
  <c r="Q711" i="2"/>
  <c r="O711" i="2" s="1"/>
  <c r="S756" i="2"/>
  <c r="S763" i="2"/>
  <c r="S773" i="2"/>
  <c r="S777" i="2"/>
  <c r="Q781" i="2"/>
  <c r="O781" i="2" s="1"/>
  <c r="S794" i="2"/>
  <c r="S825" i="2"/>
  <c r="Q829" i="2"/>
  <c r="O829" i="2" s="1"/>
  <c r="S32" i="2"/>
  <c r="S64" i="2"/>
  <c r="S96" i="2"/>
  <c r="S128" i="2"/>
  <c r="S160" i="2"/>
  <c r="S192" i="2"/>
  <c r="S224" i="2"/>
  <c r="S256" i="2"/>
  <c r="S294" i="2"/>
  <c r="S326" i="2"/>
  <c r="S358" i="2"/>
  <c r="S390" i="2"/>
  <c r="S422" i="2"/>
  <c r="S432" i="2"/>
  <c r="S464" i="2"/>
  <c r="S496" i="2"/>
  <c r="S528" i="2"/>
  <c r="S560" i="2"/>
  <c r="S592" i="2"/>
  <c r="S624" i="2"/>
  <c r="S656" i="2"/>
  <c r="Q44" i="2"/>
  <c r="Q76" i="2"/>
  <c r="Q140" i="2"/>
  <c r="Q172" i="2"/>
  <c r="Q204" i="2"/>
  <c r="Q236" i="2"/>
  <c r="Q268" i="2"/>
  <c r="Q306" i="2"/>
  <c r="O306" i="2" s="1"/>
  <c r="Q338" i="2"/>
  <c r="O338" i="2" s="1"/>
  <c r="Q370" i="2"/>
  <c r="O370" i="2" s="1"/>
  <c r="Q402" i="2"/>
  <c r="O402" i="2" s="1"/>
  <c r="Q444" i="2"/>
  <c r="O444" i="2" s="1"/>
  <c r="Q476" i="2"/>
  <c r="O476" i="2" s="1"/>
  <c r="Q508" i="2"/>
  <c r="O508" i="2" s="1"/>
  <c r="Q540" i="2"/>
  <c r="O540" i="2" s="1"/>
  <c r="Q572" i="2"/>
  <c r="O572" i="2" s="1"/>
  <c r="S33" i="2"/>
  <c r="S65" i="2"/>
  <c r="S97" i="2"/>
  <c r="S129" i="2"/>
  <c r="S161" i="2"/>
  <c r="S193" i="2"/>
  <c r="S225" i="2"/>
  <c r="S257" i="2"/>
  <c r="S295" i="2"/>
  <c r="S327" i="2"/>
  <c r="S359" i="2"/>
  <c r="S391" i="2"/>
  <c r="S423" i="2"/>
  <c r="S433" i="2"/>
  <c r="S465" i="2"/>
  <c r="S497" i="2"/>
  <c r="S529" i="2"/>
  <c r="S561" i="2"/>
  <c r="S593" i="2"/>
  <c r="S625" i="2"/>
  <c r="S657" i="2"/>
  <c r="Q45" i="2"/>
  <c r="Q77" i="2"/>
  <c r="Q109" i="2"/>
  <c r="Q141" i="2"/>
  <c r="Q173" i="2"/>
  <c r="Q205" i="2"/>
  <c r="Q237" i="2"/>
  <c r="Q269" i="2"/>
  <c r="Q307" i="2"/>
  <c r="O307" i="2" s="1"/>
  <c r="Q339" i="2"/>
  <c r="O339" i="2" s="1"/>
  <c r="Q371" i="2"/>
  <c r="O371" i="2" s="1"/>
  <c r="Q403" i="2"/>
  <c r="O403" i="2" s="1"/>
  <c r="Q445" i="2"/>
  <c r="O445" i="2" s="1"/>
  <c r="Q477" i="2"/>
  <c r="O477" i="2" s="1"/>
  <c r="Q541" i="2"/>
  <c r="O541" i="2" s="1"/>
  <c r="Q573" i="2"/>
  <c r="O573" i="2" s="1"/>
  <c r="S34" i="2"/>
  <c r="S66" i="2"/>
  <c r="S98" i="2"/>
  <c r="S130" i="2"/>
  <c r="S162" i="2"/>
  <c r="S194" i="2"/>
  <c r="S226" i="2"/>
  <c r="S258" i="2"/>
  <c r="S296" i="2"/>
  <c r="S328" i="2"/>
  <c r="S360" i="2"/>
  <c r="S392" i="2"/>
  <c r="S424" i="2"/>
  <c r="S434" i="2"/>
  <c r="S466" i="2"/>
  <c r="S498" i="2"/>
  <c r="S530" i="2"/>
  <c r="S562" i="2"/>
  <c r="S594" i="2"/>
  <c r="S626" i="2"/>
  <c r="S658" i="2"/>
  <c r="Q78" i="2"/>
  <c r="Q110" i="2"/>
  <c r="Q142" i="2"/>
  <c r="Q206" i="2"/>
  <c r="Q238" i="2"/>
  <c r="Q270" i="2"/>
  <c r="Q308" i="2"/>
  <c r="O308" i="2" s="1"/>
  <c r="Q372" i="2"/>
  <c r="O372" i="2" s="1"/>
  <c r="Q404" i="2"/>
  <c r="O404" i="2" s="1"/>
  <c r="Q446" i="2"/>
  <c r="O446" i="2" s="1"/>
  <c r="S35" i="2"/>
  <c r="S67" i="2"/>
  <c r="S99" i="2"/>
  <c r="S131" i="2"/>
  <c r="S163" i="2"/>
  <c r="S195" i="2"/>
  <c r="S227" i="2"/>
  <c r="S259" i="2"/>
  <c r="S297" i="2"/>
  <c r="S329" i="2"/>
  <c r="S361" i="2"/>
  <c r="S393" i="2"/>
  <c r="S425" i="2"/>
  <c r="S435" i="2"/>
  <c r="S467" i="2"/>
  <c r="S499" i="2"/>
  <c r="S531" i="2"/>
  <c r="S563" i="2"/>
  <c r="S595" i="2"/>
  <c r="S627" i="2"/>
  <c r="S659" i="2"/>
  <c r="S11" i="2"/>
  <c r="Q47" i="2"/>
  <c r="Q79" i="2"/>
  <c r="Q111" i="2"/>
  <c r="Q143" i="2"/>
  <c r="Q207" i="2"/>
  <c r="Q239" i="2"/>
  <c r="Q271" i="2"/>
  <c r="Q309" i="2"/>
  <c r="O309" i="2" s="1"/>
  <c r="Q341" i="2"/>
  <c r="O341" i="2" s="1"/>
  <c r="Q373" i="2"/>
  <c r="O373" i="2" s="1"/>
  <c r="S36" i="2"/>
  <c r="S68" i="2"/>
  <c r="S100" i="2"/>
  <c r="S132" i="2"/>
  <c r="S164" i="2"/>
  <c r="S196" i="2"/>
  <c r="S228" i="2"/>
  <c r="S260" i="2"/>
  <c r="S298" i="2"/>
  <c r="S330" i="2"/>
  <c r="S362" i="2"/>
  <c r="S394" i="2"/>
  <c r="S426" i="2"/>
  <c r="S436" i="2"/>
  <c r="S468" i="2"/>
  <c r="S500" i="2"/>
  <c r="S532" i="2"/>
  <c r="S564" i="2"/>
  <c r="S596" i="2"/>
  <c r="S628" i="2"/>
  <c r="S660" i="2"/>
  <c r="S12" i="2"/>
  <c r="Q48" i="2"/>
  <c r="Q176" i="2"/>
  <c r="Q208" i="2"/>
  <c r="Q240" i="2"/>
  <c r="Q272" i="2"/>
  <c r="Q310" i="2"/>
  <c r="O310" i="2" s="1"/>
  <c r="Q342" i="2"/>
  <c r="O342" i="2" s="1"/>
  <c r="Q374" i="2"/>
  <c r="O374" i="2" s="1"/>
  <c r="Q406" i="2"/>
  <c r="O406" i="2" s="1"/>
  <c r="Q448" i="2"/>
  <c r="O448" i="2" s="1"/>
  <c r="Q480" i="2"/>
  <c r="O480" i="2" s="1"/>
  <c r="Q512" i="2"/>
  <c r="O512" i="2" s="1"/>
  <c r="Q576" i="2"/>
  <c r="O576" i="2" s="1"/>
  <c r="S37" i="2"/>
  <c r="S69" i="2"/>
  <c r="S101" i="2"/>
  <c r="S133" i="2"/>
  <c r="S165" i="2"/>
  <c r="S197" i="2"/>
  <c r="S229" i="2"/>
  <c r="S261" i="2"/>
  <c r="S299" i="2"/>
  <c r="S331" i="2"/>
  <c r="S363" i="2"/>
  <c r="S395" i="2"/>
  <c r="S427" i="2"/>
  <c r="S437" i="2"/>
  <c r="S469" i="2"/>
  <c r="S501" i="2"/>
  <c r="S533" i="2"/>
  <c r="S565" i="2"/>
  <c r="S597" i="2"/>
  <c r="S629" i="2"/>
  <c r="S661" i="2"/>
  <c r="S13" i="2"/>
  <c r="Q49" i="2"/>
  <c r="Q81" i="2"/>
  <c r="Q113" i="2"/>
  <c r="Q145" i="2"/>
  <c r="Q177" i="2"/>
  <c r="Q241" i="2"/>
  <c r="Q273" i="2"/>
  <c r="Q311" i="2"/>
  <c r="O311" i="2" s="1"/>
  <c r="Q375" i="2"/>
  <c r="O375" i="2" s="1"/>
  <c r="Q407" i="2"/>
  <c r="O407" i="2" s="1"/>
  <c r="Q449" i="2"/>
  <c r="O449" i="2" s="1"/>
  <c r="Q481" i="2"/>
  <c r="O481" i="2" s="1"/>
  <c r="Q513" i="2"/>
  <c r="O513" i="2" s="1"/>
  <c r="Q545" i="2"/>
  <c r="O545" i="2" s="1"/>
  <c r="S38" i="2"/>
  <c r="S70" i="2"/>
  <c r="S102" i="2"/>
  <c r="S134" i="2"/>
  <c r="S166" i="2"/>
  <c r="S198" i="2"/>
  <c r="S230" i="2"/>
  <c r="S262" i="2"/>
  <c r="S300" i="2"/>
  <c r="S332" i="2"/>
  <c r="S364" i="2"/>
  <c r="S396" i="2"/>
  <c r="S438" i="2"/>
  <c r="S470" i="2"/>
  <c r="S502" i="2"/>
  <c r="S534" i="2"/>
  <c r="S566" i="2"/>
  <c r="S598" i="2"/>
  <c r="S630" i="2"/>
  <c r="S662" i="2"/>
  <c r="S14" i="2"/>
  <c r="Q50" i="2"/>
  <c r="Q82" i="2"/>
  <c r="Q146" i="2"/>
  <c r="Q178" i="2"/>
  <c r="Q210" i="2"/>
  <c r="Q242" i="2"/>
  <c r="Q274" i="2"/>
  <c r="Q312" i="2"/>
  <c r="O312" i="2" s="1"/>
  <c r="Q344" i="2"/>
  <c r="O344" i="2" s="1"/>
  <c r="Q376" i="2"/>
  <c r="O376" i="2" s="1"/>
  <c r="Q408" i="2"/>
  <c r="O408" i="2" s="1"/>
  <c r="S39" i="2"/>
  <c r="S71" i="2"/>
  <c r="S103" i="2"/>
  <c r="S135" i="2"/>
  <c r="S167" i="2"/>
  <c r="S199" i="2"/>
  <c r="S231" i="2"/>
  <c r="S263" i="2"/>
  <c r="S301" i="2"/>
  <c r="S333" i="2"/>
  <c r="S365" i="2"/>
  <c r="S397" i="2"/>
  <c r="S439" i="2"/>
  <c r="S471" i="2"/>
  <c r="S503" i="2"/>
  <c r="S535" i="2"/>
  <c r="S567" i="2"/>
  <c r="S599" i="2"/>
  <c r="S631" i="2"/>
  <c r="S663" i="2"/>
  <c r="S15" i="2"/>
  <c r="Q51" i="2"/>
  <c r="Q147" i="2"/>
  <c r="Q179" i="2"/>
  <c r="Q211" i="2"/>
  <c r="Q243" i="2"/>
  <c r="Q275" i="2"/>
  <c r="Q287" i="2"/>
  <c r="O287" i="2" s="1"/>
  <c r="Q313" i="2"/>
  <c r="O313" i="2" s="1"/>
  <c r="Q345" i="2"/>
  <c r="O345" i="2" s="1"/>
  <c r="Q377" i="2"/>
  <c r="O377" i="2" s="1"/>
  <c r="Q409" i="2"/>
  <c r="O409" i="2" s="1"/>
  <c r="Q483" i="2"/>
  <c r="O483" i="2" s="1"/>
  <c r="S40" i="2"/>
  <c r="S72" i="2"/>
  <c r="S104" i="2"/>
  <c r="S136" i="2"/>
  <c r="S168" i="2"/>
  <c r="S200" i="2"/>
  <c r="S232" i="2"/>
  <c r="S264" i="2"/>
  <c r="S302" i="2"/>
  <c r="S334" i="2"/>
  <c r="S366" i="2"/>
  <c r="S398" i="2"/>
  <c r="S440" i="2"/>
  <c r="S472" i="2"/>
  <c r="S504" i="2"/>
  <c r="S536" i="2"/>
  <c r="S568" i="2"/>
  <c r="S600" i="2"/>
  <c r="S632" i="2"/>
  <c r="S664" i="2"/>
  <c r="S16" i="2"/>
  <c r="Q84" i="2"/>
  <c r="Q116" i="2"/>
  <c r="Q212" i="2"/>
  <c r="Q244" i="2"/>
  <c r="Q276" i="2"/>
  <c r="Q288" i="2"/>
  <c r="O288" i="2" s="1"/>
  <c r="Q346" i="2"/>
  <c r="O346" i="2" s="1"/>
  <c r="Q410" i="2"/>
  <c r="O410" i="2" s="1"/>
  <c r="Q452" i="2"/>
  <c r="O452" i="2" s="1"/>
  <c r="Q484" i="2"/>
  <c r="O484" i="2" s="1"/>
  <c r="Q548" i="2"/>
  <c r="O548" i="2" s="1"/>
  <c r="Q580" i="2"/>
  <c r="O580" i="2" s="1"/>
  <c r="S41" i="2"/>
  <c r="S73" i="2"/>
  <c r="S105" i="2"/>
  <c r="S137" i="2"/>
  <c r="S169" i="2"/>
  <c r="S201" i="2"/>
  <c r="S233" i="2"/>
  <c r="S265" i="2"/>
  <c r="S303" i="2"/>
  <c r="S335" i="2"/>
  <c r="S367" i="2"/>
  <c r="S399" i="2"/>
  <c r="S441" i="2"/>
  <c r="S473" i="2"/>
  <c r="S505" i="2"/>
  <c r="S537" i="2"/>
  <c r="S569" i="2"/>
  <c r="S601" i="2"/>
  <c r="S633" i="2"/>
  <c r="S665" i="2"/>
  <c r="S17" i="2"/>
  <c r="Q53" i="2"/>
  <c r="Q85" i="2"/>
  <c r="Q213" i="2"/>
  <c r="Q245" i="2"/>
  <c r="Q277" i="2"/>
  <c r="Q289" i="2"/>
  <c r="O289" i="2" s="1"/>
  <c r="Q315" i="2"/>
  <c r="O315" i="2" s="1"/>
  <c r="Q347" i="2"/>
  <c r="O347" i="2" s="1"/>
  <c r="Q379" i="2"/>
  <c r="O379" i="2" s="1"/>
  <c r="Q411" i="2"/>
  <c r="O411" i="2" s="1"/>
  <c r="S42" i="2"/>
  <c r="S74" i="2"/>
  <c r="S106" i="2"/>
  <c r="S138" i="2"/>
  <c r="S170" i="2"/>
  <c r="S202" i="2"/>
  <c r="S234" i="2"/>
  <c r="S266" i="2"/>
  <c r="S304" i="2"/>
  <c r="S336" i="2"/>
  <c r="S368" i="2"/>
  <c r="S400" i="2"/>
  <c r="S442" i="2"/>
  <c r="S474" i="2"/>
  <c r="S506" i="2"/>
  <c r="S538" i="2"/>
  <c r="S570" i="2"/>
  <c r="S602" i="2"/>
  <c r="S634" i="2"/>
  <c r="S666" i="2"/>
  <c r="S18" i="2"/>
  <c r="Q54" i="2"/>
  <c r="Q118" i="2"/>
  <c r="Q150" i="2"/>
  <c r="Q214" i="2"/>
  <c r="Q278" i="2"/>
  <c r="Q316" i="2"/>
  <c r="O316" i="2" s="1"/>
  <c r="Q348" i="2"/>
  <c r="O348" i="2" s="1"/>
  <c r="Q412" i="2"/>
  <c r="O412" i="2" s="1"/>
  <c r="S43" i="2"/>
  <c r="S75" i="2"/>
  <c r="S107" i="2"/>
  <c r="S139" i="2"/>
  <c r="S171" i="2"/>
  <c r="S203" i="2"/>
  <c r="S235" i="2"/>
  <c r="S267" i="2"/>
  <c r="S305" i="2"/>
  <c r="S337" i="2"/>
  <c r="S369" i="2"/>
  <c r="S401" i="2"/>
  <c r="S443" i="2"/>
  <c r="S475" i="2"/>
  <c r="S507" i="2"/>
  <c r="S539" i="2"/>
  <c r="S571" i="2"/>
  <c r="S603" i="2"/>
  <c r="S635" i="2"/>
  <c r="S667" i="2"/>
  <c r="S19" i="2"/>
  <c r="Q55" i="2"/>
  <c r="Q87" i="2"/>
  <c r="Q183" i="2"/>
  <c r="Q215" i="2"/>
  <c r="Q247" i="2"/>
  <c r="Q279" i="2"/>
  <c r="Q317" i="2"/>
  <c r="O317" i="2" s="1"/>
  <c r="Q349" i="2"/>
  <c r="O349" i="2" s="1"/>
  <c r="Q413" i="2"/>
  <c r="O413" i="2" s="1"/>
  <c r="S44" i="2"/>
  <c r="S76" i="2"/>
  <c r="S108" i="2"/>
  <c r="S140" i="2"/>
  <c r="S172" i="2"/>
  <c r="S204" i="2"/>
  <c r="S236" i="2"/>
  <c r="S268" i="2"/>
  <c r="S306" i="2"/>
  <c r="S338" i="2"/>
  <c r="S370" i="2"/>
  <c r="S402" i="2"/>
  <c r="S444" i="2"/>
  <c r="S476" i="2"/>
  <c r="S508" i="2"/>
  <c r="S540" i="2"/>
  <c r="S572" i="2"/>
  <c r="S604" i="2"/>
  <c r="S636" i="2"/>
  <c r="S20" i="2"/>
  <c r="Q56" i="2"/>
  <c r="Q88" i="2"/>
  <c r="Q152" i="2"/>
  <c r="Q184" i="2"/>
  <c r="Q248" i="2"/>
  <c r="Q280" i="2"/>
  <c r="Q318" i="2"/>
  <c r="O318" i="2" s="1"/>
  <c r="Q350" i="2"/>
  <c r="O350" i="2" s="1"/>
  <c r="Q382" i="2"/>
  <c r="O382" i="2" s="1"/>
  <c r="Q414" i="2"/>
  <c r="O414" i="2" s="1"/>
  <c r="S45" i="2"/>
  <c r="S77" i="2"/>
  <c r="S109" i="2"/>
  <c r="S141" i="2"/>
  <c r="S173" i="2"/>
  <c r="S205" i="2"/>
  <c r="S237" i="2"/>
  <c r="S269" i="2"/>
  <c r="S307" i="2"/>
  <c r="S339" i="2"/>
  <c r="S371" i="2"/>
  <c r="S403" i="2"/>
  <c r="S445" i="2"/>
  <c r="S477" i="2"/>
  <c r="S509" i="2"/>
  <c r="S541" i="2"/>
  <c r="S573" i="2"/>
  <c r="S605" i="2"/>
  <c r="S637" i="2"/>
  <c r="S21" i="2"/>
  <c r="Q89" i="2"/>
  <c r="Q121" i="2"/>
  <c r="Q153" i="2"/>
  <c r="Q185" i="2"/>
  <c r="Q217" i="2"/>
  <c r="Q281" i="2"/>
  <c r="Q319" i="2"/>
  <c r="O319" i="2" s="1"/>
  <c r="Q351" i="2"/>
  <c r="O351" i="2" s="1"/>
  <c r="Q383" i="2"/>
  <c r="O383" i="2" s="1"/>
  <c r="Q457" i="2"/>
  <c r="O457" i="2" s="1"/>
  <c r="Q489" i="2"/>
  <c r="O489" i="2" s="1"/>
  <c r="Q521" i="2"/>
  <c r="O521" i="2" s="1"/>
  <c r="S46" i="2"/>
  <c r="S78" i="2"/>
  <c r="S110" i="2"/>
  <c r="S142" i="2"/>
  <c r="S174" i="2"/>
  <c r="S206" i="2"/>
  <c r="S238" i="2"/>
  <c r="S270" i="2"/>
  <c r="S308" i="2"/>
  <c r="S340" i="2"/>
  <c r="S372" i="2"/>
  <c r="S404" i="2"/>
  <c r="S446" i="2"/>
  <c r="S478" i="2"/>
  <c r="S510" i="2"/>
  <c r="S542" i="2"/>
  <c r="S574" i="2"/>
  <c r="S606" i="2"/>
  <c r="S638" i="2"/>
  <c r="S22" i="2"/>
  <c r="Q58" i="2"/>
  <c r="Q90" i="2"/>
  <c r="Q122" i="2"/>
  <c r="Q186" i="2"/>
  <c r="Q218" i="2"/>
  <c r="Q250" i="2"/>
  <c r="Q282" i="2"/>
  <c r="Q320" i="2"/>
  <c r="O320" i="2" s="1"/>
  <c r="Q352" i="2"/>
  <c r="O352" i="2" s="1"/>
  <c r="Q384" i="2"/>
  <c r="O384" i="2" s="1"/>
  <c r="Q416" i="2"/>
  <c r="O416" i="2" s="1"/>
  <c r="S47" i="2"/>
  <c r="S79" i="2"/>
  <c r="S111" i="2"/>
  <c r="S143" i="2"/>
  <c r="S175" i="2"/>
  <c r="S207" i="2"/>
  <c r="S239" i="2"/>
  <c r="S271" i="2"/>
  <c r="S309" i="2"/>
  <c r="S341" i="2"/>
  <c r="S373" i="2"/>
  <c r="S405" i="2"/>
  <c r="S447" i="2"/>
  <c r="S479" i="2"/>
  <c r="S511" i="2"/>
  <c r="S543" i="2"/>
  <c r="S575" i="2"/>
  <c r="S607" i="2"/>
  <c r="S639" i="2"/>
  <c r="S23" i="2"/>
  <c r="Q123" i="2"/>
  <c r="Q155" i="2"/>
  <c r="Q187" i="2"/>
  <c r="Q219" i="2"/>
  <c r="Q251" i="2"/>
  <c r="Q283" i="2"/>
  <c r="S48" i="2"/>
  <c r="S80" i="2"/>
  <c r="S112" i="2"/>
  <c r="S144" i="2"/>
  <c r="S176" i="2"/>
  <c r="S208" i="2"/>
  <c r="S240" i="2"/>
  <c r="S272" i="2"/>
  <c r="S310" i="2"/>
  <c r="S342" i="2"/>
  <c r="S374" i="2"/>
  <c r="S406" i="2"/>
  <c r="S448" i="2"/>
  <c r="S480" i="2"/>
  <c r="S512" i="2"/>
  <c r="S544" i="2"/>
  <c r="S576" i="2"/>
  <c r="S608" i="2"/>
  <c r="S640" i="2"/>
  <c r="S24" i="2"/>
  <c r="Q60" i="2"/>
  <c r="Q124" i="2"/>
  <c r="Q156" i="2"/>
  <c r="Q188" i="2"/>
  <c r="Q220" i="2"/>
  <c r="Q252" i="2"/>
  <c r="Q284" i="2"/>
  <c r="S49" i="2"/>
  <c r="S81" i="2"/>
  <c r="S113" i="2"/>
  <c r="S145" i="2"/>
  <c r="S177" i="2"/>
  <c r="S209" i="2"/>
  <c r="S241" i="2"/>
  <c r="S273" i="2"/>
  <c r="S311" i="2"/>
  <c r="S343" i="2"/>
  <c r="S375" i="2"/>
  <c r="S407" i="2"/>
  <c r="S449" i="2"/>
  <c r="S481" i="2"/>
  <c r="S513" i="2"/>
  <c r="S545" i="2"/>
  <c r="S577" i="2"/>
  <c r="S609" i="2"/>
  <c r="S641" i="2"/>
  <c r="S25" i="2"/>
  <c r="Q93" i="2"/>
  <c r="Q125" i="2"/>
  <c r="Q157" i="2"/>
  <c r="Q189" i="2"/>
  <c r="Q221" i="2"/>
  <c r="Q253" i="2"/>
  <c r="Q285" i="2"/>
  <c r="S50" i="2"/>
  <c r="S82" i="2"/>
  <c r="S114" i="2"/>
  <c r="S146" i="2"/>
  <c r="S178" i="2"/>
  <c r="S210" i="2"/>
  <c r="S242" i="2"/>
  <c r="S274" i="2"/>
  <c r="S312" i="2"/>
  <c r="S344" i="2"/>
  <c r="S376" i="2"/>
  <c r="S408" i="2"/>
  <c r="S450" i="2"/>
  <c r="S482" i="2"/>
  <c r="S514" i="2"/>
  <c r="S546" i="2"/>
  <c r="S578" i="2"/>
  <c r="S610" i="2"/>
  <c r="S642" i="2"/>
  <c r="S26" i="2"/>
  <c r="Q94" i="2"/>
  <c r="Q126" i="2"/>
  <c r="Q158" i="2"/>
  <c r="Q222" i="2"/>
  <c r="Q286" i="2"/>
  <c r="S51" i="2"/>
  <c r="S83" i="2"/>
  <c r="S115" i="2"/>
  <c r="S147" i="2"/>
  <c r="S179" i="2"/>
  <c r="S211" i="2"/>
  <c r="S243" i="2"/>
  <c r="S275" i="2"/>
  <c r="S287" i="2"/>
  <c r="S313" i="2"/>
  <c r="S345" i="2"/>
  <c r="S377" i="2"/>
  <c r="S409" i="2"/>
  <c r="S451" i="2"/>
  <c r="S483" i="2"/>
  <c r="S515" i="2"/>
  <c r="S547" i="2"/>
  <c r="S579" i="2"/>
  <c r="S611" i="2"/>
  <c r="S643" i="2"/>
  <c r="S27" i="2"/>
  <c r="Q63" i="2"/>
  <c r="Q95" i="2"/>
  <c r="Q159" i="2"/>
  <c r="Q223" i="2"/>
  <c r="Q255" i="2"/>
  <c r="S52" i="2"/>
  <c r="S84" i="2"/>
  <c r="S116" i="2"/>
  <c r="S148" i="2"/>
  <c r="S180" i="2"/>
  <c r="S212" i="2"/>
  <c r="S244" i="2"/>
  <c r="S276" i="2"/>
  <c r="S288" i="2"/>
  <c r="S314" i="2"/>
  <c r="S346" i="2"/>
  <c r="S378" i="2"/>
  <c r="S410" i="2"/>
  <c r="S452" i="2"/>
  <c r="S484" i="2"/>
  <c r="S516" i="2"/>
  <c r="S548" i="2"/>
  <c r="S580" i="2"/>
  <c r="S612" i="2"/>
  <c r="S644" i="2"/>
  <c r="S28" i="2"/>
  <c r="Q64" i="2"/>
  <c r="Q96" i="2"/>
  <c r="Q160" i="2"/>
  <c r="Q224" i="2"/>
  <c r="S53" i="2"/>
  <c r="S85" i="2"/>
  <c r="S117" i="2"/>
  <c r="S149" i="2"/>
  <c r="S181" i="2"/>
  <c r="S213" i="2"/>
  <c r="S245" i="2"/>
  <c r="S277" i="2"/>
  <c r="S289" i="2"/>
  <c r="S315" i="2"/>
  <c r="S347" i="2"/>
  <c r="S379" i="2"/>
  <c r="S411" i="2"/>
  <c r="S453" i="2"/>
  <c r="S485" i="2"/>
  <c r="S517" i="2"/>
  <c r="S549" i="2"/>
  <c r="S581" i="2"/>
  <c r="S613" i="2"/>
  <c r="S645" i="2"/>
  <c r="S29" i="2"/>
  <c r="Q65" i="2"/>
  <c r="O65" i="2" s="1"/>
  <c r="Q225" i="2"/>
  <c r="Q257" i="2"/>
  <c r="S54" i="2"/>
  <c r="S86" i="2"/>
  <c r="S118" i="2"/>
  <c r="S150" i="2"/>
  <c r="S182" i="2"/>
  <c r="S214" i="2"/>
  <c r="S246" i="2"/>
  <c r="S278" i="2"/>
  <c r="S290" i="2"/>
  <c r="S316" i="2"/>
  <c r="S348" i="2"/>
  <c r="S380" i="2"/>
  <c r="S412" i="2"/>
  <c r="S454" i="2"/>
  <c r="S486" i="2"/>
  <c r="S518" i="2"/>
  <c r="S550" i="2"/>
  <c r="S582" i="2"/>
  <c r="S614" i="2"/>
  <c r="S646" i="2"/>
  <c r="S30" i="2"/>
  <c r="Q66" i="2"/>
  <c r="Q130" i="2"/>
  <c r="Q226" i="2"/>
  <c r="Q258" i="2"/>
  <c r="S55" i="2"/>
  <c r="S87" i="2"/>
  <c r="S119" i="2"/>
  <c r="S151" i="2"/>
  <c r="S183" i="2"/>
  <c r="S215" i="2"/>
  <c r="S247" i="2"/>
  <c r="S279" i="2"/>
  <c r="S317" i="2"/>
  <c r="S349" i="2"/>
  <c r="S381" i="2"/>
  <c r="S413" i="2"/>
  <c r="S455" i="2"/>
  <c r="S487" i="2"/>
  <c r="S519" i="2"/>
  <c r="S551" i="2"/>
  <c r="S583" i="2"/>
  <c r="S615" i="2"/>
  <c r="S647" i="2"/>
  <c r="S31" i="2"/>
  <c r="Q67" i="2"/>
  <c r="Q131" i="2"/>
  <c r="Q163" i="2"/>
  <c r="Q227" i="2"/>
  <c r="Q259" i="2"/>
  <c r="S56" i="2"/>
  <c r="S88" i="2"/>
  <c r="S120" i="2"/>
  <c r="S152" i="2"/>
  <c r="S184" i="2"/>
  <c r="S216" i="2"/>
  <c r="S248" i="2"/>
  <c r="S280" i="2"/>
  <c r="S318" i="2"/>
  <c r="S350" i="2"/>
  <c r="S382" i="2"/>
  <c r="S414" i="2"/>
  <c r="S456" i="2"/>
  <c r="S488" i="2"/>
  <c r="S520" i="2"/>
  <c r="S552" i="2"/>
  <c r="S584" i="2"/>
  <c r="S616" i="2"/>
  <c r="S648" i="2"/>
  <c r="S10" i="2"/>
  <c r="Q68" i="2"/>
  <c r="Q100" i="2"/>
  <c r="Q132" i="2"/>
  <c r="Q164" i="2"/>
  <c r="Q196" i="2"/>
  <c r="S57" i="2"/>
  <c r="S89" i="2"/>
  <c r="S121" i="2"/>
  <c r="S153" i="2"/>
  <c r="S185" i="2"/>
  <c r="S217" i="2"/>
  <c r="S249" i="2"/>
  <c r="S281" i="2"/>
  <c r="S319" i="2"/>
  <c r="S351" i="2"/>
  <c r="S383" i="2"/>
  <c r="S415" i="2"/>
  <c r="S457" i="2"/>
  <c r="S489" i="2"/>
  <c r="S521" i="2"/>
  <c r="S553" i="2"/>
  <c r="S585" i="2"/>
  <c r="S617" i="2"/>
  <c r="S649" i="2"/>
  <c r="Q69" i="2"/>
  <c r="Q101" i="2"/>
  <c r="Q133" i="2"/>
  <c r="Q165" i="2"/>
  <c r="Q261" i="2"/>
  <c r="S58" i="2"/>
  <c r="S90" i="2"/>
  <c r="S122" i="2"/>
  <c r="S154" i="2"/>
  <c r="S186" i="2"/>
  <c r="S218" i="2"/>
  <c r="S250" i="2"/>
  <c r="S282" i="2"/>
  <c r="S320" i="2"/>
  <c r="S352" i="2"/>
  <c r="S384" i="2"/>
  <c r="S416" i="2"/>
  <c r="S458" i="2"/>
  <c r="S490" i="2"/>
  <c r="S522" i="2"/>
  <c r="S554" i="2"/>
  <c r="S586" i="2"/>
  <c r="S618" i="2"/>
  <c r="S650" i="2"/>
  <c r="Q38" i="2"/>
  <c r="Q70" i="2"/>
  <c r="Q102" i="2"/>
  <c r="Q134" i="2"/>
  <c r="Q166" i="2"/>
  <c r="Q198" i="2"/>
  <c r="Q230" i="2"/>
  <c r="Q262" i="2"/>
  <c r="S59" i="2"/>
  <c r="S91" i="2"/>
  <c r="S123" i="2"/>
  <c r="S155" i="2"/>
  <c r="S187" i="2"/>
  <c r="S219" i="2"/>
  <c r="S251" i="2"/>
  <c r="S283" i="2"/>
  <c r="S321" i="2"/>
  <c r="S353" i="2"/>
  <c r="S385" i="2"/>
  <c r="S417" i="2"/>
  <c r="S459" i="2"/>
  <c r="S491" i="2"/>
  <c r="S523" i="2"/>
  <c r="S555" i="2"/>
  <c r="S587" i="2"/>
  <c r="S619" i="2"/>
  <c r="S651" i="2"/>
  <c r="Q39" i="2"/>
  <c r="Q71" i="2"/>
  <c r="Q103" i="2"/>
  <c r="Q167" i="2"/>
  <c r="S60" i="2"/>
  <c r="S92" i="2"/>
  <c r="S124" i="2"/>
  <c r="S156" i="2"/>
  <c r="S188" i="2"/>
  <c r="S220" i="2"/>
  <c r="S252" i="2"/>
  <c r="S284" i="2"/>
  <c r="S322" i="2"/>
  <c r="S354" i="2"/>
  <c r="S386" i="2"/>
  <c r="S418" i="2"/>
  <c r="S428" i="2"/>
  <c r="S460" i="2"/>
  <c r="S492" i="2"/>
  <c r="S524" i="2"/>
  <c r="S556" i="2"/>
  <c r="S588" i="2"/>
  <c r="S620" i="2"/>
  <c r="S652" i="2"/>
  <c r="Q40" i="2"/>
  <c r="O40" i="2" s="1"/>
  <c r="Q72" i="2"/>
  <c r="Q104" i="2"/>
  <c r="Q200" i="2"/>
  <c r="Q232" i="2"/>
  <c r="Q264" i="2"/>
  <c r="S61" i="2"/>
  <c r="S93" i="2"/>
  <c r="S125" i="2"/>
  <c r="S157" i="2"/>
  <c r="S189" i="2"/>
  <c r="S221" i="2"/>
  <c r="S253" i="2"/>
  <c r="S285" i="2"/>
  <c r="S291" i="2"/>
  <c r="S323" i="2"/>
  <c r="S355" i="2"/>
  <c r="S387" i="2"/>
  <c r="S419" i="2"/>
  <c r="S429" i="2"/>
  <c r="S461" i="2"/>
  <c r="S493" i="2"/>
  <c r="S525" i="2"/>
  <c r="S557" i="2"/>
  <c r="S589" i="2"/>
  <c r="S621" i="2"/>
  <c r="S653" i="2"/>
  <c r="Q105" i="2"/>
  <c r="Q137" i="2"/>
  <c r="Q169" i="2"/>
  <c r="Q201" i="2"/>
  <c r="Q265" i="2"/>
  <c r="S62" i="2"/>
  <c r="S94" i="2"/>
  <c r="S126" i="2"/>
  <c r="S158" i="2"/>
  <c r="S190" i="2"/>
  <c r="S222" i="2"/>
  <c r="S254" i="2"/>
  <c r="S286" i="2"/>
  <c r="S292" i="2"/>
  <c r="S324" i="2"/>
  <c r="S356" i="2"/>
  <c r="S388" i="2"/>
  <c r="S420" i="2"/>
  <c r="S430" i="2"/>
  <c r="S462" i="2"/>
  <c r="S494" i="2"/>
  <c r="S526" i="2"/>
  <c r="S558" i="2"/>
  <c r="S590" i="2"/>
  <c r="S622" i="2"/>
  <c r="S654" i="2"/>
  <c r="S63" i="2"/>
  <c r="S95" i="2"/>
  <c r="S127" i="2"/>
  <c r="S159" i="2"/>
  <c r="S191" i="2"/>
  <c r="S223" i="2"/>
  <c r="S255" i="2"/>
  <c r="S293" i="2"/>
  <c r="S325" i="2"/>
  <c r="S357" i="2"/>
  <c r="S389" i="2"/>
  <c r="S421" i="2"/>
  <c r="S431" i="2"/>
  <c r="S463" i="2"/>
  <c r="S495" i="2"/>
  <c r="S527" i="2"/>
  <c r="S559" i="2"/>
  <c r="S591" i="2"/>
  <c r="S623" i="2"/>
  <c r="S655" i="2"/>
  <c r="Q43" i="2"/>
  <c r="Q292" i="2"/>
  <c r="O292" i="2" s="1"/>
  <c r="Q395" i="2"/>
  <c r="O395" i="2" s="1"/>
  <c r="Q515" i="2"/>
  <c r="O515" i="2" s="1"/>
  <c r="Q552" i="2"/>
  <c r="O552" i="2" s="1"/>
  <c r="Q588" i="2"/>
  <c r="O588" i="2" s="1"/>
  <c r="Q652" i="2"/>
  <c r="O652" i="2" s="1"/>
  <c r="Q11" i="2"/>
  <c r="Q490" i="2"/>
  <c r="O490" i="2" s="1"/>
  <c r="Q534" i="2"/>
  <c r="O534" i="2" s="1"/>
  <c r="Q22" i="2"/>
  <c r="Q640" i="2"/>
  <c r="O640" i="2" s="1"/>
  <c r="Q465" i="2"/>
  <c r="O465" i="2" s="1"/>
  <c r="Q228" i="2"/>
  <c r="Q293" i="2"/>
  <c r="O293" i="2" s="1"/>
  <c r="Q396" i="2"/>
  <c r="O396" i="2" s="1"/>
  <c r="Q553" i="2"/>
  <c r="O553" i="2" s="1"/>
  <c r="Q589" i="2"/>
  <c r="O589" i="2" s="1"/>
  <c r="Q653" i="2"/>
  <c r="O653" i="2" s="1"/>
  <c r="Q656" i="2"/>
  <c r="O656" i="2" s="1"/>
  <c r="Q664" i="2"/>
  <c r="O664" i="2" s="1"/>
  <c r="Q493" i="2"/>
  <c r="O493" i="2" s="1"/>
  <c r="Q636" i="2"/>
  <c r="O636" i="2" s="1"/>
  <c r="Q535" i="2"/>
  <c r="O535" i="2" s="1"/>
  <c r="Q542" i="2"/>
  <c r="O542" i="2" s="1"/>
  <c r="Q471" i="2"/>
  <c r="O471" i="2" s="1"/>
  <c r="Q294" i="2"/>
  <c r="O294" i="2" s="1"/>
  <c r="Q397" i="2"/>
  <c r="O397" i="2" s="1"/>
  <c r="Q436" i="2"/>
  <c r="O436" i="2" s="1"/>
  <c r="Q517" i="2"/>
  <c r="O517" i="2" s="1"/>
  <c r="Q554" i="2"/>
  <c r="O554" i="2" s="1"/>
  <c r="Q590" i="2"/>
  <c r="O590" i="2" s="1"/>
  <c r="Q654" i="2"/>
  <c r="O654" i="2" s="1"/>
  <c r="Q662" i="2"/>
  <c r="O662" i="2" s="1"/>
  <c r="Q529" i="2"/>
  <c r="O529" i="2" s="1"/>
  <c r="Q20" i="2"/>
  <c r="Q609" i="2"/>
  <c r="O609" i="2" s="1"/>
  <c r="Q34" i="2"/>
  <c r="Q231" i="2"/>
  <c r="Q295" i="2"/>
  <c r="O295" i="2" s="1"/>
  <c r="Q354" i="2"/>
  <c r="O354" i="2" s="1"/>
  <c r="Q398" i="2"/>
  <c r="O398" i="2" s="1"/>
  <c r="Q437" i="2"/>
  <c r="O437" i="2" s="1"/>
  <c r="Q478" i="2"/>
  <c r="O478" i="2" s="1"/>
  <c r="Q555" i="2"/>
  <c r="O555" i="2" s="1"/>
  <c r="Q591" i="2"/>
  <c r="O591" i="2" s="1"/>
  <c r="Q655" i="2"/>
  <c r="O655" i="2" s="1"/>
  <c r="Q12" i="2"/>
  <c r="Q13" i="2"/>
  <c r="Q14" i="2"/>
  <c r="Q532" i="2"/>
  <c r="O532" i="2" s="1"/>
  <c r="Q639" i="2"/>
  <c r="O639" i="2" s="1"/>
  <c r="Q138" i="2"/>
  <c r="Q296" i="2"/>
  <c r="O296" i="2" s="1"/>
  <c r="Q355" i="2"/>
  <c r="O355" i="2" s="1"/>
  <c r="Q399" i="2"/>
  <c r="O399" i="2" s="1"/>
  <c r="Q479" i="2"/>
  <c r="O479" i="2" s="1"/>
  <c r="Q519" i="2"/>
  <c r="O519" i="2" s="1"/>
  <c r="Q556" i="2"/>
  <c r="O556" i="2" s="1"/>
  <c r="Q592" i="2"/>
  <c r="O592" i="2" s="1"/>
  <c r="Q624" i="2"/>
  <c r="O624" i="2" s="1"/>
  <c r="Q10" i="2"/>
  <c r="Q604" i="2"/>
  <c r="O604" i="2" s="1"/>
  <c r="Q459" i="2"/>
  <c r="O459" i="2" s="1"/>
  <c r="Q27" i="2"/>
  <c r="Q139" i="2"/>
  <c r="Q234" i="2"/>
  <c r="Q297" i="2"/>
  <c r="O297" i="2" s="1"/>
  <c r="Q356" i="2"/>
  <c r="O356" i="2" s="1"/>
  <c r="Q400" i="2"/>
  <c r="O400" i="2" s="1"/>
  <c r="Q439" i="2"/>
  <c r="O439" i="2" s="1"/>
  <c r="Q482" i="2"/>
  <c r="O482" i="2" s="1"/>
  <c r="Q557" i="2"/>
  <c r="O557" i="2" s="1"/>
  <c r="Q593" i="2"/>
  <c r="O593" i="2" s="1"/>
  <c r="Q625" i="2"/>
  <c r="O625" i="2" s="1"/>
  <c r="Q563" i="2"/>
  <c r="O563" i="2" s="1"/>
  <c r="Q665" i="2"/>
  <c r="O665" i="2" s="1"/>
  <c r="Q18" i="2"/>
  <c r="Q650" i="2"/>
  <c r="O650" i="2" s="1"/>
  <c r="Q235" i="2"/>
  <c r="Q298" i="2"/>
  <c r="O298" i="2" s="1"/>
  <c r="Q357" i="2"/>
  <c r="O357" i="2" s="1"/>
  <c r="Q401" i="2"/>
  <c r="O401" i="2" s="1"/>
  <c r="Q440" i="2"/>
  <c r="O440" i="2" s="1"/>
  <c r="Q485" i="2"/>
  <c r="O485" i="2" s="1"/>
  <c r="Q522" i="2"/>
  <c r="O522" i="2" s="1"/>
  <c r="Q558" i="2"/>
  <c r="O558" i="2" s="1"/>
  <c r="Q626" i="2"/>
  <c r="O626" i="2" s="1"/>
  <c r="Q658" i="2"/>
  <c r="O658" i="2" s="1"/>
  <c r="Q526" i="2"/>
  <c r="O526" i="2" s="1"/>
  <c r="Q667" i="2"/>
  <c r="O667" i="2" s="1"/>
  <c r="Q569" i="2"/>
  <c r="O569" i="2" s="1"/>
  <c r="Q577" i="2"/>
  <c r="O577" i="2" s="1"/>
  <c r="Q645" i="2"/>
  <c r="O645" i="2" s="1"/>
  <c r="Q299" i="2"/>
  <c r="O299" i="2" s="1"/>
  <c r="Q358" i="2"/>
  <c r="O358" i="2" s="1"/>
  <c r="Q405" i="2"/>
  <c r="O405" i="2" s="1"/>
  <c r="Q441" i="2"/>
  <c r="O441" i="2" s="1"/>
  <c r="Q486" i="2"/>
  <c r="O486" i="2" s="1"/>
  <c r="Q523" i="2"/>
  <c r="O523" i="2" s="1"/>
  <c r="Q559" i="2"/>
  <c r="O559" i="2" s="1"/>
  <c r="Q562" i="2"/>
  <c r="O562" i="2" s="1"/>
  <c r="Q450" i="2"/>
  <c r="O450" i="2" s="1"/>
  <c r="Q492" i="2"/>
  <c r="O492" i="2" s="1"/>
  <c r="Q603" i="2"/>
  <c r="O603" i="2" s="1"/>
  <c r="Q533" i="2"/>
  <c r="O533" i="2" s="1"/>
  <c r="Q606" i="2"/>
  <c r="O606" i="2" s="1"/>
  <c r="Q505" i="2"/>
  <c r="O505" i="2" s="1"/>
  <c r="Q300" i="2"/>
  <c r="O300" i="2" s="1"/>
  <c r="Q359" i="2"/>
  <c r="O359" i="2" s="1"/>
  <c r="Q442" i="2"/>
  <c r="O442" i="2" s="1"/>
  <c r="Q487" i="2"/>
  <c r="O487" i="2" s="1"/>
  <c r="Q524" i="2"/>
  <c r="O524" i="2" s="1"/>
  <c r="Q560" i="2"/>
  <c r="O560" i="2" s="1"/>
  <c r="Q660" i="2"/>
  <c r="O660" i="2" s="1"/>
  <c r="Q447" i="2"/>
  <c r="O447" i="2" s="1"/>
  <c r="Q568" i="2"/>
  <c r="O568" i="2" s="1"/>
  <c r="Q579" i="2"/>
  <c r="O579" i="2" s="1"/>
  <c r="Q29" i="2"/>
  <c r="Q619" i="2"/>
  <c r="O619" i="2" s="1"/>
  <c r="Q360" i="2"/>
  <c r="O360" i="2" s="1"/>
  <c r="Q417" i="2"/>
  <c r="O417" i="2" s="1"/>
  <c r="Q443" i="2"/>
  <c r="O443" i="2" s="1"/>
  <c r="Q488" i="2"/>
  <c r="O488" i="2" s="1"/>
  <c r="Q525" i="2"/>
  <c r="O525" i="2" s="1"/>
  <c r="Q561" i="2"/>
  <c r="O561" i="2" s="1"/>
  <c r="Q661" i="2"/>
  <c r="O661" i="2" s="1"/>
  <c r="Q564" i="2"/>
  <c r="O564" i="2" s="1"/>
  <c r="Q36" i="2"/>
  <c r="Q460" i="2"/>
  <c r="O460" i="2" s="1"/>
  <c r="Q463" i="2"/>
  <c r="O463" i="2" s="1"/>
  <c r="Q32" i="2"/>
  <c r="Q256" i="2"/>
  <c r="Q361" i="2"/>
  <c r="O361" i="2" s="1"/>
  <c r="Q418" i="2"/>
  <c r="O418" i="2" s="1"/>
  <c r="Q453" i="2"/>
  <c r="O453" i="2" s="1"/>
  <c r="Q612" i="2"/>
  <c r="O612" i="2" s="1"/>
  <c r="Q613" i="2"/>
  <c r="O613" i="2" s="1"/>
  <c r="Q585" i="2"/>
  <c r="O585" i="2" s="1"/>
  <c r="Q260" i="2"/>
  <c r="Q303" i="2"/>
  <c r="O303" i="2" s="1"/>
  <c r="Q362" i="2"/>
  <c r="O362" i="2" s="1"/>
  <c r="Q419" i="2"/>
  <c r="O419" i="2" s="1"/>
  <c r="Q19" i="2"/>
  <c r="Q23" i="2"/>
  <c r="Q504" i="2"/>
  <c r="O504" i="2" s="1"/>
  <c r="Q74" i="2"/>
  <c r="Q263" i="2"/>
  <c r="Q304" i="2"/>
  <c r="O304" i="2" s="1"/>
  <c r="Q363" i="2"/>
  <c r="O363" i="2" s="1"/>
  <c r="Q420" i="2"/>
  <c r="O420" i="2" s="1"/>
  <c r="Q600" i="2"/>
  <c r="O600" i="2" s="1"/>
  <c r="Q498" i="2"/>
  <c r="O498" i="2" s="1"/>
  <c r="Q461" i="2"/>
  <c r="O461" i="2" s="1"/>
  <c r="Q466" i="2"/>
  <c r="O466" i="2" s="1"/>
  <c r="Q587" i="2"/>
  <c r="O587" i="2" s="1"/>
  <c r="Q75" i="2"/>
  <c r="Q266" i="2"/>
  <c r="Q305" i="2"/>
  <c r="O305" i="2" s="1"/>
  <c r="Q364" i="2"/>
  <c r="O364" i="2" s="1"/>
  <c r="Q421" i="2"/>
  <c r="O421" i="2" s="1"/>
  <c r="Q637" i="2"/>
  <c r="O637" i="2" s="1"/>
  <c r="Q538" i="2"/>
  <c r="O538" i="2" s="1"/>
  <c r="Q543" i="2"/>
  <c r="O543" i="2" s="1"/>
  <c r="Q170" i="2"/>
  <c r="Q267" i="2"/>
  <c r="Q365" i="2"/>
  <c r="O365" i="2" s="1"/>
  <c r="Q422" i="2"/>
  <c r="O422" i="2" s="1"/>
  <c r="Q454" i="2"/>
  <c r="O454" i="2" s="1"/>
  <c r="Q530" i="2"/>
  <c r="O530" i="2" s="1"/>
  <c r="Q566" i="2"/>
  <c r="O566" i="2" s="1"/>
  <c r="Q602" i="2"/>
  <c r="O602" i="2" s="1"/>
  <c r="Q634" i="2"/>
  <c r="O634" i="2" s="1"/>
  <c r="Q458" i="2"/>
  <c r="O458" i="2" s="1"/>
  <c r="Q571" i="2"/>
  <c r="O571" i="2" s="1"/>
  <c r="Q575" i="2"/>
  <c r="O575" i="2" s="1"/>
  <c r="Q644" i="2"/>
  <c r="O644" i="2" s="1"/>
  <c r="Q550" i="2"/>
  <c r="O550" i="2" s="1"/>
  <c r="Q171" i="2"/>
  <c r="Q366" i="2"/>
  <c r="O366" i="2" s="1"/>
  <c r="Q423" i="2"/>
  <c r="O423" i="2" s="1"/>
  <c r="Q455" i="2"/>
  <c r="O455" i="2" s="1"/>
  <c r="Q495" i="2"/>
  <c r="O495" i="2" s="1"/>
  <c r="Q531" i="2"/>
  <c r="O531" i="2" s="1"/>
  <c r="Q567" i="2"/>
  <c r="O567" i="2" s="1"/>
  <c r="Q635" i="2"/>
  <c r="O635" i="2" s="1"/>
  <c r="Q497" i="2"/>
  <c r="O497" i="2" s="1"/>
  <c r="Q21" i="2"/>
  <c r="Q500" i="2"/>
  <c r="O500" i="2" s="1"/>
  <c r="Q322" i="2"/>
  <c r="O322" i="2" s="1"/>
  <c r="Q367" i="2"/>
  <c r="O367" i="2" s="1"/>
  <c r="Q496" i="2"/>
  <c r="O496" i="2" s="1"/>
  <c r="Q586" i="2"/>
  <c r="O586" i="2" s="1"/>
  <c r="Q323" i="2"/>
  <c r="O323" i="2" s="1"/>
  <c r="Q368" i="2"/>
  <c r="O368" i="2" s="1"/>
  <c r="Q425" i="2"/>
  <c r="O425" i="2" s="1"/>
  <c r="Q432" i="2"/>
  <c r="O432" i="2" s="1"/>
  <c r="Q324" i="2"/>
  <c r="O324" i="2" s="1"/>
  <c r="Q369" i="2"/>
  <c r="O369" i="2" s="1"/>
  <c r="Q426" i="2"/>
  <c r="O426" i="2" s="1"/>
  <c r="Q502" i="2"/>
  <c r="O502" i="2" s="1"/>
  <c r="Q325" i="2"/>
  <c r="O325" i="2" s="1"/>
  <c r="Q427" i="2"/>
  <c r="O427" i="2" s="1"/>
  <c r="Q499" i="2"/>
  <c r="O499" i="2" s="1"/>
  <c r="Q647" i="2"/>
  <c r="O647" i="2" s="1"/>
  <c r="Q326" i="2"/>
  <c r="O326" i="2" s="1"/>
  <c r="Q581" i="2"/>
  <c r="O581" i="2" s="1"/>
  <c r="Q327" i="2"/>
  <c r="O327" i="2" s="1"/>
  <c r="Q462" i="2"/>
  <c r="O462" i="2" s="1"/>
  <c r="Q501" i="2"/>
  <c r="O501" i="2" s="1"/>
  <c r="Q537" i="2"/>
  <c r="O537" i="2" s="1"/>
  <c r="Q430" i="2"/>
  <c r="O430" i="2" s="1"/>
  <c r="Q106" i="2"/>
  <c r="Q328" i="2"/>
  <c r="O328" i="2" s="1"/>
  <c r="Q385" i="2"/>
  <c r="O385" i="2" s="1"/>
  <c r="Q610" i="2"/>
  <c r="O610" i="2" s="1"/>
  <c r="Q511" i="2"/>
  <c r="O511" i="2" s="1"/>
  <c r="Q107" i="2"/>
  <c r="Q329" i="2"/>
  <c r="O329" i="2" s="1"/>
  <c r="Q386" i="2"/>
  <c r="O386" i="2" s="1"/>
  <c r="Q503" i="2"/>
  <c r="O503" i="2" s="1"/>
  <c r="Q539" i="2"/>
  <c r="O539" i="2" s="1"/>
  <c r="Q578" i="2"/>
  <c r="O578" i="2" s="1"/>
  <c r="Q611" i="2"/>
  <c r="O611" i="2" s="1"/>
  <c r="Q643" i="2"/>
  <c r="O643" i="2" s="1"/>
  <c r="Q469" i="2"/>
  <c r="O469" i="2" s="1"/>
  <c r="Q387" i="2"/>
  <c r="O387" i="2" s="1"/>
  <c r="Q331" i="2"/>
  <c r="O331" i="2" s="1"/>
  <c r="Q389" i="2"/>
  <c r="O389" i="2" s="1"/>
  <c r="Q467" i="2"/>
  <c r="O467" i="2" s="1"/>
  <c r="Q506" i="2"/>
  <c r="O506" i="2" s="1"/>
  <c r="Q582" i="2"/>
  <c r="O582" i="2" s="1"/>
  <c r="Q646" i="2"/>
  <c r="O646" i="2" s="1"/>
  <c r="Q390" i="2"/>
  <c r="O390" i="2" s="1"/>
  <c r="Q468" i="2"/>
  <c r="O468" i="2" s="1"/>
  <c r="Q507" i="2"/>
  <c r="O507" i="2" s="1"/>
  <c r="Q546" i="2"/>
  <c r="O546" i="2" s="1"/>
  <c r="Q583" i="2"/>
  <c r="O583" i="2" s="1"/>
  <c r="Q199" i="2"/>
  <c r="Q334" i="2"/>
  <c r="O334" i="2" s="1"/>
  <c r="Q335" i="2"/>
  <c r="O335" i="2" s="1"/>
  <c r="Q392" i="2"/>
  <c r="O392" i="2" s="1"/>
  <c r="Q431" i="2"/>
  <c r="O431" i="2" s="1"/>
  <c r="Q510" i="2"/>
  <c r="O510" i="2" s="1"/>
  <c r="Q549" i="2"/>
  <c r="O549" i="2" s="1"/>
  <c r="Q203" i="2"/>
  <c r="Q336" i="2"/>
  <c r="O336" i="2" s="1"/>
  <c r="Q393" i="2"/>
  <c r="O393" i="2" s="1"/>
  <c r="Q33" i="2"/>
  <c r="Q291" i="2"/>
  <c r="O291" i="2" s="1"/>
  <c r="Q337" i="2"/>
  <c r="O337" i="2" s="1"/>
  <c r="Q394" i="2"/>
  <c r="O394" i="2" s="1"/>
  <c r="Q472" i="2"/>
  <c r="O472" i="2" s="1"/>
  <c r="Q514" i="2"/>
  <c r="O514" i="2" s="1"/>
  <c r="Q651" i="2"/>
  <c r="O651" i="2" s="1"/>
  <c r="I33" i="38"/>
  <c r="I29" i="38"/>
  <c r="J29" i="38"/>
  <c r="K29" i="38"/>
  <c r="L29" i="38"/>
  <c r="M29" i="38"/>
  <c r="N29" i="38"/>
  <c r="I30" i="38"/>
  <c r="J30" i="38"/>
  <c r="K30" i="38"/>
  <c r="L30" i="38"/>
  <c r="M30" i="38"/>
  <c r="N30" i="38"/>
  <c r="I31" i="38"/>
  <c r="J31" i="38"/>
  <c r="K31" i="38"/>
  <c r="L31" i="38"/>
  <c r="M31" i="38"/>
  <c r="N31" i="38"/>
  <c r="I32" i="38"/>
  <c r="J32" i="38"/>
  <c r="K32" i="38"/>
  <c r="L32" i="38"/>
  <c r="M32" i="38"/>
  <c r="N32" i="38"/>
  <c r="O776" i="2" l="1"/>
  <c r="O724" i="2"/>
  <c r="O725" i="2"/>
  <c r="O775" i="2"/>
  <c r="O747"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O15" i="2"/>
  <c r="O16" i="2"/>
  <c r="O17" i="2"/>
  <c r="O24" i="2"/>
  <c r="O25" i="2"/>
  <c r="O26" i="2"/>
  <c r="O73" i="2"/>
  <c r="O80" i="2"/>
  <c r="O83" i="2"/>
  <c r="O86" i="2"/>
  <c r="O91" i="2"/>
  <c r="O92" i="2"/>
  <c r="O94" i="2"/>
  <c r="O97" i="2"/>
  <c r="O98" i="2"/>
  <c r="O99" i="2"/>
  <c r="O107" i="2"/>
  <c r="O108" i="2"/>
  <c r="O109" i="2"/>
  <c r="O112" i="2"/>
  <c r="O114" i="2"/>
  <c r="O115" i="2"/>
  <c r="O117" i="2"/>
  <c r="O119" i="2"/>
  <c r="O120" i="2"/>
  <c r="O126" i="2"/>
  <c r="O127" i="2"/>
  <c r="O128" i="2"/>
  <c r="O129" i="2"/>
  <c r="O135" i="2"/>
  <c r="O136" i="2"/>
  <c r="O144" i="2"/>
  <c r="O148" i="2"/>
  <c r="O149" i="2"/>
  <c r="O151" i="2"/>
  <c r="O154" i="2"/>
  <c r="O161" i="2"/>
  <c r="O162" i="2"/>
  <c r="O168" i="2"/>
  <c r="O174" i="2"/>
  <c r="O175" i="2"/>
  <c r="O180" i="2"/>
  <c r="O181" i="2"/>
  <c r="O182" i="2"/>
  <c r="O190" i="2"/>
  <c r="O191" i="2"/>
  <c r="O192" i="2"/>
  <c r="O193" i="2"/>
  <c r="O194" i="2"/>
  <c r="O195" i="2"/>
  <c r="O197" i="2"/>
  <c r="O202" i="2"/>
  <c r="O209" i="2"/>
  <c r="O216" i="2"/>
  <c r="O217" i="2"/>
  <c r="O229" i="2"/>
  <c r="O233" i="2"/>
  <c r="O234" i="2"/>
  <c r="O236" i="2"/>
  <c r="O238" i="2"/>
  <c r="O246" i="2"/>
  <c r="O249" i="2"/>
  <c r="O254" i="2"/>
  <c r="O269" i="2"/>
  <c r="O280" i="2"/>
  <c r="N25" i="37" l="1"/>
  <c r="M25" i="37"/>
  <c r="L25" i="37"/>
  <c r="K25" i="37"/>
  <c r="J25" i="37"/>
  <c r="I25" i="37"/>
  <c r="H25" i="37"/>
  <c r="F25" i="37"/>
  <c r="D25" i="37"/>
  <c r="G25" i="37"/>
  <c r="B42" i="37" l="1"/>
  <c r="C42" i="37"/>
  <c r="B25" i="37"/>
  <c r="C25" i="37"/>
  <c r="A29" i="37"/>
  <c r="A30" i="37"/>
  <c r="A31" i="37"/>
  <c r="A32" i="37"/>
  <c r="A33" i="37"/>
  <c r="A34" i="37"/>
  <c r="A35" i="37"/>
  <c r="A36" i="37"/>
  <c r="A37" i="37"/>
  <c r="A38" i="37"/>
  <c r="A39" i="37"/>
  <c r="A40" i="37"/>
  <c r="A41" i="37"/>
  <c r="A28" i="37"/>
  <c r="Q42" i="37"/>
  <c r="P42" i="37"/>
  <c r="O42" i="37"/>
  <c r="N42" i="37"/>
  <c r="M42" i="37"/>
  <c r="J42" i="37"/>
  <c r="I42" i="37"/>
  <c r="G42" i="37"/>
  <c r="D42" i="37"/>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R15" i="2" l="1"/>
  <c r="O14" i="2"/>
  <c r="O18" i="2"/>
  <c r="O19" i="2"/>
  <c r="O20" i="2"/>
  <c r="O21" i="2"/>
  <c r="O22" i="2"/>
  <c r="O23" i="2"/>
  <c r="O27" i="2"/>
  <c r="O29" i="2"/>
  <c r="O32" i="2"/>
  <c r="O33" i="2"/>
  <c r="O34" i="2"/>
  <c r="O36" i="2"/>
  <c r="O38" i="2"/>
  <c r="O39" i="2"/>
  <c r="O43" i="2"/>
  <c r="O44" i="2"/>
  <c r="O45" i="2"/>
  <c r="O47" i="2"/>
  <c r="O48" i="2"/>
  <c r="O49" i="2"/>
  <c r="O50" i="2"/>
  <c r="O51" i="2"/>
  <c r="O53" i="2"/>
  <c r="O54" i="2"/>
  <c r="O55" i="2"/>
  <c r="O56" i="2"/>
  <c r="O58" i="2"/>
  <c r="O60" i="2"/>
  <c r="O63" i="2"/>
  <c r="O64" i="2"/>
  <c r="O66" i="2"/>
  <c r="O67" i="2"/>
  <c r="O68" i="2"/>
  <c r="O69" i="2"/>
  <c r="O70" i="2"/>
  <c r="O71" i="2"/>
  <c r="O72" i="2"/>
  <c r="O74" i="2"/>
  <c r="O75" i="2"/>
  <c r="O76" i="2"/>
  <c r="O77" i="2"/>
  <c r="O78" i="2"/>
  <c r="O79" i="2"/>
  <c r="O81" i="2"/>
  <c r="O82" i="2"/>
  <c r="O84" i="2"/>
  <c r="O85" i="2"/>
  <c r="O87" i="2"/>
  <c r="O88" i="2"/>
  <c r="O89" i="2"/>
  <c r="O90" i="2"/>
  <c r="O93" i="2"/>
  <c r="O95" i="2"/>
  <c r="O96" i="2"/>
  <c r="O100" i="2"/>
  <c r="O101" i="2"/>
  <c r="O102" i="2"/>
  <c r="O103" i="2"/>
  <c r="O104" i="2"/>
  <c r="O105" i="2"/>
  <c r="O106" i="2"/>
  <c r="O110" i="2"/>
  <c r="O111" i="2"/>
  <c r="O113" i="2"/>
  <c r="O116" i="2"/>
  <c r="O118" i="2"/>
  <c r="O121" i="2"/>
  <c r="O122" i="2"/>
  <c r="O123" i="2"/>
  <c r="O124" i="2"/>
  <c r="O125" i="2"/>
  <c r="O130" i="2"/>
  <c r="O131" i="2"/>
  <c r="O132" i="2"/>
  <c r="O133" i="2"/>
  <c r="O134" i="2"/>
  <c r="O137" i="2"/>
  <c r="O138" i="2"/>
  <c r="O139" i="2"/>
  <c r="O140" i="2"/>
  <c r="O141" i="2"/>
  <c r="O142" i="2"/>
  <c r="O143" i="2"/>
  <c r="O145" i="2"/>
  <c r="O146" i="2"/>
  <c r="O147" i="2"/>
  <c r="O150" i="2"/>
  <c r="O152" i="2"/>
  <c r="O153" i="2"/>
  <c r="O155" i="2"/>
  <c r="O156" i="2"/>
  <c r="O157" i="2"/>
  <c r="O158" i="2"/>
  <c r="O159" i="2"/>
  <c r="O160" i="2"/>
  <c r="O163" i="2"/>
  <c r="O164" i="2"/>
  <c r="O165" i="2"/>
  <c r="O166" i="2"/>
  <c r="O167" i="2"/>
  <c r="O169" i="2"/>
  <c r="O170" i="2"/>
  <c r="O171" i="2"/>
  <c r="O172" i="2"/>
  <c r="O173" i="2"/>
  <c r="O176" i="2"/>
  <c r="O177" i="2"/>
  <c r="O178" i="2"/>
  <c r="O179" i="2"/>
  <c r="O183" i="2"/>
  <c r="O184" i="2"/>
  <c r="O185" i="2"/>
  <c r="O186" i="2"/>
  <c r="O187" i="2"/>
  <c r="O188" i="2"/>
  <c r="O189" i="2"/>
  <c r="O196" i="2"/>
  <c r="O198" i="2"/>
  <c r="O199" i="2"/>
  <c r="O200" i="2"/>
  <c r="O201" i="2"/>
  <c r="O203" i="2"/>
  <c r="O204" i="2"/>
  <c r="O205" i="2"/>
  <c r="O206" i="2"/>
  <c r="O207" i="2"/>
  <c r="O208" i="2"/>
  <c r="O210" i="2"/>
  <c r="O211" i="2"/>
  <c r="O212" i="2"/>
  <c r="O213" i="2"/>
  <c r="O214" i="2"/>
  <c r="O215" i="2"/>
  <c r="O218" i="2"/>
  <c r="O219" i="2"/>
  <c r="O220" i="2"/>
  <c r="O221" i="2"/>
  <c r="O222" i="2"/>
  <c r="O223" i="2"/>
  <c r="O224" i="2"/>
  <c r="O225" i="2"/>
  <c r="O226" i="2"/>
  <c r="O227" i="2"/>
  <c r="O228" i="2"/>
  <c r="O230" i="2"/>
  <c r="O231" i="2"/>
  <c r="O232" i="2"/>
  <c r="O235" i="2"/>
  <c r="O237" i="2"/>
  <c r="O239" i="2"/>
  <c r="O240" i="2"/>
  <c r="O241" i="2"/>
  <c r="O242" i="2"/>
  <c r="O243" i="2"/>
  <c r="O244" i="2"/>
  <c r="O245" i="2"/>
  <c r="O247" i="2"/>
  <c r="O248" i="2"/>
  <c r="O250" i="2"/>
  <c r="O251" i="2"/>
  <c r="O252" i="2"/>
  <c r="O253" i="2"/>
  <c r="O255" i="2"/>
  <c r="O256" i="2"/>
  <c r="O257" i="2"/>
  <c r="O258" i="2"/>
  <c r="O259" i="2"/>
  <c r="O260" i="2"/>
  <c r="O261" i="2"/>
  <c r="O262" i="2"/>
  <c r="O263" i="2"/>
  <c r="O264" i="2"/>
  <c r="O265" i="2"/>
  <c r="O266" i="2"/>
  <c r="O267" i="2"/>
  <c r="O268" i="2"/>
  <c r="O270" i="2"/>
  <c r="O271" i="2"/>
  <c r="O272" i="2"/>
  <c r="O273" i="2"/>
  <c r="O274" i="2"/>
  <c r="O275" i="2"/>
  <c r="O276" i="2"/>
  <c r="O277" i="2"/>
  <c r="O278" i="2"/>
  <c r="O279" i="2"/>
  <c r="O281" i="2"/>
  <c r="O282" i="2"/>
  <c r="O283" i="2"/>
  <c r="O284" i="2"/>
  <c r="O285" i="2"/>
  <c r="O286" i="2"/>
  <c r="O10" i="2"/>
  <c r="J34" i="38"/>
  <c r="I34" i="38"/>
  <c r="M34" i="38"/>
  <c r="L34" i="38"/>
  <c r="I46" i="18"/>
  <c r="N46" i="18"/>
  <c r="M46" i="18"/>
  <c r="E25" i="37"/>
  <c r="K24" i="28"/>
  <c r="K11" i="28"/>
  <c r="K12" i="28"/>
  <c r="K13" i="28"/>
  <c r="K14" i="28"/>
  <c r="K15" i="28"/>
  <c r="K16" i="28"/>
  <c r="K17" i="28"/>
  <c r="K18" i="28"/>
  <c r="K19" i="28"/>
  <c r="K20" i="28"/>
  <c r="K21" i="28"/>
  <c r="K22" i="28"/>
  <c r="K23" i="28"/>
  <c r="K10" i="28"/>
  <c r="N25" i="38"/>
  <c r="M25" i="38"/>
  <c r="L25" i="38"/>
  <c r="K25" i="38"/>
  <c r="J25" i="38"/>
  <c r="I25" i="38"/>
  <c r="H15" i="35"/>
  <c r="F15" i="35" s="1"/>
  <c r="I15" i="35" s="1"/>
  <c r="K15" i="35" s="1"/>
  <c r="H16" i="35"/>
  <c r="F16" i="35" s="1"/>
  <c r="I16" i="35" s="1"/>
  <c r="K16" i="35" s="1"/>
  <c r="H20" i="35"/>
  <c r="F20" i="35" s="1"/>
  <c r="I20" i="35" s="1"/>
  <c r="K20" i="35" s="1"/>
  <c r="H21" i="35"/>
  <c r="F21" i="35" s="1"/>
  <c r="I21" i="35" s="1"/>
  <c r="K21" i="35" s="1"/>
  <c r="H22" i="35"/>
  <c r="F22" i="35" s="1"/>
  <c r="I22" i="35" s="1"/>
  <c r="K22" i="35" s="1"/>
  <c r="I14" i="35"/>
  <c r="R8" i="2"/>
  <c r="V286" i="2"/>
  <c r="R286" i="2"/>
  <c r="V285" i="2"/>
  <c r="R285" i="2"/>
  <c r="V284" i="2"/>
  <c r="R284" i="2"/>
  <c r="V283" i="2"/>
  <c r="R283" i="2"/>
  <c r="V282" i="2"/>
  <c r="R282" i="2"/>
  <c r="V281" i="2"/>
  <c r="R281" i="2"/>
  <c r="V280" i="2"/>
  <c r="R280" i="2"/>
  <c r="V279" i="2"/>
  <c r="R279" i="2"/>
  <c r="V278" i="2"/>
  <c r="R278" i="2"/>
  <c r="V277" i="2"/>
  <c r="R277" i="2"/>
  <c r="V276" i="2"/>
  <c r="R276" i="2"/>
  <c r="V275" i="2"/>
  <c r="R275" i="2"/>
  <c r="V274" i="2"/>
  <c r="R274" i="2"/>
  <c r="V273" i="2"/>
  <c r="R273" i="2"/>
  <c r="V272" i="2"/>
  <c r="R272" i="2"/>
  <c r="V271" i="2"/>
  <c r="R271" i="2"/>
  <c r="V270" i="2"/>
  <c r="R270" i="2"/>
  <c r="V269" i="2"/>
  <c r="R269" i="2"/>
  <c r="V268" i="2"/>
  <c r="R268" i="2"/>
  <c r="V267" i="2"/>
  <c r="R267" i="2"/>
  <c r="V266" i="2"/>
  <c r="R266" i="2"/>
  <c r="V265" i="2"/>
  <c r="R265" i="2"/>
  <c r="V264" i="2"/>
  <c r="R264" i="2"/>
  <c r="V263" i="2"/>
  <c r="R263" i="2"/>
  <c r="V262" i="2"/>
  <c r="R262" i="2"/>
  <c r="V261" i="2"/>
  <c r="R261" i="2"/>
  <c r="V260" i="2"/>
  <c r="R260" i="2"/>
  <c r="V259" i="2"/>
  <c r="R259" i="2"/>
  <c r="V258" i="2"/>
  <c r="R258" i="2"/>
  <c r="V257" i="2"/>
  <c r="R257" i="2"/>
  <c r="V256" i="2"/>
  <c r="R256" i="2"/>
  <c r="V255" i="2"/>
  <c r="R255" i="2"/>
  <c r="V254" i="2"/>
  <c r="R254" i="2"/>
  <c r="V253" i="2"/>
  <c r="R253" i="2"/>
  <c r="V252" i="2"/>
  <c r="R252" i="2"/>
  <c r="V251" i="2"/>
  <c r="R251" i="2"/>
  <c r="V250" i="2"/>
  <c r="R250" i="2"/>
  <c r="V249" i="2"/>
  <c r="R249" i="2"/>
  <c r="V248" i="2"/>
  <c r="R248" i="2"/>
  <c r="V247" i="2"/>
  <c r="R247" i="2"/>
  <c r="V246" i="2"/>
  <c r="R246" i="2"/>
  <c r="V245" i="2"/>
  <c r="R245" i="2"/>
  <c r="V244" i="2"/>
  <c r="R244" i="2"/>
  <c r="V243" i="2"/>
  <c r="R243" i="2"/>
  <c r="V242" i="2"/>
  <c r="R242" i="2"/>
  <c r="V241" i="2"/>
  <c r="R241" i="2"/>
  <c r="V240" i="2"/>
  <c r="R240" i="2"/>
  <c r="V239" i="2"/>
  <c r="R239" i="2"/>
  <c r="V238" i="2"/>
  <c r="R238" i="2"/>
  <c r="V237" i="2"/>
  <c r="R237" i="2"/>
  <c r="V236" i="2"/>
  <c r="R236" i="2"/>
  <c r="V235" i="2"/>
  <c r="R235" i="2"/>
  <c r="V234" i="2"/>
  <c r="R234" i="2"/>
  <c r="V233" i="2"/>
  <c r="R233" i="2"/>
  <c r="V232" i="2"/>
  <c r="R232" i="2"/>
  <c r="V231" i="2"/>
  <c r="R231" i="2"/>
  <c r="V230" i="2"/>
  <c r="R230" i="2"/>
  <c r="V229" i="2"/>
  <c r="R229" i="2"/>
  <c r="V228" i="2"/>
  <c r="R228" i="2"/>
  <c r="V227" i="2"/>
  <c r="R227" i="2"/>
  <c r="V226" i="2"/>
  <c r="R226" i="2"/>
  <c r="V225" i="2"/>
  <c r="R225" i="2"/>
  <c r="V224" i="2"/>
  <c r="R224" i="2"/>
  <c r="V223" i="2"/>
  <c r="R223" i="2"/>
  <c r="V222" i="2"/>
  <c r="R222" i="2"/>
  <c r="V221" i="2"/>
  <c r="R221" i="2"/>
  <c r="V220" i="2"/>
  <c r="R220" i="2"/>
  <c r="V219" i="2"/>
  <c r="R219" i="2"/>
  <c r="V218" i="2"/>
  <c r="R218" i="2"/>
  <c r="V217" i="2"/>
  <c r="R217" i="2"/>
  <c r="V216" i="2"/>
  <c r="R216" i="2"/>
  <c r="V215" i="2"/>
  <c r="R215" i="2"/>
  <c r="V214" i="2"/>
  <c r="R214" i="2"/>
  <c r="V213" i="2"/>
  <c r="R213" i="2"/>
  <c r="V212" i="2"/>
  <c r="R212" i="2"/>
  <c r="V211" i="2"/>
  <c r="R211" i="2"/>
  <c r="V210" i="2"/>
  <c r="R210" i="2"/>
  <c r="V209" i="2"/>
  <c r="R209" i="2"/>
  <c r="V208" i="2"/>
  <c r="R208" i="2"/>
  <c r="V207" i="2"/>
  <c r="R207" i="2"/>
  <c r="V206" i="2"/>
  <c r="R206" i="2"/>
  <c r="V205" i="2"/>
  <c r="R205" i="2"/>
  <c r="V204" i="2"/>
  <c r="R204" i="2"/>
  <c r="V203" i="2"/>
  <c r="R203" i="2"/>
  <c r="V202" i="2"/>
  <c r="R202" i="2"/>
  <c r="V201" i="2"/>
  <c r="R201" i="2"/>
  <c r="V200" i="2"/>
  <c r="R200" i="2"/>
  <c r="V199" i="2"/>
  <c r="R199" i="2"/>
  <c r="V198" i="2"/>
  <c r="R198" i="2"/>
  <c r="V197" i="2"/>
  <c r="R197" i="2"/>
  <c r="V196" i="2"/>
  <c r="R196" i="2"/>
  <c r="V195" i="2"/>
  <c r="R195" i="2"/>
  <c r="V194" i="2"/>
  <c r="R194" i="2"/>
  <c r="V193" i="2"/>
  <c r="R193" i="2"/>
  <c r="V192" i="2"/>
  <c r="R192" i="2"/>
  <c r="V191" i="2"/>
  <c r="R191" i="2"/>
  <c r="V190" i="2"/>
  <c r="R190" i="2"/>
  <c r="V189" i="2"/>
  <c r="R189" i="2"/>
  <c r="V188" i="2"/>
  <c r="R188" i="2"/>
  <c r="V187" i="2"/>
  <c r="R187" i="2"/>
  <c r="V186" i="2"/>
  <c r="R186" i="2"/>
  <c r="V185" i="2"/>
  <c r="R185" i="2"/>
  <c r="V184" i="2"/>
  <c r="R184" i="2"/>
  <c r="V183" i="2"/>
  <c r="R183" i="2"/>
  <c r="V182" i="2"/>
  <c r="R182" i="2"/>
  <c r="V181" i="2"/>
  <c r="R181" i="2"/>
  <c r="V180" i="2"/>
  <c r="R180" i="2"/>
  <c r="V179" i="2"/>
  <c r="R179" i="2"/>
  <c r="V178" i="2"/>
  <c r="R178" i="2"/>
  <c r="V177" i="2"/>
  <c r="R177" i="2"/>
  <c r="V176" i="2"/>
  <c r="R176" i="2"/>
  <c r="V175" i="2"/>
  <c r="R175" i="2"/>
  <c r="V174" i="2"/>
  <c r="R174" i="2"/>
  <c r="V173" i="2"/>
  <c r="R173" i="2"/>
  <c r="V172" i="2"/>
  <c r="R172" i="2"/>
  <c r="V171" i="2"/>
  <c r="R171" i="2"/>
  <c r="V170" i="2"/>
  <c r="R170" i="2"/>
  <c r="V169" i="2"/>
  <c r="R169" i="2"/>
  <c r="V168" i="2"/>
  <c r="R168" i="2"/>
  <c r="V167" i="2"/>
  <c r="R167" i="2"/>
  <c r="V166" i="2"/>
  <c r="R166" i="2"/>
  <c r="V165" i="2"/>
  <c r="R165" i="2"/>
  <c r="V164" i="2"/>
  <c r="R164" i="2"/>
  <c r="V163" i="2"/>
  <c r="R163" i="2"/>
  <c r="V162" i="2"/>
  <c r="R162" i="2"/>
  <c r="V161" i="2"/>
  <c r="R161" i="2"/>
  <c r="V160" i="2"/>
  <c r="R160" i="2"/>
  <c r="V159" i="2"/>
  <c r="R159" i="2"/>
  <c r="V158" i="2"/>
  <c r="R158" i="2"/>
  <c r="V157" i="2"/>
  <c r="R157" i="2"/>
  <c r="V156" i="2"/>
  <c r="R156" i="2"/>
  <c r="V155" i="2"/>
  <c r="R155" i="2"/>
  <c r="V154" i="2"/>
  <c r="R154" i="2"/>
  <c r="V153" i="2"/>
  <c r="R153" i="2"/>
  <c r="V152" i="2"/>
  <c r="R152" i="2"/>
  <c r="V151" i="2"/>
  <c r="R151" i="2"/>
  <c r="V150" i="2"/>
  <c r="R150" i="2"/>
  <c r="V149" i="2"/>
  <c r="R149" i="2"/>
  <c r="V148" i="2"/>
  <c r="R148" i="2"/>
  <c r="V147" i="2"/>
  <c r="R147" i="2"/>
  <c r="V146" i="2"/>
  <c r="R146" i="2"/>
  <c r="V145" i="2"/>
  <c r="R145" i="2"/>
  <c r="V144" i="2"/>
  <c r="R144" i="2"/>
  <c r="V143" i="2"/>
  <c r="R143" i="2"/>
  <c r="V142" i="2"/>
  <c r="R142" i="2"/>
  <c r="V141" i="2"/>
  <c r="R141" i="2"/>
  <c r="V140" i="2"/>
  <c r="R140" i="2"/>
  <c r="V139" i="2"/>
  <c r="R139" i="2"/>
  <c r="V138" i="2"/>
  <c r="R138" i="2"/>
  <c r="V137" i="2"/>
  <c r="R137" i="2"/>
  <c r="V136" i="2"/>
  <c r="R136" i="2"/>
  <c r="V135" i="2"/>
  <c r="R135" i="2"/>
  <c r="V134" i="2"/>
  <c r="R134" i="2"/>
  <c r="V133" i="2"/>
  <c r="R133" i="2"/>
  <c r="V132" i="2"/>
  <c r="R132" i="2"/>
  <c r="V131" i="2"/>
  <c r="R131" i="2"/>
  <c r="V130" i="2"/>
  <c r="R130" i="2"/>
  <c r="V129" i="2"/>
  <c r="R129" i="2"/>
  <c r="V128" i="2"/>
  <c r="R128" i="2"/>
  <c r="V127" i="2"/>
  <c r="R127" i="2"/>
  <c r="V126" i="2"/>
  <c r="R126" i="2"/>
  <c r="V125" i="2"/>
  <c r="R125" i="2"/>
  <c r="V124" i="2"/>
  <c r="R124" i="2"/>
  <c r="V123" i="2"/>
  <c r="R123" i="2"/>
  <c r="V122" i="2"/>
  <c r="R122" i="2"/>
  <c r="V121" i="2"/>
  <c r="R121" i="2"/>
  <c r="V120" i="2"/>
  <c r="R120" i="2"/>
  <c r="V119" i="2"/>
  <c r="R119" i="2"/>
  <c r="V118" i="2"/>
  <c r="R118" i="2"/>
  <c r="V117" i="2"/>
  <c r="R117" i="2"/>
  <c r="V116" i="2"/>
  <c r="R116" i="2"/>
  <c r="V115" i="2"/>
  <c r="R115" i="2"/>
  <c r="V114" i="2"/>
  <c r="R114" i="2"/>
  <c r="V113" i="2"/>
  <c r="R113" i="2"/>
  <c r="V112" i="2"/>
  <c r="R112" i="2"/>
  <c r="V111" i="2"/>
  <c r="R111" i="2"/>
  <c r="V110" i="2"/>
  <c r="R110" i="2"/>
  <c r="V109" i="2"/>
  <c r="R109" i="2"/>
  <c r="V108" i="2"/>
  <c r="R108" i="2"/>
  <c r="V107" i="2"/>
  <c r="R107" i="2"/>
  <c r="V106" i="2"/>
  <c r="R106" i="2"/>
  <c r="V105" i="2"/>
  <c r="R105" i="2"/>
  <c r="V104" i="2"/>
  <c r="R104" i="2"/>
  <c r="V103" i="2"/>
  <c r="R103" i="2"/>
  <c r="V102" i="2"/>
  <c r="R102" i="2"/>
  <c r="V101" i="2"/>
  <c r="R101" i="2"/>
  <c r="V100" i="2"/>
  <c r="R100" i="2"/>
  <c r="V99" i="2"/>
  <c r="R99" i="2"/>
  <c r="V98" i="2"/>
  <c r="R98" i="2"/>
  <c r="V97" i="2"/>
  <c r="R97" i="2"/>
  <c r="V96" i="2"/>
  <c r="R96" i="2"/>
  <c r="V95" i="2"/>
  <c r="R95" i="2"/>
  <c r="V94" i="2"/>
  <c r="R94" i="2"/>
  <c r="V93" i="2"/>
  <c r="R93" i="2"/>
  <c r="V92" i="2"/>
  <c r="R92" i="2"/>
  <c r="V91" i="2"/>
  <c r="R91" i="2"/>
  <c r="V90" i="2"/>
  <c r="R90" i="2"/>
  <c r="V89" i="2"/>
  <c r="R89" i="2"/>
  <c r="V88" i="2"/>
  <c r="R88" i="2"/>
  <c r="V87" i="2"/>
  <c r="R87" i="2"/>
  <c r="V86" i="2"/>
  <c r="R86" i="2"/>
  <c r="V85" i="2"/>
  <c r="R85" i="2"/>
  <c r="V84" i="2"/>
  <c r="R84" i="2"/>
  <c r="V83" i="2"/>
  <c r="R83" i="2"/>
  <c r="V82" i="2"/>
  <c r="R82" i="2"/>
  <c r="V81" i="2"/>
  <c r="R81" i="2"/>
  <c r="V80" i="2"/>
  <c r="R80" i="2"/>
  <c r="V79" i="2"/>
  <c r="R79" i="2"/>
  <c r="V78" i="2"/>
  <c r="R78" i="2"/>
  <c r="V77" i="2"/>
  <c r="R77" i="2"/>
  <c r="V76" i="2"/>
  <c r="R76" i="2"/>
  <c r="V75" i="2"/>
  <c r="R75" i="2"/>
  <c r="V74" i="2"/>
  <c r="R74" i="2"/>
  <c r="V73" i="2"/>
  <c r="R73" i="2"/>
  <c r="V72" i="2"/>
  <c r="R72" i="2"/>
  <c r="V71" i="2"/>
  <c r="R71" i="2"/>
  <c r="V70" i="2"/>
  <c r="R70" i="2"/>
  <c r="V69" i="2"/>
  <c r="R69" i="2"/>
  <c r="V68" i="2"/>
  <c r="R68" i="2"/>
  <c r="V67" i="2"/>
  <c r="R67" i="2"/>
  <c r="V66" i="2"/>
  <c r="R66" i="2"/>
  <c r="V65" i="2"/>
  <c r="R65" i="2"/>
  <c r="V64" i="2"/>
  <c r="R64" i="2"/>
  <c r="V63" i="2"/>
  <c r="R63" i="2"/>
  <c r="V62" i="2"/>
  <c r="R62" i="2"/>
  <c r="V61" i="2"/>
  <c r="R61" i="2"/>
  <c r="V60" i="2"/>
  <c r="R60" i="2"/>
  <c r="V59" i="2"/>
  <c r="R59" i="2"/>
  <c r="V58" i="2"/>
  <c r="R58" i="2"/>
  <c r="V57" i="2"/>
  <c r="R57" i="2"/>
  <c r="V56" i="2"/>
  <c r="R56" i="2"/>
  <c r="V55" i="2"/>
  <c r="R55" i="2"/>
  <c r="V54" i="2"/>
  <c r="R54" i="2"/>
  <c r="V53" i="2"/>
  <c r="R53" i="2"/>
  <c r="V52" i="2"/>
  <c r="R52" i="2"/>
  <c r="V51" i="2"/>
  <c r="R51" i="2"/>
  <c r="V50" i="2"/>
  <c r="R50" i="2"/>
  <c r="V49" i="2"/>
  <c r="R49" i="2"/>
  <c r="V48" i="2"/>
  <c r="R48" i="2"/>
  <c r="V47" i="2"/>
  <c r="R47" i="2"/>
  <c r="V46" i="2"/>
  <c r="R46" i="2"/>
  <c r="V45" i="2"/>
  <c r="R45" i="2"/>
  <c r="V44" i="2"/>
  <c r="R44" i="2"/>
  <c r="V43" i="2"/>
  <c r="R43" i="2"/>
  <c r="V42" i="2"/>
  <c r="R42" i="2"/>
  <c r="V41" i="2"/>
  <c r="R41" i="2"/>
  <c r="V40" i="2"/>
  <c r="R40" i="2"/>
  <c r="V39" i="2"/>
  <c r="R39" i="2"/>
  <c r="V38" i="2"/>
  <c r="R38" i="2"/>
  <c r="V37" i="2"/>
  <c r="R37" i="2"/>
  <c r="V36" i="2"/>
  <c r="R36" i="2"/>
  <c r="V35" i="2"/>
  <c r="R35" i="2"/>
  <c r="V34" i="2"/>
  <c r="R34" i="2"/>
  <c r="V33" i="2"/>
  <c r="R33" i="2"/>
  <c r="V32" i="2"/>
  <c r="R32" i="2"/>
  <c r="V31" i="2"/>
  <c r="R31" i="2"/>
  <c r="V30" i="2"/>
  <c r="R30" i="2"/>
  <c r="V29" i="2"/>
  <c r="R29" i="2"/>
  <c r="V28" i="2"/>
  <c r="R28" i="2"/>
  <c r="V27" i="2"/>
  <c r="R27" i="2"/>
  <c r="V26" i="2"/>
  <c r="R26" i="2"/>
  <c r="V25" i="2"/>
  <c r="R25" i="2"/>
  <c r="V24" i="2"/>
  <c r="R24" i="2"/>
  <c r="V23" i="2"/>
  <c r="R23" i="2"/>
  <c r="V22" i="2"/>
  <c r="R22" i="2"/>
  <c r="V21" i="2"/>
  <c r="R21" i="2"/>
  <c r="V20" i="2"/>
  <c r="R20" i="2"/>
  <c r="V19" i="2"/>
  <c r="R19" i="2"/>
  <c r="V18" i="2"/>
  <c r="R18" i="2"/>
  <c r="V17" i="2"/>
  <c r="R17" i="2"/>
  <c r="V16" i="2"/>
  <c r="R16" i="2"/>
  <c r="V15" i="2"/>
  <c r="V11" i="2"/>
  <c r="V12" i="2"/>
  <c r="V13" i="2"/>
  <c r="V14" i="2"/>
  <c r="V10" i="2"/>
  <c r="B4" i="37"/>
  <c r="B8" i="37"/>
  <c r="B7" i="37"/>
  <c r="B6" i="37"/>
  <c r="B5" i="37"/>
  <c r="B3" i="37"/>
  <c r="A8" i="37"/>
  <c r="A7" i="37"/>
  <c r="A6" i="37"/>
  <c r="A5" i="37"/>
  <c r="A4" i="37"/>
  <c r="A3" i="37"/>
  <c r="N33" i="18"/>
  <c r="M33" i="18"/>
  <c r="L33" i="18"/>
  <c r="K33" i="18"/>
  <c r="J33" i="18"/>
  <c r="I33" i="18"/>
  <c r="G13" i="31"/>
  <c r="I13" i="31" s="1"/>
  <c r="G12" i="31"/>
  <c r="I12" i="31" s="1"/>
  <c r="G11" i="31"/>
  <c r="I11" i="31" s="1"/>
  <c r="O11" i="2"/>
  <c r="O13" i="2"/>
  <c r="R14" i="2"/>
  <c r="C4" i="2"/>
  <c r="B4" i="17"/>
  <c r="B41" i="17"/>
  <c r="B47" i="17" s="1"/>
  <c r="B51" i="17" s="1"/>
  <c r="B52" i="17"/>
  <c r="R776" i="2" l="1"/>
  <c r="P776" i="2" s="1"/>
  <c r="R724" i="2"/>
  <c r="P724" i="2" s="1"/>
  <c r="R725" i="2"/>
  <c r="P725" i="2" s="1"/>
  <c r="R775" i="2"/>
  <c r="P775" i="2" s="1"/>
  <c r="R747" i="2"/>
  <c r="P747" i="2" s="1"/>
  <c r="L15" i="39"/>
  <c r="L11" i="39"/>
  <c r="D15" i="39"/>
  <c r="E16" i="39"/>
  <c r="F15" i="39"/>
  <c r="E15" i="39"/>
  <c r="M11" i="39"/>
  <c r="M21" i="39"/>
  <c r="M13" i="39"/>
  <c r="M22" i="39"/>
  <c r="M23" i="39"/>
  <c r="M12" i="39"/>
  <c r="M16" i="39"/>
  <c r="M15" i="39"/>
  <c r="M20" i="39"/>
  <c r="M14" i="39"/>
  <c r="M17" i="39"/>
  <c r="I59" i="35"/>
  <c r="K14" i="35"/>
  <c r="M18" i="39" s="1"/>
  <c r="D17" i="39"/>
  <c r="D11" i="39"/>
  <c r="D21" i="39"/>
  <c r="E18" i="39"/>
  <c r="E17" i="39"/>
  <c r="D14" i="39"/>
  <c r="D20" i="39"/>
  <c r="D23" i="39"/>
  <c r="D19" i="39"/>
  <c r="D13" i="39"/>
  <c r="E23" i="39"/>
  <c r="F23" i="39"/>
  <c r="D12" i="39"/>
  <c r="E11" i="39"/>
  <c r="E21" i="39"/>
  <c r="E20" i="39"/>
  <c r="E22" i="39"/>
  <c r="E19" i="39"/>
  <c r="E14" i="39"/>
  <c r="F11" i="39"/>
  <c r="L21" i="39"/>
  <c r="L20" i="39"/>
  <c r="L22" i="39"/>
  <c r="L18" i="39"/>
  <c r="L12" i="39"/>
  <c r="L17" i="39"/>
  <c r="L14" i="39"/>
  <c r="L16" i="39"/>
  <c r="L19" i="39"/>
  <c r="L13" i="39"/>
  <c r="L23" i="39"/>
  <c r="E13" i="39"/>
  <c r="F22" i="39"/>
  <c r="F14" i="39"/>
  <c r="O33" i="18"/>
  <c r="G15" i="31"/>
  <c r="I15" i="31"/>
  <c r="B49" i="17"/>
  <c r="B50" i="17"/>
  <c r="K26" i="28"/>
  <c r="O25" i="38"/>
  <c r="K34" i="38"/>
  <c r="J46" i="18"/>
  <c r="N34" i="38"/>
  <c r="L46" i="18"/>
  <c r="K46" i="18"/>
  <c r="R10" i="2"/>
  <c r="P10" i="2" s="1"/>
  <c r="O12" i="2"/>
  <c r="E12" i="39" s="1"/>
  <c r="R13" i="2"/>
  <c r="P13" i="2" s="1"/>
  <c r="R11" i="2"/>
  <c r="P11" i="2" s="1"/>
  <c r="F16" i="39" l="1"/>
  <c r="H16" i="39" s="1"/>
  <c r="H15" i="39"/>
  <c r="K59" i="35"/>
  <c r="M19" i="39"/>
  <c r="M24" i="39" s="1"/>
  <c r="D24" i="39"/>
  <c r="E24" i="39"/>
  <c r="L24" i="39"/>
  <c r="H23" i="39"/>
  <c r="H11" i="39"/>
  <c r="H17" i="39"/>
  <c r="H18" i="39"/>
  <c r="H20" i="39"/>
  <c r="H21" i="39"/>
  <c r="H22" i="39"/>
  <c r="H19" i="39"/>
  <c r="H14" i="39"/>
  <c r="F12" i="39"/>
  <c r="B53" i="17"/>
  <c r="E12" i="38"/>
  <c r="E15" i="38" s="1"/>
  <c r="E17" i="38" s="1"/>
  <c r="E12" i="18"/>
  <c r="E15" i="18" s="1"/>
  <c r="E18" i="18" s="1"/>
  <c r="R12" i="2"/>
  <c r="P12" i="2" s="1"/>
  <c r="F13" i="39" s="1"/>
  <c r="F24" i="39" l="1"/>
  <c r="H13" i="39"/>
  <c r="H12" i="39"/>
  <c r="E18" i="38"/>
  <c r="E19" i="38" s="1"/>
  <c r="E21" i="38" s="1"/>
  <c r="E17" i="18"/>
  <c r="E19" i="18" s="1"/>
  <c r="E21" i="18" s="1"/>
  <c r="H24" i="39" l="1"/>
  <c r="G24" i="39" s="1"/>
  <c r="F6" i="28"/>
  <c r="C29" i="17"/>
  <c r="C31" i="17" s="1"/>
  <c r="C34" i="17" s="1"/>
  <c r="C21" i="17" s="1"/>
  <c r="C24" i="17" s="1"/>
  <c r="E22" i="38" s="1"/>
  <c r="E23" i="38" s="1"/>
  <c r="E25" i="38" l="1"/>
  <c r="E26" i="38" s="1"/>
  <c r="E22" i="18"/>
  <c r="E23" i="18" s="1"/>
  <c r="E25" i="18" l="1"/>
  <c r="E26" i="18" s="1"/>
  <c r="E32" i="38"/>
  <c r="E43" i="38" s="1"/>
  <c r="E32" i="18" l="1"/>
  <c r="E47" i="38"/>
  <c r="K18" i="39" l="1"/>
  <c r="K14" i="39"/>
  <c r="K22" i="39"/>
  <c r="K17" i="39"/>
  <c r="K11" i="39"/>
  <c r="K23" i="39"/>
  <c r="K20" i="39"/>
  <c r="K16" i="39"/>
  <c r="K19" i="39"/>
  <c r="K15" i="39"/>
  <c r="K21" i="39"/>
  <c r="K13" i="39"/>
  <c r="K12" i="39"/>
  <c r="F35" i="38"/>
  <c r="F36" i="38"/>
  <c r="F37" i="38"/>
  <c r="F38" i="38"/>
  <c r="F39" i="38"/>
  <c r="F40" i="38"/>
  <c r="F41" i="38"/>
  <c r="E49" i="38"/>
  <c r="F34" i="38"/>
  <c r="E53" i="38"/>
  <c r="F19" i="38"/>
  <c r="F45" i="38"/>
  <c r="F26" i="38"/>
  <c r="E51" i="38"/>
  <c r="F23" i="38"/>
  <c r="F32" i="38"/>
  <c r="F43" i="38"/>
  <c r="E43" i="18"/>
  <c r="K24" i="39" l="1"/>
  <c r="F47" i="38"/>
  <c r="E47" i="18"/>
  <c r="I19" i="39" l="1"/>
  <c r="I17" i="39"/>
  <c r="I15" i="39"/>
  <c r="J18" i="39"/>
  <c r="I22" i="39"/>
  <c r="I21" i="39"/>
  <c r="I23" i="39"/>
  <c r="J19" i="39"/>
  <c r="J21" i="39"/>
  <c r="J14" i="39"/>
  <c r="J17" i="39"/>
  <c r="J20" i="39"/>
  <c r="I16" i="39"/>
  <c r="I11" i="39"/>
  <c r="J23" i="39"/>
  <c r="I20" i="39"/>
  <c r="I18" i="39"/>
  <c r="I12" i="39"/>
  <c r="J15" i="39"/>
  <c r="I13" i="39"/>
  <c r="J22" i="39"/>
  <c r="J16" i="39"/>
  <c r="J11" i="39"/>
  <c r="I14" i="39"/>
  <c r="J12" i="39"/>
  <c r="J13" i="39"/>
  <c r="E49" i="18"/>
  <c r="F35" i="18"/>
  <c r="F36" i="18"/>
  <c r="F37" i="18"/>
  <c r="F38" i="18"/>
  <c r="F39" i="18"/>
  <c r="F40" i="18"/>
  <c r="F41" i="18"/>
  <c r="F34" i="18"/>
  <c r="F42" i="18"/>
  <c r="E51" i="18"/>
  <c r="F45" i="18"/>
  <c r="F19" i="18"/>
  <c r="F23" i="18"/>
  <c r="F26" i="18"/>
  <c r="E53" i="18"/>
  <c r="F32" i="18"/>
  <c r="F43" i="18"/>
  <c r="O16" i="39" l="1"/>
  <c r="O18" i="39"/>
  <c r="O22" i="39"/>
  <c r="O20" i="39"/>
  <c r="O15" i="39"/>
  <c r="I24" i="39"/>
  <c r="O11" i="39"/>
  <c r="O14" i="39"/>
  <c r="O21" i="39"/>
  <c r="J24" i="39"/>
  <c r="O23" i="39"/>
  <c r="O17" i="39"/>
  <c r="O13" i="39"/>
  <c r="O19" i="39"/>
  <c r="O12" i="39"/>
  <c r="F47" i="18"/>
  <c r="O24" i="3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M13" authorId="0" shapeId="0" xr:uid="{00000000-0006-0000-0200-000001000000}">
      <text>
        <r>
          <rPr>
            <b/>
            <sz val="9"/>
            <color indexed="81"/>
            <rFont val="Tahoma"/>
            <family val="2"/>
          </rPr>
          <t>Wordt na gunning toegevoegd.</t>
        </r>
      </text>
    </comment>
    <comment ref="M22" authorId="0" shapeId="0" xr:uid="{00000000-0006-0000-0200-000002000000}">
      <text>
        <r>
          <rPr>
            <b/>
            <sz val="9"/>
            <color indexed="81"/>
            <rFont val="Tahoma"/>
            <family val="2"/>
          </rPr>
          <t>Wordt na gunning toegevoegd.</t>
        </r>
      </text>
    </comment>
  </commentList>
</comments>
</file>

<file path=xl/sharedStrings.xml><?xml version="1.0" encoding="utf-8"?>
<sst xmlns="http://schemas.openxmlformats.org/spreadsheetml/2006/main" count="10219" uniqueCount="851">
  <si>
    <t>Premie Ouderdomspensioen (OP)</t>
  </si>
  <si>
    <t>Kleedruimten</t>
  </si>
  <si>
    <t>Opmerking:</t>
  </si>
  <si>
    <t>Opleiding</t>
  </si>
  <si>
    <t xml:space="preserve">Sociale verzekeringen </t>
  </si>
  <si>
    <t>Weekenddagen</t>
  </si>
  <si>
    <t>Aantal kalenderdagen</t>
  </si>
  <si>
    <t>Werkdagen per jaar</t>
  </si>
  <si>
    <t>Tapijt sproeiextraheren</t>
  </si>
  <si>
    <t>Totaal</t>
  </si>
  <si>
    <t>Prijspeil</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</si>
  <si>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</si>
  <si>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</si>
  <si>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</si>
  <si>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</si>
  <si>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</si>
  <si>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</si>
  <si>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</si>
  <si>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</si>
  <si>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</si>
  <si>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</si>
  <si>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</si>
  <si>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</si>
  <si>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P.Z. kosten</t>
  </si>
  <si>
    <t>Invoervelden</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</si>
  <si>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</si>
  <si>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</si>
  <si>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</si>
  <si>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</si>
  <si>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</si>
  <si>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</si>
  <si>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</si>
  <si>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</si>
  <si>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</si>
  <si>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</si>
  <si>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</si>
  <si>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</si>
  <si>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</si>
  <si>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</si>
  <si>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</si>
  <si>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</si>
  <si>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</si>
  <si>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</si>
  <si>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</si>
  <si>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</si>
  <si>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</si>
  <si>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</si>
  <si>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</si>
  <si>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</si>
  <si>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</si>
  <si>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</si>
  <si>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</si>
  <si>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</si>
  <si>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</si>
  <si>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</si>
  <si>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</si>
  <si>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</si>
  <si>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</si>
  <si>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</si>
  <si>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</si>
  <si>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</si>
  <si>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</si>
  <si>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</si>
  <si>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</si>
  <si>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</si>
  <si>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</si>
  <si>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</si>
  <si>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</si>
  <si>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</si>
  <si>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</si>
  <si>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</si>
  <si>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</si>
  <si>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</si>
  <si>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</si>
  <si>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conserveren</t>
  </si>
  <si>
    <t>Lino-/marmoleum sprayen</t>
  </si>
  <si>
    <t>Steen/PVC schrobben</t>
  </si>
  <si>
    <t>Totaal eindtarief feestdagen [incl. 150% toeslag]</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</si>
  <si>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</si>
  <si>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</si>
  <si>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</si>
  <si>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</si>
  <si>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</si>
  <si>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</si>
  <si>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</si>
  <si>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</si>
  <si>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</si>
  <si>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</si>
  <si>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</si>
  <si>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</si>
  <si>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</si>
  <si>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</si>
  <si>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</si>
  <si>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</si>
  <si>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</si>
  <si>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Linoleum</t>
  </si>
  <si>
    <t>Kleedruimte</t>
  </si>
  <si>
    <t>Tegels</t>
  </si>
  <si>
    <t>Kelder</t>
  </si>
  <si>
    <t>Locatie</t>
  </si>
  <si>
    <t>frequentie per jaar</t>
  </si>
  <si>
    <t>Kosten per beurt</t>
  </si>
  <si>
    <t>Adres</t>
  </si>
  <si>
    <t>Frequentie van uitvoering (per jaar):</t>
  </si>
  <si>
    <t>VSR Code</t>
  </si>
  <si>
    <t>Freq</t>
  </si>
  <si>
    <t>Nio</t>
  </si>
  <si>
    <t>% van reguliere norm</t>
  </si>
  <si>
    <t>Norm ma t/m vr</t>
  </si>
  <si>
    <t>M² prijs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</si>
  <si>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</si>
  <si>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</si>
  <si>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</si>
  <si>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</si>
  <si>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</si>
  <si>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</si>
  <si>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</si>
  <si>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</si>
  <si>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</si>
  <si>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</si>
  <si>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</si>
  <si>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 xml:space="preserve">Het is de bedoeling dat de inschrijver alleen deze velden voorziet van informatie. De overige velden mogen niet worden overschreven omdat hier informatie over het project in staat dan wel voorzien zijn van formules. </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</si>
  <si>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</si>
  <si>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</si>
  <si>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</si>
  <si>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</si>
  <si>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</si>
  <si>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</si>
  <si>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</si>
  <si>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</si>
  <si>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</si>
  <si>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</si>
  <si>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</si>
  <si>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</si>
  <si>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</si>
  <si>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</si>
  <si>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</si>
  <si>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Aantal m2</t>
  </si>
  <si>
    <t>Kosten bewassing per jaar</t>
  </si>
  <si>
    <t>Kosten klimmateriaal per jaar</t>
  </si>
  <si>
    <t>Totaalkosten per jaar</t>
  </si>
  <si>
    <t>Aantal of m2</t>
  </si>
  <si>
    <t>uren per m2/ beurt</t>
  </si>
  <si>
    <t>uren per jaar</t>
  </si>
  <si>
    <t>uurtarief</t>
  </si>
  <si>
    <t>kosten per jaar</t>
  </si>
  <si>
    <t>Omschrijving werkzaamheden</t>
  </si>
  <si>
    <t>Vloerenonderhoud  (inclusief uit-/inruimen van het meubilair)</t>
  </si>
  <si>
    <t>Reinigen raambekleding</t>
  </si>
  <si>
    <t>Vitrage</t>
  </si>
  <si>
    <t>Overgordijnen</t>
  </si>
  <si>
    <t>Verticale lamellen stof</t>
  </si>
  <si>
    <t>Verticale lamellen metaal/kunsstof</t>
  </si>
  <si>
    <t>Horizontale lammellen</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</si>
  <si>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</si>
  <si>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</si>
  <si>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</si>
  <si>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</si>
  <si>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</si>
  <si>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</si>
  <si>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</si>
  <si>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</si>
  <si>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</si>
  <si>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</si>
  <si>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</si>
  <si>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Norm ma t/m vr naloop</t>
  </si>
  <si>
    <t>Kolom</t>
  </si>
  <si>
    <t>Uren p/j ma t/m vrij naloop</t>
  </si>
  <si>
    <t>Naloop opslag</t>
  </si>
  <si>
    <t>Kolom voor matrix</t>
  </si>
  <si>
    <t>Gewogen prestatie</t>
  </si>
  <si>
    <t>m2/uur</t>
  </si>
  <si>
    <t>M2 Totaal</t>
  </si>
  <si>
    <t>WGA</t>
  </si>
  <si>
    <r>
      <t>Kosten per m</t>
    </r>
    <r>
      <rPr>
        <b/>
        <vertAlign val="superscript"/>
        <sz val="10"/>
        <color theme="0"/>
        <rFont val="Century Gothic"/>
        <family val="2"/>
      </rPr>
      <t>2</t>
    </r>
  </si>
  <si>
    <t>Op de tabbladen zijn invoervelden opgenomen, deze zijn gekleurd zoals hiernaast afgebeeld</t>
  </si>
  <si>
    <t>Naam dienstverlener</t>
  </si>
  <si>
    <t>Let op -/- bedrag</t>
  </si>
  <si>
    <t>Bijzonderheden / opmerkingen</t>
  </si>
  <si>
    <t>Administratieve ruimten</t>
  </si>
  <si>
    <t>Pantry/keuken</t>
  </si>
  <si>
    <t>Opslagruimte</t>
  </si>
  <si>
    <t>Sportzaal</t>
  </si>
  <si>
    <t>feestdag</t>
  </si>
  <si>
    <t>Toezicht percentage per jaar ma t/m vr</t>
  </si>
  <si>
    <t>Kosten productie per jaar ma t/m vr</t>
  </si>
  <si>
    <t>Kosten productie per jaar ma t/m vr naloop</t>
  </si>
  <si>
    <t>Totaal kosten productie per jaar ma t/m vr</t>
  </si>
  <si>
    <t>Kosten productie per jaar za / zo / fe</t>
  </si>
  <si>
    <t>Kosten productie per jaar za / zo / fe naloop</t>
  </si>
  <si>
    <t>Toezicht kosten per jaar ma t/m vr</t>
  </si>
  <si>
    <t>Toezicht kosten per jaar za / zo / fe</t>
  </si>
  <si>
    <t xml:space="preserve">Kosten klein schaligheid per jaar ma t/m vr </t>
  </si>
  <si>
    <t xml:space="preserve">Kosten klein schaligheid per jaar za / zo / fe </t>
  </si>
  <si>
    <t>Machine kosten</t>
  </si>
  <si>
    <t>Gemiddeld tarief  ma t/m vr</t>
  </si>
  <si>
    <t>Tariefopbouw toezicht</t>
  </si>
  <si>
    <t>Tariefopbouw schoonmaak</t>
  </si>
  <si>
    <t>Gemiddeld tarief ma t/m vr</t>
  </si>
  <si>
    <t>Correctie factor ma t/m vr</t>
  </si>
  <si>
    <t>Correctie factor naloop</t>
  </si>
  <si>
    <t>MAXIMALE ONDERGRENS INSCHRIJVINGSBEDRAG *</t>
  </si>
  <si>
    <t>* De inschrijver draagt er zorg voor dat de totstandkoming van het inschrijvingsbedrag overeenkomt met de onderliggende tabbladen. Indien dit niet het geval is wordt de inschrijving ongeldig verklaard.</t>
  </si>
  <si>
    <t>passend maken</t>
  </si>
  <si>
    <t>PRODUCTIE UREN PER JAAR</t>
  </si>
  <si>
    <t>Kleinschalig heids uren ma t/m vrij</t>
  </si>
  <si>
    <t>ma t/m vr</t>
  </si>
  <si>
    <t>za - zo</t>
  </si>
  <si>
    <t>Kleinschalig heids uren za - zo</t>
  </si>
  <si>
    <t>Kleinschalig heids uren feestdag</t>
  </si>
  <si>
    <t>PRODUCTIE UREN NALOOP PER JAAR</t>
  </si>
  <si>
    <t>ma t/m vr naloop</t>
  </si>
  <si>
    <t>Kleinschalig heids uren ma t/m vrij naloop</t>
  </si>
  <si>
    <t>za - zo naloop</t>
  </si>
  <si>
    <t>Kleinschalig heids uren za - zo naloop</t>
  </si>
  <si>
    <t>feestdag naloop</t>
  </si>
  <si>
    <t>Kleinschalig heids uren feestdag naloop</t>
  </si>
  <si>
    <t>Toezicht percentage per jaar ma t/m vr naloop</t>
  </si>
  <si>
    <t>RAS premie</t>
  </si>
  <si>
    <t>Frequentie verklaring</t>
  </si>
  <si>
    <t>1 x per maand</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</si>
  <si>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</si>
  <si>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</si>
  <si>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</si>
  <si>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</si>
  <si>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</si>
  <si>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Perceel</t>
  </si>
  <si>
    <t>Design College</t>
  </si>
  <si>
    <t>Beukelsdijk 145, Rotterdam</t>
  </si>
  <si>
    <t>0.01</t>
  </si>
  <si>
    <t>0.02</t>
  </si>
  <si>
    <t>0.03</t>
  </si>
  <si>
    <t>0.04</t>
  </si>
  <si>
    <t>0.05</t>
  </si>
  <si>
    <t>0.06</t>
  </si>
  <si>
    <t>0.07</t>
  </si>
  <si>
    <t>0.08</t>
  </si>
  <si>
    <t>0.09</t>
  </si>
  <si>
    <t>0.10</t>
  </si>
  <si>
    <t>0.11</t>
  </si>
  <si>
    <t>0.12</t>
  </si>
  <si>
    <t>0.12a</t>
  </si>
  <si>
    <t>0.13</t>
  </si>
  <si>
    <t>0.14</t>
  </si>
  <si>
    <t>0.15</t>
  </si>
  <si>
    <t>0.16</t>
  </si>
  <si>
    <t>0.17</t>
  </si>
  <si>
    <t>0.18</t>
  </si>
  <si>
    <t>0.19</t>
  </si>
  <si>
    <t>0.20</t>
  </si>
  <si>
    <t>0.21</t>
  </si>
  <si>
    <t>0.22</t>
  </si>
  <si>
    <t>0.23</t>
  </si>
  <si>
    <t>0.24</t>
  </si>
  <si>
    <t>0.25a</t>
  </si>
  <si>
    <t>0.25b</t>
  </si>
  <si>
    <t>0.26</t>
  </si>
  <si>
    <t>0.28</t>
  </si>
  <si>
    <t>0.29</t>
  </si>
  <si>
    <t>0.30</t>
  </si>
  <si>
    <t>0.31</t>
  </si>
  <si>
    <t>0.32</t>
  </si>
  <si>
    <t>0.33</t>
  </si>
  <si>
    <t>0.34</t>
  </si>
  <si>
    <t>0.35</t>
  </si>
  <si>
    <t>0.36</t>
  </si>
  <si>
    <t>0.37</t>
  </si>
  <si>
    <t>0.38</t>
  </si>
  <si>
    <t>0.39</t>
  </si>
  <si>
    <t>0.40</t>
  </si>
  <si>
    <t>0.41</t>
  </si>
  <si>
    <t>0.42</t>
  </si>
  <si>
    <t>0.43a</t>
  </si>
  <si>
    <t>0.43b</t>
  </si>
  <si>
    <t>0.44</t>
  </si>
  <si>
    <t>0.45</t>
  </si>
  <si>
    <t>0.46</t>
  </si>
  <si>
    <t>0.47</t>
  </si>
  <si>
    <t>0.48</t>
  </si>
  <si>
    <t>0.49</t>
  </si>
  <si>
    <t>0.50</t>
  </si>
  <si>
    <t>0.51</t>
  </si>
  <si>
    <t>0.52</t>
  </si>
  <si>
    <t>0.53</t>
  </si>
  <si>
    <t>0.54</t>
  </si>
  <si>
    <t>0.55</t>
  </si>
  <si>
    <t>0.56</t>
  </si>
  <si>
    <t>0.57</t>
  </si>
  <si>
    <t>0.58</t>
  </si>
  <si>
    <t>0.59</t>
  </si>
  <si>
    <t>0.60</t>
  </si>
  <si>
    <t>0.61</t>
  </si>
  <si>
    <t>0.62</t>
  </si>
  <si>
    <t>0.63</t>
  </si>
  <si>
    <t>1.01</t>
  </si>
  <si>
    <t>1.02</t>
  </si>
  <si>
    <t>1.03</t>
  </si>
  <si>
    <t>1.04</t>
  </si>
  <si>
    <t>1.04a</t>
  </si>
  <si>
    <t>1.05</t>
  </si>
  <si>
    <t>1.06</t>
  </si>
  <si>
    <t>1.07</t>
  </si>
  <si>
    <t>1.08</t>
  </si>
  <si>
    <t>1.09</t>
  </si>
  <si>
    <t>1.10</t>
  </si>
  <si>
    <t>1.11</t>
  </si>
  <si>
    <t>1.12</t>
  </si>
  <si>
    <t>1.13</t>
  </si>
  <si>
    <t>1.14</t>
  </si>
  <si>
    <t>1.15</t>
  </si>
  <si>
    <t>1.16</t>
  </si>
  <si>
    <t>1.17</t>
  </si>
  <si>
    <t>1.18</t>
  </si>
  <si>
    <t>1.19</t>
  </si>
  <si>
    <t>1.20</t>
  </si>
  <si>
    <t>1.22</t>
  </si>
  <si>
    <t>1.23</t>
  </si>
  <si>
    <t>1.24</t>
  </si>
  <si>
    <t>1.25</t>
  </si>
  <si>
    <t>1.26</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</si>
  <si>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</si>
  <si>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</si>
  <si>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</si>
  <si>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</si>
  <si>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</si>
  <si>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</si>
  <si>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</si>
  <si>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</si>
  <si>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</si>
  <si>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</si>
  <si>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</si>
  <si>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</si>
  <si>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</si>
  <si>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</si>
  <si>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</si>
  <si>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</si>
  <si>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</si>
  <si>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</si>
  <si>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</si>
  <si>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</si>
  <si>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</si>
  <si>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</si>
  <si>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</si>
  <si>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1.51a</t>
  </si>
  <si>
    <t>1.51b</t>
  </si>
  <si>
    <t>1.52</t>
  </si>
  <si>
    <t>1.53</t>
  </si>
  <si>
    <t>1.54</t>
  </si>
  <si>
    <t>1.55</t>
  </si>
  <si>
    <t>1.56</t>
  </si>
  <si>
    <t>1.57</t>
  </si>
  <si>
    <t>1.58</t>
  </si>
  <si>
    <t>1.59</t>
  </si>
  <si>
    <t>1.60</t>
  </si>
  <si>
    <t>1.61</t>
  </si>
  <si>
    <t>1.62</t>
  </si>
  <si>
    <t>1.63</t>
  </si>
  <si>
    <t>1.64</t>
  </si>
  <si>
    <t>1.65</t>
  </si>
  <si>
    <t>1.66</t>
  </si>
  <si>
    <t>1.67</t>
  </si>
  <si>
    <t>2.01</t>
  </si>
  <si>
    <t>2.02</t>
  </si>
  <si>
    <t>2.03</t>
  </si>
  <si>
    <t>2.04</t>
  </si>
  <si>
    <t>2.05</t>
  </si>
  <si>
    <t>2.06</t>
  </si>
  <si>
    <t>2.07</t>
  </si>
  <si>
    <t>2.08</t>
  </si>
  <si>
    <t>2.09</t>
  </si>
  <si>
    <t>2.10</t>
  </si>
  <si>
    <t>2.11</t>
  </si>
  <si>
    <t>2.12</t>
  </si>
  <si>
    <t>2.13</t>
  </si>
  <si>
    <t>2.14</t>
  </si>
  <si>
    <t>2.15a</t>
  </si>
  <si>
    <t>2.15b</t>
  </si>
  <si>
    <t>2.16</t>
  </si>
  <si>
    <t>2.17a</t>
  </si>
  <si>
    <t>2.17b</t>
  </si>
  <si>
    <t>2.18</t>
  </si>
  <si>
    <t>2.19</t>
  </si>
  <si>
    <t>2.20</t>
  </si>
  <si>
    <t>2.23</t>
  </si>
  <si>
    <t>2.32</t>
  </si>
  <si>
    <t>2.35</t>
  </si>
  <si>
    <t>2.37</t>
  </si>
  <si>
    <t>2.38</t>
  </si>
  <si>
    <t>2.39a</t>
  </si>
  <si>
    <t>2.39b</t>
  </si>
  <si>
    <t>2.40</t>
  </si>
  <si>
    <t>2.41</t>
  </si>
  <si>
    <t>2.42</t>
  </si>
  <si>
    <t>2.43</t>
  </si>
  <si>
    <t>2.44</t>
  </si>
  <si>
    <t>2.45</t>
  </si>
  <si>
    <t>2.46</t>
  </si>
  <si>
    <t>2.47</t>
  </si>
  <si>
    <t>2.48</t>
  </si>
  <si>
    <t>2.49</t>
  </si>
  <si>
    <t>2.50</t>
  </si>
  <si>
    <t>2.51</t>
  </si>
  <si>
    <t>2.52</t>
  </si>
  <si>
    <t>2.53</t>
  </si>
  <si>
    <t>2.54</t>
  </si>
  <si>
    <t>2.55</t>
  </si>
  <si>
    <t>2.56</t>
  </si>
  <si>
    <t>Verkeersruimte</t>
  </si>
  <si>
    <t>Kantoorruimte</t>
  </si>
  <si>
    <t>Leslokaal</t>
  </si>
  <si>
    <t>Overige / berging</t>
  </si>
  <si>
    <t>Praktijklokaal koken</t>
  </si>
  <si>
    <t>Praktijklokaal verzorging</t>
  </si>
  <si>
    <t>Sanitaire ruimte</t>
  </si>
  <si>
    <t>Mediatheek</t>
  </si>
  <si>
    <t>Lift</t>
  </si>
  <si>
    <t>Mediatheek/Bieb/Computerl.</t>
  </si>
  <si>
    <t>Keuken</t>
  </si>
  <si>
    <t>Aula</t>
  </si>
  <si>
    <t>Personeelsruimte</t>
  </si>
  <si>
    <t>CV-ruimte</t>
  </si>
  <si>
    <t>2e</t>
  </si>
  <si>
    <t>1e</t>
  </si>
  <si>
    <t>3e</t>
  </si>
  <si>
    <t>Experience College</t>
  </si>
  <si>
    <t>Spaanseweg 101, Rotterdam</t>
  </si>
  <si>
    <t>K1.01</t>
  </si>
  <si>
    <t>K1.02</t>
  </si>
  <si>
    <t>K1.03</t>
  </si>
  <si>
    <t>K1.04</t>
  </si>
  <si>
    <t>K1.05</t>
  </si>
  <si>
    <t>K1.06</t>
  </si>
  <si>
    <t>K1.07</t>
  </si>
  <si>
    <t>K1.08</t>
  </si>
  <si>
    <t>K1.09</t>
  </si>
  <si>
    <t>0.25</t>
  </si>
  <si>
    <t>0.27</t>
  </si>
  <si>
    <t>0.43</t>
  </si>
  <si>
    <t>1.21</t>
  </si>
  <si>
    <t>1.27</t>
  </si>
  <si>
    <t>Technische ruimte</t>
  </si>
  <si>
    <t>serverruimte</t>
  </si>
  <si>
    <t>Gymzaal</t>
  </si>
  <si>
    <t>Centrale Hal</t>
  </si>
  <si>
    <t>Bijeenkomstruimte</t>
  </si>
  <si>
    <t>Receptie</t>
  </si>
  <si>
    <t>kleinkeuken</t>
  </si>
  <si>
    <t>MIVA</t>
  </si>
  <si>
    <t>verkeersruimte</t>
  </si>
  <si>
    <t>kleed/doucheruimte</t>
  </si>
  <si>
    <t>leslokaal</t>
  </si>
  <si>
    <t>bibliotheek</t>
  </si>
  <si>
    <t>sanitair</t>
  </si>
  <si>
    <t>Computerlokaal</t>
  </si>
  <si>
    <t>kleedruimte</t>
  </si>
  <si>
    <t>K0.01</t>
  </si>
  <si>
    <t>K0.02</t>
  </si>
  <si>
    <t>Gymnastiek</t>
  </si>
  <si>
    <t>2.15</t>
  </si>
  <si>
    <t>2.17</t>
  </si>
  <si>
    <t>2.21</t>
  </si>
  <si>
    <t>kelder</t>
  </si>
  <si>
    <t>K0.03</t>
  </si>
  <si>
    <t>K0.04</t>
  </si>
  <si>
    <t>K0.05</t>
  </si>
  <si>
    <t>K0.06</t>
  </si>
  <si>
    <t>K0.07</t>
  </si>
  <si>
    <t>K0.08</t>
  </si>
  <si>
    <t>K0.09</t>
  </si>
  <si>
    <t>K0.10</t>
  </si>
  <si>
    <t>K0.11</t>
  </si>
  <si>
    <t>Kooklokaal</t>
  </si>
  <si>
    <t>M0.01</t>
  </si>
  <si>
    <t>M0.02</t>
  </si>
  <si>
    <t>M0.03</t>
  </si>
  <si>
    <t>M0.04</t>
  </si>
  <si>
    <t>M0.14</t>
  </si>
  <si>
    <t>M0.15</t>
  </si>
  <si>
    <t>M0.16</t>
  </si>
  <si>
    <t>M0.17</t>
  </si>
  <si>
    <t>M0.18</t>
  </si>
  <si>
    <t>M0.19</t>
  </si>
  <si>
    <t>Fietsenberging</t>
  </si>
  <si>
    <t>M1.01</t>
  </si>
  <si>
    <t>M1.02</t>
  </si>
  <si>
    <t>M1.03</t>
  </si>
  <si>
    <t>M1.04</t>
  </si>
  <si>
    <t>Keuken / Kantine</t>
  </si>
  <si>
    <t>M1.04a</t>
  </si>
  <si>
    <t>M1.04b</t>
  </si>
  <si>
    <t>M1.05</t>
  </si>
  <si>
    <t>M1.06</t>
  </si>
  <si>
    <t>M1.07</t>
  </si>
  <si>
    <t>M1.08</t>
  </si>
  <si>
    <t>M1.09</t>
  </si>
  <si>
    <t>M1.10</t>
  </si>
  <si>
    <t>M1.11</t>
  </si>
  <si>
    <t>Lokaal</t>
  </si>
  <si>
    <t>M1.12</t>
  </si>
  <si>
    <t>M1.13</t>
  </si>
  <si>
    <t>M1.14</t>
  </si>
  <si>
    <t>M1.15</t>
  </si>
  <si>
    <t>M1.16</t>
  </si>
  <si>
    <t>M1.17</t>
  </si>
  <si>
    <t>M1.18</t>
  </si>
  <si>
    <t>M1.19</t>
  </si>
  <si>
    <t>M1.20</t>
  </si>
  <si>
    <t>M1.21</t>
  </si>
  <si>
    <t>M1.22</t>
  </si>
  <si>
    <t>M1.23</t>
  </si>
  <si>
    <t>M2.01</t>
  </si>
  <si>
    <t>M2.03</t>
  </si>
  <si>
    <t>M2.04</t>
  </si>
  <si>
    <t>M2.05</t>
  </si>
  <si>
    <t>M2.06</t>
  </si>
  <si>
    <t>M2.08</t>
  </si>
  <si>
    <t>M2.10</t>
  </si>
  <si>
    <t>M2.11</t>
  </si>
  <si>
    <t>M2.12</t>
  </si>
  <si>
    <t>M2.13</t>
  </si>
  <si>
    <t>M2.14</t>
  </si>
  <si>
    <t>M2.15</t>
  </si>
  <si>
    <t>M2.16</t>
  </si>
  <si>
    <t>M2.17</t>
  </si>
  <si>
    <t>M2.18</t>
  </si>
  <si>
    <t>M2.19</t>
  </si>
  <si>
    <t>M2.20</t>
  </si>
  <si>
    <t>M2.21</t>
  </si>
  <si>
    <t>M2.22</t>
  </si>
  <si>
    <t>M2.23</t>
  </si>
  <si>
    <t>M2.24</t>
  </si>
  <si>
    <t>M2.25</t>
  </si>
  <si>
    <t>M2.28</t>
  </si>
  <si>
    <t>M2.29</t>
  </si>
  <si>
    <t>M2.30</t>
  </si>
  <si>
    <t>M2.31</t>
  </si>
  <si>
    <t>M2.32</t>
  </si>
  <si>
    <t>M2.33</t>
  </si>
  <si>
    <t>M2.34</t>
  </si>
  <si>
    <t>M2.35</t>
  </si>
  <si>
    <t>M2.36</t>
  </si>
  <si>
    <t>M2.37</t>
  </si>
  <si>
    <t>M2.38</t>
  </si>
  <si>
    <t>M2.39</t>
  </si>
  <si>
    <t>M2.40</t>
  </si>
  <si>
    <t>M2.41</t>
  </si>
  <si>
    <t>M2.42</t>
  </si>
  <si>
    <t>M2.43</t>
  </si>
  <si>
    <t>M2.44</t>
  </si>
  <si>
    <t>M2.46</t>
  </si>
  <si>
    <t>M2.47</t>
  </si>
  <si>
    <t>M2.48</t>
  </si>
  <si>
    <t>M2.49</t>
  </si>
  <si>
    <t>M2.50</t>
  </si>
  <si>
    <t>M2.51</t>
  </si>
  <si>
    <t>M2.52</t>
  </si>
  <si>
    <t>3.01</t>
  </si>
  <si>
    <t>3.02</t>
  </si>
  <si>
    <t>3.03</t>
  </si>
  <si>
    <t>3.04</t>
  </si>
  <si>
    <t>3.05</t>
  </si>
  <si>
    <t>3.06</t>
  </si>
  <si>
    <t>3.07</t>
  </si>
  <si>
    <t>3.08</t>
  </si>
  <si>
    <t>3.10</t>
  </si>
  <si>
    <t>3.11</t>
  </si>
  <si>
    <t>3.12</t>
  </si>
  <si>
    <t>3.13</t>
  </si>
  <si>
    <t>lift</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</si>
  <si>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</si>
  <si>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</si>
  <si>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</si>
  <si>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</si>
  <si>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</si>
  <si>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</si>
  <si>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</si>
  <si>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</si>
  <si>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</si>
  <si>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</si>
  <si>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</si>
  <si>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</si>
  <si>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</si>
  <si>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</si>
  <si>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</si>
  <si>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</si>
  <si>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</si>
  <si>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</si>
  <si>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</si>
  <si>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</si>
  <si>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</si>
  <si>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</si>
  <si>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</si>
  <si>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</si>
  <si>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</si>
  <si>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</si>
  <si>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3,39a</t>
  </si>
  <si>
    <t>3.40</t>
  </si>
  <si>
    <t>3.41</t>
  </si>
  <si>
    <t>3.42</t>
  </si>
  <si>
    <t>3.43</t>
  </si>
  <si>
    <t>3.44</t>
  </si>
  <si>
    <t>3.45</t>
  </si>
  <si>
    <t>3.46</t>
  </si>
  <si>
    <t>3.47</t>
  </si>
  <si>
    <t>3.48</t>
  </si>
  <si>
    <t>3.49</t>
  </si>
  <si>
    <t>3.50</t>
  </si>
  <si>
    <t>3.51</t>
  </si>
  <si>
    <t>3.52</t>
  </si>
  <si>
    <t>gymzaal</t>
  </si>
  <si>
    <t>Nieuw toegevoegd</t>
  </si>
  <si>
    <t>K0.13</t>
  </si>
  <si>
    <t>K0.20</t>
  </si>
  <si>
    <t>K0.21</t>
  </si>
  <si>
    <t>K0.22</t>
  </si>
  <si>
    <t>K0.23</t>
  </si>
  <si>
    <t>K0.24</t>
  </si>
  <si>
    <t>0.64</t>
  </si>
  <si>
    <t>T0.01</t>
  </si>
  <si>
    <t>T0.02</t>
  </si>
  <si>
    <t>T0.03</t>
  </si>
  <si>
    <t>T0.04</t>
  </si>
  <si>
    <t>Mathenesserdijk 455, Rotterdam</t>
  </si>
  <si>
    <t>Danslokaal</t>
  </si>
  <si>
    <t>T1.01</t>
  </si>
  <si>
    <t>T1.02</t>
  </si>
  <si>
    <t>T1.03</t>
  </si>
  <si>
    <t>T1.04</t>
  </si>
  <si>
    <t>2.02a</t>
  </si>
  <si>
    <t>3.09</t>
  </si>
  <si>
    <t>nieuwbouw</t>
  </si>
  <si>
    <t>Huurdeel</t>
  </si>
  <si>
    <t>Berging boven ruimten0,9</t>
  </si>
  <si>
    <t>Palmentuin</t>
  </si>
  <si>
    <t>Palmentuin 77-79, Rotterdam</t>
  </si>
  <si>
    <t>Praktijklokaal huishouden</t>
  </si>
  <si>
    <t>0.17a</t>
  </si>
  <si>
    <t>0.17b</t>
  </si>
  <si>
    <t>Spreekkamer</t>
  </si>
  <si>
    <t>1.24a</t>
  </si>
  <si>
    <t>1.24b</t>
  </si>
  <si>
    <t>1.28a</t>
  </si>
  <si>
    <t>1.28b</t>
  </si>
  <si>
    <t>Directie</t>
  </si>
  <si>
    <t>Multifunctionele ruimte</t>
  </si>
  <si>
    <t>Beeldende vorming</t>
  </si>
  <si>
    <t>Werkplaats</t>
  </si>
  <si>
    <t>Praktijklokaal Zorg en welzijn</t>
  </si>
  <si>
    <t>Techniek</t>
  </si>
  <si>
    <t>EHBO</t>
  </si>
  <si>
    <t>Restaurant</t>
  </si>
  <si>
    <t>Magazijn food</t>
  </si>
  <si>
    <t>Magazijn non-food</t>
  </si>
  <si>
    <t>Projectlokaal</t>
  </si>
  <si>
    <t>Magazijn</t>
  </si>
  <si>
    <t>Praktijkruimte Detailhandel</t>
  </si>
  <si>
    <t>Stagecoordinator</t>
  </si>
  <si>
    <t>Theorielokaal</t>
  </si>
  <si>
    <t>Technieklokaal</t>
  </si>
  <si>
    <t>Archief</t>
  </si>
  <si>
    <t>Magazijn/ICT werkplaats</t>
  </si>
  <si>
    <t>Zorgcoordinator</t>
  </si>
  <si>
    <t>Opvangruimte</t>
  </si>
  <si>
    <t>Projectruimte</t>
  </si>
  <si>
    <t>Zelfstudie</t>
  </si>
  <si>
    <t>Repro</t>
  </si>
  <si>
    <t>Teamkamer</t>
  </si>
  <si>
    <t>Chillruimte</t>
  </si>
  <si>
    <t>Tribunetrap</t>
  </si>
  <si>
    <t>Schere 47, Rotterdam</t>
  </si>
  <si>
    <t>Jan Ligthartstraat, Rotterdam</t>
  </si>
  <si>
    <t>Huismanstraat 30 Rotterdam</t>
  </si>
  <si>
    <t>K0.12</t>
  </si>
  <si>
    <t>K0.25</t>
  </si>
  <si>
    <t>K0.26</t>
  </si>
  <si>
    <t>kleedkamer/doucheruimte</t>
  </si>
  <si>
    <t>Praktijklokaal hout</t>
  </si>
  <si>
    <t>0.65</t>
  </si>
  <si>
    <t>0.66</t>
  </si>
  <si>
    <t>0.67</t>
  </si>
  <si>
    <t>0.68</t>
  </si>
  <si>
    <t>0.69</t>
  </si>
  <si>
    <t>0.70</t>
  </si>
  <si>
    <t>0.71</t>
  </si>
  <si>
    <t>0.72</t>
  </si>
  <si>
    <t>0.73</t>
  </si>
  <si>
    <t>0.74</t>
  </si>
  <si>
    <t>0.75</t>
  </si>
  <si>
    <t>0.76</t>
  </si>
  <si>
    <t>Alleen 2022</t>
  </si>
  <si>
    <t>Tapijt</t>
  </si>
  <si>
    <t>Hout</t>
  </si>
  <si>
    <t>nvt</t>
  </si>
  <si>
    <t>Gietvloer</t>
  </si>
  <si>
    <t>Natuursteen</t>
  </si>
  <si>
    <t xml:space="preserve">Hout </t>
  </si>
  <si>
    <t>Nvt</t>
  </si>
  <si>
    <t>Productie uren ma t/m vr naloop</t>
  </si>
  <si>
    <t>Productie uren ma t/m vr</t>
  </si>
  <si>
    <t>personeelsruimte</t>
  </si>
  <si>
    <t>Aula/Verkeersruimte</t>
  </si>
  <si>
    <t xml:space="preserve"> Bordes buiten voor bij de ingang. Ontdoen van spinnenraggen bij de verlichting enz.  </t>
  </si>
  <si>
    <t xml:space="preserve"> Bordes achterplein buiten bij de ingang. Ontdoen van spinnenraggen bij de verlichting enz.  </t>
  </si>
  <si>
    <t xml:space="preserve">Gang kelder stofzuigen  </t>
  </si>
  <si>
    <t>separatieglas</t>
  </si>
  <si>
    <t>gevelglas binnen</t>
  </si>
  <si>
    <t>gevelglas buiten</t>
  </si>
  <si>
    <t>Veenoord</t>
  </si>
  <si>
    <t>Het Praktijk College Centrum</t>
  </si>
  <si>
    <t>Hoogwerker</t>
  </si>
  <si>
    <t>Glas-bewassing</t>
  </si>
  <si>
    <t>Additionele werkzaam-heden</t>
  </si>
  <si>
    <t>Carré College ISK</t>
  </si>
  <si>
    <t>Westzeedijk 497, Rotterdam</t>
  </si>
  <si>
    <t>Beumershoek 3, Rotterdam</t>
  </si>
  <si>
    <t>Veenoord 15, Rotterdam</t>
  </si>
  <si>
    <t>Pieter de Hoochstraat 29, Rotterdam</t>
  </si>
  <si>
    <t>Schietbaanstraat 26, Rotterdam</t>
  </si>
  <si>
    <t>Liften</t>
  </si>
  <si>
    <t>Lesruimte Theorie</t>
  </si>
  <si>
    <t>Lesruimte praktijk</t>
  </si>
  <si>
    <t>Casco</t>
  </si>
  <si>
    <t>Trappenhuis</t>
  </si>
  <si>
    <t>Stortvloer</t>
  </si>
  <si>
    <t>Verkeersruimten podium?</t>
  </si>
  <si>
    <t>administratieve ruimten</t>
  </si>
  <si>
    <t>Sportvloer</t>
  </si>
  <si>
    <t>Rubber</t>
  </si>
  <si>
    <t>Beton</t>
  </si>
  <si>
    <t>0.01t</t>
  </si>
  <si>
    <t>Niet van toepassing</t>
  </si>
  <si>
    <t>0.02t</t>
  </si>
  <si>
    <t>1.01t</t>
  </si>
  <si>
    <t>Aula/kantine</t>
  </si>
  <si>
    <t>Lift schacht</t>
  </si>
  <si>
    <t>Personeelsruimten</t>
  </si>
  <si>
    <t>Theaterschool Havo/VWO</t>
  </si>
  <si>
    <t>Pieter de Hoochstraat 29,  Rotterdam</t>
  </si>
  <si>
    <t>Souterrain</t>
  </si>
  <si>
    <t xml:space="preserve">K0.01 </t>
  </si>
  <si>
    <t xml:space="preserve">K0.04 </t>
  </si>
  <si>
    <t>sanitaire ruimte inc naloop</t>
  </si>
  <si>
    <t>keuken</t>
  </si>
  <si>
    <t>aula</t>
  </si>
  <si>
    <t>kantoorruimte</t>
  </si>
  <si>
    <t>mediatheek</t>
  </si>
  <si>
    <t>geschilderd beton</t>
  </si>
  <si>
    <t>tegels</t>
  </si>
  <si>
    <t>marmoleum</t>
  </si>
  <si>
    <t>vloerbedekking</t>
  </si>
  <si>
    <t>Montessoriweg 26, Rotterdam</t>
  </si>
  <si>
    <t>Douche/wc</t>
  </si>
  <si>
    <t>Isoleer</t>
  </si>
  <si>
    <t>Regieruimte</t>
  </si>
  <si>
    <t>Vergader-/spreekruimten</t>
  </si>
  <si>
    <t>epoxy</t>
  </si>
  <si>
    <t>Het Praktijk College Charlois</t>
  </si>
  <si>
    <t>K0.01t</t>
  </si>
  <si>
    <t>Fitness ruimte</t>
  </si>
  <si>
    <t>Praktijklokaal motorvoertuigtech.</t>
  </si>
  <si>
    <t>Verhuurd aan KDV</t>
  </si>
  <si>
    <t>T1.05</t>
  </si>
  <si>
    <t>T1.06</t>
  </si>
  <si>
    <t>T1.07</t>
  </si>
  <si>
    <t>T1.08</t>
  </si>
  <si>
    <t>T1.09</t>
  </si>
  <si>
    <t>Praktijklokaal verkoop</t>
  </si>
  <si>
    <t>2.18t</t>
  </si>
  <si>
    <t>Vakcollege Zuidrand</t>
  </si>
  <si>
    <t>0.18A</t>
  </si>
  <si>
    <t>Schere 45, Rotterdam</t>
  </si>
  <si>
    <t>2</t>
  </si>
  <si>
    <t>gevelglas moeilijk bereikbaar</t>
  </si>
  <si>
    <t>trespa beplating</t>
  </si>
  <si>
    <t>Aanvulling</t>
  </si>
  <si>
    <t>kozijnen aantal m1 reinigen</t>
  </si>
  <si>
    <t>kozijnen aantal m1 conserveren</t>
  </si>
  <si>
    <t>dakglas buiten</t>
  </si>
  <si>
    <t>dakglas binnen</t>
  </si>
  <si>
    <t>Totale m2, verdeling onbekend</t>
  </si>
  <si>
    <t>LMC-VO-EA-RT.MVD-2021</t>
  </si>
  <si>
    <t>LMC-VO</t>
  </si>
  <si>
    <t>1 januari 2022</t>
  </si>
  <si>
    <t>Uurlonen per 1 juni 2022</t>
  </si>
  <si>
    <t>MAXIMALE BOVENGRENS PLAFONDBEDRAG*</t>
  </si>
  <si>
    <t>1 x per week (40 weken)</t>
  </si>
  <si>
    <t>2 x per week (40 weken)</t>
  </si>
  <si>
    <t>5 x per week (40 weken)</t>
  </si>
  <si>
    <t>3 x per week (40 weken)</t>
  </si>
  <si>
    <t>2 x per maand</t>
  </si>
  <si>
    <t>B</t>
  </si>
  <si>
    <t>V</t>
  </si>
  <si>
    <t>L</t>
  </si>
  <si>
    <t>S</t>
  </si>
  <si>
    <t>Regietarieven opleveringschoonmaak na verbouwing/verhuizing</t>
  </si>
  <si>
    <t>Montessoriweg 55, Rotterdam</t>
  </si>
  <si>
    <t>Montfort College</t>
  </si>
  <si>
    <t>De Mavo voor Theater MT010</t>
  </si>
  <si>
    <t>Het Praktijkcollege Zuidwijk</t>
  </si>
  <si>
    <t>Prijs per meting</t>
  </si>
  <si>
    <t>Zuiderpark College</t>
  </si>
  <si>
    <t>Prijs per meting voor een totaal beeld op locatieniveau voor alle locaties</t>
  </si>
  <si>
    <t>Belevingsmeting</t>
  </si>
  <si>
    <t>Bestrating</t>
  </si>
  <si>
    <t>Het Praktijk College Zuidwijk</t>
  </si>
  <si>
    <t>Het Praktijk college Zuidwijk</t>
  </si>
  <si>
    <t>Douche/wc/kleedruimte</t>
  </si>
  <si>
    <t>Praktijklokaal motorvoertuigt.</t>
  </si>
  <si>
    <t>Praktijklokaal Auditorium</t>
  </si>
  <si>
    <t>Praktijklokaal metaalbewerking</t>
  </si>
  <si>
    <t>Praktijklokaal elektrotechniek</t>
  </si>
  <si>
    <t>Praktijklokaal bouw</t>
  </si>
  <si>
    <t>Praktijklokaal</t>
  </si>
  <si>
    <t xml:space="preserve">Praktijklokaal </t>
  </si>
  <si>
    <t>LIft</t>
  </si>
  <si>
    <t>0.03a</t>
  </si>
  <si>
    <t>0.03b</t>
  </si>
  <si>
    <t>0.03c</t>
  </si>
  <si>
    <t>0.29a</t>
  </si>
  <si>
    <t>1.22a</t>
  </si>
  <si>
    <t>1.23a</t>
  </si>
  <si>
    <t>1.33a</t>
  </si>
  <si>
    <t>1.37a</t>
  </si>
  <si>
    <t>1.51</t>
  </si>
  <si>
    <t>2.22</t>
  </si>
  <si>
    <t>2.24</t>
  </si>
  <si>
    <t>2.25</t>
  </si>
  <si>
    <t>2.26</t>
  </si>
  <si>
    <t>2.27</t>
  </si>
  <si>
    <t>2.28</t>
  </si>
  <si>
    <t>2.29</t>
  </si>
  <si>
    <t>2.30</t>
  </si>
  <si>
    <t>2.31</t>
  </si>
  <si>
    <t>2.33</t>
  </si>
  <si>
    <t>2.34</t>
  </si>
  <si>
    <t>2.36</t>
  </si>
  <si>
    <t>2.39</t>
  </si>
  <si>
    <t>2.44A</t>
  </si>
  <si>
    <t>3.53</t>
  </si>
  <si>
    <t>3.54</t>
  </si>
  <si>
    <t>3.55</t>
  </si>
  <si>
    <t>3.56</t>
  </si>
  <si>
    <t>3.57</t>
  </si>
  <si>
    <t>3.58</t>
  </si>
  <si>
    <t>3.59</t>
  </si>
  <si>
    <t>3.60</t>
  </si>
  <si>
    <t>3.61</t>
  </si>
  <si>
    <t>3.62</t>
  </si>
  <si>
    <t>sanitaire ruimte</t>
  </si>
  <si>
    <t>Kantine</t>
  </si>
  <si>
    <t>Montessoriweg 14, Rotterdam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</si>
</sst>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0.000"/>
    <numFmt numFmtId="172" formatCode="_-* #,##0_-;_-* #,##0\-;_-* &quot;-&quot;??_-;_-@_-"/>
    <numFmt numFmtId="173" formatCode="0.0%"/>
    <numFmt numFmtId="174" formatCode="0.0"/>
    <numFmt numFmtId="175" formatCode="0.000%"/>
    <numFmt numFmtId="176" formatCode="_([$€-2]\ * #,##0.00_);_([$€-2]\ * \(#,##0.00\);_([$€-2]\ * &quot;-&quot;??_);_(@_)"/>
    <numFmt numFmtId="177" formatCode="_ [$€-413]\ * #,##0.00_ ;_ [$€-413]\ * \-#,##0.00_ ;_ [$€-413]\ * &quot;-&quot;??_ ;_ @_ "/>
    <numFmt numFmtId="178" formatCode="0.0000000"/>
    <numFmt numFmtId="179" formatCode="_-* #,##0.0_-;_-* #,##0.0\-;_-* &quot;-&quot;??_-;_-@_-"/>
    <numFmt numFmtId="180" formatCode="_-* #,##0_-;_-* #,##0\-;_-* &quot;-&quot;_-;_-@_-"/>
    <numFmt numFmtId="181" formatCode="_-[$€]\ * #,##0.00_-;_-[$€]\ * #,##0.00\-;_-[$€]\ * &quot;-&quot;??_-;_-@_-"/>
    <numFmt numFmtId="182" formatCode="_-&quot;€&quot;* #,##0.00_-;\-&quot;€&quot;* #,##0.00_-;_-&quot;€&quot;* &quot;-&quot;??_-;_-@_-"/>
    <numFmt numFmtId="183" formatCode="_-[$€-2]\ * #,##0.00_-;_-[$€-2]\ * #,##0.00\-;_-[$€-2]\ * &quot;-&quot;??_-;_-@_-"/>
    <numFmt numFmtId="184" formatCode="_-&quot;ƒ&quot;\ * #,##0.00_-;_-&quot;ƒ&quot;\ * #,##0.00\-;_-&quot;ƒ&quot;\ * &quot;-&quot;??_-;_-@_-"/>
    <numFmt numFmtId="185" formatCode="[$-413]d\ mmmm\ yyyy;@"/>
    <numFmt numFmtId="186" formatCode="&quot;Fl.&quot;#,##0.00;[Red]\-&quot;Fl.&quot;#,##0.00"/>
    <numFmt numFmtId="187" formatCode="&quot;Fl.&quot;#,##0_);[Red]\(&quot;Fl.&quot;#,##0\)"/>
    <numFmt numFmtId="188" formatCode="_-\F* #,##0.00_-;\-\F* #,##0.00_-;_-\F* &quot;-&quot;??_-;_-@_-"/>
    <numFmt numFmtId="189" formatCode="&quot;fl&quot;\ #,##0_-;[Red]&quot;fl&quot;\ #,##0\-"/>
    <numFmt numFmtId="190" formatCode="_-\€\ * #,##0.00"/>
    <numFmt numFmtId="191" formatCode="0\ &quot;m2&quot;"/>
    <numFmt numFmtId="192" formatCode="_-&quot;F&quot;\ * #,##0.00_-;_-&quot;F&quot;\ * #,##0.00\-;_-&quot;F&quot;\ * &quot;-&quot;??_-;_-@_-"/>
    <numFmt numFmtId="193" formatCode="#,##0.00_ ;\-#,##0.00\ "/>
    <numFmt numFmtId="194" formatCode="#,##0.0"/>
    <numFmt numFmtId="195" formatCode="_-&quot;€&quot;\ * #,##0_-;_-&quot;€&quot;\ * #,##0\-;_-&quot;€&quot;\ * &quot;-&quot;??_-;_-@_-"/>
  </numFmts>
  <fonts count="100">
    <font>
      <sz val="10"/>
      <name val="MS Sans Serif"/>
    </font>
    <font>
      <sz val="10"/>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amily val="2"/>
    </font>
    <font>
      <sz val="10"/>
      <name val="Times"/>
      <family val="1"/>
    </font>
    <font>
      <sz val="10"/>
      <name val="Arial"/>
      <family val="2"/>
    </font>
    <font>
      <sz val="10"/>
      <name val="Courier"/>
      <family val="3"/>
    </font>
    <font>
      <sz val="8"/>
      <name val="MS Sans Serif"/>
      <family val="2"/>
    </font>
    <font>
      <sz val="9"/>
      <name val="Geneva"/>
      <family val="2"/>
    </font>
    <font>
      <sz val="8"/>
      <name val="Geneva"/>
      <family val="2"/>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amily val="2"/>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9"/>
      <color theme="0"/>
      <name val="Century Gothic"/>
      <family val="2"/>
    </font>
    <font>
      <sz val="9"/>
      <color theme="0"/>
      <name val="Century Gothic"/>
      <family val="2"/>
    </font>
    <font>
      <sz val="9"/>
      <color rgb="FF0AAAFF"/>
      <name val="Century Gothic"/>
      <family val="2"/>
    </font>
    <font>
      <b/>
      <vertAlign val="superscript"/>
      <sz val="10"/>
      <color theme="0"/>
      <name val="Century Gothic"/>
      <family val="2"/>
    </font>
    <font>
      <sz val="10"/>
      <color theme="0" tint="-0.499984740745262"/>
      <name val="Century Gothic"/>
      <family val="2"/>
    </font>
    <font>
      <b/>
      <sz val="10"/>
      <color rgb="FF546F7E"/>
      <name val="Century Gothic"/>
      <family val="2"/>
    </font>
    <font>
      <b/>
      <sz val="12"/>
      <color rgb="FF546F7E"/>
      <name val="Century Gothic"/>
      <family val="2"/>
    </font>
    <font>
      <b/>
      <sz val="9"/>
      <color indexed="81"/>
      <name val="Tahoma"/>
      <family val="2"/>
    </font>
    <font>
      <sz val="8"/>
      <name val="MS Sans Serif"/>
    </font>
    <font>
      <sz val="9"/>
      <color theme="1"/>
      <name val="Franklin Gothic Book"/>
      <family val="2"/>
    </font>
  </fonts>
  <fills count="66">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546F7E"/>
        <bgColor indexed="64"/>
      </patternFill>
    </fill>
    <fill>
      <patternFill patternType="solid">
        <fgColor rgb="FFFFFF00"/>
        <bgColor indexed="64"/>
      </patternFill>
    </fill>
    <fill>
      <patternFill patternType="solid">
        <fgColor rgb="FFC4BD97"/>
        <bgColor indexed="64"/>
      </patternFill>
    </fill>
    <fill>
      <patternFill patternType="solid">
        <fgColor rgb="FFC4BD97"/>
        <bgColor indexed="2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2925">
    <xf numFmtId="0" fontId="0" fillId="0" borderId="0"/>
    <xf numFmtId="164" fontId="6" fillId="0" borderId="0" applyFont="0" applyFill="0" applyBorder="0" applyAlignment="0" applyProtection="0"/>
    <xf numFmtId="169" fontId="6" fillId="0" borderId="0" applyFont="0" applyFill="0" applyBorder="0" applyAlignment="0" applyProtection="0"/>
    <xf numFmtId="168" fontId="8" fillId="0" borderId="0" applyFont="0" applyFill="0" applyBorder="0" applyAlignment="0" applyProtection="0"/>
    <xf numFmtId="0" fontId="14" fillId="0" borderId="0" applyNumberFormat="0" applyFill="0" applyBorder="0" applyAlignment="0" applyProtection="0">
      <alignment vertical="top"/>
      <protection locked="0"/>
    </xf>
    <xf numFmtId="167" fontId="5" fillId="0" borderId="0" applyFont="0" applyFill="0" applyBorder="0" applyAlignment="0" applyProtection="0"/>
    <xf numFmtId="0" fontId="6" fillId="0" borderId="0"/>
    <xf numFmtId="0" fontId="12" fillId="0" borderId="0"/>
    <xf numFmtId="0" fontId="8" fillId="0" borderId="0"/>
    <xf numFmtId="0" fontId="6" fillId="0" borderId="0"/>
    <xf numFmtId="0" fontId="6" fillId="0" borderId="0"/>
    <xf numFmtId="0" fontId="6" fillId="0" borderId="0"/>
    <xf numFmtId="0" fontId="10" fillId="0" borderId="0"/>
    <xf numFmtId="9" fontId="5" fillId="0" borderId="0" applyFont="0" applyFill="0" applyBorder="0" applyAlignment="0" applyProtection="0"/>
    <xf numFmtId="0" fontId="6" fillId="0" borderId="0"/>
    <xf numFmtId="166" fontId="5" fillId="0" borderId="0" applyFon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15" applyNumberFormat="0" applyAlignment="0" applyProtection="0"/>
    <xf numFmtId="0" fontId="21" fillId="5" borderId="16" applyNumberFormat="0" applyAlignment="0" applyProtection="0"/>
    <xf numFmtId="0" fontId="22" fillId="6" borderId="17" applyNumberFormat="0" applyAlignment="0" applyProtection="0"/>
    <xf numFmtId="0" fontId="23" fillId="0" borderId="0" applyNumberFormat="0" applyFill="0" applyBorder="0" applyAlignment="0" applyProtection="0"/>
    <xf numFmtId="0" fontId="2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24" fillId="31" borderId="0" applyNumberFormat="0" applyBorder="0" applyAlignment="0" applyProtection="0"/>
    <xf numFmtId="0" fontId="4" fillId="0" borderId="0"/>
    <xf numFmtId="0" fontId="4" fillId="7" borderId="18" applyNumberFormat="0" applyFont="0" applyAlignment="0" applyProtection="0"/>
    <xf numFmtId="0" fontId="9" fillId="0" borderId="0"/>
    <xf numFmtId="0" fontId="25" fillId="0" borderId="0"/>
    <xf numFmtId="0" fontId="25"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180" fontId="5"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81" fontId="26" fillId="0" borderId="0" applyFont="0" applyFill="0" applyBorder="0" applyAlignment="0" applyProtection="0"/>
    <xf numFmtId="181" fontId="26" fillId="0" borderId="0" applyFont="0" applyFill="0" applyBorder="0" applyAlignment="0" applyProtection="0"/>
    <xf numFmtId="182" fontId="9" fillId="0" borderId="0" applyFont="0" applyFill="0" applyBorder="0" applyAlignment="0" applyProtection="0"/>
    <xf numFmtId="18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3" fillId="0" borderId="0" applyFont="0" applyFill="0" applyBorder="0" applyAlignment="0" applyProtection="0"/>
    <xf numFmtId="0" fontId="27" fillId="32" borderId="0"/>
    <xf numFmtId="183" fontId="5" fillId="0" borderId="0"/>
    <xf numFmtId="0" fontId="12" fillId="0" borderId="0"/>
    <xf numFmtId="0" fontId="10" fillId="0" borderId="0"/>
    <xf numFmtId="9" fontId="5" fillId="0" borderId="0" applyFont="0" applyFill="0" applyBorder="0" applyAlignment="0" applyProtection="0"/>
    <xf numFmtId="9" fontId="9" fillId="0" borderId="0" applyFont="0" applyFill="0" applyBorder="0" applyAlignment="0" applyProtection="0"/>
    <xf numFmtId="0" fontId="5" fillId="0" borderId="0"/>
    <xf numFmtId="0" fontId="5" fillId="0" borderId="0"/>
    <xf numFmtId="0" fontId="28" fillId="0" borderId="0"/>
    <xf numFmtId="0" fontId="9" fillId="0" borderId="0"/>
    <xf numFmtId="0" fontId="3" fillId="0" borderId="0"/>
    <xf numFmtId="0" fontId="5" fillId="0" borderId="0"/>
    <xf numFmtId="0" fontId="29" fillId="0" borderId="0"/>
    <xf numFmtId="0" fontId="29" fillId="0" borderId="0"/>
    <xf numFmtId="0" fontId="5" fillId="0" borderId="0"/>
    <xf numFmtId="0" fontId="5" fillId="0" borderId="0"/>
    <xf numFmtId="0" fontId="29" fillId="0" borderId="0"/>
    <xf numFmtId="0" fontId="29" fillId="0" borderId="0"/>
    <xf numFmtId="0" fontId="9" fillId="0" borderId="0"/>
    <xf numFmtId="0" fontId="5" fillId="0" borderId="0"/>
    <xf numFmtId="0" fontId="15" fillId="0" borderId="0"/>
    <xf numFmtId="0" fontId="7" fillId="0" borderId="0"/>
    <xf numFmtId="184"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9" fillId="0" borderId="0"/>
    <xf numFmtId="166" fontId="9" fillId="0" borderId="0" applyFont="0" applyFill="0" applyBorder="0" applyAlignment="0" applyProtection="0"/>
    <xf numFmtId="167" fontId="9" fillId="0" borderId="0" applyFont="0" applyFill="0" applyBorder="0" applyAlignment="0" applyProtection="0"/>
    <xf numFmtId="0" fontId="29"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9"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31" fillId="44"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51" borderId="0" applyNumberFormat="0" applyBorder="0" applyAlignment="0" applyProtection="0"/>
    <xf numFmtId="0" fontId="32" fillId="3" borderId="0" applyNumberFormat="0" applyBorder="0" applyAlignment="0" applyProtection="0"/>
    <xf numFmtId="0" fontId="33" fillId="52" borderId="20" applyNumberFormat="0" applyAlignment="0" applyProtection="0"/>
    <xf numFmtId="0" fontId="9" fillId="0" borderId="0"/>
    <xf numFmtId="0" fontId="34" fillId="53" borderId="20" applyNumberFormat="0" applyAlignment="0" applyProtection="0"/>
    <xf numFmtId="0" fontId="35" fillId="54" borderId="21" applyNumberFormat="0" applyAlignment="0" applyProtection="0"/>
    <xf numFmtId="0" fontId="37" fillId="0" borderId="22" applyNumberFormat="0" applyFill="0" applyAlignment="0" applyProtection="0"/>
    <xf numFmtId="0" fontId="38" fillId="36"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0" fillId="56" borderId="1"/>
    <xf numFmtId="0" fontId="39" fillId="0" borderId="23" applyNumberFormat="0" applyFill="0" applyAlignment="0" applyProtection="0"/>
    <xf numFmtId="0" fontId="40" fillId="0" borderId="24" applyNumberFormat="0" applyFill="0" applyAlignment="0" applyProtection="0"/>
    <xf numFmtId="0" fontId="41" fillId="0" borderId="25" applyNumberFormat="0" applyFill="0" applyAlignment="0" applyProtection="0"/>
    <xf numFmtId="0" fontId="41" fillId="0" borderId="0" applyNumberFormat="0" applyFill="0" applyBorder="0" applyAlignment="0" applyProtection="0"/>
    <xf numFmtId="167" fontId="42" fillId="0" borderId="0">
      <alignment horizontal="center" vertical="center" textRotation="90" wrapText="1"/>
    </xf>
    <xf numFmtId="0" fontId="43" fillId="56" borderId="26"/>
    <xf numFmtId="0" fontId="44" fillId="0" borderId="27" applyNumberFormat="0" applyFill="0" applyAlignment="0" applyProtection="0"/>
    <xf numFmtId="186" fontId="5" fillId="0" borderId="0"/>
    <xf numFmtId="0" fontId="45" fillId="55" borderId="0" applyNumberFormat="0" applyBorder="0" applyAlignment="0" applyProtection="0"/>
    <xf numFmtId="0" fontId="45" fillId="55" borderId="0" applyNumberFormat="0" applyBorder="0" applyAlignment="0" applyProtection="0"/>
    <xf numFmtId="0" fontId="28" fillId="0" borderId="0"/>
    <xf numFmtId="0" fontId="5" fillId="57" borderId="28" applyNumberFormat="0" applyFont="0" applyAlignment="0" applyProtection="0"/>
    <xf numFmtId="0" fontId="29" fillId="57" borderId="28" applyNumberFormat="0" applyFont="0" applyAlignment="0" applyProtection="0"/>
    <xf numFmtId="0" fontId="46" fillId="35" borderId="0" applyNumberFormat="0" applyBorder="0" applyAlignment="0" applyProtection="0"/>
    <xf numFmtId="0" fontId="43" fillId="58" borderId="30" applyNumberFormat="0" applyFont="0" applyBorder="0">
      <alignment horizontal="center"/>
    </xf>
    <xf numFmtId="0" fontId="48" fillId="0" borderId="0" applyNumberFormat="0" applyFill="0" applyBorder="0" applyAlignment="0" applyProtection="0"/>
    <xf numFmtId="0" fontId="49" fillId="0" borderId="0" applyNumberFormat="0" applyFill="0" applyBorder="0" applyAlignment="0" applyProtection="0"/>
    <xf numFmtId="0" fontId="50" fillId="0" borderId="31" applyNumberFormat="0" applyFill="0" applyAlignment="0" applyProtection="0"/>
    <xf numFmtId="0" fontId="50" fillId="0" borderId="32" applyNumberFormat="0" applyFill="0" applyAlignment="0" applyProtection="0"/>
    <xf numFmtId="0" fontId="47" fillId="52" borderId="29" applyNumberFormat="0" applyAlignment="0" applyProtection="0"/>
    <xf numFmtId="187" fontId="5" fillId="0" borderId="0"/>
    <xf numFmtId="188" fontId="9" fillId="0" borderId="0" applyFont="0" applyFill="0" applyBorder="0" applyAlignment="0" applyProtection="0"/>
    <xf numFmtId="170" fontId="5" fillId="0" borderId="0"/>
    <xf numFmtId="0" fontId="3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38" fontId="7" fillId="0" borderId="0" applyFont="0" applyFill="0" applyBorder="0" applyAlignment="0" applyProtection="0"/>
    <xf numFmtId="189" fontId="7"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90" fontId="30" fillId="0" borderId="0"/>
    <xf numFmtId="190" fontId="30" fillId="0" borderId="0"/>
    <xf numFmtId="0" fontId="52" fillId="0" borderId="0" applyNumberFormat="0" applyFill="0" applyBorder="0" applyAlignment="0" applyProtection="0"/>
    <xf numFmtId="167" fontId="9" fillId="0" borderId="0" applyFont="0" applyFill="0" applyBorder="0" applyAlignment="0" applyProtection="0"/>
    <xf numFmtId="43" fontId="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43" fillId="56" borderId="26"/>
    <xf numFmtId="191" fontId="43" fillId="0" borderId="0"/>
    <xf numFmtId="9" fontId="29" fillId="0" borderId="0" applyFont="0" applyFill="0" applyBorder="0" applyAlignment="0" applyProtection="0"/>
    <xf numFmtId="0" fontId="3" fillId="0" borderId="0"/>
    <xf numFmtId="0" fontId="9" fillId="0" borderId="0"/>
    <xf numFmtId="0" fontId="5" fillId="0" borderId="0"/>
    <xf numFmtId="0" fontId="9" fillId="0" borderId="0"/>
    <xf numFmtId="0" fontId="53" fillId="0" borderId="0"/>
    <xf numFmtId="0" fontId="9" fillId="0" borderId="0"/>
    <xf numFmtId="0" fontId="5" fillId="0" borderId="0"/>
    <xf numFmtId="0" fontId="3" fillId="0" borderId="0"/>
    <xf numFmtId="0" fontId="3" fillId="0" borderId="0"/>
    <xf numFmtId="0" fontId="9" fillId="0" borderId="0"/>
    <xf numFmtId="0" fontId="5" fillId="0" borderId="0"/>
    <xf numFmtId="166" fontId="9" fillId="0" borderId="0" applyFont="0" applyFill="0" applyBorder="0" applyAlignment="0" applyProtection="0"/>
    <xf numFmtId="166" fontId="29" fillId="0" borderId="0" applyFont="0" applyFill="0" applyBorder="0" applyAlignment="0" applyProtection="0"/>
    <xf numFmtId="166" fontId="9" fillId="0" borderId="0" applyFont="0" applyFill="0" applyBorder="0" applyAlignment="0" applyProtection="0"/>
    <xf numFmtId="192" fontId="9" fillId="0" borderId="0" applyFont="0" applyFill="0" applyBorder="0" applyAlignment="0" applyProtection="0"/>
    <xf numFmtId="0" fontId="2"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8"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cellStyleXfs>
  <cellXfs count="600">
    <xf numFmtId="0" fontId="0" fillId="0" borderId="0" xfId="0"/>
    <xf numFmtId="0" fontId="54" fillId="0" borderId="0" xfId="0" applyFont="1" applyFill="1"/>
    <xf numFmtId="0" fontId="56" fillId="0" borderId="0" xfId="10" applyFont="1" applyFill="1" applyProtection="1">
      <protection hidden="1"/>
    </xf>
    <xf numFmtId="0" fontId="56" fillId="0" borderId="0" xfId="10" applyFont="1" applyFill="1" applyBorder="1" applyProtection="1">
      <protection hidden="1"/>
    </xf>
    <xf numFmtId="0" fontId="56" fillId="0" borderId="0" xfId="0" applyFont="1"/>
    <xf numFmtId="2" fontId="56" fillId="0" borderId="0" xfId="8" applyNumberFormat="1" applyFont="1" applyFill="1" applyBorder="1" applyProtection="1">
      <protection hidden="1"/>
    </xf>
    <xf numFmtId="0" fontId="56" fillId="0" borderId="0" xfId="10" applyFont="1" applyFill="1" applyBorder="1" applyAlignment="1" applyProtection="1">
      <alignment vertical="center"/>
      <protection hidden="1"/>
    </xf>
    <xf numFmtId="0" fontId="57" fillId="0" borderId="0" xfId="10" applyFont="1" applyFill="1" applyBorder="1" applyAlignment="1" applyProtection="1">
      <alignment horizontal="center" vertical="center"/>
      <protection hidden="1"/>
    </xf>
    <xf numFmtId="0" fontId="57" fillId="0" borderId="0" xfId="10" applyFont="1" applyFill="1" applyBorder="1" applyAlignment="1" applyProtection="1">
      <alignment horizontal="right" vertical="center"/>
      <protection hidden="1"/>
    </xf>
    <xf numFmtId="0" fontId="56" fillId="0" borderId="0" xfId="0" applyFont="1" applyFill="1" applyBorder="1"/>
    <xf numFmtId="175" fontId="56" fillId="0" borderId="0" xfId="8" applyNumberFormat="1" applyFont="1" applyFill="1" applyBorder="1" applyAlignment="1" applyProtection="1">
      <alignment vertical="center"/>
      <protection hidden="1"/>
    </xf>
    <xf numFmtId="174" fontId="60" fillId="0" borderId="0" xfId="10" applyNumberFormat="1" applyFont="1" applyFill="1" applyBorder="1" applyAlignment="1" applyProtection="1">
      <alignment vertical="center"/>
      <protection hidden="1"/>
    </xf>
    <xf numFmtId="174" fontId="56" fillId="0" borderId="0" xfId="10" applyNumberFormat="1" applyFont="1" applyFill="1" applyBorder="1" applyAlignment="1" applyProtection="1">
      <alignment vertical="center"/>
      <protection hidden="1"/>
    </xf>
    <xf numFmtId="175" fontId="56" fillId="0" borderId="0" xfId="13" applyNumberFormat="1" applyFont="1" applyFill="1" applyBorder="1" applyAlignment="1" applyProtection="1">
      <alignment vertical="center"/>
      <protection locked="0"/>
    </xf>
    <xf numFmtId="175" fontId="56" fillId="0" borderId="0" xfId="8" applyNumberFormat="1" applyFont="1" applyFill="1" applyBorder="1" applyAlignment="1" applyProtection="1">
      <alignment horizontal="center" vertical="center"/>
      <protection hidden="1"/>
    </xf>
    <xf numFmtId="175" fontId="56" fillId="0" borderId="0" xfId="8" applyNumberFormat="1" applyFont="1" applyFill="1" applyBorder="1" applyAlignment="1" applyProtection="1">
      <alignment horizontal="right" vertical="center"/>
      <protection hidden="1"/>
    </xf>
    <xf numFmtId="9" fontId="61" fillId="0" borderId="0" xfId="8" applyNumberFormat="1" applyFont="1" applyFill="1" applyBorder="1" applyAlignment="1" applyProtection="1">
      <alignment horizontal="center" vertical="center"/>
      <protection hidden="1"/>
    </xf>
    <xf numFmtId="175" fontId="61" fillId="0" borderId="0" xfId="8" applyNumberFormat="1" applyFont="1" applyFill="1" applyBorder="1" applyAlignment="1" applyProtection="1">
      <alignment vertical="center"/>
      <protection hidden="1"/>
    </xf>
    <xf numFmtId="0" fontId="55" fillId="0" borderId="0" xfId="10" applyFont="1" applyFill="1" applyBorder="1" applyAlignment="1" applyProtection="1">
      <alignment horizontal="left" vertical="center"/>
      <protection hidden="1"/>
    </xf>
    <xf numFmtId="0" fontId="60" fillId="0" borderId="0" xfId="10" applyFont="1" applyFill="1" applyBorder="1" applyAlignment="1" applyProtection="1">
      <alignment vertical="center"/>
      <protection hidden="1"/>
    </xf>
    <xf numFmtId="0" fontId="60" fillId="0" borderId="0" xfId="10" applyFont="1" applyFill="1" applyBorder="1" applyAlignment="1" applyProtection="1">
      <alignment horizontal="left" vertical="center"/>
      <protection hidden="1"/>
    </xf>
    <xf numFmtId="2" fontId="60" fillId="0" borderId="0" xfId="10" applyNumberFormat="1" applyFont="1" applyFill="1" applyBorder="1" applyAlignment="1" applyProtection="1">
      <alignment horizontal="right" vertical="center"/>
      <protection hidden="1"/>
    </xf>
    <xf numFmtId="2" fontId="56" fillId="0" borderId="0" xfId="0" applyNumberFormat="1" applyFont="1" applyFill="1" applyBorder="1" applyAlignment="1">
      <alignment vertical="center"/>
    </xf>
    <xf numFmtId="174" fontId="60" fillId="0" borderId="0" xfId="10" applyNumberFormat="1" applyFont="1" applyFill="1" applyBorder="1" applyAlignment="1" applyProtection="1">
      <alignment vertical="center"/>
      <protection locked="0"/>
    </xf>
    <xf numFmtId="174" fontId="62" fillId="0" borderId="0" xfId="10" applyNumberFormat="1" applyFont="1" applyFill="1" applyBorder="1" applyAlignment="1" applyProtection="1">
      <alignment vertical="center"/>
      <protection hidden="1"/>
    </xf>
    <xf numFmtId="0" fontId="55" fillId="0" borderId="0" xfId="10" applyFont="1" applyFill="1" applyBorder="1" applyAlignment="1" applyProtection="1">
      <alignment vertical="center"/>
      <protection hidden="1"/>
    </xf>
    <xf numFmtId="2" fontId="55" fillId="0" borderId="0" xfId="10" applyNumberFormat="1" applyFont="1" applyFill="1" applyBorder="1" applyAlignment="1" applyProtection="1">
      <alignment vertical="center"/>
      <protection hidden="1"/>
    </xf>
    <xf numFmtId="0" fontId="56" fillId="0" borderId="0" xfId="0" applyFont="1" applyFill="1" applyBorder="1" applyAlignment="1">
      <alignment vertical="center"/>
    </xf>
    <xf numFmtId="0" fontId="63" fillId="0" borderId="0" xfId="10" applyFont="1" applyFill="1" applyBorder="1" applyAlignment="1" applyProtection="1">
      <alignment vertical="center"/>
      <protection hidden="1"/>
    </xf>
    <xf numFmtId="10" fontId="60" fillId="0" borderId="0" xfId="13" applyNumberFormat="1" applyFont="1" applyFill="1" applyBorder="1" applyAlignment="1" applyProtection="1">
      <alignment vertical="center"/>
      <protection hidden="1"/>
    </xf>
    <xf numFmtId="175" fontId="60" fillId="0" borderId="0" xfId="13" applyNumberFormat="1" applyFont="1" applyFill="1" applyBorder="1" applyAlignment="1" applyProtection="1">
      <alignment vertical="center"/>
      <protection hidden="1"/>
    </xf>
    <xf numFmtId="175" fontId="60" fillId="0" borderId="0" xfId="10" applyNumberFormat="1" applyFont="1" applyFill="1" applyBorder="1" applyAlignment="1" applyProtection="1">
      <alignment vertical="center"/>
      <protection hidden="1"/>
    </xf>
    <xf numFmtId="175" fontId="56" fillId="0" borderId="0" xfId="13" applyNumberFormat="1" applyFont="1" applyFill="1" applyBorder="1" applyAlignment="1" applyProtection="1">
      <alignment vertical="center"/>
      <protection hidden="1"/>
    </xf>
    <xf numFmtId="175" fontId="56" fillId="0" borderId="0" xfId="10" applyNumberFormat="1" applyFont="1" applyFill="1" applyBorder="1" applyAlignment="1" applyProtection="1">
      <alignment horizontal="right" vertical="center"/>
      <protection hidden="1"/>
    </xf>
    <xf numFmtId="10" fontId="55" fillId="0" borderId="0" xfId="13" applyNumberFormat="1" applyFont="1" applyFill="1" applyBorder="1" applyAlignment="1" applyProtection="1">
      <alignment vertical="center"/>
      <protection hidden="1"/>
    </xf>
    <xf numFmtId="175" fontId="55" fillId="0" borderId="0" xfId="0" applyNumberFormat="1" applyFont="1" applyFill="1" applyBorder="1"/>
    <xf numFmtId="0" fontId="56" fillId="0" borderId="0" xfId="10" applyFont="1" applyFill="1" applyBorder="1" applyAlignment="1" applyProtection="1">
      <alignment horizontal="right" vertical="center"/>
      <protection hidden="1"/>
    </xf>
    <xf numFmtId="0" fontId="61" fillId="0" borderId="0" xfId="10" applyFont="1" applyFill="1" applyBorder="1" applyAlignment="1" applyProtection="1">
      <alignment vertical="center"/>
      <protection hidden="1"/>
    </xf>
    <xf numFmtId="175" fontId="55" fillId="0" borderId="0" xfId="10" applyNumberFormat="1" applyFont="1" applyFill="1" applyBorder="1" applyAlignment="1" applyProtection="1">
      <alignment vertical="center"/>
      <protection hidden="1"/>
    </xf>
    <xf numFmtId="10" fontId="55" fillId="0" borderId="0" xfId="0" applyNumberFormat="1" applyFont="1" applyFill="1" applyBorder="1" applyAlignment="1"/>
    <xf numFmtId="0" fontId="64" fillId="0" borderId="0" xfId="10" applyFont="1" applyFill="1" applyBorder="1" applyAlignment="1" applyProtection="1">
      <protection hidden="1"/>
    </xf>
    <xf numFmtId="0" fontId="64" fillId="0" borderId="0" xfId="10" applyFont="1" applyFill="1" applyBorder="1" applyProtection="1">
      <protection hidden="1"/>
    </xf>
    <xf numFmtId="0" fontId="58" fillId="0" borderId="0" xfId="10" applyFont="1" applyFill="1" applyBorder="1" applyAlignment="1" applyProtection="1">
      <protection hidden="1"/>
    </xf>
    <xf numFmtId="0" fontId="56" fillId="0" borderId="0" xfId="10" applyFont="1" applyFill="1" applyBorder="1" applyAlignment="1" applyProtection="1">
      <protection hidden="1"/>
    </xf>
    <xf numFmtId="0" fontId="56" fillId="0" borderId="0" xfId="0" applyFont="1" applyAlignment="1"/>
    <xf numFmtId="0" fontId="56" fillId="0" borderId="0" xfId="0" applyFont="1" applyFill="1" applyAlignment="1"/>
    <xf numFmtId="0" fontId="56" fillId="0" borderId="0" xfId="10" applyFont="1" applyFill="1" applyAlignment="1" applyProtection="1">
      <protection hidden="1"/>
    </xf>
    <xf numFmtId="0" fontId="56" fillId="0" borderId="0" xfId="0" applyFont="1" applyFill="1"/>
    <xf numFmtId="0" fontId="56" fillId="0" borderId="0" xfId="53" applyFont="1" applyFill="1" applyAlignment="1"/>
    <xf numFmtId="9" fontId="61" fillId="2" borderId="1" xfId="55" applyFont="1" applyFill="1" applyBorder="1" applyAlignment="1">
      <alignment horizontal="center"/>
    </xf>
    <xf numFmtId="49" fontId="70" fillId="0" borderId="0" xfId="53" applyNumberFormat="1" applyFont="1" applyFill="1" applyBorder="1" applyAlignment="1"/>
    <xf numFmtId="2" fontId="71" fillId="0" borderId="0" xfId="53" applyNumberFormat="1" applyFont="1" applyFill="1" applyBorder="1" applyAlignment="1"/>
    <xf numFmtId="49" fontId="61" fillId="0" borderId="0" xfId="53" applyNumberFormat="1" applyFont="1" applyFill="1" applyBorder="1" applyAlignment="1"/>
    <xf numFmtId="0" fontId="56" fillId="0" borderId="0" xfId="79" applyFont="1"/>
    <xf numFmtId="172" fontId="61" fillId="0" borderId="0" xfId="5" applyNumberFormat="1" applyFont="1" applyAlignment="1">
      <alignment horizontal="center"/>
    </xf>
    <xf numFmtId="2" fontId="66" fillId="0" borderId="0" xfId="9" applyNumberFormat="1" applyFont="1" applyFill="1" applyBorder="1" applyAlignment="1"/>
    <xf numFmtId="2" fontId="61" fillId="0" borderId="0" xfId="79" applyNumberFormat="1" applyFont="1"/>
    <xf numFmtId="2" fontId="56" fillId="0" borderId="1" xfId="79" applyNumberFormat="1" applyFont="1" applyFill="1" applyBorder="1"/>
    <xf numFmtId="0" fontId="58" fillId="0" borderId="0" xfId="79" applyFont="1"/>
    <xf numFmtId="0" fontId="61" fillId="0" borderId="1" xfId="79" applyFont="1" applyBorder="1"/>
    <xf numFmtId="0" fontId="61" fillId="0" borderId="0" xfId="79" applyFont="1"/>
    <xf numFmtId="0" fontId="58" fillId="0" borderId="0" xfId="79" applyFont="1" applyAlignment="1"/>
    <xf numFmtId="167" fontId="56" fillId="0" borderId="0" xfId="5" applyFont="1"/>
    <xf numFmtId="2" fontId="70" fillId="0" borderId="0" xfId="9" applyNumberFormat="1" applyFont="1" applyFill="1" applyBorder="1" applyAlignment="1"/>
    <xf numFmtId="185" fontId="72" fillId="0" borderId="0" xfId="53" applyNumberFormat="1" applyFont="1" applyFill="1" applyBorder="1" applyAlignment="1">
      <alignment horizontal="left"/>
    </xf>
    <xf numFmtId="0" fontId="56" fillId="0" borderId="0" xfId="0" applyFont="1" applyAlignment="1">
      <alignment horizontal="center" vertical="center"/>
    </xf>
    <xf numFmtId="0" fontId="56" fillId="0" borderId="0" xfId="14" applyFont="1" applyFill="1" applyAlignment="1">
      <alignment horizontal="center"/>
    </xf>
    <xf numFmtId="2" fontId="56" fillId="0" borderId="0" xfId="5" applyNumberFormat="1" applyFont="1" applyAlignment="1">
      <alignment horizontal="left"/>
    </xf>
    <xf numFmtId="171" fontId="56" fillId="0" borderId="0" xfId="14" applyNumberFormat="1" applyFont="1" applyAlignment="1">
      <alignment horizontal="center"/>
    </xf>
    <xf numFmtId="171" fontId="62" fillId="0" borderId="0" xfId="9" applyNumberFormat="1" applyFont="1" applyFill="1" applyAlignment="1"/>
    <xf numFmtId="3" fontId="62" fillId="0" borderId="0" xfId="9" applyNumberFormat="1" applyFont="1" applyFill="1" applyAlignment="1">
      <alignment horizontal="right"/>
    </xf>
    <xf numFmtId="3" fontId="56" fillId="0" borderId="0" xfId="5" applyNumberFormat="1" applyFont="1" applyAlignment="1">
      <alignment horizontal="right"/>
    </xf>
    <xf numFmtId="167" fontId="56" fillId="0" borderId="0" xfId="5" applyFont="1" applyAlignment="1">
      <alignment horizontal="right"/>
    </xf>
    <xf numFmtId="0" fontId="56" fillId="0" borderId="0" xfId="14" applyFont="1"/>
    <xf numFmtId="0" fontId="60" fillId="0" borderId="0" xfId="14" applyFont="1"/>
    <xf numFmtId="0" fontId="56" fillId="0" borderId="1" xfId="0" applyFont="1" applyBorder="1" applyAlignment="1">
      <alignment vertical="center"/>
    </xf>
    <xf numFmtId="0" fontId="56" fillId="0" borderId="1" xfId="0" applyFont="1" applyFill="1" applyBorder="1" applyAlignment="1">
      <alignment horizontal="center" vertical="center"/>
    </xf>
    <xf numFmtId="0" fontId="56" fillId="0" borderId="0" xfId="14" applyFont="1" applyFill="1"/>
    <xf numFmtId="0" fontId="56" fillId="0" borderId="1" xfId="0" applyFont="1" applyFill="1" applyBorder="1" applyAlignment="1"/>
    <xf numFmtId="1" fontId="56" fillId="0" borderId="1" xfId="51" applyNumberFormat="1" applyFont="1" applyBorder="1" applyAlignment="1">
      <alignment horizontal="center"/>
    </xf>
    <xf numFmtId="1" fontId="60" fillId="0" borderId="1" xfId="51" applyNumberFormat="1" applyFont="1" applyBorder="1" applyAlignment="1">
      <alignment horizontal="center"/>
    </xf>
    <xf numFmtId="172" fontId="58" fillId="0" borderId="1" xfId="5" applyNumberFormat="1" applyFont="1" applyFill="1" applyBorder="1" applyAlignment="1">
      <alignment horizontal="center"/>
    </xf>
    <xf numFmtId="0" fontId="65" fillId="0" borderId="1" xfId="14" applyFont="1" applyFill="1" applyBorder="1" applyAlignment="1">
      <alignment horizontal="left"/>
    </xf>
    <xf numFmtId="1" fontId="56" fillId="0" borderId="1" xfId="0" applyNumberFormat="1" applyFont="1" applyFill="1" applyBorder="1" applyAlignment="1">
      <alignment horizontal="center"/>
    </xf>
    <xf numFmtId="2" fontId="71" fillId="0" borderId="0" xfId="9" applyNumberFormat="1" applyFont="1" applyFill="1" applyBorder="1" applyAlignment="1"/>
    <xf numFmtId="0" fontId="56" fillId="0" borderId="0" xfId="0" applyFont="1" applyAlignment="1">
      <alignment horizontal="center"/>
    </xf>
    <xf numFmtId="0" fontId="58" fillId="0" borderId="0" xfId="0" applyFont="1" applyAlignment="1">
      <alignment horizontal="center"/>
    </xf>
    <xf numFmtId="2" fontId="64" fillId="0" borderId="0" xfId="0" applyNumberFormat="1" applyFont="1"/>
    <xf numFmtId="2" fontId="61" fillId="0" borderId="0" xfId="0" applyNumberFormat="1" applyFont="1" applyAlignment="1">
      <alignment horizontal="center"/>
    </xf>
    <xf numFmtId="2" fontId="61" fillId="0" borderId="0" xfId="0" applyNumberFormat="1" applyFont="1" applyAlignment="1">
      <alignment horizontal="left"/>
    </xf>
    <xf numFmtId="2" fontId="61" fillId="0" borderId="0" xfId="0" applyNumberFormat="1" applyFont="1"/>
    <xf numFmtId="0" fontId="61" fillId="0" borderId="0" xfId="0" applyFont="1"/>
    <xf numFmtId="1" fontId="61" fillId="0" borderId="0" xfId="0" applyNumberFormat="1" applyFont="1" applyAlignment="1">
      <alignment horizontal="center"/>
    </xf>
    <xf numFmtId="0" fontId="75" fillId="0" borderId="0" xfId="0" applyFont="1" applyFill="1"/>
    <xf numFmtId="0" fontId="61" fillId="0" borderId="0" xfId="0" applyFont="1" applyFill="1"/>
    <xf numFmtId="167" fontId="61" fillId="0" borderId="0" xfId="5" applyFont="1"/>
    <xf numFmtId="2" fontId="61" fillId="0" borderId="0" xfId="0" applyNumberFormat="1" applyFont="1" applyFill="1"/>
    <xf numFmtId="2" fontId="70" fillId="0" borderId="0" xfId="0" applyNumberFormat="1" applyFont="1" applyAlignment="1">
      <alignment horizontal="left"/>
    </xf>
    <xf numFmtId="2" fontId="66" fillId="0" borderId="0" xfId="9" applyNumberFormat="1" applyFont="1" applyFill="1" applyBorder="1" applyAlignment="1">
      <alignment horizontal="left"/>
    </xf>
    <xf numFmtId="2" fontId="56" fillId="0" borderId="1" xfId="0" applyNumberFormat="1" applyFont="1" applyFill="1" applyBorder="1"/>
    <xf numFmtId="0" fontId="56" fillId="0" borderId="1" xfId="0" applyFont="1" applyFill="1" applyBorder="1"/>
    <xf numFmtId="1" fontId="74" fillId="0" borderId="1" xfId="0" applyNumberFormat="1" applyFont="1" applyFill="1" applyBorder="1" applyAlignment="1">
      <alignment horizontal="center"/>
    </xf>
    <xf numFmtId="43" fontId="58" fillId="0" borderId="1" xfId="5" applyNumberFormat="1" applyFont="1" applyFill="1" applyBorder="1" applyAlignment="1">
      <alignment horizontal="center"/>
    </xf>
    <xf numFmtId="1" fontId="58" fillId="0" borderId="1" xfId="5" applyNumberFormat="1" applyFont="1" applyFill="1" applyBorder="1" applyAlignment="1">
      <alignment horizontal="center"/>
    </xf>
    <xf numFmtId="2" fontId="58" fillId="0" borderId="1" xfId="5" applyNumberFormat="1" applyFont="1" applyFill="1" applyBorder="1" applyAlignment="1">
      <alignment horizontal="center"/>
    </xf>
    <xf numFmtId="0" fontId="58" fillId="0" borderId="0" xfId="0" applyFont="1"/>
    <xf numFmtId="0" fontId="56" fillId="0" borderId="7" xfId="0" applyFont="1" applyFill="1" applyBorder="1"/>
    <xf numFmtId="0" fontId="56" fillId="0" borderId="19" xfId="0" applyFont="1" applyBorder="1" applyAlignment="1">
      <alignment wrapText="1"/>
    </xf>
    <xf numFmtId="0" fontId="56" fillId="0" borderId="19" xfId="0" applyFont="1" applyBorder="1" applyAlignment="1"/>
    <xf numFmtId="0" fontId="56" fillId="0" borderId="0" xfId="0" applyFont="1" applyBorder="1"/>
    <xf numFmtId="0" fontId="56" fillId="0" borderId="0" xfId="0" applyFont="1" applyFill="1" applyBorder="1" applyAlignment="1"/>
    <xf numFmtId="0" fontId="74" fillId="0" borderId="0" xfId="0" applyFont="1"/>
    <xf numFmtId="0" fontId="58" fillId="0" borderId="0" xfId="10" applyFont="1" applyFill="1" applyAlignment="1" applyProtection="1">
      <protection hidden="1"/>
    </xf>
    <xf numFmtId="0" fontId="61" fillId="0" borderId="0" xfId="0" applyFont="1" applyAlignment="1">
      <alignment horizontal="center"/>
    </xf>
    <xf numFmtId="0" fontId="56" fillId="0" borderId="0" xfId="0" applyFont="1" applyFill="1" applyAlignment="1">
      <alignment vertical="center"/>
    </xf>
    <xf numFmtId="0" fontId="56" fillId="0" borderId="0" xfId="10" applyFont="1" applyFill="1" applyAlignment="1" applyProtection="1">
      <alignment vertical="center"/>
      <protection hidden="1"/>
    </xf>
    <xf numFmtId="2" fontId="56" fillId="0" borderId="0" xfId="0" applyNumberFormat="1" applyFont="1" applyFill="1" applyAlignment="1">
      <alignment vertical="center"/>
    </xf>
    <xf numFmtId="2" fontId="56" fillId="0" borderId="0" xfId="10" applyNumberFormat="1" applyFont="1" applyFill="1" applyAlignment="1" applyProtection="1">
      <alignment vertical="center"/>
      <protection hidden="1"/>
    </xf>
    <xf numFmtId="2" fontId="61" fillId="0" borderId="0" xfId="0" applyNumberFormat="1" applyFont="1" applyFill="1" applyBorder="1" applyAlignment="1">
      <alignment horizontal="center"/>
    </xf>
    <xf numFmtId="2" fontId="56" fillId="0" borderId="0" xfId="10" applyNumberFormat="1" applyFont="1" applyFill="1" applyBorder="1" applyAlignment="1" applyProtection="1">
      <alignment vertical="center"/>
      <protection hidden="1"/>
    </xf>
    <xf numFmtId="2" fontId="66" fillId="0" borderId="0" xfId="10" applyNumberFormat="1" applyFont="1" applyFill="1" applyBorder="1" applyAlignment="1" applyProtection="1">
      <alignment vertical="center"/>
      <protection locked="0"/>
    </xf>
    <xf numFmtId="2" fontId="56" fillId="0" borderId="3" xfId="8" applyNumberFormat="1" applyFont="1" applyFill="1" applyBorder="1" applyProtection="1">
      <protection hidden="1"/>
    </xf>
    <xf numFmtId="2" fontId="56" fillId="0" borderId="5" xfId="8" applyNumberFormat="1" applyFont="1" applyFill="1" applyBorder="1" applyProtection="1">
      <protection hidden="1"/>
    </xf>
    <xf numFmtId="0" fontId="56" fillId="0" borderId="7" xfId="0" applyFont="1" applyBorder="1"/>
    <xf numFmtId="2" fontId="56" fillId="0" borderId="7" xfId="8" applyNumberFormat="1" applyFont="1" applyFill="1" applyBorder="1" applyProtection="1">
      <protection hidden="1"/>
    </xf>
    <xf numFmtId="0" fontId="56" fillId="0" borderId="5" xfId="0" applyFont="1" applyFill="1" applyBorder="1"/>
    <xf numFmtId="175" fontId="56" fillId="2" borderId="0" xfId="8" applyNumberFormat="1" applyFont="1" applyFill="1" applyBorder="1" applyAlignment="1" applyProtection="1">
      <alignment vertical="center"/>
      <protection hidden="1"/>
    </xf>
    <xf numFmtId="0" fontId="61" fillId="0" borderId="5" xfId="0" applyFont="1" applyFill="1" applyBorder="1"/>
    <xf numFmtId="0" fontId="61" fillId="0" borderId="7" xfId="0" applyFont="1" applyFill="1" applyBorder="1"/>
    <xf numFmtId="175" fontId="61" fillId="0" borderId="1" xfId="8" applyNumberFormat="1" applyFont="1" applyFill="1" applyBorder="1" applyAlignment="1" applyProtection="1">
      <alignment vertical="center"/>
      <protection hidden="1"/>
    </xf>
    <xf numFmtId="175" fontId="56" fillId="0" borderId="1" xfId="8" applyNumberFormat="1" applyFont="1" applyFill="1" applyBorder="1" applyAlignment="1" applyProtection="1">
      <alignment vertical="center"/>
      <protection hidden="1"/>
    </xf>
    <xf numFmtId="10" fontId="61" fillId="0" borderId="7" xfId="0" applyNumberFormat="1" applyFont="1" applyFill="1" applyBorder="1" applyAlignment="1"/>
    <xf numFmtId="0" fontId="55" fillId="0" borderId="3" xfId="10" applyFont="1" applyFill="1" applyBorder="1" applyAlignment="1" applyProtection="1">
      <alignment horizontal="left" vertical="center"/>
      <protection hidden="1"/>
    </xf>
    <xf numFmtId="2" fontId="61" fillId="0" borderId="1" xfId="8" applyNumberFormat="1" applyFont="1" applyFill="1" applyBorder="1" applyAlignment="1" applyProtection="1">
      <alignment horizontal="center"/>
      <protection hidden="1"/>
    </xf>
    <xf numFmtId="176" fontId="60" fillId="0" borderId="1" xfId="10" applyNumberFormat="1" applyFont="1" applyFill="1" applyBorder="1" applyAlignment="1" applyProtection="1">
      <alignment horizontal="left" vertical="center"/>
      <protection hidden="1"/>
    </xf>
    <xf numFmtId="176" fontId="60" fillId="0" borderId="11" xfId="10" applyNumberFormat="1" applyFont="1" applyFill="1" applyBorder="1" applyAlignment="1" applyProtection="1">
      <alignment horizontal="left" vertical="center"/>
      <protection hidden="1"/>
    </xf>
    <xf numFmtId="0" fontId="56" fillId="0" borderId="5" xfId="8" applyFont="1" applyFill="1" applyBorder="1" applyAlignment="1" applyProtection="1">
      <alignment vertical="center"/>
      <protection hidden="1"/>
    </xf>
    <xf numFmtId="0" fontId="56" fillId="0" borderId="2" xfId="0" applyFont="1" applyBorder="1"/>
    <xf numFmtId="10" fontId="60" fillId="0" borderId="0" xfId="13" applyNumberFormat="1" applyFont="1" applyFill="1" applyBorder="1" applyAlignment="1" applyProtection="1">
      <alignment horizontal="right" vertical="center"/>
      <protection hidden="1"/>
    </xf>
    <xf numFmtId="0" fontId="56" fillId="0" borderId="6" xfId="0" applyFont="1" applyBorder="1"/>
    <xf numFmtId="178" fontId="56" fillId="0" borderId="0" xfId="8" applyNumberFormat="1" applyFont="1" applyFill="1" applyBorder="1" applyProtection="1">
      <protection hidden="1"/>
    </xf>
    <xf numFmtId="10" fontId="55" fillId="0" borderId="0" xfId="13" applyNumberFormat="1" applyFont="1" applyFill="1" applyBorder="1" applyAlignment="1"/>
    <xf numFmtId="176" fontId="56" fillId="0" borderId="0" xfId="10" applyNumberFormat="1" applyFont="1" applyFill="1" applyBorder="1" applyAlignment="1" applyProtection="1">
      <alignment vertical="center"/>
      <protection hidden="1"/>
    </xf>
    <xf numFmtId="0" fontId="60" fillId="0" borderId="1" xfId="10" applyFont="1" applyFill="1" applyBorder="1" applyAlignment="1" applyProtection="1">
      <alignment horizontal="left" vertical="center"/>
      <protection hidden="1"/>
    </xf>
    <xf numFmtId="0" fontId="55" fillId="0" borderId="1" xfId="10" applyFont="1" applyFill="1" applyBorder="1" applyAlignment="1" applyProtection="1">
      <alignment vertical="center"/>
      <protection hidden="1"/>
    </xf>
    <xf numFmtId="0" fontId="56" fillId="0" borderId="1" xfId="0" applyFont="1" applyFill="1" applyBorder="1" applyAlignment="1">
      <alignment vertical="center"/>
    </xf>
    <xf numFmtId="0" fontId="63" fillId="0" borderId="1" xfId="10" applyFont="1" applyFill="1" applyBorder="1" applyAlignment="1" applyProtection="1">
      <alignment vertical="center"/>
      <protection hidden="1"/>
    </xf>
    <xf numFmtId="0" fontId="56" fillId="0" borderId="1" xfId="10" applyFont="1" applyFill="1" applyBorder="1" applyAlignment="1" applyProtection="1">
      <alignment vertical="center"/>
      <protection hidden="1"/>
    </xf>
    <xf numFmtId="10" fontId="60" fillId="0" borderId="1" xfId="13" applyNumberFormat="1" applyFont="1" applyFill="1" applyBorder="1" applyAlignment="1" applyProtection="1">
      <alignment vertical="center"/>
      <protection hidden="1"/>
    </xf>
    <xf numFmtId="0" fontId="54" fillId="0" borderId="0" xfId="0" applyFont="1" applyFill="1" applyAlignment="1">
      <alignment horizontal="left" indent="3"/>
    </xf>
    <xf numFmtId="0" fontId="54" fillId="0" borderId="0" xfId="0" applyFont="1" applyFill="1" applyAlignment="1">
      <alignment horizontal="left" indent="1"/>
    </xf>
    <xf numFmtId="177" fontId="54" fillId="0" borderId="0" xfId="0" applyNumberFormat="1" applyFont="1" applyFill="1"/>
    <xf numFmtId="176" fontId="54" fillId="0" borderId="0" xfId="0" applyNumberFormat="1" applyFont="1" applyFill="1"/>
    <xf numFmtId="0" fontId="78" fillId="0" borderId="0" xfId="10" applyFont="1" applyFill="1" applyBorder="1" applyAlignment="1" applyProtection="1">
      <protection hidden="1"/>
    </xf>
    <xf numFmtId="0" fontId="78" fillId="0" borderId="0" xfId="10" applyFont="1" applyFill="1" applyBorder="1" applyAlignment="1" applyProtection="1">
      <alignment horizontal="center"/>
      <protection hidden="1"/>
    </xf>
    <xf numFmtId="0" fontId="78" fillId="0" borderId="0" xfId="10" applyFont="1" applyFill="1" applyBorder="1" applyAlignment="1" applyProtection="1">
      <alignment horizontal="right"/>
      <protection hidden="1"/>
    </xf>
    <xf numFmtId="169" fontId="78" fillId="0" borderId="0" xfId="2" applyFont="1" applyFill="1" applyBorder="1" applyAlignment="1" applyProtection="1">
      <alignment horizontal="center"/>
      <protection hidden="1"/>
    </xf>
    <xf numFmtId="173" fontId="78" fillId="0" borderId="0" xfId="2" applyNumberFormat="1" applyFont="1" applyFill="1" applyBorder="1" applyAlignment="1" applyProtection="1">
      <alignment horizontal="center"/>
      <protection hidden="1"/>
    </xf>
    <xf numFmtId="2" fontId="66" fillId="0" borderId="0" xfId="0" applyNumberFormat="1" applyFont="1" applyAlignment="1"/>
    <xf numFmtId="0" fontId="79" fillId="0" borderId="0" xfId="0" applyFont="1" applyFill="1" applyBorder="1" applyAlignment="1">
      <alignment horizontal="center" vertical="center"/>
    </xf>
    <xf numFmtId="173" fontId="79" fillId="0" borderId="0" xfId="0" applyNumberFormat="1" applyFont="1" applyFill="1" applyBorder="1" applyAlignment="1">
      <alignment horizontal="center" vertical="center"/>
    </xf>
    <xf numFmtId="1" fontId="67" fillId="0" borderId="0" xfId="0" applyNumberFormat="1" applyFont="1" applyAlignment="1">
      <alignment horizontal="left"/>
    </xf>
    <xf numFmtId="2" fontId="80" fillId="0" borderId="0" xfId="10" applyNumberFormat="1" applyFont="1" applyFill="1" applyBorder="1" applyAlignment="1" applyProtection="1">
      <alignment horizontal="right"/>
      <protection hidden="1"/>
    </xf>
    <xf numFmtId="2" fontId="80" fillId="0" borderId="0" xfId="10" applyNumberFormat="1" applyFont="1" applyFill="1" applyBorder="1" applyAlignment="1" applyProtection="1">
      <alignment horizontal="center"/>
      <protection hidden="1"/>
    </xf>
    <xf numFmtId="0" fontId="56" fillId="0" borderId="0" xfId="0" applyFont="1" applyAlignment="1">
      <alignment vertical="top" wrapText="1"/>
    </xf>
    <xf numFmtId="2" fontId="62" fillId="0" borderId="0" xfId="0" applyNumberFormat="1" applyFont="1" applyFill="1" applyBorder="1" applyAlignment="1">
      <alignment horizontal="center" vertical="center"/>
    </xf>
    <xf numFmtId="173" fontId="62" fillId="0" borderId="0" xfId="0" applyNumberFormat="1" applyFont="1" applyFill="1" applyBorder="1" applyAlignment="1">
      <alignment horizontal="center" vertical="center"/>
    </xf>
    <xf numFmtId="2" fontId="80" fillId="0" borderId="0" xfId="10" applyNumberFormat="1" applyFont="1" applyFill="1" applyBorder="1" applyAlignment="1" applyProtection="1">
      <alignment horizontal="center" wrapText="1"/>
      <protection hidden="1"/>
    </xf>
    <xf numFmtId="0" fontId="56" fillId="0" borderId="0" xfId="0" applyFont="1" applyAlignment="1">
      <alignment horizontal="center" wrapText="1"/>
    </xf>
    <xf numFmtId="2" fontId="56" fillId="0" borderId="5" xfId="10" applyNumberFormat="1" applyFont="1" applyFill="1" applyBorder="1" applyAlignment="1" applyProtection="1">
      <protection hidden="1"/>
    </xf>
    <xf numFmtId="2" fontId="81" fillId="0" borderId="6" xfId="2" applyNumberFormat="1" applyFont="1" applyFill="1" applyBorder="1" applyAlignment="1" applyProtection="1">
      <alignment horizontal="center" vertical="center"/>
      <protection hidden="1"/>
    </xf>
    <xf numFmtId="2" fontId="81" fillId="0" borderId="7" xfId="2" applyNumberFormat="1" applyFont="1" applyFill="1" applyBorder="1" applyAlignment="1" applyProtection="1">
      <alignment horizontal="right" vertical="center"/>
      <protection hidden="1"/>
    </xf>
    <xf numFmtId="2" fontId="60" fillId="0" borderId="1" xfId="2" applyNumberFormat="1" applyFont="1" applyFill="1" applyBorder="1" applyAlignment="1" applyProtection="1">
      <protection hidden="1"/>
    </xf>
    <xf numFmtId="173" fontId="62" fillId="0" borderId="8" xfId="0" applyNumberFormat="1" applyFont="1" applyFill="1" applyBorder="1" applyAlignment="1">
      <alignment horizontal="center" vertical="center"/>
    </xf>
    <xf numFmtId="1" fontId="61" fillId="0" borderId="1" xfId="10" applyNumberFormat="1" applyFont="1" applyFill="1" applyBorder="1" applyAlignment="1" applyProtection="1">
      <alignment horizontal="center"/>
      <protection hidden="1"/>
    </xf>
    <xf numFmtId="2" fontId="82" fillId="0" borderId="6" xfId="2" applyNumberFormat="1" applyFont="1" applyFill="1" applyBorder="1" applyAlignment="1" applyProtection="1">
      <alignment horizontal="left" vertical="center"/>
      <protection hidden="1"/>
    </xf>
    <xf numFmtId="2" fontId="78" fillId="0" borderId="7" xfId="2" applyNumberFormat="1" applyFont="1" applyFill="1" applyBorder="1" applyAlignment="1" applyProtection="1">
      <alignment horizontal="right" vertical="center"/>
      <protection hidden="1"/>
    </xf>
    <xf numFmtId="169" fontId="60" fillId="33" borderId="1" xfId="2" applyFont="1" applyFill="1" applyBorder="1" applyAlignment="1" applyProtection="1">
      <protection locked="0"/>
    </xf>
    <xf numFmtId="173" fontId="62" fillId="0" borderId="10" xfId="0" applyNumberFormat="1" applyFont="1" applyFill="1" applyBorder="1" applyAlignment="1">
      <alignment horizontal="center" vertical="center"/>
    </xf>
    <xf numFmtId="2" fontId="83" fillId="0" borderId="6" xfId="10" applyNumberFormat="1" applyFont="1" applyFill="1" applyBorder="1" applyAlignment="1" applyProtection="1">
      <protection hidden="1"/>
    </xf>
    <xf numFmtId="10" fontId="84" fillId="0" borderId="7" xfId="13" applyNumberFormat="1" applyFont="1" applyFill="1" applyBorder="1" applyAlignment="1" applyProtection="1">
      <alignment horizontal="right"/>
      <protection hidden="1"/>
    </xf>
    <xf numFmtId="0" fontId="56" fillId="0" borderId="5" xfId="10" applyFont="1" applyFill="1" applyBorder="1" applyAlignment="1" applyProtection="1">
      <protection hidden="1"/>
    </xf>
    <xf numFmtId="0" fontId="83" fillId="0" borderId="6" xfId="10" applyFont="1" applyFill="1" applyBorder="1" applyAlignment="1" applyProtection="1">
      <protection hidden="1"/>
    </xf>
    <xf numFmtId="0" fontId="83" fillId="0" borderId="7" xfId="10" applyFont="1" applyFill="1" applyBorder="1" applyAlignment="1" applyProtection="1">
      <alignment horizontal="right"/>
      <protection hidden="1"/>
    </xf>
    <xf numFmtId="169" fontId="60" fillId="0" borderId="1" xfId="2" applyFont="1" applyFill="1" applyBorder="1" applyAlignment="1" applyProtection="1">
      <protection locked="0"/>
    </xf>
    <xf numFmtId="0" fontId="84" fillId="0" borderId="6" xfId="10" applyFont="1" applyFill="1" applyBorder="1" applyAlignment="1" applyProtection="1">
      <alignment horizontal="right"/>
      <protection hidden="1"/>
    </xf>
    <xf numFmtId="0" fontId="84" fillId="0" borderId="7" xfId="10" applyFont="1" applyFill="1" applyBorder="1" applyAlignment="1" applyProtection="1">
      <alignment horizontal="right"/>
      <protection hidden="1"/>
    </xf>
    <xf numFmtId="169" fontId="60" fillId="0" borderId="1" xfId="2" applyFont="1" applyFill="1" applyBorder="1" applyAlignment="1" applyProtection="1">
      <protection hidden="1"/>
    </xf>
    <xf numFmtId="0" fontId="60" fillId="0" borderId="5" xfId="10" applyNumberFormat="1" applyFont="1" applyFill="1" applyBorder="1" applyAlignment="1" applyProtection="1">
      <protection hidden="1"/>
    </xf>
    <xf numFmtId="10" fontId="84" fillId="0" borderId="6" xfId="10" applyNumberFormat="1" applyFont="1" applyFill="1" applyBorder="1" applyAlignment="1" applyProtection="1">
      <alignment horizontal="right"/>
      <protection hidden="1"/>
    </xf>
    <xf numFmtId="0" fontId="83" fillId="0" borderId="6" xfId="10" applyFont="1" applyFill="1" applyBorder="1" applyAlignment="1" applyProtection="1">
      <alignment horizontal="center"/>
      <protection hidden="1"/>
    </xf>
    <xf numFmtId="173" fontId="85" fillId="0" borderId="1" xfId="13" applyNumberFormat="1" applyFont="1" applyFill="1" applyBorder="1" applyAlignment="1" applyProtection="1">
      <alignment horizontal="center"/>
      <protection hidden="1"/>
    </xf>
    <xf numFmtId="0" fontId="86" fillId="0" borderId="5" xfId="10" applyNumberFormat="1" applyFont="1" applyFill="1" applyBorder="1" applyAlignment="1" applyProtection="1">
      <protection hidden="1"/>
    </xf>
    <xf numFmtId="2" fontId="87" fillId="0" borderId="0" xfId="10" applyNumberFormat="1" applyFont="1" applyFill="1" applyBorder="1" applyAlignment="1" applyProtection="1">
      <alignment horizontal="center"/>
      <protection hidden="1"/>
    </xf>
    <xf numFmtId="173" fontId="58" fillId="0" borderId="10" xfId="0" applyNumberFormat="1" applyFont="1" applyFill="1" applyBorder="1" applyAlignment="1">
      <alignment horizontal="center" vertical="center"/>
    </xf>
    <xf numFmtId="0" fontId="58" fillId="0" borderId="0" xfId="0" applyFont="1" applyFill="1"/>
    <xf numFmtId="173" fontId="83" fillId="0" borderId="7" xfId="13" applyNumberFormat="1" applyFont="1" applyFill="1" applyBorder="1" applyAlignment="1" applyProtection="1">
      <alignment horizontal="right"/>
      <protection hidden="1"/>
    </xf>
    <xf numFmtId="169" fontId="83" fillId="0" borderId="6" xfId="10" applyNumberFormat="1" applyFont="1" applyFill="1" applyBorder="1" applyAlignment="1" applyProtection="1">
      <alignment horizontal="center"/>
      <protection hidden="1"/>
    </xf>
    <xf numFmtId="165" fontId="83" fillId="0" borderId="6" xfId="10" applyNumberFormat="1" applyFont="1" applyFill="1" applyBorder="1" applyAlignment="1" applyProtection="1">
      <alignment horizontal="center"/>
      <protection hidden="1"/>
    </xf>
    <xf numFmtId="2" fontId="60" fillId="0" borderId="1" xfId="2" applyNumberFormat="1" applyFont="1" applyFill="1" applyBorder="1" applyAlignment="1" applyProtection="1">
      <alignment horizontal="right"/>
      <protection locked="0"/>
    </xf>
    <xf numFmtId="167" fontId="83" fillId="0" borderId="7" xfId="5" applyFont="1" applyFill="1" applyBorder="1" applyAlignment="1" applyProtection="1">
      <alignment horizontal="right"/>
      <protection hidden="1"/>
    </xf>
    <xf numFmtId="0" fontId="61" fillId="0" borderId="1" xfId="0" applyFont="1" applyBorder="1"/>
    <xf numFmtId="10" fontId="83" fillId="0" borderId="7" xfId="13" applyNumberFormat="1" applyFont="1" applyFill="1" applyBorder="1" applyAlignment="1" applyProtection="1">
      <alignment horizontal="right"/>
      <protection hidden="1"/>
    </xf>
    <xf numFmtId="173" fontId="56" fillId="0" borderId="10" xfId="0" applyNumberFormat="1" applyFont="1" applyBorder="1"/>
    <xf numFmtId="169" fontId="83" fillId="0" borderId="7" xfId="10" applyNumberFormat="1" applyFont="1" applyFill="1" applyBorder="1" applyAlignment="1" applyProtection="1">
      <alignment horizontal="right"/>
      <protection hidden="1"/>
    </xf>
    <xf numFmtId="0" fontId="88" fillId="0" borderId="0" xfId="0" applyFont="1" applyFill="1" applyBorder="1"/>
    <xf numFmtId="0" fontId="88" fillId="0" borderId="8" xfId="0" applyFont="1" applyFill="1" applyBorder="1" applyAlignment="1">
      <alignment horizontal="right"/>
    </xf>
    <xf numFmtId="173" fontId="56" fillId="0" borderId="0" xfId="0" applyNumberFormat="1" applyFont="1" applyFill="1" applyBorder="1"/>
    <xf numFmtId="166" fontId="61" fillId="0" borderId="1" xfId="15" applyFont="1" applyBorder="1"/>
    <xf numFmtId="0" fontId="64" fillId="0" borderId="5" xfId="10" applyFont="1" applyFill="1" applyBorder="1" applyAlignment="1" applyProtection="1">
      <protection hidden="1"/>
    </xf>
    <xf numFmtId="169" fontId="84" fillId="0" borderId="6" xfId="10" applyNumberFormat="1" applyFont="1" applyFill="1" applyBorder="1" applyAlignment="1" applyProtection="1">
      <protection hidden="1"/>
    </xf>
    <xf numFmtId="169" fontId="84" fillId="0" borderId="7" xfId="10" applyNumberFormat="1" applyFont="1" applyFill="1" applyBorder="1" applyAlignment="1" applyProtection="1">
      <alignment horizontal="right"/>
      <protection hidden="1"/>
    </xf>
    <xf numFmtId="176" fontId="64" fillId="0" borderId="1" xfId="3" applyNumberFormat="1" applyFont="1" applyFill="1" applyBorder="1" applyAlignment="1" applyProtection="1">
      <protection hidden="1"/>
    </xf>
    <xf numFmtId="176" fontId="58" fillId="0" borderId="0" xfId="0" applyNumberFormat="1" applyFont="1" applyFill="1" applyAlignment="1"/>
    <xf numFmtId="0" fontId="58" fillId="0" borderId="0" xfId="0" applyFont="1" applyFill="1" applyBorder="1" applyAlignment="1"/>
    <xf numFmtId="0" fontId="84" fillId="0" borderId="0" xfId="0" applyFont="1" applyFill="1" applyBorder="1" applyAlignment="1"/>
    <xf numFmtId="0" fontId="84" fillId="0" borderId="10" xfId="0" applyFont="1" applyFill="1" applyBorder="1" applyAlignment="1">
      <alignment horizontal="right"/>
    </xf>
    <xf numFmtId="0" fontId="58" fillId="0" borderId="0" xfId="0" applyFont="1" applyFill="1" applyAlignment="1"/>
    <xf numFmtId="0" fontId="84" fillId="0" borderId="0" xfId="0" applyFont="1"/>
    <xf numFmtId="0" fontId="84" fillId="0" borderId="0" xfId="0" applyFont="1" applyAlignment="1">
      <alignment horizontal="right"/>
    </xf>
    <xf numFmtId="173" fontId="58" fillId="0" borderId="0" xfId="0" applyNumberFormat="1" applyFont="1"/>
    <xf numFmtId="0" fontId="58" fillId="0" borderId="0" xfId="0" applyFont="1" applyAlignment="1">
      <alignment horizontal="right"/>
    </xf>
    <xf numFmtId="2" fontId="70" fillId="0" borderId="0" xfId="0" applyNumberFormat="1" applyFont="1" applyAlignment="1"/>
    <xf numFmtId="2" fontId="71" fillId="0" borderId="0" xfId="0" applyNumberFormat="1" applyFont="1"/>
    <xf numFmtId="0" fontId="89" fillId="0" borderId="0" xfId="10" applyFont="1" applyFill="1" applyBorder="1" applyAlignment="1" applyProtection="1">
      <alignment horizontal="right"/>
      <protection hidden="1"/>
    </xf>
    <xf numFmtId="2" fontId="89" fillId="0" borderId="0" xfId="10" applyNumberFormat="1" applyFont="1" applyFill="1" applyBorder="1" applyAlignment="1" applyProtection="1">
      <alignment horizontal="right"/>
      <protection hidden="1"/>
    </xf>
    <xf numFmtId="0" fontId="92" fillId="0" borderId="6" xfId="10" applyFont="1" applyFill="1" applyBorder="1" applyAlignment="1" applyProtection="1">
      <alignment horizontal="center"/>
      <protection hidden="1"/>
    </xf>
    <xf numFmtId="9" fontId="61" fillId="59" borderId="1" xfId="55" applyFont="1" applyFill="1" applyBorder="1" applyAlignment="1">
      <alignment horizontal="center"/>
    </xf>
    <xf numFmtId="169" fontId="92" fillId="0" borderId="6" xfId="10" applyNumberFormat="1" applyFont="1" applyFill="1" applyBorder="1" applyAlignment="1" applyProtection="1">
      <protection hidden="1"/>
    </xf>
    <xf numFmtId="0" fontId="59" fillId="0" borderId="0" xfId="0" applyFont="1"/>
    <xf numFmtId="0" fontId="59" fillId="0" borderId="0" xfId="0" applyFont="1" applyAlignment="1">
      <alignment wrapText="1"/>
    </xf>
    <xf numFmtId="0" fontId="56" fillId="0" borderId="1" xfId="0" applyFont="1" applyBorder="1"/>
    <xf numFmtId="0" fontId="56" fillId="0" borderId="1" xfId="0" applyFont="1" applyBorder="1" applyAlignment="1">
      <alignment horizontal="center"/>
    </xf>
    <xf numFmtId="166" fontId="56" fillId="0" borderId="1" xfId="15" applyFont="1" applyBorder="1"/>
    <xf numFmtId="0" fontId="61" fillId="0" borderId="5" xfId="0" applyFont="1" applyBorder="1"/>
    <xf numFmtId="0" fontId="61" fillId="0" borderId="6" xfId="0" applyFont="1" applyBorder="1"/>
    <xf numFmtId="0" fontId="88" fillId="0" borderId="0" xfId="7" applyFont="1" applyBorder="1" applyAlignment="1"/>
    <xf numFmtId="0" fontId="88" fillId="0" borderId="0" xfId="7" applyFont="1" applyFill="1" applyBorder="1"/>
    <xf numFmtId="176" fontId="88" fillId="0" borderId="0" xfId="7" applyNumberFormat="1" applyFont="1" applyFill="1" applyBorder="1"/>
    <xf numFmtId="2" fontId="88" fillId="0" borderId="0" xfId="7" applyNumberFormat="1" applyFont="1" applyFill="1"/>
    <xf numFmtId="2" fontId="66" fillId="0" borderId="0" xfId="7" applyNumberFormat="1" applyFont="1" applyFill="1" applyBorder="1" applyAlignment="1">
      <alignment vertical="center"/>
    </xf>
    <xf numFmtId="2" fontId="66" fillId="0" borderId="0" xfId="7" applyNumberFormat="1" applyFont="1" applyFill="1" applyBorder="1" applyAlignment="1">
      <alignment horizontal="right" vertical="center"/>
    </xf>
    <xf numFmtId="2" fontId="67" fillId="0" borderId="0" xfId="7" applyNumberFormat="1" applyFont="1" applyFill="1" applyBorder="1" applyAlignment="1">
      <alignment vertical="center"/>
    </xf>
    <xf numFmtId="0" fontId="62" fillId="0" borderId="0" xfId="11" applyFont="1" applyFill="1" applyBorder="1"/>
    <xf numFmtId="2" fontId="62" fillId="0" borderId="0" xfId="11" applyNumberFormat="1" applyFont="1" applyFill="1" applyBorder="1"/>
    <xf numFmtId="0" fontId="56" fillId="0" borderId="1" xfId="7" applyFont="1" applyFill="1" applyBorder="1"/>
    <xf numFmtId="0" fontId="56" fillId="0" borderId="0" xfId="7" applyFont="1" applyFill="1" applyBorder="1" applyAlignment="1"/>
    <xf numFmtId="0" fontId="88" fillId="0" borderId="0" xfId="7" applyFont="1" applyFill="1" applyBorder="1" applyAlignment="1"/>
    <xf numFmtId="0" fontId="56" fillId="0" borderId="1" xfId="7" applyFont="1" applyFill="1" applyBorder="1" applyAlignment="1"/>
    <xf numFmtId="0" fontId="56" fillId="0" borderId="6" xfId="7" applyFont="1" applyFill="1" applyBorder="1" applyAlignment="1"/>
    <xf numFmtId="0" fontId="56" fillId="0" borderId="2" xfId="7" applyFont="1" applyFill="1" applyBorder="1" applyAlignment="1"/>
    <xf numFmtId="0" fontId="56" fillId="0" borderId="0" xfId="0" applyFont="1" applyAlignment="1">
      <alignment horizontal="left" vertical="center" indent="6"/>
    </xf>
    <xf numFmtId="0" fontId="56" fillId="0" borderId="5" xfId="6" applyFont="1" applyFill="1" applyBorder="1" applyAlignment="1" applyProtection="1">
      <alignment horizontal="left"/>
      <protection hidden="1"/>
    </xf>
    <xf numFmtId="0" fontId="56" fillId="0" borderId="7" xfId="6" applyFont="1" applyFill="1" applyBorder="1" applyAlignment="1" applyProtection="1">
      <alignment horizontal="left"/>
      <protection hidden="1"/>
    </xf>
    <xf numFmtId="0" fontId="56" fillId="0" borderId="1" xfId="6" applyFont="1" applyFill="1" applyBorder="1" applyAlignment="1" applyProtection="1">
      <alignment horizontal="left"/>
      <protection hidden="1"/>
    </xf>
    <xf numFmtId="0" fontId="56" fillId="0" borderId="1" xfId="6" applyFont="1" applyFill="1" applyBorder="1" applyAlignment="1" applyProtection="1">
      <alignment horizontal="center"/>
      <protection hidden="1"/>
    </xf>
    <xf numFmtId="0" fontId="56" fillId="0" borderId="1" xfId="6" applyNumberFormat="1" applyFont="1" applyFill="1" applyBorder="1" applyAlignment="1" applyProtection="1">
      <alignment horizontal="left"/>
      <protection hidden="1"/>
    </xf>
    <xf numFmtId="0" fontId="61" fillId="0" borderId="0" xfId="6" applyNumberFormat="1" applyFont="1" applyFill="1" applyBorder="1" applyAlignment="1" applyProtection="1">
      <alignment horizontal="left" vertical="center"/>
      <protection hidden="1"/>
    </xf>
    <xf numFmtId="0" fontId="56" fillId="0" borderId="6" xfId="6" applyFont="1" applyFill="1" applyBorder="1" applyAlignment="1" applyProtection="1">
      <alignment horizontal="left" vertical="top"/>
      <protection hidden="1"/>
    </xf>
    <xf numFmtId="0" fontId="56" fillId="0" borderId="7" xfId="6" applyFont="1" applyFill="1" applyBorder="1" applyAlignment="1" applyProtection="1">
      <alignment horizontal="center" vertical="top"/>
      <protection hidden="1"/>
    </xf>
    <xf numFmtId="0" fontId="56" fillId="0" borderId="1" xfId="6" applyFont="1" applyFill="1" applyBorder="1" applyAlignment="1" applyProtection="1">
      <alignment horizontal="left" vertical="center"/>
      <protection hidden="1"/>
    </xf>
    <xf numFmtId="0" fontId="56" fillId="0" borderId="5" xfId="6" applyFont="1" applyFill="1" applyBorder="1" applyAlignment="1" applyProtection="1">
      <alignment horizontal="left" vertical="center"/>
      <protection hidden="1"/>
    </xf>
    <xf numFmtId="0" fontId="56" fillId="0" borderId="1" xfId="6" applyFont="1" applyFill="1" applyBorder="1" applyAlignment="1" applyProtection="1">
      <alignment horizontal="left" wrapText="1"/>
      <protection hidden="1"/>
    </xf>
    <xf numFmtId="0" fontId="56" fillId="0" borderId="7" xfId="6" applyFont="1" applyFill="1" applyBorder="1" applyAlignment="1" applyProtection="1">
      <alignment horizontal="left" wrapText="1"/>
      <protection hidden="1"/>
    </xf>
    <xf numFmtId="0" fontId="56" fillId="0" borderId="1" xfId="6" applyFont="1" applyFill="1" applyBorder="1" applyAlignment="1" applyProtection="1">
      <alignment horizontal="right"/>
      <protection hidden="1"/>
    </xf>
    <xf numFmtId="0" fontId="58" fillId="0" borderId="0" xfId="10" applyFont="1" applyFill="1" applyAlignment="1" applyProtection="1">
      <alignment horizontal="center"/>
      <protection hidden="1"/>
    </xf>
    <xf numFmtId="172" fontId="56" fillId="0" borderId="0" xfId="5" applyNumberFormat="1" applyFont="1" applyFill="1" applyAlignment="1" applyProtection="1">
      <protection hidden="1"/>
    </xf>
    <xf numFmtId="0" fontId="56" fillId="0" borderId="0" xfId="74" applyFont="1"/>
    <xf numFmtId="0" fontId="57" fillId="0" borderId="0" xfId="10" applyFont="1" applyFill="1" applyBorder="1" applyAlignment="1" applyProtection="1">
      <protection hidden="1"/>
    </xf>
    <xf numFmtId="0" fontId="56" fillId="0" borderId="1" xfId="93" applyFont="1" applyBorder="1" applyAlignment="1">
      <alignment vertical="top" wrapText="1"/>
    </xf>
    <xf numFmtId="173" fontId="57" fillId="0" borderId="0" xfId="2" applyNumberFormat="1" applyFont="1" applyFill="1" applyBorder="1" applyAlignment="1" applyProtection="1">
      <alignment horizontal="center"/>
      <protection hidden="1"/>
    </xf>
    <xf numFmtId="169" fontId="57" fillId="0" borderId="0" xfId="2" applyFont="1" applyFill="1" applyBorder="1" applyAlignment="1" applyProtection="1">
      <alignment horizontal="center"/>
      <protection hidden="1"/>
    </xf>
    <xf numFmtId="0" fontId="57" fillId="0" borderId="0" xfId="10" applyFont="1" applyFill="1" applyBorder="1" applyAlignment="1" applyProtection="1">
      <alignment horizontal="center"/>
      <protection hidden="1"/>
    </xf>
    <xf numFmtId="0" fontId="56" fillId="0" borderId="0" xfId="74" applyFont="1" applyFill="1" applyBorder="1" applyAlignment="1">
      <alignment horizontal="center" vertical="center"/>
    </xf>
    <xf numFmtId="173" fontId="56" fillId="0" borderId="0" xfId="74" applyNumberFormat="1" applyFont="1" applyFill="1" applyBorder="1" applyAlignment="1">
      <alignment horizontal="center" vertical="center"/>
    </xf>
    <xf numFmtId="0" fontId="56" fillId="0" borderId="0" xfId="74" applyFont="1" applyFill="1" applyBorder="1"/>
    <xf numFmtId="2" fontId="66" fillId="0" borderId="0" xfId="74" applyNumberFormat="1" applyFont="1" applyAlignment="1"/>
    <xf numFmtId="172" fontId="57" fillId="0" borderId="0" xfId="5" applyNumberFormat="1" applyFont="1" applyFill="1" applyBorder="1" applyAlignment="1" applyProtection="1">
      <alignment horizontal="center"/>
      <protection hidden="1"/>
    </xf>
    <xf numFmtId="0" fontId="56" fillId="0" borderId="0" xfId="93" applyFont="1"/>
    <xf numFmtId="44" fontId="56" fillId="0" borderId="1" xfId="56" applyFont="1" applyBorder="1" applyAlignment="1">
      <alignment vertical="top" wrapText="1"/>
    </xf>
    <xf numFmtId="49" fontId="56" fillId="0" borderId="1" xfId="93" applyNumberFormat="1" applyFont="1" applyBorder="1" applyAlignment="1">
      <alignment horizontal="center" vertical="top" wrapText="1"/>
    </xf>
    <xf numFmtId="166" fontId="56" fillId="0" borderId="1" xfId="94" applyFont="1" applyBorder="1" applyAlignment="1">
      <alignment vertical="top" wrapText="1"/>
    </xf>
    <xf numFmtId="0" fontId="56" fillId="0" borderId="0" xfId="93" applyFont="1" applyAlignment="1">
      <alignment horizontal="center"/>
    </xf>
    <xf numFmtId="172" fontId="56" fillId="0" borderId="0" xfId="5" applyNumberFormat="1" applyFont="1"/>
    <xf numFmtId="167" fontId="56" fillId="0" borderId="0" xfId="95" applyFont="1"/>
    <xf numFmtId="0" fontId="61" fillId="0" borderId="5" xfId="10" applyFont="1" applyFill="1" applyBorder="1" applyAlignment="1" applyProtection="1">
      <alignment vertical="center"/>
      <protection hidden="1"/>
    </xf>
    <xf numFmtId="10" fontId="61" fillId="0" borderId="1" xfId="13" applyNumberFormat="1" applyFont="1" applyFill="1" applyBorder="1" applyAlignment="1"/>
    <xf numFmtId="0" fontId="61" fillId="0" borderId="1" xfId="10" applyFont="1" applyFill="1" applyBorder="1" applyAlignment="1" applyProtection="1">
      <alignment vertical="center"/>
      <protection hidden="1"/>
    </xf>
    <xf numFmtId="2" fontId="61" fillId="0" borderId="1" xfId="10" applyNumberFormat="1" applyFont="1" applyFill="1" applyBorder="1" applyAlignment="1" applyProtection="1">
      <alignment vertical="center"/>
      <protection hidden="1"/>
    </xf>
    <xf numFmtId="10" fontId="61" fillId="0" borderId="1" xfId="13" applyNumberFormat="1" applyFont="1" applyFill="1" applyBorder="1" applyAlignment="1" applyProtection="1">
      <alignment vertical="center"/>
      <protection hidden="1"/>
    </xf>
    <xf numFmtId="0" fontId="61" fillId="0" borderId="5" xfId="10" applyFont="1" applyFill="1" applyBorder="1" applyAlignment="1" applyProtection="1">
      <protection hidden="1"/>
    </xf>
    <xf numFmtId="0" fontId="88" fillId="0" borderId="6" xfId="10" applyFont="1" applyFill="1" applyBorder="1" applyAlignment="1" applyProtection="1">
      <protection hidden="1"/>
    </xf>
    <xf numFmtId="0" fontId="88" fillId="0" borderId="7" xfId="10" applyFont="1" applyFill="1" applyBorder="1" applyAlignment="1" applyProtection="1">
      <alignment horizontal="right"/>
      <protection hidden="1"/>
    </xf>
    <xf numFmtId="2" fontId="89" fillId="0" borderId="0" xfId="10" applyNumberFormat="1" applyFont="1" applyFill="1" applyBorder="1" applyAlignment="1" applyProtection="1">
      <alignment horizontal="center"/>
      <protection hidden="1"/>
    </xf>
    <xf numFmtId="176" fontId="61" fillId="0" borderId="1" xfId="2" applyNumberFormat="1" applyFont="1" applyFill="1" applyBorder="1" applyAlignment="1" applyProtection="1">
      <protection hidden="1"/>
    </xf>
    <xf numFmtId="176" fontId="61" fillId="0" borderId="9" xfId="3" applyNumberFormat="1" applyFont="1" applyFill="1" applyBorder="1" applyAlignment="1" applyProtection="1">
      <protection hidden="1"/>
    </xf>
    <xf numFmtId="169" fontId="88" fillId="0" borderId="6" xfId="10" applyNumberFormat="1" applyFont="1" applyFill="1" applyBorder="1" applyAlignment="1" applyProtection="1">
      <protection hidden="1"/>
    </xf>
    <xf numFmtId="173" fontId="56" fillId="0" borderId="11" xfId="0" applyNumberFormat="1" applyFont="1" applyFill="1" applyBorder="1" applyAlignment="1">
      <alignment horizontal="center" vertical="center"/>
    </xf>
    <xf numFmtId="0" fontId="58" fillId="0" borderId="5" xfId="10" applyNumberFormat="1" applyFont="1" applyFill="1" applyBorder="1" applyAlignment="1" applyProtection="1">
      <protection hidden="1"/>
    </xf>
    <xf numFmtId="173" fontId="56" fillId="0" borderId="10" xfId="0" applyNumberFormat="1" applyFont="1" applyFill="1" applyBorder="1" applyAlignment="1">
      <alignment horizontal="center" vertical="center"/>
    </xf>
    <xf numFmtId="0" fontId="56" fillId="0" borderId="36" xfId="0" applyFont="1" applyFill="1" applyBorder="1"/>
    <xf numFmtId="0" fontId="56" fillId="0" borderId="0" xfId="14" applyFont="1" applyAlignment="1">
      <alignment horizontal="center"/>
    </xf>
    <xf numFmtId="172" fontId="56" fillId="0" borderId="1" xfId="5" applyNumberFormat="1" applyFont="1" applyFill="1" applyBorder="1" applyAlignment="1">
      <alignment horizontal="center" vertical="center"/>
    </xf>
    <xf numFmtId="0" fontId="61" fillId="0" borderId="1" xfId="0" applyFont="1" applyBorder="1" applyAlignment="1">
      <alignment vertical="center"/>
    </xf>
    <xf numFmtId="0" fontId="61" fillId="0" borderId="1" xfId="0" applyFont="1" applyFill="1" applyBorder="1" applyAlignment="1"/>
    <xf numFmtId="0" fontId="61" fillId="0" borderId="0" xfId="14" applyFont="1" applyFill="1"/>
    <xf numFmtId="0" fontId="61" fillId="0" borderId="1" xfId="0" applyFont="1" applyFill="1" applyBorder="1" applyAlignment="1">
      <alignment horizontal="center" vertical="center"/>
    </xf>
    <xf numFmtId="172" fontId="61" fillId="0" borderId="1" xfId="5" applyNumberFormat="1" applyFont="1" applyFill="1" applyBorder="1" applyAlignment="1">
      <alignment horizontal="center" vertical="center"/>
    </xf>
    <xf numFmtId="49" fontId="75" fillId="61" borderId="1" xfId="6" applyNumberFormat="1" applyFont="1" applyFill="1" applyBorder="1" applyAlignment="1" applyProtection="1">
      <alignment horizontal="left" vertical="top"/>
      <protection hidden="1"/>
    </xf>
    <xf numFmtId="9" fontId="75" fillId="60" borderId="1" xfId="51" applyNumberFormat="1" applyFont="1" applyFill="1" applyBorder="1" applyAlignment="1">
      <alignment horizontal="center" vertical="center"/>
    </xf>
    <xf numFmtId="0" fontId="75" fillId="0" borderId="0" xfId="10" applyFont="1" applyFill="1" applyBorder="1" applyAlignment="1" applyProtection="1">
      <alignment horizontal="left" vertical="center"/>
      <protection hidden="1"/>
    </xf>
    <xf numFmtId="49" fontId="75" fillId="61" borderId="1" xfId="52" applyNumberFormat="1" applyFont="1" applyFill="1" applyBorder="1" applyAlignment="1" applyProtection="1">
      <alignment horizontal="left" vertical="top"/>
      <protection hidden="1"/>
    </xf>
    <xf numFmtId="0" fontId="61" fillId="2" borderId="0" xfId="0" applyFont="1" applyFill="1" applyAlignment="1">
      <alignment horizontal="center"/>
    </xf>
    <xf numFmtId="0" fontId="56" fillId="2" borderId="0" xfId="0" applyFont="1" applyFill="1"/>
    <xf numFmtId="177" fontId="56" fillId="60" borderId="1" xfId="55" applyNumberFormat="1" applyFont="1" applyFill="1" applyBorder="1" applyAlignment="1">
      <alignment horizontal="center"/>
    </xf>
    <xf numFmtId="0" fontId="58" fillId="60" borderId="1" xfId="10" applyFont="1" applyFill="1" applyBorder="1" applyAlignment="1" applyProtection="1">
      <protection hidden="1"/>
    </xf>
    <xf numFmtId="175" fontId="56" fillId="60" borderId="1" xfId="8" applyNumberFormat="1" applyFont="1" applyFill="1" applyBorder="1" applyAlignment="1" applyProtection="1">
      <alignment vertical="center"/>
      <protection hidden="1"/>
    </xf>
    <xf numFmtId="166" fontId="60" fillId="60" borderId="1" xfId="15" applyFont="1" applyFill="1" applyBorder="1" applyAlignment="1" applyProtection="1">
      <alignment horizontal="right" vertical="center"/>
      <protection hidden="1"/>
    </xf>
    <xf numFmtId="10" fontId="56" fillId="60" borderId="1" xfId="8" applyNumberFormat="1" applyFont="1" applyFill="1" applyBorder="1" applyAlignment="1" applyProtection="1">
      <alignment vertical="center"/>
      <protection hidden="1"/>
    </xf>
    <xf numFmtId="2" fontId="60" fillId="60" borderId="1" xfId="10" applyNumberFormat="1" applyFont="1" applyFill="1" applyBorder="1" applyAlignment="1" applyProtection="1">
      <alignment horizontal="right" vertical="center"/>
      <protection hidden="1"/>
    </xf>
    <xf numFmtId="169" fontId="60" fillId="61" borderId="1" xfId="2" applyFont="1" applyFill="1" applyBorder="1" applyAlignment="1" applyProtection="1">
      <protection locked="0"/>
    </xf>
    <xf numFmtId="10" fontId="83" fillId="60" borderId="1" xfId="13" applyNumberFormat="1" applyFont="1" applyFill="1" applyBorder="1" applyAlignment="1" applyProtection="1">
      <alignment horizontal="right"/>
      <protection hidden="1"/>
    </xf>
    <xf numFmtId="0" fontId="56" fillId="60" borderId="5" xfId="10" applyFont="1" applyFill="1" applyBorder="1" applyAlignment="1" applyProtection="1">
      <protection hidden="1"/>
    </xf>
    <xf numFmtId="9" fontId="60" fillId="60" borderId="1" xfId="13" applyNumberFormat="1" applyFont="1" applyFill="1" applyBorder="1" applyAlignment="1" applyProtection="1">
      <alignment horizontal="center"/>
      <protection hidden="1"/>
    </xf>
    <xf numFmtId="0" fontId="58" fillId="60" borderId="1" xfId="7" applyFont="1" applyFill="1" applyBorder="1"/>
    <xf numFmtId="44" fontId="60" fillId="61" borderId="1" xfId="56" applyFont="1" applyFill="1" applyBorder="1" applyAlignment="1" applyProtection="1">
      <protection locked="0"/>
    </xf>
    <xf numFmtId="44" fontId="56" fillId="61" borderId="1" xfId="56" applyFont="1" applyFill="1" applyBorder="1" applyAlignment="1" applyProtection="1">
      <protection locked="0"/>
    </xf>
    <xf numFmtId="0" fontId="56" fillId="60" borderId="1" xfId="7" applyFont="1" applyFill="1" applyBorder="1" applyAlignment="1"/>
    <xf numFmtId="0" fontId="56" fillId="60" borderId="2" xfId="7" applyFont="1" applyFill="1" applyBorder="1" applyAlignment="1"/>
    <xf numFmtId="176" fontId="88" fillId="60" borderId="1" xfId="7" applyNumberFormat="1" applyFont="1" applyFill="1" applyBorder="1" applyAlignment="1"/>
    <xf numFmtId="0" fontId="56" fillId="60" borderId="6" xfId="7" applyFont="1" applyFill="1" applyBorder="1" applyAlignment="1"/>
    <xf numFmtId="0" fontId="56" fillId="60" borderId="5" xfId="7" applyFont="1" applyFill="1" applyBorder="1" applyAlignment="1"/>
    <xf numFmtId="176" fontId="88" fillId="60" borderId="1" xfId="7" applyNumberFormat="1" applyFont="1" applyFill="1" applyBorder="1"/>
    <xf numFmtId="0" fontId="56" fillId="60" borderId="1" xfId="7" applyFont="1" applyFill="1" applyBorder="1"/>
    <xf numFmtId="167" fontId="56" fillId="0" borderId="1" xfId="5" applyFont="1" applyBorder="1"/>
    <xf numFmtId="167" fontId="61" fillId="0" borderId="1" xfId="5" applyFont="1" applyBorder="1"/>
    <xf numFmtId="172" fontId="56" fillId="2" borderId="1" xfId="5" applyNumberFormat="1" applyFont="1" applyFill="1" applyBorder="1" applyAlignment="1">
      <alignment horizontal="right"/>
    </xf>
    <xf numFmtId="167" fontId="56" fillId="2" borderId="1" xfId="5" applyFont="1" applyFill="1" applyBorder="1" applyAlignment="1">
      <alignment horizontal="center"/>
    </xf>
    <xf numFmtId="167" fontId="61" fillId="2" borderId="1" xfId="5" applyFont="1" applyFill="1" applyBorder="1"/>
    <xf numFmtId="166" fontId="56" fillId="2" borderId="1" xfId="15" applyFont="1" applyFill="1" applyBorder="1" applyAlignment="1">
      <alignment horizontal="center"/>
    </xf>
    <xf numFmtId="166" fontId="61" fillId="2" borderId="1" xfId="15" applyFont="1" applyFill="1" applyBorder="1"/>
    <xf numFmtId="177" fontId="61" fillId="2" borderId="1" xfId="74" applyNumberFormat="1" applyFont="1" applyFill="1" applyBorder="1" applyAlignment="1">
      <alignment vertical="top" wrapText="1"/>
    </xf>
    <xf numFmtId="2" fontId="61" fillId="2" borderId="5" xfId="74" applyNumberFormat="1" applyFont="1" applyFill="1" applyBorder="1" applyAlignment="1">
      <alignment vertical="top" wrapText="1"/>
    </xf>
    <xf numFmtId="2" fontId="61" fillId="2" borderId="7" xfId="74" applyNumberFormat="1" applyFont="1" applyFill="1" applyBorder="1" applyAlignment="1">
      <alignment vertical="top" wrapText="1"/>
    </xf>
    <xf numFmtId="177" fontId="61" fillId="2" borderId="5" xfId="74" applyNumberFormat="1" applyFont="1" applyFill="1" applyBorder="1" applyAlignment="1">
      <alignment vertical="top" wrapText="1"/>
    </xf>
    <xf numFmtId="2" fontId="61" fillId="2" borderId="6" xfId="74" applyNumberFormat="1" applyFont="1" applyFill="1" applyBorder="1" applyAlignment="1">
      <alignment vertical="top" wrapText="1"/>
    </xf>
    <xf numFmtId="2" fontId="56" fillId="0" borderId="0" xfId="10" applyNumberFormat="1" applyFont="1" applyFill="1" applyBorder="1" applyAlignment="1" applyProtection="1">
      <protection hidden="1"/>
    </xf>
    <xf numFmtId="166" fontId="56" fillId="0" borderId="0" xfId="15" applyFont="1" applyFill="1" applyBorder="1" applyAlignment="1" applyProtection="1">
      <protection hidden="1"/>
    </xf>
    <xf numFmtId="2" fontId="56" fillId="0" borderId="5" xfId="10" applyNumberFormat="1" applyFont="1" applyFill="1" applyBorder="1" applyAlignment="1" applyProtection="1">
      <alignment vertical="center"/>
      <protection hidden="1"/>
    </xf>
    <xf numFmtId="9" fontId="61" fillId="0" borderId="1" xfId="0" applyNumberFormat="1" applyFont="1" applyBorder="1" applyAlignment="1">
      <alignment horizontal="center"/>
    </xf>
    <xf numFmtId="9" fontId="61" fillId="0" borderId="1" xfId="13" applyFont="1" applyBorder="1" applyAlignment="1">
      <alignment horizontal="center"/>
    </xf>
    <xf numFmtId="166" fontId="56" fillId="0" borderId="1" xfId="15" applyFont="1" applyBorder="1" applyAlignment="1">
      <alignment horizontal="center" vertical="top" wrapText="1"/>
    </xf>
    <xf numFmtId="0" fontId="61" fillId="0" borderId="0" xfId="93" applyFont="1"/>
    <xf numFmtId="193" fontId="56" fillId="60" borderId="1" xfId="5" applyNumberFormat="1" applyFont="1" applyFill="1" applyBorder="1" applyAlignment="1">
      <alignment horizontal="center"/>
    </xf>
    <xf numFmtId="0" fontId="59" fillId="0" borderId="37" xfId="0" applyFont="1" applyBorder="1"/>
    <xf numFmtId="2" fontId="56" fillId="0" borderId="38" xfId="10" applyNumberFormat="1" applyFont="1" applyFill="1" applyBorder="1" applyAlignment="1" applyProtection="1">
      <protection hidden="1"/>
    </xf>
    <xf numFmtId="1" fontId="61" fillId="0" borderId="39" xfId="10" applyNumberFormat="1" applyFont="1" applyFill="1" applyBorder="1" applyAlignment="1" applyProtection="1">
      <alignment horizontal="center"/>
      <protection hidden="1"/>
    </xf>
    <xf numFmtId="166" fontId="56" fillId="0" borderId="38" xfId="15" applyFont="1" applyFill="1" applyBorder="1" applyAlignment="1" applyProtection="1">
      <protection hidden="1"/>
    </xf>
    <xf numFmtId="166" fontId="56" fillId="0" borderId="39" xfId="15" applyFont="1" applyFill="1" applyBorder="1" applyAlignment="1" applyProtection="1">
      <protection hidden="1"/>
    </xf>
    <xf numFmtId="0" fontId="61" fillId="0" borderId="39" xfId="0" applyFont="1" applyBorder="1"/>
    <xf numFmtId="166" fontId="61" fillId="0" borderId="39" xfId="15" applyFont="1" applyBorder="1"/>
    <xf numFmtId="0" fontId="56" fillId="2" borderId="1" xfId="0" applyFont="1" applyFill="1" applyBorder="1" applyAlignment="1">
      <alignment vertical="center"/>
    </xf>
    <xf numFmtId="167" fontId="56" fillId="60" borderId="1" xfId="5" applyFont="1" applyFill="1" applyBorder="1" applyAlignment="1">
      <alignment horizontal="center"/>
    </xf>
    <xf numFmtId="10" fontId="56" fillId="60" borderId="1" xfId="13" applyNumberFormat="1" applyFont="1" applyFill="1" applyBorder="1" applyAlignment="1">
      <alignment horizontal="center"/>
    </xf>
    <xf numFmtId="0" fontId="76" fillId="2" borderId="0" xfId="0" applyFont="1" applyFill="1" applyAlignment="1">
      <alignment horizontal="center"/>
    </xf>
    <xf numFmtId="0" fontId="76" fillId="0" borderId="0" xfId="10" applyFont="1" applyFill="1" applyProtection="1">
      <protection hidden="1"/>
    </xf>
    <xf numFmtId="0" fontId="58" fillId="60" borderId="0" xfId="79" applyFont="1" applyFill="1"/>
    <xf numFmtId="175" fontId="61" fillId="60" borderId="1" xfId="8" applyNumberFormat="1" applyFont="1" applyFill="1" applyBorder="1" applyAlignment="1" applyProtection="1">
      <alignment horizontal="center" vertical="center"/>
      <protection hidden="1"/>
    </xf>
    <xf numFmtId="0" fontId="83" fillId="2" borderId="6" xfId="10" applyFont="1" applyFill="1" applyBorder="1" applyAlignment="1" applyProtection="1">
      <protection hidden="1"/>
    </xf>
    <xf numFmtId="0" fontId="83" fillId="60" borderId="6" xfId="10" applyFont="1" applyFill="1" applyBorder="1" applyAlignment="1" applyProtection="1">
      <alignment horizontal="center"/>
      <protection hidden="1"/>
    </xf>
    <xf numFmtId="0" fontId="83" fillId="60" borderId="7" xfId="10" applyFont="1" applyFill="1" applyBorder="1" applyAlignment="1" applyProtection="1">
      <alignment horizontal="right"/>
      <protection hidden="1"/>
    </xf>
    <xf numFmtId="10" fontId="83" fillId="60" borderId="7" xfId="13" applyNumberFormat="1" applyFont="1" applyFill="1" applyBorder="1" applyAlignment="1" applyProtection="1">
      <alignment horizontal="right"/>
      <protection hidden="1"/>
    </xf>
    <xf numFmtId="0" fontId="76" fillId="0" borderId="0" xfId="10" applyFont="1" applyFill="1" applyBorder="1" applyAlignment="1" applyProtection="1">
      <alignment horizontal="right" vertical="center"/>
      <protection hidden="1"/>
    </xf>
    <xf numFmtId="2" fontId="76" fillId="0" borderId="0" xfId="10" applyNumberFormat="1" applyFont="1" applyFill="1" applyAlignment="1" applyProtection="1">
      <alignment vertical="center"/>
      <protection hidden="1"/>
    </xf>
    <xf numFmtId="0" fontId="76" fillId="0" borderId="0" xfId="10" applyFont="1" applyFill="1" applyBorder="1" applyAlignment="1" applyProtection="1">
      <alignment vertical="center"/>
      <protection hidden="1"/>
    </xf>
    <xf numFmtId="0" fontId="76" fillId="0" borderId="0" xfId="0" applyFont="1"/>
    <xf numFmtId="0" fontId="56" fillId="0" borderId="37" xfId="0" applyFont="1" applyFill="1" applyBorder="1" applyAlignment="1">
      <alignment horizontal="left"/>
    </xf>
    <xf numFmtId="175" fontId="56" fillId="60" borderId="39" xfId="8" applyNumberFormat="1" applyFont="1" applyFill="1" applyBorder="1" applyAlignment="1" applyProtection="1">
      <alignment vertical="center"/>
      <protection hidden="1"/>
    </xf>
    <xf numFmtId="0" fontId="56" fillId="0" borderId="38" xfId="0" applyFont="1" applyBorder="1"/>
    <xf numFmtId="169" fontId="86" fillId="2" borderId="1" xfId="2" applyFont="1" applyFill="1" applyBorder="1" applyAlignment="1" applyProtection="1">
      <alignment horizontal="right"/>
      <protection locked="0"/>
    </xf>
    <xf numFmtId="173" fontId="94" fillId="0" borderId="10" xfId="0" applyNumberFormat="1" applyFont="1" applyFill="1" applyBorder="1" applyAlignment="1">
      <alignment horizontal="center" vertical="center"/>
    </xf>
    <xf numFmtId="1" fontId="61" fillId="0" borderId="39" xfId="10" applyNumberFormat="1" applyFont="1" applyBorder="1" applyAlignment="1" applyProtection="1">
      <alignment horizontal="center"/>
      <protection hidden="1"/>
    </xf>
    <xf numFmtId="1" fontId="61" fillId="0" borderId="39" xfId="10" applyNumberFormat="1" applyFont="1" applyBorder="1" applyAlignment="1" applyProtection="1">
      <alignment horizontal="center" vertical="center"/>
      <protection hidden="1"/>
    </xf>
    <xf numFmtId="2" fontId="60" fillId="2" borderId="1" xfId="10" applyNumberFormat="1" applyFont="1" applyFill="1" applyBorder="1" applyAlignment="1" applyProtection="1">
      <alignment horizontal="right" vertical="center"/>
      <protection hidden="1"/>
    </xf>
    <xf numFmtId="2" fontId="95" fillId="2" borderId="0" xfId="0" applyNumberFormat="1" applyFont="1" applyFill="1"/>
    <xf numFmtId="2" fontId="69" fillId="62" borderId="1" xfId="79" applyNumberFormat="1" applyFont="1" applyFill="1" applyBorder="1" applyAlignment="1">
      <alignment vertical="top" wrapText="1"/>
    </xf>
    <xf numFmtId="172" fontId="69" fillId="62" borderId="1" xfId="5" applyNumberFormat="1" applyFont="1" applyFill="1" applyBorder="1" applyAlignment="1">
      <alignment vertical="top" wrapText="1"/>
    </xf>
    <xf numFmtId="167" fontId="69" fillId="62" borderId="1" xfId="5" applyFont="1" applyFill="1" applyBorder="1" applyAlignment="1">
      <alignment horizontal="center" vertical="top" wrapText="1"/>
    </xf>
    <xf numFmtId="167" fontId="69" fillId="62" borderId="33" xfId="5" applyFont="1" applyFill="1" applyBorder="1" applyAlignment="1">
      <alignment horizontal="center" vertical="top" wrapText="1"/>
    </xf>
    <xf numFmtId="172" fontId="69" fillId="62" borderId="33" xfId="5" applyNumberFormat="1" applyFont="1" applyFill="1" applyBorder="1" applyAlignment="1">
      <alignment vertical="top" wrapText="1"/>
    </xf>
    <xf numFmtId="2" fontId="69" fillId="62" borderId="33" xfId="79" applyNumberFormat="1" applyFont="1" applyFill="1" applyBorder="1" applyAlignment="1">
      <alignment vertical="top" wrapText="1"/>
    </xf>
    <xf numFmtId="2" fontId="69" fillId="62" borderId="1" xfId="0" applyNumberFormat="1" applyFont="1" applyFill="1" applyBorder="1" applyAlignment="1">
      <alignment horizontal="left" vertical="center" wrapText="1"/>
    </xf>
    <xf numFmtId="1" fontId="69" fillId="62" borderId="1" xfId="0" applyNumberFormat="1" applyFont="1" applyFill="1" applyBorder="1" applyAlignment="1">
      <alignment horizontal="center" vertical="center" wrapText="1"/>
    </xf>
    <xf numFmtId="0" fontId="69" fillId="62" borderId="1" xfId="0" applyNumberFormat="1" applyFont="1" applyFill="1" applyBorder="1" applyAlignment="1">
      <alignment horizontal="left" vertical="center" wrapText="1"/>
    </xf>
    <xf numFmtId="1" fontId="69" fillId="62" borderId="1" xfId="0" applyNumberFormat="1" applyFont="1" applyFill="1" applyBorder="1" applyAlignment="1">
      <alignment horizontal="left"/>
    </xf>
    <xf numFmtId="1" fontId="69" fillId="62" borderId="1" xfId="0" applyNumberFormat="1" applyFont="1" applyFill="1" applyBorder="1" applyAlignment="1">
      <alignment horizontal="center"/>
    </xf>
    <xf numFmtId="2" fontId="69" fillId="62" borderId="1" xfId="0" applyNumberFormat="1" applyFont="1" applyFill="1" applyBorder="1" applyAlignment="1">
      <alignment horizontal="center" vertical="center" wrapText="1"/>
    </xf>
    <xf numFmtId="0" fontId="69" fillId="62" borderId="1" xfId="0" applyFont="1" applyFill="1" applyBorder="1" applyAlignment="1">
      <alignment wrapText="1"/>
    </xf>
    <xf numFmtId="0" fontId="69" fillId="62" borderId="1" xfId="0" applyFont="1" applyFill="1" applyBorder="1"/>
    <xf numFmtId="1" fontId="95" fillId="0" borderId="5" xfId="0" applyNumberFormat="1" applyFont="1" applyFill="1" applyBorder="1" applyAlignment="1">
      <alignment horizontal="left" vertical="center"/>
    </xf>
    <xf numFmtId="1" fontId="95" fillId="0" borderId="6" xfId="0" applyNumberFormat="1" applyFont="1" applyFill="1" applyBorder="1" applyAlignment="1">
      <alignment horizontal="center" vertical="center" wrapText="1"/>
    </xf>
    <xf numFmtId="1" fontId="95" fillId="0" borderId="6" xfId="0" applyNumberFormat="1" applyFont="1" applyFill="1" applyBorder="1" applyAlignment="1">
      <alignment horizontal="left" vertical="center"/>
    </xf>
    <xf numFmtId="1" fontId="95" fillId="0" borderId="7" xfId="0" applyNumberFormat="1" applyFont="1" applyFill="1" applyBorder="1" applyAlignment="1">
      <alignment horizontal="center" vertical="center" wrapText="1"/>
    </xf>
    <xf numFmtId="1" fontId="95" fillId="0" borderId="1" xfId="0" applyNumberFormat="1" applyFont="1" applyFill="1" applyBorder="1" applyAlignment="1">
      <alignment horizontal="center" vertical="center" wrapText="1"/>
    </xf>
    <xf numFmtId="1" fontId="95" fillId="0" borderId="1" xfId="51" applyNumberFormat="1" applyFont="1" applyFill="1" applyBorder="1" applyAlignment="1">
      <alignment horizontal="center"/>
    </xf>
    <xf numFmtId="2" fontId="69" fillId="62" borderId="4" xfId="0" applyNumberFormat="1" applyFont="1" applyFill="1" applyBorder="1" applyAlignment="1">
      <alignment horizontal="left" vertical="top" wrapText="1"/>
    </xf>
    <xf numFmtId="2" fontId="69" fillId="62" borderId="4" xfId="0" applyNumberFormat="1" applyFont="1" applyFill="1" applyBorder="1" applyAlignment="1">
      <alignment horizontal="left" vertical="top"/>
    </xf>
    <xf numFmtId="0" fontId="69" fillId="62" borderId="4" xfId="0" applyFont="1" applyFill="1" applyBorder="1" applyAlignment="1">
      <alignment horizontal="left" vertical="top" wrapText="1"/>
    </xf>
    <xf numFmtId="179" fontId="69" fillId="62" borderId="4" xfId="5" applyNumberFormat="1" applyFont="1" applyFill="1" applyBorder="1" applyAlignment="1">
      <alignment horizontal="left" vertical="top" wrapText="1"/>
    </xf>
    <xf numFmtId="167" fontId="69" fillId="62" borderId="4" xfId="5" applyFont="1" applyFill="1" applyBorder="1" applyAlignment="1">
      <alignment horizontal="center" vertical="top" wrapText="1"/>
    </xf>
    <xf numFmtId="167" fontId="76" fillId="62" borderId="4" xfId="5" applyFont="1" applyFill="1" applyBorder="1" applyAlignment="1">
      <alignment horizontal="center" vertical="top" wrapText="1"/>
    </xf>
    <xf numFmtId="9" fontId="76" fillId="62" borderId="4" xfId="13" applyFont="1" applyFill="1" applyBorder="1" applyAlignment="1">
      <alignment horizontal="center" vertical="top" wrapText="1"/>
    </xf>
    <xf numFmtId="2" fontId="76" fillId="62" borderId="4" xfId="0" applyNumberFormat="1" applyFont="1" applyFill="1" applyBorder="1" applyAlignment="1">
      <alignment horizontal="center" vertical="top" wrapText="1"/>
    </xf>
    <xf numFmtId="2" fontId="77" fillId="62" borderId="5" xfId="10" applyNumberFormat="1" applyFont="1" applyFill="1" applyBorder="1" applyAlignment="1" applyProtection="1">
      <alignment horizontal="left" vertical="center"/>
      <protection hidden="1"/>
    </xf>
    <xf numFmtId="2" fontId="73" fillId="62" borderId="7" xfId="8" applyNumberFormat="1" applyFont="1" applyFill="1" applyBorder="1" applyProtection="1">
      <protection hidden="1"/>
    </xf>
    <xf numFmtId="2" fontId="73" fillId="62" borderId="6" xfId="8" applyNumberFormat="1" applyFont="1" applyFill="1" applyBorder="1" applyProtection="1">
      <protection hidden="1"/>
    </xf>
    <xf numFmtId="9" fontId="73" fillId="62" borderId="7" xfId="10" applyNumberFormat="1" applyFont="1" applyFill="1" applyBorder="1" applyAlignment="1" applyProtection="1">
      <alignment vertical="center"/>
      <protection hidden="1"/>
    </xf>
    <xf numFmtId="0" fontId="68" fillId="62" borderId="6" xfId="10" applyFont="1" applyFill="1" applyBorder="1" applyAlignment="1" applyProtection="1">
      <alignment horizontal="left" vertical="center"/>
      <protection hidden="1"/>
    </xf>
    <xf numFmtId="0" fontId="77" fillId="62" borderId="5" xfId="10" applyFont="1" applyFill="1" applyBorder="1" applyAlignment="1" applyProtection="1">
      <alignment horizontal="left" vertical="center"/>
      <protection hidden="1"/>
    </xf>
    <xf numFmtId="0" fontId="69" fillId="62" borderId="1" xfId="10" applyFont="1" applyFill="1" applyBorder="1" applyAlignment="1" applyProtection="1">
      <alignment horizontal="left" vertical="center"/>
      <protection hidden="1"/>
    </xf>
    <xf numFmtId="2" fontId="68" fillId="62" borderId="5" xfId="10" applyNumberFormat="1" applyFont="1" applyFill="1" applyBorder="1" applyAlignment="1" applyProtection="1">
      <alignment horizontal="left" vertical="center" wrapText="1"/>
      <protection hidden="1"/>
    </xf>
    <xf numFmtId="2" fontId="90" fillId="62" borderId="6" xfId="10" applyNumberFormat="1" applyFont="1" applyFill="1" applyBorder="1" applyAlignment="1" applyProtection="1">
      <alignment horizontal="center" wrapText="1"/>
      <protection hidden="1"/>
    </xf>
    <xf numFmtId="2" fontId="90" fillId="62" borderId="7" xfId="10" applyNumberFormat="1" applyFont="1" applyFill="1" applyBorder="1" applyAlignment="1" applyProtection="1">
      <alignment horizontal="right" wrapText="1"/>
      <protection hidden="1"/>
    </xf>
    <xf numFmtId="2" fontId="90" fillId="62" borderId="5" xfId="10" applyNumberFormat="1" applyFont="1" applyFill="1" applyBorder="1" applyAlignment="1" applyProtection="1">
      <alignment horizontal="left" vertical="center" wrapText="1"/>
      <protection hidden="1"/>
    </xf>
    <xf numFmtId="2" fontId="90" fillId="62" borderId="38" xfId="10" applyNumberFormat="1" applyFont="1" applyFill="1" applyBorder="1" applyAlignment="1" applyProtection="1">
      <alignment horizontal="left" vertical="center" wrapText="1"/>
      <protection hidden="1"/>
    </xf>
    <xf numFmtId="2" fontId="60" fillId="62" borderId="1" xfId="2" applyNumberFormat="1" applyFont="1" applyFill="1" applyBorder="1" applyAlignment="1" applyProtection="1">
      <protection hidden="1"/>
    </xf>
    <xf numFmtId="0" fontId="69" fillId="62" borderId="1" xfId="49" applyFont="1" applyFill="1" applyBorder="1" applyAlignment="1">
      <alignment horizontal="left" vertical="top" wrapText="1"/>
    </xf>
    <xf numFmtId="0" fontId="68" fillId="62" borderId="5" xfId="6" applyNumberFormat="1" applyFont="1" applyFill="1" applyBorder="1" applyAlignment="1" applyProtection="1">
      <alignment horizontal="left" vertical="center"/>
      <protection hidden="1"/>
    </xf>
    <xf numFmtId="0" fontId="73" fillId="62" borderId="6" xfId="7" applyFont="1" applyFill="1" applyBorder="1"/>
    <xf numFmtId="0" fontId="91" fillId="62" borderId="6" xfId="7" applyFont="1" applyFill="1" applyBorder="1"/>
    <xf numFmtId="0" fontId="91" fillId="62" borderId="7" xfId="7" applyFont="1" applyFill="1" applyBorder="1"/>
    <xf numFmtId="0" fontId="73" fillId="62" borderId="7" xfId="7" applyFont="1" applyFill="1" applyBorder="1" applyAlignment="1"/>
    <xf numFmtId="0" fontId="73" fillId="62" borderId="6" xfId="7" applyFont="1" applyFill="1" applyBorder="1" applyAlignment="1"/>
    <xf numFmtId="0" fontId="96" fillId="0" borderId="0" xfId="6" applyNumberFormat="1" applyFont="1" applyFill="1" applyBorder="1" applyAlignment="1" applyProtection="1">
      <alignment horizontal="left" vertical="center"/>
      <protection hidden="1"/>
    </xf>
    <xf numFmtId="2" fontId="69" fillId="62" borderId="4" xfId="74" applyNumberFormat="1" applyFont="1" applyFill="1" applyBorder="1" applyAlignment="1">
      <alignment horizontal="left" vertical="top" wrapText="1"/>
    </xf>
    <xf numFmtId="2" fontId="69" fillId="62" borderId="4" xfId="74" applyNumberFormat="1" applyFont="1" applyFill="1" applyBorder="1" applyAlignment="1">
      <alignment vertical="top" wrapText="1"/>
    </xf>
    <xf numFmtId="172" fontId="69" fillId="62" borderId="4" xfId="5" applyNumberFormat="1" applyFont="1" applyFill="1" applyBorder="1" applyAlignment="1">
      <alignment vertical="top" wrapText="1"/>
    </xf>
    <xf numFmtId="166" fontId="56" fillId="2" borderId="1" xfId="15" applyFont="1" applyFill="1" applyBorder="1"/>
    <xf numFmtId="166" fontId="56" fillId="2" borderId="38" xfId="15" applyFont="1" applyFill="1" applyBorder="1" applyAlignment="1" applyProtection="1">
      <protection hidden="1"/>
    </xf>
    <xf numFmtId="2" fontId="69" fillId="62" borderId="33" xfId="0" applyNumberFormat="1" applyFont="1" applyFill="1" applyBorder="1" applyAlignment="1">
      <alignment horizontal="left" vertical="top" wrapText="1"/>
    </xf>
    <xf numFmtId="1" fontId="56" fillId="0" borderId="39" xfId="0" applyNumberFormat="1" applyFont="1" applyFill="1" applyBorder="1" applyAlignment="1">
      <alignment horizontal="center"/>
    </xf>
    <xf numFmtId="0" fontId="56" fillId="0" borderId="19" xfId="0" applyFont="1" applyBorder="1" applyAlignment="1">
      <alignment horizontal="center" wrapText="1"/>
    </xf>
    <xf numFmtId="0" fontId="74" fillId="0" borderId="1" xfId="52867" applyFont="1" applyBorder="1" applyAlignment="1">
      <alignment horizontal="center"/>
    </xf>
    <xf numFmtId="0" fontId="74" fillId="0" borderId="1" xfId="52867" applyFont="1" applyBorder="1"/>
    <xf numFmtId="194" fontId="74" fillId="0" borderId="1" xfId="52867" applyNumberFormat="1" applyFont="1" applyBorder="1" applyAlignment="1">
      <alignment horizontal="center"/>
    </xf>
    <xf numFmtId="0" fontId="74" fillId="0" borderId="1" xfId="52867" applyFont="1" applyFill="1" applyBorder="1"/>
    <xf numFmtId="194" fontId="74" fillId="0" borderId="1" xfId="52867" applyNumberFormat="1" applyFont="1" applyFill="1" applyBorder="1" applyAlignment="1">
      <alignment horizontal="center"/>
    </xf>
    <xf numFmtId="194" fontId="60" fillId="0" borderId="44" xfId="0" applyNumberFormat="1" applyFont="1" applyFill="1" applyBorder="1" applyAlignment="1" applyProtection="1">
      <alignment horizontal="center"/>
    </xf>
    <xf numFmtId="0" fontId="74" fillId="2" borderId="1" xfId="52867" applyFont="1" applyFill="1" applyBorder="1"/>
    <xf numFmtId="0" fontId="60" fillId="0" borderId="44" xfId="0" applyNumberFormat="1" applyFont="1" applyFill="1" applyBorder="1" applyAlignment="1" applyProtection="1">
      <alignment horizontal="center"/>
    </xf>
    <xf numFmtId="0" fontId="60" fillId="0" borderId="44" xfId="0" applyNumberFormat="1" applyFont="1" applyFill="1" applyBorder="1" applyAlignment="1" applyProtection="1"/>
    <xf numFmtId="194" fontId="60" fillId="0" borderId="44" xfId="0" applyNumberFormat="1" applyFont="1" applyFill="1" applyBorder="1" applyAlignment="1" applyProtection="1">
      <alignment horizontal="left"/>
    </xf>
    <xf numFmtId="0" fontId="56" fillId="0" borderId="0" xfId="0" applyFont="1" applyAlignment="1">
      <alignment horizontal="left"/>
    </xf>
    <xf numFmtId="173" fontId="61" fillId="2" borderId="1" xfId="13" applyNumberFormat="1" applyFont="1" applyFill="1" applyBorder="1" applyAlignment="1">
      <alignment horizontal="center"/>
    </xf>
    <xf numFmtId="0" fontId="56" fillId="2" borderId="0" xfId="79" applyFont="1" applyFill="1"/>
    <xf numFmtId="167" fontId="56" fillId="2" borderId="0" xfId="5" applyFont="1" applyFill="1"/>
    <xf numFmtId="2" fontId="70" fillId="2" borderId="0" xfId="9" applyNumberFormat="1" applyFont="1" applyFill="1"/>
    <xf numFmtId="2" fontId="71" fillId="2" borderId="0" xfId="9" applyNumberFormat="1" applyFont="1" applyFill="1"/>
    <xf numFmtId="172" fontId="61" fillId="2" borderId="0" xfId="5" applyNumberFormat="1" applyFont="1" applyFill="1" applyAlignment="1">
      <alignment horizontal="center"/>
    </xf>
    <xf numFmtId="2" fontId="61" fillId="2" borderId="0" xfId="79" applyNumberFormat="1" applyFont="1" applyFill="1"/>
    <xf numFmtId="2" fontId="69" fillId="2" borderId="1" xfId="0" applyNumberFormat="1" applyFont="1" applyFill="1" applyBorder="1" applyAlignment="1">
      <alignment horizontal="left" vertical="center" wrapText="1"/>
    </xf>
    <xf numFmtId="2" fontId="56" fillId="2" borderId="1" xfId="0" applyNumberFormat="1" applyFont="1" applyFill="1" applyBorder="1"/>
    <xf numFmtId="0" fontId="58" fillId="2" borderId="0" xfId="79" applyFont="1" applyFill="1"/>
    <xf numFmtId="0" fontId="61" fillId="2" borderId="1" xfId="79" applyFont="1" applyFill="1" applyBorder="1"/>
    <xf numFmtId="0" fontId="61" fillId="2" borderId="0" xfId="79" applyFont="1" applyFill="1"/>
    <xf numFmtId="173" fontId="56" fillId="64" borderId="1" xfId="13" applyNumberFormat="1" applyFont="1" applyFill="1" applyBorder="1" applyAlignment="1">
      <alignment horizontal="center"/>
    </xf>
    <xf numFmtId="49" fontId="75" fillId="65" borderId="1" xfId="52" applyNumberFormat="1" applyFont="1" applyFill="1" applyBorder="1" applyAlignment="1" applyProtection="1">
      <alignment horizontal="left" vertical="top"/>
      <protection hidden="1"/>
    </xf>
    <xf numFmtId="2" fontId="64" fillId="0" borderId="0" xfId="0" applyNumberFormat="1" applyFont="1" applyAlignment="1">
      <alignment horizontal="left"/>
    </xf>
    <xf numFmtId="2" fontId="71" fillId="0" borderId="0" xfId="9" applyNumberFormat="1" applyFont="1" applyFill="1" applyBorder="1" applyAlignment="1">
      <alignment horizontal="left"/>
    </xf>
    <xf numFmtId="0" fontId="56" fillId="0" borderId="1" xfId="0" applyFont="1" applyFill="1" applyBorder="1" applyAlignment="1">
      <alignment horizontal="left"/>
    </xf>
    <xf numFmtId="0" fontId="56" fillId="0" borderId="19" xfId="0" applyFont="1" applyBorder="1" applyAlignment="1">
      <alignment horizontal="left" wrapText="1"/>
    </xf>
    <xf numFmtId="194" fontId="74" fillId="0" borderId="1" xfId="52867" applyNumberFormat="1" applyFont="1" applyBorder="1" applyAlignment="1">
      <alignment horizontal="left"/>
    </xf>
    <xf numFmtId="2" fontId="56" fillId="2" borderId="44" xfId="0" applyNumberFormat="1" applyFont="1" applyFill="1" applyBorder="1"/>
    <xf numFmtId="2" fontId="69" fillId="62" borderId="44" xfId="0" applyNumberFormat="1" applyFont="1" applyFill="1" applyBorder="1" applyAlignment="1">
      <alignment horizontal="left" vertical="center" wrapText="1"/>
    </xf>
    <xf numFmtId="172" fontId="56" fillId="2" borderId="1" xfId="5" applyNumberFormat="1" applyFont="1" applyFill="1" applyBorder="1" applyAlignment="1">
      <alignment horizontal="center"/>
    </xf>
    <xf numFmtId="2" fontId="76" fillId="62" borderId="33" xfId="0" applyNumberFormat="1" applyFont="1" applyFill="1" applyBorder="1" applyAlignment="1">
      <alignment horizontal="left" vertical="top" wrapText="1"/>
    </xf>
    <xf numFmtId="2" fontId="56" fillId="0" borderId="1" xfId="0" applyNumberFormat="1" applyFont="1" applyFill="1" applyBorder="1" applyAlignment="1">
      <alignment horizontal="left"/>
    </xf>
    <xf numFmtId="0" fontId="56" fillId="0" borderId="9" xfId="0" applyFont="1" applyFill="1" applyBorder="1" applyAlignment="1">
      <alignment horizontal="left"/>
    </xf>
    <xf numFmtId="0" fontId="56" fillId="0" borderId="4" xfId="0" applyFont="1" applyFill="1" applyBorder="1" applyAlignment="1">
      <alignment horizontal="left"/>
    </xf>
    <xf numFmtId="0" fontId="56" fillId="0" borderId="1" xfId="0" applyNumberFormat="1" applyFont="1" applyFill="1" applyBorder="1" applyAlignment="1">
      <alignment horizontal="left"/>
    </xf>
    <xf numFmtId="0" fontId="56" fillId="2" borderId="19" xfId="0" applyFont="1" applyFill="1" applyBorder="1" applyAlignment="1">
      <alignment horizontal="left" wrapText="1"/>
    </xf>
    <xf numFmtId="0" fontId="69" fillId="62" borderId="44" xfId="49" applyFont="1" applyFill="1" applyBorder="1" applyAlignment="1">
      <alignment horizontal="left" vertical="top" wrapText="1"/>
    </xf>
    <xf numFmtId="0" fontId="74" fillId="0" borderId="44" xfId="0" applyFont="1" applyBorder="1"/>
    <xf numFmtId="4" fontId="60" fillId="60" borderId="1" xfId="52" applyNumberFormat="1" applyFont="1" applyFill="1" applyBorder="1" applyAlignment="1" applyProtection="1">
      <alignment horizontal="center"/>
      <protection hidden="1"/>
    </xf>
    <xf numFmtId="0" fontId="56" fillId="0" borderId="5" xfId="79" applyFont="1" applyBorder="1"/>
    <xf numFmtId="1" fontId="56" fillId="2" borderId="44" xfId="0" applyNumberFormat="1" applyFont="1" applyFill="1" applyBorder="1" applyAlignment="1">
      <alignment horizontal="center"/>
    </xf>
    <xf numFmtId="166" fontId="56" fillId="0" borderId="44" xfId="15" applyFont="1" applyFill="1" applyBorder="1" applyAlignment="1">
      <alignment horizontal="center"/>
    </xf>
    <xf numFmtId="0" fontId="56" fillId="0" borderId="0" xfId="79" applyFont="1" applyFill="1"/>
    <xf numFmtId="0" fontId="56" fillId="0" borderId="45" xfId="79" applyFont="1" applyFill="1" applyBorder="1"/>
    <xf numFmtId="1" fontId="56" fillId="0" borderId="44" xfId="0" applyNumberFormat="1" applyFont="1" applyFill="1" applyBorder="1" applyAlignment="1">
      <alignment horizontal="center"/>
    </xf>
    <xf numFmtId="49" fontId="69" fillId="62" borderId="34" xfId="53" applyNumberFormat="1" applyFont="1" applyFill="1" applyBorder="1" applyAlignment="1"/>
    <xf numFmtId="49" fontId="69" fillId="62" borderId="41" xfId="53" applyNumberFormat="1" applyFont="1" applyFill="1" applyBorder="1" applyAlignment="1"/>
    <xf numFmtId="49" fontId="69" fillId="62" borderId="42" xfId="53" applyNumberFormat="1" applyFont="1" applyFill="1" applyBorder="1" applyAlignment="1"/>
    <xf numFmtId="49" fontId="69" fillId="62" borderId="35" xfId="53" applyNumberFormat="1" applyFont="1" applyFill="1" applyBorder="1" applyAlignment="1"/>
    <xf numFmtId="49" fontId="69" fillId="62" borderId="2" xfId="53" applyNumberFormat="1" applyFont="1" applyFill="1" applyBorder="1" applyAlignment="1"/>
    <xf numFmtId="49" fontId="69" fillId="62" borderId="11" xfId="53" applyNumberFormat="1" applyFont="1" applyFill="1" applyBorder="1" applyAlignment="1"/>
    <xf numFmtId="0" fontId="56" fillId="63" borderId="19" xfId="0" applyFont="1" applyFill="1" applyBorder="1" applyAlignment="1">
      <alignment wrapText="1"/>
    </xf>
    <xf numFmtId="0" fontId="56" fillId="0" borderId="19" xfId="0" applyFont="1" applyFill="1" applyBorder="1" applyAlignment="1">
      <alignment wrapText="1"/>
    </xf>
    <xf numFmtId="0" fontId="56" fillId="0" borderId="44" xfId="93" applyFont="1" applyBorder="1" applyAlignment="1">
      <alignment horizontal="left"/>
    </xf>
    <xf numFmtId="0" fontId="56" fillId="0" borderId="44" xfId="74" applyFont="1" applyBorder="1"/>
    <xf numFmtId="0" fontId="56" fillId="0" borderId="1" xfId="0" applyFont="1" applyBorder="1" applyAlignment="1">
      <alignment wrapText="1"/>
    </xf>
    <xf numFmtId="0" fontId="56" fillId="2" borderId="19" xfId="0" applyFont="1" applyFill="1" applyBorder="1" applyAlignment="1">
      <alignment vertical="center"/>
    </xf>
    <xf numFmtId="172" fontId="61" fillId="0" borderId="0" xfId="5" applyNumberFormat="1" applyFont="1" applyFill="1" applyBorder="1" applyAlignment="1" applyProtection="1">
      <alignment horizontal="right"/>
      <protection hidden="1"/>
    </xf>
    <xf numFmtId="172" fontId="56" fillId="0" borderId="0" xfId="5" applyNumberFormat="1" applyFont="1" applyFill="1" applyBorder="1" applyAlignment="1" applyProtection="1">
      <alignment horizontal="right"/>
      <protection hidden="1"/>
    </xf>
    <xf numFmtId="172" fontId="56" fillId="2" borderId="44" xfId="5" applyNumberFormat="1" applyFont="1" applyFill="1" applyBorder="1"/>
    <xf numFmtId="172" fontId="56" fillId="63" borderId="44" xfId="5" applyNumberFormat="1" applyFont="1" applyFill="1" applyBorder="1"/>
    <xf numFmtId="172" fontId="61" fillId="2" borderId="1" xfId="5" applyNumberFormat="1" applyFont="1" applyFill="1" applyBorder="1" applyAlignment="1">
      <alignment vertical="top" wrapText="1"/>
    </xf>
    <xf numFmtId="49" fontId="72" fillId="2" borderId="0" xfId="9" applyNumberFormat="1" applyFont="1" applyFill="1"/>
    <xf numFmtId="166" fontId="56" fillId="60" borderId="38" xfId="15" applyFont="1" applyFill="1" applyBorder="1" applyAlignment="1" applyProtection="1">
      <alignment vertical="center"/>
      <protection hidden="1"/>
    </xf>
    <xf numFmtId="166" fontId="56" fillId="60" borderId="39" xfId="15" applyFont="1" applyFill="1" applyBorder="1" applyAlignment="1" applyProtection="1">
      <alignment vertical="center"/>
      <protection hidden="1"/>
    </xf>
    <xf numFmtId="2" fontId="71" fillId="60" borderId="0" xfId="9" applyNumberFormat="1" applyFont="1" applyFill="1"/>
    <xf numFmtId="2" fontId="72" fillId="0" borderId="0" xfId="9" applyNumberFormat="1" applyFont="1" applyFill="1" applyBorder="1" applyAlignment="1"/>
    <xf numFmtId="172" fontId="76" fillId="2" borderId="0" xfId="5" applyNumberFormat="1" applyFont="1" applyFill="1" applyAlignment="1">
      <alignment horizontal="center"/>
    </xf>
    <xf numFmtId="167" fontId="59" fillId="2" borderId="0" xfId="5" applyFont="1" applyFill="1"/>
    <xf numFmtId="172" fontId="76" fillId="2" borderId="0" xfId="5" applyNumberFormat="1" applyFont="1" applyFill="1" applyAlignment="1">
      <alignment horizontal="left"/>
    </xf>
    <xf numFmtId="0" fontId="76" fillId="2" borderId="0" xfId="79" applyFont="1" applyFill="1" applyAlignment="1">
      <alignment horizontal="left"/>
    </xf>
    <xf numFmtId="195" fontId="76" fillId="2" borderId="0" xfId="15" applyNumberFormat="1" applyFont="1" applyFill="1" applyAlignment="1">
      <alignment horizontal="left"/>
    </xf>
    <xf numFmtId="166" fontId="56" fillId="63" borderId="44" xfId="15" applyFont="1" applyFill="1" applyBorder="1" applyAlignment="1">
      <alignment horizontal="center"/>
    </xf>
    <xf numFmtId="0" fontId="76" fillId="2" borderId="0" xfId="79" applyFont="1" applyFill="1"/>
    <xf numFmtId="167" fontId="76" fillId="2" borderId="0" xfId="5" applyFont="1" applyFill="1"/>
    <xf numFmtId="166" fontId="56" fillId="2" borderId="44" xfId="15" applyFont="1" applyFill="1" applyBorder="1" applyAlignment="1">
      <alignment horizontal="center"/>
    </xf>
    <xf numFmtId="1" fontId="56" fillId="0" borderId="44" xfId="51" applyNumberFormat="1" applyFont="1" applyBorder="1" applyAlignment="1">
      <alignment horizontal="center"/>
    </xf>
    <xf numFmtId="1" fontId="95" fillId="0" borderId="44" xfId="51" applyNumberFormat="1" applyFont="1" applyFill="1" applyBorder="1" applyAlignment="1">
      <alignment horizontal="center"/>
    </xf>
    <xf numFmtId="0" fontId="69" fillId="62" borderId="44" xfId="0" applyFont="1" applyFill="1" applyBorder="1" applyAlignment="1">
      <alignment wrapText="1"/>
    </xf>
    <xf numFmtId="0" fontId="56" fillId="0" borderId="44" xfId="0" applyFont="1" applyBorder="1"/>
    <xf numFmtId="0" fontId="83" fillId="0" borderId="7" xfId="10" applyFont="1" applyFill="1" applyBorder="1" applyAlignment="1" applyProtection="1">
      <alignment horizontal="center"/>
      <protection hidden="1"/>
    </xf>
    <xf numFmtId="0" fontId="0" fillId="0" borderId="1" xfId="84" applyFont="1" applyBorder="1" applyAlignment="1">
      <alignment horizontal="left" vertical="center"/>
    </xf>
    <xf numFmtId="172" fontId="61" fillId="2" borderId="1" xfId="5" applyNumberFormat="1" applyFont="1" applyFill="1" applyBorder="1"/>
    <xf numFmtId="0" fontId="56" fillId="2" borderId="19" xfId="0" applyFont="1" applyFill="1" applyBorder="1" applyAlignment="1">
      <alignment wrapText="1"/>
    </xf>
    <xf numFmtId="1" fontId="74" fillId="2" borderId="1" xfId="0" applyNumberFormat="1" applyFont="1" applyFill="1" applyBorder="1" applyAlignment="1">
      <alignment horizontal="center"/>
    </xf>
    <xf numFmtId="0" fontId="58" fillId="60" borderId="0" xfId="10" applyFont="1" applyFill="1" applyBorder="1" applyAlignment="1" applyProtection="1">
      <protection hidden="1"/>
    </xf>
    <xf numFmtId="2" fontId="69" fillId="0" borderId="0" xfId="74" applyNumberFormat="1" applyFont="1" applyFill="1" applyBorder="1" applyAlignment="1">
      <alignment horizontal="left" vertical="top" wrapText="1"/>
    </xf>
    <xf numFmtId="49" fontId="56" fillId="0" borderId="5" xfId="74" applyNumberFormat="1" applyFont="1" applyFill="1" applyBorder="1" applyAlignment="1">
      <alignment horizontal="center" vertical="top" wrapText="1"/>
    </xf>
    <xf numFmtId="0" fontId="56" fillId="0" borderId="5" xfId="7" applyFont="1" applyFill="1" applyBorder="1" applyAlignment="1"/>
    <xf numFmtId="0" fontId="56" fillId="0" borderId="7" xfId="7" applyFont="1" applyFill="1" applyBorder="1" applyAlignment="1"/>
    <xf numFmtId="166" fontId="88" fillId="60" borderId="1" xfId="15" applyFont="1" applyFill="1" applyBorder="1"/>
    <xf numFmtId="0" fontId="68" fillId="2" borderId="5" xfId="6" applyNumberFormat="1" applyFont="1" applyFill="1" applyBorder="1" applyAlignment="1" applyProtection="1">
      <alignment horizontal="left" vertical="center"/>
      <protection hidden="1"/>
    </xf>
    <xf numFmtId="0" fontId="73" fillId="2" borderId="6" xfId="7" applyFont="1" applyFill="1" applyBorder="1" applyAlignment="1"/>
    <xf numFmtId="0" fontId="73" fillId="2" borderId="7" xfId="7" applyFont="1" applyFill="1" applyBorder="1" applyAlignment="1"/>
    <xf numFmtId="0" fontId="56" fillId="2" borderId="1" xfId="93" applyFont="1" applyFill="1" applyBorder="1" applyAlignment="1">
      <alignment vertical="top" wrapText="1"/>
    </xf>
    <xf numFmtId="0" fontId="56" fillId="63" borderId="1" xfId="0" applyFont="1" applyFill="1" applyBorder="1"/>
    <xf numFmtId="172" fontId="56" fillId="2" borderId="0" xfId="79" applyNumberFormat="1" applyFont="1" applyFill="1"/>
    <xf numFmtId="0" fontId="99" fillId="0" borderId="1" xfId="0" applyFont="1" applyBorder="1"/>
    <xf numFmtId="0" fontId="56" fillId="0" borderId="19" xfId="0" applyFont="1" applyFill="1" applyBorder="1" applyAlignment="1">
      <alignment horizontal="center" wrapText="1"/>
    </xf>
    <xf numFmtId="194" fontId="74" fillId="0" borderId="1" xfId="0" applyNumberFormat="1" applyFont="1" applyFill="1" applyBorder="1" applyAlignment="1">
      <alignment horizontal="center"/>
    </xf>
    <xf numFmtId="0" fontId="56" fillId="0" borderId="19" xfId="0" applyFont="1" applyFill="1" applyBorder="1" applyAlignment="1">
      <alignment horizontal="left" wrapText="1"/>
    </xf>
    <xf numFmtId="0" fontId="99" fillId="63" borderId="1" xfId="0" applyFont="1" applyFill="1" applyBorder="1"/>
    <xf numFmtId="0" fontId="74" fillId="0" borderId="1" xfId="0" applyFont="1" applyBorder="1"/>
    <xf numFmtId="0" fontId="74" fillId="0" borderId="1" xfId="0" applyFont="1" applyFill="1" applyBorder="1"/>
    <xf numFmtId="0" fontId="99" fillId="0" borderId="1" xfId="0" applyFont="1" applyFill="1" applyBorder="1"/>
    <xf numFmtId="49" fontId="56" fillId="2" borderId="44" xfId="0" applyNumberFormat="1" applyFont="1" applyFill="1" applyBorder="1" applyAlignment="1">
      <alignment horizontal="center"/>
    </xf>
    <xf numFmtId="172" fontId="61" fillId="60" borderId="44" xfId="5" applyNumberFormat="1" applyFont="1" applyFill="1" applyBorder="1" applyAlignment="1">
      <alignment horizontal="center"/>
    </xf>
    <xf numFmtId="172" fontId="61" fillId="0" borderId="44" xfId="5" applyNumberFormat="1" applyFont="1" applyFill="1" applyBorder="1" applyAlignment="1">
      <alignment horizontal="center"/>
    </xf>
    <xf numFmtId="172" fontId="65" fillId="0" borderId="44" xfId="5" applyNumberFormat="1" applyFont="1" applyFill="1" applyBorder="1" applyAlignment="1">
      <alignment horizontal="center"/>
    </xf>
    <xf numFmtId="49" fontId="56" fillId="0" borderId="44" xfId="0" applyNumberFormat="1" applyFont="1" applyBorder="1" applyAlignment="1">
      <alignment horizontal="center"/>
    </xf>
    <xf numFmtId="49" fontId="65" fillId="0" borderId="44" xfId="14" applyNumberFormat="1" applyFont="1" applyBorder="1" applyAlignment="1">
      <alignment horizontal="center"/>
    </xf>
    <xf numFmtId="166" fontId="56" fillId="60" borderId="44" xfId="15" applyFont="1" applyFill="1" applyBorder="1" applyAlignment="1" applyProtection="1">
      <alignment vertical="center"/>
      <protection hidden="1"/>
    </xf>
    <xf numFmtId="49" fontId="69" fillId="62" borderId="38" xfId="53" applyNumberFormat="1" applyFont="1" applyFill="1" applyBorder="1" applyAlignment="1"/>
    <xf numFmtId="0" fontId="69" fillId="62" borderId="40" xfId="53" applyFont="1" applyFill="1" applyBorder="1" applyAlignment="1"/>
    <xf numFmtId="9" fontId="69" fillId="62" borderId="40" xfId="13" applyFont="1" applyFill="1" applyBorder="1" applyAlignment="1">
      <alignment horizontal="center"/>
    </xf>
    <xf numFmtId="44" fontId="69" fillId="62" borderId="37" xfId="53" applyNumberFormat="1" applyFont="1" applyFill="1" applyBorder="1" applyAlignment="1"/>
    <xf numFmtId="0" fontId="56" fillId="2" borderId="44" xfId="0" applyFont="1" applyFill="1" applyBorder="1" applyAlignment="1">
      <alignment vertical="center"/>
    </xf>
    <xf numFmtId="0" fontId="56" fillId="0" borderId="44" xfId="0" applyFont="1" applyFill="1" applyBorder="1" applyAlignment="1">
      <alignment vertical="center"/>
    </xf>
    <xf numFmtId="0" fontId="56" fillId="0" borderId="0" xfId="0" applyFont="1" applyFill="1" applyBorder="1" applyAlignment="1">
      <alignment horizontal="left" vertical="top" wrapText="1"/>
    </xf>
    <xf numFmtId="0" fontId="59" fillId="0" borderId="0" xfId="10" applyFont="1" applyFill="1" applyBorder="1" applyAlignment="1" applyProtection="1">
      <alignment horizontal="left" vertical="top" wrapText="1"/>
      <protection hidden="1"/>
    </xf>
    <xf numFmtId="172" fontId="69" fillId="62" borderId="5" xfId="5" applyNumberFormat="1" applyFont="1" applyFill="1" applyBorder="1" applyAlignment="1">
      <alignment horizontal="center"/>
    </xf>
    <xf numFmtId="172" fontId="69" fillId="62" borderId="6" xfId="5" applyNumberFormat="1" applyFont="1" applyFill="1" applyBorder="1" applyAlignment="1">
      <alignment horizontal="center"/>
    </xf>
    <xf numFmtId="172" fontId="69" fillId="62" borderId="7" xfId="5" applyNumberFormat="1" applyFont="1" applyFill="1" applyBorder="1" applyAlignment="1">
      <alignment horizontal="center"/>
    </xf>
    <xf numFmtId="49" fontId="68" fillId="62" borderId="34" xfId="53" applyNumberFormat="1" applyFont="1" applyFill="1" applyBorder="1" applyAlignment="1">
      <alignment horizontal="left" vertical="top" wrapText="1"/>
    </xf>
    <xf numFmtId="49" fontId="68" fillId="62" borderId="41" xfId="53" applyNumberFormat="1" applyFont="1" applyFill="1" applyBorder="1" applyAlignment="1">
      <alignment horizontal="left" vertical="top" wrapText="1"/>
    </xf>
    <xf numFmtId="49" fontId="68" fillId="62" borderId="43" xfId="53" applyNumberFormat="1" applyFont="1" applyFill="1" applyBorder="1" applyAlignment="1">
      <alignment horizontal="left" vertical="top" wrapText="1"/>
    </xf>
    <xf numFmtId="49" fontId="68" fillId="62" borderId="0" xfId="53" applyNumberFormat="1" applyFont="1" applyFill="1" applyBorder="1" applyAlignment="1">
      <alignment horizontal="left" vertical="top" wrapText="1"/>
    </xf>
    <xf numFmtId="49" fontId="68" fillId="62" borderId="35" xfId="53" applyNumberFormat="1" applyFont="1" applyFill="1" applyBorder="1" applyAlignment="1">
      <alignment horizontal="left" vertical="top" wrapText="1"/>
    </xf>
    <xf numFmtId="49" fontId="68" fillId="62" borderId="2" xfId="53" applyNumberFormat="1" applyFont="1" applyFill="1" applyBorder="1" applyAlignment="1">
      <alignment horizontal="left" vertical="top" wrapText="1"/>
    </xf>
    <xf numFmtId="2" fontId="69" fillId="62" borderId="38" xfId="0" applyNumberFormat="1" applyFont="1" applyFill="1" applyBorder="1" applyAlignment="1">
      <alignment horizontal="center" vertical="center" wrapText="1"/>
    </xf>
    <xf numFmtId="2" fontId="69" fillId="62" borderId="40" xfId="0" applyNumberFormat="1" applyFont="1" applyFill="1" applyBorder="1" applyAlignment="1">
      <alignment horizontal="center" vertical="center" wrapText="1"/>
    </xf>
    <xf numFmtId="2" fontId="69" fillId="62" borderId="37" xfId="0" applyNumberFormat="1" applyFont="1" applyFill="1" applyBorder="1" applyAlignment="1">
      <alignment horizontal="center" vertical="center" wrapText="1"/>
    </xf>
    <xf numFmtId="2" fontId="69" fillId="62" borderId="6" xfId="0" applyNumberFormat="1" applyFont="1" applyFill="1" applyBorder="1" applyAlignment="1">
      <alignment horizontal="center" vertical="center" wrapText="1"/>
    </xf>
    <xf numFmtId="2" fontId="69" fillId="62" borderId="7" xfId="0" applyNumberFormat="1" applyFont="1" applyFill="1" applyBorder="1" applyAlignment="1">
      <alignment horizontal="center" vertical="center" wrapText="1"/>
    </xf>
    <xf numFmtId="167" fontId="76" fillId="62" borderId="46" xfId="5" applyFont="1" applyFill="1" applyBorder="1" applyAlignment="1">
      <alignment horizontal="center" vertical="top" wrapText="1"/>
    </xf>
    <xf numFmtId="167" fontId="76" fillId="62" borderId="35" xfId="5" applyFont="1" applyFill="1" applyBorder="1" applyAlignment="1">
      <alignment horizontal="center" vertical="top" wrapText="1"/>
    </xf>
    <xf numFmtId="0" fontId="56" fillId="0" borderId="5" xfId="0" applyFont="1" applyFill="1" applyBorder="1" applyAlignment="1">
      <alignment horizontal="left"/>
    </xf>
    <xf numFmtId="0" fontId="56" fillId="0" borderId="7" xfId="0" applyFont="1" applyFill="1" applyBorder="1" applyAlignment="1">
      <alignment horizontal="left"/>
    </xf>
    <xf numFmtId="0" fontId="61" fillId="0" borderId="5" xfId="10" applyFont="1" applyFill="1" applyBorder="1" applyAlignment="1" applyProtection="1">
      <alignment horizontal="left" vertical="center"/>
      <protection hidden="1"/>
    </xf>
    <xf numFmtId="0" fontId="61" fillId="0" borderId="7" xfId="10" applyFont="1" applyFill="1" applyBorder="1" applyAlignment="1" applyProtection="1">
      <alignment horizontal="left" vertical="center"/>
      <protection hidden="1"/>
    </xf>
    <xf numFmtId="2" fontId="90" fillId="62" borderId="39" xfId="10" applyNumberFormat="1" applyFont="1" applyFill="1" applyBorder="1" applyAlignment="1" applyProtection="1">
      <alignment horizontal="center" vertical="center" wrapText="1"/>
      <protection hidden="1"/>
    </xf>
    <xf numFmtId="2" fontId="90" fillId="62" borderId="5" xfId="2" applyNumberFormat="1" applyFont="1" applyFill="1" applyBorder="1" applyAlignment="1" applyProtection="1">
      <alignment horizontal="center" vertical="center" wrapText="1"/>
      <protection hidden="1"/>
    </xf>
    <xf numFmtId="0" fontId="69" fillId="62" borderId="7" xfId="0" applyFont="1" applyFill="1" applyBorder="1" applyAlignment="1">
      <alignment horizontal="center" vertical="center" wrapText="1"/>
    </xf>
    <xf numFmtId="0" fontId="56" fillId="0" borderId="0" xfId="0" applyFont="1" applyAlignment="1">
      <alignment horizontal="left" vertical="top" wrapText="1"/>
    </xf>
    <xf numFmtId="2" fontId="90" fillId="62" borderId="38" xfId="10" applyNumberFormat="1" applyFont="1" applyFill="1" applyBorder="1" applyAlignment="1" applyProtection="1">
      <alignment horizontal="center" vertical="center" wrapText="1"/>
      <protection hidden="1"/>
    </xf>
    <xf numFmtId="2" fontId="90" fillId="62" borderId="40" xfId="10" applyNumberFormat="1" applyFont="1" applyFill="1" applyBorder="1" applyAlignment="1" applyProtection="1">
      <alignment horizontal="center" vertical="center" wrapText="1"/>
      <protection hidden="1"/>
    </xf>
    <xf numFmtId="2" fontId="90" fillId="62" borderId="37" xfId="10" applyNumberFormat="1" applyFont="1" applyFill="1" applyBorder="1" applyAlignment="1" applyProtection="1">
      <alignment horizontal="center" vertical="center" wrapText="1"/>
      <protection hidden="1"/>
    </xf>
    <xf numFmtId="0" fontId="73" fillId="62" borderId="7" xfId="0" applyFont="1" applyFill="1" applyBorder="1" applyAlignment="1">
      <alignment horizontal="center" vertical="center" wrapText="1"/>
    </xf>
    <xf numFmtId="0" fontId="56" fillId="0" borderId="5" xfId="6" applyFont="1" applyFill="1" applyBorder="1" applyAlignment="1" applyProtection="1">
      <alignment horizontal="center"/>
      <protection hidden="1"/>
    </xf>
    <xf numFmtId="0" fontId="56" fillId="0" borderId="6" xfId="6" applyFont="1" applyFill="1" applyBorder="1" applyAlignment="1" applyProtection="1">
      <alignment horizontal="center"/>
      <protection hidden="1"/>
    </xf>
    <xf numFmtId="0" fontId="56" fillId="0" borderId="7" xfId="6" applyFont="1" applyFill="1" applyBorder="1" applyAlignment="1" applyProtection="1">
      <alignment horizontal="center"/>
      <protection hidden="1"/>
    </xf>
    <xf numFmtId="0" fontId="1" fillId="0" borderId="1" xfId="52867" applyFont="1" applyBorder="1"/>
    <xf numFmtId="0" fontId="56" fillId="2" borderId="1" xfId="0" applyFont="1" applyFill="1" applyBorder="1" applyAlignment="1">
      <alignment horizontal="left"/>
    </xf>
    <xf numFmtId="0" fontId="56" fillId="2" borderId="1" xfId="0" applyFont="1" applyFill="1" applyBorder="1" applyAlignment="1"/>
    <xf numFmtId="0" fontId="56" fillId="2" borderId="45" xfId="79" applyFont="1" applyFill="1" applyBorder="1"/>
  </cellXfs>
  <cellStyles count="52925">
    <cellStyle name="20% - Accent1" xfId="26" builtinId="30" customBuiltin="1"/>
    <cellStyle name="20% - Accent1 10" xfId="180" xr:uid="{00000000-0005-0000-0000-000001000000}"/>
    <cellStyle name="20% - Accent1 10 10" xfId="181" xr:uid="{00000000-0005-0000-0000-000002000000}"/>
    <cellStyle name="20% - Accent1 10 10 2" xfId="182" xr:uid="{00000000-0005-0000-0000-000003000000}"/>
    <cellStyle name="20% - Accent1 10 11" xfId="183" xr:uid="{00000000-0005-0000-0000-000004000000}"/>
    <cellStyle name="20% - Accent1 10 11 2" xfId="184" xr:uid="{00000000-0005-0000-0000-000005000000}"/>
    <cellStyle name="20% - Accent1 10 12" xfId="185" xr:uid="{00000000-0005-0000-0000-000006000000}"/>
    <cellStyle name="20% - Accent1 10 2" xfId="186" xr:uid="{00000000-0005-0000-0000-000007000000}"/>
    <cellStyle name="20% - Accent1 10 2 10" xfId="187" xr:uid="{00000000-0005-0000-0000-000008000000}"/>
    <cellStyle name="20% - Accent1 10 2 10 2" xfId="188" xr:uid="{00000000-0005-0000-0000-000009000000}"/>
    <cellStyle name="20% - Accent1 10 2 11" xfId="189" xr:uid="{00000000-0005-0000-0000-00000A000000}"/>
    <cellStyle name="20% - Accent1 10 2 2" xfId="190" xr:uid="{00000000-0005-0000-0000-00000B000000}"/>
    <cellStyle name="20% - Accent1 10 2 2 2" xfId="191" xr:uid="{00000000-0005-0000-0000-00000C000000}"/>
    <cellStyle name="20% - Accent1 10 2 2 2 2" xfId="192" xr:uid="{00000000-0005-0000-0000-00000D000000}"/>
    <cellStyle name="20% - Accent1 10 2 2 2 2 2" xfId="193" xr:uid="{00000000-0005-0000-0000-00000E000000}"/>
    <cellStyle name="20% - Accent1 10 2 2 2 2 2 2" xfId="194" xr:uid="{00000000-0005-0000-0000-00000F000000}"/>
    <cellStyle name="20% - Accent1 10 2 2 2 2 3" xfId="195" xr:uid="{00000000-0005-0000-0000-000010000000}"/>
    <cellStyle name="20% - Accent1 10 2 2 2 3" xfId="196" xr:uid="{00000000-0005-0000-0000-000011000000}"/>
    <cellStyle name="20% - Accent1 10 2 2 2 3 2" xfId="197" xr:uid="{00000000-0005-0000-0000-000012000000}"/>
    <cellStyle name="20% - Accent1 10 2 2 2 4" xfId="198" xr:uid="{00000000-0005-0000-0000-000013000000}"/>
    <cellStyle name="20% - Accent1 10 2 2 3" xfId="199" xr:uid="{00000000-0005-0000-0000-000014000000}"/>
    <cellStyle name="20% - Accent1 10 2 2 3 2" xfId="200" xr:uid="{00000000-0005-0000-0000-000015000000}"/>
    <cellStyle name="20% - Accent1 10 2 2 3 2 2" xfId="201" xr:uid="{00000000-0005-0000-0000-000016000000}"/>
    <cellStyle name="20% - Accent1 10 2 2 3 2 2 2" xfId="202" xr:uid="{00000000-0005-0000-0000-000017000000}"/>
    <cellStyle name="20% - Accent1 10 2 2 3 2 3" xfId="203" xr:uid="{00000000-0005-0000-0000-000018000000}"/>
    <cellStyle name="20% - Accent1 10 2 2 3 3" xfId="204" xr:uid="{00000000-0005-0000-0000-000019000000}"/>
    <cellStyle name="20% - Accent1 10 2 2 3 3 2" xfId="205" xr:uid="{00000000-0005-0000-0000-00001A000000}"/>
    <cellStyle name="20% - Accent1 10 2 2 3 4" xfId="206" xr:uid="{00000000-0005-0000-0000-00001B000000}"/>
    <cellStyle name="20% - Accent1 10 2 2 4" xfId="207" xr:uid="{00000000-0005-0000-0000-00001C000000}"/>
    <cellStyle name="20% - Accent1 10 2 2 4 2" xfId="208" xr:uid="{00000000-0005-0000-0000-00001D000000}"/>
    <cellStyle name="20% - Accent1 10 2 2 4 2 2" xfId="209" xr:uid="{00000000-0005-0000-0000-00001E000000}"/>
    <cellStyle name="20% - Accent1 10 2 2 4 2 2 2" xfId="210" xr:uid="{00000000-0005-0000-0000-00001F000000}"/>
    <cellStyle name="20% - Accent1 10 2 2 4 2 3" xfId="211" xr:uid="{00000000-0005-0000-0000-000020000000}"/>
    <cellStyle name="20% - Accent1 10 2 2 4 3" xfId="212" xr:uid="{00000000-0005-0000-0000-000021000000}"/>
    <cellStyle name="20% - Accent1 10 2 2 4 3 2" xfId="213" xr:uid="{00000000-0005-0000-0000-000022000000}"/>
    <cellStyle name="20% - Accent1 10 2 2 4 4" xfId="214" xr:uid="{00000000-0005-0000-0000-000023000000}"/>
    <cellStyle name="20% - Accent1 10 2 2 5" xfId="215" xr:uid="{00000000-0005-0000-0000-000024000000}"/>
    <cellStyle name="20% - Accent1 10 2 2 5 2" xfId="216" xr:uid="{00000000-0005-0000-0000-000025000000}"/>
    <cellStyle name="20% - Accent1 10 2 2 5 2 2" xfId="217" xr:uid="{00000000-0005-0000-0000-000026000000}"/>
    <cellStyle name="20% - Accent1 10 2 2 5 3" xfId="218" xr:uid="{00000000-0005-0000-0000-000027000000}"/>
    <cellStyle name="20% - Accent1 10 2 2 6" xfId="219" xr:uid="{00000000-0005-0000-0000-000028000000}"/>
    <cellStyle name="20% - Accent1 10 2 2 6 2" xfId="220" xr:uid="{00000000-0005-0000-0000-000029000000}"/>
    <cellStyle name="20% - Accent1 10 2 2 6 2 2" xfId="221" xr:uid="{00000000-0005-0000-0000-00002A000000}"/>
    <cellStyle name="20% - Accent1 10 2 2 6 3" xfId="222" xr:uid="{00000000-0005-0000-0000-00002B000000}"/>
    <cellStyle name="20% - Accent1 10 2 2 7" xfId="223" xr:uid="{00000000-0005-0000-0000-00002C000000}"/>
    <cellStyle name="20% - Accent1 10 2 2 7 2" xfId="224" xr:uid="{00000000-0005-0000-0000-00002D000000}"/>
    <cellStyle name="20% - Accent1 10 2 2 8" xfId="225" xr:uid="{00000000-0005-0000-0000-00002E000000}"/>
    <cellStyle name="20% - Accent1 10 2 2 8 2" xfId="226" xr:uid="{00000000-0005-0000-0000-00002F000000}"/>
    <cellStyle name="20% - Accent1 10 2 2 9" xfId="227" xr:uid="{00000000-0005-0000-0000-000030000000}"/>
    <cellStyle name="20% - Accent1 10 2 3" xfId="228" xr:uid="{00000000-0005-0000-0000-000031000000}"/>
    <cellStyle name="20% - Accent1 10 2 3 2" xfId="229" xr:uid="{00000000-0005-0000-0000-000032000000}"/>
    <cellStyle name="20% - Accent1 10 2 3 2 2" xfId="230" xr:uid="{00000000-0005-0000-0000-000033000000}"/>
    <cellStyle name="20% - Accent1 10 2 3 2 2 2" xfId="231" xr:uid="{00000000-0005-0000-0000-000034000000}"/>
    <cellStyle name="20% - Accent1 10 2 3 2 2 2 2" xfId="232" xr:uid="{00000000-0005-0000-0000-000035000000}"/>
    <cellStyle name="20% - Accent1 10 2 3 2 2 3" xfId="233" xr:uid="{00000000-0005-0000-0000-000036000000}"/>
    <cellStyle name="20% - Accent1 10 2 3 2 3" xfId="234" xr:uid="{00000000-0005-0000-0000-000037000000}"/>
    <cellStyle name="20% - Accent1 10 2 3 2 3 2" xfId="235" xr:uid="{00000000-0005-0000-0000-000038000000}"/>
    <cellStyle name="20% - Accent1 10 2 3 2 4" xfId="236" xr:uid="{00000000-0005-0000-0000-000039000000}"/>
    <cellStyle name="20% - Accent1 10 2 3 3" xfId="237" xr:uid="{00000000-0005-0000-0000-00003A000000}"/>
    <cellStyle name="20% - Accent1 10 2 3 3 2" xfId="238" xr:uid="{00000000-0005-0000-0000-00003B000000}"/>
    <cellStyle name="20% - Accent1 10 2 3 3 2 2" xfId="239" xr:uid="{00000000-0005-0000-0000-00003C000000}"/>
    <cellStyle name="20% - Accent1 10 2 3 3 2 2 2" xfId="240" xr:uid="{00000000-0005-0000-0000-00003D000000}"/>
    <cellStyle name="20% - Accent1 10 2 3 3 2 3" xfId="241" xr:uid="{00000000-0005-0000-0000-00003E000000}"/>
    <cellStyle name="20% - Accent1 10 2 3 3 3" xfId="242" xr:uid="{00000000-0005-0000-0000-00003F000000}"/>
    <cellStyle name="20% - Accent1 10 2 3 3 3 2" xfId="243" xr:uid="{00000000-0005-0000-0000-000040000000}"/>
    <cellStyle name="20% - Accent1 10 2 3 3 4" xfId="244" xr:uid="{00000000-0005-0000-0000-000041000000}"/>
    <cellStyle name="20% - Accent1 10 2 3 4" xfId="245" xr:uid="{00000000-0005-0000-0000-000042000000}"/>
    <cellStyle name="20% - Accent1 10 2 3 4 2" xfId="246" xr:uid="{00000000-0005-0000-0000-000043000000}"/>
    <cellStyle name="20% - Accent1 10 2 3 4 2 2" xfId="247" xr:uid="{00000000-0005-0000-0000-000044000000}"/>
    <cellStyle name="20% - Accent1 10 2 3 4 2 2 2" xfId="248" xr:uid="{00000000-0005-0000-0000-000045000000}"/>
    <cellStyle name="20% - Accent1 10 2 3 4 2 3" xfId="249" xr:uid="{00000000-0005-0000-0000-000046000000}"/>
    <cellStyle name="20% - Accent1 10 2 3 4 3" xfId="250" xr:uid="{00000000-0005-0000-0000-000047000000}"/>
    <cellStyle name="20% - Accent1 10 2 3 4 3 2" xfId="251" xr:uid="{00000000-0005-0000-0000-000048000000}"/>
    <cellStyle name="20% - Accent1 10 2 3 4 4" xfId="252" xr:uid="{00000000-0005-0000-0000-000049000000}"/>
    <cellStyle name="20% - Accent1 10 2 3 5" xfId="253" xr:uid="{00000000-0005-0000-0000-00004A000000}"/>
    <cellStyle name="20% - Accent1 10 2 3 5 2" xfId="254" xr:uid="{00000000-0005-0000-0000-00004B000000}"/>
    <cellStyle name="20% - Accent1 10 2 3 5 2 2" xfId="255" xr:uid="{00000000-0005-0000-0000-00004C000000}"/>
    <cellStyle name="20% - Accent1 10 2 3 5 3" xfId="256" xr:uid="{00000000-0005-0000-0000-00004D000000}"/>
    <cellStyle name="20% - Accent1 10 2 3 6" xfId="257" xr:uid="{00000000-0005-0000-0000-00004E000000}"/>
    <cellStyle name="20% - Accent1 10 2 3 6 2" xfId="258" xr:uid="{00000000-0005-0000-0000-00004F000000}"/>
    <cellStyle name="20% - Accent1 10 2 3 6 2 2" xfId="259" xr:uid="{00000000-0005-0000-0000-000050000000}"/>
    <cellStyle name="20% - Accent1 10 2 3 6 3" xfId="260" xr:uid="{00000000-0005-0000-0000-000051000000}"/>
    <cellStyle name="20% - Accent1 10 2 3 7" xfId="261" xr:uid="{00000000-0005-0000-0000-000052000000}"/>
    <cellStyle name="20% - Accent1 10 2 3 7 2" xfId="262" xr:uid="{00000000-0005-0000-0000-000053000000}"/>
    <cellStyle name="20% - Accent1 10 2 3 8" xfId="263" xr:uid="{00000000-0005-0000-0000-000054000000}"/>
    <cellStyle name="20% - Accent1 10 2 3 8 2" xfId="264" xr:uid="{00000000-0005-0000-0000-000055000000}"/>
    <cellStyle name="20% - Accent1 10 2 3 9" xfId="265" xr:uid="{00000000-0005-0000-0000-000056000000}"/>
    <cellStyle name="20% - Accent1 10 2 4" xfId="266" xr:uid="{00000000-0005-0000-0000-000057000000}"/>
    <cellStyle name="20% - Accent1 10 2 4 2" xfId="267" xr:uid="{00000000-0005-0000-0000-000058000000}"/>
    <cellStyle name="20% - Accent1 10 2 4 2 2" xfId="268" xr:uid="{00000000-0005-0000-0000-000059000000}"/>
    <cellStyle name="20% - Accent1 10 2 4 2 2 2" xfId="269" xr:uid="{00000000-0005-0000-0000-00005A000000}"/>
    <cellStyle name="20% - Accent1 10 2 4 2 3" xfId="270" xr:uid="{00000000-0005-0000-0000-00005B000000}"/>
    <cellStyle name="20% - Accent1 10 2 4 3" xfId="271" xr:uid="{00000000-0005-0000-0000-00005C000000}"/>
    <cellStyle name="20% - Accent1 10 2 4 3 2" xfId="272" xr:uid="{00000000-0005-0000-0000-00005D000000}"/>
    <cellStyle name="20% - Accent1 10 2 4 4" xfId="273" xr:uid="{00000000-0005-0000-0000-00005E000000}"/>
    <cellStyle name="20% - Accent1 10 2 5" xfId="274" xr:uid="{00000000-0005-0000-0000-00005F000000}"/>
    <cellStyle name="20% - Accent1 10 2 5 2" xfId="275" xr:uid="{00000000-0005-0000-0000-000060000000}"/>
    <cellStyle name="20% - Accent1 10 2 5 2 2" xfId="276" xr:uid="{00000000-0005-0000-0000-000061000000}"/>
    <cellStyle name="20% - Accent1 10 2 5 2 2 2" xfId="277" xr:uid="{00000000-0005-0000-0000-000062000000}"/>
    <cellStyle name="20% - Accent1 10 2 5 2 3" xfId="278" xr:uid="{00000000-0005-0000-0000-000063000000}"/>
    <cellStyle name="20% - Accent1 10 2 5 3" xfId="279" xr:uid="{00000000-0005-0000-0000-000064000000}"/>
    <cellStyle name="20% - Accent1 10 2 5 3 2" xfId="280" xr:uid="{00000000-0005-0000-0000-000065000000}"/>
    <cellStyle name="20% - Accent1 10 2 5 4" xfId="281" xr:uid="{00000000-0005-0000-0000-000066000000}"/>
    <cellStyle name="20% - Accent1 10 2 6" xfId="282" xr:uid="{00000000-0005-0000-0000-000067000000}"/>
    <cellStyle name="20% - Accent1 10 2 6 2" xfId="283" xr:uid="{00000000-0005-0000-0000-000068000000}"/>
    <cellStyle name="20% - Accent1 10 2 6 2 2" xfId="284" xr:uid="{00000000-0005-0000-0000-000069000000}"/>
    <cellStyle name="20% - Accent1 10 2 6 2 2 2" xfId="285" xr:uid="{00000000-0005-0000-0000-00006A000000}"/>
    <cellStyle name="20% - Accent1 10 2 6 2 3" xfId="286" xr:uid="{00000000-0005-0000-0000-00006B000000}"/>
    <cellStyle name="20% - Accent1 10 2 6 3" xfId="287" xr:uid="{00000000-0005-0000-0000-00006C000000}"/>
    <cellStyle name="20% - Accent1 10 2 6 3 2" xfId="288" xr:uid="{00000000-0005-0000-0000-00006D000000}"/>
    <cellStyle name="20% - Accent1 10 2 6 4" xfId="289" xr:uid="{00000000-0005-0000-0000-00006E000000}"/>
    <cellStyle name="20% - Accent1 10 2 7" xfId="290" xr:uid="{00000000-0005-0000-0000-00006F000000}"/>
    <cellStyle name="20% - Accent1 10 2 7 2" xfId="291" xr:uid="{00000000-0005-0000-0000-000070000000}"/>
    <cellStyle name="20% - Accent1 10 2 7 2 2" xfId="292" xr:uid="{00000000-0005-0000-0000-000071000000}"/>
    <cellStyle name="20% - Accent1 10 2 7 3" xfId="293" xr:uid="{00000000-0005-0000-0000-000072000000}"/>
    <cellStyle name="20% - Accent1 10 2 8" xfId="294" xr:uid="{00000000-0005-0000-0000-000073000000}"/>
    <cellStyle name="20% - Accent1 10 2 8 2" xfId="295" xr:uid="{00000000-0005-0000-0000-000074000000}"/>
    <cellStyle name="20% - Accent1 10 2 8 2 2" xfId="296" xr:uid="{00000000-0005-0000-0000-000075000000}"/>
    <cellStyle name="20% - Accent1 10 2 8 3" xfId="297" xr:uid="{00000000-0005-0000-0000-000076000000}"/>
    <cellStyle name="20% - Accent1 10 2 9" xfId="298" xr:uid="{00000000-0005-0000-0000-000077000000}"/>
    <cellStyle name="20% - Accent1 10 2 9 2" xfId="299" xr:uid="{00000000-0005-0000-0000-000078000000}"/>
    <cellStyle name="20% - Accent1 10 3" xfId="300" xr:uid="{00000000-0005-0000-0000-000079000000}"/>
    <cellStyle name="20% - Accent1 10 3 2" xfId="301" xr:uid="{00000000-0005-0000-0000-00007A000000}"/>
    <cellStyle name="20% - Accent1 10 3 2 2" xfId="302" xr:uid="{00000000-0005-0000-0000-00007B000000}"/>
    <cellStyle name="20% - Accent1 10 3 2 2 2" xfId="303" xr:uid="{00000000-0005-0000-0000-00007C000000}"/>
    <cellStyle name="20% - Accent1 10 3 2 2 2 2" xfId="304" xr:uid="{00000000-0005-0000-0000-00007D000000}"/>
    <cellStyle name="20% - Accent1 10 3 2 2 3" xfId="305" xr:uid="{00000000-0005-0000-0000-00007E000000}"/>
    <cellStyle name="20% - Accent1 10 3 2 3" xfId="306" xr:uid="{00000000-0005-0000-0000-00007F000000}"/>
    <cellStyle name="20% - Accent1 10 3 2 3 2" xfId="307" xr:uid="{00000000-0005-0000-0000-000080000000}"/>
    <cellStyle name="20% - Accent1 10 3 2 4" xfId="308" xr:uid="{00000000-0005-0000-0000-000081000000}"/>
    <cellStyle name="20% - Accent1 10 3 3" xfId="309" xr:uid="{00000000-0005-0000-0000-000082000000}"/>
    <cellStyle name="20% - Accent1 10 3 3 2" xfId="310" xr:uid="{00000000-0005-0000-0000-000083000000}"/>
    <cellStyle name="20% - Accent1 10 3 3 2 2" xfId="311" xr:uid="{00000000-0005-0000-0000-000084000000}"/>
    <cellStyle name="20% - Accent1 10 3 3 2 2 2" xfId="312" xr:uid="{00000000-0005-0000-0000-000085000000}"/>
    <cellStyle name="20% - Accent1 10 3 3 2 3" xfId="313" xr:uid="{00000000-0005-0000-0000-000086000000}"/>
    <cellStyle name="20% - Accent1 10 3 3 3" xfId="314" xr:uid="{00000000-0005-0000-0000-000087000000}"/>
    <cellStyle name="20% - Accent1 10 3 3 3 2" xfId="315" xr:uid="{00000000-0005-0000-0000-000088000000}"/>
    <cellStyle name="20% - Accent1 10 3 3 4" xfId="316" xr:uid="{00000000-0005-0000-0000-000089000000}"/>
    <cellStyle name="20% - Accent1 10 3 4" xfId="317" xr:uid="{00000000-0005-0000-0000-00008A000000}"/>
    <cellStyle name="20% - Accent1 10 3 4 2" xfId="318" xr:uid="{00000000-0005-0000-0000-00008B000000}"/>
    <cellStyle name="20% - Accent1 10 3 4 2 2" xfId="319" xr:uid="{00000000-0005-0000-0000-00008C000000}"/>
    <cellStyle name="20% - Accent1 10 3 4 2 2 2" xfId="320" xr:uid="{00000000-0005-0000-0000-00008D000000}"/>
    <cellStyle name="20% - Accent1 10 3 4 2 3" xfId="321" xr:uid="{00000000-0005-0000-0000-00008E000000}"/>
    <cellStyle name="20% - Accent1 10 3 4 3" xfId="322" xr:uid="{00000000-0005-0000-0000-00008F000000}"/>
    <cellStyle name="20% - Accent1 10 3 4 3 2" xfId="323" xr:uid="{00000000-0005-0000-0000-000090000000}"/>
    <cellStyle name="20% - Accent1 10 3 4 4" xfId="324" xr:uid="{00000000-0005-0000-0000-000091000000}"/>
    <cellStyle name="20% - Accent1 10 3 5" xfId="325" xr:uid="{00000000-0005-0000-0000-000092000000}"/>
    <cellStyle name="20% - Accent1 10 3 5 2" xfId="326" xr:uid="{00000000-0005-0000-0000-000093000000}"/>
    <cellStyle name="20% - Accent1 10 3 5 2 2" xfId="327" xr:uid="{00000000-0005-0000-0000-000094000000}"/>
    <cellStyle name="20% - Accent1 10 3 5 3" xfId="328" xr:uid="{00000000-0005-0000-0000-000095000000}"/>
    <cellStyle name="20% - Accent1 10 3 6" xfId="329" xr:uid="{00000000-0005-0000-0000-000096000000}"/>
    <cellStyle name="20% - Accent1 10 3 6 2" xfId="330" xr:uid="{00000000-0005-0000-0000-000097000000}"/>
    <cellStyle name="20% - Accent1 10 3 6 2 2" xfId="331" xr:uid="{00000000-0005-0000-0000-000098000000}"/>
    <cellStyle name="20% - Accent1 10 3 6 3" xfId="332" xr:uid="{00000000-0005-0000-0000-000099000000}"/>
    <cellStyle name="20% - Accent1 10 3 7" xfId="333" xr:uid="{00000000-0005-0000-0000-00009A000000}"/>
    <cellStyle name="20% - Accent1 10 3 7 2" xfId="334" xr:uid="{00000000-0005-0000-0000-00009B000000}"/>
    <cellStyle name="20% - Accent1 10 3 8" xfId="335" xr:uid="{00000000-0005-0000-0000-00009C000000}"/>
    <cellStyle name="20% - Accent1 10 3 8 2" xfId="336" xr:uid="{00000000-0005-0000-0000-00009D000000}"/>
    <cellStyle name="20% - Accent1 10 3 9" xfId="337" xr:uid="{00000000-0005-0000-0000-00009E000000}"/>
    <cellStyle name="20% - Accent1 10 4" xfId="338" xr:uid="{00000000-0005-0000-0000-00009F000000}"/>
    <cellStyle name="20% - Accent1 10 4 2" xfId="339" xr:uid="{00000000-0005-0000-0000-0000A0000000}"/>
    <cellStyle name="20% - Accent1 10 4 2 2" xfId="340" xr:uid="{00000000-0005-0000-0000-0000A1000000}"/>
    <cellStyle name="20% - Accent1 10 4 2 2 2" xfId="341" xr:uid="{00000000-0005-0000-0000-0000A2000000}"/>
    <cellStyle name="20% - Accent1 10 4 2 2 2 2" xfId="342" xr:uid="{00000000-0005-0000-0000-0000A3000000}"/>
    <cellStyle name="20% - Accent1 10 4 2 2 3" xfId="343" xr:uid="{00000000-0005-0000-0000-0000A4000000}"/>
    <cellStyle name="20% - Accent1 10 4 2 3" xfId="344" xr:uid="{00000000-0005-0000-0000-0000A5000000}"/>
    <cellStyle name="20% - Accent1 10 4 2 3 2" xfId="345" xr:uid="{00000000-0005-0000-0000-0000A6000000}"/>
    <cellStyle name="20% - Accent1 10 4 2 4" xfId="346" xr:uid="{00000000-0005-0000-0000-0000A7000000}"/>
    <cellStyle name="20% - Accent1 10 4 3" xfId="347" xr:uid="{00000000-0005-0000-0000-0000A8000000}"/>
    <cellStyle name="20% - Accent1 10 4 3 2" xfId="348" xr:uid="{00000000-0005-0000-0000-0000A9000000}"/>
    <cellStyle name="20% - Accent1 10 4 3 2 2" xfId="349" xr:uid="{00000000-0005-0000-0000-0000AA000000}"/>
    <cellStyle name="20% - Accent1 10 4 3 2 2 2" xfId="350" xr:uid="{00000000-0005-0000-0000-0000AB000000}"/>
    <cellStyle name="20% - Accent1 10 4 3 2 3" xfId="351" xr:uid="{00000000-0005-0000-0000-0000AC000000}"/>
    <cellStyle name="20% - Accent1 10 4 3 3" xfId="352" xr:uid="{00000000-0005-0000-0000-0000AD000000}"/>
    <cellStyle name="20% - Accent1 10 4 3 3 2" xfId="353" xr:uid="{00000000-0005-0000-0000-0000AE000000}"/>
    <cellStyle name="20% - Accent1 10 4 3 4" xfId="354" xr:uid="{00000000-0005-0000-0000-0000AF000000}"/>
    <cellStyle name="20% - Accent1 10 4 4" xfId="355" xr:uid="{00000000-0005-0000-0000-0000B0000000}"/>
    <cellStyle name="20% - Accent1 10 4 4 2" xfId="356" xr:uid="{00000000-0005-0000-0000-0000B1000000}"/>
    <cellStyle name="20% - Accent1 10 4 4 2 2" xfId="357" xr:uid="{00000000-0005-0000-0000-0000B2000000}"/>
    <cellStyle name="20% - Accent1 10 4 4 2 2 2" xfId="358" xr:uid="{00000000-0005-0000-0000-0000B3000000}"/>
    <cellStyle name="20% - Accent1 10 4 4 2 3" xfId="359" xr:uid="{00000000-0005-0000-0000-0000B4000000}"/>
    <cellStyle name="20% - Accent1 10 4 4 3" xfId="360" xr:uid="{00000000-0005-0000-0000-0000B5000000}"/>
    <cellStyle name="20% - Accent1 10 4 4 3 2" xfId="361" xr:uid="{00000000-0005-0000-0000-0000B6000000}"/>
    <cellStyle name="20% - Accent1 10 4 4 4" xfId="362" xr:uid="{00000000-0005-0000-0000-0000B7000000}"/>
    <cellStyle name="20% - Accent1 10 4 5" xfId="363" xr:uid="{00000000-0005-0000-0000-0000B8000000}"/>
    <cellStyle name="20% - Accent1 10 4 5 2" xfId="364" xr:uid="{00000000-0005-0000-0000-0000B9000000}"/>
    <cellStyle name="20% - Accent1 10 4 5 2 2" xfId="365" xr:uid="{00000000-0005-0000-0000-0000BA000000}"/>
    <cellStyle name="20% - Accent1 10 4 5 3" xfId="366" xr:uid="{00000000-0005-0000-0000-0000BB000000}"/>
    <cellStyle name="20% - Accent1 10 4 6" xfId="367" xr:uid="{00000000-0005-0000-0000-0000BC000000}"/>
    <cellStyle name="20% - Accent1 10 4 6 2" xfId="368" xr:uid="{00000000-0005-0000-0000-0000BD000000}"/>
    <cellStyle name="20% - Accent1 10 4 6 2 2" xfId="369" xr:uid="{00000000-0005-0000-0000-0000BE000000}"/>
    <cellStyle name="20% - Accent1 10 4 6 3" xfId="370" xr:uid="{00000000-0005-0000-0000-0000BF000000}"/>
    <cellStyle name="20% - Accent1 10 4 7" xfId="371" xr:uid="{00000000-0005-0000-0000-0000C0000000}"/>
    <cellStyle name="20% - Accent1 10 4 7 2" xfId="372" xr:uid="{00000000-0005-0000-0000-0000C1000000}"/>
    <cellStyle name="20% - Accent1 10 4 8" xfId="373" xr:uid="{00000000-0005-0000-0000-0000C2000000}"/>
    <cellStyle name="20% - Accent1 10 4 8 2" xfId="374" xr:uid="{00000000-0005-0000-0000-0000C3000000}"/>
    <cellStyle name="20% - Accent1 10 4 9" xfId="375" xr:uid="{00000000-0005-0000-0000-0000C4000000}"/>
    <cellStyle name="20% - Accent1 10 5" xfId="376" xr:uid="{00000000-0005-0000-0000-0000C5000000}"/>
    <cellStyle name="20% - Accent1 10 5 2" xfId="377" xr:uid="{00000000-0005-0000-0000-0000C6000000}"/>
    <cellStyle name="20% - Accent1 10 5 2 2" xfId="378" xr:uid="{00000000-0005-0000-0000-0000C7000000}"/>
    <cellStyle name="20% - Accent1 10 5 2 2 2" xfId="379" xr:uid="{00000000-0005-0000-0000-0000C8000000}"/>
    <cellStyle name="20% - Accent1 10 5 2 3" xfId="380" xr:uid="{00000000-0005-0000-0000-0000C9000000}"/>
    <cellStyle name="20% - Accent1 10 5 3" xfId="381" xr:uid="{00000000-0005-0000-0000-0000CA000000}"/>
    <cellStyle name="20% - Accent1 10 5 3 2" xfId="382" xr:uid="{00000000-0005-0000-0000-0000CB000000}"/>
    <cellStyle name="20% - Accent1 10 5 4" xfId="383" xr:uid="{00000000-0005-0000-0000-0000CC000000}"/>
    <cellStyle name="20% - Accent1 10 6" xfId="384" xr:uid="{00000000-0005-0000-0000-0000CD000000}"/>
    <cellStyle name="20% - Accent1 10 6 2" xfId="385" xr:uid="{00000000-0005-0000-0000-0000CE000000}"/>
    <cellStyle name="20% - Accent1 10 6 2 2" xfId="386" xr:uid="{00000000-0005-0000-0000-0000CF000000}"/>
    <cellStyle name="20% - Accent1 10 6 2 2 2" xfId="387" xr:uid="{00000000-0005-0000-0000-0000D0000000}"/>
    <cellStyle name="20% - Accent1 10 6 2 3" xfId="388" xr:uid="{00000000-0005-0000-0000-0000D1000000}"/>
    <cellStyle name="20% - Accent1 10 6 3" xfId="389" xr:uid="{00000000-0005-0000-0000-0000D2000000}"/>
    <cellStyle name="20% - Accent1 10 6 3 2" xfId="390" xr:uid="{00000000-0005-0000-0000-0000D3000000}"/>
    <cellStyle name="20% - Accent1 10 6 4" xfId="391" xr:uid="{00000000-0005-0000-0000-0000D4000000}"/>
    <cellStyle name="20% - Accent1 10 7" xfId="392" xr:uid="{00000000-0005-0000-0000-0000D5000000}"/>
    <cellStyle name="20% - Accent1 10 7 2" xfId="393" xr:uid="{00000000-0005-0000-0000-0000D6000000}"/>
    <cellStyle name="20% - Accent1 10 7 2 2" xfId="394" xr:uid="{00000000-0005-0000-0000-0000D7000000}"/>
    <cellStyle name="20% - Accent1 10 7 2 2 2" xfId="395" xr:uid="{00000000-0005-0000-0000-0000D8000000}"/>
    <cellStyle name="20% - Accent1 10 7 2 3" xfId="396" xr:uid="{00000000-0005-0000-0000-0000D9000000}"/>
    <cellStyle name="20% - Accent1 10 7 3" xfId="397" xr:uid="{00000000-0005-0000-0000-0000DA000000}"/>
    <cellStyle name="20% - Accent1 10 7 3 2" xfId="398" xr:uid="{00000000-0005-0000-0000-0000DB000000}"/>
    <cellStyle name="20% - Accent1 10 7 4" xfId="399" xr:uid="{00000000-0005-0000-0000-0000DC000000}"/>
    <cellStyle name="20% - Accent1 10 8" xfId="400" xr:uid="{00000000-0005-0000-0000-0000DD000000}"/>
    <cellStyle name="20% - Accent1 10 8 2" xfId="401" xr:uid="{00000000-0005-0000-0000-0000DE000000}"/>
    <cellStyle name="20% - Accent1 10 8 2 2" xfId="402" xr:uid="{00000000-0005-0000-0000-0000DF000000}"/>
    <cellStyle name="20% - Accent1 10 8 3" xfId="403" xr:uid="{00000000-0005-0000-0000-0000E0000000}"/>
    <cellStyle name="20% - Accent1 10 9" xfId="404" xr:uid="{00000000-0005-0000-0000-0000E1000000}"/>
    <cellStyle name="20% - Accent1 10 9 2" xfId="405" xr:uid="{00000000-0005-0000-0000-0000E2000000}"/>
    <cellStyle name="20% - Accent1 10 9 2 2" xfId="406" xr:uid="{00000000-0005-0000-0000-0000E3000000}"/>
    <cellStyle name="20% - Accent1 10 9 3" xfId="407" xr:uid="{00000000-0005-0000-0000-0000E4000000}"/>
    <cellStyle name="20% - Accent1 11" xfId="408" xr:uid="{00000000-0005-0000-0000-0000E5000000}"/>
    <cellStyle name="20% - Accent1 11 10" xfId="409" xr:uid="{00000000-0005-0000-0000-0000E6000000}"/>
    <cellStyle name="20% - Accent1 11 10 2" xfId="410" xr:uid="{00000000-0005-0000-0000-0000E7000000}"/>
    <cellStyle name="20% - Accent1 11 11" xfId="411" xr:uid="{00000000-0005-0000-0000-0000E8000000}"/>
    <cellStyle name="20% - Accent1 11 2" xfId="412" xr:uid="{00000000-0005-0000-0000-0000E9000000}"/>
    <cellStyle name="20% - Accent1 11 2 2" xfId="413" xr:uid="{00000000-0005-0000-0000-0000EA000000}"/>
    <cellStyle name="20% - Accent1 11 2 2 2" xfId="414" xr:uid="{00000000-0005-0000-0000-0000EB000000}"/>
    <cellStyle name="20% - Accent1 11 2 2 2 2" xfId="415" xr:uid="{00000000-0005-0000-0000-0000EC000000}"/>
    <cellStyle name="20% - Accent1 11 2 2 2 2 2" xfId="416" xr:uid="{00000000-0005-0000-0000-0000ED000000}"/>
    <cellStyle name="20% - Accent1 11 2 2 2 3" xfId="417" xr:uid="{00000000-0005-0000-0000-0000EE000000}"/>
    <cellStyle name="20% - Accent1 11 2 2 3" xfId="418" xr:uid="{00000000-0005-0000-0000-0000EF000000}"/>
    <cellStyle name="20% - Accent1 11 2 2 3 2" xfId="419" xr:uid="{00000000-0005-0000-0000-0000F0000000}"/>
    <cellStyle name="20% - Accent1 11 2 2 4" xfId="420" xr:uid="{00000000-0005-0000-0000-0000F1000000}"/>
    <cellStyle name="20% - Accent1 11 2 3" xfId="421" xr:uid="{00000000-0005-0000-0000-0000F2000000}"/>
    <cellStyle name="20% - Accent1 11 2 3 2" xfId="422" xr:uid="{00000000-0005-0000-0000-0000F3000000}"/>
    <cellStyle name="20% - Accent1 11 2 3 2 2" xfId="423" xr:uid="{00000000-0005-0000-0000-0000F4000000}"/>
    <cellStyle name="20% - Accent1 11 2 3 2 2 2" xfId="424" xr:uid="{00000000-0005-0000-0000-0000F5000000}"/>
    <cellStyle name="20% - Accent1 11 2 3 2 3" xfId="425" xr:uid="{00000000-0005-0000-0000-0000F6000000}"/>
    <cellStyle name="20% - Accent1 11 2 3 3" xfId="426" xr:uid="{00000000-0005-0000-0000-0000F7000000}"/>
    <cellStyle name="20% - Accent1 11 2 3 3 2" xfId="427" xr:uid="{00000000-0005-0000-0000-0000F8000000}"/>
    <cellStyle name="20% - Accent1 11 2 3 4" xfId="428" xr:uid="{00000000-0005-0000-0000-0000F9000000}"/>
    <cellStyle name="20% - Accent1 11 2 4" xfId="429" xr:uid="{00000000-0005-0000-0000-0000FA000000}"/>
    <cellStyle name="20% - Accent1 11 2 4 2" xfId="430" xr:uid="{00000000-0005-0000-0000-0000FB000000}"/>
    <cellStyle name="20% - Accent1 11 2 4 2 2" xfId="431" xr:uid="{00000000-0005-0000-0000-0000FC000000}"/>
    <cellStyle name="20% - Accent1 11 2 4 2 2 2" xfId="432" xr:uid="{00000000-0005-0000-0000-0000FD000000}"/>
    <cellStyle name="20% - Accent1 11 2 4 2 3" xfId="433" xr:uid="{00000000-0005-0000-0000-0000FE000000}"/>
    <cellStyle name="20% - Accent1 11 2 4 3" xfId="434" xr:uid="{00000000-0005-0000-0000-0000FF000000}"/>
    <cellStyle name="20% - Accent1 11 2 4 3 2" xfId="435" xr:uid="{00000000-0005-0000-0000-000000010000}"/>
    <cellStyle name="20% - Accent1 11 2 4 4" xfId="436" xr:uid="{00000000-0005-0000-0000-000001010000}"/>
    <cellStyle name="20% - Accent1 11 2 5" xfId="437" xr:uid="{00000000-0005-0000-0000-000002010000}"/>
    <cellStyle name="20% - Accent1 11 2 5 2" xfId="438" xr:uid="{00000000-0005-0000-0000-000003010000}"/>
    <cellStyle name="20% - Accent1 11 2 5 2 2" xfId="439" xr:uid="{00000000-0005-0000-0000-000004010000}"/>
    <cellStyle name="20% - Accent1 11 2 5 3" xfId="440" xr:uid="{00000000-0005-0000-0000-000005010000}"/>
    <cellStyle name="20% - Accent1 11 2 6" xfId="441" xr:uid="{00000000-0005-0000-0000-000006010000}"/>
    <cellStyle name="20% - Accent1 11 2 6 2" xfId="442" xr:uid="{00000000-0005-0000-0000-000007010000}"/>
    <cellStyle name="20% - Accent1 11 2 6 2 2" xfId="443" xr:uid="{00000000-0005-0000-0000-000008010000}"/>
    <cellStyle name="20% - Accent1 11 2 6 3" xfId="444" xr:uid="{00000000-0005-0000-0000-000009010000}"/>
    <cellStyle name="20% - Accent1 11 2 7" xfId="445" xr:uid="{00000000-0005-0000-0000-00000A010000}"/>
    <cellStyle name="20% - Accent1 11 2 7 2" xfId="446" xr:uid="{00000000-0005-0000-0000-00000B010000}"/>
    <cellStyle name="20% - Accent1 11 2 8" xfId="447" xr:uid="{00000000-0005-0000-0000-00000C010000}"/>
    <cellStyle name="20% - Accent1 11 2 8 2" xfId="448" xr:uid="{00000000-0005-0000-0000-00000D010000}"/>
    <cellStyle name="20% - Accent1 11 2 9" xfId="449" xr:uid="{00000000-0005-0000-0000-00000E010000}"/>
    <cellStyle name="20% - Accent1 11 3" xfId="450" xr:uid="{00000000-0005-0000-0000-00000F010000}"/>
    <cellStyle name="20% - Accent1 11 3 2" xfId="451" xr:uid="{00000000-0005-0000-0000-000010010000}"/>
    <cellStyle name="20% - Accent1 11 3 2 2" xfId="452" xr:uid="{00000000-0005-0000-0000-000011010000}"/>
    <cellStyle name="20% - Accent1 11 3 2 2 2" xfId="453" xr:uid="{00000000-0005-0000-0000-000012010000}"/>
    <cellStyle name="20% - Accent1 11 3 2 2 2 2" xfId="454" xr:uid="{00000000-0005-0000-0000-000013010000}"/>
    <cellStyle name="20% - Accent1 11 3 2 2 3" xfId="455" xr:uid="{00000000-0005-0000-0000-000014010000}"/>
    <cellStyle name="20% - Accent1 11 3 2 3" xfId="456" xr:uid="{00000000-0005-0000-0000-000015010000}"/>
    <cellStyle name="20% - Accent1 11 3 2 3 2" xfId="457" xr:uid="{00000000-0005-0000-0000-000016010000}"/>
    <cellStyle name="20% - Accent1 11 3 2 4" xfId="458" xr:uid="{00000000-0005-0000-0000-000017010000}"/>
    <cellStyle name="20% - Accent1 11 3 3" xfId="459" xr:uid="{00000000-0005-0000-0000-000018010000}"/>
    <cellStyle name="20% - Accent1 11 3 3 2" xfId="460" xr:uid="{00000000-0005-0000-0000-000019010000}"/>
    <cellStyle name="20% - Accent1 11 3 3 2 2" xfId="461" xr:uid="{00000000-0005-0000-0000-00001A010000}"/>
    <cellStyle name="20% - Accent1 11 3 3 2 2 2" xfId="462" xr:uid="{00000000-0005-0000-0000-00001B010000}"/>
    <cellStyle name="20% - Accent1 11 3 3 2 3" xfId="463" xr:uid="{00000000-0005-0000-0000-00001C010000}"/>
    <cellStyle name="20% - Accent1 11 3 3 3" xfId="464" xr:uid="{00000000-0005-0000-0000-00001D010000}"/>
    <cellStyle name="20% - Accent1 11 3 3 3 2" xfId="465" xr:uid="{00000000-0005-0000-0000-00001E010000}"/>
    <cellStyle name="20% - Accent1 11 3 3 4" xfId="466" xr:uid="{00000000-0005-0000-0000-00001F010000}"/>
    <cellStyle name="20% - Accent1 11 3 4" xfId="467" xr:uid="{00000000-0005-0000-0000-000020010000}"/>
    <cellStyle name="20% - Accent1 11 3 4 2" xfId="468" xr:uid="{00000000-0005-0000-0000-000021010000}"/>
    <cellStyle name="20% - Accent1 11 3 4 2 2" xfId="469" xr:uid="{00000000-0005-0000-0000-000022010000}"/>
    <cellStyle name="20% - Accent1 11 3 4 2 2 2" xfId="470" xr:uid="{00000000-0005-0000-0000-000023010000}"/>
    <cellStyle name="20% - Accent1 11 3 4 2 3" xfId="471" xr:uid="{00000000-0005-0000-0000-000024010000}"/>
    <cellStyle name="20% - Accent1 11 3 4 3" xfId="472" xr:uid="{00000000-0005-0000-0000-000025010000}"/>
    <cellStyle name="20% - Accent1 11 3 4 3 2" xfId="473" xr:uid="{00000000-0005-0000-0000-000026010000}"/>
    <cellStyle name="20% - Accent1 11 3 4 4" xfId="474" xr:uid="{00000000-0005-0000-0000-000027010000}"/>
    <cellStyle name="20% - Accent1 11 3 5" xfId="475" xr:uid="{00000000-0005-0000-0000-000028010000}"/>
    <cellStyle name="20% - Accent1 11 3 5 2" xfId="476" xr:uid="{00000000-0005-0000-0000-000029010000}"/>
    <cellStyle name="20% - Accent1 11 3 5 2 2" xfId="477" xr:uid="{00000000-0005-0000-0000-00002A010000}"/>
    <cellStyle name="20% - Accent1 11 3 5 3" xfId="478" xr:uid="{00000000-0005-0000-0000-00002B010000}"/>
    <cellStyle name="20% - Accent1 11 3 6" xfId="479" xr:uid="{00000000-0005-0000-0000-00002C010000}"/>
    <cellStyle name="20% - Accent1 11 3 6 2" xfId="480" xr:uid="{00000000-0005-0000-0000-00002D010000}"/>
    <cellStyle name="20% - Accent1 11 3 6 2 2" xfId="481" xr:uid="{00000000-0005-0000-0000-00002E010000}"/>
    <cellStyle name="20% - Accent1 11 3 6 3" xfId="482" xr:uid="{00000000-0005-0000-0000-00002F010000}"/>
    <cellStyle name="20% - Accent1 11 3 7" xfId="483" xr:uid="{00000000-0005-0000-0000-000030010000}"/>
    <cellStyle name="20% - Accent1 11 3 7 2" xfId="484" xr:uid="{00000000-0005-0000-0000-000031010000}"/>
    <cellStyle name="20% - Accent1 11 3 8" xfId="485" xr:uid="{00000000-0005-0000-0000-000032010000}"/>
    <cellStyle name="20% - Accent1 11 3 8 2" xfId="486" xr:uid="{00000000-0005-0000-0000-000033010000}"/>
    <cellStyle name="20% - Accent1 11 3 9" xfId="487" xr:uid="{00000000-0005-0000-0000-000034010000}"/>
    <cellStyle name="20% - Accent1 11 4" xfId="488" xr:uid="{00000000-0005-0000-0000-000035010000}"/>
    <cellStyle name="20% - Accent1 11 4 2" xfId="489" xr:uid="{00000000-0005-0000-0000-000036010000}"/>
    <cellStyle name="20% - Accent1 11 4 2 2" xfId="490" xr:uid="{00000000-0005-0000-0000-000037010000}"/>
    <cellStyle name="20% - Accent1 11 4 2 2 2" xfId="491" xr:uid="{00000000-0005-0000-0000-000038010000}"/>
    <cellStyle name="20% - Accent1 11 4 2 3" xfId="492" xr:uid="{00000000-0005-0000-0000-000039010000}"/>
    <cellStyle name="20% - Accent1 11 4 3" xfId="493" xr:uid="{00000000-0005-0000-0000-00003A010000}"/>
    <cellStyle name="20% - Accent1 11 4 3 2" xfId="494" xr:uid="{00000000-0005-0000-0000-00003B010000}"/>
    <cellStyle name="20% - Accent1 11 4 4" xfId="495" xr:uid="{00000000-0005-0000-0000-00003C010000}"/>
    <cellStyle name="20% - Accent1 11 5" xfId="496" xr:uid="{00000000-0005-0000-0000-00003D010000}"/>
    <cellStyle name="20% - Accent1 11 5 2" xfId="497" xr:uid="{00000000-0005-0000-0000-00003E010000}"/>
    <cellStyle name="20% - Accent1 11 5 2 2" xfId="498" xr:uid="{00000000-0005-0000-0000-00003F010000}"/>
    <cellStyle name="20% - Accent1 11 5 2 2 2" xfId="499" xr:uid="{00000000-0005-0000-0000-000040010000}"/>
    <cellStyle name="20% - Accent1 11 5 2 3" xfId="500" xr:uid="{00000000-0005-0000-0000-000041010000}"/>
    <cellStyle name="20% - Accent1 11 5 3" xfId="501" xr:uid="{00000000-0005-0000-0000-000042010000}"/>
    <cellStyle name="20% - Accent1 11 5 3 2" xfId="502" xr:uid="{00000000-0005-0000-0000-000043010000}"/>
    <cellStyle name="20% - Accent1 11 5 4" xfId="503" xr:uid="{00000000-0005-0000-0000-000044010000}"/>
    <cellStyle name="20% - Accent1 11 6" xfId="504" xr:uid="{00000000-0005-0000-0000-000045010000}"/>
    <cellStyle name="20% - Accent1 11 6 2" xfId="505" xr:uid="{00000000-0005-0000-0000-000046010000}"/>
    <cellStyle name="20% - Accent1 11 6 2 2" xfId="506" xr:uid="{00000000-0005-0000-0000-000047010000}"/>
    <cellStyle name="20% - Accent1 11 6 2 2 2" xfId="507" xr:uid="{00000000-0005-0000-0000-000048010000}"/>
    <cellStyle name="20% - Accent1 11 6 2 3" xfId="508" xr:uid="{00000000-0005-0000-0000-000049010000}"/>
    <cellStyle name="20% - Accent1 11 6 3" xfId="509" xr:uid="{00000000-0005-0000-0000-00004A010000}"/>
    <cellStyle name="20% - Accent1 11 6 3 2" xfId="510" xr:uid="{00000000-0005-0000-0000-00004B010000}"/>
    <cellStyle name="20% - Accent1 11 6 4" xfId="511" xr:uid="{00000000-0005-0000-0000-00004C010000}"/>
    <cellStyle name="20% - Accent1 11 7" xfId="512" xr:uid="{00000000-0005-0000-0000-00004D010000}"/>
    <cellStyle name="20% - Accent1 11 7 2" xfId="513" xr:uid="{00000000-0005-0000-0000-00004E010000}"/>
    <cellStyle name="20% - Accent1 11 7 2 2" xfId="514" xr:uid="{00000000-0005-0000-0000-00004F010000}"/>
    <cellStyle name="20% - Accent1 11 7 3" xfId="515" xr:uid="{00000000-0005-0000-0000-000050010000}"/>
    <cellStyle name="20% - Accent1 11 8" xfId="516" xr:uid="{00000000-0005-0000-0000-000051010000}"/>
    <cellStyle name="20% - Accent1 11 8 2" xfId="517" xr:uid="{00000000-0005-0000-0000-000052010000}"/>
    <cellStyle name="20% - Accent1 11 8 2 2" xfId="518" xr:uid="{00000000-0005-0000-0000-000053010000}"/>
    <cellStyle name="20% - Accent1 11 8 3" xfId="519" xr:uid="{00000000-0005-0000-0000-000054010000}"/>
    <cellStyle name="20% - Accent1 11 9" xfId="520" xr:uid="{00000000-0005-0000-0000-000055010000}"/>
    <cellStyle name="20% - Accent1 11 9 2" xfId="521" xr:uid="{00000000-0005-0000-0000-000056010000}"/>
    <cellStyle name="20% - Accent1 12" xfId="522" xr:uid="{00000000-0005-0000-0000-000057010000}"/>
    <cellStyle name="20% - Accent1 12 10" xfId="523" xr:uid="{00000000-0005-0000-0000-000058010000}"/>
    <cellStyle name="20% - Accent1 12 10 2" xfId="524" xr:uid="{00000000-0005-0000-0000-000059010000}"/>
    <cellStyle name="20% - Accent1 12 11" xfId="525" xr:uid="{00000000-0005-0000-0000-00005A010000}"/>
    <cellStyle name="20% - Accent1 12 2" xfId="526" xr:uid="{00000000-0005-0000-0000-00005B010000}"/>
    <cellStyle name="20% - Accent1 12 2 2" xfId="527" xr:uid="{00000000-0005-0000-0000-00005C010000}"/>
    <cellStyle name="20% - Accent1 12 2 2 2" xfId="528" xr:uid="{00000000-0005-0000-0000-00005D010000}"/>
    <cellStyle name="20% - Accent1 12 2 2 2 2" xfId="529" xr:uid="{00000000-0005-0000-0000-00005E010000}"/>
    <cellStyle name="20% - Accent1 12 2 2 2 2 2" xfId="530" xr:uid="{00000000-0005-0000-0000-00005F010000}"/>
    <cellStyle name="20% - Accent1 12 2 2 2 3" xfId="531" xr:uid="{00000000-0005-0000-0000-000060010000}"/>
    <cellStyle name="20% - Accent1 12 2 2 3" xfId="532" xr:uid="{00000000-0005-0000-0000-000061010000}"/>
    <cellStyle name="20% - Accent1 12 2 2 3 2" xfId="533" xr:uid="{00000000-0005-0000-0000-000062010000}"/>
    <cellStyle name="20% - Accent1 12 2 2 4" xfId="534" xr:uid="{00000000-0005-0000-0000-000063010000}"/>
    <cellStyle name="20% - Accent1 12 2 3" xfId="535" xr:uid="{00000000-0005-0000-0000-000064010000}"/>
    <cellStyle name="20% - Accent1 12 2 3 2" xfId="536" xr:uid="{00000000-0005-0000-0000-000065010000}"/>
    <cellStyle name="20% - Accent1 12 2 3 2 2" xfId="537" xr:uid="{00000000-0005-0000-0000-000066010000}"/>
    <cellStyle name="20% - Accent1 12 2 3 2 2 2" xfId="538" xr:uid="{00000000-0005-0000-0000-000067010000}"/>
    <cellStyle name="20% - Accent1 12 2 3 2 3" xfId="539" xr:uid="{00000000-0005-0000-0000-000068010000}"/>
    <cellStyle name="20% - Accent1 12 2 3 3" xfId="540" xr:uid="{00000000-0005-0000-0000-000069010000}"/>
    <cellStyle name="20% - Accent1 12 2 3 3 2" xfId="541" xr:uid="{00000000-0005-0000-0000-00006A010000}"/>
    <cellStyle name="20% - Accent1 12 2 3 4" xfId="542" xr:uid="{00000000-0005-0000-0000-00006B010000}"/>
    <cellStyle name="20% - Accent1 12 2 4" xfId="543" xr:uid="{00000000-0005-0000-0000-00006C010000}"/>
    <cellStyle name="20% - Accent1 12 2 4 2" xfId="544" xr:uid="{00000000-0005-0000-0000-00006D010000}"/>
    <cellStyle name="20% - Accent1 12 2 4 2 2" xfId="545" xr:uid="{00000000-0005-0000-0000-00006E010000}"/>
    <cellStyle name="20% - Accent1 12 2 4 2 2 2" xfId="546" xr:uid="{00000000-0005-0000-0000-00006F010000}"/>
    <cellStyle name="20% - Accent1 12 2 4 2 3" xfId="547" xr:uid="{00000000-0005-0000-0000-000070010000}"/>
    <cellStyle name="20% - Accent1 12 2 4 3" xfId="548" xr:uid="{00000000-0005-0000-0000-000071010000}"/>
    <cellStyle name="20% - Accent1 12 2 4 3 2" xfId="549" xr:uid="{00000000-0005-0000-0000-000072010000}"/>
    <cellStyle name="20% - Accent1 12 2 4 4" xfId="550" xr:uid="{00000000-0005-0000-0000-000073010000}"/>
    <cellStyle name="20% - Accent1 12 2 5" xfId="551" xr:uid="{00000000-0005-0000-0000-000074010000}"/>
    <cellStyle name="20% - Accent1 12 2 5 2" xfId="552" xr:uid="{00000000-0005-0000-0000-000075010000}"/>
    <cellStyle name="20% - Accent1 12 2 5 2 2" xfId="553" xr:uid="{00000000-0005-0000-0000-000076010000}"/>
    <cellStyle name="20% - Accent1 12 2 5 3" xfId="554" xr:uid="{00000000-0005-0000-0000-000077010000}"/>
    <cellStyle name="20% - Accent1 12 2 6" xfId="555" xr:uid="{00000000-0005-0000-0000-000078010000}"/>
    <cellStyle name="20% - Accent1 12 2 6 2" xfId="556" xr:uid="{00000000-0005-0000-0000-000079010000}"/>
    <cellStyle name="20% - Accent1 12 2 6 2 2" xfId="557" xr:uid="{00000000-0005-0000-0000-00007A010000}"/>
    <cellStyle name="20% - Accent1 12 2 6 3" xfId="558" xr:uid="{00000000-0005-0000-0000-00007B010000}"/>
    <cellStyle name="20% - Accent1 12 2 7" xfId="559" xr:uid="{00000000-0005-0000-0000-00007C010000}"/>
    <cellStyle name="20% - Accent1 12 2 7 2" xfId="560" xr:uid="{00000000-0005-0000-0000-00007D010000}"/>
    <cellStyle name="20% - Accent1 12 2 8" xfId="561" xr:uid="{00000000-0005-0000-0000-00007E010000}"/>
    <cellStyle name="20% - Accent1 12 2 8 2" xfId="562" xr:uid="{00000000-0005-0000-0000-00007F010000}"/>
    <cellStyle name="20% - Accent1 12 2 9" xfId="563" xr:uid="{00000000-0005-0000-0000-000080010000}"/>
    <cellStyle name="20% - Accent1 12 3" xfId="564" xr:uid="{00000000-0005-0000-0000-000081010000}"/>
    <cellStyle name="20% - Accent1 12 3 2" xfId="565" xr:uid="{00000000-0005-0000-0000-000082010000}"/>
    <cellStyle name="20% - Accent1 12 3 2 2" xfId="566" xr:uid="{00000000-0005-0000-0000-000083010000}"/>
    <cellStyle name="20% - Accent1 12 3 2 2 2" xfId="567" xr:uid="{00000000-0005-0000-0000-000084010000}"/>
    <cellStyle name="20% - Accent1 12 3 2 2 2 2" xfId="568" xr:uid="{00000000-0005-0000-0000-000085010000}"/>
    <cellStyle name="20% - Accent1 12 3 2 2 3" xfId="569" xr:uid="{00000000-0005-0000-0000-000086010000}"/>
    <cellStyle name="20% - Accent1 12 3 2 3" xfId="570" xr:uid="{00000000-0005-0000-0000-000087010000}"/>
    <cellStyle name="20% - Accent1 12 3 2 3 2" xfId="571" xr:uid="{00000000-0005-0000-0000-000088010000}"/>
    <cellStyle name="20% - Accent1 12 3 2 4" xfId="572" xr:uid="{00000000-0005-0000-0000-000089010000}"/>
    <cellStyle name="20% - Accent1 12 3 3" xfId="573" xr:uid="{00000000-0005-0000-0000-00008A010000}"/>
    <cellStyle name="20% - Accent1 12 3 3 2" xfId="574" xr:uid="{00000000-0005-0000-0000-00008B010000}"/>
    <cellStyle name="20% - Accent1 12 3 3 2 2" xfId="575" xr:uid="{00000000-0005-0000-0000-00008C010000}"/>
    <cellStyle name="20% - Accent1 12 3 3 2 2 2" xfId="576" xr:uid="{00000000-0005-0000-0000-00008D010000}"/>
    <cellStyle name="20% - Accent1 12 3 3 2 3" xfId="577" xr:uid="{00000000-0005-0000-0000-00008E010000}"/>
    <cellStyle name="20% - Accent1 12 3 3 3" xfId="578" xr:uid="{00000000-0005-0000-0000-00008F010000}"/>
    <cellStyle name="20% - Accent1 12 3 3 3 2" xfId="579" xr:uid="{00000000-0005-0000-0000-000090010000}"/>
    <cellStyle name="20% - Accent1 12 3 3 4" xfId="580" xr:uid="{00000000-0005-0000-0000-000091010000}"/>
    <cellStyle name="20% - Accent1 12 3 4" xfId="581" xr:uid="{00000000-0005-0000-0000-000092010000}"/>
    <cellStyle name="20% - Accent1 12 3 4 2" xfId="582" xr:uid="{00000000-0005-0000-0000-000093010000}"/>
    <cellStyle name="20% - Accent1 12 3 4 2 2" xfId="583" xr:uid="{00000000-0005-0000-0000-000094010000}"/>
    <cellStyle name="20% - Accent1 12 3 4 2 2 2" xfId="584" xr:uid="{00000000-0005-0000-0000-000095010000}"/>
    <cellStyle name="20% - Accent1 12 3 4 2 3" xfId="585" xr:uid="{00000000-0005-0000-0000-000096010000}"/>
    <cellStyle name="20% - Accent1 12 3 4 3" xfId="586" xr:uid="{00000000-0005-0000-0000-000097010000}"/>
    <cellStyle name="20% - Accent1 12 3 4 3 2" xfId="587" xr:uid="{00000000-0005-0000-0000-000098010000}"/>
    <cellStyle name="20% - Accent1 12 3 4 4" xfId="588" xr:uid="{00000000-0005-0000-0000-000099010000}"/>
    <cellStyle name="20% - Accent1 12 3 5" xfId="589" xr:uid="{00000000-0005-0000-0000-00009A010000}"/>
    <cellStyle name="20% - Accent1 12 3 5 2" xfId="590" xr:uid="{00000000-0005-0000-0000-00009B010000}"/>
    <cellStyle name="20% - Accent1 12 3 5 2 2" xfId="591" xr:uid="{00000000-0005-0000-0000-00009C010000}"/>
    <cellStyle name="20% - Accent1 12 3 5 3" xfId="592" xr:uid="{00000000-0005-0000-0000-00009D010000}"/>
    <cellStyle name="20% - Accent1 12 3 6" xfId="593" xr:uid="{00000000-0005-0000-0000-00009E010000}"/>
    <cellStyle name="20% - Accent1 12 3 6 2" xfId="594" xr:uid="{00000000-0005-0000-0000-00009F010000}"/>
    <cellStyle name="20% - Accent1 12 3 6 2 2" xfId="595" xr:uid="{00000000-0005-0000-0000-0000A0010000}"/>
    <cellStyle name="20% - Accent1 12 3 6 3" xfId="596" xr:uid="{00000000-0005-0000-0000-0000A1010000}"/>
    <cellStyle name="20% - Accent1 12 3 7" xfId="597" xr:uid="{00000000-0005-0000-0000-0000A2010000}"/>
    <cellStyle name="20% - Accent1 12 3 7 2" xfId="598" xr:uid="{00000000-0005-0000-0000-0000A3010000}"/>
    <cellStyle name="20% - Accent1 12 3 8" xfId="599" xr:uid="{00000000-0005-0000-0000-0000A4010000}"/>
    <cellStyle name="20% - Accent1 12 3 8 2" xfId="600" xr:uid="{00000000-0005-0000-0000-0000A5010000}"/>
    <cellStyle name="20% - Accent1 12 3 9" xfId="601" xr:uid="{00000000-0005-0000-0000-0000A6010000}"/>
    <cellStyle name="20% - Accent1 12 4" xfId="602" xr:uid="{00000000-0005-0000-0000-0000A7010000}"/>
    <cellStyle name="20% - Accent1 12 4 2" xfId="603" xr:uid="{00000000-0005-0000-0000-0000A8010000}"/>
    <cellStyle name="20% - Accent1 12 4 2 2" xfId="604" xr:uid="{00000000-0005-0000-0000-0000A9010000}"/>
    <cellStyle name="20% - Accent1 12 4 2 2 2" xfId="605" xr:uid="{00000000-0005-0000-0000-0000AA010000}"/>
    <cellStyle name="20% - Accent1 12 4 2 3" xfId="606" xr:uid="{00000000-0005-0000-0000-0000AB010000}"/>
    <cellStyle name="20% - Accent1 12 4 3" xfId="607" xr:uid="{00000000-0005-0000-0000-0000AC010000}"/>
    <cellStyle name="20% - Accent1 12 4 3 2" xfId="608" xr:uid="{00000000-0005-0000-0000-0000AD010000}"/>
    <cellStyle name="20% - Accent1 12 4 4" xfId="609" xr:uid="{00000000-0005-0000-0000-0000AE010000}"/>
    <cellStyle name="20% - Accent1 12 5" xfId="610" xr:uid="{00000000-0005-0000-0000-0000AF010000}"/>
    <cellStyle name="20% - Accent1 12 5 2" xfId="611" xr:uid="{00000000-0005-0000-0000-0000B0010000}"/>
    <cellStyle name="20% - Accent1 12 5 2 2" xfId="612" xr:uid="{00000000-0005-0000-0000-0000B1010000}"/>
    <cellStyle name="20% - Accent1 12 5 2 2 2" xfId="613" xr:uid="{00000000-0005-0000-0000-0000B2010000}"/>
    <cellStyle name="20% - Accent1 12 5 2 3" xfId="614" xr:uid="{00000000-0005-0000-0000-0000B3010000}"/>
    <cellStyle name="20% - Accent1 12 5 3" xfId="615" xr:uid="{00000000-0005-0000-0000-0000B4010000}"/>
    <cellStyle name="20% - Accent1 12 5 3 2" xfId="616" xr:uid="{00000000-0005-0000-0000-0000B5010000}"/>
    <cellStyle name="20% - Accent1 12 5 4" xfId="617" xr:uid="{00000000-0005-0000-0000-0000B6010000}"/>
    <cellStyle name="20% - Accent1 12 6" xfId="618" xr:uid="{00000000-0005-0000-0000-0000B7010000}"/>
    <cellStyle name="20% - Accent1 12 6 2" xfId="619" xr:uid="{00000000-0005-0000-0000-0000B8010000}"/>
    <cellStyle name="20% - Accent1 12 6 2 2" xfId="620" xr:uid="{00000000-0005-0000-0000-0000B9010000}"/>
    <cellStyle name="20% - Accent1 12 6 2 2 2" xfId="621" xr:uid="{00000000-0005-0000-0000-0000BA010000}"/>
    <cellStyle name="20% - Accent1 12 6 2 3" xfId="622" xr:uid="{00000000-0005-0000-0000-0000BB010000}"/>
    <cellStyle name="20% - Accent1 12 6 3" xfId="623" xr:uid="{00000000-0005-0000-0000-0000BC010000}"/>
    <cellStyle name="20% - Accent1 12 6 3 2" xfId="624" xr:uid="{00000000-0005-0000-0000-0000BD010000}"/>
    <cellStyle name="20% - Accent1 12 6 4" xfId="625" xr:uid="{00000000-0005-0000-0000-0000BE010000}"/>
    <cellStyle name="20% - Accent1 12 7" xfId="626" xr:uid="{00000000-0005-0000-0000-0000BF010000}"/>
    <cellStyle name="20% - Accent1 12 7 2" xfId="627" xr:uid="{00000000-0005-0000-0000-0000C0010000}"/>
    <cellStyle name="20% - Accent1 12 7 2 2" xfId="628" xr:uid="{00000000-0005-0000-0000-0000C1010000}"/>
    <cellStyle name="20% - Accent1 12 7 3" xfId="629" xr:uid="{00000000-0005-0000-0000-0000C2010000}"/>
    <cellStyle name="20% - Accent1 12 8" xfId="630" xr:uid="{00000000-0005-0000-0000-0000C3010000}"/>
    <cellStyle name="20% - Accent1 12 8 2" xfId="631" xr:uid="{00000000-0005-0000-0000-0000C4010000}"/>
    <cellStyle name="20% - Accent1 12 8 2 2" xfId="632" xr:uid="{00000000-0005-0000-0000-0000C5010000}"/>
    <cellStyle name="20% - Accent1 12 8 3" xfId="633" xr:uid="{00000000-0005-0000-0000-0000C6010000}"/>
    <cellStyle name="20% - Accent1 12 9" xfId="634" xr:uid="{00000000-0005-0000-0000-0000C7010000}"/>
    <cellStyle name="20% - Accent1 12 9 2" xfId="635" xr:uid="{00000000-0005-0000-0000-0000C8010000}"/>
    <cellStyle name="20% - Accent1 13" xfId="636" xr:uid="{00000000-0005-0000-0000-0000C9010000}"/>
    <cellStyle name="20% - Accent1 13 10" xfId="637" xr:uid="{00000000-0005-0000-0000-0000CA010000}"/>
    <cellStyle name="20% - Accent1 13 10 2" xfId="638" xr:uid="{00000000-0005-0000-0000-0000CB010000}"/>
    <cellStyle name="20% - Accent1 13 11" xfId="639" xr:uid="{00000000-0005-0000-0000-0000CC010000}"/>
    <cellStyle name="20% - Accent1 13 2" xfId="640" xr:uid="{00000000-0005-0000-0000-0000CD010000}"/>
    <cellStyle name="20% - Accent1 13 2 2" xfId="641" xr:uid="{00000000-0005-0000-0000-0000CE010000}"/>
    <cellStyle name="20% - Accent1 13 2 2 2" xfId="642" xr:uid="{00000000-0005-0000-0000-0000CF010000}"/>
    <cellStyle name="20% - Accent1 13 2 2 2 2" xfId="643" xr:uid="{00000000-0005-0000-0000-0000D0010000}"/>
    <cellStyle name="20% - Accent1 13 2 2 2 2 2" xfId="644" xr:uid="{00000000-0005-0000-0000-0000D1010000}"/>
    <cellStyle name="20% - Accent1 13 2 2 2 3" xfId="645" xr:uid="{00000000-0005-0000-0000-0000D2010000}"/>
    <cellStyle name="20% - Accent1 13 2 2 3" xfId="646" xr:uid="{00000000-0005-0000-0000-0000D3010000}"/>
    <cellStyle name="20% - Accent1 13 2 2 3 2" xfId="647" xr:uid="{00000000-0005-0000-0000-0000D4010000}"/>
    <cellStyle name="20% - Accent1 13 2 2 4" xfId="648" xr:uid="{00000000-0005-0000-0000-0000D5010000}"/>
    <cellStyle name="20% - Accent1 13 2 3" xfId="649" xr:uid="{00000000-0005-0000-0000-0000D6010000}"/>
    <cellStyle name="20% - Accent1 13 2 3 2" xfId="650" xr:uid="{00000000-0005-0000-0000-0000D7010000}"/>
    <cellStyle name="20% - Accent1 13 2 3 2 2" xfId="651" xr:uid="{00000000-0005-0000-0000-0000D8010000}"/>
    <cellStyle name="20% - Accent1 13 2 3 2 2 2" xfId="652" xr:uid="{00000000-0005-0000-0000-0000D9010000}"/>
    <cellStyle name="20% - Accent1 13 2 3 2 3" xfId="653" xr:uid="{00000000-0005-0000-0000-0000DA010000}"/>
    <cellStyle name="20% - Accent1 13 2 3 3" xfId="654" xr:uid="{00000000-0005-0000-0000-0000DB010000}"/>
    <cellStyle name="20% - Accent1 13 2 3 3 2" xfId="655" xr:uid="{00000000-0005-0000-0000-0000DC010000}"/>
    <cellStyle name="20% - Accent1 13 2 3 4" xfId="656" xr:uid="{00000000-0005-0000-0000-0000DD010000}"/>
    <cellStyle name="20% - Accent1 13 2 4" xfId="657" xr:uid="{00000000-0005-0000-0000-0000DE010000}"/>
    <cellStyle name="20% - Accent1 13 2 4 2" xfId="658" xr:uid="{00000000-0005-0000-0000-0000DF010000}"/>
    <cellStyle name="20% - Accent1 13 2 4 2 2" xfId="659" xr:uid="{00000000-0005-0000-0000-0000E0010000}"/>
    <cellStyle name="20% - Accent1 13 2 4 2 2 2" xfId="660" xr:uid="{00000000-0005-0000-0000-0000E1010000}"/>
    <cellStyle name="20% - Accent1 13 2 4 2 3" xfId="661" xr:uid="{00000000-0005-0000-0000-0000E2010000}"/>
    <cellStyle name="20% - Accent1 13 2 4 3" xfId="662" xr:uid="{00000000-0005-0000-0000-0000E3010000}"/>
    <cellStyle name="20% - Accent1 13 2 4 3 2" xfId="663" xr:uid="{00000000-0005-0000-0000-0000E4010000}"/>
    <cellStyle name="20% - Accent1 13 2 4 4" xfId="664" xr:uid="{00000000-0005-0000-0000-0000E5010000}"/>
    <cellStyle name="20% - Accent1 13 2 5" xfId="665" xr:uid="{00000000-0005-0000-0000-0000E6010000}"/>
    <cellStyle name="20% - Accent1 13 2 5 2" xfId="666" xr:uid="{00000000-0005-0000-0000-0000E7010000}"/>
    <cellStyle name="20% - Accent1 13 2 5 2 2" xfId="667" xr:uid="{00000000-0005-0000-0000-0000E8010000}"/>
    <cellStyle name="20% - Accent1 13 2 5 3" xfId="668" xr:uid="{00000000-0005-0000-0000-0000E9010000}"/>
    <cellStyle name="20% - Accent1 13 2 6" xfId="669" xr:uid="{00000000-0005-0000-0000-0000EA010000}"/>
    <cellStyle name="20% - Accent1 13 2 6 2" xfId="670" xr:uid="{00000000-0005-0000-0000-0000EB010000}"/>
    <cellStyle name="20% - Accent1 13 2 6 2 2" xfId="671" xr:uid="{00000000-0005-0000-0000-0000EC010000}"/>
    <cellStyle name="20% - Accent1 13 2 6 3" xfId="672" xr:uid="{00000000-0005-0000-0000-0000ED010000}"/>
    <cellStyle name="20% - Accent1 13 2 7" xfId="673" xr:uid="{00000000-0005-0000-0000-0000EE010000}"/>
    <cellStyle name="20% - Accent1 13 2 7 2" xfId="674" xr:uid="{00000000-0005-0000-0000-0000EF010000}"/>
    <cellStyle name="20% - Accent1 13 2 8" xfId="675" xr:uid="{00000000-0005-0000-0000-0000F0010000}"/>
    <cellStyle name="20% - Accent1 13 2 8 2" xfId="676" xr:uid="{00000000-0005-0000-0000-0000F1010000}"/>
    <cellStyle name="20% - Accent1 13 2 9" xfId="677" xr:uid="{00000000-0005-0000-0000-0000F2010000}"/>
    <cellStyle name="20% - Accent1 13 3" xfId="678" xr:uid="{00000000-0005-0000-0000-0000F3010000}"/>
    <cellStyle name="20% - Accent1 13 3 2" xfId="679" xr:uid="{00000000-0005-0000-0000-0000F4010000}"/>
    <cellStyle name="20% - Accent1 13 3 2 2" xfId="680" xr:uid="{00000000-0005-0000-0000-0000F5010000}"/>
    <cellStyle name="20% - Accent1 13 3 2 2 2" xfId="681" xr:uid="{00000000-0005-0000-0000-0000F6010000}"/>
    <cellStyle name="20% - Accent1 13 3 2 2 2 2" xfId="682" xr:uid="{00000000-0005-0000-0000-0000F7010000}"/>
    <cellStyle name="20% - Accent1 13 3 2 2 3" xfId="683" xr:uid="{00000000-0005-0000-0000-0000F8010000}"/>
    <cellStyle name="20% - Accent1 13 3 2 3" xfId="684" xr:uid="{00000000-0005-0000-0000-0000F9010000}"/>
    <cellStyle name="20% - Accent1 13 3 2 3 2" xfId="685" xr:uid="{00000000-0005-0000-0000-0000FA010000}"/>
    <cellStyle name="20% - Accent1 13 3 2 4" xfId="686" xr:uid="{00000000-0005-0000-0000-0000FB010000}"/>
    <cellStyle name="20% - Accent1 13 3 3" xfId="687" xr:uid="{00000000-0005-0000-0000-0000FC010000}"/>
    <cellStyle name="20% - Accent1 13 3 3 2" xfId="688" xr:uid="{00000000-0005-0000-0000-0000FD010000}"/>
    <cellStyle name="20% - Accent1 13 3 3 2 2" xfId="689" xr:uid="{00000000-0005-0000-0000-0000FE010000}"/>
    <cellStyle name="20% - Accent1 13 3 3 2 2 2" xfId="690" xr:uid="{00000000-0005-0000-0000-0000FF010000}"/>
    <cellStyle name="20% - Accent1 13 3 3 2 3" xfId="691" xr:uid="{00000000-0005-0000-0000-000000020000}"/>
    <cellStyle name="20% - Accent1 13 3 3 3" xfId="692" xr:uid="{00000000-0005-0000-0000-000001020000}"/>
    <cellStyle name="20% - Accent1 13 3 3 3 2" xfId="693" xr:uid="{00000000-0005-0000-0000-000002020000}"/>
    <cellStyle name="20% - Accent1 13 3 3 4" xfId="694" xr:uid="{00000000-0005-0000-0000-000003020000}"/>
    <cellStyle name="20% - Accent1 13 3 4" xfId="695" xr:uid="{00000000-0005-0000-0000-000004020000}"/>
    <cellStyle name="20% - Accent1 13 3 4 2" xfId="696" xr:uid="{00000000-0005-0000-0000-000005020000}"/>
    <cellStyle name="20% - Accent1 13 3 4 2 2" xfId="697" xr:uid="{00000000-0005-0000-0000-000006020000}"/>
    <cellStyle name="20% - Accent1 13 3 4 2 2 2" xfId="698" xr:uid="{00000000-0005-0000-0000-000007020000}"/>
    <cellStyle name="20% - Accent1 13 3 4 2 3" xfId="699" xr:uid="{00000000-0005-0000-0000-000008020000}"/>
    <cellStyle name="20% - Accent1 13 3 4 3" xfId="700" xr:uid="{00000000-0005-0000-0000-000009020000}"/>
    <cellStyle name="20% - Accent1 13 3 4 3 2" xfId="701" xr:uid="{00000000-0005-0000-0000-00000A020000}"/>
    <cellStyle name="20% - Accent1 13 3 4 4" xfId="702" xr:uid="{00000000-0005-0000-0000-00000B020000}"/>
    <cellStyle name="20% - Accent1 13 3 5" xfId="703" xr:uid="{00000000-0005-0000-0000-00000C020000}"/>
    <cellStyle name="20% - Accent1 13 3 5 2" xfId="704" xr:uid="{00000000-0005-0000-0000-00000D020000}"/>
    <cellStyle name="20% - Accent1 13 3 5 2 2" xfId="705" xr:uid="{00000000-0005-0000-0000-00000E020000}"/>
    <cellStyle name="20% - Accent1 13 3 5 3" xfId="706" xr:uid="{00000000-0005-0000-0000-00000F020000}"/>
    <cellStyle name="20% - Accent1 13 3 6" xfId="707" xr:uid="{00000000-0005-0000-0000-000010020000}"/>
    <cellStyle name="20% - Accent1 13 3 6 2" xfId="708" xr:uid="{00000000-0005-0000-0000-000011020000}"/>
    <cellStyle name="20% - Accent1 13 3 6 2 2" xfId="709" xr:uid="{00000000-0005-0000-0000-000012020000}"/>
    <cellStyle name="20% - Accent1 13 3 6 3" xfId="710" xr:uid="{00000000-0005-0000-0000-000013020000}"/>
    <cellStyle name="20% - Accent1 13 3 7" xfId="711" xr:uid="{00000000-0005-0000-0000-000014020000}"/>
    <cellStyle name="20% - Accent1 13 3 7 2" xfId="712" xr:uid="{00000000-0005-0000-0000-000015020000}"/>
    <cellStyle name="20% - Accent1 13 3 8" xfId="713" xr:uid="{00000000-0005-0000-0000-000016020000}"/>
    <cellStyle name="20% - Accent1 13 3 8 2" xfId="714" xr:uid="{00000000-0005-0000-0000-000017020000}"/>
    <cellStyle name="20% - Accent1 13 3 9" xfId="715" xr:uid="{00000000-0005-0000-0000-000018020000}"/>
    <cellStyle name="20% - Accent1 13 4" xfId="716" xr:uid="{00000000-0005-0000-0000-000019020000}"/>
    <cellStyle name="20% - Accent1 13 4 2" xfId="717" xr:uid="{00000000-0005-0000-0000-00001A020000}"/>
    <cellStyle name="20% - Accent1 13 4 2 2" xfId="718" xr:uid="{00000000-0005-0000-0000-00001B020000}"/>
    <cellStyle name="20% - Accent1 13 4 2 2 2" xfId="719" xr:uid="{00000000-0005-0000-0000-00001C020000}"/>
    <cellStyle name="20% - Accent1 13 4 2 3" xfId="720" xr:uid="{00000000-0005-0000-0000-00001D020000}"/>
    <cellStyle name="20% - Accent1 13 4 3" xfId="721" xr:uid="{00000000-0005-0000-0000-00001E020000}"/>
    <cellStyle name="20% - Accent1 13 4 3 2" xfId="722" xr:uid="{00000000-0005-0000-0000-00001F020000}"/>
    <cellStyle name="20% - Accent1 13 4 4" xfId="723" xr:uid="{00000000-0005-0000-0000-000020020000}"/>
    <cellStyle name="20% - Accent1 13 5" xfId="724" xr:uid="{00000000-0005-0000-0000-000021020000}"/>
    <cellStyle name="20% - Accent1 13 5 2" xfId="725" xr:uid="{00000000-0005-0000-0000-000022020000}"/>
    <cellStyle name="20% - Accent1 13 5 2 2" xfId="726" xr:uid="{00000000-0005-0000-0000-000023020000}"/>
    <cellStyle name="20% - Accent1 13 5 2 2 2" xfId="727" xr:uid="{00000000-0005-0000-0000-000024020000}"/>
    <cellStyle name="20% - Accent1 13 5 2 3" xfId="728" xr:uid="{00000000-0005-0000-0000-000025020000}"/>
    <cellStyle name="20% - Accent1 13 5 3" xfId="729" xr:uid="{00000000-0005-0000-0000-000026020000}"/>
    <cellStyle name="20% - Accent1 13 5 3 2" xfId="730" xr:uid="{00000000-0005-0000-0000-000027020000}"/>
    <cellStyle name="20% - Accent1 13 5 4" xfId="731" xr:uid="{00000000-0005-0000-0000-000028020000}"/>
    <cellStyle name="20% - Accent1 13 6" xfId="732" xr:uid="{00000000-0005-0000-0000-000029020000}"/>
    <cellStyle name="20% - Accent1 13 6 2" xfId="733" xr:uid="{00000000-0005-0000-0000-00002A020000}"/>
    <cellStyle name="20% - Accent1 13 6 2 2" xfId="734" xr:uid="{00000000-0005-0000-0000-00002B020000}"/>
    <cellStyle name="20% - Accent1 13 6 2 2 2" xfId="735" xr:uid="{00000000-0005-0000-0000-00002C020000}"/>
    <cellStyle name="20% - Accent1 13 6 2 3" xfId="736" xr:uid="{00000000-0005-0000-0000-00002D020000}"/>
    <cellStyle name="20% - Accent1 13 6 3" xfId="737" xr:uid="{00000000-0005-0000-0000-00002E020000}"/>
    <cellStyle name="20% - Accent1 13 6 3 2" xfId="738" xr:uid="{00000000-0005-0000-0000-00002F020000}"/>
    <cellStyle name="20% - Accent1 13 6 4" xfId="739" xr:uid="{00000000-0005-0000-0000-000030020000}"/>
    <cellStyle name="20% - Accent1 13 7" xfId="740" xr:uid="{00000000-0005-0000-0000-000031020000}"/>
    <cellStyle name="20% - Accent1 13 7 2" xfId="741" xr:uid="{00000000-0005-0000-0000-000032020000}"/>
    <cellStyle name="20% - Accent1 13 7 2 2" xfId="742" xr:uid="{00000000-0005-0000-0000-000033020000}"/>
    <cellStyle name="20% - Accent1 13 7 3" xfId="743" xr:uid="{00000000-0005-0000-0000-000034020000}"/>
    <cellStyle name="20% - Accent1 13 8" xfId="744" xr:uid="{00000000-0005-0000-0000-000035020000}"/>
    <cellStyle name="20% - Accent1 13 8 2" xfId="745" xr:uid="{00000000-0005-0000-0000-000036020000}"/>
    <cellStyle name="20% - Accent1 13 8 2 2" xfId="746" xr:uid="{00000000-0005-0000-0000-000037020000}"/>
    <cellStyle name="20% - Accent1 13 8 3" xfId="747" xr:uid="{00000000-0005-0000-0000-000038020000}"/>
    <cellStyle name="20% - Accent1 13 9" xfId="748" xr:uid="{00000000-0005-0000-0000-000039020000}"/>
    <cellStyle name="20% - Accent1 13 9 2" xfId="749" xr:uid="{00000000-0005-0000-0000-00003A020000}"/>
    <cellStyle name="20% - Accent1 14" xfId="750" xr:uid="{00000000-0005-0000-0000-00003B020000}"/>
    <cellStyle name="20% - Accent1 14 2" xfId="751" xr:uid="{00000000-0005-0000-0000-00003C020000}"/>
    <cellStyle name="20% - Accent1 14 2 2" xfId="752" xr:uid="{00000000-0005-0000-0000-00003D020000}"/>
    <cellStyle name="20% - Accent1 14 2 2 2" xfId="753" xr:uid="{00000000-0005-0000-0000-00003E020000}"/>
    <cellStyle name="20% - Accent1 14 2 2 2 2" xfId="754" xr:uid="{00000000-0005-0000-0000-00003F020000}"/>
    <cellStyle name="20% - Accent1 14 2 2 3" xfId="755" xr:uid="{00000000-0005-0000-0000-000040020000}"/>
    <cellStyle name="20% - Accent1 14 2 3" xfId="756" xr:uid="{00000000-0005-0000-0000-000041020000}"/>
    <cellStyle name="20% - Accent1 14 2 3 2" xfId="757" xr:uid="{00000000-0005-0000-0000-000042020000}"/>
    <cellStyle name="20% - Accent1 14 2 4" xfId="758" xr:uid="{00000000-0005-0000-0000-000043020000}"/>
    <cellStyle name="20% - Accent1 14 3" xfId="759" xr:uid="{00000000-0005-0000-0000-000044020000}"/>
    <cellStyle name="20% - Accent1 14 3 2" xfId="760" xr:uid="{00000000-0005-0000-0000-000045020000}"/>
    <cellStyle name="20% - Accent1 14 3 2 2" xfId="761" xr:uid="{00000000-0005-0000-0000-000046020000}"/>
    <cellStyle name="20% - Accent1 14 3 2 2 2" xfId="762" xr:uid="{00000000-0005-0000-0000-000047020000}"/>
    <cellStyle name="20% - Accent1 14 3 2 3" xfId="763" xr:uid="{00000000-0005-0000-0000-000048020000}"/>
    <cellStyle name="20% - Accent1 14 3 3" xfId="764" xr:uid="{00000000-0005-0000-0000-000049020000}"/>
    <cellStyle name="20% - Accent1 14 3 3 2" xfId="765" xr:uid="{00000000-0005-0000-0000-00004A020000}"/>
    <cellStyle name="20% - Accent1 14 3 4" xfId="766" xr:uid="{00000000-0005-0000-0000-00004B020000}"/>
    <cellStyle name="20% - Accent1 14 4" xfId="767" xr:uid="{00000000-0005-0000-0000-00004C020000}"/>
    <cellStyle name="20% - Accent1 14 4 2" xfId="768" xr:uid="{00000000-0005-0000-0000-00004D020000}"/>
    <cellStyle name="20% - Accent1 14 4 2 2" xfId="769" xr:uid="{00000000-0005-0000-0000-00004E020000}"/>
    <cellStyle name="20% - Accent1 14 4 2 2 2" xfId="770" xr:uid="{00000000-0005-0000-0000-00004F020000}"/>
    <cellStyle name="20% - Accent1 14 4 2 3" xfId="771" xr:uid="{00000000-0005-0000-0000-000050020000}"/>
    <cellStyle name="20% - Accent1 14 4 3" xfId="772" xr:uid="{00000000-0005-0000-0000-000051020000}"/>
    <cellStyle name="20% - Accent1 14 4 3 2" xfId="773" xr:uid="{00000000-0005-0000-0000-000052020000}"/>
    <cellStyle name="20% - Accent1 14 4 4" xfId="774" xr:uid="{00000000-0005-0000-0000-000053020000}"/>
    <cellStyle name="20% - Accent1 14 5" xfId="775" xr:uid="{00000000-0005-0000-0000-000054020000}"/>
    <cellStyle name="20% - Accent1 14 5 2" xfId="776" xr:uid="{00000000-0005-0000-0000-000055020000}"/>
    <cellStyle name="20% - Accent1 14 5 2 2" xfId="777" xr:uid="{00000000-0005-0000-0000-000056020000}"/>
    <cellStyle name="20% - Accent1 14 5 3" xfId="778" xr:uid="{00000000-0005-0000-0000-000057020000}"/>
    <cellStyle name="20% - Accent1 14 6" xfId="779" xr:uid="{00000000-0005-0000-0000-000058020000}"/>
    <cellStyle name="20% - Accent1 14 6 2" xfId="780" xr:uid="{00000000-0005-0000-0000-000059020000}"/>
    <cellStyle name="20% - Accent1 14 6 2 2" xfId="781" xr:uid="{00000000-0005-0000-0000-00005A020000}"/>
    <cellStyle name="20% - Accent1 14 6 3" xfId="782" xr:uid="{00000000-0005-0000-0000-00005B020000}"/>
    <cellStyle name="20% - Accent1 14 7" xfId="783" xr:uid="{00000000-0005-0000-0000-00005C020000}"/>
    <cellStyle name="20% - Accent1 14 7 2" xfId="784" xr:uid="{00000000-0005-0000-0000-00005D020000}"/>
    <cellStyle name="20% - Accent1 14 8" xfId="785" xr:uid="{00000000-0005-0000-0000-00005E020000}"/>
    <cellStyle name="20% - Accent1 14 8 2" xfId="786" xr:uid="{00000000-0005-0000-0000-00005F020000}"/>
    <cellStyle name="20% - Accent1 14 9" xfId="787" xr:uid="{00000000-0005-0000-0000-000060020000}"/>
    <cellStyle name="20% - Accent1 15" xfId="788" xr:uid="{00000000-0005-0000-0000-000061020000}"/>
    <cellStyle name="20% - Accent1 15 2" xfId="789" xr:uid="{00000000-0005-0000-0000-000062020000}"/>
    <cellStyle name="20% - Accent1 15 2 2" xfId="790" xr:uid="{00000000-0005-0000-0000-000063020000}"/>
    <cellStyle name="20% - Accent1 15 2 2 2" xfId="791" xr:uid="{00000000-0005-0000-0000-000064020000}"/>
    <cellStyle name="20% - Accent1 15 2 2 2 2" xfId="792" xr:uid="{00000000-0005-0000-0000-000065020000}"/>
    <cellStyle name="20% - Accent1 15 2 2 3" xfId="793" xr:uid="{00000000-0005-0000-0000-000066020000}"/>
    <cellStyle name="20% - Accent1 15 2 3" xfId="794" xr:uid="{00000000-0005-0000-0000-000067020000}"/>
    <cellStyle name="20% - Accent1 15 2 3 2" xfId="795" xr:uid="{00000000-0005-0000-0000-000068020000}"/>
    <cellStyle name="20% - Accent1 15 2 4" xfId="796" xr:uid="{00000000-0005-0000-0000-000069020000}"/>
    <cellStyle name="20% - Accent1 15 3" xfId="797" xr:uid="{00000000-0005-0000-0000-00006A020000}"/>
    <cellStyle name="20% - Accent1 15 3 2" xfId="798" xr:uid="{00000000-0005-0000-0000-00006B020000}"/>
    <cellStyle name="20% - Accent1 15 3 2 2" xfId="799" xr:uid="{00000000-0005-0000-0000-00006C020000}"/>
    <cellStyle name="20% - Accent1 15 3 2 2 2" xfId="800" xr:uid="{00000000-0005-0000-0000-00006D020000}"/>
    <cellStyle name="20% - Accent1 15 3 2 3" xfId="801" xr:uid="{00000000-0005-0000-0000-00006E020000}"/>
    <cellStyle name="20% - Accent1 15 3 3" xfId="802" xr:uid="{00000000-0005-0000-0000-00006F020000}"/>
    <cellStyle name="20% - Accent1 15 3 3 2" xfId="803" xr:uid="{00000000-0005-0000-0000-000070020000}"/>
    <cellStyle name="20% - Accent1 15 3 4" xfId="804" xr:uid="{00000000-0005-0000-0000-000071020000}"/>
    <cellStyle name="20% - Accent1 15 4" xfId="805" xr:uid="{00000000-0005-0000-0000-000072020000}"/>
    <cellStyle name="20% - Accent1 15 4 2" xfId="806" xr:uid="{00000000-0005-0000-0000-000073020000}"/>
    <cellStyle name="20% - Accent1 15 4 2 2" xfId="807" xr:uid="{00000000-0005-0000-0000-000074020000}"/>
    <cellStyle name="20% - Accent1 15 4 2 2 2" xfId="808" xr:uid="{00000000-0005-0000-0000-000075020000}"/>
    <cellStyle name="20% - Accent1 15 4 2 3" xfId="809" xr:uid="{00000000-0005-0000-0000-000076020000}"/>
    <cellStyle name="20% - Accent1 15 4 3" xfId="810" xr:uid="{00000000-0005-0000-0000-000077020000}"/>
    <cellStyle name="20% - Accent1 15 4 3 2" xfId="811" xr:uid="{00000000-0005-0000-0000-000078020000}"/>
    <cellStyle name="20% - Accent1 15 4 4" xfId="812" xr:uid="{00000000-0005-0000-0000-000079020000}"/>
    <cellStyle name="20% - Accent1 15 5" xfId="813" xr:uid="{00000000-0005-0000-0000-00007A020000}"/>
    <cellStyle name="20% - Accent1 15 5 2" xfId="814" xr:uid="{00000000-0005-0000-0000-00007B020000}"/>
    <cellStyle name="20% - Accent1 15 5 2 2" xfId="815" xr:uid="{00000000-0005-0000-0000-00007C020000}"/>
    <cellStyle name="20% - Accent1 15 5 3" xfId="816" xr:uid="{00000000-0005-0000-0000-00007D020000}"/>
    <cellStyle name="20% - Accent1 15 6" xfId="817" xr:uid="{00000000-0005-0000-0000-00007E020000}"/>
    <cellStyle name="20% - Accent1 15 6 2" xfId="818" xr:uid="{00000000-0005-0000-0000-00007F020000}"/>
    <cellStyle name="20% - Accent1 15 6 2 2" xfId="819" xr:uid="{00000000-0005-0000-0000-000080020000}"/>
    <cellStyle name="20% - Accent1 15 6 3" xfId="820" xr:uid="{00000000-0005-0000-0000-000081020000}"/>
    <cellStyle name="20% - Accent1 15 7" xfId="821" xr:uid="{00000000-0005-0000-0000-000082020000}"/>
    <cellStyle name="20% - Accent1 15 7 2" xfId="822" xr:uid="{00000000-0005-0000-0000-000083020000}"/>
    <cellStyle name="20% - Accent1 15 8" xfId="823" xr:uid="{00000000-0005-0000-0000-000084020000}"/>
    <cellStyle name="20% - Accent1 15 8 2" xfId="824" xr:uid="{00000000-0005-0000-0000-000085020000}"/>
    <cellStyle name="20% - Accent1 15 9" xfId="825" xr:uid="{00000000-0005-0000-0000-000086020000}"/>
    <cellStyle name="20% - Accent1 16" xfId="826" xr:uid="{00000000-0005-0000-0000-000087020000}"/>
    <cellStyle name="20% - Accent1 16 2" xfId="827" xr:uid="{00000000-0005-0000-0000-000088020000}"/>
    <cellStyle name="20% - Accent1 16 2 2" xfId="828" xr:uid="{00000000-0005-0000-0000-000089020000}"/>
    <cellStyle name="20% - Accent1 16 2 2 2" xfId="829" xr:uid="{00000000-0005-0000-0000-00008A020000}"/>
    <cellStyle name="20% - Accent1 16 2 3" xfId="830" xr:uid="{00000000-0005-0000-0000-00008B020000}"/>
    <cellStyle name="20% - Accent1 16 3" xfId="831" xr:uid="{00000000-0005-0000-0000-00008C020000}"/>
    <cellStyle name="20% - Accent1 16 3 2" xfId="832" xr:uid="{00000000-0005-0000-0000-00008D020000}"/>
    <cellStyle name="20% - Accent1 16 4" xfId="833" xr:uid="{00000000-0005-0000-0000-00008E020000}"/>
    <cellStyle name="20% - Accent1 17" xfId="834" xr:uid="{00000000-0005-0000-0000-00008F020000}"/>
    <cellStyle name="20% - Accent1 17 2" xfId="835" xr:uid="{00000000-0005-0000-0000-000090020000}"/>
    <cellStyle name="20% - Accent1 17 2 2" xfId="836" xr:uid="{00000000-0005-0000-0000-000091020000}"/>
    <cellStyle name="20% - Accent1 17 2 2 2" xfId="837" xr:uid="{00000000-0005-0000-0000-000092020000}"/>
    <cellStyle name="20% - Accent1 17 2 3" xfId="838" xr:uid="{00000000-0005-0000-0000-000093020000}"/>
    <cellStyle name="20% - Accent1 17 3" xfId="839" xr:uid="{00000000-0005-0000-0000-000094020000}"/>
    <cellStyle name="20% - Accent1 17 3 2" xfId="840" xr:uid="{00000000-0005-0000-0000-000095020000}"/>
    <cellStyle name="20% - Accent1 17 4" xfId="841" xr:uid="{00000000-0005-0000-0000-000096020000}"/>
    <cellStyle name="20% - Accent1 18" xfId="842" xr:uid="{00000000-0005-0000-0000-000097020000}"/>
    <cellStyle name="20% - Accent1 18 2" xfId="843" xr:uid="{00000000-0005-0000-0000-000098020000}"/>
    <cellStyle name="20% - Accent1 18 2 2" xfId="844" xr:uid="{00000000-0005-0000-0000-000099020000}"/>
    <cellStyle name="20% - Accent1 18 2 2 2" xfId="845" xr:uid="{00000000-0005-0000-0000-00009A020000}"/>
    <cellStyle name="20% - Accent1 18 2 3" xfId="846" xr:uid="{00000000-0005-0000-0000-00009B020000}"/>
    <cellStyle name="20% - Accent1 18 3" xfId="847" xr:uid="{00000000-0005-0000-0000-00009C020000}"/>
    <cellStyle name="20% - Accent1 18 3 2" xfId="848" xr:uid="{00000000-0005-0000-0000-00009D020000}"/>
    <cellStyle name="20% - Accent1 18 4" xfId="849" xr:uid="{00000000-0005-0000-0000-00009E020000}"/>
    <cellStyle name="20% - Accent1 19" xfId="850" xr:uid="{00000000-0005-0000-0000-00009F020000}"/>
    <cellStyle name="20% - Accent1 19 2" xfId="851" xr:uid="{00000000-0005-0000-0000-0000A0020000}"/>
    <cellStyle name="20% - Accent1 19 2 2" xfId="852" xr:uid="{00000000-0005-0000-0000-0000A1020000}"/>
    <cellStyle name="20% - Accent1 19 3" xfId="853" xr:uid="{00000000-0005-0000-0000-0000A2020000}"/>
    <cellStyle name="20% - Accent1 2" xfId="96" xr:uid="{00000000-0005-0000-0000-0000A3020000}"/>
    <cellStyle name="20% - Accent1 2 10" xfId="854" xr:uid="{00000000-0005-0000-0000-0000A4020000}"/>
    <cellStyle name="20% - Accent1 2 10 10" xfId="855" xr:uid="{00000000-0005-0000-0000-0000A5020000}"/>
    <cellStyle name="20% - Accent1 2 10 10 2" xfId="856" xr:uid="{00000000-0005-0000-0000-0000A6020000}"/>
    <cellStyle name="20% - Accent1 2 10 11" xfId="857" xr:uid="{00000000-0005-0000-0000-0000A7020000}"/>
    <cellStyle name="20% - Accent1 2 10 2" xfId="858" xr:uid="{00000000-0005-0000-0000-0000A8020000}"/>
    <cellStyle name="20% - Accent1 2 10 2 2" xfId="859" xr:uid="{00000000-0005-0000-0000-0000A9020000}"/>
    <cellStyle name="20% - Accent1 2 10 2 2 2" xfId="860" xr:uid="{00000000-0005-0000-0000-0000AA020000}"/>
    <cellStyle name="20% - Accent1 2 10 2 2 2 2" xfId="861" xr:uid="{00000000-0005-0000-0000-0000AB020000}"/>
    <cellStyle name="20% - Accent1 2 10 2 2 2 2 2" xfId="862" xr:uid="{00000000-0005-0000-0000-0000AC020000}"/>
    <cellStyle name="20% - Accent1 2 10 2 2 2 3" xfId="863" xr:uid="{00000000-0005-0000-0000-0000AD020000}"/>
    <cellStyle name="20% - Accent1 2 10 2 2 3" xfId="864" xr:uid="{00000000-0005-0000-0000-0000AE020000}"/>
    <cellStyle name="20% - Accent1 2 10 2 2 3 2" xfId="865" xr:uid="{00000000-0005-0000-0000-0000AF020000}"/>
    <cellStyle name="20% - Accent1 2 10 2 2 4" xfId="866" xr:uid="{00000000-0005-0000-0000-0000B0020000}"/>
    <cellStyle name="20% - Accent1 2 10 2 3" xfId="867" xr:uid="{00000000-0005-0000-0000-0000B1020000}"/>
    <cellStyle name="20% - Accent1 2 10 2 3 2" xfId="868" xr:uid="{00000000-0005-0000-0000-0000B2020000}"/>
    <cellStyle name="20% - Accent1 2 10 2 3 2 2" xfId="869" xr:uid="{00000000-0005-0000-0000-0000B3020000}"/>
    <cellStyle name="20% - Accent1 2 10 2 3 2 2 2" xfId="870" xr:uid="{00000000-0005-0000-0000-0000B4020000}"/>
    <cellStyle name="20% - Accent1 2 10 2 3 2 3" xfId="871" xr:uid="{00000000-0005-0000-0000-0000B5020000}"/>
    <cellStyle name="20% - Accent1 2 10 2 3 3" xfId="872" xr:uid="{00000000-0005-0000-0000-0000B6020000}"/>
    <cellStyle name="20% - Accent1 2 10 2 3 3 2" xfId="873" xr:uid="{00000000-0005-0000-0000-0000B7020000}"/>
    <cellStyle name="20% - Accent1 2 10 2 3 4" xfId="874" xr:uid="{00000000-0005-0000-0000-0000B8020000}"/>
    <cellStyle name="20% - Accent1 2 10 2 4" xfId="875" xr:uid="{00000000-0005-0000-0000-0000B9020000}"/>
    <cellStyle name="20% - Accent1 2 10 2 4 2" xfId="876" xr:uid="{00000000-0005-0000-0000-0000BA020000}"/>
    <cellStyle name="20% - Accent1 2 10 2 4 2 2" xfId="877" xr:uid="{00000000-0005-0000-0000-0000BB020000}"/>
    <cellStyle name="20% - Accent1 2 10 2 4 2 2 2" xfId="878" xr:uid="{00000000-0005-0000-0000-0000BC020000}"/>
    <cellStyle name="20% - Accent1 2 10 2 4 2 3" xfId="879" xr:uid="{00000000-0005-0000-0000-0000BD020000}"/>
    <cellStyle name="20% - Accent1 2 10 2 4 3" xfId="880" xr:uid="{00000000-0005-0000-0000-0000BE020000}"/>
    <cellStyle name="20% - Accent1 2 10 2 4 3 2" xfId="881" xr:uid="{00000000-0005-0000-0000-0000BF020000}"/>
    <cellStyle name="20% - Accent1 2 10 2 4 4" xfId="882" xr:uid="{00000000-0005-0000-0000-0000C0020000}"/>
    <cellStyle name="20% - Accent1 2 10 2 5" xfId="883" xr:uid="{00000000-0005-0000-0000-0000C1020000}"/>
    <cellStyle name="20% - Accent1 2 10 2 5 2" xfId="884" xr:uid="{00000000-0005-0000-0000-0000C2020000}"/>
    <cellStyle name="20% - Accent1 2 10 2 5 2 2" xfId="885" xr:uid="{00000000-0005-0000-0000-0000C3020000}"/>
    <cellStyle name="20% - Accent1 2 10 2 5 3" xfId="886" xr:uid="{00000000-0005-0000-0000-0000C4020000}"/>
    <cellStyle name="20% - Accent1 2 10 2 6" xfId="97" xr:uid="{00000000-0005-0000-0000-0000C5020000}"/>
    <cellStyle name="20% - Accent1 2 10 2 6 2" xfId="98" xr:uid="{00000000-0005-0000-0000-0000C6020000}"/>
    <cellStyle name="20% - Accent1 2 10 2 6 2 2" xfId="887" xr:uid="{00000000-0005-0000-0000-0000C7020000}"/>
    <cellStyle name="20% - Accent1 2 10 2 6 3" xfId="99" xr:uid="{00000000-0005-0000-0000-0000C8020000}"/>
    <cellStyle name="20% - Accent1 2 10 2 6 4" xfId="888" xr:uid="{00000000-0005-0000-0000-0000C9020000}"/>
    <cellStyle name="20% - Accent1 2 10 2 7" xfId="100" xr:uid="{00000000-0005-0000-0000-0000CA020000}"/>
    <cellStyle name="20% - Accent1 2 10 2 7 2" xfId="101" xr:uid="{00000000-0005-0000-0000-0000CB020000}"/>
    <cellStyle name="20% - Accent1 2 10 2 7 3" xfId="102" xr:uid="{00000000-0005-0000-0000-0000CC020000}"/>
    <cellStyle name="20% - Accent1 2 10 2 8" xfId="889" xr:uid="{00000000-0005-0000-0000-0000CD020000}"/>
    <cellStyle name="20% - Accent1 2 10 2 8 2" xfId="890" xr:uid="{00000000-0005-0000-0000-0000CE020000}"/>
    <cellStyle name="20% - Accent1 2 10 2 9" xfId="891" xr:uid="{00000000-0005-0000-0000-0000CF020000}"/>
    <cellStyle name="20% - Accent1 2 10 3" xfId="892" xr:uid="{00000000-0005-0000-0000-0000D0020000}"/>
    <cellStyle name="20% - Accent1 2 10 3 2" xfId="893" xr:uid="{00000000-0005-0000-0000-0000D1020000}"/>
    <cellStyle name="20% - Accent1 2 10 3 2 2" xfId="894" xr:uid="{00000000-0005-0000-0000-0000D2020000}"/>
    <cellStyle name="20% - Accent1 2 10 3 2 2 2" xfId="895" xr:uid="{00000000-0005-0000-0000-0000D3020000}"/>
    <cellStyle name="20% - Accent1 2 10 3 2 2 2 2" xfId="896" xr:uid="{00000000-0005-0000-0000-0000D4020000}"/>
    <cellStyle name="20% - Accent1 2 10 3 2 2 3" xfId="897" xr:uid="{00000000-0005-0000-0000-0000D5020000}"/>
    <cellStyle name="20% - Accent1 2 10 3 2 3" xfId="898" xr:uid="{00000000-0005-0000-0000-0000D6020000}"/>
    <cellStyle name="20% - Accent1 2 10 3 2 3 2" xfId="899" xr:uid="{00000000-0005-0000-0000-0000D7020000}"/>
    <cellStyle name="20% - Accent1 2 10 3 2 4" xfId="900" xr:uid="{00000000-0005-0000-0000-0000D8020000}"/>
    <cellStyle name="20% - Accent1 2 10 3 3" xfId="901" xr:uid="{00000000-0005-0000-0000-0000D9020000}"/>
    <cellStyle name="20% - Accent1 2 10 3 3 2" xfId="902" xr:uid="{00000000-0005-0000-0000-0000DA020000}"/>
    <cellStyle name="20% - Accent1 2 10 3 3 2 2" xfId="903" xr:uid="{00000000-0005-0000-0000-0000DB020000}"/>
    <cellStyle name="20% - Accent1 2 10 3 3 2 2 2" xfId="904" xr:uid="{00000000-0005-0000-0000-0000DC020000}"/>
    <cellStyle name="20% - Accent1 2 10 3 3 2 3" xfId="905" xr:uid="{00000000-0005-0000-0000-0000DD020000}"/>
    <cellStyle name="20% - Accent1 2 10 3 3 3" xfId="906" xr:uid="{00000000-0005-0000-0000-0000DE020000}"/>
    <cellStyle name="20% - Accent1 2 10 3 3 3 2" xfId="907" xr:uid="{00000000-0005-0000-0000-0000DF020000}"/>
    <cellStyle name="20% - Accent1 2 10 3 3 4" xfId="908" xr:uid="{00000000-0005-0000-0000-0000E0020000}"/>
    <cellStyle name="20% - Accent1 2 10 3 4" xfId="909" xr:uid="{00000000-0005-0000-0000-0000E1020000}"/>
    <cellStyle name="20% - Accent1 2 10 3 4 2" xfId="910" xr:uid="{00000000-0005-0000-0000-0000E2020000}"/>
    <cellStyle name="20% - Accent1 2 10 3 4 2 2" xfId="911" xr:uid="{00000000-0005-0000-0000-0000E3020000}"/>
    <cellStyle name="20% - Accent1 2 10 3 4 2 2 2" xfId="912" xr:uid="{00000000-0005-0000-0000-0000E4020000}"/>
    <cellStyle name="20% - Accent1 2 10 3 4 2 3" xfId="913" xr:uid="{00000000-0005-0000-0000-0000E5020000}"/>
    <cellStyle name="20% - Accent1 2 10 3 4 3" xfId="914" xr:uid="{00000000-0005-0000-0000-0000E6020000}"/>
    <cellStyle name="20% - Accent1 2 10 3 4 3 2" xfId="915" xr:uid="{00000000-0005-0000-0000-0000E7020000}"/>
    <cellStyle name="20% - Accent1 2 10 3 4 4" xfId="916" xr:uid="{00000000-0005-0000-0000-0000E8020000}"/>
    <cellStyle name="20% - Accent1 2 10 3 5" xfId="917" xr:uid="{00000000-0005-0000-0000-0000E9020000}"/>
    <cellStyle name="20% - Accent1 2 10 3 5 2" xfId="918" xr:uid="{00000000-0005-0000-0000-0000EA020000}"/>
    <cellStyle name="20% - Accent1 2 10 3 5 2 2" xfId="919" xr:uid="{00000000-0005-0000-0000-0000EB020000}"/>
    <cellStyle name="20% - Accent1 2 10 3 5 3" xfId="920" xr:uid="{00000000-0005-0000-0000-0000EC020000}"/>
    <cellStyle name="20% - Accent1 2 10 3 6" xfId="921" xr:uid="{00000000-0005-0000-0000-0000ED020000}"/>
    <cellStyle name="20% - Accent1 2 10 3 6 2" xfId="922" xr:uid="{00000000-0005-0000-0000-0000EE020000}"/>
    <cellStyle name="20% - Accent1 2 10 3 6 2 2" xfId="923" xr:uid="{00000000-0005-0000-0000-0000EF020000}"/>
    <cellStyle name="20% - Accent1 2 10 3 6 3" xfId="924" xr:uid="{00000000-0005-0000-0000-0000F0020000}"/>
    <cellStyle name="20% - Accent1 2 10 3 7" xfId="925" xr:uid="{00000000-0005-0000-0000-0000F1020000}"/>
    <cellStyle name="20% - Accent1 2 10 3 7 2" xfId="926" xr:uid="{00000000-0005-0000-0000-0000F2020000}"/>
    <cellStyle name="20% - Accent1 2 10 3 8" xfId="927" xr:uid="{00000000-0005-0000-0000-0000F3020000}"/>
    <cellStyle name="20% - Accent1 2 10 3 8 2" xfId="928" xr:uid="{00000000-0005-0000-0000-0000F4020000}"/>
    <cellStyle name="20% - Accent1 2 10 3 9" xfId="929" xr:uid="{00000000-0005-0000-0000-0000F5020000}"/>
    <cellStyle name="20% - Accent1 2 10 4" xfId="930" xr:uid="{00000000-0005-0000-0000-0000F6020000}"/>
    <cellStyle name="20% - Accent1 2 10 4 2" xfId="931" xr:uid="{00000000-0005-0000-0000-0000F7020000}"/>
    <cellStyle name="20% - Accent1 2 10 4 2 2" xfId="932" xr:uid="{00000000-0005-0000-0000-0000F8020000}"/>
    <cellStyle name="20% - Accent1 2 10 4 2 2 2" xfId="933" xr:uid="{00000000-0005-0000-0000-0000F9020000}"/>
    <cellStyle name="20% - Accent1 2 10 4 2 3" xfId="934" xr:uid="{00000000-0005-0000-0000-0000FA020000}"/>
    <cellStyle name="20% - Accent1 2 10 4 3" xfId="935" xr:uid="{00000000-0005-0000-0000-0000FB020000}"/>
    <cellStyle name="20% - Accent1 2 10 4 3 2" xfId="936" xr:uid="{00000000-0005-0000-0000-0000FC020000}"/>
    <cellStyle name="20% - Accent1 2 10 4 4" xfId="937" xr:uid="{00000000-0005-0000-0000-0000FD020000}"/>
    <cellStyle name="20% - Accent1 2 10 5" xfId="938" xr:uid="{00000000-0005-0000-0000-0000FE020000}"/>
    <cellStyle name="20% - Accent1 2 10 5 2" xfId="939" xr:uid="{00000000-0005-0000-0000-0000FF020000}"/>
    <cellStyle name="20% - Accent1 2 10 5 2 2" xfId="940" xr:uid="{00000000-0005-0000-0000-000000030000}"/>
    <cellStyle name="20% - Accent1 2 10 5 2 2 2" xfId="941" xr:uid="{00000000-0005-0000-0000-000001030000}"/>
    <cellStyle name="20% - Accent1 2 10 5 2 3" xfId="942" xr:uid="{00000000-0005-0000-0000-000002030000}"/>
    <cellStyle name="20% - Accent1 2 10 5 3" xfId="943" xr:uid="{00000000-0005-0000-0000-000003030000}"/>
    <cellStyle name="20% - Accent1 2 10 5 3 2" xfId="944" xr:uid="{00000000-0005-0000-0000-000004030000}"/>
    <cellStyle name="20% - Accent1 2 10 5 4" xfId="945" xr:uid="{00000000-0005-0000-0000-000005030000}"/>
    <cellStyle name="20% - Accent1 2 10 6" xfId="946" xr:uid="{00000000-0005-0000-0000-000006030000}"/>
    <cellStyle name="20% - Accent1 2 10 6 2" xfId="947" xr:uid="{00000000-0005-0000-0000-000007030000}"/>
    <cellStyle name="20% - Accent1 2 10 6 2 2" xfId="948" xr:uid="{00000000-0005-0000-0000-000008030000}"/>
    <cellStyle name="20% - Accent1 2 10 6 2 2 2" xfId="949" xr:uid="{00000000-0005-0000-0000-000009030000}"/>
    <cellStyle name="20% - Accent1 2 10 6 2 3" xfId="950" xr:uid="{00000000-0005-0000-0000-00000A030000}"/>
    <cellStyle name="20% - Accent1 2 10 6 3" xfId="951" xr:uid="{00000000-0005-0000-0000-00000B030000}"/>
    <cellStyle name="20% - Accent1 2 10 6 3 2" xfId="952" xr:uid="{00000000-0005-0000-0000-00000C030000}"/>
    <cellStyle name="20% - Accent1 2 10 6 4" xfId="953" xr:uid="{00000000-0005-0000-0000-00000D030000}"/>
    <cellStyle name="20% - Accent1 2 10 7" xfId="954" xr:uid="{00000000-0005-0000-0000-00000E030000}"/>
    <cellStyle name="20% - Accent1 2 10 7 2" xfId="955" xr:uid="{00000000-0005-0000-0000-00000F030000}"/>
    <cellStyle name="20% - Accent1 2 10 7 2 2" xfId="956" xr:uid="{00000000-0005-0000-0000-000010030000}"/>
    <cellStyle name="20% - Accent1 2 10 7 3" xfId="957" xr:uid="{00000000-0005-0000-0000-000011030000}"/>
    <cellStyle name="20% - Accent1 2 10 8" xfId="958" xr:uid="{00000000-0005-0000-0000-000012030000}"/>
    <cellStyle name="20% - Accent1 2 10 8 2" xfId="959" xr:uid="{00000000-0005-0000-0000-000013030000}"/>
    <cellStyle name="20% - Accent1 2 10 8 2 2" xfId="960" xr:uid="{00000000-0005-0000-0000-000014030000}"/>
    <cellStyle name="20% - Accent1 2 10 8 3" xfId="961" xr:uid="{00000000-0005-0000-0000-000015030000}"/>
    <cellStyle name="20% - Accent1 2 10 9" xfId="962" xr:uid="{00000000-0005-0000-0000-000016030000}"/>
    <cellStyle name="20% - Accent1 2 10 9 2" xfId="963" xr:uid="{00000000-0005-0000-0000-000017030000}"/>
    <cellStyle name="20% - Accent1 2 11" xfId="964" xr:uid="{00000000-0005-0000-0000-000018030000}"/>
    <cellStyle name="20% - Accent1 2 11 10" xfId="965" xr:uid="{00000000-0005-0000-0000-000019030000}"/>
    <cellStyle name="20% - Accent1 2 11 10 2" xfId="966" xr:uid="{00000000-0005-0000-0000-00001A030000}"/>
    <cellStyle name="20% - Accent1 2 11 11" xfId="967" xr:uid="{00000000-0005-0000-0000-00001B030000}"/>
    <cellStyle name="20% - Accent1 2 11 2" xfId="968" xr:uid="{00000000-0005-0000-0000-00001C030000}"/>
    <cellStyle name="20% - Accent1 2 11 2 2" xfId="969" xr:uid="{00000000-0005-0000-0000-00001D030000}"/>
    <cellStyle name="20% - Accent1 2 11 2 2 2" xfId="970" xr:uid="{00000000-0005-0000-0000-00001E030000}"/>
    <cellStyle name="20% - Accent1 2 11 2 2 2 2" xfId="971" xr:uid="{00000000-0005-0000-0000-00001F030000}"/>
    <cellStyle name="20% - Accent1 2 11 2 2 2 2 2" xfId="972" xr:uid="{00000000-0005-0000-0000-000020030000}"/>
    <cellStyle name="20% - Accent1 2 11 2 2 2 3" xfId="973" xr:uid="{00000000-0005-0000-0000-000021030000}"/>
    <cellStyle name="20% - Accent1 2 11 2 2 3" xfId="974" xr:uid="{00000000-0005-0000-0000-000022030000}"/>
    <cellStyle name="20% - Accent1 2 11 2 2 3 2" xfId="975" xr:uid="{00000000-0005-0000-0000-000023030000}"/>
    <cellStyle name="20% - Accent1 2 11 2 2 4" xfId="976" xr:uid="{00000000-0005-0000-0000-000024030000}"/>
    <cellStyle name="20% - Accent1 2 11 2 3" xfId="977" xr:uid="{00000000-0005-0000-0000-000025030000}"/>
    <cellStyle name="20% - Accent1 2 11 2 3 2" xfId="978" xr:uid="{00000000-0005-0000-0000-000026030000}"/>
    <cellStyle name="20% - Accent1 2 11 2 3 2 2" xfId="979" xr:uid="{00000000-0005-0000-0000-000027030000}"/>
    <cellStyle name="20% - Accent1 2 11 2 3 2 2 2" xfId="980" xr:uid="{00000000-0005-0000-0000-000028030000}"/>
    <cellStyle name="20% - Accent1 2 11 2 3 2 3" xfId="981" xr:uid="{00000000-0005-0000-0000-000029030000}"/>
    <cellStyle name="20% - Accent1 2 11 2 3 3" xfId="982" xr:uid="{00000000-0005-0000-0000-00002A030000}"/>
    <cellStyle name="20% - Accent1 2 11 2 3 3 2" xfId="983" xr:uid="{00000000-0005-0000-0000-00002B030000}"/>
    <cellStyle name="20% - Accent1 2 11 2 3 4" xfId="984" xr:uid="{00000000-0005-0000-0000-00002C030000}"/>
    <cellStyle name="20% - Accent1 2 11 2 4" xfId="985" xr:uid="{00000000-0005-0000-0000-00002D030000}"/>
    <cellStyle name="20% - Accent1 2 11 2 4 2" xfId="986" xr:uid="{00000000-0005-0000-0000-00002E030000}"/>
    <cellStyle name="20% - Accent1 2 11 2 4 2 2" xfId="987" xr:uid="{00000000-0005-0000-0000-00002F030000}"/>
    <cellStyle name="20% - Accent1 2 11 2 4 2 2 2" xfId="988" xr:uid="{00000000-0005-0000-0000-000030030000}"/>
    <cellStyle name="20% - Accent1 2 11 2 4 2 3" xfId="989" xr:uid="{00000000-0005-0000-0000-000031030000}"/>
    <cellStyle name="20% - Accent1 2 11 2 4 3" xfId="990" xr:uid="{00000000-0005-0000-0000-000032030000}"/>
    <cellStyle name="20% - Accent1 2 11 2 4 3 2" xfId="991" xr:uid="{00000000-0005-0000-0000-000033030000}"/>
    <cellStyle name="20% - Accent1 2 11 2 4 4" xfId="992" xr:uid="{00000000-0005-0000-0000-000034030000}"/>
    <cellStyle name="20% - Accent1 2 11 2 5" xfId="993" xr:uid="{00000000-0005-0000-0000-000035030000}"/>
    <cellStyle name="20% - Accent1 2 11 2 5 2" xfId="994" xr:uid="{00000000-0005-0000-0000-000036030000}"/>
    <cellStyle name="20% - Accent1 2 11 2 5 2 2" xfId="995" xr:uid="{00000000-0005-0000-0000-000037030000}"/>
    <cellStyle name="20% - Accent1 2 11 2 5 3" xfId="996" xr:uid="{00000000-0005-0000-0000-000038030000}"/>
    <cellStyle name="20% - Accent1 2 11 2 6" xfId="997" xr:uid="{00000000-0005-0000-0000-000039030000}"/>
    <cellStyle name="20% - Accent1 2 11 2 6 2" xfId="998" xr:uid="{00000000-0005-0000-0000-00003A030000}"/>
    <cellStyle name="20% - Accent1 2 11 2 6 2 2" xfId="999" xr:uid="{00000000-0005-0000-0000-00003B030000}"/>
    <cellStyle name="20% - Accent1 2 11 2 6 3" xfId="1000" xr:uid="{00000000-0005-0000-0000-00003C030000}"/>
    <cellStyle name="20% - Accent1 2 11 2 7" xfId="1001" xr:uid="{00000000-0005-0000-0000-00003D030000}"/>
    <cellStyle name="20% - Accent1 2 11 2 7 2" xfId="1002" xr:uid="{00000000-0005-0000-0000-00003E030000}"/>
    <cellStyle name="20% - Accent1 2 11 2 8" xfId="1003" xr:uid="{00000000-0005-0000-0000-00003F030000}"/>
    <cellStyle name="20% - Accent1 2 11 2 8 2" xfId="1004" xr:uid="{00000000-0005-0000-0000-000040030000}"/>
    <cellStyle name="20% - Accent1 2 11 2 9" xfId="1005" xr:uid="{00000000-0005-0000-0000-000041030000}"/>
    <cellStyle name="20% - Accent1 2 11 3" xfId="1006" xr:uid="{00000000-0005-0000-0000-000042030000}"/>
    <cellStyle name="20% - Accent1 2 11 3 2" xfId="1007" xr:uid="{00000000-0005-0000-0000-000043030000}"/>
    <cellStyle name="20% - Accent1 2 11 3 2 2" xfId="1008" xr:uid="{00000000-0005-0000-0000-000044030000}"/>
    <cellStyle name="20% - Accent1 2 11 3 2 2 2" xfId="1009" xr:uid="{00000000-0005-0000-0000-000045030000}"/>
    <cellStyle name="20% - Accent1 2 11 3 2 2 2 2" xfId="1010" xr:uid="{00000000-0005-0000-0000-000046030000}"/>
    <cellStyle name="20% - Accent1 2 11 3 2 2 3" xfId="1011" xr:uid="{00000000-0005-0000-0000-000047030000}"/>
    <cellStyle name="20% - Accent1 2 11 3 2 3" xfId="1012" xr:uid="{00000000-0005-0000-0000-000048030000}"/>
    <cellStyle name="20% - Accent1 2 11 3 2 3 2" xfId="1013" xr:uid="{00000000-0005-0000-0000-000049030000}"/>
    <cellStyle name="20% - Accent1 2 11 3 2 4" xfId="1014" xr:uid="{00000000-0005-0000-0000-00004A030000}"/>
    <cellStyle name="20% - Accent1 2 11 3 3" xfId="1015" xr:uid="{00000000-0005-0000-0000-00004B030000}"/>
    <cellStyle name="20% - Accent1 2 11 3 3 2" xfId="1016" xr:uid="{00000000-0005-0000-0000-00004C030000}"/>
    <cellStyle name="20% - Accent1 2 11 3 3 2 2" xfId="1017" xr:uid="{00000000-0005-0000-0000-00004D030000}"/>
    <cellStyle name="20% - Accent1 2 11 3 3 2 2 2" xfId="1018" xr:uid="{00000000-0005-0000-0000-00004E030000}"/>
    <cellStyle name="20% - Accent1 2 11 3 3 2 3" xfId="1019" xr:uid="{00000000-0005-0000-0000-00004F030000}"/>
    <cellStyle name="20% - Accent1 2 11 3 3 3" xfId="1020" xr:uid="{00000000-0005-0000-0000-000050030000}"/>
    <cellStyle name="20% - Accent1 2 11 3 3 3 2" xfId="1021" xr:uid="{00000000-0005-0000-0000-000051030000}"/>
    <cellStyle name="20% - Accent1 2 11 3 3 4" xfId="1022" xr:uid="{00000000-0005-0000-0000-000052030000}"/>
    <cellStyle name="20% - Accent1 2 11 3 4" xfId="1023" xr:uid="{00000000-0005-0000-0000-000053030000}"/>
    <cellStyle name="20% - Accent1 2 11 3 4 2" xfId="1024" xr:uid="{00000000-0005-0000-0000-000054030000}"/>
    <cellStyle name="20% - Accent1 2 11 3 4 2 2" xfId="1025" xr:uid="{00000000-0005-0000-0000-000055030000}"/>
    <cellStyle name="20% - Accent1 2 11 3 4 2 2 2" xfId="1026" xr:uid="{00000000-0005-0000-0000-000056030000}"/>
    <cellStyle name="20% - Accent1 2 11 3 4 2 3" xfId="1027" xr:uid="{00000000-0005-0000-0000-000057030000}"/>
    <cellStyle name="20% - Accent1 2 11 3 4 3" xfId="1028" xr:uid="{00000000-0005-0000-0000-000058030000}"/>
    <cellStyle name="20% - Accent1 2 11 3 4 3 2" xfId="1029" xr:uid="{00000000-0005-0000-0000-000059030000}"/>
    <cellStyle name="20% - Accent1 2 11 3 4 4" xfId="1030" xr:uid="{00000000-0005-0000-0000-00005A030000}"/>
    <cellStyle name="20% - Accent1 2 11 3 5" xfId="1031" xr:uid="{00000000-0005-0000-0000-00005B030000}"/>
    <cellStyle name="20% - Accent1 2 11 3 5 2" xfId="1032" xr:uid="{00000000-0005-0000-0000-00005C030000}"/>
    <cellStyle name="20% - Accent1 2 11 3 5 2 2" xfId="1033" xr:uid="{00000000-0005-0000-0000-00005D030000}"/>
    <cellStyle name="20% - Accent1 2 11 3 5 3" xfId="1034" xr:uid="{00000000-0005-0000-0000-00005E030000}"/>
    <cellStyle name="20% - Accent1 2 11 3 6" xfId="1035" xr:uid="{00000000-0005-0000-0000-00005F030000}"/>
    <cellStyle name="20% - Accent1 2 11 3 6 2" xfId="1036" xr:uid="{00000000-0005-0000-0000-000060030000}"/>
    <cellStyle name="20% - Accent1 2 11 3 6 2 2" xfId="1037" xr:uid="{00000000-0005-0000-0000-000061030000}"/>
    <cellStyle name="20% - Accent1 2 11 3 6 3" xfId="1038" xr:uid="{00000000-0005-0000-0000-000062030000}"/>
    <cellStyle name="20% - Accent1 2 11 3 7" xfId="1039" xr:uid="{00000000-0005-0000-0000-000063030000}"/>
    <cellStyle name="20% - Accent1 2 11 3 7 2" xfId="1040" xr:uid="{00000000-0005-0000-0000-000064030000}"/>
    <cellStyle name="20% - Accent1 2 11 3 8" xfId="1041" xr:uid="{00000000-0005-0000-0000-000065030000}"/>
    <cellStyle name="20% - Accent1 2 11 3 8 2" xfId="1042" xr:uid="{00000000-0005-0000-0000-000066030000}"/>
    <cellStyle name="20% - Accent1 2 11 3 9" xfId="1043" xr:uid="{00000000-0005-0000-0000-000067030000}"/>
    <cellStyle name="20% - Accent1 2 11 4" xfId="1044" xr:uid="{00000000-0005-0000-0000-000068030000}"/>
    <cellStyle name="20% - Accent1 2 11 4 2" xfId="1045" xr:uid="{00000000-0005-0000-0000-000069030000}"/>
    <cellStyle name="20% - Accent1 2 11 4 2 2" xfId="1046" xr:uid="{00000000-0005-0000-0000-00006A030000}"/>
    <cellStyle name="20% - Accent1 2 11 4 2 2 2" xfId="1047" xr:uid="{00000000-0005-0000-0000-00006B030000}"/>
    <cellStyle name="20% - Accent1 2 11 4 2 3" xfId="1048" xr:uid="{00000000-0005-0000-0000-00006C030000}"/>
    <cellStyle name="20% - Accent1 2 11 4 3" xfId="1049" xr:uid="{00000000-0005-0000-0000-00006D030000}"/>
    <cellStyle name="20% - Accent1 2 11 4 3 2" xfId="1050" xr:uid="{00000000-0005-0000-0000-00006E030000}"/>
    <cellStyle name="20% - Accent1 2 11 4 4" xfId="1051" xr:uid="{00000000-0005-0000-0000-00006F030000}"/>
    <cellStyle name="20% - Accent1 2 11 5" xfId="1052" xr:uid="{00000000-0005-0000-0000-000070030000}"/>
    <cellStyle name="20% - Accent1 2 11 5 2" xfId="1053" xr:uid="{00000000-0005-0000-0000-000071030000}"/>
    <cellStyle name="20% - Accent1 2 11 5 2 2" xfId="1054" xr:uid="{00000000-0005-0000-0000-000072030000}"/>
    <cellStyle name="20% - Accent1 2 11 5 2 2 2" xfId="1055" xr:uid="{00000000-0005-0000-0000-000073030000}"/>
    <cellStyle name="20% - Accent1 2 11 5 2 3" xfId="1056" xr:uid="{00000000-0005-0000-0000-000074030000}"/>
    <cellStyle name="20% - Accent1 2 11 5 3" xfId="1057" xr:uid="{00000000-0005-0000-0000-000075030000}"/>
    <cellStyle name="20% - Accent1 2 11 5 3 2" xfId="1058" xr:uid="{00000000-0005-0000-0000-000076030000}"/>
    <cellStyle name="20% - Accent1 2 11 5 4" xfId="1059" xr:uid="{00000000-0005-0000-0000-000077030000}"/>
    <cellStyle name="20% - Accent1 2 11 6" xfId="1060" xr:uid="{00000000-0005-0000-0000-000078030000}"/>
    <cellStyle name="20% - Accent1 2 11 6 2" xfId="1061" xr:uid="{00000000-0005-0000-0000-000079030000}"/>
    <cellStyle name="20% - Accent1 2 11 6 2 2" xfId="1062" xr:uid="{00000000-0005-0000-0000-00007A030000}"/>
    <cellStyle name="20% - Accent1 2 11 6 2 2 2" xfId="1063" xr:uid="{00000000-0005-0000-0000-00007B030000}"/>
    <cellStyle name="20% - Accent1 2 11 6 2 3" xfId="1064" xr:uid="{00000000-0005-0000-0000-00007C030000}"/>
    <cellStyle name="20% - Accent1 2 11 6 3" xfId="1065" xr:uid="{00000000-0005-0000-0000-00007D030000}"/>
    <cellStyle name="20% - Accent1 2 11 6 3 2" xfId="1066" xr:uid="{00000000-0005-0000-0000-00007E030000}"/>
    <cellStyle name="20% - Accent1 2 11 6 4" xfId="1067" xr:uid="{00000000-0005-0000-0000-00007F030000}"/>
    <cellStyle name="20% - Accent1 2 11 7" xfId="1068" xr:uid="{00000000-0005-0000-0000-000080030000}"/>
    <cellStyle name="20% - Accent1 2 11 7 2" xfId="1069" xr:uid="{00000000-0005-0000-0000-000081030000}"/>
    <cellStyle name="20% - Accent1 2 11 7 2 2" xfId="1070" xr:uid="{00000000-0005-0000-0000-000082030000}"/>
    <cellStyle name="20% - Accent1 2 11 7 3" xfId="1071" xr:uid="{00000000-0005-0000-0000-000083030000}"/>
    <cellStyle name="20% - Accent1 2 11 8" xfId="1072" xr:uid="{00000000-0005-0000-0000-000084030000}"/>
    <cellStyle name="20% - Accent1 2 11 8 2" xfId="1073" xr:uid="{00000000-0005-0000-0000-000085030000}"/>
    <cellStyle name="20% - Accent1 2 11 8 2 2" xfId="1074" xr:uid="{00000000-0005-0000-0000-000086030000}"/>
    <cellStyle name="20% - Accent1 2 11 8 3" xfId="1075" xr:uid="{00000000-0005-0000-0000-000087030000}"/>
    <cellStyle name="20% - Accent1 2 11 9" xfId="1076" xr:uid="{00000000-0005-0000-0000-000088030000}"/>
    <cellStyle name="20% - Accent1 2 11 9 2" xfId="1077" xr:uid="{00000000-0005-0000-0000-000089030000}"/>
    <cellStyle name="20% - Accent1 2 12" xfId="1078" xr:uid="{00000000-0005-0000-0000-00008A030000}"/>
    <cellStyle name="20% - Accent1 2 12 2" xfId="1079" xr:uid="{00000000-0005-0000-0000-00008B030000}"/>
    <cellStyle name="20% - Accent1 2 12 2 2" xfId="1080" xr:uid="{00000000-0005-0000-0000-00008C030000}"/>
    <cellStyle name="20% - Accent1 2 12 2 2 2" xfId="1081" xr:uid="{00000000-0005-0000-0000-00008D030000}"/>
    <cellStyle name="20% - Accent1 2 12 2 2 2 2" xfId="1082" xr:uid="{00000000-0005-0000-0000-00008E030000}"/>
    <cellStyle name="20% - Accent1 2 12 2 2 3" xfId="1083" xr:uid="{00000000-0005-0000-0000-00008F030000}"/>
    <cellStyle name="20% - Accent1 2 12 2 3" xfId="1084" xr:uid="{00000000-0005-0000-0000-000090030000}"/>
    <cellStyle name="20% - Accent1 2 12 2 3 2" xfId="1085" xr:uid="{00000000-0005-0000-0000-000091030000}"/>
    <cellStyle name="20% - Accent1 2 12 2 4" xfId="1086" xr:uid="{00000000-0005-0000-0000-000092030000}"/>
    <cellStyle name="20% - Accent1 2 12 3" xfId="1087" xr:uid="{00000000-0005-0000-0000-000093030000}"/>
    <cellStyle name="20% - Accent1 2 12 3 2" xfId="1088" xr:uid="{00000000-0005-0000-0000-000094030000}"/>
    <cellStyle name="20% - Accent1 2 12 3 2 2" xfId="1089" xr:uid="{00000000-0005-0000-0000-000095030000}"/>
    <cellStyle name="20% - Accent1 2 12 3 2 2 2" xfId="1090" xr:uid="{00000000-0005-0000-0000-000096030000}"/>
    <cellStyle name="20% - Accent1 2 12 3 2 3" xfId="1091" xr:uid="{00000000-0005-0000-0000-000097030000}"/>
    <cellStyle name="20% - Accent1 2 12 3 3" xfId="1092" xr:uid="{00000000-0005-0000-0000-000098030000}"/>
    <cellStyle name="20% - Accent1 2 12 3 3 2" xfId="1093" xr:uid="{00000000-0005-0000-0000-000099030000}"/>
    <cellStyle name="20% - Accent1 2 12 3 4" xfId="1094" xr:uid="{00000000-0005-0000-0000-00009A030000}"/>
    <cellStyle name="20% - Accent1 2 12 4" xfId="1095" xr:uid="{00000000-0005-0000-0000-00009B030000}"/>
    <cellStyle name="20% - Accent1 2 12 4 2" xfId="1096" xr:uid="{00000000-0005-0000-0000-00009C030000}"/>
    <cellStyle name="20% - Accent1 2 12 4 2 2" xfId="1097" xr:uid="{00000000-0005-0000-0000-00009D030000}"/>
    <cellStyle name="20% - Accent1 2 12 4 2 2 2" xfId="1098" xr:uid="{00000000-0005-0000-0000-00009E030000}"/>
    <cellStyle name="20% - Accent1 2 12 4 2 3" xfId="1099" xr:uid="{00000000-0005-0000-0000-00009F030000}"/>
    <cellStyle name="20% - Accent1 2 12 4 3" xfId="1100" xr:uid="{00000000-0005-0000-0000-0000A0030000}"/>
    <cellStyle name="20% - Accent1 2 12 4 3 2" xfId="1101" xr:uid="{00000000-0005-0000-0000-0000A1030000}"/>
    <cellStyle name="20% - Accent1 2 12 4 4" xfId="1102" xr:uid="{00000000-0005-0000-0000-0000A2030000}"/>
    <cellStyle name="20% - Accent1 2 12 5" xfId="1103" xr:uid="{00000000-0005-0000-0000-0000A3030000}"/>
    <cellStyle name="20% - Accent1 2 12 5 2" xfId="1104" xr:uid="{00000000-0005-0000-0000-0000A4030000}"/>
    <cellStyle name="20% - Accent1 2 12 5 2 2" xfId="1105" xr:uid="{00000000-0005-0000-0000-0000A5030000}"/>
    <cellStyle name="20% - Accent1 2 12 5 3" xfId="1106" xr:uid="{00000000-0005-0000-0000-0000A6030000}"/>
    <cellStyle name="20% - Accent1 2 12 6" xfId="1107" xr:uid="{00000000-0005-0000-0000-0000A7030000}"/>
    <cellStyle name="20% - Accent1 2 12 6 2" xfId="1108" xr:uid="{00000000-0005-0000-0000-0000A8030000}"/>
    <cellStyle name="20% - Accent1 2 12 6 2 2" xfId="1109" xr:uid="{00000000-0005-0000-0000-0000A9030000}"/>
    <cellStyle name="20% - Accent1 2 12 6 3" xfId="1110" xr:uid="{00000000-0005-0000-0000-0000AA030000}"/>
    <cellStyle name="20% - Accent1 2 12 7" xfId="1111" xr:uid="{00000000-0005-0000-0000-0000AB030000}"/>
    <cellStyle name="20% - Accent1 2 12 7 2" xfId="1112" xr:uid="{00000000-0005-0000-0000-0000AC030000}"/>
    <cellStyle name="20% - Accent1 2 12 8" xfId="1113" xr:uid="{00000000-0005-0000-0000-0000AD030000}"/>
    <cellStyle name="20% - Accent1 2 12 8 2" xfId="1114" xr:uid="{00000000-0005-0000-0000-0000AE030000}"/>
    <cellStyle name="20% - Accent1 2 12 9" xfId="1115" xr:uid="{00000000-0005-0000-0000-0000AF030000}"/>
    <cellStyle name="20% - Accent1 2 13" xfId="1116" xr:uid="{00000000-0005-0000-0000-0000B0030000}"/>
    <cellStyle name="20% - Accent1 2 13 2" xfId="1117" xr:uid="{00000000-0005-0000-0000-0000B1030000}"/>
    <cellStyle name="20% - Accent1 2 13 2 2" xfId="1118" xr:uid="{00000000-0005-0000-0000-0000B2030000}"/>
    <cellStyle name="20% - Accent1 2 13 2 2 2" xfId="1119" xr:uid="{00000000-0005-0000-0000-0000B3030000}"/>
    <cellStyle name="20% - Accent1 2 13 2 2 2 2" xfId="1120" xr:uid="{00000000-0005-0000-0000-0000B4030000}"/>
    <cellStyle name="20% - Accent1 2 13 2 2 3" xfId="1121" xr:uid="{00000000-0005-0000-0000-0000B5030000}"/>
    <cellStyle name="20% - Accent1 2 13 2 3" xfId="1122" xr:uid="{00000000-0005-0000-0000-0000B6030000}"/>
    <cellStyle name="20% - Accent1 2 13 2 3 2" xfId="1123" xr:uid="{00000000-0005-0000-0000-0000B7030000}"/>
    <cellStyle name="20% - Accent1 2 13 2 4" xfId="1124" xr:uid="{00000000-0005-0000-0000-0000B8030000}"/>
    <cellStyle name="20% - Accent1 2 13 3" xfId="1125" xr:uid="{00000000-0005-0000-0000-0000B9030000}"/>
    <cellStyle name="20% - Accent1 2 13 3 2" xfId="1126" xr:uid="{00000000-0005-0000-0000-0000BA030000}"/>
    <cellStyle name="20% - Accent1 2 13 3 2 2" xfId="1127" xr:uid="{00000000-0005-0000-0000-0000BB030000}"/>
    <cellStyle name="20% - Accent1 2 13 3 2 2 2" xfId="1128" xr:uid="{00000000-0005-0000-0000-0000BC030000}"/>
    <cellStyle name="20% - Accent1 2 13 3 2 3" xfId="1129" xr:uid="{00000000-0005-0000-0000-0000BD030000}"/>
    <cellStyle name="20% - Accent1 2 13 3 3" xfId="1130" xr:uid="{00000000-0005-0000-0000-0000BE030000}"/>
    <cellStyle name="20% - Accent1 2 13 3 3 2" xfId="1131" xr:uid="{00000000-0005-0000-0000-0000BF030000}"/>
    <cellStyle name="20% - Accent1 2 13 3 4" xfId="1132" xr:uid="{00000000-0005-0000-0000-0000C0030000}"/>
    <cellStyle name="20% - Accent1 2 13 4" xfId="1133" xr:uid="{00000000-0005-0000-0000-0000C1030000}"/>
    <cellStyle name="20% - Accent1 2 13 4 2" xfId="1134" xr:uid="{00000000-0005-0000-0000-0000C2030000}"/>
    <cellStyle name="20% - Accent1 2 13 4 2 2" xfId="1135" xr:uid="{00000000-0005-0000-0000-0000C3030000}"/>
    <cellStyle name="20% - Accent1 2 13 4 2 2 2" xfId="1136" xr:uid="{00000000-0005-0000-0000-0000C4030000}"/>
    <cellStyle name="20% - Accent1 2 13 4 2 3" xfId="1137" xr:uid="{00000000-0005-0000-0000-0000C5030000}"/>
    <cellStyle name="20% - Accent1 2 13 4 3" xfId="1138" xr:uid="{00000000-0005-0000-0000-0000C6030000}"/>
    <cellStyle name="20% - Accent1 2 13 4 3 2" xfId="1139" xr:uid="{00000000-0005-0000-0000-0000C7030000}"/>
    <cellStyle name="20% - Accent1 2 13 4 4" xfId="1140" xr:uid="{00000000-0005-0000-0000-0000C8030000}"/>
    <cellStyle name="20% - Accent1 2 13 5" xfId="1141" xr:uid="{00000000-0005-0000-0000-0000C9030000}"/>
    <cellStyle name="20% - Accent1 2 13 5 2" xfId="1142" xr:uid="{00000000-0005-0000-0000-0000CA030000}"/>
    <cellStyle name="20% - Accent1 2 13 5 2 2" xfId="1143" xr:uid="{00000000-0005-0000-0000-0000CB030000}"/>
    <cellStyle name="20% - Accent1 2 13 5 3" xfId="1144" xr:uid="{00000000-0005-0000-0000-0000CC030000}"/>
    <cellStyle name="20% - Accent1 2 13 6" xfId="1145" xr:uid="{00000000-0005-0000-0000-0000CD030000}"/>
    <cellStyle name="20% - Accent1 2 13 6 2" xfId="1146" xr:uid="{00000000-0005-0000-0000-0000CE030000}"/>
    <cellStyle name="20% - Accent1 2 13 6 2 2" xfId="1147" xr:uid="{00000000-0005-0000-0000-0000CF030000}"/>
    <cellStyle name="20% - Accent1 2 13 6 3" xfId="1148" xr:uid="{00000000-0005-0000-0000-0000D0030000}"/>
    <cellStyle name="20% - Accent1 2 13 7" xfId="1149" xr:uid="{00000000-0005-0000-0000-0000D1030000}"/>
    <cellStyle name="20% - Accent1 2 13 7 2" xfId="1150" xr:uid="{00000000-0005-0000-0000-0000D2030000}"/>
    <cellStyle name="20% - Accent1 2 13 8" xfId="1151" xr:uid="{00000000-0005-0000-0000-0000D3030000}"/>
    <cellStyle name="20% - Accent1 2 13 8 2" xfId="1152" xr:uid="{00000000-0005-0000-0000-0000D4030000}"/>
    <cellStyle name="20% - Accent1 2 13 9" xfId="1153" xr:uid="{00000000-0005-0000-0000-0000D5030000}"/>
    <cellStyle name="20% - Accent1 2 14" xfId="1154" xr:uid="{00000000-0005-0000-0000-0000D6030000}"/>
    <cellStyle name="20% - Accent1 2 14 2" xfId="1155" xr:uid="{00000000-0005-0000-0000-0000D7030000}"/>
    <cellStyle name="20% - Accent1 2 14 2 2" xfId="1156" xr:uid="{00000000-0005-0000-0000-0000D8030000}"/>
    <cellStyle name="20% - Accent1 2 14 2 2 2" xfId="1157" xr:uid="{00000000-0005-0000-0000-0000D9030000}"/>
    <cellStyle name="20% - Accent1 2 14 2 3" xfId="1158" xr:uid="{00000000-0005-0000-0000-0000DA030000}"/>
    <cellStyle name="20% - Accent1 2 14 3" xfId="1159" xr:uid="{00000000-0005-0000-0000-0000DB030000}"/>
    <cellStyle name="20% - Accent1 2 14 3 2" xfId="1160" xr:uid="{00000000-0005-0000-0000-0000DC030000}"/>
    <cellStyle name="20% - Accent1 2 14 4" xfId="1161" xr:uid="{00000000-0005-0000-0000-0000DD030000}"/>
    <cellStyle name="20% - Accent1 2 15" xfId="1162" xr:uid="{00000000-0005-0000-0000-0000DE030000}"/>
    <cellStyle name="20% - Accent1 2 15 2" xfId="1163" xr:uid="{00000000-0005-0000-0000-0000DF030000}"/>
    <cellStyle name="20% - Accent1 2 15 2 2" xfId="1164" xr:uid="{00000000-0005-0000-0000-0000E0030000}"/>
    <cellStyle name="20% - Accent1 2 15 2 2 2" xfId="1165" xr:uid="{00000000-0005-0000-0000-0000E1030000}"/>
    <cellStyle name="20% - Accent1 2 15 2 3" xfId="1166" xr:uid="{00000000-0005-0000-0000-0000E2030000}"/>
    <cellStyle name="20% - Accent1 2 15 3" xfId="1167" xr:uid="{00000000-0005-0000-0000-0000E3030000}"/>
    <cellStyle name="20% - Accent1 2 15 3 2" xfId="1168" xr:uid="{00000000-0005-0000-0000-0000E4030000}"/>
    <cellStyle name="20% - Accent1 2 15 4" xfId="1169" xr:uid="{00000000-0005-0000-0000-0000E5030000}"/>
    <cellStyle name="20% - Accent1 2 16" xfId="1170" xr:uid="{00000000-0005-0000-0000-0000E6030000}"/>
    <cellStyle name="20% - Accent1 2 16 2" xfId="1171" xr:uid="{00000000-0005-0000-0000-0000E7030000}"/>
    <cellStyle name="20% - Accent1 2 16 2 2" xfId="1172" xr:uid="{00000000-0005-0000-0000-0000E8030000}"/>
    <cellStyle name="20% - Accent1 2 16 2 2 2" xfId="1173" xr:uid="{00000000-0005-0000-0000-0000E9030000}"/>
    <cellStyle name="20% - Accent1 2 16 2 3" xfId="1174" xr:uid="{00000000-0005-0000-0000-0000EA030000}"/>
    <cellStyle name="20% - Accent1 2 16 3" xfId="1175" xr:uid="{00000000-0005-0000-0000-0000EB030000}"/>
    <cellStyle name="20% - Accent1 2 16 3 2" xfId="1176" xr:uid="{00000000-0005-0000-0000-0000EC030000}"/>
    <cellStyle name="20% - Accent1 2 16 4" xfId="1177" xr:uid="{00000000-0005-0000-0000-0000ED030000}"/>
    <cellStyle name="20% - Accent1 2 17" xfId="1178" xr:uid="{00000000-0005-0000-0000-0000EE030000}"/>
    <cellStyle name="20% - Accent1 2 17 2" xfId="1179" xr:uid="{00000000-0005-0000-0000-0000EF030000}"/>
    <cellStyle name="20% - Accent1 2 17 2 2" xfId="1180" xr:uid="{00000000-0005-0000-0000-0000F0030000}"/>
    <cellStyle name="20% - Accent1 2 17 3" xfId="1181" xr:uid="{00000000-0005-0000-0000-0000F1030000}"/>
    <cellStyle name="20% - Accent1 2 18" xfId="103" xr:uid="{00000000-0005-0000-0000-0000F2030000}"/>
    <cellStyle name="20% - Accent1 2 18 2" xfId="104" xr:uid="{00000000-0005-0000-0000-0000F3030000}"/>
    <cellStyle name="20% - Accent1 2 18 2 2" xfId="1182" xr:uid="{00000000-0005-0000-0000-0000F4030000}"/>
    <cellStyle name="20% - Accent1 2 18 3" xfId="105" xr:uid="{00000000-0005-0000-0000-0000F5030000}"/>
    <cellStyle name="20% - Accent1 2 18 4" xfId="1183" xr:uid="{00000000-0005-0000-0000-0000F6030000}"/>
    <cellStyle name="20% - Accent1 2 19" xfId="1184" xr:uid="{00000000-0005-0000-0000-0000F7030000}"/>
    <cellStyle name="20% - Accent1 2 19 2" xfId="1185" xr:uid="{00000000-0005-0000-0000-0000F8030000}"/>
    <cellStyle name="20% - Accent1 2 2" xfId="1186" xr:uid="{00000000-0005-0000-0000-0000F9030000}"/>
    <cellStyle name="20% - Accent1 2 2 10" xfId="1187" xr:uid="{00000000-0005-0000-0000-0000FA030000}"/>
    <cellStyle name="20% - Accent1 2 2 10 10" xfId="1188" xr:uid="{00000000-0005-0000-0000-0000FB030000}"/>
    <cellStyle name="20% - Accent1 2 2 10 10 2" xfId="1189" xr:uid="{00000000-0005-0000-0000-0000FC030000}"/>
    <cellStyle name="20% - Accent1 2 2 10 11" xfId="1190" xr:uid="{00000000-0005-0000-0000-0000FD030000}"/>
    <cellStyle name="20% - Accent1 2 2 10 2" xfId="1191" xr:uid="{00000000-0005-0000-0000-0000FE030000}"/>
    <cellStyle name="20% - Accent1 2 2 10 2 2" xfId="1192" xr:uid="{00000000-0005-0000-0000-0000FF030000}"/>
    <cellStyle name="20% - Accent1 2 2 10 2 2 2" xfId="1193" xr:uid="{00000000-0005-0000-0000-000000040000}"/>
    <cellStyle name="20% - Accent1 2 2 10 2 2 2 2" xfId="1194" xr:uid="{00000000-0005-0000-0000-000001040000}"/>
    <cellStyle name="20% - Accent1 2 2 10 2 2 2 2 2" xfId="1195" xr:uid="{00000000-0005-0000-0000-000002040000}"/>
    <cellStyle name="20% - Accent1 2 2 10 2 2 2 3" xfId="1196" xr:uid="{00000000-0005-0000-0000-000003040000}"/>
    <cellStyle name="20% - Accent1 2 2 10 2 2 3" xfId="1197" xr:uid="{00000000-0005-0000-0000-000004040000}"/>
    <cellStyle name="20% - Accent1 2 2 10 2 2 3 2" xfId="1198" xr:uid="{00000000-0005-0000-0000-000005040000}"/>
    <cellStyle name="20% - Accent1 2 2 10 2 2 4" xfId="1199" xr:uid="{00000000-0005-0000-0000-000006040000}"/>
    <cellStyle name="20% - Accent1 2 2 10 2 3" xfId="1200" xr:uid="{00000000-0005-0000-0000-000007040000}"/>
    <cellStyle name="20% - Accent1 2 2 10 2 3 2" xfId="1201" xr:uid="{00000000-0005-0000-0000-000008040000}"/>
    <cellStyle name="20% - Accent1 2 2 10 2 3 2 2" xfId="1202" xr:uid="{00000000-0005-0000-0000-000009040000}"/>
    <cellStyle name="20% - Accent1 2 2 10 2 3 2 2 2" xfId="1203" xr:uid="{00000000-0005-0000-0000-00000A040000}"/>
    <cellStyle name="20% - Accent1 2 2 10 2 3 2 3" xfId="1204" xr:uid="{00000000-0005-0000-0000-00000B040000}"/>
    <cellStyle name="20% - Accent1 2 2 10 2 3 3" xfId="1205" xr:uid="{00000000-0005-0000-0000-00000C040000}"/>
    <cellStyle name="20% - Accent1 2 2 10 2 3 3 2" xfId="1206" xr:uid="{00000000-0005-0000-0000-00000D040000}"/>
    <cellStyle name="20% - Accent1 2 2 10 2 3 4" xfId="1207" xr:uid="{00000000-0005-0000-0000-00000E040000}"/>
    <cellStyle name="20% - Accent1 2 2 10 2 4" xfId="1208" xr:uid="{00000000-0005-0000-0000-00000F040000}"/>
    <cellStyle name="20% - Accent1 2 2 10 2 4 2" xfId="1209" xr:uid="{00000000-0005-0000-0000-000010040000}"/>
    <cellStyle name="20% - Accent1 2 2 10 2 4 2 2" xfId="1210" xr:uid="{00000000-0005-0000-0000-000011040000}"/>
    <cellStyle name="20% - Accent1 2 2 10 2 4 2 2 2" xfId="1211" xr:uid="{00000000-0005-0000-0000-000012040000}"/>
    <cellStyle name="20% - Accent1 2 2 10 2 4 2 3" xfId="1212" xr:uid="{00000000-0005-0000-0000-000013040000}"/>
    <cellStyle name="20% - Accent1 2 2 10 2 4 3" xfId="1213" xr:uid="{00000000-0005-0000-0000-000014040000}"/>
    <cellStyle name="20% - Accent1 2 2 10 2 4 3 2" xfId="1214" xr:uid="{00000000-0005-0000-0000-000015040000}"/>
    <cellStyle name="20% - Accent1 2 2 10 2 4 4" xfId="1215" xr:uid="{00000000-0005-0000-0000-000016040000}"/>
    <cellStyle name="20% - Accent1 2 2 10 2 5" xfId="1216" xr:uid="{00000000-0005-0000-0000-000017040000}"/>
    <cellStyle name="20% - Accent1 2 2 10 2 5 2" xfId="1217" xr:uid="{00000000-0005-0000-0000-000018040000}"/>
    <cellStyle name="20% - Accent1 2 2 10 2 5 2 2" xfId="1218" xr:uid="{00000000-0005-0000-0000-000019040000}"/>
    <cellStyle name="20% - Accent1 2 2 10 2 5 3" xfId="1219" xr:uid="{00000000-0005-0000-0000-00001A040000}"/>
    <cellStyle name="20% - Accent1 2 2 10 2 6" xfId="1220" xr:uid="{00000000-0005-0000-0000-00001B040000}"/>
    <cellStyle name="20% - Accent1 2 2 10 2 6 2" xfId="1221" xr:uid="{00000000-0005-0000-0000-00001C040000}"/>
    <cellStyle name="20% - Accent1 2 2 10 2 6 2 2" xfId="1222" xr:uid="{00000000-0005-0000-0000-00001D040000}"/>
    <cellStyle name="20% - Accent1 2 2 10 2 6 3" xfId="1223" xr:uid="{00000000-0005-0000-0000-00001E040000}"/>
    <cellStyle name="20% - Accent1 2 2 10 2 7" xfId="1224" xr:uid="{00000000-0005-0000-0000-00001F040000}"/>
    <cellStyle name="20% - Accent1 2 2 10 2 7 2" xfId="1225" xr:uid="{00000000-0005-0000-0000-000020040000}"/>
    <cellStyle name="20% - Accent1 2 2 10 2 8" xfId="1226" xr:uid="{00000000-0005-0000-0000-000021040000}"/>
    <cellStyle name="20% - Accent1 2 2 10 2 8 2" xfId="1227" xr:uid="{00000000-0005-0000-0000-000022040000}"/>
    <cellStyle name="20% - Accent1 2 2 10 2 9" xfId="1228" xr:uid="{00000000-0005-0000-0000-000023040000}"/>
    <cellStyle name="20% - Accent1 2 2 10 3" xfId="1229" xr:uid="{00000000-0005-0000-0000-000024040000}"/>
    <cellStyle name="20% - Accent1 2 2 10 3 2" xfId="1230" xr:uid="{00000000-0005-0000-0000-000025040000}"/>
    <cellStyle name="20% - Accent1 2 2 10 3 2 2" xfId="1231" xr:uid="{00000000-0005-0000-0000-000026040000}"/>
    <cellStyle name="20% - Accent1 2 2 10 3 2 2 2" xfId="1232" xr:uid="{00000000-0005-0000-0000-000027040000}"/>
    <cellStyle name="20% - Accent1 2 2 10 3 2 2 2 2" xfId="1233" xr:uid="{00000000-0005-0000-0000-000028040000}"/>
    <cellStyle name="20% - Accent1 2 2 10 3 2 2 3" xfId="1234" xr:uid="{00000000-0005-0000-0000-000029040000}"/>
    <cellStyle name="20% - Accent1 2 2 10 3 2 3" xfId="1235" xr:uid="{00000000-0005-0000-0000-00002A040000}"/>
    <cellStyle name="20% - Accent1 2 2 10 3 2 3 2" xfId="1236" xr:uid="{00000000-0005-0000-0000-00002B040000}"/>
    <cellStyle name="20% - Accent1 2 2 10 3 2 4" xfId="1237" xr:uid="{00000000-0005-0000-0000-00002C040000}"/>
    <cellStyle name="20% - Accent1 2 2 10 3 3" xfId="1238" xr:uid="{00000000-0005-0000-0000-00002D040000}"/>
    <cellStyle name="20% - Accent1 2 2 10 3 3 2" xfId="1239" xr:uid="{00000000-0005-0000-0000-00002E040000}"/>
    <cellStyle name="20% - Accent1 2 2 10 3 3 2 2" xfId="1240" xr:uid="{00000000-0005-0000-0000-00002F040000}"/>
    <cellStyle name="20% - Accent1 2 2 10 3 3 2 2 2" xfId="1241" xr:uid="{00000000-0005-0000-0000-000030040000}"/>
    <cellStyle name="20% - Accent1 2 2 10 3 3 2 3" xfId="1242" xr:uid="{00000000-0005-0000-0000-000031040000}"/>
    <cellStyle name="20% - Accent1 2 2 10 3 3 3" xfId="1243" xr:uid="{00000000-0005-0000-0000-000032040000}"/>
    <cellStyle name="20% - Accent1 2 2 10 3 3 3 2" xfId="1244" xr:uid="{00000000-0005-0000-0000-000033040000}"/>
    <cellStyle name="20% - Accent1 2 2 10 3 3 4" xfId="1245" xr:uid="{00000000-0005-0000-0000-000034040000}"/>
    <cellStyle name="20% - Accent1 2 2 10 3 4" xfId="1246" xr:uid="{00000000-0005-0000-0000-000035040000}"/>
    <cellStyle name="20% - Accent1 2 2 10 3 4 2" xfId="1247" xr:uid="{00000000-0005-0000-0000-000036040000}"/>
    <cellStyle name="20% - Accent1 2 2 10 3 4 2 2" xfId="1248" xr:uid="{00000000-0005-0000-0000-000037040000}"/>
    <cellStyle name="20% - Accent1 2 2 10 3 4 2 2 2" xfId="1249" xr:uid="{00000000-0005-0000-0000-000038040000}"/>
    <cellStyle name="20% - Accent1 2 2 10 3 4 2 3" xfId="1250" xr:uid="{00000000-0005-0000-0000-000039040000}"/>
    <cellStyle name="20% - Accent1 2 2 10 3 4 3" xfId="1251" xr:uid="{00000000-0005-0000-0000-00003A040000}"/>
    <cellStyle name="20% - Accent1 2 2 10 3 4 3 2" xfId="1252" xr:uid="{00000000-0005-0000-0000-00003B040000}"/>
    <cellStyle name="20% - Accent1 2 2 10 3 4 4" xfId="1253" xr:uid="{00000000-0005-0000-0000-00003C040000}"/>
    <cellStyle name="20% - Accent1 2 2 10 3 5" xfId="1254" xr:uid="{00000000-0005-0000-0000-00003D040000}"/>
    <cellStyle name="20% - Accent1 2 2 10 3 5 2" xfId="1255" xr:uid="{00000000-0005-0000-0000-00003E040000}"/>
    <cellStyle name="20% - Accent1 2 2 10 3 5 2 2" xfId="1256" xr:uid="{00000000-0005-0000-0000-00003F040000}"/>
    <cellStyle name="20% - Accent1 2 2 10 3 5 3" xfId="1257" xr:uid="{00000000-0005-0000-0000-000040040000}"/>
    <cellStyle name="20% - Accent1 2 2 10 3 6" xfId="1258" xr:uid="{00000000-0005-0000-0000-000041040000}"/>
    <cellStyle name="20% - Accent1 2 2 10 3 6 2" xfId="1259" xr:uid="{00000000-0005-0000-0000-000042040000}"/>
    <cellStyle name="20% - Accent1 2 2 10 3 6 2 2" xfId="1260" xr:uid="{00000000-0005-0000-0000-000043040000}"/>
    <cellStyle name="20% - Accent1 2 2 10 3 6 3" xfId="1261" xr:uid="{00000000-0005-0000-0000-000044040000}"/>
    <cellStyle name="20% - Accent1 2 2 10 3 7" xfId="1262" xr:uid="{00000000-0005-0000-0000-000045040000}"/>
    <cellStyle name="20% - Accent1 2 2 10 3 7 2" xfId="1263" xr:uid="{00000000-0005-0000-0000-000046040000}"/>
    <cellStyle name="20% - Accent1 2 2 10 3 8" xfId="1264" xr:uid="{00000000-0005-0000-0000-000047040000}"/>
    <cellStyle name="20% - Accent1 2 2 10 3 8 2" xfId="1265" xr:uid="{00000000-0005-0000-0000-000048040000}"/>
    <cellStyle name="20% - Accent1 2 2 10 3 9" xfId="1266" xr:uid="{00000000-0005-0000-0000-000049040000}"/>
    <cellStyle name="20% - Accent1 2 2 10 4" xfId="1267" xr:uid="{00000000-0005-0000-0000-00004A040000}"/>
    <cellStyle name="20% - Accent1 2 2 10 4 2" xfId="1268" xr:uid="{00000000-0005-0000-0000-00004B040000}"/>
    <cellStyle name="20% - Accent1 2 2 10 4 2 2" xfId="1269" xr:uid="{00000000-0005-0000-0000-00004C040000}"/>
    <cellStyle name="20% - Accent1 2 2 10 4 2 2 2" xfId="1270" xr:uid="{00000000-0005-0000-0000-00004D040000}"/>
    <cellStyle name="20% - Accent1 2 2 10 4 2 3" xfId="1271" xr:uid="{00000000-0005-0000-0000-00004E040000}"/>
    <cellStyle name="20% - Accent1 2 2 10 4 3" xfId="1272" xr:uid="{00000000-0005-0000-0000-00004F040000}"/>
    <cellStyle name="20% - Accent1 2 2 10 4 3 2" xfId="1273" xr:uid="{00000000-0005-0000-0000-000050040000}"/>
    <cellStyle name="20% - Accent1 2 2 10 4 4" xfId="1274" xr:uid="{00000000-0005-0000-0000-000051040000}"/>
    <cellStyle name="20% - Accent1 2 2 10 5" xfId="1275" xr:uid="{00000000-0005-0000-0000-000052040000}"/>
    <cellStyle name="20% - Accent1 2 2 10 5 2" xfId="1276" xr:uid="{00000000-0005-0000-0000-000053040000}"/>
    <cellStyle name="20% - Accent1 2 2 10 5 2 2" xfId="1277" xr:uid="{00000000-0005-0000-0000-000054040000}"/>
    <cellStyle name="20% - Accent1 2 2 10 5 2 2 2" xfId="1278" xr:uid="{00000000-0005-0000-0000-000055040000}"/>
    <cellStyle name="20% - Accent1 2 2 10 5 2 3" xfId="1279" xr:uid="{00000000-0005-0000-0000-000056040000}"/>
    <cellStyle name="20% - Accent1 2 2 10 5 3" xfId="1280" xr:uid="{00000000-0005-0000-0000-000057040000}"/>
    <cellStyle name="20% - Accent1 2 2 10 5 3 2" xfId="1281" xr:uid="{00000000-0005-0000-0000-000058040000}"/>
    <cellStyle name="20% - Accent1 2 2 10 5 4" xfId="1282" xr:uid="{00000000-0005-0000-0000-000059040000}"/>
    <cellStyle name="20% - Accent1 2 2 10 6" xfId="1283" xr:uid="{00000000-0005-0000-0000-00005A040000}"/>
    <cellStyle name="20% - Accent1 2 2 10 6 2" xfId="1284" xr:uid="{00000000-0005-0000-0000-00005B040000}"/>
    <cellStyle name="20% - Accent1 2 2 10 6 2 2" xfId="1285" xr:uid="{00000000-0005-0000-0000-00005C040000}"/>
    <cellStyle name="20% - Accent1 2 2 10 6 2 2 2" xfId="1286" xr:uid="{00000000-0005-0000-0000-00005D040000}"/>
    <cellStyle name="20% - Accent1 2 2 10 6 2 3" xfId="1287" xr:uid="{00000000-0005-0000-0000-00005E040000}"/>
    <cellStyle name="20% - Accent1 2 2 10 6 3" xfId="1288" xr:uid="{00000000-0005-0000-0000-00005F040000}"/>
    <cellStyle name="20% - Accent1 2 2 10 6 3 2" xfId="1289" xr:uid="{00000000-0005-0000-0000-000060040000}"/>
    <cellStyle name="20% - Accent1 2 2 10 6 4" xfId="1290" xr:uid="{00000000-0005-0000-0000-000061040000}"/>
    <cellStyle name="20% - Accent1 2 2 10 7" xfId="1291" xr:uid="{00000000-0005-0000-0000-000062040000}"/>
    <cellStyle name="20% - Accent1 2 2 10 7 2" xfId="1292" xr:uid="{00000000-0005-0000-0000-000063040000}"/>
    <cellStyle name="20% - Accent1 2 2 10 7 2 2" xfId="1293" xr:uid="{00000000-0005-0000-0000-000064040000}"/>
    <cellStyle name="20% - Accent1 2 2 10 7 3" xfId="1294" xr:uid="{00000000-0005-0000-0000-000065040000}"/>
    <cellStyle name="20% - Accent1 2 2 10 8" xfId="1295" xr:uid="{00000000-0005-0000-0000-000066040000}"/>
    <cellStyle name="20% - Accent1 2 2 10 8 2" xfId="1296" xr:uid="{00000000-0005-0000-0000-000067040000}"/>
    <cellStyle name="20% - Accent1 2 2 10 8 2 2" xfId="1297" xr:uid="{00000000-0005-0000-0000-000068040000}"/>
    <cellStyle name="20% - Accent1 2 2 10 8 3" xfId="1298" xr:uid="{00000000-0005-0000-0000-000069040000}"/>
    <cellStyle name="20% - Accent1 2 2 10 9" xfId="1299" xr:uid="{00000000-0005-0000-0000-00006A040000}"/>
    <cellStyle name="20% - Accent1 2 2 10 9 2" xfId="1300" xr:uid="{00000000-0005-0000-0000-00006B040000}"/>
    <cellStyle name="20% - Accent1 2 2 11" xfId="1301" xr:uid="{00000000-0005-0000-0000-00006C040000}"/>
    <cellStyle name="20% - Accent1 2 2 11 2" xfId="1302" xr:uid="{00000000-0005-0000-0000-00006D040000}"/>
    <cellStyle name="20% - Accent1 2 2 11 2 2" xfId="1303" xr:uid="{00000000-0005-0000-0000-00006E040000}"/>
    <cellStyle name="20% - Accent1 2 2 11 2 2 2" xfId="1304" xr:uid="{00000000-0005-0000-0000-00006F040000}"/>
    <cellStyle name="20% - Accent1 2 2 11 2 2 2 2" xfId="1305" xr:uid="{00000000-0005-0000-0000-000070040000}"/>
    <cellStyle name="20% - Accent1 2 2 11 2 2 3" xfId="1306" xr:uid="{00000000-0005-0000-0000-000071040000}"/>
    <cellStyle name="20% - Accent1 2 2 11 2 3" xfId="1307" xr:uid="{00000000-0005-0000-0000-000072040000}"/>
    <cellStyle name="20% - Accent1 2 2 11 2 3 2" xfId="1308" xr:uid="{00000000-0005-0000-0000-000073040000}"/>
    <cellStyle name="20% - Accent1 2 2 11 2 4" xfId="1309" xr:uid="{00000000-0005-0000-0000-000074040000}"/>
    <cellStyle name="20% - Accent1 2 2 11 3" xfId="1310" xr:uid="{00000000-0005-0000-0000-000075040000}"/>
    <cellStyle name="20% - Accent1 2 2 11 3 2" xfId="1311" xr:uid="{00000000-0005-0000-0000-000076040000}"/>
    <cellStyle name="20% - Accent1 2 2 11 3 2 2" xfId="1312" xr:uid="{00000000-0005-0000-0000-000077040000}"/>
    <cellStyle name="20% - Accent1 2 2 11 3 2 2 2" xfId="1313" xr:uid="{00000000-0005-0000-0000-000078040000}"/>
    <cellStyle name="20% - Accent1 2 2 11 3 2 3" xfId="1314" xr:uid="{00000000-0005-0000-0000-000079040000}"/>
    <cellStyle name="20% - Accent1 2 2 11 3 3" xfId="1315" xr:uid="{00000000-0005-0000-0000-00007A040000}"/>
    <cellStyle name="20% - Accent1 2 2 11 3 3 2" xfId="1316" xr:uid="{00000000-0005-0000-0000-00007B040000}"/>
    <cellStyle name="20% - Accent1 2 2 11 3 4" xfId="1317" xr:uid="{00000000-0005-0000-0000-00007C040000}"/>
    <cellStyle name="20% - Accent1 2 2 11 4" xfId="1318" xr:uid="{00000000-0005-0000-0000-00007D040000}"/>
    <cellStyle name="20% - Accent1 2 2 11 4 2" xfId="1319" xr:uid="{00000000-0005-0000-0000-00007E040000}"/>
    <cellStyle name="20% - Accent1 2 2 11 4 2 2" xfId="1320" xr:uid="{00000000-0005-0000-0000-00007F040000}"/>
    <cellStyle name="20% - Accent1 2 2 11 4 2 2 2" xfId="1321" xr:uid="{00000000-0005-0000-0000-000080040000}"/>
    <cellStyle name="20% - Accent1 2 2 11 4 2 3" xfId="1322" xr:uid="{00000000-0005-0000-0000-000081040000}"/>
    <cellStyle name="20% - Accent1 2 2 11 4 3" xfId="1323" xr:uid="{00000000-0005-0000-0000-000082040000}"/>
    <cellStyle name="20% - Accent1 2 2 11 4 3 2" xfId="1324" xr:uid="{00000000-0005-0000-0000-000083040000}"/>
    <cellStyle name="20% - Accent1 2 2 11 4 4" xfId="1325" xr:uid="{00000000-0005-0000-0000-000084040000}"/>
    <cellStyle name="20% - Accent1 2 2 11 5" xfId="1326" xr:uid="{00000000-0005-0000-0000-000085040000}"/>
    <cellStyle name="20% - Accent1 2 2 11 5 2" xfId="1327" xr:uid="{00000000-0005-0000-0000-000086040000}"/>
    <cellStyle name="20% - Accent1 2 2 11 5 2 2" xfId="1328" xr:uid="{00000000-0005-0000-0000-000087040000}"/>
    <cellStyle name="20% - Accent1 2 2 11 5 3" xfId="1329" xr:uid="{00000000-0005-0000-0000-000088040000}"/>
    <cellStyle name="20% - Accent1 2 2 11 6" xfId="1330" xr:uid="{00000000-0005-0000-0000-000089040000}"/>
    <cellStyle name="20% - Accent1 2 2 11 6 2" xfId="1331" xr:uid="{00000000-0005-0000-0000-00008A040000}"/>
    <cellStyle name="20% - Accent1 2 2 11 6 2 2" xfId="1332" xr:uid="{00000000-0005-0000-0000-00008B040000}"/>
    <cellStyle name="20% - Accent1 2 2 11 6 3" xfId="1333" xr:uid="{00000000-0005-0000-0000-00008C040000}"/>
    <cellStyle name="20% - Accent1 2 2 11 7" xfId="1334" xr:uid="{00000000-0005-0000-0000-00008D040000}"/>
    <cellStyle name="20% - Accent1 2 2 11 7 2" xfId="1335" xr:uid="{00000000-0005-0000-0000-00008E040000}"/>
    <cellStyle name="20% - Accent1 2 2 11 8" xfId="1336" xr:uid="{00000000-0005-0000-0000-00008F040000}"/>
    <cellStyle name="20% - Accent1 2 2 11 8 2" xfId="1337" xr:uid="{00000000-0005-0000-0000-000090040000}"/>
    <cellStyle name="20% - Accent1 2 2 11 9" xfId="1338" xr:uid="{00000000-0005-0000-0000-000091040000}"/>
    <cellStyle name="20% - Accent1 2 2 12" xfId="1339" xr:uid="{00000000-0005-0000-0000-000092040000}"/>
    <cellStyle name="20% - Accent1 2 2 12 2" xfId="1340" xr:uid="{00000000-0005-0000-0000-000093040000}"/>
    <cellStyle name="20% - Accent1 2 2 12 2 2" xfId="1341" xr:uid="{00000000-0005-0000-0000-000094040000}"/>
    <cellStyle name="20% - Accent1 2 2 12 2 2 2" xfId="1342" xr:uid="{00000000-0005-0000-0000-000095040000}"/>
    <cellStyle name="20% - Accent1 2 2 12 2 2 2 2" xfId="1343" xr:uid="{00000000-0005-0000-0000-000096040000}"/>
    <cellStyle name="20% - Accent1 2 2 12 2 2 3" xfId="1344" xr:uid="{00000000-0005-0000-0000-000097040000}"/>
    <cellStyle name="20% - Accent1 2 2 12 2 3" xfId="1345" xr:uid="{00000000-0005-0000-0000-000098040000}"/>
    <cellStyle name="20% - Accent1 2 2 12 2 3 2" xfId="1346" xr:uid="{00000000-0005-0000-0000-000099040000}"/>
    <cellStyle name="20% - Accent1 2 2 12 2 4" xfId="1347" xr:uid="{00000000-0005-0000-0000-00009A040000}"/>
    <cellStyle name="20% - Accent1 2 2 12 3" xfId="1348" xr:uid="{00000000-0005-0000-0000-00009B040000}"/>
    <cellStyle name="20% - Accent1 2 2 12 3 2" xfId="1349" xr:uid="{00000000-0005-0000-0000-00009C040000}"/>
    <cellStyle name="20% - Accent1 2 2 12 3 2 2" xfId="1350" xr:uid="{00000000-0005-0000-0000-00009D040000}"/>
    <cellStyle name="20% - Accent1 2 2 12 3 2 2 2" xfId="1351" xr:uid="{00000000-0005-0000-0000-00009E040000}"/>
    <cellStyle name="20% - Accent1 2 2 12 3 2 3" xfId="1352" xr:uid="{00000000-0005-0000-0000-00009F040000}"/>
    <cellStyle name="20% - Accent1 2 2 12 3 3" xfId="1353" xr:uid="{00000000-0005-0000-0000-0000A0040000}"/>
    <cellStyle name="20% - Accent1 2 2 12 3 3 2" xfId="1354" xr:uid="{00000000-0005-0000-0000-0000A1040000}"/>
    <cellStyle name="20% - Accent1 2 2 12 3 4" xfId="1355" xr:uid="{00000000-0005-0000-0000-0000A2040000}"/>
    <cellStyle name="20% - Accent1 2 2 12 4" xfId="1356" xr:uid="{00000000-0005-0000-0000-0000A3040000}"/>
    <cellStyle name="20% - Accent1 2 2 12 4 2" xfId="1357" xr:uid="{00000000-0005-0000-0000-0000A4040000}"/>
    <cellStyle name="20% - Accent1 2 2 12 4 2 2" xfId="1358" xr:uid="{00000000-0005-0000-0000-0000A5040000}"/>
    <cellStyle name="20% - Accent1 2 2 12 4 2 2 2" xfId="1359" xr:uid="{00000000-0005-0000-0000-0000A6040000}"/>
    <cellStyle name="20% - Accent1 2 2 12 4 2 3" xfId="1360" xr:uid="{00000000-0005-0000-0000-0000A7040000}"/>
    <cellStyle name="20% - Accent1 2 2 12 4 3" xfId="1361" xr:uid="{00000000-0005-0000-0000-0000A8040000}"/>
    <cellStyle name="20% - Accent1 2 2 12 4 3 2" xfId="1362" xr:uid="{00000000-0005-0000-0000-0000A9040000}"/>
    <cellStyle name="20% - Accent1 2 2 12 4 4" xfId="1363" xr:uid="{00000000-0005-0000-0000-0000AA040000}"/>
    <cellStyle name="20% - Accent1 2 2 12 5" xfId="1364" xr:uid="{00000000-0005-0000-0000-0000AB040000}"/>
    <cellStyle name="20% - Accent1 2 2 12 5 2" xfId="1365" xr:uid="{00000000-0005-0000-0000-0000AC040000}"/>
    <cellStyle name="20% - Accent1 2 2 12 5 2 2" xfId="1366" xr:uid="{00000000-0005-0000-0000-0000AD040000}"/>
    <cellStyle name="20% - Accent1 2 2 12 5 3" xfId="1367" xr:uid="{00000000-0005-0000-0000-0000AE040000}"/>
    <cellStyle name="20% - Accent1 2 2 12 6" xfId="1368" xr:uid="{00000000-0005-0000-0000-0000AF040000}"/>
    <cellStyle name="20% - Accent1 2 2 12 6 2" xfId="1369" xr:uid="{00000000-0005-0000-0000-0000B0040000}"/>
    <cellStyle name="20% - Accent1 2 2 12 6 2 2" xfId="1370" xr:uid="{00000000-0005-0000-0000-0000B1040000}"/>
    <cellStyle name="20% - Accent1 2 2 12 6 3" xfId="1371" xr:uid="{00000000-0005-0000-0000-0000B2040000}"/>
    <cellStyle name="20% - Accent1 2 2 12 7" xfId="1372" xr:uid="{00000000-0005-0000-0000-0000B3040000}"/>
    <cellStyle name="20% - Accent1 2 2 12 7 2" xfId="1373" xr:uid="{00000000-0005-0000-0000-0000B4040000}"/>
    <cellStyle name="20% - Accent1 2 2 12 8" xfId="1374" xr:uid="{00000000-0005-0000-0000-0000B5040000}"/>
    <cellStyle name="20% - Accent1 2 2 12 8 2" xfId="1375" xr:uid="{00000000-0005-0000-0000-0000B6040000}"/>
    <cellStyle name="20% - Accent1 2 2 12 9" xfId="1376" xr:uid="{00000000-0005-0000-0000-0000B7040000}"/>
    <cellStyle name="20% - Accent1 2 2 13" xfId="1377" xr:uid="{00000000-0005-0000-0000-0000B8040000}"/>
    <cellStyle name="20% - Accent1 2 2 13 2" xfId="1378" xr:uid="{00000000-0005-0000-0000-0000B9040000}"/>
    <cellStyle name="20% - Accent1 2 2 13 2 2" xfId="1379" xr:uid="{00000000-0005-0000-0000-0000BA040000}"/>
    <cellStyle name="20% - Accent1 2 2 13 2 2 2" xfId="1380" xr:uid="{00000000-0005-0000-0000-0000BB040000}"/>
    <cellStyle name="20% - Accent1 2 2 13 2 3" xfId="1381" xr:uid="{00000000-0005-0000-0000-0000BC040000}"/>
    <cellStyle name="20% - Accent1 2 2 13 3" xfId="1382" xr:uid="{00000000-0005-0000-0000-0000BD040000}"/>
    <cellStyle name="20% - Accent1 2 2 13 3 2" xfId="1383" xr:uid="{00000000-0005-0000-0000-0000BE040000}"/>
    <cellStyle name="20% - Accent1 2 2 13 4" xfId="1384" xr:uid="{00000000-0005-0000-0000-0000BF040000}"/>
    <cellStyle name="20% - Accent1 2 2 14" xfId="1385" xr:uid="{00000000-0005-0000-0000-0000C0040000}"/>
    <cellStyle name="20% - Accent1 2 2 14 2" xfId="1386" xr:uid="{00000000-0005-0000-0000-0000C1040000}"/>
    <cellStyle name="20% - Accent1 2 2 14 2 2" xfId="1387" xr:uid="{00000000-0005-0000-0000-0000C2040000}"/>
    <cellStyle name="20% - Accent1 2 2 14 2 2 2" xfId="1388" xr:uid="{00000000-0005-0000-0000-0000C3040000}"/>
    <cellStyle name="20% - Accent1 2 2 14 2 3" xfId="1389" xr:uid="{00000000-0005-0000-0000-0000C4040000}"/>
    <cellStyle name="20% - Accent1 2 2 14 3" xfId="1390" xr:uid="{00000000-0005-0000-0000-0000C5040000}"/>
    <cellStyle name="20% - Accent1 2 2 14 3 2" xfId="1391" xr:uid="{00000000-0005-0000-0000-0000C6040000}"/>
    <cellStyle name="20% - Accent1 2 2 14 4" xfId="1392" xr:uid="{00000000-0005-0000-0000-0000C7040000}"/>
    <cellStyle name="20% - Accent1 2 2 15" xfId="1393" xr:uid="{00000000-0005-0000-0000-0000C8040000}"/>
    <cellStyle name="20% - Accent1 2 2 15 2" xfId="1394" xr:uid="{00000000-0005-0000-0000-0000C9040000}"/>
    <cellStyle name="20% - Accent1 2 2 15 2 2" xfId="1395" xr:uid="{00000000-0005-0000-0000-0000CA040000}"/>
    <cellStyle name="20% - Accent1 2 2 15 2 2 2" xfId="1396" xr:uid="{00000000-0005-0000-0000-0000CB040000}"/>
    <cellStyle name="20% - Accent1 2 2 15 2 3" xfId="1397" xr:uid="{00000000-0005-0000-0000-0000CC040000}"/>
    <cellStyle name="20% - Accent1 2 2 15 3" xfId="1398" xr:uid="{00000000-0005-0000-0000-0000CD040000}"/>
    <cellStyle name="20% - Accent1 2 2 15 3 2" xfId="1399" xr:uid="{00000000-0005-0000-0000-0000CE040000}"/>
    <cellStyle name="20% - Accent1 2 2 15 4" xfId="1400" xr:uid="{00000000-0005-0000-0000-0000CF040000}"/>
    <cellStyle name="20% - Accent1 2 2 16" xfId="1401" xr:uid="{00000000-0005-0000-0000-0000D0040000}"/>
    <cellStyle name="20% - Accent1 2 2 16 2" xfId="1402" xr:uid="{00000000-0005-0000-0000-0000D1040000}"/>
    <cellStyle name="20% - Accent1 2 2 16 2 2" xfId="1403" xr:uid="{00000000-0005-0000-0000-0000D2040000}"/>
    <cellStyle name="20% - Accent1 2 2 16 3" xfId="1404" xr:uid="{00000000-0005-0000-0000-0000D3040000}"/>
    <cellStyle name="20% - Accent1 2 2 17" xfId="1405" xr:uid="{00000000-0005-0000-0000-0000D4040000}"/>
    <cellStyle name="20% - Accent1 2 2 17 2" xfId="1406" xr:uid="{00000000-0005-0000-0000-0000D5040000}"/>
    <cellStyle name="20% - Accent1 2 2 17 2 2" xfId="1407" xr:uid="{00000000-0005-0000-0000-0000D6040000}"/>
    <cellStyle name="20% - Accent1 2 2 17 3" xfId="1408" xr:uid="{00000000-0005-0000-0000-0000D7040000}"/>
    <cellStyle name="20% - Accent1 2 2 18" xfId="1409" xr:uid="{00000000-0005-0000-0000-0000D8040000}"/>
    <cellStyle name="20% - Accent1 2 2 18 2" xfId="1410" xr:uid="{00000000-0005-0000-0000-0000D9040000}"/>
    <cellStyle name="20% - Accent1 2 2 19" xfId="1411" xr:uid="{00000000-0005-0000-0000-0000DA040000}"/>
    <cellStyle name="20% - Accent1 2 2 19 2" xfId="1412" xr:uid="{00000000-0005-0000-0000-0000DB040000}"/>
    <cellStyle name="20% - Accent1 2 2 2" xfId="1413" xr:uid="{00000000-0005-0000-0000-0000DC040000}"/>
    <cellStyle name="20% - Accent1 2 2 2 10" xfId="1414" xr:uid="{00000000-0005-0000-0000-0000DD040000}"/>
    <cellStyle name="20% - Accent1 2 2 2 10 2" xfId="1415" xr:uid="{00000000-0005-0000-0000-0000DE040000}"/>
    <cellStyle name="20% - Accent1 2 2 2 10 2 2" xfId="1416" xr:uid="{00000000-0005-0000-0000-0000DF040000}"/>
    <cellStyle name="20% - Accent1 2 2 2 10 2 2 2" xfId="1417" xr:uid="{00000000-0005-0000-0000-0000E0040000}"/>
    <cellStyle name="20% - Accent1 2 2 2 10 2 3" xfId="1418" xr:uid="{00000000-0005-0000-0000-0000E1040000}"/>
    <cellStyle name="20% - Accent1 2 2 2 10 3" xfId="1419" xr:uid="{00000000-0005-0000-0000-0000E2040000}"/>
    <cellStyle name="20% - Accent1 2 2 2 10 3 2" xfId="1420" xr:uid="{00000000-0005-0000-0000-0000E3040000}"/>
    <cellStyle name="20% - Accent1 2 2 2 10 4" xfId="1421" xr:uid="{00000000-0005-0000-0000-0000E4040000}"/>
    <cellStyle name="20% - Accent1 2 2 2 11" xfId="1422" xr:uid="{00000000-0005-0000-0000-0000E5040000}"/>
    <cellStyle name="20% - Accent1 2 2 2 11 2" xfId="1423" xr:uid="{00000000-0005-0000-0000-0000E6040000}"/>
    <cellStyle name="20% - Accent1 2 2 2 11 2 2" xfId="1424" xr:uid="{00000000-0005-0000-0000-0000E7040000}"/>
    <cellStyle name="20% - Accent1 2 2 2 11 2 2 2" xfId="1425" xr:uid="{00000000-0005-0000-0000-0000E8040000}"/>
    <cellStyle name="20% - Accent1 2 2 2 11 2 3" xfId="1426" xr:uid="{00000000-0005-0000-0000-0000E9040000}"/>
    <cellStyle name="20% - Accent1 2 2 2 11 3" xfId="1427" xr:uid="{00000000-0005-0000-0000-0000EA040000}"/>
    <cellStyle name="20% - Accent1 2 2 2 11 3 2" xfId="1428" xr:uid="{00000000-0005-0000-0000-0000EB040000}"/>
    <cellStyle name="20% - Accent1 2 2 2 11 4" xfId="1429" xr:uid="{00000000-0005-0000-0000-0000EC040000}"/>
    <cellStyle name="20% - Accent1 2 2 2 12" xfId="1430" xr:uid="{00000000-0005-0000-0000-0000ED040000}"/>
    <cellStyle name="20% - Accent1 2 2 2 12 2" xfId="1431" xr:uid="{00000000-0005-0000-0000-0000EE040000}"/>
    <cellStyle name="20% - Accent1 2 2 2 12 2 2" xfId="1432" xr:uid="{00000000-0005-0000-0000-0000EF040000}"/>
    <cellStyle name="20% - Accent1 2 2 2 12 3" xfId="1433" xr:uid="{00000000-0005-0000-0000-0000F0040000}"/>
    <cellStyle name="20% - Accent1 2 2 2 13" xfId="1434" xr:uid="{00000000-0005-0000-0000-0000F1040000}"/>
    <cellStyle name="20% - Accent1 2 2 2 13 2" xfId="1435" xr:uid="{00000000-0005-0000-0000-0000F2040000}"/>
    <cellStyle name="20% - Accent1 2 2 2 13 2 2" xfId="1436" xr:uid="{00000000-0005-0000-0000-0000F3040000}"/>
    <cellStyle name="20% - Accent1 2 2 2 13 3" xfId="1437" xr:uid="{00000000-0005-0000-0000-0000F4040000}"/>
    <cellStyle name="20% - Accent1 2 2 2 14" xfId="1438" xr:uid="{00000000-0005-0000-0000-0000F5040000}"/>
    <cellStyle name="20% - Accent1 2 2 2 14 2" xfId="1439" xr:uid="{00000000-0005-0000-0000-0000F6040000}"/>
    <cellStyle name="20% - Accent1 2 2 2 15" xfId="1440" xr:uid="{00000000-0005-0000-0000-0000F7040000}"/>
    <cellStyle name="20% - Accent1 2 2 2 15 2" xfId="1441" xr:uid="{00000000-0005-0000-0000-0000F8040000}"/>
    <cellStyle name="20% - Accent1 2 2 2 16" xfId="1442" xr:uid="{00000000-0005-0000-0000-0000F9040000}"/>
    <cellStyle name="20% - Accent1 2 2 2 2" xfId="1443" xr:uid="{00000000-0005-0000-0000-0000FA040000}"/>
    <cellStyle name="20% - Accent1 2 2 2 2 10" xfId="1444" xr:uid="{00000000-0005-0000-0000-0000FB040000}"/>
    <cellStyle name="20% - Accent1 2 2 2 2 10 2" xfId="1445" xr:uid="{00000000-0005-0000-0000-0000FC040000}"/>
    <cellStyle name="20% - Accent1 2 2 2 2 10 2 2" xfId="1446" xr:uid="{00000000-0005-0000-0000-0000FD040000}"/>
    <cellStyle name="20% - Accent1 2 2 2 2 10 2 2 2" xfId="1447" xr:uid="{00000000-0005-0000-0000-0000FE040000}"/>
    <cellStyle name="20% - Accent1 2 2 2 2 10 2 3" xfId="1448" xr:uid="{00000000-0005-0000-0000-0000FF040000}"/>
    <cellStyle name="20% - Accent1 2 2 2 2 10 3" xfId="1449" xr:uid="{00000000-0005-0000-0000-000000050000}"/>
    <cellStyle name="20% - Accent1 2 2 2 2 10 3 2" xfId="1450" xr:uid="{00000000-0005-0000-0000-000001050000}"/>
    <cellStyle name="20% - Accent1 2 2 2 2 10 4" xfId="1451" xr:uid="{00000000-0005-0000-0000-000002050000}"/>
    <cellStyle name="20% - Accent1 2 2 2 2 11" xfId="1452" xr:uid="{00000000-0005-0000-0000-000003050000}"/>
    <cellStyle name="20% - Accent1 2 2 2 2 11 2" xfId="1453" xr:uid="{00000000-0005-0000-0000-000004050000}"/>
    <cellStyle name="20% - Accent1 2 2 2 2 11 2 2" xfId="1454" xr:uid="{00000000-0005-0000-0000-000005050000}"/>
    <cellStyle name="20% - Accent1 2 2 2 2 11 3" xfId="1455" xr:uid="{00000000-0005-0000-0000-000006050000}"/>
    <cellStyle name="20% - Accent1 2 2 2 2 12" xfId="1456" xr:uid="{00000000-0005-0000-0000-000007050000}"/>
    <cellStyle name="20% - Accent1 2 2 2 2 12 2" xfId="1457" xr:uid="{00000000-0005-0000-0000-000008050000}"/>
    <cellStyle name="20% - Accent1 2 2 2 2 12 2 2" xfId="1458" xr:uid="{00000000-0005-0000-0000-000009050000}"/>
    <cellStyle name="20% - Accent1 2 2 2 2 12 3" xfId="1459" xr:uid="{00000000-0005-0000-0000-00000A050000}"/>
    <cellStyle name="20% - Accent1 2 2 2 2 13" xfId="1460" xr:uid="{00000000-0005-0000-0000-00000B050000}"/>
    <cellStyle name="20% - Accent1 2 2 2 2 13 2" xfId="1461" xr:uid="{00000000-0005-0000-0000-00000C050000}"/>
    <cellStyle name="20% - Accent1 2 2 2 2 14" xfId="1462" xr:uid="{00000000-0005-0000-0000-00000D050000}"/>
    <cellStyle name="20% - Accent1 2 2 2 2 14 2" xfId="1463" xr:uid="{00000000-0005-0000-0000-00000E050000}"/>
    <cellStyle name="20% - Accent1 2 2 2 2 15" xfId="1464" xr:uid="{00000000-0005-0000-0000-00000F050000}"/>
    <cellStyle name="20% - Accent1 2 2 2 2 2" xfId="1465" xr:uid="{00000000-0005-0000-0000-000010050000}"/>
    <cellStyle name="20% - Accent1 2 2 2 2 2 10" xfId="1466" xr:uid="{00000000-0005-0000-0000-000011050000}"/>
    <cellStyle name="20% - Accent1 2 2 2 2 2 10 2" xfId="1467" xr:uid="{00000000-0005-0000-0000-000012050000}"/>
    <cellStyle name="20% - Accent1 2 2 2 2 2 10 2 2" xfId="1468" xr:uid="{00000000-0005-0000-0000-000013050000}"/>
    <cellStyle name="20% - Accent1 2 2 2 2 2 10 3" xfId="1469" xr:uid="{00000000-0005-0000-0000-000014050000}"/>
    <cellStyle name="20% - Accent1 2 2 2 2 2 11" xfId="1470" xr:uid="{00000000-0005-0000-0000-000015050000}"/>
    <cellStyle name="20% - Accent1 2 2 2 2 2 11 2" xfId="1471" xr:uid="{00000000-0005-0000-0000-000016050000}"/>
    <cellStyle name="20% - Accent1 2 2 2 2 2 11 2 2" xfId="1472" xr:uid="{00000000-0005-0000-0000-000017050000}"/>
    <cellStyle name="20% - Accent1 2 2 2 2 2 11 3" xfId="1473" xr:uid="{00000000-0005-0000-0000-000018050000}"/>
    <cellStyle name="20% - Accent1 2 2 2 2 2 12" xfId="1474" xr:uid="{00000000-0005-0000-0000-000019050000}"/>
    <cellStyle name="20% - Accent1 2 2 2 2 2 12 2" xfId="1475" xr:uid="{00000000-0005-0000-0000-00001A050000}"/>
    <cellStyle name="20% - Accent1 2 2 2 2 2 13" xfId="1476" xr:uid="{00000000-0005-0000-0000-00001B050000}"/>
    <cellStyle name="20% - Accent1 2 2 2 2 2 13 2" xfId="1477" xr:uid="{00000000-0005-0000-0000-00001C050000}"/>
    <cellStyle name="20% - Accent1 2 2 2 2 2 14" xfId="1478" xr:uid="{00000000-0005-0000-0000-00001D050000}"/>
    <cellStyle name="20% - Accent1 2 2 2 2 2 2" xfId="1479" xr:uid="{00000000-0005-0000-0000-00001E050000}"/>
    <cellStyle name="20% - Accent1 2 2 2 2 2 2 10" xfId="1480" xr:uid="{00000000-0005-0000-0000-00001F050000}"/>
    <cellStyle name="20% - Accent1 2 2 2 2 2 2 10 2" xfId="1481" xr:uid="{00000000-0005-0000-0000-000020050000}"/>
    <cellStyle name="20% - Accent1 2 2 2 2 2 2 11" xfId="1482" xr:uid="{00000000-0005-0000-0000-000021050000}"/>
    <cellStyle name="20% - Accent1 2 2 2 2 2 2 2" xfId="1483" xr:uid="{00000000-0005-0000-0000-000022050000}"/>
    <cellStyle name="20% - Accent1 2 2 2 2 2 2 2 2" xfId="1484" xr:uid="{00000000-0005-0000-0000-000023050000}"/>
    <cellStyle name="20% - Accent1 2 2 2 2 2 2 2 2 2" xfId="1485" xr:uid="{00000000-0005-0000-0000-000024050000}"/>
    <cellStyle name="20% - Accent1 2 2 2 2 2 2 2 2 2 2" xfId="1486" xr:uid="{00000000-0005-0000-0000-000025050000}"/>
    <cellStyle name="20% - Accent1 2 2 2 2 2 2 2 2 2 2 2" xfId="1487" xr:uid="{00000000-0005-0000-0000-000026050000}"/>
    <cellStyle name="20% - Accent1 2 2 2 2 2 2 2 2 2 3" xfId="1488" xr:uid="{00000000-0005-0000-0000-000027050000}"/>
    <cellStyle name="20% - Accent1 2 2 2 2 2 2 2 2 3" xfId="1489" xr:uid="{00000000-0005-0000-0000-000028050000}"/>
    <cellStyle name="20% - Accent1 2 2 2 2 2 2 2 2 3 2" xfId="1490" xr:uid="{00000000-0005-0000-0000-000029050000}"/>
    <cellStyle name="20% - Accent1 2 2 2 2 2 2 2 2 4" xfId="1491" xr:uid="{00000000-0005-0000-0000-00002A050000}"/>
    <cellStyle name="20% - Accent1 2 2 2 2 2 2 2 3" xfId="1492" xr:uid="{00000000-0005-0000-0000-00002B050000}"/>
    <cellStyle name="20% - Accent1 2 2 2 2 2 2 2 3 2" xfId="1493" xr:uid="{00000000-0005-0000-0000-00002C050000}"/>
    <cellStyle name="20% - Accent1 2 2 2 2 2 2 2 3 2 2" xfId="1494" xr:uid="{00000000-0005-0000-0000-00002D050000}"/>
    <cellStyle name="20% - Accent1 2 2 2 2 2 2 2 3 2 2 2" xfId="1495" xr:uid="{00000000-0005-0000-0000-00002E050000}"/>
    <cellStyle name="20% - Accent1 2 2 2 2 2 2 2 3 2 3" xfId="1496" xr:uid="{00000000-0005-0000-0000-00002F050000}"/>
    <cellStyle name="20% - Accent1 2 2 2 2 2 2 2 3 3" xfId="1497" xr:uid="{00000000-0005-0000-0000-000030050000}"/>
    <cellStyle name="20% - Accent1 2 2 2 2 2 2 2 3 3 2" xfId="1498" xr:uid="{00000000-0005-0000-0000-000031050000}"/>
    <cellStyle name="20% - Accent1 2 2 2 2 2 2 2 3 4" xfId="1499" xr:uid="{00000000-0005-0000-0000-000032050000}"/>
    <cellStyle name="20% - Accent1 2 2 2 2 2 2 2 4" xfId="1500" xr:uid="{00000000-0005-0000-0000-000033050000}"/>
    <cellStyle name="20% - Accent1 2 2 2 2 2 2 2 4 2" xfId="1501" xr:uid="{00000000-0005-0000-0000-000034050000}"/>
    <cellStyle name="20% - Accent1 2 2 2 2 2 2 2 4 2 2" xfId="1502" xr:uid="{00000000-0005-0000-0000-000035050000}"/>
    <cellStyle name="20% - Accent1 2 2 2 2 2 2 2 4 2 2 2" xfId="1503" xr:uid="{00000000-0005-0000-0000-000036050000}"/>
    <cellStyle name="20% - Accent1 2 2 2 2 2 2 2 4 2 3" xfId="1504" xr:uid="{00000000-0005-0000-0000-000037050000}"/>
    <cellStyle name="20% - Accent1 2 2 2 2 2 2 2 4 3" xfId="1505" xr:uid="{00000000-0005-0000-0000-000038050000}"/>
    <cellStyle name="20% - Accent1 2 2 2 2 2 2 2 4 3 2" xfId="1506" xr:uid="{00000000-0005-0000-0000-000039050000}"/>
    <cellStyle name="20% - Accent1 2 2 2 2 2 2 2 4 4" xfId="1507" xr:uid="{00000000-0005-0000-0000-00003A050000}"/>
    <cellStyle name="20% - Accent1 2 2 2 2 2 2 2 5" xfId="1508" xr:uid="{00000000-0005-0000-0000-00003B050000}"/>
    <cellStyle name="20% - Accent1 2 2 2 2 2 2 2 5 2" xfId="1509" xr:uid="{00000000-0005-0000-0000-00003C050000}"/>
    <cellStyle name="20% - Accent1 2 2 2 2 2 2 2 5 2 2" xfId="1510" xr:uid="{00000000-0005-0000-0000-00003D050000}"/>
    <cellStyle name="20% - Accent1 2 2 2 2 2 2 2 5 3" xfId="1511" xr:uid="{00000000-0005-0000-0000-00003E050000}"/>
    <cellStyle name="20% - Accent1 2 2 2 2 2 2 2 6" xfId="1512" xr:uid="{00000000-0005-0000-0000-00003F050000}"/>
    <cellStyle name="20% - Accent1 2 2 2 2 2 2 2 6 2" xfId="1513" xr:uid="{00000000-0005-0000-0000-000040050000}"/>
    <cellStyle name="20% - Accent1 2 2 2 2 2 2 2 6 2 2" xfId="1514" xr:uid="{00000000-0005-0000-0000-000041050000}"/>
    <cellStyle name="20% - Accent1 2 2 2 2 2 2 2 6 3" xfId="1515" xr:uid="{00000000-0005-0000-0000-000042050000}"/>
    <cellStyle name="20% - Accent1 2 2 2 2 2 2 2 7" xfId="1516" xr:uid="{00000000-0005-0000-0000-000043050000}"/>
    <cellStyle name="20% - Accent1 2 2 2 2 2 2 2 7 2" xfId="1517" xr:uid="{00000000-0005-0000-0000-000044050000}"/>
    <cellStyle name="20% - Accent1 2 2 2 2 2 2 2 8" xfId="1518" xr:uid="{00000000-0005-0000-0000-000045050000}"/>
    <cellStyle name="20% - Accent1 2 2 2 2 2 2 2 8 2" xfId="1519" xr:uid="{00000000-0005-0000-0000-000046050000}"/>
    <cellStyle name="20% - Accent1 2 2 2 2 2 2 2 9" xfId="1520" xr:uid="{00000000-0005-0000-0000-000047050000}"/>
    <cellStyle name="20% - Accent1 2 2 2 2 2 2 3" xfId="1521" xr:uid="{00000000-0005-0000-0000-000048050000}"/>
    <cellStyle name="20% - Accent1 2 2 2 2 2 2 3 2" xfId="1522" xr:uid="{00000000-0005-0000-0000-000049050000}"/>
    <cellStyle name="20% - Accent1 2 2 2 2 2 2 3 2 2" xfId="1523" xr:uid="{00000000-0005-0000-0000-00004A050000}"/>
    <cellStyle name="20% - Accent1 2 2 2 2 2 2 3 2 2 2" xfId="1524" xr:uid="{00000000-0005-0000-0000-00004B050000}"/>
    <cellStyle name="20% - Accent1 2 2 2 2 2 2 3 2 2 2 2" xfId="1525" xr:uid="{00000000-0005-0000-0000-00004C050000}"/>
    <cellStyle name="20% - Accent1 2 2 2 2 2 2 3 2 2 3" xfId="1526" xr:uid="{00000000-0005-0000-0000-00004D050000}"/>
    <cellStyle name="20% - Accent1 2 2 2 2 2 2 3 2 3" xfId="1527" xr:uid="{00000000-0005-0000-0000-00004E050000}"/>
    <cellStyle name="20% - Accent1 2 2 2 2 2 2 3 2 3 2" xfId="1528" xr:uid="{00000000-0005-0000-0000-00004F050000}"/>
    <cellStyle name="20% - Accent1 2 2 2 2 2 2 3 2 4" xfId="1529" xr:uid="{00000000-0005-0000-0000-000050050000}"/>
    <cellStyle name="20% - Accent1 2 2 2 2 2 2 3 3" xfId="1530" xr:uid="{00000000-0005-0000-0000-000051050000}"/>
    <cellStyle name="20% - Accent1 2 2 2 2 2 2 3 3 2" xfId="1531" xr:uid="{00000000-0005-0000-0000-000052050000}"/>
    <cellStyle name="20% - Accent1 2 2 2 2 2 2 3 3 2 2" xfId="1532" xr:uid="{00000000-0005-0000-0000-000053050000}"/>
    <cellStyle name="20% - Accent1 2 2 2 2 2 2 3 3 2 2 2" xfId="1533" xr:uid="{00000000-0005-0000-0000-000054050000}"/>
    <cellStyle name="20% - Accent1 2 2 2 2 2 2 3 3 2 3" xfId="1534" xr:uid="{00000000-0005-0000-0000-000055050000}"/>
    <cellStyle name="20% - Accent1 2 2 2 2 2 2 3 3 3" xfId="1535" xr:uid="{00000000-0005-0000-0000-000056050000}"/>
    <cellStyle name="20% - Accent1 2 2 2 2 2 2 3 3 3 2" xfId="1536" xr:uid="{00000000-0005-0000-0000-000057050000}"/>
    <cellStyle name="20% - Accent1 2 2 2 2 2 2 3 3 4" xfId="1537" xr:uid="{00000000-0005-0000-0000-000058050000}"/>
    <cellStyle name="20% - Accent1 2 2 2 2 2 2 3 4" xfId="1538" xr:uid="{00000000-0005-0000-0000-000059050000}"/>
    <cellStyle name="20% - Accent1 2 2 2 2 2 2 3 4 2" xfId="1539" xr:uid="{00000000-0005-0000-0000-00005A050000}"/>
    <cellStyle name="20% - Accent1 2 2 2 2 2 2 3 4 2 2" xfId="1540" xr:uid="{00000000-0005-0000-0000-00005B050000}"/>
    <cellStyle name="20% - Accent1 2 2 2 2 2 2 3 4 2 2 2" xfId="1541" xr:uid="{00000000-0005-0000-0000-00005C050000}"/>
    <cellStyle name="20% - Accent1 2 2 2 2 2 2 3 4 2 3" xfId="1542" xr:uid="{00000000-0005-0000-0000-00005D050000}"/>
    <cellStyle name="20% - Accent1 2 2 2 2 2 2 3 4 3" xfId="1543" xr:uid="{00000000-0005-0000-0000-00005E050000}"/>
    <cellStyle name="20% - Accent1 2 2 2 2 2 2 3 4 3 2" xfId="1544" xr:uid="{00000000-0005-0000-0000-00005F050000}"/>
    <cellStyle name="20% - Accent1 2 2 2 2 2 2 3 4 4" xfId="1545" xr:uid="{00000000-0005-0000-0000-000060050000}"/>
    <cellStyle name="20% - Accent1 2 2 2 2 2 2 3 5" xfId="1546" xr:uid="{00000000-0005-0000-0000-000061050000}"/>
    <cellStyle name="20% - Accent1 2 2 2 2 2 2 3 5 2" xfId="1547" xr:uid="{00000000-0005-0000-0000-000062050000}"/>
    <cellStyle name="20% - Accent1 2 2 2 2 2 2 3 5 2 2" xfId="1548" xr:uid="{00000000-0005-0000-0000-000063050000}"/>
    <cellStyle name="20% - Accent1 2 2 2 2 2 2 3 5 3" xfId="1549" xr:uid="{00000000-0005-0000-0000-000064050000}"/>
    <cellStyle name="20% - Accent1 2 2 2 2 2 2 3 6" xfId="1550" xr:uid="{00000000-0005-0000-0000-000065050000}"/>
    <cellStyle name="20% - Accent1 2 2 2 2 2 2 3 6 2" xfId="1551" xr:uid="{00000000-0005-0000-0000-000066050000}"/>
    <cellStyle name="20% - Accent1 2 2 2 2 2 2 3 6 2 2" xfId="1552" xr:uid="{00000000-0005-0000-0000-000067050000}"/>
    <cellStyle name="20% - Accent1 2 2 2 2 2 2 3 6 3" xfId="1553" xr:uid="{00000000-0005-0000-0000-000068050000}"/>
    <cellStyle name="20% - Accent1 2 2 2 2 2 2 3 7" xfId="1554" xr:uid="{00000000-0005-0000-0000-000069050000}"/>
    <cellStyle name="20% - Accent1 2 2 2 2 2 2 3 7 2" xfId="1555" xr:uid="{00000000-0005-0000-0000-00006A050000}"/>
    <cellStyle name="20% - Accent1 2 2 2 2 2 2 3 8" xfId="1556" xr:uid="{00000000-0005-0000-0000-00006B050000}"/>
    <cellStyle name="20% - Accent1 2 2 2 2 2 2 3 8 2" xfId="1557" xr:uid="{00000000-0005-0000-0000-00006C050000}"/>
    <cellStyle name="20% - Accent1 2 2 2 2 2 2 3 9" xfId="1558" xr:uid="{00000000-0005-0000-0000-00006D050000}"/>
    <cellStyle name="20% - Accent1 2 2 2 2 2 2 4" xfId="1559" xr:uid="{00000000-0005-0000-0000-00006E050000}"/>
    <cellStyle name="20% - Accent1 2 2 2 2 2 2 4 2" xfId="1560" xr:uid="{00000000-0005-0000-0000-00006F050000}"/>
    <cellStyle name="20% - Accent1 2 2 2 2 2 2 4 2 2" xfId="1561" xr:uid="{00000000-0005-0000-0000-000070050000}"/>
    <cellStyle name="20% - Accent1 2 2 2 2 2 2 4 2 2 2" xfId="1562" xr:uid="{00000000-0005-0000-0000-000071050000}"/>
    <cellStyle name="20% - Accent1 2 2 2 2 2 2 4 2 3" xfId="1563" xr:uid="{00000000-0005-0000-0000-000072050000}"/>
    <cellStyle name="20% - Accent1 2 2 2 2 2 2 4 3" xfId="1564" xr:uid="{00000000-0005-0000-0000-000073050000}"/>
    <cellStyle name="20% - Accent1 2 2 2 2 2 2 4 3 2" xfId="1565" xr:uid="{00000000-0005-0000-0000-000074050000}"/>
    <cellStyle name="20% - Accent1 2 2 2 2 2 2 4 4" xfId="1566" xr:uid="{00000000-0005-0000-0000-000075050000}"/>
    <cellStyle name="20% - Accent1 2 2 2 2 2 2 5" xfId="1567" xr:uid="{00000000-0005-0000-0000-000076050000}"/>
    <cellStyle name="20% - Accent1 2 2 2 2 2 2 5 2" xfId="1568" xr:uid="{00000000-0005-0000-0000-000077050000}"/>
    <cellStyle name="20% - Accent1 2 2 2 2 2 2 5 2 2" xfId="1569" xr:uid="{00000000-0005-0000-0000-000078050000}"/>
    <cellStyle name="20% - Accent1 2 2 2 2 2 2 5 2 2 2" xfId="1570" xr:uid="{00000000-0005-0000-0000-000079050000}"/>
    <cellStyle name="20% - Accent1 2 2 2 2 2 2 5 2 3" xfId="1571" xr:uid="{00000000-0005-0000-0000-00007A050000}"/>
    <cellStyle name="20% - Accent1 2 2 2 2 2 2 5 3" xfId="1572" xr:uid="{00000000-0005-0000-0000-00007B050000}"/>
    <cellStyle name="20% - Accent1 2 2 2 2 2 2 5 3 2" xfId="1573" xr:uid="{00000000-0005-0000-0000-00007C050000}"/>
    <cellStyle name="20% - Accent1 2 2 2 2 2 2 5 4" xfId="1574" xr:uid="{00000000-0005-0000-0000-00007D050000}"/>
    <cellStyle name="20% - Accent1 2 2 2 2 2 2 6" xfId="1575" xr:uid="{00000000-0005-0000-0000-00007E050000}"/>
    <cellStyle name="20% - Accent1 2 2 2 2 2 2 6 2" xfId="1576" xr:uid="{00000000-0005-0000-0000-00007F050000}"/>
    <cellStyle name="20% - Accent1 2 2 2 2 2 2 6 2 2" xfId="1577" xr:uid="{00000000-0005-0000-0000-000080050000}"/>
    <cellStyle name="20% - Accent1 2 2 2 2 2 2 6 2 2 2" xfId="1578" xr:uid="{00000000-0005-0000-0000-000081050000}"/>
    <cellStyle name="20% - Accent1 2 2 2 2 2 2 6 2 3" xfId="1579" xr:uid="{00000000-0005-0000-0000-000082050000}"/>
    <cellStyle name="20% - Accent1 2 2 2 2 2 2 6 3" xfId="1580" xr:uid="{00000000-0005-0000-0000-000083050000}"/>
    <cellStyle name="20% - Accent1 2 2 2 2 2 2 6 3 2" xfId="1581" xr:uid="{00000000-0005-0000-0000-000084050000}"/>
    <cellStyle name="20% - Accent1 2 2 2 2 2 2 6 4" xfId="1582" xr:uid="{00000000-0005-0000-0000-000085050000}"/>
    <cellStyle name="20% - Accent1 2 2 2 2 2 2 7" xfId="1583" xr:uid="{00000000-0005-0000-0000-000086050000}"/>
    <cellStyle name="20% - Accent1 2 2 2 2 2 2 7 2" xfId="1584" xr:uid="{00000000-0005-0000-0000-000087050000}"/>
    <cellStyle name="20% - Accent1 2 2 2 2 2 2 7 2 2" xfId="1585" xr:uid="{00000000-0005-0000-0000-000088050000}"/>
    <cellStyle name="20% - Accent1 2 2 2 2 2 2 7 3" xfId="1586" xr:uid="{00000000-0005-0000-0000-000089050000}"/>
    <cellStyle name="20% - Accent1 2 2 2 2 2 2 8" xfId="1587" xr:uid="{00000000-0005-0000-0000-00008A050000}"/>
    <cellStyle name="20% - Accent1 2 2 2 2 2 2 8 2" xfId="1588" xr:uid="{00000000-0005-0000-0000-00008B050000}"/>
    <cellStyle name="20% - Accent1 2 2 2 2 2 2 8 2 2" xfId="1589" xr:uid="{00000000-0005-0000-0000-00008C050000}"/>
    <cellStyle name="20% - Accent1 2 2 2 2 2 2 8 3" xfId="1590" xr:uid="{00000000-0005-0000-0000-00008D050000}"/>
    <cellStyle name="20% - Accent1 2 2 2 2 2 2 9" xfId="1591" xr:uid="{00000000-0005-0000-0000-00008E050000}"/>
    <cellStyle name="20% - Accent1 2 2 2 2 2 2 9 2" xfId="1592" xr:uid="{00000000-0005-0000-0000-00008F050000}"/>
    <cellStyle name="20% - Accent1 2 2 2 2 2 3" xfId="1593" xr:uid="{00000000-0005-0000-0000-000090050000}"/>
    <cellStyle name="20% - Accent1 2 2 2 2 2 3 10" xfId="1594" xr:uid="{00000000-0005-0000-0000-000091050000}"/>
    <cellStyle name="20% - Accent1 2 2 2 2 2 3 10 2" xfId="1595" xr:uid="{00000000-0005-0000-0000-000092050000}"/>
    <cellStyle name="20% - Accent1 2 2 2 2 2 3 11" xfId="1596" xr:uid="{00000000-0005-0000-0000-000093050000}"/>
    <cellStyle name="20% - Accent1 2 2 2 2 2 3 2" xfId="1597" xr:uid="{00000000-0005-0000-0000-000094050000}"/>
    <cellStyle name="20% - Accent1 2 2 2 2 2 3 2 2" xfId="1598" xr:uid="{00000000-0005-0000-0000-000095050000}"/>
    <cellStyle name="20% - Accent1 2 2 2 2 2 3 2 2 2" xfId="1599" xr:uid="{00000000-0005-0000-0000-000096050000}"/>
    <cellStyle name="20% - Accent1 2 2 2 2 2 3 2 2 2 2" xfId="1600" xr:uid="{00000000-0005-0000-0000-000097050000}"/>
    <cellStyle name="20% - Accent1 2 2 2 2 2 3 2 2 2 2 2" xfId="1601" xr:uid="{00000000-0005-0000-0000-000098050000}"/>
    <cellStyle name="20% - Accent1 2 2 2 2 2 3 2 2 2 3" xfId="1602" xr:uid="{00000000-0005-0000-0000-000099050000}"/>
    <cellStyle name="20% - Accent1 2 2 2 2 2 3 2 2 3" xfId="1603" xr:uid="{00000000-0005-0000-0000-00009A050000}"/>
    <cellStyle name="20% - Accent1 2 2 2 2 2 3 2 2 3 2" xfId="1604" xr:uid="{00000000-0005-0000-0000-00009B050000}"/>
    <cellStyle name="20% - Accent1 2 2 2 2 2 3 2 2 4" xfId="1605" xr:uid="{00000000-0005-0000-0000-00009C050000}"/>
    <cellStyle name="20% - Accent1 2 2 2 2 2 3 2 3" xfId="1606" xr:uid="{00000000-0005-0000-0000-00009D050000}"/>
    <cellStyle name="20% - Accent1 2 2 2 2 2 3 2 3 2" xfId="1607" xr:uid="{00000000-0005-0000-0000-00009E050000}"/>
    <cellStyle name="20% - Accent1 2 2 2 2 2 3 2 3 2 2" xfId="1608" xr:uid="{00000000-0005-0000-0000-00009F050000}"/>
    <cellStyle name="20% - Accent1 2 2 2 2 2 3 2 3 2 2 2" xfId="1609" xr:uid="{00000000-0005-0000-0000-0000A0050000}"/>
    <cellStyle name="20% - Accent1 2 2 2 2 2 3 2 3 2 3" xfId="1610" xr:uid="{00000000-0005-0000-0000-0000A1050000}"/>
    <cellStyle name="20% - Accent1 2 2 2 2 2 3 2 3 3" xfId="1611" xr:uid="{00000000-0005-0000-0000-0000A2050000}"/>
    <cellStyle name="20% - Accent1 2 2 2 2 2 3 2 3 3 2" xfId="1612" xr:uid="{00000000-0005-0000-0000-0000A3050000}"/>
    <cellStyle name="20% - Accent1 2 2 2 2 2 3 2 3 4" xfId="1613" xr:uid="{00000000-0005-0000-0000-0000A4050000}"/>
    <cellStyle name="20% - Accent1 2 2 2 2 2 3 2 4" xfId="1614" xr:uid="{00000000-0005-0000-0000-0000A5050000}"/>
    <cellStyle name="20% - Accent1 2 2 2 2 2 3 2 4 2" xfId="1615" xr:uid="{00000000-0005-0000-0000-0000A6050000}"/>
    <cellStyle name="20% - Accent1 2 2 2 2 2 3 2 4 2 2" xfId="1616" xr:uid="{00000000-0005-0000-0000-0000A7050000}"/>
    <cellStyle name="20% - Accent1 2 2 2 2 2 3 2 4 2 2 2" xfId="1617" xr:uid="{00000000-0005-0000-0000-0000A8050000}"/>
    <cellStyle name="20% - Accent1 2 2 2 2 2 3 2 4 2 3" xfId="1618" xr:uid="{00000000-0005-0000-0000-0000A9050000}"/>
    <cellStyle name="20% - Accent1 2 2 2 2 2 3 2 4 3" xfId="1619" xr:uid="{00000000-0005-0000-0000-0000AA050000}"/>
    <cellStyle name="20% - Accent1 2 2 2 2 2 3 2 4 3 2" xfId="1620" xr:uid="{00000000-0005-0000-0000-0000AB050000}"/>
    <cellStyle name="20% - Accent1 2 2 2 2 2 3 2 4 4" xfId="1621" xr:uid="{00000000-0005-0000-0000-0000AC050000}"/>
    <cellStyle name="20% - Accent1 2 2 2 2 2 3 2 5" xfId="1622" xr:uid="{00000000-0005-0000-0000-0000AD050000}"/>
    <cellStyle name="20% - Accent1 2 2 2 2 2 3 2 5 2" xfId="1623" xr:uid="{00000000-0005-0000-0000-0000AE050000}"/>
    <cellStyle name="20% - Accent1 2 2 2 2 2 3 2 5 2 2" xfId="1624" xr:uid="{00000000-0005-0000-0000-0000AF050000}"/>
    <cellStyle name="20% - Accent1 2 2 2 2 2 3 2 5 3" xfId="1625" xr:uid="{00000000-0005-0000-0000-0000B0050000}"/>
    <cellStyle name="20% - Accent1 2 2 2 2 2 3 2 6" xfId="1626" xr:uid="{00000000-0005-0000-0000-0000B1050000}"/>
    <cellStyle name="20% - Accent1 2 2 2 2 2 3 2 6 2" xfId="1627" xr:uid="{00000000-0005-0000-0000-0000B2050000}"/>
    <cellStyle name="20% - Accent1 2 2 2 2 2 3 2 6 2 2" xfId="1628" xr:uid="{00000000-0005-0000-0000-0000B3050000}"/>
    <cellStyle name="20% - Accent1 2 2 2 2 2 3 2 6 3" xfId="1629" xr:uid="{00000000-0005-0000-0000-0000B4050000}"/>
    <cellStyle name="20% - Accent1 2 2 2 2 2 3 2 7" xfId="1630" xr:uid="{00000000-0005-0000-0000-0000B5050000}"/>
    <cellStyle name="20% - Accent1 2 2 2 2 2 3 2 7 2" xfId="1631" xr:uid="{00000000-0005-0000-0000-0000B6050000}"/>
    <cellStyle name="20% - Accent1 2 2 2 2 2 3 2 8" xfId="1632" xr:uid="{00000000-0005-0000-0000-0000B7050000}"/>
    <cellStyle name="20% - Accent1 2 2 2 2 2 3 2 8 2" xfId="1633" xr:uid="{00000000-0005-0000-0000-0000B8050000}"/>
    <cellStyle name="20% - Accent1 2 2 2 2 2 3 2 9" xfId="1634" xr:uid="{00000000-0005-0000-0000-0000B9050000}"/>
    <cellStyle name="20% - Accent1 2 2 2 2 2 3 3" xfId="1635" xr:uid="{00000000-0005-0000-0000-0000BA050000}"/>
    <cellStyle name="20% - Accent1 2 2 2 2 2 3 3 2" xfId="1636" xr:uid="{00000000-0005-0000-0000-0000BB050000}"/>
    <cellStyle name="20% - Accent1 2 2 2 2 2 3 3 2 2" xfId="1637" xr:uid="{00000000-0005-0000-0000-0000BC050000}"/>
    <cellStyle name="20% - Accent1 2 2 2 2 2 3 3 2 2 2" xfId="1638" xr:uid="{00000000-0005-0000-0000-0000BD050000}"/>
    <cellStyle name="20% - Accent1 2 2 2 2 2 3 3 2 2 2 2" xfId="1639" xr:uid="{00000000-0005-0000-0000-0000BE050000}"/>
    <cellStyle name="20% - Accent1 2 2 2 2 2 3 3 2 2 3" xfId="1640" xr:uid="{00000000-0005-0000-0000-0000BF050000}"/>
    <cellStyle name="20% - Accent1 2 2 2 2 2 3 3 2 3" xfId="1641" xr:uid="{00000000-0005-0000-0000-0000C0050000}"/>
    <cellStyle name="20% - Accent1 2 2 2 2 2 3 3 2 3 2" xfId="1642" xr:uid="{00000000-0005-0000-0000-0000C1050000}"/>
    <cellStyle name="20% - Accent1 2 2 2 2 2 3 3 2 4" xfId="1643" xr:uid="{00000000-0005-0000-0000-0000C2050000}"/>
    <cellStyle name="20% - Accent1 2 2 2 2 2 3 3 3" xfId="1644" xr:uid="{00000000-0005-0000-0000-0000C3050000}"/>
    <cellStyle name="20% - Accent1 2 2 2 2 2 3 3 3 2" xfId="1645" xr:uid="{00000000-0005-0000-0000-0000C4050000}"/>
    <cellStyle name="20% - Accent1 2 2 2 2 2 3 3 3 2 2" xfId="1646" xr:uid="{00000000-0005-0000-0000-0000C5050000}"/>
    <cellStyle name="20% - Accent1 2 2 2 2 2 3 3 3 2 2 2" xfId="1647" xr:uid="{00000000-0005-0000-0000-0000C6050000}"/>
    <cellStyle name="20% - Accent1 2 2 2 2 2 3 3 3 2 3" xfId="1648" xr:uid="{00000000-0005-0000-0000-0000C7050000}"/>
    <cellStyle name="20% - Accent1 2 2 2 2 2 3 3 3 3" xfId="1649" xr:uid="{00000000-0005-0000-0000-0000C8050000}"/>
    <cellStyle name="20% - Accent1 2 2 2 2 2 3 3 3 3 2" xfId="1650" xr:uid="{00000000-0005-0000-0000-0000C9050000}"/>
    <cellStyle name="20% - Accent1 2 2 2 2 2 3 3 3 4" xfId="1651" xr:uid="{00000000-0005-0000-0000-0000CA050000}"/>
    <cellStyle name="20% - Accent1 2 2 2 2 2 3 3 4" xfId="1652" xr:uid="{00000000-0005-0000-0000-0000CB050000}"/>
    <cellStyle name="20% - Accent1 2 2 2 2 2 3 3 4 2" xfId="1653" xr:uid="{00000000-0005-0000-0000-0000CC050000}"/>
    <cellStyle name="20% - Accent1 2 2 2 2 2 3 3 4 2 2" xfId="1654" xr:uid="{00000000-0005-0000-0000-0000CD050000}"/>
    <cellStyle name="20% - Accent1 2 2 2 2 2 3 3 4 2 2 2" xfId="1655" xr:uid="{00000000-0005-0000-0000-0000CE050000}"/>
    <cellStyle name="20% - Accent1 2 2 2 2 2 3 3 4 2 3" xfId="1656" xr:uid="{00000000-0005-0000-0000-0000CF050000}"/>
    <cellStyle name="20% - Accent1 2 2 2 2 2 3 3 4 3" xfId="1657" xr:uid="{00000000-0005-0000-0000-0000D0050000}"/>
    <cellStyle name="20% - Accent1 2 2 2 2 2 3 3 4 3 2" xfId="1658" xr:uid="{00000000-0005-0000-0000-0000D1050000}"/>
    <cellStyle name="20% - Accent1 2 2 2 2 2 3 3 4 4" xfId="1659" xr:uid="{00000000-0005-0000-0000-0000D2050000}"/>
    <cellStyle name="20% - Accent1 2 2 2 2 2 3 3 5" xfId="1660" xr:uid="{00000000-0005-0000-0000-0000D3050000}"/>
    <cellStyle name="20% - Accent1 2 2 2 2 2 3 3 5 2" xfId="1661" xr:uid="{00000000-0005-0000-0000-0000D4050000}"/>
    <cellStyle name="20% - Accent1 2 2 2 2 2 3 3 5 2 2" xfId="1662" xr:uid="{00000000-0005-0000-0000-0000D5050000}"/>
    <cellStyle name="20% - Accent1 2 2 2 2 2 3 3 5 3" xfId="1663" xr:uid="{00000000-0005-0000-0000-0000D6050000}"/>
    <cellStyle name="20% - Accent1 2 2 2 2 2 3 3 6" xfId="1664" xr:uid="{00000000-0005-0000-0000-0000D7050000}"/>
    <cellStyle name="20% - Accent1 2 2 2 2 2 3 3 6 2" xfId="1665" xr:uid="{00000000-0005-0000-0000-0000D8050000}"/>
    <cellStyle name="20% - Accent1 2 2 2 2 2 3 3 6 2 2" xfId="1666" xr:uid="{00000000-0005-0000-0000-0000D9050000}"/>
    <cellStyle name="20% - Accent1 2 2 2 2 2 3 3 6 3" xfId="1667" xr:uid="{00000000-0005-0000-0000-0000DA050000}"/>
    <cellStyle name="20% - Accent1 2 2 2 2 2 3 3 7" xfId="1668" xr:uid="{00000000-0005-0000-0000-0000DB050000}"/>
    <cellStyle name="20% - Accent1 2 2 2 2 2 3 3 7 2" xfId="1669" xr:uid="{00000000-0005-0000-0000-0000DC050000}"/>
    <cellStyle name="20% - Accent1 2 2 2 2 2 3 3 8" xfId="1670" xr:uid="{00000000-0005-0000-0000-0000DD050000}"/>
    <cellStyle name="20% - Accent1 2 2 2 2 2 3 3 8 2" xfId="1671" xr:uid="{00000000-0005-0000-0000-0000DE050000}"/>
    <cellStyle name="20% - Accent1 2 2 2 2 2 3 3 9" xfId="1672" xr:uid="{00000000-0005-0000-0000-0000DF050000}"/>
    <cellStyle name="20% - Accent1 2 2 2 2 2 3 4" xfId="1673" xr:uid="{00000000-0005-0000-0000-0000E0050000}"/>
    <cellStyle name="20% - Accent1 2 2 2 2 2 3 4 2" xfId="1674" xr:uid="{00000000-0005-0000-0000-0000E1050000}"/>
    <cellStyle name="20% - Accent1 2 2 2 2 2 3 4 2 2" xfId="1675" xr:uid="{00000000-0005-0000-0000-0000E2050000}"/>
    <cellStyle name="20% - Accent1 2 2 2 2 2 3 4 2 2 2" xfId="1676" xr:uid="{00000000-0005-0000-0000-0000E3050000}"/>
    <cellStyle name="20% - Accent1 2 2 2 2 2 3 4 2 3" xfId="1677" xr:uid="{00000000-0005-0000-0000-0000E4050000}"/>
    <cellStyle name="20% - Accent1 2 2 2 2 2 3 4 3" xfId="1678" xr:uid="{00000000-0005-0000-0000-0000E5050000}"/>
    <cellStyle name="20% - Accent1 2 2 2 2 2 3 4 3 2" xfId="1679" xr:uid="{00000000-0005-0000-0000-0000E6050000}"/>
    <cellStyle name="20% - Accent1 2 2 2 2 2 3 4 4" xfId="1680" xr:uid="{00000000-0005-0000-0000-0000E7050000}"/>
    <cellStyle name="20% - Accent1 2 2 2 2 2 3 5" xfId="1681" xr:uid="{00000000-0005-0000-0000-0000E8050000}"/>
    <cellStyle name="20% - Accent1 2 2 2 2 2 3 5 2" xfId="1682" xr:uid="{00000000-0005-0000-0000-0000E9050000}"/>
    <cellStyle name="20% - Accent1 2 2 2 2 2 3 5 2 2" xfId="1683" xr:uid="{00000000-0005-0000-0000-0000EA050000}"/>
    <cellStyle name="20% - Accent1 2 2 2 2 2 3 5 2 2 2" xfId="1684" xr:uid="{00000000-0005-0000-0000-0000EB050000}"/>
    <cellStyle name="20% - Accent1 2 2 2 2 2 3 5 2 3" xfId="1685" xr:uid="{00000000-0005-0000-0000-0000EC050000}"/>
    <cellStyle name="20% - Accent1 2 2 2 2 2 3 5 3" xfId="1686" xr:uid="{00000000-0005-0000-0000-0000ED050000}"/>
    <cellStyle name="20% - Accent1 2 2 2 2 2 3 5 3 2" xfId="1687" xr:uid="{00000000-0005-0000-0000-0000EE050000}"/>
    <cellStyle name="20% - Accent1 2 2 2 2 2 3 5 4" xfId="1688" xr:uid="{00000000-0005-0000-0000-0000EF050000}"/>
    <cellStyle name="20% - Accent1 2 2 2 2 2 3 6" xfId="1689" xr:uid="{00000000-0005-0000-0000-0000F0050000}"/>
    <cellStyle name="20% - Accent1 2 2 2 2 2 3 6 2" xfId="1690" xr:uid="{00000000-0005-0000-0000-0000F1050000}"/>
    <cellStyle name="20% - Accent1 2 2 2 2 2 3 6 2 2" xfId="1691" xr:uid="{00000000-0005-0000-0000-0000F2050000}"/>
    <cellStyle name="20% - Accent1 2 2 2 2 2 3 6 2 2 2" xfId="1692" xr:uid="{00000000-0005-0000-0000-0000F3050000}"/>
    <cellStyle name="20% - Accent1 2 2 2 2 2 3 6 2 3" xfId="1693" xr:uid="{00000000-0005-0000-0000-0000F4050000}"/>
    <cellStyle name="20% - Accent1 2 2 2 2 2 3 6 3" xfId="1694" xr:uid="{00000000-0005-0000-0000-0000F5050000}"/>
    <cellStyle name="20% - Accent1 2 2 2 2 2 3 6 3 2" xfId="1695" xr:uid="{00000000-0005-0000-0000-0000F6050000}"/>
    <cellStyle name="20% - Accent1 2 2 2 2 2 3 6 4" xfId="1696" xr:uid="{00000000-0005-0000-0000-0000F7050000}"/>
    <cellStyle name="20% - Accent1 2 2 2 2 2 3 7" xfId="1697" xr:uid="{00000000-0005-0000-0000-0000F8050000}"/>
    <cellStyle name="20% - Accent1 2 2 2 2 2 3 7 2" xfId="1698" xr:uid="{00000000-0005-0000-0000-0000F9050000}"/>
    <cellStyle name="20% - Accent1 2 2 2 2 2 3 7 2 2" xfId="1699" xr:uid="{00000000-0005-0000-0000-0000FA050000}"/>
    <cellStyle name="20% - Accent1 2 2 2 2 2 3 7 3" xfId="1700" xr:uid="{00000000-0005-0000-0000-0000FB050000}"/>
    <cellStyle name="20% - Accent1 2 2 2 2 2 3 8" xfId="1701" xr:uid="{00000000-0005-0000-0000-0000FC050000}"/>
    <cellStyle name="20% - Accent1 2 2 2 2 2 3 8 2" xfId="1702" xr:uid="{00000000-0005-0000-0000-0000FD050000}"/>
    <cellStyle name="20% - Accent1 2 2 2 2 2 3 8 2 2" xfId="1703" xr:uid="{00000000-0005-0000-0000-0000FE050000}"/>
    <cellStyle name="20% - Accent1 2 2 2 2 2 3 8 3" xfId="1704" xr:uid="{00000000-0005-0000-0000-0000FF050000}"/>
    <cellStyle name="20% - Accent1 2 2 2 2 2 3 9" xfId="1705" xr:uid="{00000000-0005-0000-0000-000000060000}"/>
    <cellStyle name="20% - Accent1 2 2 2 2 2 3 9 2" xfId="1706" xr:uid="{00000000-0005-0000-0000-000001060000}"/>
    <cellStyle name="20% - Accent1 2 2 2 2 2 4" xfId="1707" xr:uid="{00000000-0005-0000-0000-000002060000}"/>
    <cellStyle name="20% - Accent1 2 2 2 2 2 4 10" xfId="1708" xr:uid="{00000000-0005-0000-0000-000003060000}"/>
    <cellStyle name="20% - Accent1 2 2 2 2 2 4 10 2" xfId="1709" xr:uid="{00000000-0005-0000-0000-000004060000}"/>
    <cellStyle name="20% - Accent1 2 2 2 2 2 4 11" xfId="1710" xr:uid="{00000000-0005-0000-0000-000005060000}"/>
    <cellStyle name="20% - Accent1 2 2 2 2 2 4 2" xfId="1711" xr:uid="{00000000-0005-0000-0000-000006060000}"/>
    <cellStyle name="20% - Accent1 2 2 2 2 2 4 2 2" xfId="1712" xr:uid="{00000000-0005-0000-0000-000007060000}"/>
    <cellStyle name="20% - Accent1 2 2 2 2 2 4 2 2 2" xfId="1713" xr:uid="{00000000-0005-0000-0000-000008060000}"/>
    <cellStyle name="20% - Accent1 2 2 2 2 2 4 2 2 2 2" xfId="1714" xr:uid="{00000000-0005-0000-0000-000009060000}"/>
    <cellStyle name="20% - Accent1 2 2 2 2 2 4 2 2 2 2 2" xfId="1715" xr:uid="{00000000-0005-0000-0000-00000A060000}"/>
    <cellStyle name="20% - Accent1 2 2 2 2 2 4 2 2 2 3" xfId="1716" xr:uid="{00000000-0005-0000-0000-00000B060000}"/>
    <cellStyle name="20% - Accent1 2 2 2 2 2 4 2 2 3" xfId="1717" xr:uid="{00000000-0005-0000-0000-00000C060000}"/>
    <cellStyle name="20% - Accent1 2 2 2 2 2 4 2 2 3 2" xfId="1718" xr:uid="{00000000-0005-0000-0000-00000D060000}"/>
    <cellStyle name="20% - Accent1 2 2 2 2 2 4 2 2 4" xfId="1719" xr:uid="{00000000-0005-0000-0000-00000E060000}"/>
    <cellStyle name="20% - Accent1 2 2 2 2 2 4 2 3" xfId="1720" xr:uid="{00000000-0005-0000-0000-00000F060000}"/>
    <cellStyle name="20% - Accent1 2 2 2 2 2 4 2 3 2" xfId="1721" xr:uid="{00000000-0005-0000-0000-000010060000}"/>
    <cellStyle name="20% - Accent1 2 2 2 2 2 4 2 3 2 2" xfId="1722" xr:uid="{00000000-0005-0000-0000-000011060000}"/>
    <cellStyle name="20% - Accent1 2 2 2 2 2 4 2 3 2 2 2" xfId="1723" xr:uid="{00000000-0005-0000-0000-000012060000}"/>
    <cellStyle name="20% - Accent1 2 2 2 2 2 4 2 3 2 3" xfId="1724" xr:uid="{00000000-0005-0000-0000-000013060000}"/>
    <cellStyle name="20% - Accent1 2 2 2 2 2 4 2 3 3" xfId="1725" xr:uid="{00000000-0005-0000-0000-000014060000}"/>
    <cellStyle name="20% - Accent1 2 2 2 2 2 4 2 3 3 2" xfId="1726" xr:uid="{00000000-0005-0000-0000-000015060000}"/>
    <cellStyle name="20% - Accent1 2 2 2 2 2 4 2 3 4" xfId="1727" xr:uid="{00000000-0005-0000-0000-000016060000}"/>
    <cellStyle name="20% - Accent1 2 2 2 2 2 4 2 4" xfId="1728" xr:uid="{00000000-0005-0000-0000-000017060000}"/>
    <cellStyle name="20% - Accent1 2 2 2 2 2 4 2 4 2" xfId="1729" xr:uid="{00000000-0005-0000-0000-000018060000}"/>
    <cellStyle name="20% - Accent1 2 2 2 2 2 4 2 4 2 2" xfId="1730" xr:uid="{00000000-0005-0000-0000-000019060000}"/>
    <cellStyle name="20% - Accent1 2 2 2 2 2 4 2 4 2 2 2" xfId="1731" xr:uid="{00000000-0005-0000-0000-00001A060000}"/>
    <cellStyle name="20% - Accent1 2 2 2 2 2 4 2 4 2 3" xfId="1732" xr:uid="{00000000-0005-0000-0000-00001B060000}"/>
    <cellStyle name="20% - Accent1 2 2 2 2 2 4 2 4 3" xfId="1733" xr:uid="{00000000-0005-0000-0000-00001C060000}"/>
    <cellStyle name="20% - Accent1 2 2 2 2 2 4 2 4 3 2" xfId="1734" xr:uid="{00000000-0005-0000-0000-00001D060000}"/>
    <cellStyle name="20% - Accent1 2 2 2 2 2 4 2 4 4" xfId="1735" xr:uid="{00000000-0005-0000-0000-00001E060000}"/>
    <cellStyle name="20% - Accent1 2 2 2 2 2 4 2 5" xfId="1736" xr:uid="{00000000-0005-0000-0000-00001F060000}"/>
    <cellStyle name="20% - Accent1 2 2 2 2 2 4 2 5 2" xfId="1737" xr:uid="{00000000-0005-0000-0000-000020060000}"/>
    <cellStyle name="20% - Accent1 2 2 2 2 2 4 2 5 2 2" xfId="1738" xr:uid="{00000000-0005-0000-0000-000021060000}"/>
    <cellStyle name="20% - Accent1 2 2 2 2 2 4 2 5 3" xfId="1739" xr:uid="{00000000-0005-0000-0000-000022060000}"/>
    <cellStyle name="20% - Accent1 2 2 2 2 2 4 2 6" xfId="1740" xr:uid="{00000000-0005-0000-0000-000023060000}"/>
    <cellStyle name="20% - Accent1 2 2 2 2 2 4 2 6 2" xfId="1741" xr:uid="{00000000-0005-0000-0000-000024060000}"/>
    <cellStyle name="20% - Accent1 2 2 2 2 2 4 2 6 2 2" xfId="1742" xr:uid="{00000000-0005-0000-0000-000025060000}"/>
    <cellStyle name="20% - Accent1 2 2 2 2 2 4 2 6 3" xfId="1743" xr:uid="{00000000-0005-0000-0000-000026060000}"/>
    <cellStyle name="20% - Accent1 2 2 2 2 2 4 2 7" xfId="1744" xr:uid="{00000000-0005-0000-0000-000027060000}"/>
    <cellStyle name="20% - Accent1 2 2 2 2 2 4 2 7 2" xfId="1745" xr:uid="{00000000-0005-0000-0000-000028060000}"/>
    <cellStyle name="20% - Accent1 2 2 2 2 2 4 2 8" xfId="1746" xr:uid="{00000000-0005-0000-0000-000029060000}"/>
    <cellStyle name="20% - Accent1 2 2 2 2 2 4 2 8 2" xfId="1747" xr:uid="{00000000-0005-0000-0000-00002A060000}"/>
    <cellStyle name="20% - Accent1 2 2 2 2 2 4 2 9" xfId="1748" xr:uid="{00000000-0005-0000-0000-00002B060000}"/>
    <cellStyle name="20% - Accent1 2 2 2 2 2 4 3" xfId="1749" xr:uid="{00000000-0005-0000-0000-00002C060000}"/>
    <cellStyle name="20% - Accent1 2 2 2 2 2 4 3 2" xfId="1750" xr:uid="{00000000-0005-0000-0000-00002D060000}"/>
    <cellStyle name="20% - Accent1 2 2 2 2 2 4 3 2 2" xfId="1751" xr:uid="{00000000-0005-0000-0000-00002E060000}"/>
    <cellStyle name="20% - Accent1 2 2 2 2 2 4 3 2 2 2" xfId="1752" xr:uid="{00000000-0005-0000-0000-00002F060000}"/>
    <cellStyle name="20% - Accent1 2 2 2 2 2 4 3 2 2 2 2" xfId="1753" xr:uid="{00000000-0005-0000-0000-000030060000}"/>
    <cellStyle name="20% - Accent1 2 2 2 2 2 4 3 2 2 3" xfId="1754" xr:uid="{00000000-0005-0000-0000-000031060000}"/>
    <cellStyle name="20% - Accent1 2 2 2 2 2 4 3 2 3" xfId="1755" xr:uid="{00000000-0005-0000-0000-000032060000}"/>
    <cellStyle name="20% - Accent1 2 2 2 2 2 4 3 2 3 2" xfId="1756" xr:uid="{00000000-0005-0000-0000-000033060000}"/>
    <cellStyle name="20% - Accent1 2 2 2 2 2 4 3 2 4" xfId="1757" xr:uid="{00000000-0005-0000-0000-000034060000}"/>
    <cellStyle name="20% - Accent1 2 2 2 2 2 4 3 3" xfId="1758" xr:uid="{00000000-0005-0000-0000-000035060000}"/>
    <cellStyle name="20% - Accent1 2 2 2 2 2 4 3 3 2" xfId="1759" xr:uid="{00000000-0005-0000-0000-000036060000}"/>
    <cellStyle name="20% - Accent1 2 2 2 2 2 4 3 3 2 2" xfId="1760" xr:uid="{00000000-0005-0000-0000-000037060000}"/>
    <cellStyle name="20% - Accent1 2 2 2 2 2 4 3 3 2 2 2" xfId="1761" xr:uid="{00000000-0005-0000-0000-000038060000}"/>
    <cellStyle name="20% - Accent1 2 2 2 2 2 4 3 3 2 3" xfId="1762" xr:uid="{00000000-0005-0000-0000-000039060000}"/>
    <cellStyle name="20% - Accent1 2 2 2 2 2 4 3 3 3" xfId="1763" xr:uid="{00000000-0005-0000-0000-00003A060000}"/>
    <cellStyle name="20% - Accent1 2 2 2 2 2 4 3 3 3 2" xfId="1764" xr:uid="{00000000-0005-0000-0000-00003B060000}"/>
    <cellStyle name="20% - Accent1 2 2 2 2 2 4 3 3 4" xfId="1765" xr:uid="{00000000-0005-0000-0000-00003C060000}"/>
    <cellStyle name="20% - Accent1 2 2 2 2 2 4 3 4" xfId="1766" xr:uid="{00000000-0005-0000-0000-00003D060000}"/>
    <cellStyle name="20% - Accent1 2 2 2 2 2 4 3 4 2" xfId="1767" xr:uid="{00000000-0005-0000-0000-00003E060000}"/>
    <cellStyle name="20% - Accent1 2 2 2 2 2 4 3 4 2 2" xfId="1768" xr:uid="{00000000-0005-0000-0000-00003F060000}"/>
    <cellStyle name="20% - Accent1 2 2 2 2 2 4 3 4 2 2 2" xfId="1769" xr:uid="{00000000-0005-0000-0000-000040060000}"/>
    <cellStyle name="20% - Accent1 2 2 2 2 2 4 3 4 2 3" xfId="1770" xr:uid="{00000000-0005-0000-0000-000041060000}"/>
    <cellStyle name="20% - Accent1 2 2 2 2 2 4 3 4 3" xfId="1771" xr:uid="{00000000-0005-0000-0000-000042060000}"/>
    <cellStyle name="20% - Accent1 2 2 2 2 2 4 3 4 3 2" xfId="1772" xr:uid="{00000000-0005-0000-0000-000043060000}"/>
    <cellStyle name="20% - Accent1 2 2 2 2 2 4 3 4 4" xfId="1773" xr:uid="{00000000-0005-0000-0000-000044060000}"/>
    <cellStyle name="20% - Accent1 2 2 2 2 2 4 3 5" xfId="1774" xr:uid="{00000000-0005-0000-0000-000045060000}"/>
    <cellStyle name="20% - Accent1 2 2 2 2 2 4 3 5 2" xfId="1775" xr:uid="{00000000-0005-0000-0000-000046060000}"/>
    <cellStyle name="20% - Accent1 2 2 2 2 2 4 3 5 2 2" xfId="1776" xr:uid="{00000000-0005-0000-0000-000047060000}"/>
    <cellStyle name="20% - Accent1 2 2 2 2 2 4 3 5 3" xfId="1777" xr:uid="{00000000-0005-0000-0000-000048060000}"/>
    <cellStyle name="20% - Accent1 2 2 2 2 2 4 3 6" xfId="1778" xr:uid="{00000000-0005-0000-0000-000049060000}"/>
    <cellStyle name="20% - Accent1 2 2 2 2 2 4 3 6 2" xfId="1779" xr:uid="{00000000-0005-0000-0000-00004A060000}"/>
    <cellStyle name="20% - Accent1 2 2 2 2 2 4 3 6 2 2" xfId="1780" xr:uid="{00000000-0005-0000-0000-00004B060000}"/>
    <cellStyle name="20% - Accent1 2 2 2 2 2 4 3 6 3" xfId="1781" xr:uid="{00000000-0005-0000-0000-00004C060000}"/>
    <cellStyle name="20% - Accent1 2 2 2 2 2 4 3 7" xfId="1782" xr:uid="{00000000-0005-0000-0000-00004D060000}"/>
    <cellStyle name="20% - Accent1 2 2 2 2 2 4 3 7 2" xfId="1783" xr:uid="{00000000-0005-0000-0000-00004E060000}"/>
    <cellStyle name="20% - Accent1 2 2 2 2 2 4 3 8" xfId="1784" xr:uid="{00000000-0005-0000-0000-00004F060000}"/>
    <cellStyle name="20% - Accent1 2 2 2 2 2 4 3 8 2" xfId="1785" xr:uid="{00000000-0005-0000-0000-000050060000}"/>
    <cellStyle name="20% - Accent1 2 2 2 2 2 4 3 9" xfId="1786" xr:uid="{00000000-0005-0000-0000-000051060000}"/>
    <cellStyle name="20% - Accent1 2 2 2 2 2 4 4" xfId="1787" xr:uid="{00000000-0005-0000-0000-000052060000}"/>
    <cellStyle name="20% - Accent1 2 2 2 2 2 4 4 2" xfId="1788" xr:uid="{00000000-0005-0000-0000-000053060000}"/>
    <cellStyle name="20% - Accent1 2 2 2 2 2 4 4 2 2" xfId="1789" xr:uid="{00000000-0005-0000-0000-000054060000}"/>
    <cellStyle name="20% - Accent1 2 2 2 2 2 4 4 2 2 2" xfId="1790" xr:uid="{00000000-0005-0000-0000-000055060000}"/>
    <cellStyle name="20% - Accent1 2 2 2 2 2 4 4 2 3" xfId="1791" xr:uid="{00000000-0005-0000-0000-000056060000}"/>
    <cellStyle name="20% - Accent1 2 2 2 2 2 4 4 3" xfId="1792" xr:uid="{00000000-0005-0000-0000-000057060000}"/>
    <cellStyle name="20% - Accent1 2 2 2 2 2 4 4 3 2" xfId="1793" xr:uid="{00000000-0005-0000-0000-000058060000}"/>
    <cellStyle name="20% - Accent1 2 2 2 2 2 4 4 4" xfId="1794" xr:uid="{00000000-0005-0000-0000-000059060000}"/>
    <cellStyle name="20% - Accent1 2 2 2 2 2 4 5" xfId="1795" xr:uid="{00000000-0005-0000-0000-00005A060000}"/>
    <cellStyle name="20% - Accent1 2 2 2 2 2 4 5 2" xfId="1796" xr:uid="{00000000-0005-0000-0000-00005B060000}"/>
    <cellStyle name="20% - Accent1 2 2 2 2 2 4 5 2 2" xfId="1797" xr:uid="{00000000-0005-0000-0000-00005C060000}"/>
    <cellStyle name="20% - Accent1 2 2 2 2 2 4 5 2 2 2" xfId="1798" xr:uid="{00000000-0005-0000-0000-00005D060000}"/>
    <cellStyle name="20% - Accent1 2 2 2 2 2 4 5 2 3" xfId="1799" xr:uid="{00000000-0005-0000-0000-00005E060000}"/>
    <cellStyle name="20% - Accent1 2 2 2 2 2 4 5 3" xfId="1800" xr:uid="{00000000-0005-0000-0000-00005F060000}"/>
    <cellStyle name="20% - Accent1 2 2 2 2 2 4 5 3 2" xfId="1801" xr:uid="{00000000-0005-0000-0000-000060060000}"/>
    <cellStyle name="20% - Accent1 2 2 2 2 2 4 5 4" xfId="1802" xr:uid="{00000000-0005-0000-0000-000061060000}"/>
    <cellStyle name="20% - Accent1 2 2 2 2 2 4 6" xfId="1803" xr:uid="{00000000-0005-0000-0000-000062060000}"/>
    <cellStyle name="20% - Accent1 2 2 2 2 2 4 6 2" xfId="1804" xr:uid="{00000000-0005-0000-0000-000063060000}"/>
    <cellStyle name="20% - Accent1 2 2 2 2 2 4 6 2 2" xfId="1805" xr:uid="{00000000-0005-0000-0000-000064060000}"/>
    <cellStyle name="20% - Accent1 2 2 2 2 2 4 6 2 2 2" xfId="1806" xr:uid="{00000000-0005-0000-0000-000065060000}"/>
    <cellStyle name="20% - Accent1 2 2 2 2 2 4 6 2 3" xfId="1807" xr:uid="{00000000-0005-0000-0000-000066060000}"/>
    <cellStyle name="20% - Accent1 2 2 2 2 2 4 6 3" xfId="1808" xr:uid="{00000000-0005-0000-0000-000067060000}"/>
    <cellStyle name="20% - Accent1 2 2 2 2 2 4 6 3 2" xfId="1809" xr:uid="{00000000-0005-0000-0000-000068060000}"/>
    <cellStyle name="20% - Accent1 2 2 2 2 2 4 6 4" xfId="1810" xr:uid="{00000000-0005-0000-0000-000069060000}"/>
    <cellStyle name="20% - Accent1 2 2 2 2 2 4 7" xfId="1811" xr:uid="{00000000-0005-0000-0000-00006A060000}"/>
    <cellStyle name="20% - Accent1 2 2 2 2 2 4 7 2" xfId="1812" xr:uid="{00000000-0005-0000-0000-00006B060000}"/>
    <cellStyle name="20% - Accent1 2 2 2 2 2 4 7 2 2" xfId="1813" xr:uid="{00000000-0005-0000-0000-00006C060000}"/>
    <cellStyle name="20% - Accent1 2 2 2 2 2 4 7 3" xfId="1814" xr:uid="{00000000-0005-0000-0000-00006D060000}"/>
    <cellStyle name="20% - Accent1 2 2 2 2 2 4 8" xfId="1815" xr:uid="{00000000-0005-0000-0000-00006E060000}"/>
    <cellStyle name="20% - Accent1 2 2 2 2 2 4 8 2" xfId="1816" xr:uid="{00000000-0005-0000-0000-00006F060000}"/>
    <cellStyle name="20% - Accent1 2 2 2 2 2 4 8 2 2" xfId="1817" xr:uid="{00000000-0005-0000-0000-000070060000}"/>
    <cellStyle name="20% - Accent1 2 2 2 2 2 4 8 3" xfId="1818" xr:uid="{00000000-0005-0000-0000-000071060000}"/>
    <cellStyle name="20% - Accent1 2 2 2 2 2 4 9" xfId="1819" xr:uid="{00000000-0005-0000-0000-000072060000}"/>
    <cellStyle name="20% - Accent1 2 2 2 2 2 4 9 2" xfId="1820" xr:uid="{00000000-0005-0000-0000-000073060000}"/>
    <cellStyle name="20% - Accent1 2 2 2 2 2 5" xfId="1821" xr:uid="{00000000-0005-0000-0000-000074060000}"/>
    <cellStyle name="20% - Accent1 2 2 2 2 2 5 2" xfId="1822" xr:uid="{00000000-0005-0000-0000-000075060000}"/>
    <cellStyle name="20% - Accent1 2 2 2 2 2 5 2 2" xfId="1823" xr:uid="{00000000-0005-0000-0000-000076060000}"/>
    <cellStyle name="20% - Accent1 2 2 2 2 2 5 2 2 2" xfId="1824" xr:uid="{00000000-0005-0000-0000-000077060000}"/>
    <cellStyle name="20% - Accent1 2 2 2 2 2 5 2 2 2 2" xfId="1825" xr:uid="{00000000-0005-0000-0000-000078060000}"/>
    <cellStyle name="20% - Accent1 2 2 2 2 2 5 2 2 3" xfId="1826" xr:uid="{00000000-0005-0000-0000-000079060000}"/>
    <cellStyle name="20% - Accent1 2 2 2 2 2 5 2 3" xfId="1827" xr:uid="{00000000-0005-0000-0000-00007A060000}"/>
    <cellStyle name="20% - Accent1 2 2 2 2 2 5 2 3 2" xfId="1828" xr:uid="{00000000-0005-0000-0000-00007B060000}"/>
    <cellStyle name="20% - Accent1 2 2 2 2 2 5 2 4" xfId="1829" xr:uid="{00000000-0005-0000-0000-00007C060000}"/>
    <cellStyle name="20% - Accent1 2 2 2 2 2 5 3" xfId="1830" xr:uid="{00000000-0005-0000-0000-00007D060000}"/>
    <cellStyle name="20% - Accent1 2 2 2 2 2 5 3 2" xfId="1831" xr:uid="{00000000-0005-0000-0000-00007E060000}"/>
    <cellStyle name="20% - Accent1 2 2 2 2 2 5 3 2 2" xfId="1832" xr:uid="{00000000-0005-0000-0000-00007F060000}"/>
    <cellStyle name="20% - Accent1 2 2 2 2 2 5 3 2 2 2" xfId="1833" xr:uid="{00000000-0005-0000-0000-000080060000}"/>
    <cellStyle name="20% - Accent1 2 2 2 2 2 5 3 2 3" xfId="1834" xr:uid="{00000000-0005-0000-0000-000081060000}"/>
    <cellStyle name="20% - Accent1 2 2 2 2 2 5 3 3" xfId="1835" xr:uid="{00000000-0005-0000-0000-000082060000}"/>
    <cellStyle name="20% - Accent1 2 2 2 2 2 5 3 3 2" xfId="1836" xr:uid="{00000000-0005-0000-0000-000083060000}"/>
    <cellStyle name="20% - Accent1 2 2 2 2 2 5 3 4" xfId="1837" xr:uid="{00000000-0005-0000-0000-000084060000}"/>
    <cellStyle name="20% - Accent1 2 2 2 2 2 5 4" xfId="1838" xr:uid="{00000000-0005-0000-0000-000085060000}"/>
    <cellStyle name="20% - Accent1 2 2 2 2 2 5 4 2" xfId="1839" xr:uid="{00000000-0005-0000-0000-000086060000}"/>
    <cellStyle name="20% - Accent1 2 2 2 2 2 5 4 2 2" xfId="1840" xr:uid="{00000000-0005-0000-0000-000087060000}"/>
    <cellStyle name="20% - Accent1 2 2 2 2 2 5 4 2 2 2" xfId="1841" xr:uid="{00000000-0005-0000-0000-000088060000}"/>
    <cellStyle name="20% - Accent1 2 2 2 2 2 5 4 2 3" xfId="1842" xr:uid="{00000000-0005-0000-0000-000089060000}"/>
    <cellStyle name="20% - Accent1 2 2 2 2 2 5 4 3" xfId="1843" xr:uid="{00000000-0005-0000-0000-00008A060000}"/>
    <cellStyle name="20% - Accent1 2 2 2 2 2 5 4 3 2" xfId="1844" xr:uid="{00000000-0005-0000-0000-00008B060000}"/>
    <cellStyle name="20% - Accent1 2 2 2 2 2 5 4 4" xfId="1845" xr:uid="{00000000-0005-0000-0000-00008C060000}"/>
    <cellStyle name="20% - Accent1 2 2 2 2 2 5 5" xfId="1846" xr:uid="{00000000-0005-0000-0000-00008D060000}"/>
    <cellStyle name="20% - Accent1 2 2 2 2 2 5 5 2" xfId="1847" xr:uid="{00000000-0005-0000-0000-00008E060000}"/>
    <cellStyle name="20% - Accent1 2 2 2 2 2 5 5 2 2" xfId="1848" xr:uid="{00000000-0005-0000-0000-00008F060000}"/>
    <cellStyle name="20% - Accent1 2 2 2 2 2 5 5 3" xfId="1849" xr:uid="{00000000-0005-0000-0000-000090060000}"/>
    <cellStyle name="20% - Accent1 2 2 2 2 2 5 6" xfId="1850" xr:uid="{00000000-0005-0000-0000-000091060000}"/>
    <cellStyle name="20% - Accent1 2 2 2 2 2 5 6 2" xfId="1851" xr:uid="{00000000-0005-0000-0000-000092060000}"/>
    <cellStyle name="20% - Accent1 2 2 2 2 2 5 6 2 2" xfId="1852" xr:uid="{00000000-0005-0000-0000-000093060000}"/>
    <cellStyle name="20% - Accent1 2 2 2 2 2 5 6 3" xfId="1853" xr:uid="{00000000-0005-0000-0000-000094060000}"/>
    <cellStyle name="20% - Accent1 2 2 2 2 2 5 7" xfId="1854" xr:uid="{00000000-0005-0000-0000-000095060000}"/>
    <cellStyle name="20% - Accent1 2 2 2 2 2 5 7 2" xfId="1855" xr:uid="{00000000-0005-0000-0000-000096060000}"/>
    <cellStyle name="20% - Accent1 2 2 2 2 2 5 8" xfId="1856" xr:uid="{00000000-0005-0000-0000-000097060000}"/>
    <cellStyle name="20% - Accent1 2 2 2 2 2 5 8 2" xfId="1857" xr:uid="{00000000-0005-0000-0000-000098060000}"/>
    <cellStyle name="20% - Accent1 2 2 2 2 2 5 9" xfId="1858" xr:uid="{00000000-0005-0000-0000-000099060000}"/>
    <cellStyle name="20% - Accent1 2 2 2 2 2 6" xfId="1859" xr:uid="{00000000-0005-0000-0000-00009A060000}"/>
    <cellStyle name="20% - Accent1 2 2 2 2 2 6 2" xfId="1860" xr:uid="{00000000-0005-0000-0000-00009B060000}"/>
    <cellStyle name="20% - Accent1 2 2 2 2 2 6 2 2" xfId="1861" xr:uid="{00000000-0005-0000-0000-00009C060000}"/>
    <cellStyle name="20% - Accent1 2 2 2 2 2 6 2 2 2" xfId="1862" xr:uid="{00000000-0005-0000-0000-00009D060000}"/>
    <cellStyle name="20% - Accent1 2 2 2 2 2 6 2 2 2 2" xfId="1863" xr:uid="{00000000-0005-0000-0000-00009E060000}"/>
    <cellStyle name="20% - Accent1 2 2 2 2 2 6 2 2 3" xfId="1864" xr:uid="{00000000-0005-0000-0000-00009F060000}"/>
    <cellStyle name="20% - Accent1 2 2 2 2 2 6 2 3" xfId="1865" xr:uid="{00000000-0005-0000-0000-0000A0060000}"/>
    <cellStyle name="20% - Accent1 2 2 2 2 2 6 2 3 2" xfId="1866" xr:uid="{00000000-0005-0000-0000-0000A1060000}"/>
    <cellStyle name="20% - Accent1 2 2 2 2 2 6 2 4" xfId="1867" xr:uid="{00000000-0005-0000-0000-0000A2060000}"/>
    <cellStyle name="20% - Accent1 2 2 2 2 2 6 3" xfId="1868" xr:uid="{00000000-0005-0000-0000-0000A3060000}"/>
    <cellStyle name="20% - Accent1 2 2 2 2 2 6 3 2" xfId="1869" xr:uid="{00000000-0005-0000-0000-0000A4060000}"/>
    <cellStyle name="20% - Accent1 2 2 2 2 2 6 3 2 2" xfId="1870" xr:uid="{00000000-0005-0000-0000-0000A5060000}"/>
    <cellStyle name="20% - Accent1 2 2 2 2 2 6 3 2 2 2" xfId="1871" xr:uid="{00000000-0005-0000-0000-0000A6060000}"/>
    <cellStyle name="20% - Accent1 2 2 2 2 2 6 3 2 3" xfId="1872" xr:uid="{00000000-0005-0000-0000-0000A7060000}"/>
    <cellStyle name="20% - Accent1 2 2 2 2 2 6 3 3" xfId="1873" xr:uid="{00000000-0005-0000-0000-0000A8060000}"/>
    <cellStyle name="20% - Accent1 2 2 2 2 2 6 3 3 2" xfId="1874" xr:uid="{00000000-0005-0000-0000-0000A9060000}"/>
    <cellStyle name="20% - Accent1 2 2 2 2 2 6 3 4" xfId="1875" xr:uid="{00000000-0005-0000-0000-0000AA060000}"/>
    <cellStyle name="20% - Accent1 2 2 2 2 2 6 4" xfId="1876" xr:uid="{00000000-0005-0000-0000-0000AB060000}"/>
    <cellStyle name="20% - Accent1 2 2 2 2 2 6 4 2" xfId="1877" xr:uid="{00000000-0005-0000-0000-0000AC060000}"/>
    <cellStyle name="20% - Accent1 2 2 2 2 2 6 4 2 2" xfId="1878" xr:uid="{00000000-0005-0000-0000-0000AD060000}"/>
    <cellStyle name="20% - Accent1 2 2 2 2 2 6 4 2 2 2" xfId="1879" xr:uid="{00000000-0005-0000-0000-0000AE060000}"/>
    <cellStyle name="20% - Accent1 2 2 2 2 2 6 4 2 3" xfId="1880" xr:uid="{00000000-0005-0000-0000-0000AF060000}"/>
    <cellStyle name="20% - Accent1 2 2 2 2 2 6 4 3" xfId="1881" xr:uid="{00000000-0005-0000-0000-0000B0060000}"/>
    <cellStyle name="20% - Accent1 2 2 2 2 2 6 4 3 2" xfId="1882" xr:uid="{00000000-0005-0000-0000-0000B1060000}"/>
    <cellStyle name="20% - Accent1 2 2 2 2 2 6 4 4" xfId="1883" xr:uid="{00000000-0005-0000-0000-0000B2060000}"/>
    <cellStyle name="20% - Accent1 2 2 2 2 2 6 5" xfId="1884" xr:uid="{00000000-0005-0000-0000-0000B3060000}"/>
    <cellStyle name="20% - Accent1 2 2 2 2 2 6 5 2" xfId="1885" xr:uid="{00000000-0005-0000-0000-0000B4060000}"/>
    <cellStyle name="20% - Accent1 2 2 2 2 2 6 5 2 2" xfId="1886" xr:uid="{00000000-0005-0000-0000-0000B5060000}"/>
    <cellStyle name="20% - Accent1 2 2 2 2 2 6 5 3" xfId="1887" xr:uid="{00000000-0005-0000-0000-0000B6060000}"/>
    <cellStyle name="20% - Accent1 2 2 2 2 2 6 6" xfId="1888" xr:uid="{00000000-0005-0000-0000-0000B7060000}"/>
    <cellStyle name="20% - Accent1 2 2 2 2 2 6 6 2" xfId="1889" xr:uid="{00000000-0005-0000-0000-0000B8060000}"/>
    <cellStyle name="20% - Accent1 2 2 2 2 2 6 6 2 2" xfId="1890" xr:uid="{00000000-0005-0000-0000-0000B9060000}"/>
    <cellStyle name="20% - Accent1 2 2 2 2 2 6 6 3" xfId="1891" xr:uid="{00000000-0005-0000-0000-0000BA060000}"/>
    <cellStyle name="20% - Accent1 2 2 2 2 2 6 7" xfId="1892" xr:uid="{00000000-0005-0000-0000-0000BB060000}"/>
    <cellStyle name="20% - Accent1 2 2 2 2 2 6 7 2" xfId="1893" xr:uid="{00000000-0005-0000-0000-0000BC060000}"/>
    <cellStyle name="20% - Accent1 2 2 2 2 2 6 8" xfId="1894" xr:uid="{00000000-0005-0000-0000-0000BD060000}"/>
    <cellStyle name="20% - Accent1 2 2 2 2 2 6 8 2" xfId="1895" xr:uid="{00000000-0005-0000-0000-0000BE060000}"/>
    <cellStyle name="20% - Accent1 2 2 2 2 2 6 9" xfId="1896" xr:uid="{00000000-0005-0000-0000-0000BF060000}"/>
    <cellStyle name="20% - Accent1 2 2 2 2 2 7" xfId="1897" xr:uid="{00000000-0005-0000-0000-0000C0060000}"/>
    <cellStyle name="20% - Accent1 2 2 2 2 2 7 2" xfId="1898" xr:uid="{00000000-0005-0000-0000-0000C1060000}"/>
    <cellStyle name="20% - Accent1 2 2 2 2 2 7 2 2" xfId="1899" xr:uid="{00000000-0005-0000-0000-0000C2060000}"/>
    <cellStyle name="20% - Accent1 2 2 2 2 2 7 2 2 2" xfId="1900" xr:uid="{00000000-0005-0000-0000-0000C3060000}"/>
    <cellStyle name="20% - Accent1 2 2 2 2 2 7 2 3" xfId="1901" xr:uid="{00000000-0005-0000-0000-0000C4060000}"/>
    <cellStyle name="20% - Accent1 2 2 2 2 2 7 3" xfId="1902" xr:uid="{00000000-0005-0000-0000-0000C5060000}"/>
    <cellStyle name="20% - Accent1 2 2 2 2 2 7 3 2" xfId="1903" xr:uid="{00000000-0005-0000-0000-0000C6060000}"/>
    <cellStyle name="20% - Accent1 2 2 2 2 2 7 4" xfId="1904" xr:uid="{00000000-0005-0000-0000-0000C7060000}"/>
    <cellStyle name="20% - Accent1 2 2 2 2 2 8" xfId="1905" xr:uid="{00000000-0005-0000-0000-0000C8060000}"/>
    <cellStyle name="20% - Accent1 2 2 2 2 2 8 2" xfId="1906" xr:uid="{00000000-0005-0000-0000-0000C9060000}"/>
    <cellStyle name="20% - Accent1 2 2 2 2 2 8 2 2" xfId="1907" xr:uid="{00000000-0005-0000-0000-0000CA060000}"/>
    <cellStyle name="20% - Accent1 2 2 2 2 2 8 2 2 2" xfId="1908" xr:uid="{00000000-0005-0000-0000-0000CB060000}"/>
    <cellStyle name="20% - Accent1 2 2 2 2 2 8 2 3" xfId="1909" xr:uid="{00000000-0005-0000-0000-0000CC060000}"/>
    <cellStyle name="20% - Accent1 2 2 2 2 2 8 3" xfId="1910" xr:uid="{00000000-0005-0000-0000-0000CD060000}"/>
    <cellStyle name="20% - Accent1 2 2 2 2 2 8 3 2" xfId="1911" xr:uid="{00000000-0005-0000-0000-0000CE060000}"/>
    <cellStyle name="20% - Accent1 2 2 2 2 2 8 4" xfId="1912" xr:uid="{00000000-0005-0000-0000-0000CF060000}"/>
    <cellStyle name="20% - Accent1 2 2 2 2 2 9" xfId="1913" xr:uid="{00000000-0005-0000-0000-0000D0060000}"/>
    <cellStyle name="20% - Accent1 2 2 2 2 2 9 2" xfId="1914" xr:uid="{00000000-0005-0000-0000-0000D1060000}"/>
    <cellStyle name="20% - Accent1 2 2 2 2 2 9 2 2" xfId="1915" xr:uid="{00000000-0005-0000-0000-0000D2060000}"/>
    <cellStyle name="20% - Accent1 2 2 2 2 2 9 2 2 2" xfId="1916" xr:uid="{00000000-0005-0000-0000-0000D3060000}"/>
    <cellStyle name="20% - Accent1 2 2 2 2 2 9 2 3" xfId="1917" xr:uid="{00000000-0005-0000-0000-0000D4060000}"/>
    <cellStyle name="20% - Accent1 2 2 2 2 2 9 3" xfId="1918" xr:uid="{00000000-0005-0000-0000-0000D5060000}"/>
    <cellStyle name="20% - Accent1 2 2 2 2 2 9 3 2" xfId="1919" xr:uid="{00000000-0005-0000-0000-0000D6060000}"/>
    <cellStyle name="20% - Accent1 2 2 2 2 2 9 4" xfId="1920" xr:uid="{00000000-0005-0000-0000-0000D7060000}"/>
    <cellStyle name="20% - Accent1 2 2 2 2 3" xfId="1921" xr:uid="{00000000-0005-0000-0000-0000D8060000}"/>
    <cellStyle name="20% - Accent1 2 2 2 2 3 10" xfId="1922" xr:uid="{00000000-0005-0000-0000-0000D9060000}"/>
    <cellStyle name="20% - Accent1 2 2 2 2 3 10 2" xfId="1923" xr:uid="{00000000-0005-0000-0000-0000DA060000}"/>
    <cellStyle name="20% - Accent1 2 2 2 2 3 11" xfId="1924" xr:uid="{00000000-0005-0000-0000-0000DB060000}"/>
    <cellStyle name="20% - Accent1 2 2 2 2 3 2" xfId="1925" xr:uid="{00000000-0005-0000-0000-0000DC060000}"/>
    <cellStyle name="20% - Accent1 2 2 2 2 3 2 2" xfId="1926" xr:uid="{00000000-0005-0000-0000-0000DD060000}"/>
    <cellStyle name="20% - Accent1 2 2 2 2 3 2 2 2" xfId="1927" xr:uid="{00000000-0005-0000-0000-0000DE060000}"/>
    <cellStyle name="20% - Accent1 2 2 2 2 3 2 2 2 2" xfId="1928" xr:uid="{00000000-0005-0000-0000-0000DF060000}"/>
    <cellStyle name="20% - Accent1 2 2 2 2 3 2 2 2 2 2" xfId="1929" xr:uid="{00000000-0005-0000-0000-0000E0060000}"/>
    <cellStyle name="20% - Accent1 2 2 2 2 3 2 2 2 3" xfId="1930" xr:uid="{00000000-0005-0000-0000-0000E1060000}"/>
    <cellStyle name="20% - Accent1 2 2 2 2 3 2 2 3" xfId="1931" xr:uid="{00000000-0005-0000-0000-0000E2060000}"/>
    <cellStyle name="20% - Accent1 2 2 2 2 3 2 2 3 2" xfId="1932" xr:uid="{00000000-0005-0000-0000-0000E3060000}"/>
    <cellStyle name="20% - Accent1 2 2 2 2 3 2 2 4" xfId="1933" xr:uid="{00000000-0005-0000-0000-0000E4060000}"/>
    <cellStyle name="20% - Accent1 2 2 2 2 3 2 3" xfId="1934" xr:uid="{00000000-0005-0000-0000-0000E5060000}"/>
    <cellStyle name="20% - Accent1 2 2 2 2 3 2 3 2" xfId="1935" xr:uid="{00000000-0005-0000-0000-0000E6060000}"/>
    <cellStyle name="20% - Accent1 2 2 2 2 3 2 3 2 2" xfId="1936" xr:uid="{00000000-0005-0000-0000-0000E7060000}"/>
    <cellStyle name="20% - Accent1 2 2 2 2 3 2 3 2 2 2" xfId="1937" xr:uid="{00000000-0005-0000-0000-0000E8060000}"/>
    <cellStyle name="20% - Accent1 2 2 2 2 3 2 3 2 3" xfId="1938" xr:uid="{00000000-0005-0000-0000-0000E9060000}"/>
    <cellStyle name="20% - Accent1 2 2 2 2 3 2 3 3" xfId="1939" xr:uid="{00000000-0005-0000-0000-0000EA060000}"/>
    <cellStyle name="20% - Accent1 2 2 2 2 3 2 3 3 2" xfId="1940" xr:uid="{00000000-0005-0000-0000-0000EB060000}"/>
    <cellStyle name="20% - Accent1 2 2 2 2 3 2 3 4" xfId="1941" xr:uid="{00000000-0005-0000-0000-0000EC060000}"/>
    <cellStyle name="20% - Accent1 2 2 2 2 3 2 4" xfId="1942" xr:uid="{00000000-0005-0000-0000-0000ED060000}"/>
    <cellStyle name="20% - Accent1 2 2 2 2 3 2 4 2" xfId="1943" xr:uid="{00000000-0005-0000-0000-0000EE060000}"/>
    <cellStyle name="20% - Accent1 2 2 2 2 3 2 4 2 2" xfId="1944" xr:uid="{00000000-0005-0000-0000-0000EF060000}"/>
    <cellStyle name="20% - Accent1 2 2 2 2 3 2 4 2 2 2" xfId="1945" xr:uid="{00000000-0005-0000-0000-0000F0060000}"/>
    <cellStyle name="20% - Accent1 2 2 2 2 3 2 4 2 3" xfId="1946" xr:uid="{00000000-0005-0000-0000-0000F1060000}"/>
    <cellStyle name="20% - Accent1 2 2 2 2 3 2 4 3" xfId="1947" xr:uid="{00000000-0005-0000-0000-0000F2060000}"/>
    <cellStyle name="20% - Accent1 2 2 2 2 3 2 4 3 2" xfId="1948" xr:uid="{00000000-0005-0000-0000-0000F3060000}"/>
    <cellStyle name="20% - Accent1 2 2 2 2 3 2 4 4" xfId="1949" xr:uid="{00000000-0005-0000-0000-0000F4060000}"/>
    <cellStyle name="20% - Accent1 2 2 2 2 3 2 5" xfId="1950" xr:uid="{00000000-0005-0000-0000-0000F5060000}"/>
    <cellStyle name="20% - Accent1 2 2 2 2 3 2 5 2" xfId="1951" xr:uid="{00000000-0005-0000-0000-0000F6060000}"/>
    <cellStyle name="20% - Accent1 2 2 2 2 3 2 5 2 2" xfId="1952" xr:uid="{00000000-0005-0000-0000-0000F7060000}"/>
    <cellStyle name="20% - Accent1 2 2 2 2 3 2 5 3" xfId="1953" xr:uid="{00000000-0005-0000-0000-0000F8060000}"/>
    <cellStyle name="20% - Accent1 2 2 2 2 3 2 6" xfId="1954" xr:uid="{00000000-0005-0000-0000-0000F9060000}"/>
    <cellStyle name="20% - Accent1 2 2 2 2 3 2 6 2" xfId="1955" xr:uid="{00000000-0005-0000-0000-0000FA060000}"/>
    <cellStyle name="20% - Accent1 2 2 2 2 3 2 6 2 2" xfId="1956" xr:uid="{00000000-0005-0000-0000-0000FB060000}"/>
    <cellStyle name="20% - Accent1 2 2 2 2 3 2 6 3" xfId="1957" xr:uid="{00000000-0005-0000-0000-0000FC060000}"/>
    <cellStyle name="20% - Accent1 2 2 2 2 3 2 7" xfId="1958" xr:uid="{00000000-0005-0000-0000-0000FD060000}"/>
    <cellStyle name="20% - Accent1 2 2 2 2 3 2 7 2" xfId="1959" xr:uid="{00000000-0005-0000-0000-0000FE060000}"/>
    <cellStyle name="20% - Accent1 2 2 2 2 3 2 8" xfId="1960" xr:uid="{00000000-0005-0000-0000-0000FF060000}"/>
    <cellStyle name="20% - Accent1 2 2 2 2 3 2 8 2" xfId="1961" xr:uid="{00000000-0005-0000-0000-000000070000}"/>
    <cellStyle name="20% - Accent1 2 2 2 2 3 2 9" xfId="1962" xr:uid="{00000000-0005-0000-0000-000001070000}"/>
    <cellStyle name="20% - Accent1 2 2 2 2 3 3" xfId="1963" xr:uid="{00000000-0005-0000-0000-000002070000}"/>
    <cellStyle name="20% - Accent1 2 2 2 2 3 3 2" xfId="1964" xr:uid="{00000000-0005-0000-0000-000003070000}"/>
    <cellStyle name="20% - Accent1 2 2 2 2 3 3 2 2" xfId="1965" xr:uid="{00000000-0005-0000-0000-000004070000}"/>
    <cellStyle name="20% - Accent1 2 2 2 2 3 3 2 2 2" xfId="1966" xr:uid="{00000000-0005-0000-0000-000005070000}"/>
    <cellStyle name="20% - Accent1 2 2 2 2 3 3 2 2 2 2" xfId="1967" xr:uid="{00000000-0005-0000-0000-000006070000}"/>
    <cellStyle name="20% - Accent1 2 2 2 2 3 3 2 2 3" xfId="1968" xr:uid="{00000000-0005-0000-0000-000007070000}"/>
    <cellStyle name="20% - Accent1 2 2 2 2 3 3 2 3" xfId="1969" xr:uid="{00000000-0005-0000-0000-000008070000}"/>
    <cellStyle name="20% - Accent1 2 2 2 2 3 3 2 3 2" xfId="1970" xr:uid="{00000000-0005-0000-0000-000009070000}"/>
    <cellStyle name="20% - Accent1 2 2 2 2 3 3 2 4" xfId="1971" xr:uid="{00000000-0005-0000-0000-00000A070000}"/>
    <cellStyle name="20% - Accent1 2 2 2 2 3 3 3" xfId="1972" xr:uid="{00000000-0005-0000-0000-00000B070000}"/>
    <cellStyle name="20% - Accent1 2 2 2 2 3 3 3 2" xfId="1973" xr:uid="{00000000-0005-0000-0000-00000C070000}"/>
    <cellStyle name="20% - Accent1 2 2 2 2 3 3 3 2 2" xfId="1974" xr:uid="{00000000-0005-0000-0000-00000D070000}"/>
    <cellStyle name="20% - Accent1 2 2 2 2 3 3 3 2 2 2" xfId="1975" xr:uid="{00000000-0005-0000-0000-00000E070000}"/>
    <cellStyle name="20% - Accent1 2 2 2 2 3 3 3 2 3" xfId="1976" xr:uid="{00000000-0005-0000-0000-00000F070000}"/>
    <cellStyle name="20% - Accent1 2 2 2 2 3 3 3 3" xfId="1977" xr:uid="{00000000-0005-0000-0000-000010070000}"/>
    <cellStyle name="20% - Accent1 2 2 2 2 3 3 3 3 2" xfId="1978" xr:uid="{00000000-0005-0000-0000-000011070000}"/>
    <cellStyle name="20% - Accent1 2 2 2 2 3 3 3 4" xfId="1979" xr:uid="{00000000-0005-0000-0000-000012070000}"/>
    <cellStyle name="20% - Accent1 2 2 2 2 3 3 4" xfId="1980" xr:uid="{00000000-0005-0000-0000-000013070000}"/>
    <cellStyle name="20% - Accent1 2 2 2 2 3 3 4 2" xfId="1981" xr:uid="{00000000-0005-0000-0000-000014070000}"/>
    <cellStyle name="20% - Accent1 2 2 2 2 3 3 4 2 2" xfId="1982" xr:uid="{00000000-0005-0000-0000-000015070000}"/>
    <cellStyle name="20% - Accent1 2 2 2 2 3 3 4 2 2 2" xfId="1983" xr:uid="{00000000-0005-0000-0000-000016070000}"/>
    <cellStyle name="20% - Accent1 2 2 2 2 3 3 4 2 3" xfId="1984" xr:uid="{00000000-0005-0000-0000-000017070000}"/>
    <cellStyle name="20% - Accent1 2 2 2 2 3 3 4 3" xfId="1985" xr:uid="{00000000-0005-0000-0000-000018070000}"/>
    <cellStyle name="20% - Accent1 2 2 2 2 3 3 4 3 2" xfId="1986" xr:uid="{00000000-0005-0000-0000-000019070000}"/>
    <cellStyle name="20% - Accent1 2 2 2 2 3 3 4 4" xfId="1987" xr:uid="{00000000-0005-0000-0000-00001A070000}"/>
    <cellStyle name="20% - Accent1 2 2 2 2 3 3 5" xfId="1988" xr:uid="{00000000-0005-0000-0000-00001B070000}"/>
    <cellStyle name="20% - Accent1 2 2 2 2 3 3 5 2" xfId="1989" xr:uid="{00000000-0005-0000-0000-00001C070000}"/>
    <cellStyle name="20% - Accent1 2 2 2 2 3 3 5 2 2" xfId="1990" xr:uid="{00000000-0005-0000-0000-00001D070000}"/>
    <cellStyle name="20% - Accent1 2 2 2 2 3 3 5 3" xfId="1991" xr:uid="{00000000-0005-0000-0000-00001E070000}"/>
    <cellStyle name="20% - Accent1 2 2 2 2 3 3 6" xfId="1992" xr:uid="{00000000-0005-0000-0000-00001F070000}"/>
    <cellStyle name="20% - Accent1 2 2 2 2 3 3 6 2" xfId="1993" xr:uid="{00000000-0005-0000-0000-000020070000}"/>
    <cellStyle name="20% - Accent1 2 2 2 2 3 3 6 2 2" xfId="1994" xr:uid="{00000000-0005-0000-0000-000021070000}"/>
    <cellStyle name="20% - Accent1 2 2 2 2 3 3 6 3" xfId="1995" xr:uid="{00000000-0005-0000-0000-000022070000}"/>
    <cellStyle name="20% - Accent1 2 2 2 2 3 3 7" xfId="1996" xr:uid="{00000000-0005-0000-0000-000023070000}"/>
    <cellStyle name="20% - Accent1 2 2 2 2 3 3 7 2" xfId="1997" xr:uid="{00000000-0005-0000-0000-000024070000}"/>
    <cellStyle name="20% - Accent1 2 2 2 2 3 3 8" xfId="1998" xr:uid="{00000000-0005-0000-0000-000025070000}"/>
    <cellStyle name="20% - Accent1 2 2 2 2 3 3 8 2" xfId="1999" xr:uid="{00000000-0005-0000-0000-000026070000}"/>
    <cellStyle name="20% - Accent1 2 2 2 2 3 3 9" xfId="2000" xr:uid="{00000000-0005-0000-0000-000027070000}"/>
    <cellStyle name="20% - Accent1 2 2 2 2 3 4" xfId="2001" xr:uid="{00000000-0005-0000-0000-000028070000}"/>
    <cellStyle name="20% - Accent1 2 2 2 2 3 4 2" xfId="2002" xr:uid="{00000000-0005-0000-0000-000029070000}"/>
    <cellStyle name="20% - Accent1 2 2 2 2 3 4 2 2" xfId="2003" xr:uid="{00000000-0005-0000-0000-00002A070000}"/>
    <cellStyle name="20% - Accent1 2 2 2 2 3 4 2 2 2" xfId="2004" xr:uid="{00000000-0005-0000-0000-00002B070000}"/>
    <cellStyle name="20% - Accent1 2 2 2 2 3 4 2 3" xfId="2005" xr:uid="{00000000-0005-0000-0000-00002C070000}"/>
    <cellStyle name="20% - Accent1 2 2 2 2 3 4 3" xfId="2006" xr:uid="{00000000-0005-0000-0000-00002D070000}"/>
    <cellStyle name="20% - Accent1 2 2 2 2 3 4 3 2" xfId="2007" xr:uid="{00000000-0005-0000-0000-00002E070000}"/>
    <cellStyle name="20% - Accent1 2 2 2 2 3 4 4" xfId="2008" xr:uid="{00000000-0005-0000-0000-00002F070000}"/>
    <cellStyle name="20% - Accent1 2 2 2 2 3 5" xfId="2009" xr:uid="{00000000-0005-0000-0000-000030070000}"/>
    <cellStyle name="20% - Accent1 2 2 2 2 3 5 2" xfId="2010" xr:uid="{00000000-0005-0000-0000-000031070000}"/>
    <cellStyle name="20% - Accent1 2 2 2 2 3 5 2 2" xfId="2011" xr:uid="{00000000-0005-0000-0000-000032070000}"/>
    <cellStyle name="20% - Accent1 2 2 2 2 3 5 2 2 2" xfId="2012" xr:uid="{00000000-0005-0000-0000-000033070000}"/>
    <cellStyle name="20% - Accent1 2 2 2 2 3 5 2 3" xfId="2013" xr:uid="{00000000-0005-0000-0000-000034070000}"/>
    <cellStyle name="20% - Accent1 2 2 2 2 3 5 3" xfId="2014" xr:uid="{00000000-0005-0000-0000-000035070000}"/>
    <cellStyle name="20% - Accent1 2 2 2 2 3 5 3 2" xfId="2015" xr:uid="{00000000-0005-0000-0000-000036070000}"/>
    <cellStyle name="20% - Accent1 2 2 2 2 3 5 4" xfId="2016" xr:uid="{00000000-0005-0000-0000-000037070000}"/>
    <cellStyle name="20% - Accent1 2 2 2 2 3 6" xfId="2017" xr:uid="{00000000-0005-0000-0000-000038070000}"/>
    <cellStyle name="20% - Accent1 2 2 2 2 3 6 2" xfId="2018" xr:uid="{00000000-0005-0000-0000-000039070000}"/>
    <cellStyle name="20% - Accent1 2 2 2 2 3 6 2 2" xfId="2019" xr:uid="{00000000-0005-0000-0000-00003A070000}"/>
    <cellStyle name="20% - Accent1 2 2 2 2 3 6 2 2 2" xfId="2020" xr:uid="{00000000-0005-0000-0000-00003B070000}"/>
    <cellStyle name="20% - Accent1 2 2 2 2 3 6 2 3" xfId="2021" xr:uid="{00000000-0005-0000-0000-00003C070000}"/>
    <cellStyle name="20% - Accent1 2 2 2 2 3 6 3" xfId="2022" xr:uid="{00000000-0005-0000-0000-00003D070000}"/>
    <cellStyle name="20% - Accent1 2 2 2 2 3 6 3 2" xfId="2023" xr:uid="{00000000-0005-0000-0000-00003E070000}"/>
    <cellStyle name="20% - Accent1 2 2 2 2 3 6 4" xfId="2024" xr:uid="{00000000-0005-0000-0000-00003F070000}"/>
    <cellStyle name="20% - Accent1 2 2 2 2 3 7" xfId="2025" xr:uid="{00000000-0005-0000-0000-000040070000}"/>
    <cellStyle name="20% - Accent1 2 2 2 2 3 7 2" xfId="2026" xr:uid="{00000000-0005-0000-0000-000041070000}"/>
    <cellStyle name="20% - Accent1 2 2 2 2 3 7 2 2" xfId="2027" xr:uid="{00000000-0005-0000-0000-000042070000}"/>
    <cellStyle name="20% - Accent1 2 2 2 2 3 7 3" xfId="2028" xr:uid="{00000000-0005-0000-0000-000043070000}"/>
    <cellStyle name="20% - Accent1 2 2 2 2 3 8" xfId="2029" xr:uid="{00000000-0005-0000-0000-000044070000}"/>
    <cellStyle name="20% - Accent1 2 2 2 2 3 8 2" xfId="2030" xr:uid="{00000000-0005-0000-0000-000045070000}"/>
    <cellStyle name="20% - Accent1 2 2 2 2 3 8 2 2" xfId="2031" xr:uid="{00000000-0005-0000-0000-000046070000}"/>
    <cellStyle name="20% - Accent1 2 2 2 2 3 8 3" xfId="2032" xr:uid="{00000000-0005-0000-0000-000047070000}"/>
    <cellStyle name="20% - Accent1 2 2 2 2 3 9" xfId="2033" xr:uid="{00000000-0005-0000-0000-000048070000}"/>
    <cellStyle name="20% - Accent1 2 2 2 2 3 9 2" xfId="2034" xr:uid="{00000000-0005-0000-0000-000049070000}"/>
    <cellStyle name="20% - Accent1 2 2 2 2 4" xfId="2035" xr:uid="{00000000-0005-0000-0000-00004A070000}"/>
    <cellStyle name="20% - Accent1 2 2 2 2 4 10" xfId="2036" xr:uid="{00000000-0005-0000-0000-00004B070000}"/>
    <cellStyle name="20% - Accent1 2 2 2 2 4 10 2" xfId="2037" xr:uid="{00000000-0005-0000-0000-00004C070000}"/>
    <cellStyle name="20% - Accent1 2 2 2 2 4 11" xfId="2038" xr:uid="{00000000-0005-0000-0000-00004D070000}"/>
    <cellStyle name="20% - Accent1 2 2 2 2 4 2" xfId="2039" xr:uid="{00000000-0005-0000-0000-00004E070000}"/>
    <cellStyle name="20% - Accent1 2 2 2 2 4 2 2" xfId="2040" xr:uid="{00000000-0005-0000-0000-00004F070000}"/>
    <cellStyle name="20% - Accent1 2 2 2 2 4 2 2 2" xfId="2041" xr:uid="{00000000-0005-0000-0000-000050070000}"/>
    <cellStyle name="20% - Accent1 2 2 2 2 4 2 2 2 2" xfId="2042" xr:uid="{00000000-0005-0000-0000-000051070000}"/>
    <cellStyle name="20% - Accent1 2 2 2 2 4 2 2 2 2 2" xfId="2043" xr:uid="{00000000-0005-0000-0000-000052070000}"/>
    <cellStyle name="20% - Accent1 2 2 2 2 4 2 2 2 3" xfId="2044" xr:uid="{00000000-0005-0000-0000-000053070000}"/>
    <cellStyle name="20% - Accent1 2 2 2 2 4 2 2 3" xfId="2045" xr:uid="{00000000-0005-0000-0000-000054070000}"/>
    <cellStyle name="20% - Accent1 2 2 2 2 4 2 2 3 2" xfId="2046" xr:uid="{00000000-0005-0000-0000-000055070000}"/>
    <cellStyle name="20% - Accent1 2 2 2 2 4 2 2 4" xfId="2047" xr:uid="{00000000-0005-0000-0000-000056070000}"/>
    <cellStyle name="20% - Accent1 2 2 2 2 4 2 3" xfId="2048" xr:uid="{00000000-0005-0000-0000-000057070000}"/>
    <cellStyle name="20% - Accent1 2 2 2 2 4 2 3 2" xfId="2049" xr:uid="{00000000-0005-0000-0000-000058070000}"/>
    <cellStyle name="20% - Accent1 2 2 2 2 4 2 3 2 2" xfId="2050" xr:uid="{00000000-0005-0000-0000-000059070000}"/>
    <cellStyle name="20% - Accent1 2 2 2 2 4 2 3 2 2 2" xfId="2051" xr:uid="{00000000-0005-0000-0000-00005A070000}"/>
    <cellStyle name="20% - Accent1 2 2 2 2 4 2 3 2 3" xfId="2052" xr:uid="{00000000-0005-0000-0000-00005B070000}"/>
    <cellStyle name="20% - Accent1 2 2 2 2 4 2 3 3" xfId="2053" xr:uid="{00000000-0005-0000-0000-00005C070000}"/>
    <cellStyle name="20% - Accent1 2 2 2 2 4 2 3 3 2" xfId="2054" xr:uid="{00000000-0005-0000-0000-00005D070000}"/>
    <cellStyle name="20% - Accent1 2 2 2 2 4 2 3 4" xfId="2055" xr:uid="{00000000-0005-0000-0000-00005E070000}"/>
    <cellStyle name="20% - Accent1 2 2 2 2 4 2 4" xfId="2056" xr:uid="{00000000-0005-0000-0000-00005F070000}"/>
    <cellStyle name="20% - Accent1 2 2 2 2 4 2 4 2" xfId="2057" xr:uid="{00000000-0005-0000-0000-000060070000}"/>
    <cellStyle name="20% - Accent1 2 2 2 2 4 2 4 2 2" xfId="2058" xr:uid="{00000000-0005-0000-0000-000061070000}"/>
    <cellStyle name="20% - Accent1 2 2 2 2 4 2 4 2 2 2" xfId="2059" xr:uid="{00000000-0005-0000-0000-000062070000}"/>
    <cellStyle name="20% - Accent1 2 2 2 2 4 2 4 2 3" xfId="2060" xr:uid="{00000000-0005-0000-0000-000063070000}"/>
    <cellStyle name="20% - Accent1 2 2 2 2 4 2 4 3" xfId="2061" xr:uid="{00000000-0005-0000-0000-000064070000}"/>
    <cellStyle name="20% - Accent1 2 2 2 2 4 2 4 3 2" xfId="2062" xr:uid="{00000000-0005-0000-0000-000065070000}"/>
    <cellStyle name="20% - Accent1 2 2 2 2 4 2 4 4" xfId="2063" xr:uid="{00000000-0005-0000-0000-000066070000}"/>
    <cellStyle name="20% - Accent1 2 2 2 2 4 2 5" xfId="2064" xr:uid="{00000000-0005-0000-0000-000067070000}"/>
    <cellStyle name="20% - Accent1 2 2 2 2 4 2 5 2" xfId="2065" xr:uid="{00000000-0005-0000-0000-000068070000}"/>
    <cellStyle name="20% - Accent1 2 2 2 2 4 2 5 2 2" xfId="2066" xr:uid="{00000000-0005-0000-0000-000069070000}"/>
    <cellStyle name="20% - Accent1 2 2 2 2 4 2 5 3" xfId="2067" xr:uid="{00000000-0005-0000-0000-00006A070000}"/>
    <cellStyle name="20% - Accent1 2 2 2 2 4 2 6" xfId="2068" xr:uid="{00000000-0005-0000-0000-00006B070000}"/>
    <cellStyle name="20% - Accent1 2 2 2 2 4 2 6 2" xfId="2069" xr:uid="{00000000-0005-0000-0000-00006C070000}"/>
    <cellStyle name="20% - Accent1 2 2 2 2 4 2 6 2 2" xfId="2070" xr:uid="{00000000-0005-0000-0000-00006D070000}"/>
    <cellStyle name="20% - Accent1 2 2 2 2 4 2 6 3" xfId="2071" xr:uid="{00000000-0005-0000-0000-00006E070000}"/>
    <cellStyle name="20% - Accent1 2 2 2 2 4 2 7" xfId="2072" xr:uid="{00000000-0005-0000-0000-00006F070000}"/>
    <cellStyle name="20% - Accent1 2 2 2 2 4 2 7 2" xfId="2073" xr:uid="{00000000-0005-0000-0000-000070070000}"/>
    <cellStyle name="20% - Accent1 2 2 2 2 4 2 8" xfId="2074" xr:uid="{00000000-0005-0000-0000-000071070000}"/>
    <cellStyle name="20% - Accent1 2 2 2 2 4 2 8 2" xfId="2075" xr:uid="{00000000-0005-0000-0000-000072070000}"/>
    <cellStyle name="20% - Accent1 2 2 2 2 4 2 9" xfId="2076" xr:uid="{00000000-0005-0000-0000-000073070000}"/>
    <cellStyle name="20% - Accent1 2 2 2 2 4 3" xfId="2077" xr:uid="{00000000-0005-0000-0000-000074070000}"/>
    <cellStyle name="20% - Accent1 2 2 2 2 4 3 2" xfId="2078" xr:uid="{00000000-0005-0000-0000-000075070000}"/>
    <cellStyle name="20% - Accent1 2 2 2 2 4 3 2 2" xfId="2079" xr:uid="{00000000-0005-0000-0000-000076070000}"/>
    <cellStyle name="20% - Accent1 2 2 2 2 4 3 2 2 2" xfId="2080" xr:uid="{00000000-0005-0000-0000-000077070000}"/>
    <cellStyle name="20% - Accent1 2 2 2 2 4 3 2 2 2 2" xfId="2081" xr:uid="{00000000-0005-0000-0000-000078070000}"/>
    <cellStyle name="20% - Accent1 2 2 2 2 4 3 2 2 3" xfId="2082" xr:uid="{00000000-0005-0000-0000-000079070000}"/>
    <cellStyle name="20% - Accent1 2 2 2 2 4 3 2 3" xfId="2083" xr:uid="{00000000-0005-0000-0000-00007A070000}"/>
    <cellStyle name="20% - Accent1 2 2 2 2 4 3 2 3 2" xfId="2084" xr:uid="{00000000-0005-0000-0000-00007B070000}"/>
    <cellStyle name="20% - Accent1 2 2 2 2 4 3 2 4" xfId="2085" xr:uid="{00000000-0005-0000-0000-00007C070000}"/>
    <cellStyle name="20% - Accent1 2 2 2 2 4 3 3" xfId="2086" xr:uid="{00000000-0005-0000-0000-00007D070000}"/>
    <cellStyle name="20% - Accent1 2 2 2 2 4 3 3 2" xfId="2087" xr:uid="{00000000-0005-0000-0000-00007E070000}"/>
    <cellStyle name="20% - Accent1 2 2 2 2 4 3 3 2 2" xfId="2088" xr:uid="{00000000-0005-0000-0000-00007F070000}"/>
    <cellStyle name="20% - Accent1 2 2 2 2 4 3 3 2 2 2" xfId="2089" xr:uid="{00000000-0005-0000-0000-000080070000}"/>
    <cellStyle name="20% - Accent1 2 2 2 2 4 3 3 2 3" xfId="2090" xr:uid="{00000000-0005-0000-0000-000081070000}"/>
    <cellStyle name="20% - Accent1 2 2 2 2 4 3 3 3" xfId="2091" xr:uid="{00000000-0005-0000-0000-000082070000}"/>
    <cellStyle name="20% - Accent1 2 2 2 2 4 3 3 3 2" xfId="2092" xr:uid="{00000000-0005-0000-0000-000083070000}"/>
    <cellStyle name="20% - Accent1 2 2 2 2 4 3 3 4" xfId="2093" xr:uid="{00000000-0005-0000-0000-000084070000}"/>
    <cellStyle name="20% - Accent1 2 2 2 2 4 3 4" xfId="2094" xr:uid="{00000000-0005-0000-0000-000085070000}"/>
    <cellStyle name="20% - Accent1 2 2 2 2 4 3 4 2" xfId="2095" xr:uid="{00000000-0005-0000-0000-000086070000}"/>
    <cellStyle name="20% - Accent1 2 2 2 2 4 3 4 2 2" xfId="2096" xr:uid="{00000000-0005-0000-0000-000087070000}"/>
    <cellStyle name="20% - Accent1 2 2 2 2 4 3 4 2 2 2" xfId="2097" xr:uid="{00000000-0005-0000-0000-000088070000}"/>
    <cellStyle name="20% - Accent1 2 2 2 2 4 3 4 2 3" xfId="2098" xr:uid="{00000000-0005-0000-0000-000089070000}"/>
    <cellStyle name="20% - Accent1 2 2 2 2 4 3 4 3" xfId="2099" xr:uid="{00000000-0005-0000-0000-00008A070000}"/>
    <cellStyle name="20% - Accent1 2 2 2 2 4 3 4 3 2" xfId="2100" xr:uid="{00000000-0005-0000-0000-00008B070000}"/>
    <cellStyle name="20% - Accent1 2 2 2 2 4 3 4 4" xfId="2101" xr:uid="{00000000-0005-0000-0000-00008C070000}"/>
    <cellStyle name="20% - Accent1 2 2 2 2 4 3 5" xfId="2102" xr:uid="{00000000-0005-0000-0000-00008D070000}"/>
    <cellStyle name="20% - Accent1 2 2 2 2 4 3 5 2" xfId="2103" xr:uid="{00000000-0005-0000-0000-00008E070000}"/>
    <cellStyle name="20% - Accent1 2 2 2 2 4 3 5 2 2" xfId="2104" xr:uid="{00000000-0005-0000-0000-00008F070000}"/>
    <cellStyle name="20% - Accent1 2 2 2 2 4 3 5 3" xfId="2105" xr:uid="{00000000-0005-0000-0000-000090070000}"/>
    <cellStyle name="20% - Accent1 2 2 2 2 4 3 6" xfId="2106" xr:uid="{00000000-0005-0000-0000-000091070000}"/>
    <cellStyle name="20% - Accent1 2 2 2 2 4 3 6 2" xfId="2107" xr:uid="{00000000-0005-0000-0000-000092070000}"/>
    <cellStyle name="20% - Accent1 2 2 2 2 4 3 6 2 2" xfId="2108" xr:uid="{00000000-0005-0000-0000-000093070000}"/>
    <cellStyle name="20% - Accent1 2 2 2 2 4 3 6 3" xfId="2109" xr:uid="{00000000-0005-0000-0000-000094070000}"/>
    <cellStyle name="20% - Accent1 2 2 2 2 4 3 7" xfId="2110" xr:uid="{00000000-0005-0000-0000-000095070000}"/>
    <cellStyle name="20% - Accent1 2 2 2 2 4 3 7 2" xfId="2111" xr:uid="{00000000-0005-0000-0000-000096070000}"/>
    <cellStyle name="20% - Accent1 2 2 2 2 4 3 8" xfId="2112" xr:uid="{00000000-0005-0000-0000-000097070000}"/>
    <cellStyle name="20% - Accent1 2 2 2 2 4 3 8 2" xfId="2113" xr:uid="{00000000-0005-0000-0000-000098070000}"/>
    <cellStyle name="20% - Accent1 2 2 2 2 4 3 9" xfId="2114" xr:uid="{00000000-0005-0000-0000-000099070000}"/>
    <cellStyle name="20% - Accent1 2 2 2 2 4 4" xfId="2115" xr:uid="{00000000-0005-0000-0000-00009A070000}"/>
    <cellStyle name="20% - Accent1 2 2 2 2 4 4 2" xfId="2116" xr:uid="{00000000-0005-0000-0000-00009B070000}"/>
    <cellStyle name="20% - Accent1 2 2 2 2 4 4 2 2" xfId="2117" xr:uid="{00000000-0005-0000-0000-00009C070000}"/>
    <cellStyle name="20% - Accent1 2 2 2 2 4 4 2 2 2" xfId="2118" xr:uid="{00000000-0005-0000-0000-00009D070000}"/>
    <cellStyle name="20% - Accent1 2 2 2 2 4 4 2 3" xfId="2119" xr:uid="{00000000-0005-0000-0000-00009E070000}"/>
    <cellStyle name="20% - Accent1 2 2 2 2 4 4 3" xfId="2120" xr:uid="{00000000-0005-0000-0000-00009F070000}"/>
    <cellStyle name="20% - Accent1 2 2 2 2 4 4 3 2" xfId="2121" xr:uid="{00000000-0005-0000-0000-0000A0070000}"/>
    <cellStyle name="20% - Accent1 2 2 2 2 4 4 4" xfId="2122" xr:uid="{00000000-0005-0000-0000-0000A1070000}"/>
    <cellStyle name="20% - Accent1 2 2 2 2 4 5" xfId="2123" xr:uid="{00000000-0005-0000-0000-0000A2070000}"/>
    <cellStyle name="20% - Accent1 2 2 2 2 4 5 2" xfId="2124" xr:uid="{00000000-0005-0000-0000-0000A3070000}"/>
    <cellStyle name="20% - Accent1 2 2 2 2 4 5 2 2" xfId="2125" xr:uid="{00000000-0005-0000-0000-0000A4070000}"/>
    <cellStyle name="20% - Accent1 2 2 2 2 4 5 2 2 2" xfId="2126" xr:uid="{00000000-0005-0000-0000-0000A5070000}"/>
    <cellStyle name="20% - Accent1 2 2 2 2 4 5 2 3" xfId="2127" xr:uid="{00000000-0005-0000-0000-0000A6070000}"/>
    <cellStyle name="20% - Accent1 2 2 2 2 4 5 3" xfId="2128" xr:uid="{00000000-0005-0000-0000-0000A7070000}"/>
    <cellStyle name="20% - Accent1 2 2 2 2 4 5 3 2" xfId="2129" xr:uid="{00000000-0005-0000-0000-0000A8070000}"/>
    <cellStyle name="20% - Accent1 2 2 2 2 4 5 4" xfId="2130" xr:uid="{00000000-0005-0000-0000-0000A9070000}"/>
    <cellStyle name="20% - Accent1 2 2 2 2 4 6" xfId="2131" xr:uid="{00000000-0005-0000-0000-0000AA070000}"/>
    <cellStyle name="20% - Accent1 2 2 2 2 4 6 2" xfId="2132" xr:uid="{00000000-0005-0000-0000-0000AB070000}"/>
    <cellStyle name="20% - Accent1 2 2 2 2 4 6 2 2" xfId="2133" xr:uid="{00000000-0005-0000-0000-0000AC070000}"/>
    <cellStyle name="20% - Accent1 2 2 2 2 4 6 2 2 2" xfId="2134" xr:uid="{00000000-0005-0000-0000-0000AD070000}"/>
    <cellStyle name="20% - Accent1 2 2 2 2 4 6 2 3" xfId="2135" xr:uid="{00000000-0005-0000-0000-0000AE070000}"/>
    <cellStyle name="20% - Accent1 2 2 2 2 4 6 3" xfId="2136" xr:uid="{00000000-0005-0000-0000-0000AF070000}"/>
    <cellStyle name="20% - Accent1 2 2 2 2 4 6 3 2" xfId="2137" xr:uid="{00000000-0005-0000-0000-0000B0070000}"/>
    <cellStyle name="20% - Accent1 2 2 2 2 4 6 4" xfId="2138" xr:uid="{00000000-0005-0000-0000-0000B1070000}"/>
    <cellStyle name="20% - Accent1 2 2 2 2 4 7" xfId="2139" xr:uid="{00000000-0005-0000-0000-0000B2070000}"/>
    <cellStyle name="20% - Accent1 2 2 2 2 4 7 2" xfId="2140" xr:uid="{00000000-0005-0000-0000-0000B3070000}"/>
    <cellStyle name="20% - Accent1 2 2 2 2 4 7 2 2" xfId="2141" xr:uid="{00000000-0005-0000-0000-0000B4070000}"/>
    <cellStyle name="20% - Accent1 2 2 2 2 4 7 3" xfId="2142" xr:uid="{00000000-0005-0000-0000-0000B5070000}"/>
    <cellStyle name="20% - Accent1 2 2 2 2 4 8" xfId="2143" xr:uid="{00000000-0005-0000-0000-0000B6070000}"/>
    <cellStyle name="20% - Accent1 2 2 2 2 4 8 2" xfId="2144" xr:uid="{00000000-0005-0000-0000-0000B7070000}"/>
    <cellStyle name="20% - Accent1 2 2 2 2 4 8 2 2" xfId="2145" xr:uid="{00000000-0005-0000-0000-0000B8070000}"/>
    <cellStyle name="20% - Accent1 2 2 2 2 4 8 3" xfId="2146" xr:uid="{00000000-0005-0000-0000-0000B9070000}"/>
    <cellStyle name="20% - Accent1 2 2 2 2 4 9" xfId="2147" xr:uid="{00000000-0005-0000-0000-0000BA070000}"/>
    <cellStyle name="20% - Accent1 2 2 2 2 4 9 2" xfId="2148" xr:uid="{00000000-0005-0000-0000-0000BB070000}"/>
    <cellStyle name="20% - Accent1 2 2 2 2 5" xfId="2149" xr:uid="{00000000-0005-0000-0000-0000BC070000}"/>
    <cellStyle name="20% - Accent1 2 2 2 2 5 10" xfId="2150" xr:uid="{00000000-0005-0000-0000-0000BD070000}"/>
    <cellStyle name="20% - Accent1 2 2 2 2 5 10 2" xfId="2151" xr:uid="{00000000-0005-0000-0000-0000BE070000}"/>
    <cellStyle name="20% - Accent1 2 2 2 2 5 11" xfId="2152" xr:uid="{00000000-0005-0000-0000-0000BF070000}"/>
    <cellStyle name="20% - Accent1 2 2 2 2 5 2" xfId="2153" xr:uid="{00000000-0005-0000-0000-0000C0070000}"/>
    <cellStyle name="20% - Accent1 2 2 2 2 5 2 2" xfId="2154" xr:uid="{00000000-0005-0000-0000-0000C1070000}"/>
    <cellStyle name="20% - Accent1 2 2 2 2 5 2 2 2" xfId="2155" xr:uid="{00000000-0005-0000-0000-0000C2070000}"/>
    <cellStyle name="20% - Accent1 2 2 2 2 5 2 2 2 2" xfId="2156" xr:uid="{00000000-0005-0000-0000-0000C3070000}"/>
    <cellStyle name="20% - Accent1 2 2 2 2 5 2 2 2 2 2" xfId="2157" xr:uid="{00000000-0005-0000-0000-0000C4070000}"/>
    <cellStyle name="20% - Accent1 2 2 2 2 5 2 2 2 3" xfId="2158" xr:uid="{00000000-0005-0000-0000-0000C5070000}"/>
    <cellStyle name="20% - Accent1 2 2 2 2 5 2 2 3" xfId="2159" xr:uid="{00000000-0005-0000-0000-0000C6070000}"/>
    <cellStyle name="20% - Accent1 2 2 2 2 5 2 2 3 2" xfId="2160" xr:uid="{00000000-0005-0000-0000-0000C7070000}"/>
    <cellStyle name="20% - Accent1 2 2 2 2 5 2 2 4" xfId="2161" xr:uid="{00000000-0005-0000-0000-0000C8070000}"/>
    <cellStyle name="20% - Accent1 2 2 2 2 5 2 3" xfId="2162" xr:uid="{00000000-0005-0000-0000-0000C9070000}"/>
    <cellStyle name="20% - Accent1 2 2 2 2 5 2 3 2" xfId="2163" xr:uid="{00000000-0005-0000-0000-0000CA070000}"/>
    <cellStyle name="20% - Accent1 2 2 2 2 5 2 3 2 2" xfId="2164" xr:uid="{00000000-0005-0000-0000-0000CB070000}"/>
    <cellStyle name="20% - Accent1 2 2 2 2 5 2 3 2 2 2" xfId="2165" xr:uid="{00000000-0005-0000-0000-0000CC070000}"/>
    <cellStyle name="20% - Accent1 2 2 2 2 5 2 3 2 3" xfId="2166" xr:uid="{00000000-0005-0000-0000-0000CD070000}"/>
    <cellStyle name="20% - Accent1 2 2 2 2 5 2 3 3" xfId="2167" xr:uid="{00000000-0005-0000-0000-0000CE070000}"/>
    <cellStyle name="20% - Accent1 2 2 2 2 5 2 3 3 2" xfId="2168" xr:uid="{00000000-0005-0000-0000-0000CF070000}"/>
    <cellStyle name="20% - Accent1 2 2 2 2 5 2 3 4" xfId="2169" xr:uid="{00000000-0005-0000-0000-0000D0070000}"/>
    <cellStyle name="20% - Accent1 2 2 2 2 5 2 4" xfId="2170" xr:uid="{00000000-0005-0000-0000-0000D1070000}"/>
    <cellStyle name="20% - Accent1 2 2 2 2 5 2 4 2" xfId="2171" xr:uid="{00000000-0005-0000-0000-0000D2070000}"/>
    <cellStyle name="20% - Accent1 2 2 2 2 5 2 4 2 2" xfId="2172" xr:uid="{00000000-0005-0000-0000-0000D3070000}"/>
    <cellStyle name="20% - Accent1 2 2 2 2 5 2 4 2 2 2" xfId="2173" xr:uid="{00000000-0005-0000-0000-0000D4070000}"/>
    <cellStyle name="20% - Accent1 2 2 2 2 5 2 4 2 3" xfId="2174" xr:uid="{00000000-0005-0000-0000-0000D5070000}"/>
    <cellStyle name="20% - Accent1 2 2 2 2 5 2 4 3" xfId="2175" xr:uid="{00000000-0005-0000-0000-0000D6070000}"/>
    <cellStyle name="20% - Accent1 2 2 2 2 5 2 4 3 2" xfId="2176" xr:uid="{00000000-0005-0000-0000-0000D7070000}"/>
    <cellStyle name="20% - Accent1 2 2 2 2 5 2 4 4" xfId="2177" xr:uid="{00000000-0005-0000-0000-0000D8070000}"/>
    <cellStyle name="20% - Accent1 2 2 2 2 5 2 5" xfId="2178" xr:uid="{00000000-0005-0000-0000-0000D9070000}"/>
    <cellStyle name="20% - Accent1 2 2 2 2 5 2 5 2" xfId="2179" xr:uid="{00000000-0005-0000-0000-0000DA070000}"/>
    <cellStyle name="20% - Accent1 2 2 2 2 5 2 5 2 2" xfId="2180" xr:uid="{00000000-0005-0000-0000-0000DB070000}"/>
    <cellStyle name="20% - Accent1 2 2 2 2 5 2 5 3" xfId="2181" xr:uid="{00000000-0005-0000-0000-0000DC070000}"/>
    <cellStyle name="20% - Accent1 2 2 2 2 5 2 6" xfId="2182" xr:uid="{00000000-0005-0000-0000-0000DD070000}"/>
    <cellStyle name="20% - Accent1 2 2 2 2 5 2 6 2" xfId="2183" xr:uid="{00000000-0005-0000-0000-0000DE070000}"/>
    <cellStyle name="20% - Accent1 2 2 2 2 5 2 6 2 2" xfId="2184" xr:uid="{00000000-0005-0000-0000-0000DF070000}"/>
    <cellStyle name="20% - Accent1 2 2 2 2 5 2 6 3" xfId="2185" xr:uid="{00000000-0005-0000-0000-0000E0070000}"/>
    <cellStyle name="20% - Accent1 2 2 2 2 5 2 7" xfId="2186" xr:uid="{00000000-0005-0000-0000-0000E1070000}"/>
    <cellStyle name="20% - Accent1 2 2 2 2 5 2 7 2" xfId="2187" xr:uid="{00000000-0005-0000-0000-0000E2070000}"/>
    <cellStyle name="20% - Accent1 2 2 2 2 5 2 8" xfId="2188" xr:uid="{00000000-0005-0000-0000-0000E3070000}"/>
    <cellStyle name="20% - Accent1 2 2 2 2 5 2 8 2" xfId="2189" xr:uid="{00000000-0005-0000-0000-0000E4070000}"/>
    <cellStyle name="20% - Accent1 2 2 2 2 5 2 9" xfId="2190" xr:uid="{00000000-0005-0000-0000-0000E5070000}"/>
    <cellStyle name="20% - Accent1 2 2 2 2 5 3" xfId="2191" xr:uid="{00000000-0005-0000-0000-0000E6070000}"/>
    <cellStyle name="20% - Accent1 2 2 2 2 5 3 2" xfId="2192" xr:uid="{00000000-0005-0000-0000-0000E7070000}"/>
    <cellStyle name="20% - Accent1 2 2 2 2 5 3 2 2" xfId="2193" xr:uid="{00000000-0005-0000-0000-0000E8070000}"/>
    <cellStyle name="20% - Accent1 2 2 2 2 5 3 2 2 2" xfId="2194" xr:uid="{00000000-0005-0000-0000-0000E9070000}"/>
    <cellStyle name="20% - Accent1 2 2 2 2 5 3 2 2 2 2" xfId="2195" xr:uid="{00000000-0005-0000-0000-0000EA070000}"/>
    <cellStyle name="20% - Accent1 2 2 2 2 5 3 2 2 3" xfId="2196" xr:uid="{00000000-0005-0000-0000-0000EB070000}"/>
    <cellStyle name="20% - Accent1 2 2 2 2 5 3 2 3" xfId="2197" xr:uid="{00000000-0005-0000-0000-0000EC070000}"/>
    <cellStyle name="20% - Accent1 2 2 2 2 5 3 2 3 2" xfId="2198" xr:uid="{00000000-0005-0000-0000-0000ED070000}"/>
    <cellStyle name="20% - Accent1 2 2 2 2 5 3 2 4" xfId="2199" xr:uid="{00000000-0005-0000-0000-0000EE070000}"/>
    <cellStyle name="20% - Accent1 2 2 2 2 5 3 3" xfId="2200" xr:uid="{00000000-0005-0000-0000-0000EF070000}"/>
    <cellStyle name="20% - Accent1 2 2 2 2 5 3 3 2" xfId="2201" xr:uid="{00000000-0005-0000-0000-0000F0070000}"/>
    <cellStyle name="20% - Accent1 2 2 2 2 5 3 3 2 2" xfId="2202" xr:uid="{00000000-0005-0000-0000-0000F1070000}"/>
    <cellStyle name="20% - Accent1 2 2 2 2 5 3 3 2 2 2" xfId="2203" xr:uid="{00000000-0005-0000-0000-0000F2070000}"/>
    <cellStyle name="20% - Accent1 2 2 2 2 5 3 3 2 3" xfId="2204" xr:uid="{00000000-0005-0000-0000-0000F3070000}"/>
    <cellStyle name="20% - Accent1 2 2 2 2 5 3 3 3" xfId="2205" xr:uid="{00000000-0005-0000-0000-0000F4070000}"/>
    <cellStyle name="20% - Accent1 2 2 2 2 5 3 3 3 2" xfId="2206" xr:uid="{00000000-0005-0000-0000-0000F5070000}"/>
    <cellStyle name="20% - Accent1 2 2 2 2 5 3 3 4" xfId="2207" xr:uid="{00000000-0005-0000-0000-0000F6070000}"/>
    <cellStyle name="20% - Accent1 2 2 2 2 5 3 4" xfId="2208" xr:uid="{00000000-0005-0000-0000-0000F7070000}"/>
    <cellStyle name="20% - Accent1 2 2 2 2 5 3 4 2" xfId="2209" xr:uid="{00000000-0005-0000-0000-0000F8070000}"/>
    <cellStyle name="20% - Accent1 2 2 2 2 5 3 4 2 2" xfId="2210" xr:uid="{00000000-0005-0000-0000-0000F9070000}"/>
    <cellStyle name="20% - Accent1 2 2 2 2 5 3 4 2 2 2" xfId="2211" xr:uid="{00000000-0005-0000-0000-0000FA070000}"/>
    <cellStyle name="20% - Accent1 2 2 2 2 5 3 4 2 3" xfId="2212" xr:uid="{00000000-0005-0000-0000-0000FB070000}"/>
    <cellStyle name="20% - Accent1 2 2 2 2 5 3 4 3" xfId="2213" xr:uid="{00000000-0005-0000-0000-0000FC070000}"/>
    <cellStyle name="20% - Accent1 2 2 2 2 5 3 4 3 2" xfId="2214" xr:uid="{00000000-0005-0000-0000-0000FD070000}"/>
    <cellStyle name="20% - Accent1 2 2 2 2 5 3 4 4" xfId="2215" xr:uid="{00000000-0005-0000-0000-0000FE070000}"/>
    <cellStyle name="20% - Accent1 2 2 2 2 5 3 5" xfId="2216" xr:uid="{00000000-0005-0000-0000-0000FF070000}"/>
    <cellStyle name="20% - Accent1 2 2 2 2 5 3 5 2" xfId="2217" xr:uid="{00000000-0005-0000-0000-000000080000}"/>
    <cellStyle name="20% - Accent1 2 2 2 2 5 3 5 2 2" xfId="2218" xr:uid="{00000000-0005-0000-0000-000001080000}"/>
    <cellStyle name="20% - Accent1 2 2 2 2 5 3 5 3" xfId="2219" xr:uid="{00000000-0005-0000-0000-000002080000}"/>
    <cellStyle name="20% - Accent1 2 2 2 2 5 3 6" xfId="2220" xr:uid="{00000000-0005-0000-0000-000003080000}"/>
    <cellStyle name="20% - Accent1 2 2 2 2 5 3 6 2" xfId="2221" xr:uid="{00000000-0005-0000-0000-000004080000}"/>
    <cellStyle name="20% - Accent1 2 2 2 2 5 3 6 2 2" xfId="2222" xr:uid="{00000000-0005-0000-0000-000005080000}"/>
    <cellStyle name="20% - Accent1 2 2 2 2 5 3 6 3" xfId="2223" xr:uid="{00000000-0005-0000-0000-000006080000}"/>
    <cellStyle name="20% - Accent1 2 2 2 2 5 3 7" xfId="2224" xr:uid="{00000000-0005-0000-0000-000007080000}"/>
    <cellStyle name="20% - Accent1 2 2 2 2 5 3 7 2" xfId="2225" xr:uid="{00000000-0005-0000-0000-000008080000}"/>
    <cellStyle name="20% - Accent1 2 2 2 2 5 3 8" xfId="2226" xr:uid="{00000000-0005-0000-0000-000009080000}"/>
    <cellStyle name="20% - Accent1 2 2 2 2 5 3 8 2" xfId="2227" xr:uid="{00000000-0005-0000-0000-00000A080000}"/>
    <cellStyle name="20% - Accent1 2 2 2 2 5 3 9" xfId="2228" xr:uid="{00000000-0005-0000-0000-00000B080000}"/>
    <cellStyle name="20% - Accent1 2 2 2 2 5 4" xfId="2229" xr:uid="{00000000-0005-0000-0000-00000C080000}"/>
    <cellStyle name="20% - Accent1 2 2 2 2 5 4 2" xfId="2230" xr:uid="{00000000-0005-0000-0000-00000D080000}"/>
    <cellStyle name="20% - Accent1 2 2 2 2 5 4 2 2" xfId="2231" xr:uid="{00000000-0005-0000-0000-00000E080000}"/>
    <cellStyle name="20% - Accent1 2 2 2 2 5 4 2 2 2" xfId="2232" xr:uid="{00000000-0005-0000-0000-00000F080000}"/>
    <cellStyle name="20% - Accent1 2 2 2 2 5 4 2 3" xfId="2233" xr:uid="{00000000-0005-0000-0000-000010080000}"/>
    <cellStyle name="20% - Accent1 2 2 2 2 5 4 3" xfId="2234" xr:uid="{00000000-0005-0000-0000-000011080000}"/>
    <cellStyle name="20% - Accent1 2 2 2 2 5 4 3 2" xfId="2235" xr:uid="{00000000-0005-0000-0000-000012080000}"/>
    <cellStyle name="20% - Accent1 2 2 2 2 5 4 4" xfId="2236" xr:uid="{00000000-0005-0000-0000-000013080000}"/>
    <cellStyle name="20% - Accent1 2 2 2 2 5 5" xfId="2237" xr:uid="{00000000-0005-0000-0000-000014080000}"/>
    <cellStyle name="20% - Accent1 2 2 2 2 5 5 2" xfId="2238" xr:uid="{00000000-0005-0000-0000-000015080000}"/>
    <cellStyle name="20% - Accent1 2 2 2 2 5 5 2 2" xfId="2239" xr:uid="{00000000-0005-0000-0000-000016080000}"/>
    <cellStyle name="20% - Accent1 2 2 2 2 5 5 2 2 2" xfId="2240" xr:uid="{00000000-0005-0000-0000-000017080000}"/>
    <cellStyle name="20% - Accent1 2 2 2 2 5 5 2 3" xfId="2241" xr:uid="{00000000-0005-0000-0000-000018080000}"/>
    <cellStyle name="20% - Accent1 2 2 2 2 5 5 3" xfId="2242" xr:uid="{00000000-0005-0000-0000-000019080000}"/>
    <cellStyle name="20% - Accent1 2 2 2 2 5 5 3 2" xfId="2243" xr:uid="{00000000-0005-0000-0000-00001A080000}"/>
    <cellStyle name="20% - Accent1 2 2 2 2 5 5 4" xfId="2244" xr:uid="{00000000-0005-0000-0000-00001B080000}"/>
    <cellStyle name="20% - Accent1 2 2 2 2 5 6" xfId="2245" xr:uid="{00000000-0005-0000-0000-00001C080000}"/>
    <cellStyle name="20% - Accent1 2 2 2 2 5 6 2" xfId="2246" xr:uid="{00000000-0005-0000-0000-00001D080000}"/>
    <cellStyle name="20% - Accent1 2 2 2 2 5 6 2 2" xfId="2247" xr:uid="{00000000-0005-0000-0000-00001E080000}"/>
    <cellStyle name="20% - Accent1 2 2 2 2 5 6 2 2 2" xfId="2248" xr:uid="{00000000-0005-0000-0000-00001F080000}"/>
    <cellStyle name="20% - Accent1 2 2 2 2 5 6 2 3" xfId="2249" xr:uid="{00000000-0005-0000-0000-000020080000}"/>
    <cellStyle name="20% - Accent1 2 2 2 2 5 6 3" xfId="2250" xr:uid="{00000000-0005-0000-0000-000021080000}"/>
    <cellStyle name="20% - Accent1 2 2 2 2 5 6 3 2" xfId="2251" xr:uid="{00000000-0005-0000-0000-000022080000}"/>
    <cellStyle name="20% - Accent1 2 2 2 2 5 6 4" xfId="2252" xr:uid="{00000000-0005-0000-0000-000023080000}"/>
    <cellStyle name="20% - Accent1 2 2 2 2 5 7" xfId="2253" xr:uid="{00000000-0005-0000-0000-000024080000}"/>
    <cellStyle name="20% - Accent1 2 2 2 2 5 7 2" xfId="2254" xr:uid="{00000000-0005-0000-0000-000025080000}"/>
    <cellStyle name="20% - Accent1 2 2 2 2 5 7 2 2" xfId="2255" xr:uid="{00000000-0005-0000-0000-000026080000}"/>
    <cellStyle name="20% - Accent1 2 2 2 2 5 7 3" xfId="2256" xr:uid="{00000000-0005-0000-0000-000027080000}"/>
    <cellStyle name="20% - Accent1 2 2 2 2 5 8" xfId="2257" xr:uid="{00000000-0005-0000-0000-000028080000}"/>
    <cellStyle name="20% - Accent1 2 2 2 2 5 8 2" xfId="2258" xr:uid="{00000000-0005-0000-0000-000029080000}"/>
    <cellStyle name="20% - Accent1 2 2 2 2 5 8 2 2" xfId="2259" xr:uid="{00000000-0005-0000-0000-00002A080000}"/>
    <cellStyle name="20% - Accent1 2 2 2 2 5 8 3" xfId="2260" xr:uid="{00000000-0005-0000-0000-00002B080000}"/>
    <cellStyle name="20% - Accent1 2 2 2 2 5 9" xfId="2261" xr:uid="{00000000-0005-0000-0000-00002C080000}"/>
    <cellStyle name="20% - Accent1 2 2 2 2 5 9 2" xfId="2262" xr:uid="{00000000-0005-0000-0000-00002D080000}"/>
    <cellStyle name="20% - Accent1 2 2 2 2 6" xfId="2263" xr:uid="{00000000-0005-0000-0000-00002E080000}"/>
    <cellStyle name="20% - Accent1 2 2 2 2 6 2" xfId="2264" xr:uid="{00000000-0005-0000-0000-00002F080000}"/>
    <cellStyle name="20% - Accent1 2 2 2 2 6 2 2" xfId="2265" xr:uid="{00000000-0005-0000-0000-000030080000}"/>
    <cellStyle name="20% - Accent1 2 2 2 2 6 2 2 2" xfId="2266" xr:uid="{00000000-0005-0000-0000-000031080000}"/>
    <cellStyle name="20% - Accent1 2 2 2 2 6 2 2 2 2" xfId="2267" xr:uid="{00000000-0005-0000-0000-000032080000}"/>
    <cellStyle name="20% - Accent1 2 2 2 2 6 2 2 3" xfId="2268" xr:uid="{00000000-0005-0000-0000-000033080000}"/>
    <cellStyle name="20% - Accent1 2 2 2 2 6 2 3" xfId="2269" xr:uid="{00000000-0005-0000-0000-000034080000}"/>
    <cellStyle name="20% - Accent1 2 2 2 2 6 2 3 2" xfId="2270" xr:uid="{00000000-0005-0000-0000-000035080000}"/>
    <cellStyle name="20% - Accent1 2 2 2 2 6 2 4" xfId="2271" xr:uid="{00000000-0005-0000-0000-000036080000}"/>
    <cellStyle name="20% - Accent1 2 2 2 2 6 3" xfId="2272" xr:uid="{00000000-0005-0000-0000-000037080000}"/>
    <cellStyle name="20% - Accent1 2 2 2 2 6 3 2" xfId="2273" xr:uid="{00000000-0005-0000-0000-000038080000}"/>
    <cellStyle name="20% - Accent1 2 2 2 2 6 3 2 2" xfId="2274" xr:uid="{00000000-0005-0000-0000-000039080000}"/>
    <cellStyle name="20% - Accent1 2 2 2 2 6 3 2 2 2" xfId="2275" xr:uid="{00000000-0005-0000-0000-00003A080000}"/>
    <cellStyle name="20% - Accent1 2 2 2 2 6 3 2 3" xfId="2276" xr:uid="{00000000-0005-0000-0000-00003B080000}"/>
    <cellStyle name="20% - Accent1 2 2 2 2 6 3 3" xfId="2277" xr:uid="{00000000-0005-0000-0000-00003C080000}"/>
    <cellStyle name="20% - Accent1 2 2 2 2 6 3 3 2" xfId="2278" xr:uid="{00000000-0005-0000-0000-00003D080000}"/>
    <cellStyle name="20% - Accent1 2 2 2 2 6 3 4" xfId="2279" xr:uid="{00000000-0005-0000-0000-00003E080000}"/>
    <cellStyle name="20% - Accent1 2 2 2 2 6 4" xfId="2280" xr:uid="{00000000-0005-0000-0000-00003F080000}"/>
    <cellStyle name="20% - Accent1 2 2 2 2 6 4 2" xfId="2281" xr:uid="{00000000-0005-0000-0000-000040080000}"/>
    <cellStyle name="20% - Accent1 2 2 2 2 6 4 2 2" xfId="2282" xr:uid="{00000000-0005-0000-0000-000041080000}"/>
    <cellStyle name="20% - Accent1 2 2 2 2 6 4 2 2 2" xfId="2283" xr:uid="{00000000-0005-0000-0000-000042080000}"/>
    <cellStyle name="20% - Accent1 2 2 2 2 6 4 2 3" xfId="2284" xr:uid="{00000000-0005-0000-0000-000043080000}"/>
    <cellStyle name="20% - Accent1 2 2 2 2 6 4 3" xfId="2285" xr:uid="{00000000-0005-0000-0000-000044080000}"/>
    <cellStyle name="20% - Accent1 2 2 2 2 6 4 3 2" xfId="2286" xr:uid="{00000000-0005-0000-0000-000045080000}"/>
    <cellStyle name="20% - Accent1 2 2 2 2 6 4 4" xfId="2287" xr:uid="{00000000-0005-0000-0000-000046080000}"/>
    <cellStyle name="20% - Accent1 2 2 2 2 6 5" xfId="2288" xr:uid="{00000000-0005-0000-0000-000047080000}"/>
    <cellStyle name="20% - Accent1 2 2 2 2 6 5 2" xfId="2289" xr:uid="{00000000-0005-0000-0000-000048080000}"/>
    <cellStyle name="20% - Accent1 2 2 2 2 6 5 2 2" xfId="2290" xr:uid="{00000000-0005-0000-0000-000049080000}"/>
    <cellStyle name="20% - Accent1 2 2 2 2 6 5 3" xfId="2291" xr:uid="{00000000-0005-0000-0000-00004A080000}"/>
    <cellStyle name="20% - Accent1 2 2 2 2 6 6" xfId="2292" xr:uid="{00000000-0005-0000-0000-00004B080000}"/>
    <cellStyle name="20% - Accent1 2 2 2 2 6 6 2" xfId="2293" xr:uid="{00000000-0005-0000-0000-00004C080000}"/>
    <cellStyle name="20% - Accent1 2 2 2 2 6 6 2 2" xfId="2294" xr:uid="{00000000-0005-0000-0000-00004D080000}"/>
    <cellStyle name="20% - Accent1 2 2 2 2 6 6 3" xfId="2295" xr:uid="{00000000-0005-0000-0000-00004E080000}"/>
    <cellStyle name="20% - Accent1 2 2 2 2 6 7" xfId="2296" xr:uid="{00000000-0005-0000-0000-00004F080000}"/>
    <cellStyle name="20% - Accent1 2 2 2 2 6 7 2" xfId="2297" xr:uid="{00000000-0005-0000-0000-000050080000}"/>
    <cellStyle name="20% - Accent1 2 2 2 2 6 8" xfId="2298" xr:uid="{00000000-0005-0000-0000-000051080000}"/>
    <cellStyle name="20% - Accent1 2 2 2 2 6 8 2" xfId="2299" xr:uid="{00000000-0005-0000-0000-000052080000}"/>
    <cellStyle name="20% - Accent1 2 2 2 2 6 9" xfId="2300" xr:uid="{00000000-0005-0000-0000-000053080000}"/>
    <cellStyle name="20% - Accent1 2 2 2 2 7" xfId="2301" xr:uid="{00000000-0005-0000-0000-000054080000}"/>
    <cellStyle name="20% - Accent1 2 2 2 2 7 2" xfId="2302" xr:uid="{00000000-0005-0000-0000-000055080000}"/>
    <cellStyle name="20% - Accent1 2 2 2 2 7 2 2" xfId="2303" xr:uid="{00000000-0005-0000-0000-000056080000}"/>
    <cellStyle name="20% - Accent1 2 2 2 2 7 2 2 2" xfId="2304" xr:uid="{00000000-0005-0000-0000-000057080000}"/>
    <cellStyle name="20% - Accent1 2 2 2 2 7 2 2 2 2" xfId="2305" xr:uid="{00000000-0005-0000-0000-000058080000}"/>
    <cellStyle name="20% - Accent1 2 2 2 2 7 2 2 3" xfId="2306" xr:uid="{00000000-0005-0000-0000-000059080000}"/>
    <cellStyle name="20% - Accent1 2 2 2 2 7 2 3" xfId="2307" xr:uid="{00000000-0005-0000-0000-00005A080000}"/>
    <cellStyle name="20% - Accent1 2 2 2 2 7 2 3 2" xfId="2308" xr:uid="{00000000-0005-0000-0000-00005B080000}"/>
    <cellStyle name="20% - Accent1 2 2 2 2 7 2 4" xfId="2309" xr:uid="{00000000-0005-0000-0000-00005C080000}"/>
    <cellStyle name="20% - Accent1 2 2 2 2 7 3" xfId="2310" xr:uid="{00000000-0005-0000-0000-00005D080000}"/>
    <cellStyle name="20% - Accent1 2 2 2 2 7 3 2" xfId="2311" xr:uid="{00000000-0005-0000-0000-00005E080000}"/>
    <cellStyle name="20% - Accent1 2 2 2 2 7 3 2 2" xfId="2312" xr:uid="{00000000-0005-0000-0000-00005F080000}"/>
    <cellStyle name="20% - Accent1 2 2 2 2 7 3 2 2 2" xfId="2313" xr:uid="{00000000-0005-0000-0000-000060080000}"/>
    <cellStyle name="20% - Accent1 2 2 2 2 7 3 2 3" xfId="2314" xr:uid="{00000000-0005-0000-0000-000061080000}"/>
    <cellStyle name="20% - Accent1 2 2 2 2 7 3 3" xfId="2315" xr:uid="{00000000-0005-0000-0000-000062080000}"/>
    <cellStyle name="20% - Accent1 2 2 2 2 7 3 3 2" xfId="2316" xr:uid="{00000000-0005-0000-0000-000063080000}"/>
    <cellStyle name="20% - Accent1 2 2 2 2 7 3 4" xfId="2317" xr:uid="{00000000-0005-0000-0000-000064080000}"/>
    <cellStyle name="20% - Accent1 2 2 2 2 7 4" xfId="2318" xr:uid="{00000000-0005-0000-0000-000065080000}"/>
    <cellStyle name="20% - Accent1 2 2 2 2 7 4 2" xfId="2319" xr:uid="{00000000-0005-0000-0000-000066080000}"/>
    <cellStyle name="20% - Accent1 2 2 2 2 7 4 2 2" xfId="2320" xr:uid="{00000000-0005-0000-0000-000067080000}"/>
    <cellStyle name="20% - Accent1 2 2 2 2 7 4 2 2 2" xfId="2321" xr:uid="{00000000-0005-0000-0000-000068080000}"/>
    <cellStyle name="20% - Accent1 2 2 2 2 7 4 2 3" xfId="2322" xr:uid="{00000000-0005-0000-0000-000069080000}"/>
    <cellStyle name="20% - Accent1 2 2 2 2 7 4 3" xfId="2323" xr:uid="{00000000-0005-0000-0000-00006A080000}"/>
    <cellStyle name="20% - Accent1 2 2 2 2 7 4 3 2" xfId="2324" xr:uid="{00000000-0005-0000-0000-00006B080000}"/>
    <cellStyle name="20% - Accent1 2 2 2 2 7 4 4" xfId="2325" xr:uid="{00000000-0005-0000-0000-00006C080000}"/>
    <cellStyle name="20% - Accent1 2 2 2 2 7 5" xfId="2326" xr:uid="{00000000-0005-0000-0000-00006D080000}"/>
    <cellStyle name="20% - Accent1 2 2 2 2 7 5 2" xfId="2327" xr:uid="{00000000-0005-0000-0000-00006E080000}"/>
    <cellStyle name="20% - Accent1 2 2 2 2 7 5 2 2" xfId="2328" xr:uid="{00000000-0005-0000-0000-00006F080000}"/>
    <cellStyle name="20% - Accent1 2 2 2 2 7 5 3" xfId="2329" xr:uid="{00000000-0005-0000-0000-000070080000}"/>
    <cellStyle name="20% - Accent1 2 2 2 2 7 6" xfId="2330" xr:uid="{00000000-0005-0000-0000-000071080000}"/>
    <cellStyle name="20% - Accent1 2 2 2 2 7 6 2" xfId="2331" xr:uid="{00000000-0005-0000-0000-000072080000}"/>
    <cellStyle name="20% - Accent1 2 2 2 2 7 6 2 2" xfId="2332" xr:uid="{00000000-0005-0000-0000-000073080000}"/>
    <cellStyle name="20% - Accent1 2 2 2 2 7 6 3" xfId="2333" xr:uid="{00000000-0005-0000-0000-000074080000}"/>
    <cellStyle name="20% - Accent1 2 2 2 2 7 7" xfId="2334" xr:uid="{00000000-0005-0000-0000-000075080000}"/>
    <cellStyle name="20% - Accent1 2 2 2 2 7 7 2" xfId="2335" xr:uid="{00000000-0005-0000-0000-000076080000}"/>
    <cellStyle name="20% - Accent1 2 2 2 2 7 8" xfId="2336" xr:uid="{00000000-0005-0000-0000-000077080000}"/>
    <cellStyle name="20% - Accent1 2 2 2 2 7 8 2" xfId="2337" xr:uid="{00000000-0005-0000-0000-000078080000}"/>
    <cellStyle name="20% - Accent1 2 2 2 2 7 9" xfId="2338" xr:uid="{00000000-0005-0000-0000-000079080000}"/>
    <cellStyle name="20% - Accent1 2 2 2 2 8" xfId="2339" xr:uid="{00000000-0005-0000-0000-00007A080000}"/>
    <cellStyle name="20% - Accent1 2 2 2 2 8 2" xfId="2340" xr:uid="{00000000-0005-0000-0000-00007B080000}"/>
    <cellStyle name="20% - Accent1 2 2 2 2 8 2 2" xfId="2341" xr:uid="{00000000-0005-0000-0000-00007C080000}"/>
    <cellStyle name="20% - Accent1 2 2 2 2 8 2 2 2" xfId="2342" xr:uid="{00000000-0005-0000-0000-00007D080000}"/>
    <cellStyle name="20% - Accent1 2 2 2 2 8 2 3" xfId="2343" xr:uid="{00000000-0005-0000-0000-00007E080000}"/>
    <cellStyle name="20% - Accent1 2 2 2 2 8 3" xfId="2344" xr:uid="{00000000-0005-0000-0000-00007F080000}"/>
    <cellStyle name="20% - Accent1 2 2 2 2 8 3 2" xfId="2345" xr:uid="{00000000-0005-0000-0000-000080080000}"/>
    <cellStyle name="20% - Accent1 2 2 2 2 8 4" xfId="2346" xr:uid="{00000000-0005-0000-0000-000081080000}"/>
    <cellStyle name="20% - Accent1 2 2 2 2 9" xfId="2347" xr:uid="{00000000-0005-0000-0000-000082080000}"/>
    <cellStyle name="20% - Accent1 2 2 2 2 9 2" xfId="2348" xr:uid="{00000000-0005-0000-0000-000083080000}"/>
    <cellStyle name="20% - Accent1 2 2 2 2 9 2 2" xfId="2349" xr:uid="{00000000-0005-0000-0000-000084080000}"/>
    <cellStyle name="20% - Accent1 2 2 2 2 9 2 2 2" xfId="2350" xr:uid="{00000000-0005-0000-0000-000085080000}"/>
    <cellStyle name="20% - Accent1 2 2 2 2 9 2 3" xfId="2351" xr:uid="{00000000-0005-0000-0000-000086080000}"/>
    <cellStyle name="20% - Accent1 2 2 2 2 9 3" xfId="2352" xr:uid="{00000000-0005-0000-0000-000087080000}"/>
    <cellStyle name="20% - Accent1 2 2 2 2 9 3 2" xfId="2353" xr:uid="{00000000-0005-0000-0000-000088080000}"/>
    <cellStyle name="20% - Accent1 2 2 2 2 9 4" xfId="2354" xr:uid="{00000000-0005-0000-0000-000089080000}"/>
    <cellStyle name="20% - Accent1 2 2 2 3" xfId="2355" xr:uid="{00000000-0005-0000-0000-00008A080000}"/>
    <cellStyle name="20% - Accent1 2 2 2 3 10" xfId="2356" xr:uid="{00000000-0005-0000-0000-00008B080000}"/>
    <cellStyle name="20% - Accent1 2 2 2 3 10 2" xfId="2357" xr:uid="{00000000-0005-0000-0000-00008C080000}"/>
    <cellStyle name="20% - Accent1 2 2 2 3 10 2 2" xfId="2358" xr:uid="{00000000-0005-0000-0000-00008D080000}"/>
    <cellStyle name="20% - Accent1 2 2 2 3 10 3" xfId="2359" xr:uid="{00000000-0005-0000-0000-00008E080000}"/>
    <cellStyle name="20% - Accent1 2 2 2 3 11" xfId="2360" xr:uid="{00000000-0005-0000-0000-00008F080000}"/>
    <cellStyle name="20% - Accent1 2 2 2 3 11 2" xfId="2361" xr:uid="{00000000-0005-0000-0000-000090080000}"/>
    <cellStyle name="20% - Accent1 2 2 2 3 11 2 2" xfId="2362" xr:uid="{00000000-0005-0000-0000-000091080000}"/>
    <cellStyle name="20% - Accent1 2 2 2 3 11 3" xfId="2363" xr:uid="{00000000-0005-0000-0000-000092080000}"/>
    <cellStyle name="20% - Accent1 2 2 2 3 12" xfId="2364" xr:uid="{00000000-0005-0000-0000-000093080000}"/>
    <cellStyle name="20% - Accent1 2 2 2 3 12 2" xfId="2365" xr:uid="{00000000-0005-0000-0000-000094080000}"/>
    <cellStyle name="20% - Accent1 2 2 2 3 13" xfId="2366" xr:uid="{00000000-0005-0000-0000-000095080000}"/>
    <cellStyle name="20% - Accent1 2 2 2 3 13 2" xfId="2367" xr:uid="{00000000-0005-0000-0000-000096080000}"/>
    <cellStyle name="20% - Accent1 2 2 2 3 14" xfId="2368" xr:uid="{00000000-0005-0000-0000-000097080000}"/>
    <cellStyle name="20% - Accent1 2 2 2 3 2" xfId="2369" xr:uid="{00000000-0005-0000-0000-000098080000}"/>
    <cellStyle name="20% - Accent1 2 2 2 3 2 10" xfId="2370" xr:uid="{00000000-0005-0000-0000-000099080000}"/>
    <cellStyle name="20% - Accent1 2 2 2 3 2 10 2" xfId="2371" xr:uid="{00000000-0005-0000-0000-00009A080000}"/>
    <cellStyle name="20% - Accent1 2 2 2 3 2 11" xfId="2372" xr:uid="{00000000-0005-0000-0000-00009B080000}"/>
    <cellStyle name="20% - Accent1 2 2 2 3 2 2" xfId="2373" xr:uid="{00000000-0005-0000-0000-00009C080000}"/>
    <cellStyle name="20% - Accent1 2 2 2 3 2 2 2" xfId="2374" xr:uid="{00000000-0005-0000-0000-00009D080000}"/>
    <cellStyle name="20% - Accent1 2 2 2 3 2 2 2 2" xfId="2375" xr:uid="{00000000-0005-0000-0000-00009E080000}"/>
    <cellStyle name="20% - Accent1 2 2 2 3 2 2 2 2 2" xfId="2376" xr:uid="{00000000-0005-0000-0000-00009F080000}"/>
    <cellStyle name="20% - Accent1 2 2 2 3 2 2 2 2 2 2" xfId="2377" xr:uid="{00000000-0005-0000-0000-0000A0080000}"/>
    <cellStyle name="20% - Accent1 2 2 2 3 2 2 2 2 3" xfId="2378" xr:uid="{00000000-0005-0000-0000-0000A1080000}"/>
    <cellStyle name="20% - Accent1 2 2 2 3 2 2 2 3" xfId="2379" xr:uid="{00000000-0005-0000-0000-0000A2080000}"/>
    <cellStyle name="20% - Accent1 2 2 2 3 2 2 2 3 2" xfId="2380" xr:uid="{00000000-0005-0000-0000-0000A3080000}"/>
    <cellStyle name="20% - Accent1 2 2 2 3 2 2 2 4" xfId="2381" xr:uid="{00000000-0005-0000-0000-0000A4080000}"/>
    <cellStyle name="20% - Accent1 2 2 2 3 2 2 3" xfId="2382" xr:uid="{00000000-0005-0000-0000-0000A5080000}"/>
    <cellStyle name="20% - Accent1 2 2 2 3 2 2 3 2" xfId="2383" xr:uid="{00000000-0005-0000-0000-0000A6080000}"/>
    <cellStyle name="20% - Accent1 2 2 2 3 2 2 3 2 2" xfId="2384" xr:uid="{00000000-0005-0000-0000-0000A7080000}"/>
    <cellStyle name="20% - Accent1 2 2 2 3 2 2 3 2 2 2" xfId="2385" xr:uid="{00000000-0005-0000-0000-0000A8080000}"/>
    <cellStyle name="20% - Accent1 2 2 2 3 2 2 3 2 3" xfId="2386" xr:uid="{00000000-0005-0000-0000-0000A9080000}"/>
    <cellStyle name="20% - Accent1 2 2 2 3 2 2 3 3" xfId="2387" xr:uid="{00000000-0005-0000-0000-0000AA080000}"/>
    <cellStyle name="20% - Accent1 2 2 2 3 2 2 3 3 2" xfId="2388" xr:uid="{00000000-0005-0000-0000-0000AB080000}"/>
    <cellStyle name="20% - Accent1 2 2 2 3 2 2 3 4" xfId="2389" xr:uid="{00000000-0005-0000-0000-0000AC080000}"/>
    <cellStyle name="20% - Accent1 2 2 2 3 2 2 4" xfId="2390" xr:uid="{00000000-0005-0000-0000-0000AD080000}"/>
    <cellStyle name="20% - Accent1 2 2 2 3 2 2 4 2" xfId="2391" xr:uid="{00000000-0005-0000-0000-0000AE080000}"/>
    <cellStyle name="20% - Accent1 2 2 2 3 2 2 4 2 2" xfId="2392" xr:uid="{00000000-0005-0000-0000-0000AF080000}"/>
    <cellStyle name="20% - Accent1 2 2 2 3 2 2 4 2 2 2" xfId="2393" xr:uid="{00000000-0005-0000-0000-0000B0080000}"/>
    <cellStyle name="20% - Accent1 2 2 2 3 2 2 4 2 3" xfId="2394" xr:uid="{00000000-0005-0000-0000-0000B1080000}"/>
    <cellStyle name="20% - Accent1 2 2 2 3 2 2 4 3" xfId="2395" xr:uid="{00000000-0005-0000-0000-0000B2080000}"/>
    <cellStyle name="20% - Accent1 2 2 2 3 2 2 4 3 2" xfId="2396" xr:uid="{00000000-0005-0000-0000-0000B3080000}"/>
    <cellStyle name="20% - Accent1 2 2 2 3 2 2 4 4" xfId="2397" xr:uid="{00000000-0005-0000-0000-0000B4080000}"/>
    <cellStyle name="20% - Accent1 2 2 2 3 2 2 5" xfId="2398" xr:uid="{00000000-0005-0000-0000-0000B5080000}"/>
    <cellStyle name="20% - Accent1 2 2 2 3 2 2 5 2" xfId="2399" xr:uid="{00000000-0005-0000-0000-0000B6080000}"/>
    <cellStyle name="20% - Accent1 2 2 2 3 2 2 5 2 2" xfId="2400" xr:uid="{00000000-0005-0000-0000-0000B7080000}"/>
    <cellStyle name="20% - Accent1 2 2 2 3 2 2 5 3" xfId="2401" xr:uid="{00000000-0005-0000-0000-0000B8080000}"/>
    <cellStyle name="20% - Accent1 2 2 2 3 2 2 6" xfId="2402" xr:uid="{00000000-0005-0000-0000-0000B9080000}"/>
    <cellStyle name="20% - Accent1 2 2 2 3 2 2 6 2" xfId="2403" xr:uid="{00000000-0005-0000-0000-0000BA080000}"/>
    <cellStyle name="20% - Accent1 2 2 2 3 2 2 6 2 2" xfId="2404" xr:uid="{00000000-0005-0000-0000-0000BB080000}"/>
    <cellStyle name="20% - Accent1 2 2 2 3 2 2 6 3" xfId="2405" xr:uid="{00000000-0005-0000-0000-0000BC080000}"/>
    <cellStyle name="20% - Accent1 2 2 2 3 2 2 7" xfId="2406" xr:uid="{00000000-0005-0000-0000-0000BD080000}"/>
    <cellStyle name="20% - Accent1 2 2 2 3 2 2 7 2" xfId="2407" xr:uid="{00000000-0005-0000-0000-0000BE080000}"/>
    <cellStyle name="20% - Accent1 2 2 2 3 2 2 8" xfId="2408" xr:uid="{00000000-0005-0000-0000-0000BF080000}"/>
    <cellStyle name="20% - Accent1 2 2 2 3 2 2 8 2" xfId="2409" xr:uid="{00000000-0005-0000-0000-0000C0080000}"/>
    <cellStyle name="20% - Accent1 2 2 2 3 2 2 9" xfId="2410" xr:uid="{00000000-0005-0000-0000-0000C1080000}"/>
    <cellStyle name="20% - Accent1 2 2 2 3 2 3" xfId="2411" xr:uid="{00000000-0005-0000-0000-0000C2080000}"/>
    <cellStyle name="20% - Accent1 2 2 2 3 2 3 2" xfId="2412" xr:uid="{00000000-0005-0000-0000-0000C3080000}"/>
    <cellStyle name="20% - Accent1 2 2 2 3 2 3 2 2" xfId="2413" xr:uid="{00000000-0005-0000-0000-0000C4080000}"/>
    <cellStyle name="20% - Accent1 2 2 2 3 2 3 2 2 2" xfId="2414" xr:uid="{00000000-0005-0000-0000-0000C5080000}"/>
    <cellStyle name="20% - Accent1 2 2 2 3 2 3 2 2 2 2" xfId="2415" xr:uid="{00000000-0005-0000-0000-0000C6080000}"/>
    <cellStyle name="20% - Accent1 2 2 2 3 2 3 2 2 3" xfId="2416" xr:uid="{00000000-0005-0000-0000-0000C7080000}"/>
    <cellStyle name="20% - Accent1 2 2 2 3 2 3 2 3" xfId="2417" xr:uid="{00000000-0005-0000-0000-0000C8080000}"/>
    <cellStyle name="20% - Accent1 2 2 2 3 2 3 2 3 2" xfId="2418" xr:uid="{00000000-0005-0000-0000-0000C9080000}"/>
    <cellStyle name="20% - Accent1 2 2 2 3 2 3 2 4" xfId="2419" xr:uid="{00000000-0005-0000-0000-0000CA080000}"/>
    <cellStyle name="20% - Accent1 2 2 2 3 2 3 3" xfId="2420" xr:uid="{00000000-0005-0000-0000-0000CB080000}"/>
    <cellStyle name="20% - Accent1 2 2 2 3 2 3 3 2" xfId="2421" xr:uid="{00000000-0005-0000-0000-0000CC080000}"/>
    <cellStyle name="20% - Accent1 2 2 2 3 2 3 3 2 2" xfId="2422" xr:uid="{00000000-0005-0000-0000-0000CD080000}"/>
    <cellStyle name="20% - Accent1 2 2 2 3 2 3 3 2 2 2" xfId="2423" xr:uid="{00000000-0005-0000-0000-0000CE080000}"/>
    <cellStyle name="20% - Accent1 2 2 2 3 2 3 3 2 3" xfId="2424" xr:uid="{00000000-0005-0000-0000-0000CF080000}"/>
    <cellStyle name="20% - Accent1 2 2 2 3 2 3 3 3" xfId="2425" xr:uid="{00000000-0005-0000-0000-0000D0080000}"/>
    <cellStyle name="20% - Accent1 2 2 2 3 2 3 3 3 2" xfId="2426" xr:uid="{00000000-0005-0000-0000-0000D1080000}"/>
    <cellStyle name="20% - Accent1 2 2 2 3 2 3 3 4" xfId="2427" xr:uid="{00000000-0005-0000-0000-0000D2080000}"/>
    <cellStyle name="20% - Accent1 2 2 2 3 2 3 4" xfId="2428" xr:uid="{00000000-0005-0000-0000-0000D3080000}"/>
    <cellStyle name="20% - Accent1 2 2 2 3 2 3 4 2" xfId="2429" xr:uid="{00000000-0005-0000-0000-0000D4080000}"/>
    <cellStyle name="20% - Accent1 2 2 2 3 2 3 4 2 2" xfId="2430" xr:uid="{00000000-0005-0000-0000-0000D5080000}"/>
    <cellStyle name="20% - Accent1 2 2 2 3 2 3 4 2 2 2" xfId="2431" xr:uid="{00000000-0005-0000-0000-0000D6080000}"/>
    <cellStyle name="20% - Accent1 2 2 2 3 2 3 4 2 3" xfId="2432" xr:uid="{00000000-0005-0000-0000-0000D7080000}"/>
    <cellStyle name="20% - Accent1 2 2 2 3 2 3 4 3" xfId="2433" xr:uid="{00000000-0005-0000-0000-0000D8080000}"/>
    <cellStyle name="20% - Accent1 2 2 2 3 2 3 4 3 2" xfId="2434" xr:uid="{00000000-0005-0000-0000-0000D9080000}"/>
    <cellStyle name="20% - Accent1 2 2 2 3 2 3 4 4" xfId="2435" xr:uid="{00000000-0005-0000-0000-0000DA080000}"/>
    <cellStyle name="20% - Accent1 2 2 2 3 2 3 5" xfId="2436" xr:uid="{00000000-0005-0000-0000-0000DB080000}"/>
    <cellStyle name="20% - Accent1 2 2 2 3 2 3 5 2" xfId="2437" xr:uid="{00000000-0005-0000-0000-0000DC080000}"/>
    <cellStyle name="20% - Accent1 2 2 2 3 2 3 5 2 2" xfId="2438" xr:uid="{00000000-0005-0000-0000-0000DD080000}"/>
    <cellStyle name="20% - Accent1 2 2 2 3 2 3 5 3" xfId="2439" xr:uid="{00000000-0005-0000-0000-0000DE080000}"/>
    <cellStyle name="20% - Accent1 2 2 2 3 2 3 6" xfId="2440" xr:uid="{00000000-0005-0000-0000-0000DF080000}"/>
    <cellStyle name="20% - Accent1 2 2 2 3 2 3 6 2" xfId="2441" xr:uid="{00000000-0005-0000-0000-0000E0080000}"/>
    <cellStyle name="20% - Accent1 2 2 2 3 2 3 6 2 2" xfId="2442" xr:uid="{00000000-0005-0000-0000-0000E1080000}"/>
    <cellStyle name="20% - Accent1 2 2 2 3 2 3 6 3" xfId="2443" xr:uid="{00000000-0005-0000-0000-0000E2080000}"/>
    <cellStyle name="20% - Accent1 2 2 2 3 2 3 7" xfId="2444" xr:uid="{00000000-0005-0000-0000-0000E3080000}"/>
    <cellStyle name="20% - Accent1 2 2 2 3 2 3 7 2" xfId="2445" xr:uid="{00000000-0005-0000-0000-0000E4080000}"/>
    <cellStyle name="20% - Accent1 2 2 2 3 2 3 8" xfId="2446" xr:uid="{00000000-0005-0000-0000-0000E5080000}"/>
    <cellStyle name="20% - Accent1 2 2 2 3 2 3 8 2" xfId="2447" xr:uid="{00000000-0005-0000-0000-0000E6080000}"/>
    <cellStyle name="20% - Accent1 2 2 2 3 2 3 9" xfId="2448" xr:uid="{00000000-0005-0000-0000-0000E7080000}"/>
    <cellStyle name="20% - Accent1 2 2 2 3 2 4" xfId="2449" xr:uid="{00000000-0005-0000-0000-0000E8080000}"/>
    <cellStyle name="20% - Accent1 2 2 2 3 2 4 2" xfId="2450" xr:uid="{00000000-0005-0000-0000-0000E9080000}"/>
    <cellStyle name="20% - Accent1 2 2 2 3 2 4 2 2" xfId="2451" xr:uid="{00000000-0005-0000-0000-0000EA080000}"/>
    <cellStyle name="20% - Accent1 2 2 2 3 2 4 2 2 2" xfId="2452" xr:uid="{00000000-0005-0000-0000-0000EB080000}"/>
    <cellStyle name="20% - Accent1 2 2 2 3 2 4 2 3" xfId="2453" xr:uid="{00000000-0005-0000-0000-0000EC080000}"/>
    <cellStyle name="20% - Accent1 2 2 2 3 2 4 3" xfId="2454" xr:uid="{00000000-0005-0000-0000-0000ED080000}"/>
    <cellStyle name="20% - Accent1 2 2 2 3 2 4 3 2" xfId="2455" xr:uid="{00000000-0005-0000-0000-0000EE080000}"/>
    <cellStyle name="20% - Accent1 2 2 2 3 2 4 4" xfId="2456" xr:uid="{00000000-0005-0000-0000-0000EF080000}"/>
    <cellStyle name="20% - Accent1 2 2 2 3 2 5" xfId="2457" xr:uid="{00000000-0005-0000-0000-0000F0080000}"/>
    <cellStyle name="20% - Accent1 2 2 2 3 2 5 2" xfId="2458" xr:uid="{00000000-0005-0000-0000-0000F1080000}"/>
    <cellStyle name="20% - Accent1 2 2 2 3 2 5 2 2" xfId="2459" xr:uid="{00000000-0005-0000-0000-0000F2080000}"/>
    <cellStyle name="20% - Accent1 2 2 2 3 2 5 2 2 2" xfId="2460" xr:uid="{00000000-0005-0000-0000-0000F3080000}"/>
    <cellStyle name="20% - Accent1 2 2 2 3 2 5 2 3" xfId="2461" xr:uid="{00000000-0005-0000-0000-0000F4080000}"/>
    <cellStyle name="20% - Accent1 2 2 2 3 2 5 3" xfId="2462" xr:uid="{00000000-0005-0000-0000-0000F5080000}"/>
    <cellStyle name="20% - Accent1 2 2 2 3 2 5 3 2" xfId="2463" xr:uid="{00000000-0005-0000-0000-0000F6080000}"/>
    <cellStyle name="20% - Accent1 2 2 2 3 2 5 4" xfId="2464" xr:uid="{00000000-0005-0000-0000-0000F7080000}"/>
    <cellStyle name="20% - Accent1 2 2 2 3 2 6" xfId="2465" xr:uid="{00000000-0005-0000-0000-0000F8080000}"/>
    <cellStyle name="20% - Accent1 2 2 2 3 2 6 2" xfId="2466" xr:uid="{00000000-0005-0000-0000-0000F9080000}"/>
    <cellStyle name="20% - Accent1 2 2 2 3 2 6 2 2" xfId="2467" xr:uid="{00000000-0005-0000-0000-0000FA080000}"/>
    <cellStyle name="20% - Accent1 2 2 2 3 2 6 2 2 2" xfId="2468" xr:uid="{00000000-0005-0000-0000-0000FB080000}"/>
    <cellStyle name="20% - Accent1 2 2 2 3 2 6 2 3" xfId="2469" xr:uid="{00000000-0005-0000-0000-0000FC080000}"/>
    <cellStyle name="20% - Accent1 2 2 2 3 2 6 3" xfId="2470" xr:uid="{00000000-0005-0000-0000-0000FD080000}"/>
    <cellStyle name="20% - Accent1 2 2 2 3 2 6 3 2" xfId="2471" xr:uid="{00000000-0005-0000-0000-0000FE080000}"/>
    <cellStyle name="20% - Accent1 2 2 2 3 2 6 4" xfId="2472" xr:uid="{00000000-0005-0000-0000-0000FF080000}"/>
    <cellStyle name="20% - Accent1 2 2 2 3 2 7" xfId="2473" xr:uid="{00000000-0005-0000-0000-000000090000}"/>
    <cellStyle name="20% - Accent1 2 2 2 3 2 7 2" xfId="2474" xr:uid="{00000000-0005-0000-0000-000001090000}"/>
    <cellStyle name="20% - Accent1 2 2 2 3 2 7 2 2" xfId="2475" xr:uid="{00000000-0005-0000-0000-000002090000}"/>
    <cellStyle name="20% - Accent1 2 2 2 3 2 7 3" xfId="2476" xr:uid="{00000000-0005-0000-0000-000003090000}"/>
    <cellStyle name="20% - Accent1 2 2 2 3 2 8" xfId="2477" xr:uid="{00000000-0005-0000-0000-000004090000}"/>
    <cellStyle name="20% - Accent1 2 2 2 3 2 8 2" xfId="2478" xr:uid="{00000000-0005-0000-0000-000005090000}"/>
    <cellStyle name="20% - Accent1 2 2 2 3 2 8 2 2" xfId="2479" xr:uid="{00000000-0005-0000-0000-000006090000}"/>
    <cellStyle name="20% - Accent1 2 2 2 3 2 8 3" xfId="2480" xr:uid="{00000000-0005-0000-0000-000007090000}"/>
    <cellStyle name="20% - Accent1 2 2 2 3 2 9" xfId="2481" xr:uid="{00000000-0005-0000-0000-000008090000}"/>
    <cellStyle name="20% - Accent1 2 2 2 3 2 9 2" xfId="2482" xr:uid="{00000000-0005-0000-0000-000009090000}"/>
    <cellStyle name="20% - Accent1 2 2 2 3 3" xfId="2483" xr:uid="{00000000-0005-0000-0000-00000A090000}"/>
    <cellStyle name="20% - Accent1 2 2 2 3 3 10" xfId="2484" xr:uid="{00000000-0005-0000-0000-00000B090000}"/>
    <cellStyle name="20% - Accent1 2 2 2 3 3 10 2" xfId="2485" xr:uid="{00000000-0005-0000-0000-00000C090000}"/>
    <cellStyle name="20% - Accent1 2 2 2 3 3 11" xfId="2486" xr:uid="{00000000-0005-0000-0000-00000D090000}"/>
    <cellStyle name="20% - Accent1 2 2 2 3 3 2" xfId="2487" xr:uid="{00000000-0005-0000-0000-00000E090000}"/>
    <cellStyle name="20% - Accent1 2 2 2 3 3 2 2" xfId="2488" xr:uid="{00000000-0005-0000-0000-00000F090000}"/>
    <cellStyle name="20% - Accent1 2 2 2 3 3 2 2 2" xfId="2489" xr:uid="{00000000-0005-0000-0000-000010090000}"/>
    <cellStyle name="20% - Accent1 2 2 2 3 3 2 2 2 2" xfId="2490" xr:uid="{00000000-0005-0000-0000-000011090000}"/>
    <cellStyle name="20% - Accent1 2 2 2 3 3 2 2 2 2 2" xfId="2491" xr:uid="{00000000-0005-0000-0000-000012090000}"/>
    <cellStyle name="20% - Accent1 2 2 2 3 3 2 2 2 3" xfId="2492" xr:uid="{00000000-0005-0000-0000-000013090000}"/>
    <cellStyle name="20% - Accent1 2 2 2 3 3 2 2 3" xfId="2493" xr:uid="{00000000-0005-0000-0000-000014090000}"/>
    <cellStyle name="20% - Accent1 2 2 2 3 3 2 2 3 2" xfId="2494" xr:uid="{00000000-0005-0000-0000-000015090000}"/>
    <cellStyle name="20% - Accent1 2 2 2 3 3 2 2 4" xfId="2495" xr:uid="{00000000-0005-0000-0000-000016090000}"/>
    <cellStyle name="20% - Accent1 2 2 2 3 3 2 3" xfId="2496" xr:uid="{00000000-0005-0000-0000-000017090000}"/>
    <cellStyle name="20% - Accent1 2 2 2 3 3 2 3 2" xfId="2497" xr:uid="{00000000-0005-0000-0000-000018090000}"/>
    <cellStyle name="20% - Accent1 2 2 2 3 3 2 3 2 2" xfId="2498" xr:uid="{00000000-0005-0000-0000-000019090000}"/>
    <cellStyle name="20% - Accent1 2 2 2 3 3 2 3 2 2 2" xfId="2499" xr:uid="{00000000-0005-0000-0000-00001A090000}"/>
    <cellStyle name="20% - Accent1 2 2 2 3 3 2 3 2 3" xfId="2500" xr:uid="{00000000-0005-0000-0000-00001B090000}"/>
    <cellStyle name="20% - Accent1 2 2 2 3 3 2 3 3" xfId="2501" xr:uid="{00000000-0005-0000-0000-00001C090000}"/>
    <cellStyle name="20% - Accent1 2 2 2 3 3 2 3 3 2" xfId="2502" xr:uid="{00000000-0005-0000-0000-00001D090000}"/>
    <cellStyle name="20% - Accent1 2 2 2 3 3 2 3 4" xfId="2503" xr:uid="{00000000-0005-0000-0000-00001E090000}"/>
    <cellStyle name="20% - Accent1 2 2 2 3 3 2 4" xfId="2504" xr:uid="{00000000-0005-0000-0000-00001F090000}"/>
    <cellStyle name="20% - Accent1 2 2 2 3 3 2 4 2" xfId="2505" xr:uid="{00000000-0005-0000-0000-000020090000}"/>
    <cellStyle name="20% - Accent1 2 2 2 3 3 2 4 2 2" xfId="2506" xr:uid="{00000000-0005-0000-0000-000021090000}"/>
    <cellStyle name="20% - Accent1 2 2 2 3 3 2 4 2 2 2" xfId="2507" xr:uid="{00000000-0005-0000-0000-000022090000}"/>
    <cellStyle name="20% - Accent1 2 2 2 3 3 2 4 2 3" xfId="2508" xr:uid="{00000000-0005-0000-0000-000023090000}"/>
    <cellStyle name="20% - Accent1 2 2 2 3 3 2 4 3" xfId="2509" xr:uid="{00000000-0005-0000-0000-000024090000}"/>
    <cellStyle name="20% - Accent1 2 2 2 3 3 2 4 3 2" xfId="2510" xr:uid="{00000000-0005-0000-0000-000025090000}"/>
    <cellStyle name="20% - Accent1 2 2 2 3 3 2 4 4" xfId="2511" xr:uid="{00000000-0005-0000-0000-000026090000}"/>
    <cellStyle name="20% - Accent1 2 2 2 3 3 2 5" xfId="2512" xr:uid="{00000000-0005-0000-0000-000027090000}"/>
    <cellStyle name="20% - Accent1 2 2 2 3 3 2 5 2" xfId="2513" xr:uid="{00000000-0005-0000-0000-000028090000}"/>
    <cellStyle name="20% - Accent1 2 2 2 3 3 2 5 2 2" xfId="2514" xr:uid="{00000000-0005-0000-0000-000029090000}"/>
    <cellStyle name="20% - Accent1 2 2 2 3 3 2 5 3" xfId="2515" xr:uid="{00000000-0005-0000-0000-00002A090000}"/>
    <cellStyle name="20% - Accent1 2 2 2 3 3 2 6" xfId="2516" xr:uid="{00000000-0005-0000-0000-00002B090000}"/>
    <cellStyle name="20% - Accent1 2 2 2 3 3 2 6 2" xfId="2517" xr:uid="{00000000-0005-0000-0000-00002C090000}"/>
    <cellStyle name="20% - Accent1 2 2 2 3 3 2 6 2 2" xfId="2518" xr:uid="{00000000-0005-0000-0000-00002D090000}"/>
    <cellStyle name="20% - Accent1 2 2 2 3 3 2 6 3" xfId="2519" xr:uid="{00000000-0005-0000-0000-00002E090000}"/>
    <cellStyle name="20% - Accent1 2 2 2 3 3 2 7" xfId="2520" xr:uid="{00000000-0005-0000-0000-00002F090000}"/>
    <cellStyle name="20% - Accent1 2 2 2 3 3 2 7 2" xfId="2521" xr:uid="{00000000-0005-0000-0000-000030090000}"/>
    <cellStyle name="20% - Accent1 2 2 2 3 3 2 8" xfId="2522" xr:uid="{00000000-0005-0000-0000-000031090000}"/>
    <cellStyle name="20% - Accent1 2 2 2 3 3 2 8 2" xfId="2523" xr:uid="{00000000-0005-0000-0000-000032090000}"/>
    <cellStyle name="20% - Accent1 2 2 2 3 3 2 9" xfId="2524" xr:uid="{00000000-0005-0000-0000-000033090000}"/>
    <cellStyle name="20% - Accent1 2 2 2 3 3 3" xfId="2525" xr:uid="{00000000-0005-0000-0000-000034090000}"/>
    <cellStyle name="20% - Accent1 2 2 2 3 3 3 2" xfId="2526" xr:uid="{00000000-0005-0000-0000-000035090000}"/>
    <cellStyle name="20% - Accent1 2 2 2 3 3 3 2 2" xfId="2527" xr:uid="{00000000-0005-0000-0000-000036090000}"/>
    <cellStyle name="20% - Accent1 2 2 2 3 3 3 2 2 2" xfId="2528" xr:uid="{00000000-0005-0000-0000-000037090000}"/>
    <cellStyle name="20% - Accent1 2 2 2 3 3 3 2 2 2 2" xfId="2529" xr:uid="{00000000-0005-0000-0000-000038090000}"/>
    <cellStyle name="20% - Accent1 2 2 2 3 3 3 2 2 3" xfId="2530" xr:uid="{00000000-0005-0000-0000-000039090000}"/>
    <cellStyle name="20% - Accent1 2 2 2 3 3 3 2 3" xfId="2531" xr:uid="{00000000-0005-0000-0000-00003A090000}"/>
    <cellStyle name="20% - Accent1 2 2 2 3 3 3 2 3 2" xfId="2532" xr:uid="{00000000-0005-0000-0000-00003B090000}"/>
    <cellStyle name="20% - Accent1 2 2 2 3 3 3 2 4" xfId="2533" xr:uid="{00000000-0005-0000-0000-00003C090000}"/>
    <cellStyle name="20% - Accent1 2 2 2 3 3 3 3" xfId="2534" xr:uid="{00000000-0005-0000-0000-00003D090000}"/>
    <cellStyle name="20% - Accent1 2 2 2 3 3 3 3 2" xfId="2535" xr:uid="{00000000-0005-0000-0000-00003E090000}"/>
    <cellStyle name="20% - Accent1 2 2 2 3 3 3 3 2 2" xfId="2536" xr:uid="{00000000-0005-0000-0000-00003F090000}"/>
    <cellStyle name="20% - Accent1 2 2 2 3 3 3 3 2 2 2" xfId="2537" xr:uid="{00000000-0005-0000-0000-000040090000}"/>
    <cellStyle name="20% - Accent1 2 2 2 3 3 3 3 2 3" xfId="2538" xr:uid="{00000000-0005-0000-0000-000041090000}"/>
    <cellStyle name="20% - Accent1 2 2 2 3 3 3 3 3" xfId="2539" xr:uid="{00000000-0005-0000-0000-000042090000}"/>
    <cellStyle name="20% - Accent1 2 2 2 3 3 3 3 3 2" xfId="2540" xr:uid="{00000000-0005-0000-0000-000043090000}"/>
    <cellStyle name="20% - Accent1 2 2 2 3 3 3 3 4" xfId="2541" xr:uid="{00000000-0005-0000-0000-000044090000}"/>
    <cellStyle name="20% - Accent1 2 2 2 3 3 3 4" xfId="2542" xr:uid="{00000000-0005-0000-0000-000045090000}"/>
    <cellStyle name="20% - Accent1 2 2 2 3 3 3 4 2" xfId="2543" xr:uid="{00000000-0005-0000-0000-000046090000}"/>
    <cellStyle name="20% - Accent1 2 2 2 3 3 3 4 2 2" xfId="2544" xr:uid="{00000000-0005-0000-0000-000047090000}"/>
    <cellStyle name="20% - Accent1 2 2 2 3 3 3 4 2 2 2" xfId="2545" xr:uid="{00000000-0005-0000-0000-000048090000}"/>
    <cellStyle name="20% - Accent1 2 2 2 3 3 3 4 2 3" xfId="2546" xr:uid="{00000000-0005-0000-0000-000049090000}"/>
    <cellStyle name="20% - Accent1 2 2 2 3 3 3 4 3" xfId="2547" xr:uid="{00000000-0005-0000-0000-00004A090000}"/>
    <cellStyle name="20% - Accent1 2 2 2 3 3 3 4 3 2" xfId="2548" xr:uid="{00000000-0005-0000-0000-00004B090000}"/>
    <cellStyle name="20% - Accent1 2 2 2 3 3 3 4 4" xfId="2549" xr:uid="{00000000-0005-0000-0000-00004C090000}"/>
    <cellStyle name="20% - Accent1 2 2 2 3 3 3 5" xfId="2550" xr:uid="{00000000-0005-0000-0000-00004D090000}"/>
    <cellStyle name="20% - Accent1 2 2 2 3 3 3 5 2" xfId="2551" xr:uid="{00000000-0005-0000-0000-00004E090000}"/>
    <cellStyle name="20% - Accent1 2 2 2 3 3 3 5 2 2" xfId="2552" xr:uid="{00000000-0005-0000-0000-00004F090000}"/>
    <cellStyle name="20% - Accent1 2 2 2 3 3 3 5 3" xfId="2553" xr:uid="{00000000-0005-0000-0000-000050090000}"/>
    <cellStyle name="20% - Accent1 2 2 2 3 3 3 6" xfId="2554" xr:uid="{00000000-0005-0000-0000-000051090000}"/>
    <cellStyle name="20% - Accent1 2 2 2 3 3 3 6 2" xfId="2555" xr:uid="{00000000-0005-0000-0000-000052090000}"/>
    <cellStyle name="20% - Accent1 2 2 2 3 3 3 6 2 2" xfId="2556" xr:uid="{00000000-0005-0000-0000-000053090000}"/>
    <cellStyle name="20% - Accent1 2 2 2 3 3 3 6 3" xfId="2557" xr:uid="{00000000-0005-0000-0000-000054090000}"/>
    <cellStyle name="20% - Accent1 2 2 2 3 3 3 7" xfId="2558" xr:uid="{00000000-0005-0000-0000-000055090000}"/>
    <cellStyle name="20% - Accent1 2 2 2 3 3 3 7 2" xfId="2559" xr:uid="{00000000-0005-0000-0000-000056090000}"/>
    <cellStyle name="20% - Accent1 2 2 2 3 3 3 8" xfId="2560" xr:uid="{00000000-0005-0000-0000-000057090000}"/>
    <cellStyle name="20% - Accent1 2 2 2 3 3 3 8 2" xfId="2561" xr:uid="{00000000-0005-0000-0000-000058090000}"/>
    <cellStyle name="20% - Accent1 2 2 2 3 3 3 9" xfId="2562" xr:uid="{00000000-0005-0000-0000-000059090000}"/>
    <cellStyle name="20% - Accent1 2 2 2 3 3 4" xfId="2563" xr:uid="{00000000-0005-0000-0000-00005A090000}"/>
    <cellStyle name="20% - Accent1 2 2 2 3 3 4 2" xfId="2564" xr:uid="{00000000-0005-0000-0000-00005B090000}"/>
    <cellStyle name="20% - Accent1 2 2 2 3 3 4 2 2" xfId="2565" xr:uid="{00000000-0005-0000-0000-00005C090000}"/>
    <cellStyle name="20% - Accent1 2 2 2 3 3 4 2 2 2" xfId="2566" xr:uid="{00000000-0005-0000-0000-00005D090000}"/>
    <cellStyle name="20% - Accent1 2 2 2 3 3 4 2 3" xfId="2567" xr:uid="{00000000-0005-0000-0000-00005E090000}"/>
    <cellStyle name="20% - Accent1 2 2 2 3 3 4 3" xfId="2568" xr:uid="{00000000-0005-0000-0000-00005F090000}"/>
    <cellStyle name="20% - Accent1 2 2 2 3 3 4 3 2" xfId="2569" xr:uid="{00000000-0005-0000-0000-000060090000}"/>
    <cellStyle name="20% - Accent1 2 2 2 3 3 4 4" xfId="2570" xr:uid="{00000000-0005-0000-0000-000061090000}"/>
    <cellStyle name="20% - Accent1 2 2 2 3 3 5" xfId="2571" xr:uid="{00000000-0005-0000-0000-000062090000}"/>
    <cellStyle name="20% - Accent1 2 2 2 3 3 5 2" xfId="2572" xr:uid="{00000000-0005-0000-0000-000063090000}"/>
    <cellStyle name="20% - Accent1 2 2 2 3 3 5 2 2" xfId="2573" xr:uid="{00000000-0005-0000-0000-000064090000}"/>
    <cellStyle name="20% - Accent1 2 2 2 3 3 5 2 2 2" xfId="2574" xr:uid="{00000000-0005-0000-0000-000065090000}"/>
    <cellStyle name="20% - Accent1 2 2 2 3 3 5 2 3" xfId="2575" xr:uid="{00000000-0005-0000-0000-000066090000}"/>
    <cellStyle name="20% - Accent1 2 2 2 3 3 5 3" xfId="2576" xr:uid="{00000000-0005-0000-0000-000067090000}"/>
    <cellStyle name="20% - Accent1 2 2 2 3 3 5 3 2" xfId="2577" xr:uid="{00000000-0005-0000-0000-000068090000}"/>
    <cellStyle name="20% - Accent1 2 2 2 3 3 5 4" xfId="2578" xr:uid="{00000000-0005-0000-0000-000069090000}"/>
    <cellStyle name="20% - Accent1 2 2 2 3 3 6" xfId="2579" xr:uid="{00000000-0005-0000-0000-00006A090000}"/>
    <cellStyle name="20% - Accent1 2 2 2 3 3 6 2" xfId="2580" xr:uid="{00000000-0005-0000-0000-00006B090000}"/>
    <cellStyle name="20% - Accent1 2 2 2 3 3 6 2 2" xfId="2581" xr:uid="{00000000-0005-0000-0000-00006C090000}"/>
    <cellStyle name="20% - Accent1 2 2 2 3 3 6 2 2 2" xfId="2582" xr:uid="{00000000-0005-0000-0000-00006D090000}"/>
    <cellStyle name="20% - Accent1 2 2 2 3 3 6 2 3" xfId="2583" xr:uid="{00000000-0005-0000-0000-00006E090000}"/>
    <cellStyle name="20% - Accent1 2 2 2 3 3 6 3" xfId="2584" xr:uid="{00000000-0005-0000-0000-00006F090000}"/>
    <cellStyle name="20% - Accent1 2 2 2 3 3 6 3 2" xfId="2585" xr:uid="{00000000-0005-0000-0000-000070090000}"/>
    <cellStyle name="20% - Accent1 2 2 2 3 3 6 4" xfId="2586" xr:uid="{00000000-0005-0000-0000-000071090000}"/>
    <cellStyle name="20% - Accent1 2 2 2 3 3 7" xfId="2587" xr:uid="{00000000-0005-0000-0000-000072090000}"/>
    <cellStyle name="20% - Accent1 2 2 2 3 3 7 2" xfId="2588" xr:uid="{00000000-0005-0000-0000-000073090000}"/>
    <cellStyle name="20% - Accent1 2 2 2 3 3 7 2 2" xfId="2589" xr:uid="{00000000-0005-0000-0000-000074090000}"/>
    <cellStyle name="20% - Accent1 2 2 2 3 3 7 3" xfId="2590" xr:uid="{00000000-0005-0000-0000-000075090000}"/>
    <cellStyle name="20% - Accent1 2 2 2 3 3 8" xfId="2591" xr:uid="{00000000-0005-0000-0000-000076090000}"/>
    <cellStyle name="20% - Accent1 2 2 2 3 3 8 2" xfId="2592" xr:uid="{00000000-0005-0000-0000-000077090000}"/>
    <cellStyle name="20% - Accent1 2 2 2 3 3 8 2 2" xfId="2593" xr:uid="{00000000-0005-0000-0000-000078090000}"/>
    <cellStyle name="20% - Accent1 2 2 2 3 3 8 3" xfId="2594" xr:uid="{00000000-0005-0000-0000-000079090000}"/>
    <cellStyle name="20% - Accent1 2 2 2 3 3 9" xfId="2595" xr:uid="{00000000-0005-0000-0000-00007A090000}"/>
    <cellStyle name="20% - Accent1 2 2 2 3 3 9 2" xfId="2596" xr:uid="{00000000-0005-0000-0000-00007B090000}"/>
    <cellStyle name="20% - Accent1 2 2 2 3 4" xfId="2597" xr:uid="{00000000-0005-0000-0000-00007C090000}"/>
    <cellStyle name="20% - Accent1 2 2 2 3 4 10" xfId="2598" xr:uid="{00000000-0005-0000-0000-00007D090000}"/>
    <cellStyle name="20% - Accent1 2 2 2 3 4 10 2" xfId="2599" xr:uid="{00000000-0005-0000-0000-00007E090000}"/>
    <cellStyle name="20% - Accent1 2 2 2 3 4 11" xfId="2600" xr:uid="{00000000-0005-0000-0000-00007F090000}"/>
    <cellStyle name="20% - Accent1 2 2 2 3 4 2" xfId="2601" xr:uid="{00000000-0005-0000-0000-000080090000}"/>
    <cellStyle name="20% - Accent1 2 2 2 3 4 2 2" xfId="2602" xr:uid="{00000000-0005-0000-0000-000081090000}"/>
    <cellStyle name="20% - Accent1 2 2 2 3 4 2 2 2" xfId="2603" xr:uid="{00000000-0005-0000-0000-000082090000}"/>
    <cellStyle name="20% - Accent1 2 2 2 3 4 2 2 2 2" xfId="2604" xr:uid="{00000000-0005-0000-0000-000083090000}"/>
    <cellStyle name="20% - Accent1 2 2 2 3 4 2 2 2 2 2" xfId="2605" xr:uid="{00000000-0005-0000-0000-000084090000}"/>
    <cellStyle name="20% - Accent1 2 2 2 3 4 2 2 2 3" xfId="2606" xr:uid="{00000000-0005-0000-0000-000085090000}"/>
    <cellStyle name="20% - Accent1 2 2 2 3 4 2 2 3" xfId="2607" xr:uid="{00000000-0005-0000-0000-000086090000}"/>
    <cellStyle name="20% - Accent1 2 2 2 3 4 2 2 3 2" xfId="2608" xr:uid="{00000000-0005-0000-0000-000087090000}"/>
    <cellStyle name="20% - Accent1 2 2 2 3 4 2 2 4" xfId="2609" xr:uid="{00000000-0005-0000-0000-000088090000}"/>
    <cellStyle name="20% - Accent1 2 2 2 3 4 2 3" xfId="2610" xr:uid="{00000000-0005-0000-0000-000089090000}"/>
    <cellStyle name="20% - Accent1 2 2 2 3 4 2 3 2" xfId="2611" xr:uid="{00000000-0005-0000-0000-00008A090000}"/>
    <cellStyle name="20% - Accent1 2 2 2 3 4 2 3 2 2" xfId="2612" xr:uid="{00000000-0005-0000-0000-00008B090000}"/>
    <cellStyle name="20% - Accent1 2 2 2 3 4 2 3 2 2 2" xfId="2613" xr:uid="{00000000-0005-0000-0000-00008C090000}"/>
    <cellStyle name="20% - Accent1 2 2 2 3 4 2 3 2 3" xfId="2614" xr:uid="{00000000-0005-0000-0000-00008D090000}"/>
    <cellStyle name="20% - Accent1 2 2 2 3 4 2 3 3" xfId="2615" xr:uid="{00000000-0005-0000-0000-00008E090000}"/>
    <cellStyle name="20% - Accent1 2 2 2 3 4 2 3 3 2" xfId="2616" xr:uid="{00000000-0005-0000-0000-00008F090000}"/>
    <cellStyle name="20% - Accent1 2 2 2 3 4 2 3 4" xfId="2617" xr:uid="{00000000-0005-0000-0000-000090090000}"/>
    <cellStyle name="20% - Accent1 2 2 2 3 4 2 4" xfId="2618" xr:uid="{00000000-0005-0000-0000-000091090000}"/>
    <cellStyle name="20% - Accent1 2 2 2 3 4 2 4 2" xfId="2619" xr:uid="{00000000-0005-0000-0000-000092090000}"/>
    <cellStyle name="20% - Accent1 2 2 2 3 4 2 4 2 2" xfId="2620" xr:uid="{00000000-0005-0000-0000-000093090000}"/>
    <cellStyle name="20% - Accent1 2 2 2 3 4 2 4 2 2 2" xfId="2621" xr:uid="{00000000-0005-0000-0000-000094090000}"/>
    <cellStyle name="20% - Accent1 2 2 2 3 4 2 4 2 3" xfId="2622" xr:uid="{00000000-0005-0000-0000-000095090000}"/>
    <cellStyle name="20% - Accent1 2 2 2 3 4 2 4 3" xfId="2623" xr:uid="{00000000-0005-0000-0000-000096090000}"/>
    <cellStyle name="20% - Accent1 2 2 2 3 4 2 4 3 2" xfId="2624" xr:uid="{00000000-0005-0000-0000-000097090000}"/>
    <cellStyle name="20% - Accent1 2 2 2 3 4 2 4 4" xfId="2625" xr:uid="{00000000-0005-0000-0000-000098090000}"/>
    <cellStyle name="20% - Accent1 2 2 2 3 4 2 5" xfId="2626" xr:uid="{00000000-0005-0000-0000-000099090000}"/>
    <cellStyle name="20% - Accent1 2 2 2 3 4 2 5 2" xfId="2627" xr:uid="{00000000-0005-0000-0000-00009A090000}"/>
    <cellStyle name="20% - Accent1 2 2 2 3 4 2 5 2 2" xfId="2628" xr:uid="{00000000-0005-0000-0000-00009B090000}"/>
    <cellStyle name="20% - Accent1 2 2 2 3 4 2 5 3" xfId="2629" xr:uid="{00000000-0005-0000-0000-00009C090000}"/>
    <cellStyle name="20% - Accent1 2 2 2 3 4 2 6" xfId="2630" xr:uid="{00000000-0005-0000-0000-00009D090000}"/>
    <cellStyle name="20% - Accent1 2 2 2 3 4 2 6 2" xfId="2631" xr:uid="{00000000-0005-0000-0000-00009E090000}"/>
    <cellStyle name="20% - Accent1 2 2 2 3 4 2 6 2 2" xfId="2632" xr:uid="{00000000-0005-0000-0000-00009F090000}"/>
    <cellStyle name="20% - Accent1 2 2 2 3 4 2 6 3" xfId="2633" xr:uid="{00000000-0005-0000-0000-0000A0090000}"/>
    <cellStyle name="20% - Accent1 2 2 2 3 4 2 7" xfId="2634" xr:uid="{00000000-0005-0000-0000-0000A1090000}"/>
    <cellStyle name="20% - Accent1 2 2 2 3 4 2 7 2" xfId="2635" xr:uid="{00000000-0005-0000-0000-0000A2090000}"/>
    <cellStyle name="20% - Accent1 2 2 2 3 4 2 8" xfId="2636" xr:uid="{00000000-0005-0000-0000-0000A3090000}"/>
    <cellStyle name="20% - Accent1 2 2 2 3 4 2 8 2" xfId="2637" xr:uid="{00000000-0005-0000-0000-0000A4090000}"/>
    <cellStyle name="20% - Accent1 2 2 2 3 4 2 9" xfId="2638" xr:uid="{00000000-0005-0000-0000-0000A5090000}"/>
    <cellStyle name="20% - Accent1 2 2 2 3 4 3" xfId="2639" xr:uid="{00000000-0005-0000-0000-0000A6090000}"/>
    <cellStyle name="20% - Accent1 2 2 2 3 4 3 2" xfId="2640" xr:uid="{00000000-0005-0000-0000-0000A7090000}"/>
    <cellStyle name="20% - Accent1 2 2 2 3 4 3 2 2" xfId="2641" xr:uid="{00000000-0005-0000-0000-0000A8090000}"/>
    <cellStyle name="20% - Accent1 2 2 2 3 4 3 2 2 2" xfId="2642" xr:uid="{00000000-0005-0000-0000-0000A9090000}"/>
    <cellStyle name="20% - Accent1 2 2 2 3 4 3 2 2 2 2" xfId="2643" xr:uid="{00000000-0005-0000-0000-0000AA090000}"/>
    <cellStyle name="20% - Accent1 2 2 2 3 4 3 2 2 3" xfId="2644" xr:uid="{00000000-0005-0000-0000-0000AB090000}"/>
    <cellStyle name="20% - Accent1 2 2 2 3 4 3 2 3" xfId="2645" xr:uid="{00000000-0005-0000-0000-0000AC090000}"/>
    <cellStyle name="20% - Accent1 2 2 2 3 4 3 2 3 2" xfId="2646" xr:uid="{00000000-0005-0000-0000-0000AD090000}"/>
    <cellStyle name="20% - Accent1 2 2 2 3 4 3 2 4" xfId="2647" xr:uid="{00000000-0005-0000-0000-0000AE090000}"/>
    <cellStyle name="20% - Accent1 2 2 2 3 4 3 3" xfId="2648" xr:uid="{00000000-0005-0000-0000-0000AF090000}"/>
    <cellStyle name="20% - Accent1 2 2 2 3 4 3 3 2" xfId="2649" xr:uid="{00000000-0005-0000-0000-0000B0090000}"/>
    <cellStyle name="20% - Accent1 2 2 2 3 4 3 3 2 2" xfId="2650" xr:uid="{00000000-0005-0000-0000-0000B1090000}"/>
    <cellStyle name="20% - Accent1 2 2 2 3 4 3 3 2 2 2" xfId="2651" xr:uid="{00000000-0005-0000-0000-0000B2090000}"/>
    <cellStyle name="20% - Accent1 2 2 2 3 4 3 3 2 3" xfId="2652" xr:uid="{00000000-0005-0000-0000-0000B3090000}"/>
    <cellStyle name="20% - Accent1 2 2 2 3 4 3 3 3" xfId="2653" xr:uid="{00000000-0005-0000-0000-0000B4090000}"/>
    <cellStyle name="20% - Accent1 2 2 2 3 4 3 3 3 2" xfId="2654" xr:uid="{00000000-0005-0000-0000-0000B5090000}"/>
    <cellStyle name="20% - Accent1 2 2 2 3 4 3 3 4" xfId="2655" xr:uid="{00000000-0005-0000-0000-0000B6090000}"/>
    <cellStyle name="20% - Accent1 2 2 2 3 4 3 4" xfId="2656" xr:uid="{00000000-0005-0000-0000-0000B7090000}"/>
    <cellStyle name="20% - Accent1 2 2 2 3 4 3 4 2" xfId="2657" xr:uid="{00000000-0005-0000-0000-0000B8090000}"/>
    <cellStyle name="20% - Accent1 2 2 2 3 4 3 4 2 2" xfId="2658" xr:uid="{00000000-0005-0000-0000-0000B9090000}"/>
    <cellStyle name="20% - Accent1 2 2 2 3 4 3 4 2 2 2" xfId="2659" xr:uid="{00000000-0005-0000-0000-0000BA090000}"/>
    <cellStyle name="20% - Accent1 2 2 2 3 4 3 4 2 3" xfId="2660" xr:uid="{00000000-0005-0000-0000-0000BB090000}"/>
    <cellStyle name="20% - Accent1 2 2 2 3 4 3 4 3" xfId="2661" xr:uid="{00000000-0005-0000-0000-0000BC090000}"/>
    <cellStyle name="20% - Accent1 2 2 2 3 4 3 4 3 2" xfId="2662" xr:uid="{00000000-0005-0000-0000-0000BD090000}"/>
    <cellStyle name="20% - Accent1 2 2 2 3 4 3 4 4" xfId="2663" xr:uid="{00000000-0005-0000-0000-0000BE090000}"/>
    <cellStyle name="20% - Accent1 2 2 2 3 4 3 5" xfId="2664" xr:uid="{00000000-0005-0000-0000-0000BF090000}"/>
    <cellStyle name="20% - Accent1 2 2 2 3 4 3 5 2" xfId="2665" xr:uid="{00000000-0005-0000-0000-0000C0090000}"/>
    <cellStyle name="20% - Accent1 2 2 2 3 4 3 5 2 2" xfId="2666" xr:uid="{00000000-0005-0000-0000-0000C1090000}"/>
    <cellStyle name="20% - Accent1 2 2 2 3 4 3 5 3" xfId="2667" xr:uid="{00000000-0005-0000-0000-0000C2090000}"/>
    <cellStyle name="20% - Accent1 2 2 2 3 4 3 6" xfId="2668" xr:uid="{00000000-0005-0000-0000-0000C3090000}"/>
    <cellStyle name="20% - Accent1 2 2 2 3 4 3 6 2" xfId="2669" xr:uid="{00000000-0005-0000-0000-0000C4090000}"/>
    <cellStyle name="20% - Accent1 2 2 2 3 4 3 6 2 2" xfId="2670" xr:uid="{00000000-0005-0000-0000-0000C5090000}"/>
    <cellStyle name="20% - Accent1 2 2 2 3 4 3 6 3" xfId="2671" xr:uid="{00000000-0005-0000-0000-0000C6090000}"/>
    <cellStyle name="20% - Accent1 2 2 2 3 4 3 7" xfId="2672" xr:uid="{00000000-0005-0000-0000-0000C7090000}"/>
    <cellStyle name="20% - Accent1 2 2 2 3 4 3 7 2" xfId="2673" xr:uid="{00000000-0005-0000-0000-0000C8090000}"/>
    <cellStyle name="20% - Accent1 2 2 2 3 4 3 8" xfId="2674" xr:uid="{00000000-0005-0000-0000-0000C9090000}"/>
    <cellStyle name="20% - Accent1 2 2 2 3 4 3 8 2" xfId="2675" xr:uid="{00000000-0005-0000-0000-0000CA090000}"/>
    <cellStyle name="20% - Accent1 2 2 2 3 4 3 9" xfId="2676" xr:uid="{00000000-0005-0000-0000-0000CB090000}"/>
    <cellStyle name="20% - Accent1 2 2 2 3 4 4" xfId="2677" xr:uid="{00000000-0005-0000-0000-0000CC090000}"/>
    <cellStyle name="20% - Accent1 2 2 2 3 4 4 2" xfId="2678" xr:uid="{00000000-0005-0000-0000-0000CD090000}"/>
    <cellStyle name="20% - Accent1 2 2 2 3 4 4 2 2" xfId="2679" xr:uid="{00000000-0005-0000-0000-0000CE090000}"/>
    <cellStyle name="20% - Accent1 2 2 2 3 4 4 2 2 2" xfId="2680" xr:uid="{00000000-0005-0000-0000-0000CF090000}"/>
    <cellStyle name="20% - Accent1 2 2 2 3 4 4 2 3" xfId="2681" xr:uid="{00000000-0005-0000-0000-0000D0090000}"/>
    <cellStyle name="20% - Accent1 2 2 2 3 4 4 3" xfId="2682" xr:uid="{00000000-0005-0000-0000-0000D1090000}"/>
    <cellStyle name="20% - Accent1 2 2 2 3 4 4 3 2" xfId="2683" xr:uid="{00000000-0005-0000-0000-0000D2090000}"/>
    <cellStyle name="20% - Accent1 2 2 2 3 4 4 4" xfId="2684" xr:uid="{00000000-0005-0000-0000-0000D3090000}"/>
    <cellStyle name="20% - Accent1 2 2 2 3 4 5" xfId="2685" xr:uid="{00000000-0005-0000-0000-0000D4090000}"/>
    <cellStyle name="20% - Accent1 2 2 2 3 4 5 2" xfId="2686" xr:uid="{00000000-0005-0000-0000-0000D5090000}"/>
    <cellStyle name="20% - Accent1 2 2 2 3 4 5 2 2" xfId="2687" xr:uid="{00000000-0005-0000-0000-0000D6090000}"/>
    <cellStyle name="20% - Accent1 2 2 2 3 4 5 2 2 2" xfId="2688" xr:uid="{00000000-0005-0000-0000-0000D7090000}"/>
    <cellStyle name="20% - Accent1 2 2 2 3 4 5 2 3" xfId="2689" xr:uid="{00000000-0005-0000-0000-0000D8090000}"/>
    <cellStyle name="20% - Accent1 2 2 2 3 4 5 3" xfId="2690" xr:uid="{00000000-0005-0000-0000-0000D9090000}"/>
    <cellStyle name="20% - Accent1 2 2 2 3 4 5 3 2" xfId="2691" xr:uid="{00000000-0005-0000-0000-0000DA090000}"/>
    <cellStyle name="20% - Accent1 2 2 2 3 4 5 4" xfId="2692" xr:uid="{00000000-0005-0000-0000-0000DB090000}"/>
    <cellStyle name="20% - Accent1 2 2 2 3 4 6" xfId="2693" xr:uid="{00000000-0005-0000-0000-0000DC090000}"/>
    <cellStyle name="20% - Accent1 2 2 2 3 4 6 2" xfId="2694" xr:uid="{00000000-0005-0000-0000-0000DD090000}"/>
    <cellStyle name="20% - Accent1 2 2 2 3 4 6 2 2" xfId="2695" xr:uid="{00000000-0005-0000-0000-0000DE090000}"/>
    <cellStyle name="20% - Accent1 2 2 2 3 4 6 2 2 2" xfId="2696" xr:uid="{00000000-0005-0000-0000-0000DF090000}"/>
    <cellStyle name="20% - Accent1 2 2 2 3 4 6 2 3" xfId="2697" xr:uid="{00000000-0005-0000-0000-0000E0090000}"/>
    <cellStyle name="20% - Accent1 2 2 2 3 4 6 3" xfId="2698" xr:uid="{00000000-0005-0000-0000-0000E1090000}"/>
    <cellStyle name="20% - Accent1 2 2 2 3 4 6 3 2" xfId="2699" xr:uid="{00000000-0005-0000-0000-0000E2090000}"/>
    <cellStyle name="20% - Accent1 2 2 2 3 4 6 4" xfId="2700" xr:uid="{00000000-0005-0000-0000-0000E3090000}"/>
    <cellStyle name="20% - Accent1 2 2 2 3 4 7" xfId="2701" xr:uid="{00000000-0005-0000-0000-0000E4090000}"/>
    <cellStyle name="20% - Accent1 2 2 2 3 4 7 2" xfId="2702" xr:uid="{00000000-0005-0000-0000-0000E5090000}"/>
    <cellStyle name="20% - Accent1 2 2 2 3 4 7 2 2" xfId="2703" xr:uid="{00000000-0005-0000-0000-0000E6090000}"/>
    <cellStyle name="20% - Accent1 2 2 2 3 4 7 3" xfId="2704" xr:uid="{00000000-0005-0000-0000-0000E7090000}"/>
    <cellStyle name="20% - Accent1 2 2 2 3 4 8" xfId="2705" xr:uid="{00000000-0005-0000-0000-0000E8090000}"/>
    <cellStyle name="20% - Accent1 2 2 2 3 4 8 2" xfId="2706" xr:uid="{00000000-0005-0000-0000-0000E9090000}"/>
    <cellStyle name="20% - Accent1 2 2 2 3 4 8 2 2" xfId="2707" xr:uid="{00000000-0005-0000-0000-0000EA090000}"/>
    <cellStyle name="20% - Accent1 2 2 2 3 4 8 3" xfId="2708" xr:uid="{00000000-0005-0000-0000-0000EB090000}"/>
    <cellStyle name="20% - Accent1 2 2 2 3 4 9" xfId="2709" xr:uid="{00000000-0005-0000-0000-0000EC090000}"/>
    <cellStyle name="20% - Accent1 2 2 2 3 4 9 2" xfId="2710" xr:uid="{00000000-0005-0000-0000-0000ED090000}"/>
    <cellStyle name="20% - Accent1 2 2 2 3 5" xfId="2711" xr:uid="{00000000-0005-0000-0000-0000EE090000}"/>
    <cellStyle name="20% - Accent1 2 2 2 3 5 2" xfId="2712" xr:uid="{00000000-0005-0000-0000-0000EF090000}"/>
    <cellStyle name="20% - Accent1 2 2 2 3 5 2 2" xfId="2713" xr:uid="{00000000-0005-0000-0000-0000F0090000}"/>
    <cellStyle name="20% - Accent1 2 2 2 3 5 2 2 2" xfId="2714" xr:uid="{00000000-0005-0000-0000-0000F1090000}"/>
    <cellStyle name="20% - Accent1 2 2 2 3 5 2 2 2 2" xfId="2715" xr:uid="{00000000-0005-0000-0000-0000F2090000}"/>
    <cellStyle name="20% - Accent1 2 2 2 3 5 2 2 3" xfId="2716" xr:uid="{00000000-0005-0000-0000-0000F3090000}"/>
    <cellStyle name="20% - Accent1 2 2 2 3 5 2 3" xfId="2717" xr:uid="{00000000-0005-0000-0000-0000F4090000}"/>
    <cellStyle name="20% - Accent1 2 2 2 3 5 2 3 2" xfId="2718" xr:uid="{00000000-0005-0000-0000-0000F5090000}"/>
    <cellStyle name="20% - Accent1 2 2 2 3 5 2 4" xfId="2719" xr:uid="{00000000-0005-0000-0000-0000F6090000}"/>
    <cellStyle name="20% - Accent1 2 2 2 3 5 3" xfId="2720" xr:uid="{00000000-0005-0000-0000-0000F7090000}"/>
    <cellStyle name="20% - Accent1 2 2 2 3 5 3 2" xfId="2721" xr:uid="{00000000-0005-0000-0000-0000F8090000}"/>
    <cellStyle name="20% - Accent1 2 2 2 3 5 3 2 2" xfId="2722" xr:uid="{00000000-0005-0000-0000-0000F9090000}"/>
    <cellStyle name="20% - Accent1 2 2 2 3 5 3 2 2 2" xfId="2723" xr:uid="{00000000-0005-0000-0000-0000FA090000}"/>
    <cellStyle name="20% - Accent1 2 2 2 3 5 3 2 3" xfId="2724" xr:uid="{00000000-0005-0000-0000-0000FB090000}"/>
    <cellStyle name="20% - Accent1 2 2 2 3 5 3 3" xfId="2725" xr:uid="{00000000-0005-0000-0000-0000FC090000}"/>
    <cellStyle name="20% - Accent1 2 2 2 3 5 3 3 2" xfId="2726" xr:uid="{00000000-0005-0000-0000-0000FD090000}"/>
    <cellStyle name="20% - Accent1 2 2 2 3 5 3 4" xfId="2727" xr:uid="{00000000-0005-0000-0000-0000FE090000}"/>
    <cellStyle name="20% - Accent1 2 2 2 3 5 4" xfId="2728" xr:uid="{00000000-0005-0000-0000-0000FF090000}"/>
    <cellStyle name="20% - Accent1 2 2 2 3 5 4 2" xfId="2729" xr:uid="{00000000-0005-0000-0000-0000000A0000}"/>
    <cellStyle name="20% - Accent1 2 2 2 3 5 4 2 2" xfId="2730" xr:uid="{00000000-0005-0000-0000-0000010A0000}"/>
    <cellStyle name="20% - Accent1 2 2 2 3 5 4 2 2 2" xfId="2731" xr:uid="{00000000-0005-0000-0000-0000020A0000}"/>
    <cellStyle name="20% - Accent1 2 2 2 3 5 4 2 3" xfId="2732" xr:uid="{00000000-0005-0000-0000-0000030A0000}"/>
    <cellStyle name="20% - Accent1 2 2 2 3 5 4 3" xfId="2733" xr:uid="{00000000-0005-0000-0000-0000040A0000}"/>
    <cellStyle name="20% - Accent1 2 2 2 3 5 4 3 2" xfId="2734" xr:uid="{00000000-0005-0000-0000-0000050A0000}"/>
    <cellStyle name="20% - Accent1 2 2 2 3 5 4 4" xfId="2735" xr:uid="{00000000-0005-0000-0000-0000060A0000}"/>
    <cellStyle name="20% - Accent1 2 2 2 3 5 5" xfId="2736" xr:uid="{00000000-0005-0000-0000-0000070A0000}"/>
    <cellStyle name="20% - Accent1 2 2 2 3 5 5 2" xfId="2737" xr:uid="{00000000-0005-0000-0000-0000080A0000}"/>
    <cellStyle name="20% - Accent1 2 2 2 3 5 5 2 2" xfId="2738" xr:uid="{00000000-0005-0000-0000-0000090A0000}"/>
    <cellStyle name="20% - Accent1 2 2 2 3 5 5 3" xfId="2739" xr:uid="{00000000-0005-0000-0000-00000A0A0000}"/>
    <cellStyle name="20% - Accent1 2 2 2 3 5 6" xfId="2740" xr:uid="{00000000-0005-0000-0000-00000B0A0000}"/>
    <cellStyle name="20% - Accent1 2 2 2 3 5 6 2" xfId="2741" xr:uid="{00000000-0005-0000-0000-00000C0A0000}"/>
    <cellStyle name="20% - Accent1 2 2 2 3 5 6 2 2" xfId="2742" xr:uid="{00000000-0005-0000-0000-00000D0A0000}"/>
    <cellStyle name="20% - Accent1 2 2 2 3 5 6 3" xfId="2743" xr:uid="{00000000-0005-0000-0000-00000E0A0000}"/>
    <cellStyle name="20% - Accent1 2 2 2 3 5 7" xfId="2744" xr:uid="{00000000-0005-0000-0000-00000F0A0000}"/>
    <cellStyle name="20% - Accent1 2 2 2 3 5 7 2" xfId="2745" xr:uid="{00000000-0005-0000-0000-0000100A0000}"/>
    <cellStyle name="20% - Accent1 2 2 2 3 5 8" xfId="2746" xr:uid="{00000000-0005-0000-0000-0000110A0000}"/>
    <cellStyle name="20% - Accent1 2 2 2 3 5 8 2" xfId="2747" xr:uid="{00000000-0005-0000-0000-0000120A0000}"/>
    <cellStyle name="20% - Accent1 2 2 2 3 5 9" xfId="2748" xr:uid="{00000000-0005-0000-0000-0000130A0000}"/>
    <cellStyle name="20% - Accent1 2 2 2 3 6" xfId="2749" xr:uid="{00000000-0005-0000-0000-0000140A0000}"/>
    <cellStyle name="20% - Accent1 2 2 2 3 6 2" xfId="2750" xr:uid="{00000000-0005-0000-0000-0000150A0000}"/>
    <cellStyle name="20% - Accent1 2 2 2 3 6 2 2" xfId="2751" xr:uid="{00000000-0005-0000-0000-0000160A0000}"/>
    <cellStyle name="20% - Accent1 2 2 2 3 6 2 2 2" xfId="2752" xr:uid="{00000000-0005-0000-0000-0000170A0000}"/>
    <cellStyle name="20% - Accent1 2 2 2 3 6 2 2 2 2" xfId="2753" xr:uid="{00000000-0005-0000-0000-0000180A0000}"/>
    <cellStyle name="20% - Accent1 2 2 2 3 6 2 2 3" xfId="2754" xr:uid="{00000000-0005-0000-0000-0000190A0000}"/>
    <cellStyle name="20% - Accent1 2 2 2 3 6 2 3" xfId="2755" xr:uid="{00000000-0005-0000-0000-00001A0A0000}"/>
    <cellStyle name="20% - Accent1 2 2 2 3 6 2 3 2" xfId="2756" xr:uid="{00000000-0005-0000-0000-00001B0A0000}"/>
    <cellStyle name="20% - Accent1 2 2 2 3 6 2 4" xfId="2757" xr:uid="{00000000-0005-0000-0000-00001C0A0000}"/>
    <cellStyle name="20% - Accent1 2 2 2 3 6 3" xfId="2758" xr:uid="{00000000-0005-0000-0000-00001D0A0000}"/>
    <cellStyle name="20% - Accent1 2 2 2 3 6 3 2" xfId="2759" xr:uid="{00000000-0005-0000-0000-00001E0A0000}"/>
    <cellStyle name="20% - Accent1 2 2 2 3 6 3 2 2" xfId="2760" xr:uid="{00000000-0005-0000-0000-00001F0A0000}"/>
    <cellStyle name="20% - Accent1 2 2 2 3 6 3 2 2 2" xfId="2761" xr:uid="{00000000-0005-0000-0000-0000200A0000}"/>
    <cellStyle name="20% - Accent1 2 2 2 3 6 3 2 3" xfId="2762" xr:uid="{00000000-0005-0000-0000-0000210A0000}"/>
    <cellStyle name="20% - Accent1 2 2 2 3 6 3 3" xfId="2763" xr:uid="{00000000-0005-0000-0000-0000220A0000}"/>
    <cellStyle name="20% - Accent1 2 2 2 3 6 3 3 2" xfId="2764" xr:uid="{00000000-0005-0000-0000-0000230A0000}"/>
    <cellStyle name="20% - Accent1 2 2 2 3 6 3 4" xfId="2765" xr:uid="{00000000-0005-0000-0000-0000240A0000}"/>
    <cellStyle name="20% - Accent1 2 2 2 3 6 4" xfId="2766" xr:uid="{00000000-0005-0000-0000-0000250A0000}"/>
    <cellStyle name="20% - Accent1 2 2 2 3 6 4 2" xfId="2767" xr:uid="{00000000-0005-0000-0000-0000260A0000}"/>
    <cellStyle name="20% - Accent1 2 2 2 3 6 4 2 2" xfId="2768" xr:uid="{00000000-0005-0000-0000-0000270A0000}"/>
    <cellStyle name="20% - Accent1 2 2 2 3 6 4 2 2 2" xfId="2769" xr:uid="{00000000-0005-0000-0000-0000280A0000}"/>
    <cellStyle name="20% - Accent1 2 2 2 3 6 4 2 3" xfId="2770" xr:uid="{00000000-0005-0000-0000-0000290A0000}"/>
    <cellStyle name="20% - Accent1 2 2 2 3 6 4 3" xfId="2771" xr:uid="{00000000-0005-0000-0000-00002A0A0000}"/>
    <cellStyle name="20% - Accent1 2 2 2 3 6 4 3 2" xfId="2772" xr:uid="{00000000-0005-0000-0000-00002B0A0000}"/>
    <cellStyle name="20% - Accent1 2 2 2 3 6 4 4" xfId="2773" xr:uid="{00000000-0005-0000-0000-00002C0A0000}"/>
    <cellStyle name="20% - Accent1 2 2 2 3 6 5" xfId="2774" xr:uid="{00000000-0005-0000-0000-00002D0A0000}"/>
    <cellStyle name="20% - Accent1 2 2 2 3 6 5 2" xfId="2775" xr:uid="{00000000-0005-0000-0000-00002E0A0000}"/>
    <cellStyle name="20% - Accent1 2 2 2 3 6 5 2 2" xfId="2776" xr:uid="{00000000-0005-0000-0000-00002F0A0000}"/>
    <cellStyle name="20% - Accent1 2 2 2 3 6 5 3" xfId="2777" xr:uid="{00000000-0005-0000-0000-0000300A0000}"/>
    <cellStyle name="20% - Accent1 2 2 2 3 6 6" xfId="2778" xr:uid="{00000000-0005-0000-0000-0000310A0000}"/>
    <cellStyle name="20% - Accent1 2 2 2 3 6 6 2" xfId="2779" xr:uid="{00000000-0005-0000-0000-0000320A0000}"/>
    <cellStyle name="20% - Accent1 2 2 2 3 6 6 2 2" xfId="2780" xr:uid="{00000000-0005-0000-0000-0000330A0000}"/>
    <cellStyle name="20% - Accent1 2 2 2 3 6 6 3" xfId="2781" xr:uid="{00000000-0005-0000-0000-0000340A0000}"/>
    <cellStyle name="20% - Accent1 2 2 2 3 6 7" xfId="2782" xr:uid="{00000000-0005-0000-0000-0000350A0000}"/>
    <cellStyle name="20% - Accent1 2 2 2 3 6 7 2" xfId="2783" xr:uid="{00000000-0005-0000-0000-0000360A0000}"/>
    <cellStyle name="20% - Accent1 2 2 2 3 6 8" xfId="2784" xr:uid="{00000000-0005-0000-0000-0000370A0000}"/>
    <cellStyle name="20% - Accent1 2 2 2 3 6 8 2" xfId="2785" xr:uid="{00000000-0005-0000-0000-0000380A0000}"/>
    <cellStyle name="20% - Accent1 2 2 2 3 6 9" xfId="2786" xr:uid="{00000000-0005-0000-0000-0000390A0000}"/>
    <cellStyle name="20% - Accent1 2 2 2 3 7" xfId="2787" xr:uid="{00000000-0005-0000-0000-00003A0A0000}"/>
    <cellStyle name="20% - Accent1 2 2 2 3 7 2" xfId="2788" xr:uid="{00000000-0005-0000-0000-00003B0A0000}"/>
    <cellStyle name="20% - Accent1 2 2 2 3 7 2 2" xfId="2789" xr:uid="{00000000-0005-0000-0000-00003C0A0000}"/>
    <cellStyle name="20% - Accent1 2 2 2 3 7 2 2 2" xfId="2790" xr:uid="{00000000-0005-0000-0000-00003D0A0000}"/>
    <cellStyle name="20% - Accent1 2 2 2 3 7 2 3" xfId="2791" xr:uid="{00000000-0005-0000-0000-00003E0A0000}"/>
    <cellStyle name="20% - Accent1 2 2 2 3 7 3" xfId="2792" xr:uid="{00000000-0005-0000-0000-00003F0A0000}"/>
    <cellStyle name="20% - Accent1 2 2 2 3 7 3 2" xfId="2793" xr:uid="{00000000-0005-0000-0000-0000400A0000}"/>
    <cellStyle name="20% - Accent1 2 2 2 3 7 4" xfId="2794" xr:uid="{00000000-0005-0000-0000-0000410A0000}"/>
    <cellStyle name="20% - Accent1 2 2 2 3 8" xfId="2795" xr:uid="{00000000-0005-0000-0000-0000420A0000}"/>
    <cellStyle name="20% - Accent1 2 2 2 3 8 2" xfId="2796" xr:uid="{00000000-0005-0000-0000-0000430A0000}"/>
    <cellStyle name="20% - Accent1 2 2 2 3 8 2 2" xfId="2797" xr:uid="{00000000-0005-0000-0000-0000440A0000}"/>
    <cellStyle name="20% - Accent1 2 2 2 3 8 2 2 2" xfId="2798" xr:uid="{00000000-0005-0000-0000-0000450A0000}"/>
    <cellStyle name="20% - Accent1 2 2 2 3 8 2 3" xfId="2799" xr:uid="{00000000-0005-0000-0000-0000460A0000}"/>
    <cellStyle name="20% - Accent1 2 2 2 3 8 3" xfId="2800" xr:uid="{00000000-0005-0000-0000-0000470A0000}"/>
    <cellStyle name="20% - Accent1 2 2 2 3 8 3 2" xfId="2801" xr:uid="{00000000-0005-0000-0000-0000480A0000}"/>
    <cellStyle name="20% - Accent1 2 2 2 3 8 4" xfId="2802" xr:uid="{00000000-0005-0000-0000-0000490A0000}"/>
    <cellStyle name="20% - Accent1 2 2 2 3 9" xfId="2803" xr:uid="{00000000-0005-0000-0000-00004A0A0000}"/>
    <cellStyle name="20% - Accent1 2 2 2 3 9 2" xfId="2804" xr:uid="{00000000-0005-0000-0000-00004B0A0000}"/>
    <cellStyle name="20% - Accent1 2 2 2 3 9 2 2" xfId="2805" xr:uid="{00000000-0005-0000-0000-00004C0A0000}"/>
    <cellStyle name="20% - Accent1 2 2 2 3 9 2 2 2" xfId="2806" xr:uid="{00000000-0005-0000-0000-00004D0A0000}"/>
    <cellStyle name="20% - Accent1 2 2 2 3 9 2 3" xfId="2807" xr:uid="{00000000-0005-0000-0000-00004E0A0000}"/>
    <cellStyle name="20% - Accent1 2 2 2 3 9 3" xfId="2808" xr:uid="{00000000-0005-0000-0000-00004F0A0000}"/>
    <cellStyle name="20% - Accent1 2 2 2 3 9 3 2" xfId="2809" xr:uid="{00000000-0005-0000-0000-0000500A0000}"/>
    <cellStyle name="20% - Accent1 2 2 2 3 9 4" xfId="2810" xr:uid="{00000000-0005-0000-0000-0000510A0000}"/>
    <cellStyle name="20% - Accent1 2 2 2 4" xfId="2811" xr:uid="{00000000-0005-0000-0000-0000520A0000}"/>
    <cellStyle name="20% - Accent1 2 2 2 4 10" xfId="2812" xr:uid="{00000000-0005-0000-0000-0000530A0000}"/>
    <cellStyle name="20% - Accent1 2 2 2 4 10 2" xfId="2813" xr:uid="{00000000-0005-0000-0000-0000540A0000}"/>
    <cellStyle name="20% - Accent1 2 2 2 4 11" xfId="2814" xr:uid="{00000000-0005-0000-0000-0000550A0000}"/>
    <cellStyle name="20% - Accent1 2 2 2 4 2" xfId="2815" xr:uid="{00000000-0005-0000-0000-0000560A0000}"/>
    <cellStyle name="20% - Accent1 2 2 2 4 2 2" xfId="2816" xr:uid="{00000000-0005-0000-0000-0000570A0000}"/>
    <cellStyle name="20% - Accent1 2 2 2 4 2 2 2" xfId="2817" xr:uid="{00000000-0005-0000-0000-0000580A0000}"/>
    <cellStyle name="20% - Accent1 2 2 2 4 2 2 2 2" xfId="2818" xr:uid="{00000000-0005-0000-0000-0000590A0000}"/>
    <cellStyle name="20% - Accent1 2 2 2 4 2 2 2 2 2" xfId="2819" xr:uid="{00000000-0005-0000-0000-00005A0A0000}"/>
    <cellStyle name="20% - Accent1 2 2 2 4 2 2 2 3" xfId="2820" xr:uid="{00000000-0005-0000-0000-00005B0A0000}"/>
    <cellStyle name="20% - Accent1 2 2 2 4 2 2 3" xfId="2821" xr:uid="{00000000-0005-0000-0000-00005C0A0000}"/>
    <cellStyle name="20% - Accent1 2 2 2 4 2 2 3 2" xfId="2822" xr:uid="{00000000-0005-0000-0000-00005D0A0000}"/>
    <cellStyle name="20% - Accent1 2 2 2 4 2 2 4" xfId="2823" xr:uid="{00000000-0005-0000-0000-00005E0A0000}"/>
    <cellStyle name="20% - Accent1 2 2 2 4 2 3" xfId="2824" xr:uid="{00000000-0005-0000-0000-00005F0A0000}"/>
    <cellStyle name="20% - Accent1 2 2 2 4 2 3 2" xfId="2825" xr:uid="{00000000-0005-0000-0000-0000600A0000}"/>
    <cellStyle name="20% - Accent1 2 2 2 4 2 3 2 2" xfId="2826" xr:uid="{00000000-0005-0000-0000-0000610A0000}"/>
    <cellStyle name="20% - Accent1 2 2 2 4 2 3 2 2 2" xfId="2827" xr:uid="{00000000-0005-0000-0000-0000620A0000}"/>
    <cellStyle name="20% - Accent1 2 2 2 4 2 3 2 3" xfId="2828" xr:uid="{00000000-0005-0000-0000-0000630A0000}"/>
    <cellStyle name="20% - Accent1 2 2 2 4 2 3 3" xfId="2829" xr:uid="{00000000-0005-0000-0000-0000640A0000}"/>
    <cellStyle name="20% - Accent1 2 2 2 4 2 3 3 2" xfId="2830" xr:uid="{00000000-0005-0000-0000-0000650A0000}"/>
    <cellStyle name="20% - Accent1 2 2 2 4 2 3 4" xfId="2831" xr:uid="{00000000-0005-0000-0000-0000660A0000}"/>
    <cellStyle name="20% - Accent1 2 2 2 4 2 4" xfId="2832" xr:uid="{00000000-0005-0000-0000-0000670A0000}"/>
    <cellStyle name="20% - Accent1 2 2 2 4 2 4 2" xfId="2833" xr:uid="{00000000-0005-0000-0000-0000680A0000}"/>
    <cellStyle name="20% - Accent1 2 2 2 4 2 4 2 2" xfId="2834" xr:uid="{00000000-0005-0000-0000-0000690A0000}"/>
    <cellStyle name="20% - Accent1 2 2 2 4 2 4 2 2 2" xfId="2835" xr:uid="{00000000-0005-0000-0000-00006A0A0000}"/>
    <cellStyle name="20% - Accent1 2 2 2 4 2 4 2 3" xfId="2836" xr:uid="{00000000-0005-0000-0000-00006B0A0000}"/>
    <cellStyle name="20% - Accent1 2 2 2 4 2 4 3" xfId="2837" xr:uid="{00000000-0005-0000-0000-00006C0A0000}"/>
    <cellStyle name="20% - Accent1 2 2 2 4 2 4 3 2" xfId="2838" xr:uid="{00000000-0005-0000-0000-00006D0A0000}"/>
    <cellStyle name="20% - Accent1 2 2 2 4 2 4 4" xfId="2839" xr:uid="{00000000-0005-0000-0000-00006E0A0000}"/>
    <cellStyle name="20% - Accent1 2 2 2 4 2 5" xfId="2840" xr:uid="{00000000-0005-0000-0000-00006F0A0000}"/>
    <cellStyle name="20% - Accent1 2 2 2 4 2 5 2" xfId="2841" xr:uid="{00000000-0005-0000-0000-0000700A0000}"/>
    <cellStyle name="20% - Accent1 2 2 2 4 2 5 2 2" xfId="2842" xr:uid="{00000000-0005-0000-0000-0000710A0000}"/>
    <cellStyle name="20% - Accent1 2 2 2 4 2 5 3" xfId="2843" xr:uid="{00000000-0005-0000-0000-0000720A0000}"/>
    <cellStyle name="20% - Accent1 2 2 2 4 2 6" xfId="2844" xr:uid="{00000000-0005-0000-0000-0000730A0000}"/>
    <cellStyle name="20% - Accent1 2 2 2 4 2 6 2" xfId="2845" xr:uid="{00000000-0005-0000-0000-0000740A0000}"/>
    <cellStyle name="20% - Accent1 2 2 2 4 2 6 2 2" xfId="2846" xr:uid="{00000000-0005-0000-0000-0000750A0000}"/>
    <cellStyle name="20% - Accent1 2 2 2 4 2 6 3" xfId="2847" xr:uid="{00000000-0005-0000-0000-0000760A0000}"/>
    <cellStyle name="20% - Accent1 2 2 2 4 2 7" xfId="2848" xr:uid="{00000000-0005-0000-0000-0000770A0000}"/>
    <cellStyle name="20% - Accent1 2 2 2 4 2 7 2" xfId="2849" xr:uid="{00000000-0005-0000-0000-0000780A0000}"/>
    <cellStyle name="20% - Accent1 2 2 2 4 2 8" xfId="2850" xr:uid="{00000000-0005-0000-0000-0000790A0000}"/>
    <cellStyle name="20% - Accent1 2 2 2 4 2 8 2" xfId="2851" xr:uid="{00000000-0005-0000-0000-00007A0A0000}"/>
    <cellStyle name="20% - Accent1 2 2 2 4 2 9" xfId="2852" xr:uid="{00000000-0005-0000-0000-00007B0A0000}"/>
    <cellStyle name="20% - Accent1 2 2 2 4 3" xfId="2853" xr:uid="{00000000-0005-0000-0000-00007C0A0000}"/>
    <cellStyle name="20% - Accent1 2 2 2 4 3 2" xfId="2854" xr:uid="{00000000-0005-0000-0000-00007D0A0000}"/>
    <cellStyle name="20% - Accent1 2 2 2 4 3 2 2" xfId="2855" xr:uid="{00000000-0005-0000-0000-00007E0A0000}"/>
    <cellStyle name="20% - Accent1 2 2 2 4 3 2 2 2" xfId="2856" xr:uid="{00000000-0005-0000-0000-00007F0A0000}"/>
    <cellStyle name="20% - Accent1 2 2 2 4 3 2 2 2 2" xfId="2857" xr:uid="{00000000-0005-0000-0000-0000800A0000}"/>
    <cellStyle name="20% - Accent1 2 2 2 4 3 2 2 3" xfId="2858" xr:uid="{00000000-0005-0000-0000-0000810A0000}"/>
    <cellStyle name="20% - Accent1 2 2 2 4 3 2 3" xfId="2859" xr:uid="{00000000-0005-0000-0000-0000820A0000}"/>
    <cellStyle name="20% - Accent1 2 2 2 4 3 2 3 2" xfId="2860" xr:uid="{00000000-0005-0000-0000-0000830A0000}"/>
    <cellStyle name="20% - Accent1 2 2 2 4 3 2 4" xfId="2861" xr:uid="{00000000-0005-0000-0000-0000840A0000}"/>
    <cellStyle name="20% - Accent1 2 2 2 4 3 3" xfId="2862" xr:uid="{00000000-0005-0000-0000-0000850A0000}"/>
    <cellStyle name="20% - Accent1 2 2 2 4 3 3 2" xfId="2863" xr:uid="{00000000-0005-0000-0000-0000860A0000}"/>
    <cellStyle name="20% - Accent1 2 2 2 4 3 3 2 2" xfId="2864" xr:uid="{00000000-0005-0000-0000-0000870A0000}"/>
    <cellStyle name="20% - Accent1 2 2 2 4 3 3 2 2 2" xfId="2865" xr:uid="{00000000-0005-0000-0000-0000880A0000}"/>
    <cellStyle name="20% - Accent1 2 2 2 4 3 3 2 3" xfId="2866" xr:uid="{00000000-0005-0000-0000-0000890A0000}"/>
    <cellStyle name="20% - Accent1 2 2 2 4 3 3 3" xfId="2867" xr:uid="{00000000-0005-0000-0000-00008A0A0000}"/>
    <cellStyle name="20% - Accent1 2 2 2 4 3 3 3 2" xfId="2868" xr:uid="{00000000-0005-0000-0000-00008B0A0000}"/>
    <cellStyle name="20% - Accent1 2 2 2 4 3 3 4" xfId="2869" xr:uid="{00000000-0005-0000-0000-00008C0A0000}"/>
    <cellStyle name="20% - Accent1 2 2 2 4 3 4" xfId="2870" xr:uid="{00000000-0005-0000-0000-00008D0A0000}"/>
    <cellStyle name="20% - Accent1 2 2 2 4 3 4 2" xfId="2871" xr:uid="{00000000-0005-0000-0000-00008E0A0000}"/>
    <cellStyle name="20% - Accent1 2 2 2 4 3 4 2 2" xfId="2872" xr:uid="{00000000-0005-0000-0000-00008F0A0000}"/>
    <cellStyle name="20% - Accent1 2 2 2 4 3 4 2 2 2" xfId="2873" xr:uid="{00000000-0005-0000-0000-0000900A0000}"/>
    <cellStyle name="20% - Accent1 2 2 2 4 3 4 2 3" xfId="2874" xr:uid="{00000000-0005-0000-0000-0000910A0000}"/>
    <cellStyle name="20% - Accent1 2 2 2 4 3 4 3" xfId="2875" xr:uid="{00000000-0005-0000-0000-0000920A0000}"/>
    <cellStyle name="20% - Accent1 2 2 2 4 3 4 3 2" xfId="2876" xr:uid="{00000000-0005-0000-0000-0000930A0000}"/>
    <cellStyle name="20% - Accent1 2 2 2 4 3 4 4" xfId="2877" xr:uid="{00000000-0005-0000-0000-0000940A0000}"/>
    <cellStyle name="20% - Accent1 2 2 2 4 3 5" xfId="2878" xr:uid="{00000000-0005-0000-0000-0000950A0000}"/>
    <cellStyle name="20% - Accent1 2 2 2 4 3 5 2" xfId="2879" xr:uid="{00000000-0005-0000-0000-0000960A0000}"/>
    <cellStyle name="20% - Accent1 2 2 2 4 3 5 2 2" xfId="2880" xr:uid="{00000000-0005-0000-0000-0000970A0000}"/>
    <cellStyle name="20% - Accent1 2 2 2 4 3 5 3" xfId="2881" xr:uid="{00000000-0005-0000-0000-0000980A0000}"/>
    <cellStyle name="20% - Accent1 2 2 2 4 3 6" xfId="2882" xr:uid="{00000000-0005-0000-0000-0000990A0000}"/>
    <cellStyle name="20% - Accent1 2 2 2 4 3 6 2" xfId="2883" xr:uid="{00000000-0005-0000-0000-00009A0A0000}"/>
    <cellStyle name="20% - Accent1 2 2 2 4 3 6 2 2" xfId="2884" xr:uid="{00000000-0005-0000-0000-00009B0A0000}"/>
    <cellStyle name="20% - Accent1 2 2 2 4 3 6 3" xfId="2885" xr:uid="{00000000-0005-0000-0000-00009C0A0000}"/>
    <cellStyle name="20% - Accent1 2 2 2 4 3 7" xfId="2886" xr:uid="{00000000-0005-0000-0000-00009D0A0000}"/>
    <cellStyle name="20% - Accent1 2 2 2 4 3 7 2" xfId="2887" xr:uid="{00000000-0005-0000-0000-00009E0A0000}"/>
    <cellStyle name="20% - Accent1 2 2 2 4 3 8" xfId="2888" xr:uid="{00000000-0005-0000-0000-00009F0A0000}"/>
    <cellStyle name="20% - Accent1 2 2 2 4 3 8 2" xfId="2889" xr:uid="{00000000-0005-0000-0000-0000A00A0000}"/>
    <cellStyle name="20% - Accent1 2 2 2 4 3 9" xfId="2890" xr:uid="{00000000-0005-0000-0000-0000A10A0000}"/>
    <cellStyle name="20% - Accent1 2 2 2 4 4" xfId="2891" xr:uid="{00000000-0005-0000-0000-0000A20A0000}"/>
    <cellStyle name="20% - Accent1 2 2 2 4 4 2" xfId="2892" xr:uid="{00000000-0005-0000-0000-0000A30A0000}"/>
    <cellStyle name="20% - Accent1 2 2 2 4 4 2 2" xfId="2893" xr:uid="{00000000-0005-0000-0000-0000A40A0000}"/>
    <cellStyle name="20% - Accent1 2 2 2 4 4 2 2 2" xfId="2894" xr:uid="{00000000-0005-0000-0000-0000A50A0000}"/>
    <cellStyle name="20% - Accent1 2 2 2 4 4 2 3" xfId="2895" xr:uid="{00000000-0005-0000-0000-0000A60A0000}"/>
    <cellStyle name="20% - Accent1 2 2 2 4 4 3" xfId="2896" xr:uid="{00000000-0005-0000-0000-0000A70A0000}"/>
    <cellStyle name="20% - Accent1 2 2 2 4 4 3 2" xfId="2897" xr:uid="{00000000-0005-0000-0000-0000A80A0000}"/>
    <cellStyle name="20% - Accent1 2 2 2 4 4 4" xfId="2898" xr:uid="{00000000-0005-0000-0000-0000A90A0000}"/>
    <cellStyle name="20% - Accent1 2 2 2 4 5" xfId="2899" xr:uid="{00000000-0005-0000-0000-0000AA0A0000}"/>
    <cellStyle name="20% - Accent1 2 2 2 4 5 2" xfId="2900" xr:uid="{00000000-0005-0000-0000-0000AB0A0000}"/>
    <cellStyle name="20% - Accent1 2 2 2 4 5 2 2" xfId="2901" xr:uid="{00000000-0005-0000-0000-0000AC0A0000}"/>
    <cellStyle name="20% - Accent1 2 2 2 4 5 2 2 2" xfId="2902" xr:uid="{00000000-0005-0000-0000-0000AD0A0000}"/>
    <cellStyle name="20% - Accent1 2 2 2 4 5 2 3" xfId="2903" xr:uid="{00000000-0005-0000-0000-0000AE0A0000}"/>
    <cellStyle name="20% - Accent1 2 2 2 4 5 3" xfId="2904" xr:uid="{00000000-0005-0000-0000-0000AF0A0000}"/>
    <cellStyle name="20% - Accent1 2 2 2 4 5 3 2" xfId="2905" xr:uid="{00000000-0005-0000-0000-0000B00A0000}"/>
    <cellStyle name="20% - Accent1 2 2 2 4 5 4" xfId="2906" xr:uid="{00000000-0005-0000-0000-0000B10A0000}"/>
    <cellStyle name="20% - Accent1 2 2 2 4 6" xfId="2907" xr:uid="{00000000-0005-0000-0000-0000B20A0000}"/>
    <cellStyle name="20% - Accent1 2 2 2 4 6 2" xfId="2908" xr:uid="{00000000-0005-0000-0000-0000B30A0000}"/>
    <cellStyle name="20% - Accent1 2 2 2 4 6 2 2" xfId="2909" xr:uid="{00000000-0005-0000-0000-0000B40A0000}"/>
    <cellStyle name="20% - Accent1 2 2 2 4 6 2 2 2" xfId="2910" xr:uid="{00000000-0005-0000-0000-0000B50A0000}"/>
    <cellStyle name="20% - Accent1 2 2 2 4 6 2 3" xfId="2911" xr:uid="{00000000-0005-0000-0000-0000B60A0000}"/>
    <cellStyle name="20% - Accent1 2 2 2 4 6 3" xfId="2912" xr:uid="{00000000-0005-0000-0000-0000B70A0000}"/>
    <cellStyle name="20% - Accent1 2 2 2 4 6 3 2" xfId="2913" xr:uid="{00000000-0005-0000-0000-0000B80A0000}"/>
    <cellStyle name="20% - Accent1 2 2 2 4 6 4" xfId="2914" xr:uid="{00000000-0005-0000-0000-0000B90A0000}"/>
    <cellStyle name="20% - Accent1 2 2 2 4 7" xfId="2915" xr:uid="{00000000-0005-0000-0000-0000BA0A0000}"/>
    <cellStyle name="20% - Accent1 2 2 2 4 7 2" xfId="2916" xr:uid="{00000000-0005-0000-0000-0000BB0A0000}"/>
    <cellStyle name="20% - Accent1 2 2 2 4 7 2 2" xfId="2917" xr:uid="{00000000-0005-0000-0000-0000BC0A0000}"/>
    <cellStyle name="20% - Accent1 2 2 2 4 7 3" xfId="2918" xr:uid="{00000000-0005-0000-0000-0000BD0A0000}"/>
    <cellStyle name="20% - Accent1 2 2 2 4 8" xfId="2919" xr:uid="{00000000-0005-0000-0000-0000BE0A0000}"/>
    <cellStyle name="20% - Accent1 2 2 2 4 8 2" xfId="2920" xr:uid="{00000000-0005-0000-0000-0000BF0A0000}"/>
    <cellStyle name="20% - Accent1 2 2 2 4 8 2 2" xfId="2921" xr:uid="{00000000-0005-0000-0000-0000C00A0000}"/>
    <cellStyle name="20% - Accent1 2 2 2 4 8 3" xfId="2922" xr:uid="{00000000-0005-0000-0000-0000C10A0000}"/>
    <cellStyle name="20% - Accent1 2 2 2 4 9" xfId="2923" xr:uid="{00000000-0005-0000-0000-0000C20A0000}"/>
    <cellStyle name="20% - Accent1 2 2 2 4 9 2" xfId="2924" xr:uid="{00000000-0005-0000-0000-0000C30A0000}"/>
    <cellStyle name="20% - Accent1 2 2 2 5" xfId="2925" xr:uid="{00000000-0005-0000-0000-0000C40A0000}"/>
    <cellStyle name="20% - Accent1 2 2 2 5 10" xfId="2926" xr:uid="{00000000-0005-0000-0000-0000C50A0000}"/>
    <cellStyle name="20% - Accent1 2 2 2 5 10 2" xfId="2927" xr:uid="{00000000-0005-0000-0000-0000C60A0000}"/>
    <cellStyle name="20% - Accent1 2 2 2 5 11" xfId="2928" xr:uid="{00000000-0005-0000-0000-0000C70A0000}"/>
    <cellStyle name="20% - Accent1 2 2 2 5 2" xfId="2929" xr:uid="{00000000-0005-0000-0000-0000C80A0000}"/>
    <cellStyle name="20% - Accent1 2 2 2 5 2 2" xfId="2930" xr:uid="{00000000-0005-0000-0000-0000C90A0000}"/>
    <cellStyle name="20% - Accent1 2 2 2 5 2 2 2" xfId="2931" xr:uid="{00000000-0005-0000-0000-0000CA0A0000}"/>
    <cellStyle name="20% - Accent1 2 2 2 5 2 2 2 2" xfId="2932" xr:uid="{00000000-0005-0000-0000-0000CB0A0000}"/>
    <cellStyle name="20% - Accent1 2 2 2 5 2 2 2 2 2" xfId="2933" xr:uid="{00000000-0005-0000-0000-0000CC0A0000}"/>
    <cellStyle name="20% - Accent1 2 2 2 5 2 2 2 3" xfId="2934" xr:uid="{00000000-0005-0000-0000-0000CD0A0000}"/>
    <cellStyle name="20% - Accent1 2 2 2 5 2 2 3" xfId="2935" xr:uid="{00000000-0005-0000-0000-0000CE0A0000}"/>
    <cellStyle name="20% - Accent1 2 2 2 5 2 2 3 2" xfId="2936" xr:uid="{00000000-0005-0000-0000-0000CF0A0000}"/>
    <cellStyle name="20% - Accent1 2 2 2 5 2 2 4" xfId="2937" xr:uid="{00000000-0005-0000-0000-0000D00A0000}"/>
    <cellStyle name="20% - Accent1 2 2 2 5 2 3" xfId="2938" xr:uid="{00000000-0005-0000-0000-0000D10A0000}"/>
    <cellStyle name="20% - Accent1 2 2 2 5 2 3 2" xfId="2939" xr:uid="{00000000-0005-0000-0000-0000D20A0000}"/>
    <cellStyle name="20% - Accent1 2 2 2 5 2 3 2 2" xfId="2940" xr:uid="{00000000-0005-0000-0000-0000D30A0000}"/>
    <cellStyle name="20% - Accent1 2 2 2 5 2 3 2 2 2" xfId="2941" xr:uid="{00000000-0005-0000-0000-0000D40A0000}"/>
    <cellStyle name="20% - Accent1 2 2 2 5 2 3 2 3" xfId="2942" xr:uid="{00000000-0005-0000-0000-0000D50A0000}"/>
    <cellStyle name="20% - Accent1 2 2 2 5 2 3 3" xfId="2943" xr:uid="{00000000-0005-0000-0000-0000D60A0000}"/>
    <cellStyle name="20% - Accent1 2 2 2 5 2 3 3 2" xfId="2944" xr:uid="{00000000-0005-0000-0000-0000D70A0000}"/>
    <cellStyle name="20% - Accent1 2 2 2 5 2 3 4" xfId="2945" xr:uid="{00000000-0005-0000-0000-0000D80A0000}"/>
    <cellStyle name="20% - Accent1 2 2 2 5 2 4" xfId="2946" xr:uid="{00000000-0005-0000-0000-0000D90A0000}"/>
    <cellStyle name="20% - Accent1 2 2 2 5 2 4 2" xfId="2947" xr:uid="{00000000-0005-0000-0000-0000DA0A0000}"/>
    <cellStyle name="20% - Accent1 2 2 2 5 2 4 2 2" xfId="2948" xr:uid="{00000000-0005-0000-0000-0000DB0A0000}"/>
    <cellStyle name="20% - Accent1 2 2 2 5 2 4 2 2 2" xfId="2949" xr:uid="{00000000-0005-0000-0000-0000DC0A0000}"/>
    <cellStyle name="20% - Accent1 2 2 2 5 2 4 2 3" xfId="2950" xr:uid="{00000000-0005-0000-0000-0000DD0A0000}"/>
    <cellStyle name="20% - Accent1 2 2 2 5 2 4 3" xfId="2951" xr:uid="{00000000-0005-0000-0000-0000DE0A0000}"/>
    <cellStyle name="20% - Accent1 2 2 2 5 2 4 3 2" xfId="2952" xr:uid="{00000000-0005-0000-0000-0000DF0A0000}"/>
    <cellStyle name="20% - Accent1 2 2 2 5 2 4 4" xfId="2953" xr:uid="{00000000-0005-0000-0000-0000E00A0000}"/>
    <cellStyle name="20% - Accent1 2 2 2 5 2 5" xfId="2954" xr:uid="{00000000-0005-0000-0000-0000E10A0000}"/>
    <cellStyle name="20% - Accent1 2 2 2 5 2 5 2" xfId="2955" xr:uid="{00000000-0005-0000-0000-0000E20A0000}"/>
    <cellStyle name="20% - Accent1 2 2 2 5 2 5 2 2" xfId="2956" xr:uid="{00000000-0005-0000-0000-0000E30A0000}"/>
    <cellStyle name="20% - Accent1 2 2 2 5 2 5 3" xfId="2957" xr:uid="{00000000-0005-0000-0000-0000E40A0000}"/>
    <cellStyle name="20% - Accent1 2 2 2 5 2 6" xfId="2958" xr:uid="{00000000-0005-0000-0000-0000E50A0000}"/>
    <cellStyle name="20% - Accent1 2 2 2 5 2 6 2" xfId="2959" xr:uid="{00000000-0005-0000-0000-0000E60A0000}"/>
    <cellStyle name="20% - Accent1 2 2 2 5 2 6 2 2" xfId="2960" xr:uid="{00000000-0005-0000-0000-0000E70A0000}"/>
    <cellStyle name="20% - Accent1 2 2 2 5 2 6 3" xfId="2961" xr:uid="{00000000-0005-0000-0000-0000E80A0000}"/>
    <cellStyle name="20% - Accent1 2 2 2 5 2 7" xfId="2962" xr:uid="{00000000-0005-0000-0000-0000E90A0000}"/>
    <cellStyle name="20% - Accent1 2 2 2 5 2 7 2" xfId="2963" xr:uid="{00000000-0005-0000-0000-0000EA0A0000}"/>
    <cellStyle name="20% - Accent1 2 2 2 5 2 8" xfId="2964" xr:uid="{00000000-0005-0000-0000-0000EB0A0000}"/>
    <cellStyle name="20% - Accent1 2 2 2 5 2 8 2" xfId="2965" xr:uid="{00000000-0005-0000-0000-0000EC0A0000}"/>
    <cellStyle name="20% - Accent1 2 2 2 5 2 9" xfId="2966" xr:uid="{00000000-0005-0000-0000-0000ED0A0000}"/>
    <cellStyle name="20% - Accent1 2 2 2 5 3" xfId="2967" xr:uid="{00000000-0005-0000-0000-0000EE0A0000}"/>
    <cellStyle name="20% - Accent1 2 2 2 5 3 2" xfId="2968" xr:uid="{00000000-0005-0000-0000-0000EF0A0000}"/>
    <cellStyle name="20% - Accent1 2 2 2 5 3 2 2" xfId="2969" xr:uid="{00000000-0005-0000-0000-0000F00A0000}"/>
    <cellStyle name="20% - Accent1 2 2 2 5 3 2 2 2" xfId="2970" xr:uid="{00000000-0005-0000-0000-0000F10A0000}"/>
    <cellStyle name="20% - Accent1 2 2 2 5 3 2 2 2 2" xfId="2971" xr:uid="{00000000-0005-0000-0000-0000F20A0000}"/>
    <cellStyle name="20% - Accent1 2 2 2 5 3 2 2 3" xfId="2972" xr:uid="{00000000-0005-0000-0000-0000F30A0000}"/>
    <cellStyle name="20% - Accent1 2 2 2 5 3 2 3" xfId="2973" xr:uid="{00000000-0005-0000-0000-0000F40A0000}"/>
    <cellStyle name="20% - Accent1 2 2 2 5 3 2 3 2" xfId="2974" xr:uid="{00000000-0005-0000-0000-0000F50A0000}"/>
    <cellStyle name="20% - Accent1 2 2 2 5 3 2 4" xfId="2975" xr:uid="{00000000-0005-0000-0000-0000F60A0000}"/>
    <cellStyle name="20% - Accent1 2 2 2 5 3 3" xfId="2976" xr:uid="{00000000-0005-0000-0000-0000F70A0000}"/>
    <cellStyle name="20% - Accent1 2 2 2 5 3 3 2" xfId="2977" xr:uid="{00000000-0005-0000-0000-0000F80A0000}"/>
    <cellStyle name="20% - Accent1 2 2 2 5 3 3 2 2" xfId="2978" xr:uid="{00000000-0005-0000-0000-0000F90A0000}"/>
    <cellStyle name="20% - Accent1 2 2 2 5 3 3 2 2 2" xfId="2979" xr:uid="{00000000-0005-0000-0000-0000FA0A0000}"/>
    <cellStyle name="20% - Accent1 2 2 2 5 3 3 2 3" xfId="2980" xr:uid="{00000000-0005-0000-0000-0000FB0A0000}"/>
    <cellStyle name="20% - Accent1 2 2 2 5 3 3 3" xfId="2981" xr:uid="{00000000-0005-0000-0000-0000FC0A0000}"/>
    <cellStyle name="20% - Accent1 2 2 2 5 3 3 3 2" xfId="2982" xr:uid="{00000000-0005-0000-0000-0000FD0A0000}"/>
    <cellStyle name="20% - Accent1 2 2 2 5 3 3 4" xfId="2983" xr:uid="{00000000-0005-0000-0000-0000FE0A0000}"/>
    <cellStyle name="20% - Accent1 2 2 2 5 3 4" xfId="2984" xr:uid="{00000000-0005-0000-0000-0000FF0A0000}"/>
    <cellStyle name="20% - Accent1 2 2 2 5 3 4 2" xfId="2985" xr:uid="{00000000-0005-0000-0000-0000000B0000}"/>
    <cellStyle name="20% - Accent1 2 2 2 5 3 4 2 2" xfId="2986" xr:uid="{00000000-0005-0000-0000-0000010B0000}"/>
    <cellStyle name="20% - Accent1 2 2 2 5 3 4 2 2 2" xfId="2987" xr:uid="{00000000-0005-0000-0000-0000020B0000}"/>
    <cellStyle name="20% - Accent1 2 2 2 5 3 4 2 3" xfId="2988" xr:uid="{00000000-0005-0000-0000-0000030B0000}"/>
    <cellStyle name="20% - Accent1 2 2 2 5 3 4 3" xfId="2989" xr:uid="{00000000-0005-0000-0000-0000040B0000}"/>
    <cellStyle name="20% - Accent1 2 2 2 5 3 4 3 2" xfId="2990" xr:uid="{00000000-0005-0000-0000-0000050B0000}"/>
    <cellStyle name="20% - Accent1 2 2 2 5 3 4 4" xfId="2991" xr:uid="{00000000-0005-0000-0000-0000060B0000}"/>
    <cellStyle name="20% - Accent1 2 2 2 5 3 5" xfId="2992" xr:uid="{00000000-0005-0000-0000-0000070B0000}"/>
    <cellStyle name="20% - Accent1 2 2 2 5 3 5 2" xfId="2993" xr:uid="{00000000-0005-0000-0000-0000080B0000}"/>
    <cellStyle name="20% - Accent1 2 2 2 5 3 5 2 2" xfId="2994" xr:uid="{00000000-0005-0000-0000-0000090B0000}"/>
    <cellStyle name="20% - Accent1 2 2 2 5 3 5 3" xfId="2995" xr:uid="{00000000-0005-0000-0000-00000A0B0000}"/>
    <cellStyle name="20% - Accent1 2 2 2 5 3 6" xfId="2996" xr:uid="{00000000-0005-0000-0000-00000B0B0000}"/>
    <cellStyle name="20% - Accent1 2 2 2 5 3 6 2" xfId="2997" xr:uid="{00000000-0005-0000-0000-00000C0B0000}"/>
    <cellStyle name="20% - Accent1 2 2 2 5 3 6 2 2" xfId="2998" xr:uid="{00000000-0005-0000-0000-00000D0B0000}"/>
    <cellStyle name="20% - Accent1 2 2 2 5 3 6 3" xfId="2999" xr:uid="{00000000-0005-0000-0000-00000E0B0000}"/>
    <cellStyle name="20% - Accent1 2 2 2 5 3 7" xfId="3000" xr:uid="{00000000-0005-0000-0000-00000F0B0000}"/>
    <cellStyle name="20% - Accent1 2 2 2 5 3 7 2" xfId="3001" xr:uid="{00000000-0005-0000-0000-0000100B0000}"/>
    <cellStyle name="20% - Accent1 2 2 2 5 3 8" xfId="3002" xr:uid="{00000000-0005-0000-0000-0000110B0000}"/>
    <cellStyle name="20% - Accent1 2 2 2 5 3 8 2" xfId="3003" xr:uid="{00000000-0005-0000-0000-0000120B0000}"/>
    <cellStyle name="20% - Accent1 2 2 2 5 3 9" xfId="3004" xr:uid="{00000000-0005-0000-0000-0000130B0000}"/>
    <cellStyle name="20% - Accent1 2 2 2 5 4" xfId="3005" xr:uid="{00000000-0005-0000-0000-0000140B0000}"/>
    <cellStyle name="20% - Accent1 2 2 2 5 4 2" xfId="3006" xr:uid="{00000000-0005-0000-0000-0000150B0000}"/>
    <cellStyle name="20% - Accent1 2 2 2 5 4 2 2" xfId="3007" xr:uid="{00000000-0005-0000-0000-0000160B0000}"/>
    <cellStyle name="20% - Accent1 2 2 2 5 4 2 2 2" xfId="3008" xr:uid="{00000000-0005-0000-0000-0000170B0000}"/>
    <cellStyle name="20% - Accent1 2 2 2 5 4 2 3" xfId="3009" xr:uid="{00000000-0005-0000-0000-0000180B0000}"/>
    <cellStyle name="20% - Accent1 2 2 2 5 4 3" xfId="3010" xr:uid="{00000000-0005-0000-0000-0000190B0000}"/>
    <cellStyle name="20% - Accent1 2 2 2 5 4 3 2" xfId="3011" xr:uid="{00000000-0005-0000-0000-00001A0B0000}"/>
    <cellStyle name="20% - Accent1 2 2 2 5 4 4" xfId="3012" xr:uid="{00000000-0005-0000-0000-00001B0B0000}"/>
    <cellStyle name="20% - Accent1 2 2 2 5 5" xfId="3013" xr:uid="{00000000-0005-0000-0000-00001C0B0000}"/>
    <cellStyle name="20% - Accent1 2 2 2 5 5 2" xfId="3014" xr:uid="{00000000-0005-0000-0000-00001D0B0000}"/>
    <cellStyle name="20% - Accent1 2 2 2 5 5 2 2" xfId="3015" xr:uid="{00000000-0005-0000-0000-00001E0B0000}"/>
    <cellStyle name="20% - Accent1 2 2 2 5 5 2 2 2" xfId="3016" xr:uid="{00000000-0005-0000-0000-00001F0B0000}"/>
    <cellStyle name="20% - Accent1 2 2 2 5 5 2 3" xfId="3017" xr:uid="{00000000-0005-0000-0000-0000200B0000}"/>
    <cellStyle name="20% - Accent1 2 2 2 5 5 3" xfId="3018" xr:uid="{00000000-0005-0000-0000-0000210B0000}"/>
    <cellStyle name="20% - Accent1 2 2 2 5 5 3 2" xfId="3019" xr:uid="{00000000-0005-0000-0000-0000220B0000}"/>
    <cellStyle name="20% - Accent1 2 2 2 5 5 4" xfId="3020" xr:uid="{00000000-0005-0000-0000-0000230B0000}"/>
    <cellStyle name="20% - Accent1 2 2 2 5 6" xfId="3021" xr:uid="{00000000-0005-0000-0000-0000240B0000}"/>
    <cellStyle name="20% - Accent1 2 2 2 5 6 2" xfId="3022" xr:uid="{00000000-0005-0000-0000-0000250B0000}"/>
    <cellStyle name="20% - Accent1 2 2 2 5 6 2 2" xfId="3023" xr:uid="{00000000-0005-0000-0000-0000260B0000}"/>
    <cellStyle name="20% - Accent1 2 2 2 5 6 2 2 2" xfId="3024" xr:uid="{00000000-0005-0000-0000-0000270B0000}"/>
    <cellStyle name="20% - Accent1 2 2 2 5 6 2 3" xfId="3025" xr:uid="{00000000-0005-0000-0000-0000280B0000}"/>
    <cellStyle name="20% - Accent1 2 2 2 5 6 3" xfId="3026" xr:uid="{00000000-0005-0000-0000-0000290B0000}"/>
    <cellStyle name="20% - Accent1 2 2 2 5 6 3 2" xfId="3027" xr:uid="{00000000-0005-0000-0000-00002A0B0000}"/>
    <cellStyle name="20% - Accent1 2 2 2 5 6 4" xfId="3028" xr:uid="{00000000-0005-0000-0000-00002B0B0000}"/>
    <cellStyle name="20% - Accent1 2 2 2 5 7" xfId="3029" xr:uid="{00000000-0005-0000-0000-00002C0B0000}"/>
    <cellStyle name="20% - Accent1 2 2 2 5 7 2" xfId="3030" xr:uid="{00000000-0005-0000-0000-00002D0B0000}"/>
    <cellStyle name="20% - Accent1 2 2 2 5 7 2 2" xfId="3031" xr:uid="{00000000-0005-0000-0000-00002E0B0000}"/>
    <cellStyle name="20% - Accent1 2 2 2 5 7 3" xfId="3032" xr:uid="{00000000-0005-0000-0000-00002F0B0000}"/>
    <cellStyle name="20% - Accent1 2 2 2 5 8" xfId="3033" xr:uid="{00000000-0005-0000-0000-0000300B0000}"/>
    <cellStyle name="20% - Accent1 2 2 2 5 8 2" xfId="3034" xr:uid="{00000000-0005-0000-0000-0000310B0000}"/>
    <cellStyle name="20% - Accent1 2 2 2 5 8 2 2" xfId="3035" xr:uid="{00000000-0005-0000-0000-0000320B0000}"/>
    <cellStyle name="20% - Accent1 2 2 2 5 8 3" xfId="3036" xr:uid="{00000000-0005-0000-0000-0000330B0000}"/>
    <cellStyle name="20% - Accent1 2 2 2 5 9" xfId="3037" xr:uid="{00000000-0005-0000-0000-0000340B0000}"/>
    <cellStyle name="20% - Accent1 2 2 2 5 9 2" xfId="3038" xr:uid="{00000000-0005-0000-0000-0000350B0000}"/>
    <cellStyle name="20% - Accent1 2 2 2 6" xfId="3039" xr:uid="{00000000-0005-0000-0000-0000360B0000}"/>
    <cellStyle name="20% - Accent1 2 2 2 6 10" xfId="3040" xr:uid="{00000000-0005-0000-0000-0000370B0000}"/>
    <cellStyle name="20% - Accent1 2 2 2 6 10 2" xfId="3041" xr:uid="{00000000-0005-0000-0000-0000380B0000}"/>
    <cellStyle name="20% - Accent1 2 2 2 6 11" xfId="3042" xr:uid="{00000000-0005-0000-0000-0000390B0000}"/>
    <cellStyle name="20% - Accent1 2 2 2 6 2" xfId="3043" xr:uid="{00000000-0005-0000-0000-00003A0B0000}"/>
    <cellStyle name="20% - Accent1 2 2 2 6 2 2" xfId="3044" xr:uid="{00000000-0005-0000-0000-00003B0B0000}"/>
    <cellStyle name="20% - Accent1 2 2 2 6 2 2 2" xfId="3045" xr:uid="{00000000-0005-0000-0000-00003C0B0000}"/>
    <cellStyle name="20% - Accent1 2 2 2 6 2 2 2 2" xfId="3046" xr:uid="{00000000-0005-0000-0000-00003D0B0000}"/>
    <cellStyle name="20% - Accent1 2 2 2 6 2 2 2 2 2" xfId="3047" xr:uid="{00000000-0005-0000-0000-00003E0B0000}"/>
    <cellStyle name="20% - Accent1 2 2 2 6 2 2 2 3" xfId="3048" xr:uid="{00000000-0005-0000-0000-00003F0B0000}"/>
    <cellStyle name="20% - Accent1 2 2 2 6 2 2 3" xfId="3049" xr:uid="{00000000-0005-0000-0000-0000400B0000}"/>
    <cellStyle name="20% - Accent1 2 2 2 6 2 2 3 2" xfId="3050" xr:uid="{00000000-0005-0000-0000-0000410B0000}"/>
    <cellStyle name="20% - Accent1 2 2 2 6 2 2 4" xfId="3051" xr:uid="{00000000-0005-0000-0000-0000420B0000}"/>
    <cellStyle name="20% - Accent1 2 2 2 6 2 3" xfId="3052" xr:uid="{00000000-0005-0000-0000-0000430B0000}"/>
    <cellStyle name="20% - Accent1 2 2 2 6 2 3 2" xfId="3053" xr:uid="{00000000-0005-0000-0000-0000440B0000}"/>
    <cellStyle name="20% - Accent1 2 2 2 6 2 3 2 2" xfId="3054" xr:uid="{00000000-0005-0000-0000-0000450B0000}"/>
    <cellStyle name="20% - Accent1 2 2 2 6 2 3 2 2 2" xfId="3055" xr:uid="{00000000-0005-0000-0000-0000460B0000}"/>
    <cellStyle name="20% - Accent1 2 2 2 6 2 3 2 3" xfId="3056" xr:uid="{00000000-0005-0000-0000-0000470B0000}"/>
    <cellStyle name="20% - Accent1 2 2 2 6 2 3 3" xfId="3057" xr:uid="{00000000-0005-0000-0000-0000480B0000}"/>
    <cellStyle name="20% - Accent1 2 2 2 6 2 3 3 2" xfId="3058" xr:uid="{00000000-0005-0000-0000-0000490B0000}"/>
    <cellStyle name="20% - Accent1 2 2 2 6 2 3 4" xfId="3059" xr:uid="{00000000-0005-0000-0000-00004A0B0000}"/>
    <cellStyle name="20% - Accent1 2 2 2 6 2 4" xfId="3060" xr:uid="{00000000-0005-0000-0000-00004B0B0000}"/>
    <cellStyle name="20% - Accent1 2 2 2 6 2 4 2" xfId="3061" xr:uid="{00000000-0005-0000-0000-00004C0B0000}"/>
    <cellStyle name="20% - Accent1 2 2 2 6 2 4 2 2" xfId="3062" xr:uid="{00000000-0005-0000-0000-00004D0B0000}"/>
    <cellStyle name="20% - Accent1 2 2 2 6 2 4 2 2 2" xfId="3063" xr:uid="{00000000-0005-0000-0000-00004E0B0000}"/>
    <cellStyle name="20% - Accent1 2 2 2 6 2 4 2 3" xfId="3064" xr:uid="{00000000-0005-0000-0000-00004F0B0000}"/>
    <cellStyle name="20% - Accent1 2 2 2 6 2 4 3" xfId="3065" xr:uid="{00000000-0005-0000-0000-0000500B0000}"/>
    <cellStyle name="20% - Accent1 2 2 2 6 2 4 3 2" xfId="3066" xr:uid="{00000000-0005-0000-0000-0000510B0000}"/>
    <cellStyle name="20% - Accent1 2 2 2 6 2 4 4" xfId="3067" xr:uid="{00000000-0005-0000-0000-0000520B0000}"/>
    <cellStyle name="20% - Accent1 2 2 2 6 2 5" xfId="3068" xr:uid="{00000000-0005-0000-0000-0000530B0000}"/>
    <cellStyle name="20% - Accent1 2 2 2 6 2 5 2" xfId="3069" xr:uid="{00000000-0005-0000-0000-0000540B0000}"/>
    <cellStyle name="20% - Accent1 2 2 2 6 2 5 2 2" xfId="3070" xr:uid="{00000000-0005-0000-0000-0000550B0000}"/>
    <cellStyle name="20% - Accent1 2 2 2 6 2 5 3" xfId="3071" xr:uid="{00000000-0005-0000-0000-0000560B0000}"/>
    <cellStyle name="20% - Accent1 2 2 2 6 2 6" xfId="3072" xr:uid="{00000000-0005-0000-0000-0000570B0000}"/>
    <cellStyle name="20% - Accent1 2 2 2 6 2 6 2" xfId="3073" xr:uid="{00000000-0005-0000-0000-0000580B0000}"/>
    <cellStyle name="20% - Accent1 2 2 2 6 2 6 2 2" xfId="3074" xr:uid="{00000000-0005-0000-0000-0000590B0000}"/>
    <cellStyle name="20% - Accent1 2 2 2 6 2 6 3" xfId="3075" xr:uid="{00000000-0005-0000-0000-00005A0B0000}"/>
    <cellStyle name="20% - Accent1 2 2 2 6 2 7" xfId="3076" xr:uid="{00000000-0005-0000-0000-00005B0B0000}"/>
    <cellStyle name="20% - Accent1 2 2 2 6 2 7 2" xfId="3077" xr:uid="{00000000-0005-0000-0000-00005C0B0000}"/>
    <cellStyle name="20% - Accent1 2 2 2 6 2 8" xfId="3078" xr:uid="{00000000-0005-0000-0000-00005D0B0000}"/>
    <cellStyle name="20% - Accent1 2 2 2 6 2 8 2" xfId="3079" xr:uid="{00000000-0005-0000-0000-00005E0B0000}"/>
    <cellStyle name="20% - Accent1 2 2 2 6 2 9" xfId="3080" xr:uid="{00000000-0005-0000-0000-00005F0B0000}"/>
    <cellStyle name="20% - Accent1 2 2 2 6 3" xfId="3081" xr:uid="{00000000-0005-0000-0000-0000600B0000}"/>
    <cellStyle name="20% - Accent1 2 2 2 6 3 2" xfId="3082" xr:uid="{00000000-0005-0000-0000-0000610B0000}"/>
    <cellStyle name="20% - Accent1 2 2 2 6 3 2 2" xfId="3083" xr:uid="{00000000-0005-0000-0000-0000620B0000}"/>
    <cellStyle name="20% - Accent1 2 2 2 6 3 2 2 2" xfId="3084" xr:uid="{00000000-0005-0000-0000-0000630B0000}"/>
    <cellStyle name="20% - Accent1 2 2 2 6 3 2 2 2 2" xfId="3085" xr:uid="{00000000-0005-0000-0000-0000640B0000}"/>
    <cellStyle name="20% - Accent1 2 2 2 6 3 2 2 3" xfId="3086" xr:uid="{00000000-0005-0000-0000-0000650B0000}"/>
    <cellStyle name="20% - Accent1 2 2 2 6 3 2 3" xfId="3087" xr:uid="{00000000-0005-0000-0000-0000660B0000}"/>
    <cellStyle name="20% - Accent1 2 2 2 6 3 2 3 2" xfId="3088" xr:uid="{00000000-0005-0000-0000-0000670B0000}"/>
    <cellStyle name="20% - Accent1 2 2 2 6 3 2 4" xfId="3089" xr:uid="{00000000-0005-0000-0000-0000680B0000}"/>
    <cellStyle name="20% - Accent1 2 2 2 6 3 3" xfId="3090" xr:uid="{00000000-0005-0000-0000-0000690B0000}"/>
    <cellStyle name="20% - Accent1 2 2 2 6 3 3 2" xfId="3091" xr:uid="{00000000-0005-0000-0000-00006A0B0000}"/>
    <cellStyle name="20% - Accent1 2 2 2 6 3 3 2 2" xfId="3092" xr:uid="{00000000-0005-0000-0000-00006B0B0000}"/>
    <cellStyle name="20% - Accent1 2 2 2 6 3 3 2 2 2" xfId="3093" xr:uid="{00000000-0005-0000-0000-00006C0B0000}"/>
    <cellStyle name="20% - Accent1 2 2 2 6 3 3 2 3" xfId="3094" xr:uid="{00000000-0005-0000-0000-00006D0B0000}"/>
    <cellStyle name="20% - Accent1 2 2 2 6 3 3 3" xfId="3095" xr:uid="{00000000-0005-0000-0000-00006E0B0000}"/>
    <cellStyle name="20% - Accent1 2 2 2 6 3 3 3 2" xfId="3096" xr:uid="{00000000-0005-0000-0000-00006F0B0000}"/>
    <cellStyle name="20% - Accent1 2 2 2 6 3 3 4" xfId="3097" xr:uid="{00000000-0005-0000-0000-0000700B0000}"/>
    <cellStyle name="20% - Accent1 2 2 2 6 3 4" xfId="3098" xr:uid="{00000000-0005-0000-0000-0000710B0000}"/>
    <cellStyle name="20% - Accent1 2 2 2 6 3 4 2" xfId="3099" xr:uid="{00000000-0005-0000-0000-0000720B0000}"/>
    <cellStyle name="20% - Accent1 2 2 2 6 3 4 2 2" xfId="3100" xr:uid="{00000000-0005-0000-0000-0000730B0000}"/>
    <cellStyle name="20% - Accent1 2 2 2 6 3 4 2 2 2" xfId="3101" xr:uid="{00000000-0005-0000-0000-0000740B0000}"/>
    <cellStyle name="20% - Accent1 2 2 2 6 3 4 2 3" xfId="3102" xr:uid="{00000000-0005-0000-0000-0000750B0000}"/>
    <cellStyle name="20% - Accent1 2 2 2 6 3 4 3" xfId="3103" xr:uid="{00000000-0005-0000-0000-0000760B0000}"/>
    <cellStyle name="20% - Accent1 2 2 2 6 3 4 3 2" xfId="3104" xr:uid="{00000000-0005-0000-0000-0000770B0000}"/>
    <cellStyle name="20% - Accent1 2 2 2 6 3 4 4" xfId="3105" xr:uid="{00000000-0005-0000-0000-0000780B0000}"/>
    <cellStyle name="20% - Accent1 2 2 2 6 3 5" xfId="3106" xr:uid="{00000000-0005-0000-0000-0000790B0000}"/>
    <cellStyle name="20% - Accent1 2 2 2 6 3 5 2" xfId="3107" xr:uid="{00000000-0005-0000-0000-00007A0B0000}"/>
    <cellStyle name="20% - Accent1 2 2 2 6 3 5 2 2" xfId="3108" xr:uid="{00000000-0005-0000-0000-00007B0B0000}"/>
    <cellStyle name="20% - Accent1 2 2 2 6 3 5 3" xfId="3109" xr:uid="{00000000-0005-0000-0000-00007C0B0000}"/>
    <cellStyle name="20% - Accent1 2 2 2 6 3 6" xfId="3110" xr:uid="{00000000-0005-0000-0000-00007D0B0000}"/>
    <cellStyle name="20% - Accent1 2 2 2 6 3 6 2" xfId="3111" xr:uid="{00000000-0005-0000-0000-00007E0B0000}"/>
    <cellStyle name="20% - Accent1 2 2 2 6 3 6 2 2" xfId="3112" xr:uid="{00000000-0005-0000-0000-00007F0B0000}"/>
    <cellStyle name="20% - Accent1 2 2 2 6 3 6 3" xfId="3113" xr:uid="{00000000-0005-0000-0000-0000800B0000}"/>
    <cellStyle name="20% - Accent1 2 2 2 6 3 7" xfId="3114" xr:uid="{00000000-0005-0000-0000-0000810B0000}"/>
    <cellStyle name="20% - Accent1 2 2 2 6 3 7 2" xfId="3115" xr:uid="{00000000-0005-0000-0000-0000820B0000}"/>
    <cellStyle name="20% - Accent1 2 2 2 6 3 8" xfId="3116" xr:uid="{00000000-0005-0000-0000-0000830B0000}"/>
    <cellStyle name="20% - Accent1 2 2 2 6 3 8 2" xfId="3117" xr:uid="{00000000-0005-0000-0000-0000840B0000}"/>
    <cellStyle name="20% - Accent1 2 2 2 6 3 9" xfId="3118" xr:uid="{00000000-0005-0000-0000-0000850B0000}"/>
    <cellStyle name="20% - Accent1 2 2 2 6 4" xfId="3119" xr:uid="{00000000-0005-0000-0000-0000860B0000}"/>
    <cellStyle name="20% - Accent1 2 2 2 6 4 2" xfId="3120" xr:uid="{00000000-0005-0000-0000-0000870B0000}"/>
    <cellStyle name="20% - Accent1 2 2 2 6 4 2 2" xfId="3121" xr:uid="{00000000-0005-0000-0000-0000880B0000}"/>
    <cellStyle name="20% - Accent1 2 2 2 6 4 2 2 2" xfId="3122" xr:uid="{00000000-0005-0000-0000-0000890B0000}"/>
    <cellStyle name="20% - Accent1 2 2 2 6 4 2 3" xfId="3123" xr:uid="{00000000-0005-0000-0000-00008A0B0000}"/>
    <cellStyle name="20% - Accent1 2 2 2 6 4 3" xfId="3124" xr:uid="{00000000-0005-0000-0000-00008B0B0000}"/>
    <cellStyle name="20% - Accent1 2 2 2 6 4 3 2" xfId="3125" xr:uid="{00000000-0005-0000-0000-00008C0B0000}"/>
    <cellStyle name="20% - Accent1 2 2 2 6 4 4" xfId="3126" xr:uid="{00000000-0005-0000-0000-00008D0B0000}"/>
    <cellStyle name="20% - Accent1 2 2 2 6 5" xfId="3127" xr:uid="{00000000-0005-0000-0000-00008E0B0000}"/>
    <cellStyle name="20% - Accent1 2 2 2 6 5 2" xfId="3128" xr:uid="{00000000-0005-0000-0000-00008F0B0000}"/>
    <cellStyle name="20% - Accent1 2 2 2 6 5 2 2" xfId="3129" xr:uid="{00000000-0005-0000-0000-0000900B0000}"/>
    <cellStyle name="20% - Accent1 2 2 2 6 5 2 2 2" xfId="3130" xr:uid="{00000000-0005-0000-0000-0000910B0000}"/>
    <cellStyle name="20% - Accent1 2 2 2 6 5 2 3" xfId="3131" xr:uid="{00000000-0005-0000-0000-0000920B0000}"/>
    <cellStyle name="20% - Accent1 2 2 2 6 5 3" xfId="3132" xr:uid="{00000000-0005-0000-0000-0000930B0000}"/>
    <cellStyle name="20% - Accent1 2 2 2 6 5 3 2" xfId="3133" xr:uid="{00000000-0005-0000-0000-0000940B0000}"/>
    <cellStyle name="20% - Accent1 2 2 2 6 5 4" xfId="3134" xr:uid="{00000000-0005-0000-0000-0000950B0000}"/>
    <cellStyle name="20% - Accent1 2 2 2 6 6" xfId="3135" xr:uid="{00000000-0005-0000-0000-0000960B0000}"/>
    <cellStyle name="20% - Accent1 2 2 2 6 6 2" xfId="3136" xr:uid="{00000000-0005-0000-0000-0000970B0000}"/>
    <cellStyle name="20% - Accent1 2 2 2 6 6 2 2" xfId="3137" xr:uid="{00000000-0005-0000-0000-0000980B0000}"/>
    <cellStyle name="20% - Accent1 2 2 2 6 6 2 2 2" xfId="3138" xr:uid="{00000000-0005-0000-0000-0000990B0000}"/>
    <cellStyle name="20% - Accent1 2 2 2 6 6 2 3" xfId="3139" xr:uid="{00000000-0005-0000-0000-00009A0B0000}"/>
    <cellStyle name="20% - Accent1 2 2 2 6 6 3" xfId="3140" xr:uid="{00000000-0005-0000-0000-00009B0B0000}"/>
    <cellStyle name="20% - Accent1 2 2 2 6 6 3 2" xfId="3141" xr:uid="{00000000-0005-0000-0000-00009C0B0000}"/>
    <cellStyle name="20% - Accent1 2 2 2 6 6 4" xfId="3142" xr:uid="{00000000-0005-0000-0000-00009D0B0000}"/>
    <cellStyle name="20% - Accent1 2 2 2 6 7" xfId="3143" xr:uid="{00000000-0005-0000-0000-00009E0B0000}"/>
    <cellStyle name="20% - Accent1 2 2 2 6 7 2" xfId="3144" xr:uid="{00000000-0005-0000-0000-00009F0B0000}"/>
    <cellStyle name="20% - Accent1 2 2 2 6 7 2 2" xfId="3145" xr:uid="{00000000-0005-0000-0000-0000A00B0000}"/>
    <cellStyle name="20% - Accent1 2 2 2 6 7 3" xfId="3146" xr:uid="{00000000-0005-0000-0000-0000A10B0000}"/>
    <cellStyle name="20% - Accent1 2 2 2 6 8" xfId="3147" xr:uid="{00000000-0005-0000-0000-0000A20B0000}"/>
    <cellStyle name="20% - Accent1 2 2 2 6 8 2" xfId="3148" xr:uid="{00000000-0005-0000-0000-0000A30B0000}"/>
    <cellStyle name="20% - Accent1 2 2 2 6 8 2 2" xfId="3149" xr:uid="{00000000-0005-0000-0000-0000A40B0000}"/>
    <cellStyle name="20% - Accent1 2 2 2 6 8 3" xfId="3150" xr:uid="{00000000-0005-0000-0000-0000A50B0000}"/>
    <cellStyle name="20% - Accent1 2 2 2 6 9" xfId="3151" xr:uid="{00000000-0005-0000-0000-0000A60B0000}"/>
    <cellStyle name="20% - Accent1 2 2 2 6 9 2" xfId="3152" xr:uid="{00000000-0005-0000-0000-0000A70B0000}"/>
    <cellStyle name="20% - Accent1 2 2 2 7" xfId="3153" xr:uid="{00000000-0005-0000-0000-0000A80B0000}"/>
    <cellStyle name="20% - Accent1 2 2 2 7 2" xfId="3154" xr:uid="{00000000-0005-0000-0000-0000A90B0000}"/>
    <cellStyle name="20% - Accent1 2 2 2 7 2 2" xfId="3155" xr:uid="{00000000-0005-0000-0000-0000AA0B0000}"/>
    <cellStyle name="20% - Accent1 2 2 2 7 2 2 2" xfId="3156" xr:uid="{00000000-0005-0000-0000-0000AB0B0000}"/>
    <cellStyle name="20% - Accent1 2 2 2 7 2 2 2 2" xfId="3157" xr:uid="{00000000-0005-0000-0000-0000AC0B0000}"/>
    <cellStyle name="20% - Accent1 2 2 2 7 2 2 3" xfId="3158" xr:uid="{00000000-0005-0000-0000-0000AD0B0000}"/>
    <cellStyle name="20% - Accent1 2 2 2 7 2 3" xfId="3159" xr:uid="{00000000-0005-0000-0000-0000AE0B0000}"/>
    <cellStyle name="20% - Accent1 2 2 2 7 2 3 2" xfId="3160" xr:uid="{00000000-0005-0000-0000-0000AF0B0000}"/>
    <cellStyle name="20% - Accent1 2 2 2 7 2 4" xfId="3161" xr:uid="{00000000-0005-0000-0000-0000B00B0000}"/>
    <cellStyle name="20% - Accent1 2 2 2 7 3" xfId="3162" xr:uid="{00000000-0005-0000-0000-0000B10B0000}"/>
    <cellStyle name="20% - Accent1 2 2 2 7 3 2" xfId="3163" xr:uid="{00000000-0005-0000-0000-0000B20B0000}"/>
    <cellStyle name="20% - Accent1 2 2 2 7 3 2 2" xfId="3164" xr:uid="{00000000-0005-0000-0000-0000B30B0000}"/>
    <cellStyle name="20% - Accent1 2 2 2 7 3 2 2 2" xfId="3165" xr:uid="{00000000-0005-0000-0000-0000B40B0000}"/>
    <cellStyle name="20% - Accent1 2 2 2 7 3 2 3" xfId="3166" xr:uid="{00000000-0005-0000-0000-0000B50B0000}"/>
    <cellStyle name="20% - Accent1 2 2 2 7 3 3" xfId="3167" xr:uid="{00000000-0005-0000-0000-0000B60B0000}"/>
    <cellStyle name="20% - Accent1 2 2 2 7 3 3 2" xfId="3168" xr:uid="{00000000-0005-0000-0000-0000B70B0000}"/>
    <cellStyle name="20% - Accent1 2 2 2 7 3 4" xfId="3169" xr:uid="{00000000-0005-0000-0000-0000B80B0000}"/>
    <cellStyle name="20% - Accent1 2 2 2 7 4" xfId="3170" xr:uid="{00000000-0005-0000-0000-0000B90B0000}"/>
    <cellStyle name="20% - Accent1 2 2 2 7 4 2" xfId="3171" xr:uid="{00000000-0005-0000-0000-0000BA0B0000}"/>
    <cellStyle name="20% - Accent1 2 2 2 7 4 2 2" xfId="3172" xr:uid="{00000000-0005-0000-0000-0000BB0B0000}"/>
    <cellStyle name="20% - Accent1 2 2 2 7 4 2 2 2" xfId="3173" xr:uid="{00000000-0005-0000-0000-0000BC0B0000}"/>
    <cellStyle name="20% - Accent1 2 2 2 7 4 2 3" xfId="3174" xr:uid="{00000000-0005-0000-0000-0000BD0B0000}"/>
    <cellStyle name="20% - Accent1 2 2 2 7 4 3" xfId="3175" xr:uid="{00000000-0005-0000-0000-0000BE0B0000}"/>
    <cellStyle name="20% - Accent1 2 2 2 7 4 3 2" xfId="3176" xr:uid="{00000000-0005-0000-0000-0000BF0B0000}"/>
    <cellStyle name="20% - Accent1 2 2 2 7 4 4" xfId="3177" xr:uid="{00000000-0005-0000-0000-0000C00B0000}"/>
    <cellStyle name="20% - Accent1 2 2 2 7 5" xfId="3178" xr:uid="{00000000-0005-0000-0000-0000C10B0000}"/>
    <cellStyle name="20% - Accent1 2 2 2 7 5 2" xfId="3179" xr:uid="{00000000-0005-0000-0000-0000C20B0000}"/>
    <cellStyle name="20% - Accent1 2 2 2 7 5 2 2" xfId="3180" xr:uid="{00000000-0005-0000-0000-0000C30B0000}"/>
    <cellStyle name="20% - Accent1 2 2 2 7 5 3" xfId="3181" xr:uid="{00000000-0005-0000-0000-0000C40B0000}"/>
    <cellStyle name="20% - Accent1 2 2 2 7 6" xfId="3182" xr:uid="{00000000-0005-0000-0000-0000C50B0000}"/>
    <cellStyle name="20% - Accent1 2 2 2 7 6 2" xfId="3183" xr:uid="{00000000-0005-0000-0000-0000C60B0000}"/>
    <cellStyle name="20% - Accent1 2 2 2 7 6 2 2" xfId="3184" xr:uid="{00000000-0005-0000-0000-0000C70B0000}"/>
    <cellStyle name="20% - Accent1 2 2 2 7 6 3" xfId="3185" xr:uid="{00000000-0005-0000-0000-0000C80B0000}"/>
    <cellStyle name="20% - Accent1 2 2 2 7 7" xfId="3186" xr:uid="{00000000-0005-0000-0000-0000C90B0000}"/>
    <cellStyle name="20% - Accent1 2 2 2 7 7 2" xfId="3187" xr:uid="{00000000-0005-0000-0000-0000CA0B0000}"/>
    <cellStyle name="20% - Accent1 2 2 2 7 8" xfId="3188" xr:uid="{00000000-0005-0000-0000-0000CB0B0000}"/>
    <cellStyle name="20% - Accent1 2 2 2 7 8 2" xfId="3189" xr:uid="{00000000-0005-0000-0000-0000CC0B0000}"/>
    <cellStyle name="20% - Accent1 2 2 2 7 9" xfId="3190" xr:uid="{00000000-0005-0000-0000-0000CD0B0000}"/>
    <cellStyle name="20% - Accent1 2 2 2 8" xfId="3191" xr:uid="{00000000-0005-0000-0000-0000CE0B0000}"/>
    <cellStyle name="20% - Accent1 2 2 2 8 2" xfId="3192" xr:uid="{00000000-0005-0000-0000-0000CF0B0000}"/>
    <cellStyle name="20% - Accent1 2 2 2 8 2 2" xfId="3193" xr:uid="{00000000-0005-0000-0000-0000D00B0000}"/>
    <cellStyle name="20% - Accent1 2 2 2 8 2 2 2" xfId="3194" xr:uid="{00000000-0005-0000-0000-0000D10B0000}"/>
    <cellStyle name="20% - Accent1 2 2 2 8 2 2 2 2" xfId="3195" xr:uid="{00000000-0005-0000-0000-0000D20B0000}"/>
    <cellStyle name="20% - Accent1 2 2 2 8 2 2 3" xfId="3196" xr:uid="{00000000-0005-0000-0000-0000D30B0000}"/>
    <cellStyle name="20% - Accent1 2 2 2 8 2 3" xfId="3197" xr:uid="{00000000-0005-0000-0000-0000D40B0000}"/>
    <cellStyle name="20% - Accent1 2 2 2 8 2 3 2" xfId="3198" xr:uid="{00000000-0005-0000-0000-0000D50B0000}"/>
    <cellStyle name="20% - Accent1 2 2 2 8 2 4" xfId="3199" xr:uid="{00000000-0005-0000-0000-0000D60B0000}"/>
    <cellStyle name="20% - Accent1 2 2 2 8 3" xfId="3200" xr:uid="{00000000-0005-0000-0000-0000D70B0000}"/>
    <cellStyle name="20% - Accent1 2 2 2 8 3 2" xfId="3201" xr:uid="{00000000-0005-0000-0000-0000D80B0000}"/>
    <cellStyle name="20% - Accent1 2 2 2 8 3 2 2" xfId="3202" xr:uid="{00000000-0005-0000-0000-0000D90B0000}"/>
    <cellStyle name="20% - Accent1 2 2 2 8 3 2 2 2" xfId="3203" xr:uid="{00000000-0005-0000-0000-0000DA0B0000}"/>
    <cellStyle name="20% - Accent1 2 2 2 8 3 2 3" xfId="3204" xr:uid="{00000000-0005-0000-0000-0000DB0B0000}"/>
    <cellStyle name="20% - Accent1 2 2 2 8 3 3" xfId="3205" xr:uid="{00000000-0005-0000-0000-0000DC0B0000}"/>
    <cellStyle name="20% - Accent1 2 2 2 8 3 3 2" xfId="3206" xr:uid="{00000000-0005-0000-0000-0000DD0B0000}"/>
    <cellStyle name="20% - Accent1 2 2 2 8 3 4" xfId="3207" xr:uid="{00000000-0005-0000-0000-0000DE0B0000}"/>
    <cellStyle name="20% - Accent1 2 2 2 8 4" xfId="3208" xr:uid="{00000000-0005-0000-0000-0000DF0B0000}"/>
    <cellStyle name="20% - Accent1 2 2 2 8 4 2" xfId="3209" xr:uid="{00000000-0005-0000-0000-0000E00B0000}"/>
    <cellStyle name="20% - Accent1 2 2 2 8 4 2 2" xfId="3210" xr:uid="{00000000-0005-0000-0000-0000E10B0000}"/>
    <cellStyle name="20% - Accent1 2 2 2 8 4 2 2 2" xfId="3211" xr:uid="{00000000-0005-0000-0000-0000E20B0000}"/>
    <cellStyle name="20% - Accent1 2 2 2 8 4 2 3" xfId="3212" xr:uid="{00000000-0005-0000-0000-0000E30B0000}"/>
    <cellStyle name="20% - Accent1 2 2 2 8 4 3" xfId="3213" xr:uid="{00000000-0005-0000-0000-0000E40B0000}"/>
    <cellStyle name="20% - Accent1 2 2 2 8 4 3 2" xfId="3214" xr:uid="{00000000-0005-0000-0000-0000E50B0000}"/>
    <cellStyle name="20% - Accent1 2 2 2 8 4 4" xfId="3215" xr:uid="{00000000-0005-0000-0000-0000E60B0000}"/>
    <cellStyle name="20% - Accent1 2 2 2 8 5" xfId="3216" xr:uid="{00000000-0005-0000-0000-0000E70B0000}"/>
    <cellStyle name="20% - Accent1 2 2 2 8 5 2" xfId="3217" xr:uid="{00000000-0005-0000-0000-0000E80B0000}"/>
    <cellStyle name="20% - Accent1 2 2 2 8 5 2 2" xfId="3218" xr:uid="{00000000-0005-0000-0000-0000E90B0000}"/>
    <cellStyle name="20% - Accent1 2 2 2 8 5 3" xfId="3219" xr:uid="{00000000-0005-0000-0000-0000EA0B0000}"/>
    <cellStyle name="20% - Accent1 2 2 2 8 6" xfId="3220" xr:uid="{00000000-0005-0000-0000-0000EB0B0000}"/>
    <cellStyle name="20% - Accent1 2 2 2 8 6 2" xfId="3221" xr:uid="{00000000-0005-0000-0000-0000EC0B0000}"/>
    <cellStyle name="20% - Accent1 2 2 2 8 6 2 2" xfId="3222" xr:uid="{00000000-0005-0000-0000-0000ED0B0000}"/>
    <cellStyle name="20% - Accent1 2 2 2 8 6 3" xfId="3223" xr:uid="{00000000-0005-0000-0000-0000EE0B0000}"/>
    <cellStyle name="20% - Accent1 2 2 2 8 7" xfId="3224" xr:uid="{00000000-0005-0000-0000-0000EF0B0000}"/>
    <cellStyle name="20% - Accent1 2 2 2 8 7 2" xfId="3225" xr:uid="{00000000-0005-0000-0000-0000F00B0000}"/>
    <cellStyle name="20% - Accent1 2 2 2 8 8" xfId="3226" xr:uid="{00000000-0005-0000-0000-0000F10B0000}"/>
    <cellStyle name="20% - Accent1 2 2 2 8 8 2" xfId="3227" xr:uid="{00000000-0005-0000-0000-0000F20B0000}"/>
    <cellStyle name="20% - Accent1 2 2 2 8 9" xfId="3228" xr:uid="{00000000-0005-0000-0000-0000F30B0000}"/>
    <cellStyle name="20% - Accent1 2 2 2 9" xfId="3229" xr:uid="{00000000-0005-0000-0000-0000F40B0000}"/>
    <cellStyle name="20% - Accent1 2 2 2 9 2" xfId="3230" xr:uid="{00000000-0005-0000-0000-0000F50B0000}"/>
    <cellStyle name="20% - Accent1 2 2 2 9 2 2" xfId="3231" xr:uid="{00000000-0005-0000-0000-0000F60B0000}"/>
    <cellStyle name="20% - Accent1 2 2 2 9 2 2 2" xfId="3232" xr:uid="{00000000-0005-0000-0000-0000F70B0000}"/>
    <cellStyle name="20% - Accent1 2 2 2 9 2 3" xfId="3233" xr:uid="{00000000-0005-0000-0000-0000F80B0000}"/>
    <cellStyle name="20% - Accent1 2 2 2 9 3" xfId="3234" xr:uid="{00000000-0005-0000-0000-0000F90B0000}"/>
    <cellStyle name="20% - Accent1 2 2 2 9 3 2" xfId="3235" xr:uid="{00000000-0005-0000-0000-0000FA0B0000}"/>
    <cellStyle name="20% - Accent1 2 2 2 9 4" xfId="3236" xr:uid="{00000000-0005-0000-0000-0000FB0B0000}"/>
    <cellStyle name="20% - Accent1 2 2 20" xfId="3237" xr:uid="{00000000-0005-0000-0000-0000FC0B0000}"/>
    <cellStyle name="20% - Accent1 2 2 3" xfId="3238" xr:uid="{00000000-0005-0000-0000-0000FD0B0000}"/>
    <cellStyle name="20% - Accent1 2 2 3 10" xfId="3239" xr:uid="{00000000-0005-0000-0000-0000FE0B0000}"/>
    <cellStyle name="20% - Accent1 2 2 3 10 2" xfId="3240" xr:uid="{00000000-0005-0000-0000-0000FF0B0000}"/>
    <cellStyle name="20% - Accent1 2 2 3 10 2 2" xfId="3241" xr:uid="{00000000-0005-0000-0000-0000000C0000}"/>
    <cellStyle name="20% - Accent1 2 2 3 10 2 2 2" xfId="3242" xr:uid="{00000000-0005-0000-0000-0000010C0000}"/>
    <cellStyle name="20% - Accent1 2 2 3 10 2 3" xfId="3243" xr:uid="{00000000-0005-0000-0000-0000020C0000}"/>
    <cellStyle name="20% - Accent1 2 2 3 10 3" xfId="3244" xr:uid="{00000000-0005-0000-0000-0000030C0000}"/>
    <cellStyle name="20% - Accent1 2 2 3 10 3 2" xfId="3245" xr:uid="{00000000-0005-0000-0000-0000040C0000}"/>
    <cellStyle name="20% - Accent1 2 2 3 10 4" xfId="3246" xr:uid="{00000000-0005-0000-0000-0000050C0000}"/>
    <cellStyle name="20% - Accent1 2 2 3 11" xfId="3247" xr:uid="{00000000-0005-0000-0000-0000060C0000}"/>
    <cellStyle name="20% - Accent1 2 2 3 11 2" xfId="3248" xr:uid="{00000000-0005-0000-0000-0000070C0000}"/>
    <cellStyle name="20% - Accent1 2 2 3 11 2 2" xfId="3249" xr:uid="{00000000-0005-0000-0000-0000080C0000}"/>
    <cellStyle name="20% - Accent1 2 2 3 11 2 2 2" xfId="3250" xr:uid="{00000000-0005-0000-0000-0000090C0000}"/>
    <cellStyle name="20% - Accent1 2 2 3 11 2 3" xfId="3251" xr:uid="{00000000-0005-0000-0000-00000A0C0000}"/>
    <cellStyle name="20% - Accent1 2 2 3 11 3" xfId="3252" xr:uid="{00000000-0005-0000-0000-00000B0C0000}"/>
    <cellStyle name="20% - Accent1 2 2 3 11 3 2" xfId="3253" xr:uid="{00000000-0005-0000-0000-00000C0C0000}"/>
    <cellStyle name="20% - Accent1 2 2 3 11 4" xfId="3254" xr:uid="{00000000-0005-0000-0000-00000D0C0000}"/>
    <cellStyle name="20% - Accent1 2 2 3 12" xfId="3255" xr:uid="{00000000-0005-0000-0000-00000E0C0000}"/>
    <cellStyle name="20% - Accent1 2 2 3 12 2" xfId="3256" xr:uid="{00000000-0005-0000-0000-00000F0C0000}"/>
    <cellStyle name="20% - Accent1 2 2 3 12 2 2" xfId="3257" xr:uid="{00000000-0005-0000-0000-0000100C0000}"/>
    <cellStyle name="20% - Accent1 2 2 3 12 3" xfId="3258" xr:uid="{00000000-0005-0000-0000-0000110C0000}"/>
    <cellStyle name="20% - Accent1 2 2 3 13" xfId="3259" xr:uid="{00000000-0005-0000-0000-0000120C0000}"/>
    <cellStyle name="20% - Accent1 2 2 3 13 2" xfId="3260" xr:uid="{00000000-0005-0000-0000-0000130C0000}"/>
    <cellStyle name="20% - Accent1 2 2 3 13 2 2" xfId="3261" xr:uid="{00000000-0005-0000-0000-0000140C0000}"/>
    <cellStyle name="20% - Accent1 2 2 3 13 3" xfId="3262" xr:uid="{00000000-0005-0000-0000-0000150C0000}"/>
    <cellStyle name="20% - Accent1 2 2 3 14" xfId="3263" xr:uid="{00000000-0005-0000-0000-0000160C0000}"/>
    <cellStyle name="20% - Accent1 2 2 3 14 2" xfId="3264" xr:uid="{00000000-0005-0000-0000-0000170C0000}"/>
    <cellStyle name="20% - Accent1 2 2 3 15" xfId="3265" xr:uid="{00000000-0005-0000-0000-0000180C0000}"/>
    <cellStyle name="20% - Accent1 2 2 3 15 2" xfId="3266" xr:uid="{00000000-0005-0000-0000-0000190C0000}"/>
    <cellStyle name="20% - Accent1 2 2 3 16" xfId="3267" xr:uid="{00000000-0005-0000-0000-00001A0C0000}"/>
    <cellStyle name="20% - Accent1 2 2 3 2" xfId="3268" xr:uid="{00000000-0005-0000-0000-00001B0C0000}"/>
    <cellStyle name="20% - Accent1 2 2 3 2 10" xfId="3269" xr:uid="{00000000-0005-0000-0000-00001C0C0000}"/>
    <cellStyle name="20% - Accent1 2 2 3 2 10 2" xfId="3270" xr:uid="{00000000-0005-0000-0000-00001D0C0000}"/>
    <cellStyle name="20% - Accent1 2 2 3 2 10 2 2" xfId="3271" xr:uid="{00000000-0005-0000-0000-00001E0C0000}"/>
    <cellStyle name="20% - Accent1 2 2 3 2 10 2 2 2" xfId="3272" xr:uid="{00000000-0005-0000-0000-00001F0C0000}"/>
    <cellStyle name="20% - Accent1 2 2 3 2 10 2 3" xfId="3273" xr:uid="{00000000-0005-0000-0000-0000200C0000}"/>
    <cellStyle name="20% - Accent1 2 2 3 2 10 3" xfId="3274" xr:uid="{00000000-0005-0000-0000-0000210C0000}"/>
    <cellStyle name="20% - Accent1 2 2 3 2 10 3 2" xfId="3275" xr:uid="{00000000-0005-0000-0000-0000220C0000}"/>
    <cellStyle name="20% - Accent1 2 2 3 2 10 4" xfId="3276" xr:uid="{00000000-0005-0000-0000-0000230C0000}"/>
    <cellStyle name="20% - Accent1 2 2 3 2 11" xfId="3277" xr:uid="{00000000-0005-0000-0000-0000240C0000}"/>
    <cellStyle name="20% - Accent1 2 2 3 2 11 2" xfId="3278" xr:uid="{00000000-0005-0000-0000-0000250C0000}"/>
    <cellStyle name="20% - Accent1 2 2 3 2 11 2 2" xfId="3279" xr:uid="{00000000-0005-0000-0000-0000260C0000}"/>
    <cellStyle name="20% - Accent1 2 2 3 2 11 3" xfId="3280" xr:uid="{00000000-0005-0000-0000-0000270C0000}"/>
    <cellStyle name="20% - Accent1 2 2 3 2 12" xfId="3281" xr:uid="{00000000-0005-0000-0000-0000280C0000}"/>
    <cellStyle name="20% - Accent1 2 2 3 2 12 2" xfId="3282" xr:uid="{00000000-0005-0000-0000-0000290C0000}"/>
    <cellStyle name="20% - Accent1 2 2 3 2 12 2 2" xfId="3283" xr:uid="{00000000-0005-0000-0000-00002A0C0000}"/>
    <cellStyle name="20% - Accent1 2 2 3 2 12 3" xfId="3284" xr:uid="{00000000-0005-0000-0000-00002B0C0000}"/>
    <cellStyle name="20% - Accent1 2 2 3 2 13" xfId="3285" xr:uid="{00000000-0005-0000-0000-00002C0C0000}"/>
    <cellStyle name="20% - Accent1 2 2 3 2 13 2" xfId="3286" xr:uid="{00000000-0005-0000-0000-00002D0C0000}"/>
    <cellStyle name="20% - Accent1 2 2 3 2 14" xfId="3287" xr:uid="{00000000-0005-0000-0000-00002E0C0000}"/>
    <cellStyle name="20% - Accent1 2 2 3 2 14 2" xfId="3288" xr:uid="{00000000-0005-0000-0000-00002F0C0000}"/>
    <cellStyle name="20% - Accent1 2 2 3 2 15" xfId="3289" xr:uid="{00000000-0005-0000-0000-0000300C0000}"/>
    <cellStyle name="20% - Accent1 2 2 3 2 2" xfId="3290" xr:uid="{00000000-0005-0000-0000-0000310C0000}"/>
    <cellStyle name="20% - Accent1 2 2 3 2 2 10" xfId="3291" xr:uid="{00000000-0005-0000-0000-0000320C0000}"/>
    <cellStyle name="20% - Accent1 2 2 3 2 2 10 2" xfId="3292" xr:uid="{00000000-0005-0000-0000-0000330C0000}"/>
    <cellStyle name="20% - Accent1 2 2 3 2 2 10 2 2" xfId="3293" xr:uid="{00000000-0005-0000-0000-0000340C0000}"/>
    <cellStyle name="20% - Accent1 2 2 3 2 2 10 3" xfId="3294" xr:uid="{00000000-0005-0000-0000-0000350C0000}"/>
    <cellStyle name="20% - Accent1 2 2 3 2 2 11" xfId="3295" xr:uid="{00000000-0005-0000-0000-0000360C0000}"/>
    <cellStyle name="20% - Accent1 2 2 3 2 2 11 2" xfId="3296" xr:uid="{00000000-0005-0000-0000-0000370C0000}"/>
    <cellStyle name="20% - Accent1 2 2 3 2 2 11 2 2" xfId="3297" xr:uid="{00000000-0005-0000-0000-0000380C0000}"/>
    <cellStyle name="20% - Accent1 2 2 3 2 2 11 3" xfId="3298" xr:uid="{00000000-0005-0000-0000-0000390C0000}"/>
    <cellStyle name="20% - Accent1 2 2 3 2 2 12" xfId="3299" xr:uid="{00000000-0005-0000-0000-00003A0C0000}"/>
    <cellStyle name="20% - Accent1 2 2 3 2 2 12 2" xfId="3300" xr:uid="{00000000-0005-0000-0000-00003B0C0000}"/>
    <cellStyle name="20% - Accent1 2 2 3 2 2 13" xfId="3301" xr:uid="{00000000-0005-0000-0000-00003C0C0000}"/>
    <cellStyle name="20% - Accent1 2 2 3 2 2 13 2" xfId="3302" xr:uid="{00000000-0005-0000-0000-00003D0C0000}"/>
    <cellStyle name="20% - Accent1 2 2 3 2 2 14" xfId="3303" xr:uid="{00000000-0005-0000-0000-00003E0C0000}"/>
    <cellStyle name="20% - Accent1 2 2 3 2 2 2" xfId="3304" xr:uid="{00000000-0005-0000-0000-00003F0C0000}"/>
    <cellStyle name="20% - Accent1 2 2 3 2 2 2 10" xfId="3305" xr:uid="{00000000-0005-0000-0000-0000400C0000}"/>
    <cellStyle name="20% - Accent1 2 2 3 2 2 2 10 2" xfId="3306" xr:uid="{00000000-0005-0000-0000-0000410C0000}"/>
    <cellStyle name="20% - Accent1 2 2 3 2 2 2 11" xfId="3307" xr:uid="{00000000-0005-0000-0000-0000420C0000}"/>
    <cellStyle name="20% - Accent1 2 2 3 2 2 2 2" xfId="3308" xr:uid="{00000000-0005-0000-0000-0000430C0000}"/>
    <cellStyle name="20% - Accent1 2 2 3 2 2 2 2 2" xfId="3309" xr:uid="{00000000-0005-0000-0000-0000440C0000}"/>
    <cellStyle name="20% - Accent1 2 2 3 2 2 2 2 2 2" xfId="3310" xr:uid="{00000000-0005-0000-0000-0000450C0000}"/>
    <cellStyle name="20% - Accent1 2 2 3 2 2 2 2 2 2 2" xfId="3311" xr:uid="{00000000-0005-0000-0000-0000460C0000}"/>
    <cellStyle name="20% - Accent1 2 2 3 2 2 2 2 2 2 2 2" xfId="3312" xr:uid="{00000000-0005-0000-0000-0000470C0000}"/>
    <cellStyle name="20% - Accent1 2 2 3 2 2 2 2 2 2 3" xfId="3313" xr:uid="{00000000-0005-0000-0000-0000480C0000}"/>
    <cellStyle name="20% - Accent1 2 2 3 2 2 2 2 2 3" xfId="3314" xr:uid="{00000000-0005-0000-0000-0000490C0000}"/>
    <cellStyle name="20% - Accent1 2 2 3 2 2 2 2 2 3 2" xfId="3315" xr:uid="{00000000-0005-0000-0000-00004A0C0000}"/>
    <cellStyle name="20% - Accent1 2 2 3 2 2 2 2 2 4" xfId="3316" xr:uid="{00000000-0005-0000-0000-00004B0C0000}"/>
    <cellStyle name="20% - Accent1 2 2 3 2 2 2 2 3" xfId="3317" xr:uid="{00000000-0005-0000-0000-00004C0C0000}"/>
    <cellStyle name="20% - Accent1 2 2 3 2 2 2 2 3 2" xfId="3318" xr:uid="{00000000-0005-0000-0000-00004D0C0000}"/>
    <cellStyle name="20% - Accent1 2 2 3 2 2 2 2 3 2 2" xfId="3319" xr:uid="{00000000-0005-0000-0000-00004E0C0000}"/>
    <cellStyle name="20% - Accent1 2 2 3 2 2 2 2 3 2 2 2" xfId="3320" xr:uid="{00000000-0005-0000-0000-00004F0C0000}"/>
    <cellStyle name="20% - Accent1 2 2 3 2 2 2 2 3 2 3" xfId="3321" xr:uid="{00000000-0005-0000-0000-0000500C0000}"/>
    <cellStyle name="20% - Accent1 2 2 3 2 2 2 2 3 3" xfId="3322" xr:uid="{00000000-0005-0000-0000-0000510C0000}"/>
    <cellStyle name="20% - Accent1 2 2 3 2 2 2 2 3 3 2" xfId="3323" xr:uid="{00000000-0005-0000-0000-0000520C0000}"/>
    <cellStyle name="20% - Accent1 2 2 3 2 2 2 2 3 4" xfId="3324" xr:uid="{00000000-0005-0000-0000-0000530C0000}"/>
    <cellStyle name="20% - Accent1 2 2 3 2 2 2 2 4" xfId="3325" xr:uid="{00000000-0005-0000-0000-0000540C0000}"/>
    <cellStyle name="20% - Accent1 2 2 3 2 2 2 2 4 2" xfId="3326" xr:uid="{00000000-0005-0000-0000-0000550C0000}"/>
    <cellStyle name="20% - Accent1 2 2 3 2 2 2 2 4 2 2" xfId="3327" xr:uid="{00000000-0005-0000-0000-0000560C0000}"/>
    <cellStyle name="20% - Accent1 2 2 3 2 2 2 2 4 2 2 2" xfId="3328" xr:uid="{00000000-0005-0000-0000-0000570C0000}"/>
    <cellStyle name="20% - Accent1 2 2 3 2 2 2 2 4 2 3" xfId="3329" xr:uid="{00000000-0005-0000-0000-0000580C0000}"/>
    <cellStyle name="20% - Accent1 2 2 3 2 2 2 2 4 3" xfId="3330" xr:uid="{00000000-0005-0000-0000-0000590C0000}"/>
    <cellStyle name="20% - Accent1 2 2 3 2 2 2 2 4 3 2" xfId="3331" xr:uid="{00000000-0005-0000-0000-00005A0C0000}"/>
    <cellStyle name="20% - Accent1 2 2 3 2 2 2 2 4 4" xfId="3332" xr:uid="{00000000-0005-0000-0000-00005B0C0000}"/>
    <cellStyle name="20% - Accent1 2 2 3 2 2 2 2 5" xfId="3333" xr:uid="{00000000-0005-0000-0000-00005C0C0000}"/>
    <cellStyle name="20% - Accent1 2 2 3 2 2 2 2 5 2" xfId="3334" xr:uid="{00000000-0005-0000-0000-00005D0C0000}"/>
    <cellStyle name="20% - Accent1 2 2 3 2 2 2 2 5 2 2" xfId="3335" xr:uid="{00000000-0005-0000-0000-00005E0C0000}"/>
    <cellStyle name="20% - Accent1 2 2 3 2 2 2 2 5 3" xfId="3336" xr:uid="{00000000-0005-0000-0000-00005F0C0000}"/>
    <cellStyle name="20% - Accent1 2 2 3 2 2 2 2 6" xfId="3337" xr:uid="{00000000-0005-0000-0000-0000600C0000}"/>
    <cellStyle name="20% - Accent1 2 2 3 2 2 2 2 6 2" xfId="3338" xr:uid="{00000000-0005-0000-0000-0000610C0000}"/>
    <cellStyle name="20% - Accent1 2 2 3 2 2 2 2 6 2 2" xfId="3339" xr:uid="{00000000-0005-0000-0000-0000620C0000}"/>
    <cellStyle name="20% - Accent1 2 2 3 2 2 2 2 6 3" xfId="3340" xr:uid="{00000000-0005-0000-0000-0000630C0000}"/>
    <cellStyle name="20% - Accent1 2 2 3 2 2 2 2 7" xfId="3341" xr:uid="{00000000-0005-0000-0000-0000640C0000}"/>
    <cellStyle name="20% - Accent1 2 2 3 2 2 2 2 7 2" xfId="3342" xr:uid="{00000000-0005-0000-0000-0000650C0000}"/>
    <cellStyle name="20% - Accent1 2 2 3 2 2 2 2 8" xfId="3343" xr:uid="{00000000-0005-0000-0000-0000660C0000}"/>
    <cellStyle name="20% - Accent1 2 2 3 2 2 2 2 8 2" xfId="3344" xr:uid="{00000000-0005-0000-0000-0000670C0000}"/>
    <cellStyle name="20% - Accent1 2 2 3 2 2 2 2 9" xfId="3345" xr:uid="{00000000-0005-0000-0000-0000680C0000}"/>
    <cellStyle name="20% - Accent1 2 2 3 2 2 2 3" xfId="3346" xr:uid="{00000000-0005-0000-0000-0000690C0000}"/>
    <cellStyle name="20% - Accent1 2 2 3 2 2 2 3 2" xfId="3347" xr:uid="{00000000-0005-0000-0000-00006A0C0000}"/>
    <cellStyle name="20% - Accent1 2 2 3 2 2 2 3 2 2" xfId="3348" xr:uid="{00000000-0005-0000-0000-00006B0C0000}"/>
    <cellStyle name="20% - Accent1 2 2 3 2 2 2 3 2 2 2" xfId="3349" xr:uid="{00000000-0005-0000-0000-00006C0C0000}"/>
    <cellStyle name="20% - Accent1 2 2 3 2 2 2 3 2 2 2 2" xfId="3350" xr:uid="{00000000-0005-0000-0000-00006D0C0000}"/>
    <cellStyle name="20% - Accent1 2 2 3 2 2 2 3 2 2 3" xfId="3351" xr:uid="{00000000-0005-0000-0000-00006E0C0000}"/>
    <cellStyle name="20% - Accent1 2 2 3 2 2 2 3 2 3" xfId="3352" xr:uid="{00000000-0005-0000-0000-00006F0C0000}"/>
    <cellStyle name="20% - Accent1 2 2 3 2 2 2 3 2 3 2" xfId="3353" xr:uid="{00000000-0005-0000-0000-0000700C0000}"/>
    <cellStyle name="20% - Accent1 2 2 3 2 2 2 3 2 4" xfId="3354" xr:uid="{00000000-0005-0000-0000-0000710C0000}"/>
    <cellStyle name="20% - Accent1 2 2 3 2 2 2 3 3" xfId="3355" xr:uid="{00000000-0005-0000-0000-0000720C0000}"/>
    <cellStyle name="20% - Accent1 2 2 3 2 2 2 3 3 2" xfId="3356" xr:uid="{00000000-0005-0000-0000-0000730C0000}"/>
    <cellStyle name="20% - Accent1 2 2 3 2 2 2 3 3 2 2" xfId="3357" xr:uid="{00000000-0005-0000-0000-0000740C0000}"/>
    <cellStyle name="20% - Accent1 2 2 3 2 2 2 3 3 2 2 2" xfId="3358" xr:uid="{00000000-0005-0000-0000-0000750C0000}"/>
    <cellStyle name="20% - Accent1 2 2 3 2 2 2 3 3 2 3" xfId="3359" xr:uid="{00000000-0005-0000-0000-0000760C0000}"/>
    <cellStyle name="20% - Accent1 2 2 3 2 2 2 3 3 3" xfId="3360" xr:uid="{00000000-0005-0000-0000-0000770C0000}"/>
    <cellStyle name="20% - Accent1 2 2 3 2 2 2 3 3 3 2" xfId="3361" xr:uid="{00000000-0005-0000-0000-0000780C0000}"/>
    <cellStyle name="20% - Accent1 2 2 3 2 2 2 3 3 4" xfId="3362" xr:uid="{00000000-0005-0000-0000-0000790C0000}"/>
    <cellStyle name="20% - Accent1 2 2 3 2 2 2 3 4" xfId="3363" xr:uid="{00000000-0005-0000-0000-00007A0C0000}"/>
    <cellStyle name="20% - Accent1 2 2 3 2 2 2 3 4 2" xfId="3364" xr:uid="{00000000-0005-0000-0000-00007B0C0000}"/>
    <cellStyle name="20% - Accent1 2 2 3 2 2 2 3 4 2 2" xfId="3365" xr:uid="{00000000-0005-0000-0000-00007C0C0000}"/>
    <cellStyle name="20% - Accent1 2 2 3 2 2 2 3 4 2 2 2" xfId="3366" xr:uid="{00000000-0005-0000-0000-00007D0C0000}"/>
    <cellStyle name="20% - Accent1 2 2 3 2 2 2 3 4 2 3" xfId="3367" xr:uid="{00000000-0005-0000-0000-00007E0C0000}"/>
    <cellStyle name="20% - Accent1 2 2 3 2 2 2 3 4 3" xfId="3368" xr:uid="{00000000-0005-0000-0000-00007F0C0000}"/>
    <cellStyle name="20% - Accent1 2 2 3 2 2 2 3 4 3 2" xfId="3369" xr:uid="{00000000-0005-0000-0000-0000800C0000}"/>
    <cellStyle name="20% - Accent1 2 2 3 2 2 2 3 4 4" xfId="3370" xr:uid="{00000000-0005-0000-0000-0000810C0000}"/>
    <cellStyle name="20% - Accent1 2 2 3 2 2 2 3 5" xfId="3371" xr:uid="{00000000-0005-0000-0000-0000820C0000}"/>
    <cellStyle name="20% - Accent1 2 2 3 2 2 2 3 5 2" xfId="3372" xr:uid="{00000000-0005-0000-0000-0000830C0000}"/>
    <cellStyle name="20% - Accent1 2 2 3 2 2 2 3 5 2 2" xfId="3373" xr:uid="{00000000-0005-0000-0000-0000840C0000}"/>
    <cellStyle name="20% - Accent1 2 2 3 2 2 2 3 5 3" xfId="3374" xr:uid="{00000000-0005-0000-0000-0000850C0000}"/>
    <cellStyle name="20% - Accent1 2 2 3 2 2 2 3 6" xfId="3375" xr:uid="{00000000-0005-0000-0000-0000860C0000}"/>
    <cellStyle name="20% - Accent1 2 2 3 2 2 2 3 6 2" xfId="3376" xr:uid="{00000000-0005-0000-0000-0000870C0000}"/>
    <cellStyle name="20% - Accent1 2 2 3 2 2 2 3 6 2 2" xfId="3377" xr:uid="{00000000-0005-0000-0000-0000880C0000}"/>
    <cellStyle name="20% - Accent1 2 2 3 2 2 2 3 6 3" xfId="3378" xr:uid="{00000000-0005-0000-0000-0000890C0000}"/>
    <cellStyle name="20% - Accent1 2 2 3 2 2 2 3 7" xfId="3379" xr:uid="{00000000-0005-0000-0000-00008A0C0000}"/>
    <cellStyle name="20% - Accent1 2 2 3 2 2 2 3 7 2" xfId="3380" xr:uid="{00000000-0005-0000-0000-00008B0C0000}"/>
    <cellStyle name="20% - Accent1 2 2 3 2 2 2 3 8" xfId="3381" xr:uid="{00000000-0005-0000-0000-00008C0C0000}"/>
    <cellStyle name="20% - Accent1 2 2 3 2 2 2 3 8 2" xfId="3382" xr:uid="{00000000-0005-0000-0000-00008D0C0000}"/>
    <cellStyle name="20% - Accent1 2 2 3 2 2 2 3 9" xfId="3383" xr:uid="{00000000-0005-0000-0000-00008E0C0000}"/>
    <cellStyle name="20% - Accent1 2 2 3 2 2 2 4" xfId="3384" xr:uid="{00000000-0005-0000-0000-00008F0C0000}"/>
    <cellStyle name="20% - Accent1 2 2 3 2 2 2 4 2" xfId="3385" xr:uid="{00000000-0005-0000-0000-0000900C0000}"/>
    <cellStyle name="20% - Accent1 2 2 3 2 2 2 4 2 2" xfId="3386" xr:uid="{00000000-0005-0000-0000-0000910C0000}"/>
    <cellStyle name="20% - Accent1 2 2 3 2 2 2 4 2 2 2" xfId="3387" xr:uid="{00000000-0005-0000-0000-0000920C0000}"/>
    <cellStyle name="20% - Accent1 2 2 3 2 2 2 4 2 3" xfId="3388" xr:uid="{00000000-0005-0000-0000-0000930C0000}"/>
    <cellStyle name="20% - Accent1 2 2 3 2 2 2 4 3" xfId="3389" xr:uid="{00000000-0005-0000-0000-0000940C0000}"/>
    <cellStyle name="20% - Accent1 2 2 3 2 2 2 4 3 2" xfId="3390" xr:uid="{00000000-0005-0000-0000-0000950C0000}"/>
    <cellStyle name="20% - Accent1 2 2 3 2 2 2 4 4" xfId="3391" xr:uid="{00000000-0005-0000-0000-0000960C0000}"/>
    <cellStyle name="20% - Accent1 2 2 3 2 2 2 5" xfId="3392" xr:uid="{00000000-0005-0000-0000-0000970C0000}"/>
    <cellStyle name="20% - Accent1 2 2 3 2 2 2 5 2" xfId="3393" xr:uid="{00000000-0005-0000-0000-0000980C0000}"/>
    <cellStyle name="20% - Accent1 2 2 3 2 2 2 5 2 2" xfId="3394" xr:uid="{00000000-0005-0000-0000-0000990C0000}"/>
    <cellStyle name="20% - Accent1 2 2 3 2 2 2 5 2 2 2" xfId="3395" xr:uid="{00000000-0005-0000-0000-00009A0C0000}"/>
    <cellStyle name="20% - Accent1 2 2 3 2 2 2 5 2 3" xfId="3396" xr:uid="{00000000-0005-0000-0000-00009B0C0000}"/>
    <cellStyle name="20% - Accent1 2 2 3 2 2 2 5 3" xfId="3397" xr:uid="{00000000-0005-0000-0000-00009C0C0000}"/>
    <cellStyle name="20% - Accent1 2 2 3 2 2 2 5 3 2" xfId="3398" xr:uid="{00000000-0005-0000-0000-00009D0C0000}"/>
    <cellStyle name="20% - Accent1 2 2 3 2 2 2 5 4" xfId="3399" xr:uid="{00000000-0005-0000-0000-00009E0C0000}"/>
    <cellStyle name="20% - Accent1 2 2 3 2 2 2 6" xfId="3400" xr:uid="{00000000-0005-0000-0000-00009F0C0000}"/>
    <cellStyle name="20% - Accent1 2 2 3 2 2 2 6 2" xfId="3401" xr:uid="{00000000-0005-0000-0000-0000A00C0000}"/>
    <cellStyle name="20% - Accent1 2 2 3 2 2 2 6 2 2" xfId="3402" xr:uid="{00000000-0005-0000-0000-0000A10C0000}"/>
    <cellStyle name="20% - Accent1 2 2 3 2 2 2 6 2 2 2" xfId="3403" xr:uid="{00000000-0005-0000-0000-0000A20C0000}"/>
    <cellStyle name="20% - Accent1 2 2 3 2 2 2 6 2 3" xfId="3404" xr:uid="{00000000-0005-0000-0000-0000A30C0000}"/>
    <cellStyle name="20% - Accent1 2 2 3 2 2 2 6 3" xfId="3405" xr:uid="{00000000-0005-0000-0000-0000A40C0000}"/>
    <cellStyle name="20% - Accent1 2 2 3 2 2 2 6 3 2" xfId="3406" xr:uid="{00000000-0005-0000-0000-0000A50C0000}"/>
    <cellStyle name="20% - Accent1 2 2 3 2 2 2 6 4" xfId="3407" xr:uid="{00000000-0005-0000-0000-0000A60C0000}"/>
    <cellStyle name="20% - Accent1 2 2 3 2 2 2 7" xfId="3408" xr:uid="{00000000-0005-0000-0000-0000A70C0000}"/>
    <cellStyle name="20% - Accent1 2 2 3 2 2 2 7 2" xfId="3409" xr:uid="{00000000-0005-0000-0000-0000A80C0000}"/>
    <cellStyle name="20% - Accent1 2 2 3 2 2 2 7 2 2" xfId="3410" xr:uid="{00000000-0005-0000-0000-0000A90C0000}"/>
    <cellStyle name="20% - Accent1 2 2 3 2 2 2 7 3" xfId="3411" xr:uid="{00000000-0005-0000-0000-0000AA0C0000}"/>
    <cellStyle name="20% - Accent1 2 2 3 2 2 2 8" xfId="3412" xr:uid="{00000000-0005-0000-0000-0000AB0C0000}"/>
    <cellStyle name="20% - Accent1 2 2 3 2 2 2 8 2" xfId="3413" xr:uid="{00000000-0005-0000-0000-0000AC0C0000}"/>
    <cellStyle name="20% - Accent1 2 2 3 2 2 2 8 2 2" xfId="3414" xr:uid="{00000000-0005-0000-0000-0000AD0C0000}"/>
    <cellStyle name="20% - Accent1 2 2 3 2 2 2 8 3" xfId="3415" xr:uid="{00000000-0005-0000-0000-0000AE0C0000}"/>
    <cellStyle name="20% - Accent1 2 2 3 2 2 2 9" xfId="3416" xr:uid="{00000000-0005-0000-0000-0000AF0C0000}"/>
    <cellStyle name="20% - Accent1 2 2 3 2 2 2 9 2" xfId="3417" xr:uid="{00000000-0005-0000-0000-0000B00C0000}"/>
    <cellStyle name="20% - Accent1 2 2 3 2 2 3" xfId="3418" xr:uid="{00000000-0005-0000-0000-0000B10C0000}"/>
    <cellStyle name="20% - Accent1 2 2 3 2 2 3 10" xfId="3419" xr:uid="{00000000-0005-0000-0000-0000B20C0000}"/>
    <cellStyle name="20% - Accent1 2 2 3 2 2 3 10 2" xfId="3420" xr:uid="{00000000-0005-0000-0000-0000B30C0000}"/>
    <cellStyle name="20% - Accent1 2 2 3 2 2 3 11" xfId="3421" xr:uid="{00000000-0005-0000-0000-0000B40C0000}"/>
    <cellStyle name="20% - Accent1 2 2 3 2 2 3 2" xfId="3422" xr:uid="{00000000-0005-0000-0000-0000B50C0000}"/>
    <cellStyle name="20% - Accent1 2 2 3 2 2 3 2 2" xfId="3423" xr:uid="{00000000-0005-0000-0000-0000B60C0000}"/>
    <cellStyle name="20% - Accent1 2 2 3 2 2 3 2 2 2" xfId="3424" xr:uid="{00000000-0005-0000-0000-0000B70C0000}"/>
    <cellStyle name="20% - Accent1 2 2 3 2 2 3 2 2 2 2" xfId="3425" xr:uid="{00000000-0005-0000-0000-0000B80C0000}"/>
    <cellStyle name="20% - Accent1 2 2 3 2 2 3 2 2 2 2 2" xfId="3426" xr:uid="{00000000-0005-0000-0000-0000B90C0000}"/>
    <cellStyle name="20% - Accent1 2 2 3 2 2 3 2 2 2 3" xfId="3427" xr:uid="{00000000-0005-0000-0000-0000BA0C0000}"/>
    <cellStyle name="20% - Accent1 2 2 3 2 2 3 2 2 3" xfId="3428" xr:uid="{00000000-0005-0000-0000-0000BB0C0000}"/>
    <cellStyle name="20% - Accent1 2 2 3 2 2 3 2 2 3 2" xfId="3429" xr:uid="{00000000-0005-0000-0000-0000BC0C0000}"/>
    <cellStyle name="20% - Accent1 2 2 3 2 2 3 2 2 4" xfId="3430" xr:uid="{00000000-0005-0000-0000-0000BD0C0000}"/>
    <cellStyle name="20% - Accent1 2 2 3 2 2 3 2 3" xfId="3431" xr:uid="{00000000-0005-0000-0000-0000BE0C0000}"/>
    <cellStyle name="20% - Accent1 2 2 3 2 2 3 2 3 2" xfId="3432" xr:uid="{00000000-0005-0000-0000-0000BF0C0000}"/>
    <cellStyle name="20% - Accent1 2 2 3 2 2 3 2 3 2 2" xfId="3433" xr:uid="{00000000-0005-0000-0000-0000C00C0000}"/>
    <cellStyle name="20% - Accent1 2 2 3 2 2 3 2 3 2 2 2" xfId="3434" xr:uid="{00000000-0005-0000-0000-0000C10C0000}"/>
    <cellStyle name="20% - Accent1 2 2 3 2 2 3 2 3 2 3" xfId="3435" xr:uid="{00000000-0005-0000-0000-0000C20C0000}"/>
    <cellStyle name="20% - Accent1 2 2 3 2 2 3 2 3 3" xfId="3436" xr:uid="{00000000-0005-0000-0000-0000C30C0000}"/>
    <cellStyle name="20% - Accent1 2 2 3 2 2 3 2 3 3 2" xfId="3437" xr:uid="{00000000-0005-0000-0000-0000C40C0000}"/>
    <cellStyle name="20% - Accent1 2 2 3 2 2 3 2 3 4" xfId="3438" xr:uid="{00000000-0005-0000-0000-0000C50C0000}"/>
    <cellStyle name="20% - Accent1 2 2 3 2 2 3 2 4" xfId="3439" xr:uid="{00000000-0005-0000-0000-0000C60C0000}"/>
    <cellStyle name="20% - Accent1 2 2 3 2 2 3 2 4 2" xfId="3440" xr:uid="{00000000-0005-0000-0000-0000C70C0000}"/>
    <cellStyle name="20% - Accent1 2 2 3 2 2 3 2 4 2 2" xfId="3441" xr:uid="{00000000-0005-0000-0000-0000C80C0000}"/>
    <cellStyle name="20% - Accent1 2 2 3 2 2 3 2 4 2 2 2" xfId="3442" xr:uid="{00000000-0005-0000-0000-0000C90C0000}"/>
    <cellStyle name="20% - Accent1 2 2 3 2 2 3 2 4 2 3" xfId="3443" xr:uid="{00000000-0005-0000-0000-0000CA0C0000}"/>
    <cellStyle name="20% - Accent1 2 2 3 2 2 3 2 4 3" xfId="3444" xr:uid="{00000000-0005-0000-0000-0000CB0C0000}"/>
    <cellStyle name="20% - Accent1 2 2 3 2 2 3 2 4 3 2" xfId="3445" xr:uid="{00000000-0005-0000-0000-0000CC0C0000}"/>
    <cellStyle name="20% - Accent1 2 2 3 2 2 3 2 4 4" xfId="3446" xr:uid="{00000000-0005-0000-0000-0000CD0C0000}"/>
    <cellStyle name="20% - Accent1 2 2 3 2 2 3 2 5" xfId="3447" xr:uid="{00000000-0005-0000-0000-0000CE0C0000}"/>
    <cellStyle name="20% - Accent1 2 2 3 2 2 3 2 5 2" xfId="3448" xr:uid="{00000000-0005-0000-0000-0000CF0C0000}"/>
    <cellStyle name="20% - Accent1 2 2 3 2 2 3 2 5 2 2" xfId="3449" xr:uid="{00000000-0005-0000-0000-0000D00C0000}"/>
    <cellStyle name="20% - Accent1 2 2 3 2 2 3 2 5 3" xfId="3450" xr:uid="{00000000-0005-0000-0000-0000D10C0000}"/>
    <cellStyle name="20% - Accent1 2 2 3 2 2 3 2 6" xfId="3451" xr:uid="{00000000-0005-0000-0000-0000D20C0000}"/>
    <cellStyle name="20% - Accent1 2 2 3 2 2 3 2 6 2" xfId="3452" xr:uid="{00000000-0005-0000-0000-0000D30C0000}"/>
    <cellStyle name="20% - Accent1 2 2 3 2 2 3 2 6 2 2" xfId="3453" xr:uid="{00000000-0005-0000-0000-0000D40C0000}"/>
    <cellStyle name="20% - Accent1 2 2 3 2 2 3 2 6 3" xfId="3454" xr:uid="{00000000-0005-0000-0000-0000D50C0000}"/>
    <cellStyle name="20% - Accent1 2 2 3 2 2 3 2 7" xfId="3455" xr:uid="{00000000-0005-0000-0000-0000D60C0000}"/>
    <cellStyle name="20% - Accent1 2 2 3 2 2 3 2 7 2" xfId="3456" xr:uid="{00000000-0005-0000-0000-0000D70C0000}"/>
    <cellStyle name="20% - Accent1 2 2 3 2 2 3 2 8" xfId="3457" xr:uid="{00000000-0005-0000-0000-0000D80C0000}"/>
    <cellStyle name="20% - Accent1 2 2 3 2 2 3 2 8 2" xfId="3458" xr:uid="{00000000-0005-0000-0000-0000D90C0000}"/>
    <cellStyle name="20% - Accent1 2 2 3 2 2 3 2 9" xfId="3459" xr:uid="{00000000-0005-0000-0000-0000DA0C0000}"/>
    <cellStyle name="20% - Accent1 2 2 3 2 2 3 3" xfId="3460" xr:uid="{00000000-0005-0000-0000-0000DB0C0000}"/>
    <cellStyle name="20% - Accent1 2 2 3 2 2 3 3 2" xfId="3461" xr:uid="{00000000-0005-0000-0000-0000DC0C0000}"/>
    <cellStyle name="20% - Accent1 2 2 3 2 2 3 3 2 2" xfId="3462" xr:uid="{00000000-0005-0000-0000-0000DD0C0000}"/>
    <cellStyle name="20% - Accent1 2 2 3 2 2 3 3 2 2 2" xfId="3463" xr:uid="{00000000-0005-0000-0000-0000DE0C0000}"/>
    <cellStyle name="20% - Accent1 2 2 3 2 2 3 3 2 2 2 2" xfId="3464" xr:uid="{00000000-0005-0000-0000-0000DF0C0000}"/>
    <cellStyle name="20% - Accent1 2 2 3 2 2 3 3 2 2 3" xfId="3465" xr:uid="{00000000-0005-0000-0000-0000E00C0000}"/>
    <cellStyle name="20% - Accent1 2 2 3 2 2 3 3 2 3" xfId="3466" xr:uid="{00000000-0005-0000-0000-0000E10C0000}"/>
    <cellStyle name="20% - Accent1 2 2 3 2 2 3 3 2 3 2" xfId="3467" xr:uid="{00000000-0005-0000-0000-0000E20C0000}"/>
    <cellStyle name="20% - Accent1 2 2 3 2 2 3 3 2 4" xfId="3468" xr:uid="{00000000-0005-0000-0000-0000E30C0000}"/>
    <cellStyle name="20% - Accent1 2 2 3 2 2 3 3 3" xfId="3469" xr:uid="{00000000-0005-0000-0000-0000E40C0000}"/>
    <cellStyle name="20% - Accent1 2 2 3 2 2 3 3 3 2" xfId="3470" xr:uid="{00000000-0005-0000-0000-0000E50C0000}"/>
    <cellStyle name="20% - Accent1 2 2 3 2 2 3 3 3 2 2" xfId="3471" xr:uid="{00000000-0005-0000-0000-0000E60C0000}"/>
    <cellStyle name="20% - Accent1 2 2 3 2 2 3 3 3 2 2 2" xfId="3472" xr:uid="{00000000-0005-0000-0000-0000E70C0000}"/>
    <cellStyle name="20% - Accent1 2 2 3 2 2 3 3 3 2 3" xfId="3473" xr:uid="{00000000-0005-0000-0000-0000E80C0000}"/>
    <cellStyle name="20% - Accent1 2 2 3 2 2 3 3 3 3" xfId="3474" xr:uid="{00000000-0005-0000-0000-0000E90C0000}"/>
    <cellStyle name="20% - Accent1 2 2 3 2 2 3 3 3 3 2" xfId="3475" xr:uid="{00000000-0005-0000-0000-0000EA0C0000}"/>
    <cellStyle name="20% - Accent1 2 2 3 2 2 3 3 3 4" xfId="3476" xr:uid="{00000000-0005-0000-0000-0000EB0C0000}"/>
    <cellStyle name="20% - Accent1 2 2 3 2 2 3 3 4" xfId="3477" xr:uid="{00000000-0005-0000-0000-0000EC0C0000}"/>
    <cellStyle name="20% - Accent1 2 2 3 2 2 3 3 4 2" xfId="3478" xr:uid="{00000000-0005-0000-0000-0000ED0C0000}"/>
    <cellStyle name="20% - Accent1 2 2 3 2 2 3 3 4 2 2" xfId="3479" xr:uid="{00000000-0005-0000-0000-0000EE0C0000}"/>
    <cellStyle name="20% - Accent1 2 2 3 2 2 3 3 4 2 2 2" xfId="3480" xr:uid="{00000000-0005-0000-0000-0000EF0C0000}"/>
    <cellStyle name="20% - Accent1 2 2 3 2 2 3 3 4 2 3" xfId="3481" xr:uid="{00000000-0005-0000-0000-0000F00C0000}"/>
    <cellStyle name="20% - Accent1 2 2 3 2 2 3 3 4 3" xfId="3482" xr:uid="{00000000-0005-0000-0000-0000F10C0000}"/>
    <cellStyle name="20% - Accent1 2 2 3 2 2 3 3 4 3 2" xfId="3483" xr:uid="{00000000-0005-0000-0000-0000F20C0000}"/>
    <cellStyle name="20% - Accent1 2 2 3 2 2 3 3 4 4" xfId="3484" xr:uid="{00000000-0005-0000-0000-0000F30C0000}"/>
    <cellStyle name="20% - Accent1 2 2 3 2 2 3 3 5" xfId="3485" xr:uid="{00000000-0005-0000-0000-0000F40C0000}"/>
    <cellStyle name="20% - Accent1 2 2 3 2 2 3 3 5 2" xfId="3486" xr:uid="{00000000-0005-0000-0000-0000F50C0000}"/>
    <cellStyle name="20% - Accent1 2 2 3 2 2 3 3 5 2 2" xfId="3487" xr:uid="{00000000-0005-0000-0000-0000F60C0000}"/>
    <cellStyle name="20% - Accent1 2 2 3 2 2 3 3 5 3" xfId="3488" xr:uid="{00000000-0005-0000-0000-0000F70C0000}"/>
    <cellStyle name="20% - Accent1 2 2 3 2 2 3 3 6" xfId="3489" xr:uid="{00000000-0005-0000-0000-0000F80C0000}"/>
    <cellStyle name="20% - Accent1 2 2 3 2 2 3 3 6 2" xfId="3490" xr:uid="{00000000-0005-0000-0000-0000F90C0000}"/>
    <cellStyle name="20% - Accent1 2 2 3 2 2 3 3 6 2 2" xfId="3491" xr:uid="{00000000-0005-0000-0000-0000FA0C0000}"/>
    <cellStyle name="20% - Accent1 2 2 3 2 2 3 3 6 3" xfId="3492" xr:uid="{00000000-0005-0000-0000-0000FB0C0000}"/>
    <cellStyle name="20% - Accent1 2 2 3 2 2 3 3 7" xfId="3493" xr:uid="{00000000-0005-0000-0000-0000FC0C0000}"/>
    <cellStyle name="20% - Accent1 2 2 3 2 2 3 3 7 2" xfId="3494" xr:uid="{00000000-0005-0000-0000-0000FD0C0000}"/>
    <cellStyle name="20% - Accent1 2 2 3 2 2 3 3 8" xfId="3495" xr:uid="{00000000-0005-0000-0000-0000FE0C0000}"/>
    <cellStyle name="20% - Accent1 2 2 3 2 2 3 3 8 2" xfId="3496" xr:uid="{00000000-0005-0000-0000-0000FF0C0000}"/>
    <cellStyle name="20% - Accent1 2 2 3 2 2 3 3 9" xfId="3497" xr:uid="{00000000-0005-0000-0000-0000000D0000}"/>
    <cellStyle name="20% - Accent1 2 2 3 2 2 3 4" xfId="3498" xr:uid="{00000000-0005-0000-0000-0000010D0000}"/>
    <cellStyle name="20% - Accent1 2 2 3 2 2 3 4 2" xfId="3499" xr:uid="{00000000-0005-0000-0000-0000020D0000}"/>
    <cellStyle name="20% - Accent1 2 2 3 2 2 3 4 2 2" xfId="3500" xr:uid="{00000000-0005-0000-0000-0000030D0000}"/>
    <cellStyle name="20% - Accent1 2 2 3 2 2 3 4 2 2 2" xfId="3501" xr:uid="{00000000-0005-0000-0000-0000040D0000}"/>
    <cellStyle name="20% - Accent1 2 2 3 2 2 3 4 2 3" xfId="3502" xr:uid="{00000000-0005-0000-0000-0000050D0000}"/>
    <cellStyle name="20% - Accent1 2 2 3 2 2 3 4 3" xfId="3503" xr:uid="{00000000-0005-0000-0000-0000060D0000}"/>
    <cellStyle name="20% - Accent1 2 2 3 2 2 3 4 3 2" xfId="3504" xr:uid="{00000000-0005-0000-0000-0000070D0000}"/>
    <cellStyle name="20% - Accent1 2 2 3 2 2 3 4 4" xfId="3505" xr:uid="{00000000-0005-0000-0000-0000080D0000}"/>
    <cellStyle name="20% - Accent1 2 2 3 2 2 3 5" xfId="3506" xr:uid="{00000000-0005-0000-0000-0000090D0000}"/>
    <cellStyle name="20% - Accent1 2 2 3 2 2 3 5 2" xfId="3507" xr:uid="{00000000-0005-0000-0000-00000A0D0000}"/>
    <cellStyle name="20% - Accent1 2 2 3 2 2 3 5 2 2" xfId="3508" xr:uid="{00000000-0005-0000-0000-00000B0D0000}"/>
    <cellStyle name="20% - Accent1 2 2 3 2 2 3 5 2 2 2" xfId="3509" xr:uid="{00000000-0005-0000-0000-00000C0D0000}"/>
    <cellStyle name="20% - Accent1 2 2 3 2 2 3 5 2 3" xfId="3510" xr:uid="{00000000-0005-0000-0000-00000D0D0000}"/>
    <cellStyle name="20% - Accent1 2 2 3 2 2 3 5 3" xfId="3511" xr:uid="{00000000-0005-0000-0000-00000E0D0000}"/>
    <cellStyle name="20% - Accent1 2 2 3 2 2 3 5 3 2" xfId="3512" xr:uid="{00000000-0005-0000-0000-00000F0D0000}"/>
    <cellStyle name="20% - Accent1 2 2 3 2 2 3 5 4" xfId="3513" xr:uid="{00000000-0005-0000-0000-0000100D0000}"/>
    <cellStyle name="20% - Accent1 2 2 3 2 2 3 6" xfId="3514" xr:uid="{00000000-0005-0000-0000-0000110D0000}"/>
    <cellStyle name="20% - Accent1 2 2 3 2 2 3 6 2" xfId="3515" xr:uid="{00000000-0005-0000-0000-0000120D0000}"/>
    <cellStyle name="20% - Accent1 2 2 3 2 2 3 6 2 2" xfId="3516" xr:uid="{00000000-0005-0000-0000-0000130D0000}"/>
    <cellStyle name="20% - Accent1 2 2 3 2 2 3 6 2 2 2" xfId="3517" xr:uid="{00000000-0005-0000-0000-0000140D0000}"/>
    <cellStyle name="20% - Accent1 2 2 3 2 2 3 6 2 3" xfId="3518" xr:uid="{00000000-0005-0000-0000-0000150D0000}"/>
    <cellStyle name="20% - Accent1 2 2 3 2 2 3 6 3" xfId="3519" xr:uid="{00000000-0005-0000-0000-0000160D0000}"/>
    <cellStyle name="20% - Accent1 2 2 3 2 2 3 6 3 2" xfId="3520" xr:uid="{00000000-0005-0000-0000-0000170D0000}"/>
    <cellStyle name="20% - Accent1 2 2 3 2 2 3 6 4" xfId="3521" xr:uid="{00000000-0005-0000-0000-0000180D0000}"/>
    <cellStyle name="20% - Accent1 2 2 3 2 2 3 7" xfId="3522" xr:uid="{00000000-0005-0000-0000-0000190D0000}"/>
    <cellStyle name="20% - Accent1 2 2 3 2 2 3 7 2" xfId="3523" xr:uid="{00000000-0005-0000-0000-00001A0D0000}"/>
    <cellStyle name="20% - Accent1 2 2 3 2 2 3 7 2 2" xfId="3524" xr:uid="{00000000-0005-0000-0000-00001B0D0000}"/>
    <cellStyle name="20% - Accent1 2 2 3 2 2 3 7 3" xfId="3525" xr:uid="{00000000-0005-0000-0000-00001C0D0000}"/>
    <cellStyle name="20% - Accent1 2 2 3 2 2 3 8" xfId="3526" xr:uid="{00000000-0005-0000-0000-00001D0D0000}"/>
    <cellStyle name="20% - Accent1 2 2 3 2 2 3 8 2" xfId="3527" xr:uid="{00000000-0005-0000-0000-00001E0D0000}"/>
    <cellStyle name="20% - Accent1 2 2 3 2 2 3 8 2 2" xfId="3528" xr:uid="{00000000-0005-0000-0000-00001F0D0000}"/>
    <cellStyle name="20% - Accent1 2 2 3 2 2 3 8 3" xfId="3529" xr:uid="{00000000-0005-0000-0000-0000200D0000}"/>
    <cellStyle name="20% - Accent1 2 2 3 2 2 3 9" xfId="3530" xr:uid="{00000000-0005-0000-0000-0000210D0000}"/>
    <cellStyle name="20% - Accent1 2 2 3 2 2 3 9 2" xfId="3531" xr:uid="{00000000-0005-0000-0000-0000220D0000}"/>
    <cellStyle name="20% - Accent1 2 2 3 2 2 4" xfId="3532" xr:uid="{00000000-0005-0000-0000-0000230D0000}"/>
    <cellStyle name="20% - Accent1 2 2 3 2 2 4 10" xfId="3533" xr:uid="{00000000-0005-0000-0000-0000240D0000}"/>
    <cellStyle name="20% - Accent1 2 2 3 2 2 4 10 2" xfId="3534" xr:uid="{00000000-0005-0000-0000-0000250D0000}"/>
    <cellStyle name="20% - Accent1 2 2 3 2 2 4 11" xfId="3535" xr:uid="{00000000-0005-0000-0000-0000260D0000}"/>
    <cellStyle name="20% - Accent1 2 2 3 2 2 4 2" xfId="3536" xr:uid="{00000000-0005-0000-0000-0000270D0000}"/>
    <cellStyle name="20% - Accent1 2 2 3 2 2 4 2 2" xfId="3537" xr:uid="{00000000-0005-0000-0000-0000280D0000}"/>
    <cellStyle name="20% - Accent1 2 2 3 2 2 4 2 2 2" xfId="3538" xr:uid="{00000000-0005-0000-0000-0000290D0000}"/>
    <cellStyle name="20% - Accent1 2 2 3 2 2 4 2 2 2 2" xfId="3539" xr:uid="{00000000-0005-0000-0000-00002A0D0000}"/>
    <cellStyle name="20% - Accent1 2 2 3 2 2 4 2 2 2 2 2" xfId="3540" xr:uid="{00000000-0005-0000-0000-00002B0D0000}"/>
    <cellStyle name="20% - Accent1 2 2 3 2 2 4 2 2 2 3" xfId="3541" xr:uid="{00000000-0005-0000-0000-00002C0D0000}"/>
    <cellStyle name="20% - Accent1 2 2 3 2 2 4 2 2 3" xfId="3542" xr:uid="{00000000-0005-0000-0000-00002D0D0000}"/>
    <cellStyle name="20% - Accent1 2 2 3 2 2 4 2 2 3 2" xfId="3543" xr:uid="{00000000-0005-0000-0000-00002E0D0000}"/>
    <cellStyle name="20% - Accent1 2 2 3 2 2 4 2 2 4" xfId="3544" xr:uid="{00000000-0005-0000-0000-00002F0D0000}"/>
    <cellStyle name="20% - Accent1 2 2 3 2 2 4 2 3" xfId="3545" xr:uid="{00000000-0005-0000-0000-0000300D0000}"/>
    <cellStyle name="20% - Accent1 2 2 3 2 2 4 2 3 2" xfId="3546" xr:uid="{00000000-0005-0000-0000-0000310D0000}"/>
    <cellStyle name="20% - Accent1 2 2 3 2 2 4 2 3 2 2" xfId="3547" xr:uid="{00000000-0005-0000-0000-0000320D0000}"/>
    <cellStyle name="20% - Accent1 2 2 3 2 2 4 2 3 2 2 2" xfId="3548" xr:uid="{00000000-0005-0000-0000-0000330D0000}"/>
    <cellStyle name="20% - Accent1 2 2 3 2 2 4 2 3 2 3" xfId="3549" xr:uid="{00000000-0005-0000-0000-0000340D0000}"/>
    <cellStyle name="20% - Accent1 2 2 3 2 2 4 2 3 3" xfId="3550" xr:uid="{00000000-0005-0000-0000-0000350D0000}"/>
    <cellStyle name="20% - Accent1 2 2 3 2 2 4 2 3 3 2" xfId="3551" xr:uid="{00000000-0005-0000-0000-0000360D0000}"/>
    <cellStyle name="20% - Accent1 2 2 3 2 2 4 2 3 4" xfId="3552" xr:uid="{00000000-0005-0000-0000-0000370D0000}"/>
    <cellStyle name="20% - Accent1 2 2 3 2 2 4 2 4" xfId="3553" xr:uid="{00000000-0005-0000-0000-0000380D0000}"/>
    <cellStyle name="20% - Accent1 2 2 3 2 2 4 2 4 2" xfId="3554" xr:uid="{00000000-0005-0000-0000-0000390D0000}"/>
    <cellStyle name="20% - Accent1 2 2 3 2 2 4 2 4 2 2" xfId="3555" xr:uid="{00000000-0005-0000-0000-00003A0D0000}"/>
    <cellStyle name="20% - Accent1 2 2 3 2 2 4 2 4 2 2 2" xfId="3556" xr:uid="{00000000-0005-0000-0000-00003B0D0000}"/>
    <cellStyle name="20% - Accent1 2 2 3 2 2 4 2 4 2 3" xfId="3557" xr:uid="{00000000-0005-0000-0000-00003C0D0000}"/>
    <cellStyle name="20% - Accent1 2 2 3 2 2 4 2 4 3" xfId="3558" xr:uid="{00000000-0005-0000-0000-00003D0D0000}"/>
    <cellStyle name="20% - Accent1 2 2 3 2 2 4 2 4 3 2" xfId="3559" xr:uid="{00000000-0005-0000-0000-00003E0D0000}"/>
    <cellStyle name="20% - Accent1 2 2 3 2 2 4 2 4 4" xfId="3560" xr:uid="{00000000-0005-0000-0000-00003F0D0000}"/>
    <cellStyle name="20% - Accent1 2 2 3 2 2 4 2 5" xfId="3561" xr:uid="{00000000-0005-0000-0000-0000400D0000}"/>
    <cellStyle name="20% - Accent1 2 2 3 2 2 4 2 5 2" xfId="3562" xr:uid="{00000000-0005-0000-0000-0000410D0000}"/>
    <cellStyle name="20% - Accent1 2 2 3 2 2 4 2 5 2 2" xfId="3563" xr:uid="{00000000-0005-0000-0000-0000420D0000}"/>
    <cellStyle name="20% - Accent1 2 2 3 2 2 4 2 5 3" xfId="3564" xr:uid="{00000000-0005-0000-0000-0000430D0000}"/>
    <cellStyle name="20% - Accent1 2 2 3 2 2 4 2 6" xfId="3565" xr:uid="{00000000-0005-0000-0000-0000440D0000}"/>
    <cellStyle name="20% - Accent1 2 2 3 2 2 4 2 6 2" xfId="3566" xr:uid="{00000000-0005-0000-0000-0000450D0000}"/>
    <cellStyle name="20% - Accent1 2 2 3 2 2 4 2 6 2 2" xfId="3567" xr:uid="{00000000-0005-0000-0000-0000460D0000}"/>
    <cellStyle name="20% - Accent1 2 2 3 2 2 4 2 6 3" xfId="3568" xr:uid="{00000000-0005-0000-0000-0000470D0000}"/>
    <cellStyle name="20% - Accent1 2 2 3 2 2 4 2 7" xfId="3569" xr:uid="{00000000-0005-0000-0000-0000480D0000}"/>
    <cellStyle name="20% - Accent1 2 2 3 2 2 4 2 7 2" xfId="3570" xr:uid="{00000000-0005-0000-0000-0000490D0000}"/>
    <cellStyle name="20% - Accent1 2 2 3 2 2 4 2 8" xfId="3571" xr:uid="{00000000-0005-0000-0000-00004A0D0000}"/>
    <cellStyle name="20% - Accent1 2 2 3 2 2 4 2 8 2" xfId="3572" xr:uid="{00000000-0005-0000-0000-00004B0D0000}"/>
    <cellStyle name="20% - Accent1 2 2 3 2 2 4 2 9" xfId="3573" xr:uid="{00000000-0005-0000-0000-00004C0D0000}"/>
    <cellStyle name="20% - Accent1 2 2 3 2 2 4 3" xfId="3574" xr:uid="{00000000-0005-0000-0000-00004D0D0000}"/>
    <cellStyle name="20% - Accent1 2 2 3 2 2 4 3 2" xfId="3575" xr:uid="{00000000-0005-0000-0000-00004E0D0000}"/>
    <cellStyle name="20% - Accent1 2 2 3 2 2 4 3 2 2" xfId="3576" xr:uid="{00000000-0005-0000-0000-00004F0D0000}"/>
    <cellStyle name="20% - Accent1 2 2 3 2 2 4 3 2 2 2" xfId="3577" xr:uid="{00000000-0005-0000-0000-0000500D0000}"/>
    <cellStyle name="20% - Accent1 2 2 3 2 2 4 3 2 2 2 2" xfId="3578" xr:uid="{00000000-0005-0000-0000-0000510D0000}"/>
    <cellStyle name="20% - Accent1 2 2 3 2 2 4 3 2 2 3" xfId="3579" xr:uid="{00000000-0005-0000-0000-0000520D0000}"/>
    <cellStyle name="20% - Accent1 2 2 3 2 2 4 3 2 3" xfId="3580" xr:uid="{00000000-0005-0000-0000-0000530D0000}"/>
    <cellStyle name="20% - Accent1 2 2 3 2 2 4 3 2 3 2" xfId="3581" xr:uid="{00000000-0005-0000-0000-0000540D0000}"/>
    <cellStyle name="20% - Accent1 2 2 3 2 2 4 3 2 4" xfId="3582" xr:uid="{00000000-0005-0000-0000-0000550D0000}"/>
    <cellStyle name="20% - Accent1 2 2 3 2 2 4 3 3" xfId="3583" xr:uid="{00000000-0005-0000-0000-0000560D0000}"/>
    <cellStyle name="20% - Accent1 2 2 3 2 2 4 3 3 2" xfId="3584" xr:uid="{00000000-0005-0000-0000-0000570D0000}"/>
    <cellStyle name="20% - Accent1 2 2 3 2 2 4 3 3 2 2" xfId="3585" xr:uid="{00000000-0005-0000-0000-0000580D0000}"/>
    <cellStyle name="20% - Accent1 2 2 3 2 2 4 3 3 2 2 2" xfId="3586" xr:uid="{00000000-0005-0000-0000-0000590D0000}"/>
    <cellStyle name="20% - Accent1 2 2 3 2 2 4 3 3 2 3" xfId="3587" xr:uid="{00000000-0005-0000-0000-00005A0D0000}"/>
    <cellStyle name="20% - Accent1 2 2 3 2 2 4 3 3 3" xfId="3588" xr:uid="{00000000-0005-0000-0000-00005B0D0000}"/>
    <cellStyle name="20% - Accent1 2 2 3 2 2 4 3 3 3 2" xfId="3589" xr:uid="{00000000-0005-0000-0000-00005C0D0000}"/>
    <cellStyle name="20% - Accent1 2 2 3 2 2 4 3 3 4" xfId="3590" xr:uid="{00000000-0005-0000-0000-00005D0D0000}"/>
    <cellStyle name="20% - Accent1 2 2 3 2 2 4 3 4" xfId="3591" xr:uid="{00000000-0005-0000-0000-00005E0D0000}"/>
    <cellStyle name="20% - Accent1 2 2 3 2 2 4 3 4 2" xfId="3592" xr:uid="{00000000-0005-0000-0000-00005F0D0000}"/>
    <cellStyle name="20% - Accent1 2 2 3 2 2 4 3 4 2 2" xfId="3593" xr:uid="{00000000-0005-0000-0000-0000600D0000}"/>
    <cellStyle name="20% - Accent1 2 2 3 2 2 4 3 4 2 2 2" xfId="3594" xr:uid="{00000000-0005-0000-0000-0000610D0000}"/>
    <cellStyle name="20% - Accent1 2 2 3 2 2 4 3 4 2 3" xfId="3595" xr:uid="{00000000-0005-0000-0000-0000620D0000}"/>
    <cellStyle name="20% - Accent1 2 2 3 2 2 4 3 4 3" xfId="3596" xr:uid="{00000000-0005-0000-0000-0000630D0000}"/>
    <cellStyle name="20% - Accent1 2 2 3 2 2 4 3 4 3 2" xfId="3597" xr:uid="{00000000-0005-0000-0000-0000640D0000}"/>
    <cellStyle name="20% - Accent1 2 2 3 2 2 4 3 4 4" xfId="3598" xr:uid="{00000000-0005-0000-0000-0000650D0000}"/>
    <cellStyle name="20% - Accent1 2 2 3 2 2 4 3 5" xfId="3599" xr:uid="{00000000-0005-0000-0000-0000660D0000}"/>
    <cellStyle name="20% - Accent1 2 2 3 2 2 4 3 5 2" xfId="3600" xr:uid="{00000000-0005-0000-0000-0000670D0000}"/>
    <cellStyle name="20% - Accent1 2 2 3 2 2 4 3 5 2 2" xfId="3601" xr:uid="{00000000-0005-0000-0000-0000680D0000}"/>
    <cellStyle name="20% - Accent1 2 2 3 2 2 4 3 5 3" xfId="3602" xr:uid="{00000000-0005-0000-0000-0000690D0000}"/>
    <cellStyle name="20% - Accent1 2 2 3 2 2 4 3 6" xfId="3603" xr:uid="{00000000-0005-0000-0000-00006A0D0000}"/>
    <cellStyle name="20% - Accent1 2 2 3 2 2 4 3 6 2" xfId="3604" xr:uid="{00000000-0005-0000-0000-00006B0D0000}"/>
    <cellStyle name="20% - Accent1 2 2 3 2 2 4 3 6 2 2" xfId="3605" xr:uid="{00000000-0005-0000-0000-00006C0D0000}"/>
    <cellStyle name="20% - Accent1 2 2 3 2 2 4 3 6 3" xfId="3606" xr:uid="{00000000-0005-0000-0000-00006D0D0000}"/>
    <cellStyle name="20% - Accent1 2 2 3 2 2 4 3 7" xfId="3607" xr:uid="{00000000-0005-0000-0000-00006E0D0000}"/>
    <cellStyle name="20% - Accent1 2 2 3 2 2 4 3 7 2" xfId="3608" xr:uid="{00000000-0005-0000-0000-00006F0D0000}"/>
    <cellStyle name="20% - Accent1 2 2 3 2 2 4 3 8" xfId="3609" xr:uid="{00000000-0005-0000-0000-0000700D0000}"/>
    <cellStyle name="20% - Accent1 2 2 3 2 2 4 3 8 2" xfId="3610" xr:uid="{00000000-0005-0000-0000-0000710D0000}"/>
    <cellStyle name="20% - Accent1 2 2 3 2 2 4 3 9" xfId="3611" xr:uid="{00000000-0005-0000-0000-0000720D0000}"/>
    <cellStyle name="20% - Accent1 2 2 3 2 2 4 4" xfId="3612" xr:uid="{00000000-0005-0000-0000-0000730D0000}"/>
    <cellStyle name="20% - Accent1 2 2 3 2 2 4 4 2" xfId="3613" xr:uid="{00000000-0005-0000-0000-0000740D0000}"/>
    <cellStyle name="20% - Accent1 2 2 3 2 2 4 4 2 2" xfId="3614" xr:uid="{00000000-0005-0000-0000-0000750D0000}"/>
    <cellStyle name="20% - Accent1 2 2 3 2 2 4 4 2 2 2" xfId="3615" xr:uid="{00000000-0005-0000-0000-0000760D0000}"/>
    <cellStyle name="20% - Accent1 2 2 3 2 2 4 4 2 3" xfId="3616" xr:uid="{00000000-0005-0000-0000-0000770D0000}"/>
    <cellStyle name="20% - Accent1 2 2 3 2 2 4 4 3" xfId="3617" xr:uid="{00000000-0005-0000-0000-0000780D0000}"/>
    <cellStyle name="20% - Accent1 2 2 3 2 2 4 4 3 2" xfId="3618" xr:uid="{00000000-0005-0000-0000-0000790D0000}"/>
    <cellStyle name="20% - Accent1 2 2 3 2 2 4 4 4" xfId="3619" xr:uid="{00000000-0005-0000-0000-00007A0D0000}"/>
    <cellStyle name="20% - Accent1 2 2 3 2 2 4 5" xfId="3620" xr:uid="{00000000-0005-0000-0000-00007B0D0000}"/>
    <cellStyle name="20% - Accent1 2 2 3 2 2 4 5 2" xfId="3621" xr:uid="{00000000-0005-0000-0000-00007C0D0000}"/>
    <cellStyle name="20% - Accent1 2 2 3 2 2 4 5 2 2" xfId="3622" xr:uid="{00000000-0005-0000-0000-00007D0D0000}"/>
    <cellStyle name="20% - Accent1 2 2 3 2 2 4 5 2 2 2" xfId="3623" xr:uid="{00000000-0005-0000-0000-00007E0D0000}"/>
    <cellStyle name="20% - Accent1 2 2 3 2 2 4 5 2 3" xfId="3624" xr:uid="{00000000-0005-0000-0000-00007F0D0000}"/>
    <cellStyle name="20% - Accent1 2 2 3 2 2 4 5 3" xfId="3625" xr:uid="{00000000-0005-0000-0000-0000800D0000}"/>
    <cellStyle name="20% - Accent1 2 2 3 2 2 4 5 3 2" xfId="3626" xr:uid="{00000000-0005-0000-0000-0000810D0000}"/>
    <cellStyle name="20% - Accent1 2 2 3 2 2 4 5 4" xfId="3627" xr:uid="{00000000-0005-0000-0000-0000820D0000}"/>
    <cellStyle name="20% - Accent1 2 2 3 2 2 4 6" xfId="3628" xr:uid="{00000000-0005-0000-0000-0000830D0000}"/>
    <cellStyle name="20% - Accent1 2 2 3 2 2 4 6 2" xfId="3629" xr:uid="{00000000-0005-0000-0000-0000840D0000}"/>
    <cellStyle name="20% - Accent1 2 2 3 2 2 4 6 2 2" xfId="3630" xr:uid="{00000000-0005-0000-0000-0000850D0000}"/>
    <cellStyle name="20% - Accent1 2 2 3 2 2 4 6 2 2 2" xfId="3631" xr:uid="{00000000-0005-0000-0000-0000860D0000}"/>
    <cellStyle name="20% - Accent1 2 2 3 2 2 4 6 2 3" xfId="3632" xr:uid="{00000000-0005-0000-0000-0000870D0000}"/>
    <cellStyle name="20% - Accent1 2 2 3 2 2 4 6 3" xfId="3633" xr:uid="{00000000-0005-0000-0000-0000880D0000}"/>
    <cellStyle name="20% - Accent1 2 2 3 2 2 4 6 3 2" xfId="3634" xr:uid="{00000000-0005-0000-0000-0000890D0000}"/>
    <cellStyle name="20% - Accent1 2 2 3 2 2 4 6 4" xfId="3635" xr:uid="{00000000-0005-0000-0000-00008A0D0000}"/>
    <cellStyle name="20% - Accent1 2 2 3 2 2 4 7" xfId="3636" xr:uid="{00000000-0005-0000-0000-00008B0D0000}"/>
    <cellStyle name="20% - Accent1 2 2 3 2 2 4 7 2" xfId="3637" xr:uid="{00000000-0005-0000-0000-00008C0D0000}"/>
    <cellStyle name="20% - Accent1 2 2 3 2 2 4 7 2 2" xfId="3638" xr:uid="{00000000-0005-0000-0000-00008D0D0000}"/>
    <cellStyle name="20% - Accent1 2 2 3 2 2 4 7 3" xfId="3639" xr:uid="{00000000-0005-0000-0000-00008E0D0000}"/>
    <cellStyle name="20% - Accent1 2 2 3 2 2 4 8" xfId="3640" xr:uid="{00000000-0005-0000-0000-00008F0D0000}"/>
    <cellStyle name="20% - Accent1 2 2 3 2 2 4 8 2" xfId="3641" xr:uid="{00000000-0005-0000-0000-0000900D0000}"/>
    <cellStyle name="20% - Accent1 2 2 3 2 2 4 8 2 2" xfId="3642" xr:uid="{00000000-0005-0000-0000-0000910D0000}"/>
    <cellStyle name="20% - Accent1 2 2 3 2 2 4 8 3" xfId="3643" xr:uid="{00000000-0005-0000-0000-0000920D0000}"/>
    <cellStyle name="20% - Accent1 2 2 3 2 2 4 9" xfId="3644" xr:uid="{00000000-0005-0000-0000-0000930D0000}"/>
    <cellStyle name="20% - Accent1 2 2 3 2 2 4 9 2" xfId="3645" xr:uid="{00000000-0005-0000-0000-0000940D0000}"/>
    <cellStyle name="20% - Accent1 2 2 3 2 2 5" xfId="3646" xr:uid="{00000000-0005-0000-0000-0000950D0000}"/>
    <cellStyle name="20% - Accent1 2 2 3 2 2 5 2" xfId="3647" xr:uid="{00000000-0005-0000-0000-0000960D0000}"/>
    <cellStyle name="20% - Accent1 2 2 3 2 2 5 2 2" xfId="3648" xr:uid="{00000000-0005-0000-0000-0000970D0000}"/>
    <cellStyle name="20% - Accent1 2 2 3 2 2 5 2 2 2" xfId="3649" xr:uid="{00000000-0005-0000-0000-0000980D0000}"/>
    <cellStyle name="20% - Accent1 2 2 3 2 2 5 2 2 2 2" xfId="3650" xr:uid="{00000000-0005-0000-0000-0000990D0000}"/>
    <cellStyle name="20% - Accent1 2 2 3 2 2 5 2 2 3" xfId="3651" xr:uid="{00000000-0005-0000-0000-00009A0D0000}"/>
    <cellStyle name="20% - Accent1 2 2 3 2 2 5 2 3" xfId="3652" xr:uid="{00000000-0005-0000-0000-00009B0D0000}"/>
    <cellStyle name="20% - Accent1 2 2 3 2 2 5 2 3 2" xfId="3653" xr:uid="{00000000-0005-0000-0000-00009C0D0000}"/>
    <cellStyle name="20% - Accent1 2 2 3 2 2 5 2 4" xfId="3654" xr:uid="{00000000-0005-0000-0000-00009D0D0000}"/>
    <cellStyle name="20% - Accent1 2 2 3 2 2 5 3" xfId="3655" xr:uid="{00000000-0005-0000-0000-00009E0D0000}"/>
    <cellStyle name="20% - Accent1 2 2 3 2 2 5 3 2" xfId="3656" xr:uid="{00000000-0005-0000-0000-00009F0D0000}"/>
    <cellStyle name="20% - Accent1 2 2 3 2 2 5 3 2 2" xfId="3657" xr:uid="{00000000-0005-0000-0000-0000A00D0000}"/>
    <cellStyle name="20% - Accent1 2 2 3 2 2 5 3 2 2 2" xfId="3658" xr:uid="{00000000-0005-0000-0000-0000A10D0000}"/>
    <cellStyle name="20% - Accent1 2 2 3 2 2 5 3 2 3" xfId="3659" xr:uid="{00000000-0005-0000-0000-0000A20D0000}"/>
    <cellStyle name="20% - Accent1 2 2 3 2 2 5 3 3" xfId="3660" xr:uid="{00000000-0005-0000-0000-0000A30D0000}"/>
    <cellStyle name="20% - Accent1 2 2 3 2 2 5 3 3 2" xfId="3661" xr:uid="{00000000-0005-0000-0000-0000A40D0000}"/>
    <cellStyle name="20% - Accent1 2 2 3 2 2 5 3 4" xfId="3662" xr:uid="{00000000-0005-0000-0000-0000A50D0000}"/>
    <cellStyle name="20% - Accent1 2 2 3 2 2 5 4" xfId="3663" xr:uid="{00000000-0005-0000-0000-0000A60D0000}"/>
    <cellStyle name="20% - Accent1 2 2 3 2 2 5 4 2" xfId="3664" xr:uid="{00000000-0005-0000-0000-0000A70D0000}"/>
    <cellStyle name="20% - Accent1 2 2 3 2 2 5 4 2 2" xfId="3665" xr:uid="{00000000-0005-0000-0000-0000A80D0000}"/>
    <cellStyle name="20% - Accent1 2 2 3 2 2 5 4 2 2 2" xfId="3666" xr:uid="{00000000-0005-0000-0000-0000A90D0000}"/>
    <cellStyle name="20% - Accent1 2 2 3 2 2 5 4 2 3" xfId="3667" xr:uid="{00000000-0005-0000-0000-0000AA0D0000}"/>
    <cellStyle name="20% - Accent1 2 2 3 2 2 5 4 3" xfId="3668" xr:uid="{00000000-0005-0000-0000-0000AB0D0000}"/>
    <cellStyle name="20% - Accent1 2 2 3 2 2 5 4 3 2" xfId="3669" xr:uid="{00000000-0005-0000-0000-0000AC0D0000}"/>
    <cellStyle name="20% - Accent1 2 2 3 2 2 5 4 4" xfId="3670" xr:uid="{00000000-0005-0000-0000-0000AD0D0000}"/>
    <cellStyle name="20% - Accent1 2 2 3 2 2 5 5" xfId="3671" xr:uid="{00000000-0005-0000-0000-0000AE0D0000}"/>
    <cellStyle name="20% - Accent1 2 2 3 2 2 5 5 2" xfId="3672" xr:uid="{00000000-0005-0000-0000-0000AF0D0000}"/>
    <cellStyle name="20% - Accent1 2 2 3 2 2 5 5 2 2" xfId="3673" xr:uid="{00000000-0005-0000-0000-0000B00D0000}"/>
    <cellStyle name="20% - Accent1 2 2 3 2 2 5 5 3" xfId="3674" xr:uid="{00000000-0005-0000-0000-0000B10D0000}"/>
    <cellStyle name="20% - Accent1 2 2 3 2 2 5 6" xfId="3675" xr:uid="{00000000-0005-0000-0000-0000B20D0000}"/>
    <cellStyle name="20% - Accent1 2 2 3 2 2 5 6 2" xfId="3676" xr:uid="{00000000-0005-0000-0000-0000B30D0000}"/>
    <cellStyle name="20% - Accent1 2 2 3 2 2 5 6 2 2" xfId="3677" xr:uid="{00000000-0005-0000-0000-0000B40D0000}"/>
    <cellStyle name="20% - Accent1 2 2 3 2 2 5 6 3" xfId="3678" xr:uid="{00000000-0005-0000-0000-0000B50D0000}"/>
    <cellStyle name="20% - Accent1 2 2 3 2 2 5 7" xfId="3679" xr:uid="{00000000-0005-0000-0000-0000B60D0000}"/>
    <cellStyle name="20% - Accent1 2 2 3 2 2 5 7 2" xfId="3680" xr:uid="{00000000-0005-0000-0000-0000B70D0000}"/>
    <cellStyle name="20% - Accent1 2 2 3 2 2 5 8" xfId="3681" xr:uid="{00000000-0005-0000-0000-0000B80D0000}"/>
    <cellStyle name="20% - Accent1 2 2 3 2 2 5 8 2" xfId="3682" xr:uid="{00000000-0005-0000-0000-0000B90D0000}"/>
    <cellStyle name="20% - Accent1 2 2 3 2 2 5 9" xfId="3683" xr:uid="{00000000-0005-0000-0000-0000BA0D0000}"/>
    <cellStyle name="20% - Accent1 2 2 3 2 2 6" xfId="3684" xr:uid="{00000000-0005-0000-0000-0000BB0D0000}"/>
    <cellStyle name="20% - Accent1 2 2 3 2 2 6 2" xfId="3685" xr:uid="{00000000-0005-0000-0000-0000BC0D0000}"/>
    <cellStyle name="20% - Accent1 2 2 3 2 2 6 2 2" xfId="3686" xr:uid="{00000000-0005-0000-0000-0000BD0D0000}"/>
    <cellStyle name="20% - Accent1 2 2 3 2 2 6 2 2 2" xfId="3687" xr:uid="{00000000-0005-0000-0000-0000BE0D0000}"/>
    <cellStyle name="20% - Accent1 2 2 3 2 2 6 2 2 2 2" xfId="3688" xr:uid="{00000000-0005-0000-0000-0000BF0D0000}"/>
    <cellStyle name="20% - Accent1 2 2 3 2 2 6 2 2 3" xfId="3689" xr:uid="{00000000-0005-0000-0000-0000C00D0000}"/>
    <cellStyle name="20% - Accent1 2 2 3 2 2 6 2 3" xfId="3690" xr:uid="{00000000-0005-0000-0000-0000C10D0000}"/>
    <cellStyle name="20% - Accent1 2 2 3 2 2 6 2 3 2" xfId="3691" xr:uid="{00000000-0005-0000-0000-0000C20D0000}"/>
    <cellStyle name="20% - Accent1 2 2 3 2 2 6 2 4" xfId="3692" xr:uid="{00000000-0005-0000-0000-0000C30D0000}"/>
    <cellStyle name="20% - Accent1 2 2 3 2 2 6 3" xfId="3693" xr:uid="{00000000-0005-0000-0000-0000C40D0000}"/>
    <cellStyle name="20% - Accent1 2 2 3 2 2 6 3 2" xfId="3694" xr:uid="{00000000-0005-0000-0000-0000C50D0000}"/>
    <cellStyle name="20% - Accent1 2 2 3 2 2 6 3 2 2" xfId="3695" xr:uid="{00000000-0005-0000-0000-0000C60D0000}"/>
    <cellStyle name="20% - Accent1 2 2 3 2 2 6 3 2 2 2" xfId="3696" xr:uid="{00000000-0005-0000-0000-0000C70D0000}"/>
    <cellStyle name="20% - Accent1 2 2 3 2 2 6 3 2 3" xfId="3697" xr:uid="{00000000-0005-0000-0000-0000C80D0000}"/>
    <cellStyle name="20% - Accent1 2 2 3 2 2 6 3 3" xfId="3698" xr:uid="{00000000-0005-0000-0000-0000C90D0000}"/>
    <cellStyle name="20% - Accent1 2 2 3 2 2 6 3 3 2" xfId="3699" xr:uid="{00000000-0005-0000-0000-0000CA0D0000}"/>
    <cellStyle name="20% - Accent1 2 2 3 2 2 6 3 4" xfId="3700" xr:uid="{00000000-0005-0000-0000-0000CB0D0000}"/>
    <cellStyle name="20% - Accent1 2 2 3 2 2 6 4" xfId="3701" xr:uid="{00000000-0005-0000-0000-0000CC0D0000}"/>
    <cellStyle name="20% - Accent1 2 2 3 2 2 6 4 2" xfId="3702" xr:uid="{00000000-0005-0000-0000-0000CD0D0000}"/>
    <cellStyle name="20% - Accent1 2 2 3 2 2 6 4 2 2" xfId="3703" xr:uid="{00000000-0005-0000-0000-0000CE0D0000}"/>
    <cellStyle name="20% - Accent1 2 2 3 2 2 6 4 2 2 2" xfId="3704" xr:uid="{00000000-0005-0000-0000-0000CF0D0000}"/>
    <cellStyle name="20% - Accent1 2 2 3 2 2 6 4 2 3" xfId="3705" xr:uid="{00000000-0005-0000-0000-0000D00D0000}"/>
    <cellStyle name="20% - Accent1 2 2 3 2 2 6 4 3" xfId="3706" xr:uid="{00000000-0005-0000-0000-0000D10D0000}"/>
    <cellStyle name="20% - Accent1 2 2 3 2 2 6 4 3 2" xfId="3707" xr:uid="{00000000-0005-0000-0000-0000D20D0000}"/>
    <cellStyle name="20% - Accent1 2 2 3 2 2 6 4 4" xfId="3708" xr:uid="{00000000-0005-0000-0000-0000D30D0000}"/>
    <cellStyle name="20% - Accent1 2 2 3 2 2 6 5" xfId="3709" xr:uid="{00000000-0005-0000-0000-0000D40D0000}"/>
    <cellStyle name="20% - Accent1 2 2 3 2 2 6 5 2" xfId="3710" xr:uid="{00000000-0005-0000-0000-0000D50D0000}"/>
    <cellStyle name="20% - Accent1 2 2 3 2 2 6 5 2 2" xfId="3711" xr:uid="{00000000-0005-0000-0000-0000D60D0000}"/>
    <cellStyle name="20% - Accent1 2 2 3 2 2 6 5 3" xfId="3712" xr:uid="{00000000-0005-0000-0000-0000D70D0000}"/>
    <cellStyle name="20% - Accent1 2 2 3 2 2 6 6" xfId="3713" xr:uid="{00000000-0005-0000-0000-0000D80D0000}"/>
    <cellStyle name="20% - Accent1 2 2 3 2 2 6 6 2" xfId="3714" xr:uid="{00000000-0005-0000-0000-0000D90D0000}"/>
    <cellStyle name="20% - Accent1 2 2 3 2 2 6 6 2 2" xfId="3715" xr:uid="{00000000-0005-0000-0000-0000DA0D0000}"/>
    <cellStyle name="20% - Accent1 2 2 3 2 2 6 6 3" xfId="3716" xr:uid="{00000000-0005-0000-0000-0000DB0D0000}"/>
    <cellStyle name="20% - Accent1 2 2 3 2 2 6 7" xfId="3717" xr:uid="{00000000-0005-0000-0000-0000DC0D0000}"/>
    <cellStyle name="20% - Accent1 2 2 3 2 2 6 7 2" xfId="3718" xr:uid="{00000000-0005-0000-0000-0000DD0D0000}"/>
    <cellStyle name="20% - Accent1 2 2 3 2 2 6 8" xfId="3719" xr:uid="{00000000-0005-0000-0000-0000DE0D0000}"/>
    <cellStyle name="20% - Accent1 2 2 3 2 2 6 8 2" xfId="3720" xr:uid="{00000000-0005-0000-0000-0000DF0D0000}"/>
    <cellStyle name="20% - Accent1 2 2 3 2 2 6 9" xfId="3721" xr:uid="{00000000-0005-0000-0000-0000E00D0000}"/>
    <cellStyle name="20% - Accent1 2 2 3 2 2 7" xfId="3722" xr:uid="{00000000-0005-0000-0000-0000E10D0000}"/>
    <cellStyle name="20% - Accent1 2 2 3 2 2 7 2" xfId="3723" xr:uid="{00000000-0005-0000-0000-0000E20D0000}"/>
    <cellStyle name="20% - Accent1 2 2 3 2 2 7 2 2" xfId="3724" xr:uid="{00000000-0005-0000-0000-0000E30D0000}"/>
    <cellStyle name="20% - Accent1 2 2 3 2 2 7 2 2 2" xfId="3725" xr:uid="{00000000-0005-0000-0000-0000E40D0000}"/>
    <cellStyle name="20% - Accent1 2 2 3 2 2 7 2 3" xfId="3726" xr:uid="{00000000-0005-0000-0000-0000E50D0000}"/>
    <cellStyle name="20% - Accent1 2 2 3 2 2 7 3" xfId="3727" xr:uid="{00000000-0005-0000-0000-0000E60D0000}"/>
    <cellStyle name="20% - Accent1 2 2 3 2 2 7 3 2" xfId="3728" xr:uid="{00000000-0005-0000-0000-0000E70D0000}"/>
    <cellStyle name="20% - Accent1 2 2 3 2 2 7 4" xfId="3729" xr:uid="{00000000-0005-0000-0000-0000E80D0000}"/>
    <cellStyle name="20% - Accent1 2 2 3 2 2 8" xfId="3730" xr:uid="{00000000-0005-0000-0000-0000E90D0000}"/>
    <cellStyle name="20% - Accent1 2 2 3 2 2 8 2" xfId="3731" xr:uid="{00000000-0005-0000-0000-0000EA0D0000}"/>
    <cellStyle name="20% - Accent1 2 2 3 2 2 8 2 2" xfId="3732" xr:uid="{00000000-0005-0000-0000-0000EB0D0000}"/>
    <cellStyle name="20% - Accent1 2 2 3 2 2 8 2 2 2" xfId="3733" xr:uid="{00000000-0005-0000-0000-0000EC0D0000}"/>
    <cellStyle name="20% - Accent1 2 2 3 2 2 8 2 3" xfId="3734" xr:uid="{00000000-0005-0000-0000-0000ED0D0000}"/>
    <cellStyle name="20% - Accent1 2 2 3 2 2 8 3" xfId="3735" xr:uid="{00000000-0005-0000-0000-0000EE0D0000}"/>
    <cellStyle name="20% - Accent1 2 2 3 2 2 8 3 2" xfId="3736" xr:uid="{00000000-0005-0000-0000-0000EF0D0000}"/>
    <cellStyle name="20% - Accent1 2 2 3 2 2 8 4" xfId="3737" xr:uid="{00000000-0005-0000-0000-0000F00D0000}"/>
    <cellStyle name="20% - Accent1 2 2 3 2 2 9" xfId="3738" xr:uid="{00000000-0005-0000-0000-0000F10D0000}"/>
    <cellStyle name="20% - Accent1 2 2 3 2 2 9 2" xfId="3739" xr:uid="{00000000-0005-0000-0000-0000F20D0000}"/>
    <cellStyle name="20% - Accent1 2 2 3 2 2 9 2 2" xfId="3740" xr:uid="{00000000-0005-0000-0000-0000F30D0000}"/>
    <cellStyle name="20% - Accent1 2 2 3 2 2 9 2 2 2" xfId="3741" xr:uid="{00000000-0005-0000-0000-0000F40D0000}"/>
    <cellStyle name="20% - Accent1 2 2 3 2 2 9 2 3" xfId="3742" xr:uid="{00000000-0005-0000-0000-0000F50D0000}"/>
    <cellStyle name="20% - Accent1 2 2 3 2 2 9 3" xfId="3743" xr:uid="{00000000-0005-0000-0000-0000F60D0000}"/>
    <cellStyle name="20% - Accent1 2 2 3 2 2 9 3 2" xfId="3744" xr:uid="{00000000-0005-0000-0000-0000F70D0000}"/>
    <cellStyle name="20% - Accent1 2 2 3 2 2 9 4" xfId="3745" xr:uid="{00000000-0005-0000-0000-0000F80D0000}"/>
    <cellStyle name="20% - Accent1 2 2 3 2 3" xfId="3746" xr:uid="{00000000-0005-0000-0000-0000F90D0000}"/>
    <cellStyle name="20% - Accent1 2 2 3 2 3 10" xfId="3747" xr:uid="{00000000-0005-0000-0000-0000FA0D0000}"/>
    <cellStyle name="20% - Accent1 2 2 3 2 3 10 2" xfId="3748" xr:uid="{00000000-0005-0000-0000-0000FB0D0000}"/>
    <cellStyle name="20% - Accent1 2 2 3 2 3 11" xfId="3749" xr:uid="{00000000-0005-0000-0000-0000FC0D0000}"/>
    <cellStyle name="20% - Accent1 2 2 3 2 3 2" xfId="3750" xr:uid="{00000000-0005-0000-0000-0000FD0D0000}"/>
    <cellStyle name="20% - Accent1 2 2 3 2 3 2 2" xfId="3751" xr:uid="{00000000-0005-0000-0000-0000FE0D0000}"/>
    <cellStyle name="20% - Accent1 2 2 3 2 3 2 2 2" xfId="3752" xr:uid="{00000000-0005-0000-0000-0000FF0D0000}"/>
    <cellStyle name="20% - Accent1 2 2 3 2 3 2 2 2 2" xfId="3753" xr:uid="{00000000-0005-0000-0000-0000000E0000}"/>
    <cellStyle name="20% - Accent1 2 2 3 2 3 2 2 2 2 2" xfId="3754" xr:uid="{00000000-0005-0000-0000-0000010E0000}"/>
    <cellStyle name="20% - Accent1 2 2 3 2 3 2 2 2 3" xfId="3755" xr:uid="{00000000-0005-0000-0000-0000020E0000}"/>
    <cellStyle name="20% - Accent1 2 2 3 2 3 2 2 3" xfId="3756" xr:uid="{00000000-0005-0000-0000-0000030E0000}"/>
    <cellStyle name="20% - Accent1 2 2 3 2 3 2 2 3 2" xfId="3757" xr:uid="{00000000-0005-0000-0000-0000040E0000}"/>
    <cellStyle name="20% - Accent1 2 2 3 2 3 2 2 4" xfId="3758" xr:uid="{00000000-0005-0000-0000-0000050E0000}"/>
    <cellStyle name="20% - Accent1 2 2 3 2 3 2 3" xfId="3759" xr:uid="{00000000-0005-0000-0000-0000060E0000}"/>
    <cellStyle name="20% - Accent1 2 2 3 2 3 2 3 2" xfId="3760" xr:uid="{00000000-0005-0000-0000-0000070E0000}"/>
    <cellStyle name="20% - Accent1 2 2 3 2 3 2 3 2 2" xfId="3761" xr:uid="{00000000-0005-0000-0000-0000080E0000}"/>
    <cellStyle name="20% - Accent1 2 2 3 2 3 2 3 2 2 2" xfId="3762" xr:uid="{00000000-0005-0000-0000-0000090E0000}"/>
    <cellStyle name="20% - Accent1 2 2 3 2 3 2 3 2 3" xfId="3763" xr:uid="{00000000-0005-0000-0000-00000A0E0000}"/>
    <cellStyle name="20% - Accent1 2 2 3 2 3 2 3 3" xfId="3764" xr:uid="{00000000-0005-0000-0000-00000B0E0000}"/>
    <cellStyle name="20% - Accent1 2 2 3 2 3 2 3 3 2" xfId="3765" xr:uid="{00000000-0005-0000-0000-00000C0E0000}"/>
    <cellStyle name="20% - Accent1 2 2 3 2 3 2 3 4" xfId="3766" xr:uid="{00000000-0005-0000-0000-00000D0E0000}"/>
    <cellStyle name="20% - Accent1 2 2 3 2 3 2 4" xfId="3767" xr:uid="{00000000-0005-0000-0000-00000E0E0000}"/>
    <cellStyle name="20% - Accent1 2 2 3 2 3 2 4 2" xfId="3768" xr:uid="{00000000-0005-0000-0000-00000F0E0000}"/>
    <cellStyle name="20% - Accent1 2 2 3 2 3 2 4 2 2" xfId="3769" xr:uid="{00000000-0005-0000-0000-0000100E0000}"/>
    <cellStyle name="20% - Accent1 2 2 3 2 3 2 4 2 2 2" xfId="3770" xr:uid="{00000000-0005-0000-0000-0000110E0000}"/>
    <cellStyle name="20% - Accent1 2 2 3 2 3 2 4 2 3" xfId="3771" xr:uid="{00000000-0005-0000-0000-0000120E0000}"/>
    <cellStyle name="20% - Accent1 2 2 3 2 3 2 4 3" xfId="3772" xr:uid="{00000000-0005-0000-0000-0000130E0000}"/>
    <cellStyle name="20% - Accent1 2 2 3 2 3 2 4 3 2" xfId="3773" xr:uid="{00000000-0005-0000-0000-0000140E0000}"/>
    <cellStyle name="20% - Accent1 2 2 3 2 3 2 4 4" xfId="3774" xr:uid="{00000000-0005-0000-0000-0000150E0000}"/>
    <cellStyle name="20% - Accent1 2 2 3 2 3 2 5" xfId="3775" xr:uid="{00000000-0005-0000-0000-0000160E0000}"/>
    <cellStyle name="20% - Accent1 2 2 3 2 3 2 5 2" xfId="3776" xr:uid="{00000000-0005-0000-0000-0000170E0000}"/>
    <cellStyle name="20% - Accent1 2 2 3 2 3 2 5 2 2" xfId="3777" xr:uid="{00000000-0005-0000-0000-0000180E0000}"/>
    <cellStyle name="20% - Accent1 2 2 3 2 3 2 5 3" xfId="3778" xr:uid="{00000000-0005-0000-0000-0000190E0000}"/>
    <cellStyle name="20% - Accent1 2 2 3 2 3 2 6" xfId="3779" xr:uid="{00000000-0005-0000-0000-00001A0E0000}"/>
    <cellStyle name="20% - Accent1 2 2 3 2 3 2 6 2" xfId="3780" xr:uid="{00000000-0005-0000-0000-00001B0E0000}"/>
    <cellStyle name="20% - Accent1 2 2 3 2 3 2 6 2 2" xfId="3781" xr:uid="{00000000-0005-0000-0000-00001C0E0000}"/>
    <cellStyle name="20% - Accent1 2 2 3 2 3 2 6 3" xfId="3782" xr:uid="{00000000-0005-0000-0000-00001D0E0000}"/>
    <cellStyle name="20% - Accent1 2 2 3 2 3 2 7" xfId="3783" xr:uid="{00000000-0005-0000-0000-00001E0E0000}"/>
    <cellStyle name="20% - Accent1 2 2 3 2 3 2 7 2" xfId="3784" xr:uid="{00000000-0005-0000-0000-00001F0E0000}"/>
    <cellStyle name="20% - Accent1 2 2 3 2 3 2 8" xfId="3785" xr:uid="{00000000-0005-0000-0000-0000200E0000}"/>
    <cellStyle name="20% - Accent1 2 2 3 2 3 2 8 2" xfId="3786" xr:uid="{00000000-0005-0000-0000-0000210E0000}"/>
    <cellStyle name="20% - Accent1 2 2 3 2 3 2 9" xfId="3787" xr:uid="{00000000-0005-0000-0000-0000220E0000}"/>
    <cellStyle name="20% - Accent1 2 2 3 2 3 3" xfId="3788" xr:uid="{00000000-0005-0000-0000-0000230E0000}"/>
    <cellStyle name="20% - Accent1 2 2 3 2 3 3 2" xfId="3789" xr:uid="{00000000-0005-0000-0000-0000240E0000}"/>
    <cellStyle name="20% - Accent1 2 2 3 2 3 3 2 2" xfId="3790" xr:uid="{00000000-0005-0000-0000-0000250E0000}"/>
    <cellStyle name="20% - Accent1 2 2 3 2 3 3 2 2 2" xfId="3791" xr:uid="{00000000-0005-0000-0000-0000260E0000}"/>
    <cellStyle name="20% - Accent1 2 2 3 2 3 3 2 2 2 2" xfId="3792" xr:uid="{00000000-0005-0000-0000-0000270E0000}"/>
    <cellStyle name="20% - Accent1 2 2 3 2 3 3 2 2 3" xfId="3793" xr:uid="{00000000-0005-0000-0000-0000280E0000}"/>
    <cellStyle name="20% - Accent1 2 2 3 2 3 3 2 3" xfId="3794" xr:uid="{00000000-0005-0000-0000-0000290E0000}"/>
    <cellStyle name="20% - Accent1 2 2 3 2 3 3 2 3 2" xfId="3795" xr:uid="{00000000-0005-0000-0000-00002A0E0000}"/>
    <cellStyle name="20% - Accent1 2 2 3 2 3 3 2 4" xfId="3796" xr:uid="{00000000-0005-0000-0000-00002B0E0000}"/>
    <cellStyle name="20% - Accent1 2 2 3 2 3 3 3" xfId="3797" xr:uid="{00000000-0005-0000-0000-00002C0E0000}"/>
    <cellStyle name="20% - Accent1 2 2 3 2 3 3 3 2" xfId="3798" xr:uid="{00000000-0005-0000-0000-00002D0E0000}"/>
    <cellStyle name="20% - Accent1 2 2 3 2 3 3 3 2 2" xfId="3799" xr:uid="{00000000-0005-0000-0000-00002E0E0000}"/>
    <cellStyle name="20% - Accent1 2 2 3 2 3 3 3 2 2 2" xfId="3800" xr:uid="{00000000-0005-0000-0000-00002F0E0000}"/>
    <cellStyle name="20% - Accent1 2 2 3 2 3 3 3 2 3" xfId="3801" xr:uid="{00000000-0005-0000-0000-0000300E0000}"/>
    <cellStyle name="20% - Accent1 2 2 3 2 3 3 3 3" xfId="3802" xr:uid="{00000000-0005-0000-0000-0000310E0000}"/>
    <cellStyle name="20% - Accent1 2 2 3 2 3 3 3 3 2" xfId="3803" xr:uid="{00000000-0005-0000-0000-0000320E0000}"/>
    <cellStyle name="20% - Accent1 2 2 3 2 3 3 3 4" xfId="3804" xr:uid="{00000000-0005-0000-0000-0000330E0000}"/>
    <cellStyle name="20% - Accent1 2 2 3 2 3 3 4" xfId="3805" xr:uid="{00000000-0005-0000-0000-0000340E0000}"/>
    <cellStyle name="20% - Accent1 2 2 3 2 3 3 4 2" xfId="3806" xr:uid="{00000000-0005-0000-0000-0000350E0000}"/>
    <cellStyle name="20% - Accent1 2 2 3 2 3 3 4 2 2" xfId="3807" xr:uid="{00000000-0005-0000-0000-0000360E0000}"/>
    <cellStyle name="20% - Accent1 2 2 3 2 3 3 4 2 2 2" xfId="3808" xr:uid="{00000000-0005-0000-0000-0000370E0000}"/>
    <cellStyle name="20% - Accent1 2 2 3 2 3 3 4 2 3" xfId="3809" xr:uid="{00000000-0005-0000-0000-0000380E0000}"/>
    <cellStyle name="20% - Accent1 2 2 3 2 3 3 4 3" xfId="3810" xr:uid="{00000000-0005-0000-0000-0000390E0000}"/>
    <cellStyle name="20% - Accent1 2 2 3 2 3 3 4 3 2" xfId="3811" xr:uid="{00000000-0005-0000-0000-00003A0E0000}"/>
    <cellStyle name="20% - Accent1 2 2 3 2 3 3 4 4" xfId="3812" xr:uid="{00000000-0005-0000-0000-00003B0E0000}"/>
    <cellStyle name="20% - Accent1 2 2 3 2 3 3 5" xfId="3813" xr:uid="{00000000-0005-0000-0000-00003C0E0000}"/>
    <cellStyle name="20% - Accent1 2 2 3 2 3 3 5 2" xfId="3814" xr:uid="{00000000-0005-0000-0000-00003D0E0000}"/>
    <cellStyle name="20% - Accent1 2 2 3 2 3 3 5 2 2" xfId="3815" xr:uid="{00000000-0005-0000-0000-00003E0E0000}"/>
    <cellStyle name="20% - Accent1 2 2 3 2 3 3 5 3" xfId="3816" xr:uid="{00000000-0005-0000-0000-00003F0E0000}"/>
    <cellStyle name="20% - Accent1 2 2 3 2 3 3 6" xfId="3817" xr:uid="{00000000-0005-0000-0000-0000400E0000}"/>
    <cellStyle name="20% - Accent1 2 2 3 2 3 3 6 2" xfId="3818" xr:uid="{00000000-0005-0000-0000-0000410E0000}"/>
    <cellStyle name="20% - Accent1 2 2 3 2 3 3 6 2 2" xfId="3819" xr:uid="{00000000-0005-0000-0000-0000420E0000}"/>
    <cellStyle name="20% - Accent1 2 2 3 2 3 3 6 3" xfId="3820" xr:uid="{00000000-0005-0000-0000-0000430E0000}"/>
    <cellStyle name="20% - Accent1 2 2 3 2 3 3 7" xfId="3821" xr:uid="{00000000-0005-0000-0000-0000440E0000}"/>
    <cellStyle name="20% - Accent1 2 2 3 2 3 3 7 2" xfId="3822" xr:uid="{00000000-0005-0000-0000-0000450E0000}"/>
    <cellStyle name="20% - Accent1 2 2 3 2 3 3 8" xfId="3823" xr:uid="{00000000-0005-0000-0000-0000460E0000}"/>
    <cellStyle name="20% - Accent1 2 2 3 2 3 3 8 2" xfId="3824" xr:uid="{00000000-0005-0000-0000-0000470E0000}"/>
    <cellStyle name="20% - Accent1 2 2 3 2 3 3 9" xfId="3825" xr:uid="{00000000-0005-0000-0000-0000480E0000}"/>
    <cellStyle name="20% - Accent1 2 2 3 2 3 4" xfId="3826" xr:uid="{00000000-0005-0000-0000-0000490E0000}"/>
    <cellStyle name="20% - Accent1 2 2 3 2 3 4 2" xfId="3827" xr:uid="{00000000-0005-0000-0000-00004A0E0000}"/>
    <cellStyle name="20% - Accent1 2 2 3 2 3 4 2 2" xfId="3828" xr:uid="{00000000-0005-0000-0000-00004B0E0000}"/>
    <cellStyle name="20% - Accent1 2 2 3 2 3 4 2 2 2" xfId="3829" xr:uid="{00000000-0005-0000-0000-00004C0E0000}"/>
    <cellStyle name="20% - Accent1 2 2 3 2 3 4 2 3" xfId="3830" xr:uid="{00000000-0005-0000-0000-00004D0E0000}"/>
    <cellStyle name="20% - Accent1 2 2 3 2 3 4 3" xfId="3831" xr:uid="{00000000-0005-0000-0000-00004E0E0000}"/>
    <cellStyle name="20% - Accent1 2 2 3 2 3 4 3 2" xfId="3832" xr:uid="{00000000-0005-0000-0000-00004F0E0000}"/>
    <cellStyle name="20% - Accent1 2 2 3 2 3 4 4" xfId="3833" xr:uid="{00000000-0005-0000-0000-0000500E0000}"/>
    <cellStyle name="20% - Accent1 2 2 3 2 3 5" xfId="3834" xr:uid="{00000000-0005-0000-0000-0000510E0000}"/>
    <cellStyle name="20% - Accent1 2 2 3 2 3 5 2" xfId="3835" xr:uid="{00000000-0005-0000-0000-0000520E0000}"/>
    <cellStyle name="20% - Accent1 2 2 3 2 3 5 2 2" xfId="3836" xr:uid="{00000000-0005-0000-0000-0000530E0000}"/>
    <cellStyle name="20% - Accent1 2 2 3 2 3 5 2 2 2" xfId="3837" xr:uid="{00000000-0005-0000-0000-0000540E0000}"/>
    <cellStyle name="20% - Accent1 2 2 3 2 3 5 2 3" xfId="3838" xr:uid="{00000000-0005-0000-0000-0000550E0000}"/>
    <cellStyle name="20% - Accent1 2 2 3 2 3 5 3" xfId="3839" xr:uid="{00000000-0005-0000-0000-0000560E0000}"/>
    <cellStyle name="20% - Accent1 2 2 3 2 3 5 3 2" xfId="3840" xr:uid="{00000000-0005-0000-0000-0000570E0000}"/>
    <cellStyle name="20% - Accent1 2 2 3 2 3 5 4" xfId="3841" xr:uid="{00000000-0005-0000-0000-0000580E0000}"/>
    <cellStyle name="20% - Accent1 2 2 3 2 3 6" xfId="3842" xr:uid="{00000000-0005-0000-0000-0000590E0000}"/>
    <cellStyle name="20% - Accent1 2 2 3 2 3 6 2" xfId="3843" xr:uid="{00000000-0005-0000-0000-00005A0E0000}"/>
    <cellStyle name="20% - Accent1 2 2 3 2 3 6 2 2" xfId="3844" xr:uid="{00000000-0005-0000-0000-00005B0E0000}"/>
    <cellStyle name="20% - Accent1 2 2 3 2 3 6 2 2 2" xfId="3845" xr:uid="{00000000-0005-0000-0000-00005C0E0000}"/>
    <cellStyle name="20% - Accent1 2 2 3 2 3 6 2 3" xfId="3846" xr:uid="{00000000-0005-0000-0000-00005D0E0000}"/>
    <cellStyle name="20% - Accent1 2 2 3 2 3 6 3" xfId="3847" xr:uid="{00000000-0005-0000-0000-00005E0E0000}"/>
    <cellStyle name="20% - Accent1 2 2 3 2 3 6 3 2" xfId="3848" xr:uid="{00000000-0005-0000-0000-00005F0E0000}"/>
    <cellStyle name="20% - Accent1 2 2 3 2 3 6 4" xfId="3849" xr:uid="{00000000-0005-0000-0000-0000600E0000}"/>
    <cellStyle name="20% - Accent1 2 2 3 2 3 7" xfId="3850" xr:uid="{00000000-0005-0000-0000-0000610E0000}"/>
    <cellStyle name="20% - Accent1 2 2 3 2 3 7 2" xfId="3851" xr:uid="{00000000-0005-0000-0000-0000620E0000}"/>
    <cellStyle name="20% - Accent1 2 2 3 2 3 7 2 2" xfId="3852" xr:uid="{00000000-0005-0000-0000-0000630E0000}"/>
    <cellStyle name="20% - Accent1 2 2 3 2 3 7 3" xfId="3853" xr:uid="{00000000-0005-0000-0000-0000640E0000}"/>
    <cellStyle name="20% - Accent1 2 2 3 2 3 8" xfId="3854" xr:uid="{00000000-0005-0000-0000-0000650E0000}"/>
    <cellStyle name="20% - Accent1 2 2 3 2 3 8 2" xfId="3855" xr:uid="{00000000-0005-0000-0000-0000660E0000}"/>
    <cellStyle name="20% - Accent1 2 2 3 2 3 8 2 2" xfId="3856" xr:uid="{00000000-0005-0000-0000-0000670E0000}"/>
    <cellStyle name="20% - Accent1 2 2 3 2 3 8 3" xfId="3857" xr:uid="{00000000-0005-0000-0000-0000680E0000}"/>
    <cellStyle name="20% - Accent1 2 2 3 2 3 9" xfId="3858" xr:uid="{00000000-0005-0000-0000-0000690E0000}"/>
    <cellStyle name="20% - Accent1 2 2 3 2 3 9 2" xfId="3859" xr:uid="{00000000-0005-0000-0000-00006A0E0000}"/>
    <cellStyle name="20% - Accent1 2 2 3 2 4" xfId="3860" xr:uid="{00000000-0005-0000-0000-00006B0E0000}"/>
    <cellStyle name="20% - Accent1 2 2 3 2 4 10" xfId="3861" xr:uid="{00000000-0005-0000-0000-00006C0E0000}"/>
    <cellStyle name="20% - Accent1 2 2 3 2 4 10 2" xfId="3862" xr:uid="{00000000-0005-0000-0000-00006D0E0000}"/>
    <cellStyle name="20% - Accent1 2 2 3 2 4 11" xfId="3863" xr:uid="{00000000-0005-0000-0000-00006E0E0000}"/>
    <cellStyle name="20% - Accent1 2 2 3 2 4 2" xfId="3864" xr:uid="{00000000-0005-0000-0000-00006F0E0000}"/>
    <cellStyle name="20% - Accent1 2 2 3 2 4 2 2" xfId="3865" xr:uid="{00000000-0005-0000-0000-0000700E0000}"/>
    <cellStyle name="20% - Accent1 2 2 3 2 4 2 2 2" xfId="3866" xr:uid="{00000000-0005-0000-0000-0000710E0000}"/>
    <cellStyle name="20% - Accent1 2 2 3 2 4 2 2 2 2" xfId="3867" xr:uid="{00000000-0005-0000-0000-0000720E0000}"/>
    <cellStyle name="20% - Accent1 2 2 3 2 4 2 2 2 2 2" xfId="3868" xr:uid="{00000000-0005-0000-0000-0000730E0000}"/>
    <cellStyle name="20% - Accent1 2 2 3 2 4 2 2 2 3" xfId="3869" xr:uid="{00000000-0005-0000-0000-0000740E0000}"/>
    <cellStyle name="20% - Accent1 2 2 3 2 4 2 2 3" xfId="3870" xr:uid="{00000000-0005-0000-0000-0000750E0000}"/>
    <cellStyle name="20% - Accent1 2 2 3 2 4 2 2 3 2" xfId="3871" xr:uid="{00000000-0005-0000-0000-0000760E0000}"/>
    <cellStyle name="20% - Accent1 2 2 3 2 4 2 2 4" xfId="3872" xr:uid="{00000000-0005-0000-0000-0000770E0000}"/>
    <cellStyle name="20% - Accent1 2 2 3 2 4 2 3" xfId="3873" xr:uid="{00000000-0005-0000-0000-0000780E0000}"/>
    <cellStyle name="20% - Accent1 2 2 3 2 4 2 3 2" xfId="3874" xr:uid="{00000000-0005-0000-0000-0000790E0000}"/>
    <cellStyle name="20% - Accent1 2 2 3 2 4 2 3 2 2" xfId="3875" xr:uid="{00000000-0005-0000-0000-00007A0E0000}"/>
    <cellStyle name="20% - Accent1 2 2 3 2 4 2 3 2 2 2" xfId="3876" xr:uid="{00000000-0005-0000-0000-00007B0E0000}"/>
    <cellStyle name="20% - Accent1 2 2 3 2 4 2 3 2 3" xfId="3877" xr:uid="{00000000-0005-0000-0000-00007C0E0000}"/>
    <cellStyle name="20% - Accent1 2 2 3 2 4 2 3 3" xfId="3878" xr:uid="{00000000-0005-0000-0000-00007D0E0000}"/>
    <cellStyle name="20% - Accent1 2 2 3 2 4 2 3 3 2" xfId="3879" xr:uid="{00000000-0005-0000-0000-00007E0E0000}"/>
    <cellStyle name="20% - Accent1 2 2 3 2 4 2 3 4" xfId="3880" xr:uid="{00000000-0005-0000-0000-00007F0E0000}"/>
    <cellStyle name="20% - Accent1 2 2 3 2 4 2 4" xfId="3881" xr:uid="{00000000-0005-0000-0000-0000800E0000}"/>
    <cellStyle name="20% - Accent1 2 2 3 2 4 2 4 2" xfId="3882" xr:uid="{00000000-0005-0000-0000-0000810E0000}"/>
    <cellStyle name="20% - Accent1 2 2 3 2 4 2 4 2 2" xfId="3883" xr:uid="{00000000-0005-0000-0000-0000820E0000}"/>
    <cellStyle name="20% - Accent1 2 2 3 2 4 2 4 2 2 2" xfId="3884" xr:uid="{00000000-0005-0000-0000-0000830E0000}"/>
    <cellStyle name="20% - Accent1 2 2 3 2 4 2 4 2 3" xfId="3885" xr:uid="{00000000-0005-0000-0000-0000840E0000}"/>
    <cellStyle name="20% - Accent1 2 2 3 2 4 2 4 3" xfId="3886" xr:uid="{00000000-0005-0000-0000-0000850E0000}"/>
    <cellStyle name="20% - Accent1 2 2 3 2 4 2 4 3 2" xfId="3887" xr:uid="{00000000-0005-0000-0000-0000860E0000}"/>
    <cellStyle name="20% - Accent1 2 2 3 2 4 2 4 4" xfId="3888" xr:uid="{00000000-0005-0000-0000-0000870E0000}"/>
    <cellStyle name="20% - Accent1 2 2 3 2 4 2 5" xfId="3889" xr:uid="{00000000-0005-0000-0000-0000880E0000}"/>
    <cellStyle name="20% - Accent1 2 2 3 2 4 2 5 2" xfId="3890" xr:uid="{00000000-0005-0000-0000-0000890E0000}"/>
    <cellStyle name="20% - Accent1 2 2 3 2 4 2 5 2 2" xfId="3891" xr:uid="{00000000-0005-0000-0000-00008A0E0000}"/>
    <cellStyle name="20% - Accent1 2 2 3 2 4 2 5 3" xfId="3892" xr:uid="{00000000-0005-0000-0000-00008B0E0000}"/>
    <cellStyle name="20% - Accent1 2 2 3 2 4 2 6" xfId="3893" xr:uid="{00000000-0005-0000-0000-00008C0E0000}"/>
    <cellStyle name="20% - Accent1 2 2 3 2 4 2 6 2" xfId="3894" xr:uid="{00000000-0005-0000-0000-00008D0E0000}"/>
    <cellStyle name="20% - Accent1 2 2 3 2 4 2 6 2 2" xfId="3895" xr:uid="{00000000-0005-0000-0000-00008E0E0000}"/>
    <cellStyle name="20% - Accent1 2 2 3 2 4 2 6 3" xfId="3896" xr:uid="{00000000-0005-0000-0000-00008F0E0000}"/>
    <cellStyle name="20% - Accent1 2 2 3 2 4 2 7" xfId="3897" xr:uid="{00000000-0005-0000-0000-0000900E0000}"/>
    <cellStyle name="20% - Accent1 2 2 3 2 4 2 7 2" xfId="3898" xr:uid="{00000000-0005-0000-0000-0000910E0000}"/>
    <cellStyle name="20% - Accent1 2 2 3 2 4 2 8" xfId="3899" xr:uid="{00000000-0005-0000-0000-0000920E0000}"/>
    <cellStyle name="20% - Accent1 2 2 3 2 4 2 8 2" xfId="3900" xr:uid="{00000000-0005-0000-0000-0000930E0000}"/>
    <cellStyle name="20% - Accent1 2 2 3 2 4 2 9" xfId="3901" xr:uid="{00000000-0005-0000-0000-0000940E0000}"/>
    <cellStyle name="20% - Accent1 2 2 3 2 4 3" xfId="3902" xr:uid="{00000000-0005-0000-0000-0000950E0000}"/>
    <cellStyle name="20% - Accent1 2 2 3 2 4 3 2" xfId="3903" xr:uid="{00000000-0005-0000-0000-0000960E0000}"/>
    <cellStyle name="20% - Accent1 2 2 3 2 4 3 2 2" xfId="3904" xr:uid="{00000000-0005-0000-0000-0000970E0000}"/>
    <cellStyle name="20% - Accent1 2 2 3 2 4 3 2 2 2" xfId="3905" xr:uid="{00000000-0005-0000-0000-0000980E0000}"/>
    <cellStyle name="20% - Accent1 2 2 3 2 4 3 2 2 2 2" xfId="3906" xr:uid="{00000000-0005-0000-0000-0000990E0000}"/>
    <cellStyle name="20% - Accent1 2 2 3 2 4 3 2 2 3" xfId="3907" xr:uid="{00000000-0005-0000-0000-00009A0E0000}"/>
    <cellStyle name="20% - Accent1 2 2 3 2 4 3 2 3" xfId="3908" xr:uid="{00000000-0005-0000-0000-00009B0E0000}"/>
    <cellStyle name="20% - Accent1 2 2 3 2 4 3 2 3 2" xfId="3909" xr:uid="{00000000-0005-0000-0000-00009C0E0000}"/>
    <cellStyle name="20% - Accent1 2 2 3 2 4 3 2 4" xfId="3910" xr:uid="{00000000-0005-0000-0000-00009D0E0000}"/>
    <cellStyle name="20% - Accent1 2 2 3 2 4 3 3" xfId="3911" xr:uid="{00000000-0005-0000-0000-00009E0E0000}"/>
    <cellStyle name="20% - Accent1 2 2 3 2 4 3 3 2" xfId="3912" xr:uid="{00000000-0005-0000-0000-00009F0E0000}"/>
    <cellStyle name="20% - Accent1 2 2 3 2 4 3 3 2 2" xfId="3913" xr:uid="{00000000-0005-0000-0000-0000A00E0000}"/>
    <cellStyle name="20% - Accent1 2 2 3 2 4 3 3 2 2 2" xfId="3914" xr:uid="{00000000-0005-0000-0000-0000A10E0000}"/>
    <cellStyle name="20% - Accent1 2 2 3 2 4 3 3 2 3" xfId="3915" xr:uid="{00000000-0005-0000-0000-0000A20E0000}"/>
    <cellStyle name="20% - Accent1 2 2 3 2 4 3 3 3" xfId="3916" xr:uid="{00000000-0005-0000-0000-0000A30E0000}"/>
    <cellStyle name="20% - Accent1 2 2 3 2 4 3 3 3 2" xfId="3917" xr:uid="{00000000-0005-0000-0000-0000A40E0000}"/>
    <cellStyle name="20% - Accent1 2 2 3 2 4 3 3 4" xfId="3918" xr:uid="{00000000-0005-0000-0000-0000A50E0000}"/>
    <cellStyle name="20% - Accent1 2 2 3 2 4 3 4" xfId="3919" xr:uid="{00000000-0005-0000-0000-0000A60E0000}"/>
    <cellStyle name="20% - Accent1 2 2 3 2 4 3 4 2" xfId="3920" xr:uid="{00000000-0005-0000-0000-0000A70E0000}"/>
    <cellStyle name="20% - Accent1 2 2 3 2 4 3 4 2 2" xfId="3921" xr:uid="{00000000-0005-0000-0000-0000A80E0000}"/>
    <cellStyle name="20% - Accent1 2 2 3 2 4 3 4 2 2 2" xfId="3922" xr:uid="{00000000-0005-0000-0000-0000A90E0000}"/>
    <cellStyle name="20% - Accent1 2 2 3 2 4 3 4 2 3" xfId="3923" xr:uid="{00000000-0005-0000-0000-0000AA0E0000}"/>
    <cellStyle name="20% - Accent1 2 2 3 2 4 3 4 3" xfId="3924" xr:uid="{00000000-0005-0000-0000-0000AB0E0000}"/>
    <cellStyle name="20% - Accent1 2 2 3 2 4 3 4 3 2" xfId="3925" xr:uid="{00000000-0005-0000-0000-0000AC0E0000}"/>
    <cellStyle name="20% - Accent1 2 2 3 2 4 3 4 4" xfId="3926" xr:uid="{00000000-0005-0000-0000-0000AD0E0000}"/>
    <cellStyle name="20% - Accent1 2 2 3 2 4 3 5" xfId="3927" xr:uid="{00000000-0005-0000-0000-0000AE0E0000}"/>
    <cellStyle name="20% - Accent1 2 2 3 2 4 3 5 2" xfId="3928" xr:uid="{00000000-0005-0000-0000-0000AF0E0000}"/>
    <cellStyle name="20% - Accent1 2 2 3 2 4 3 5 2 2" xfId="3929" xr:uid="{00000000-0005-0000-0000-0000B00E0000}"/>
    <cellStyle name="20% - Accent1 2 2 3 2 4 3 5 3" xfId="3930" xr:uid="{00000000-0005-0000-0000-0000B10E0000}"/>
    <cellStyle name="20% - Accent1 2 2 3 2 4 3 6" xfId="3931" xr:uid="{00000000-0005-0000-0000-0000B20E0000}"/>
    <cellStyle name="20% - Accent1 2 2 3 2 4 3 6 2" xfId="3932" xr:uid="{00000000-0005-0000-0000-0000B30E0000}"/>
    <cellStyle name="20% - Accent1 2 2 3 2 4 3 6 2 2" xfId="3933" xr:uid="{00000000-0005-0000-0000-0000B40E0000}"/>
    <cellStyle name="20% - Accent1 2 2 3 2 4 3 6 3" xfId="3934" xr:uid="{00000000-0005-0000-0000-0000B50E0000}"/>
    <cellStyle name="20% - Accent1 2 2 3 2 4 3 7" xfId="3935" xr:uid="{00000000-0005-0000-0000-0000B60E0000}"/>
    <cellStyle name="20% - Accent1 2 2 3 2 4 3 7 2" xfId="3936" xr:uid="{00000000-0005-0000-0000-0000B70E0000}"/>
    <cellStyle name="20% - Accent1 2 2 3 2 4 3 8" xfId="3937" xr:uid="{00000000-0005-0000-0000-0000B80E0000}"/>
    <cellStyle name="20% - Accent1 2 2 3 2 4 3 8 2" xfId="3938" xr:uid="{00000000-0005-0000-0000-0000B90E0000}"/>
    <cellStyle name="20% - Accent1 2 2 3 2 4 3 9" xfId="3939" xr:uid="{00000000-0005-0000-0000-0000BA0E0000}"/>
    <cellStyle name="20% - Accent1 2 2 3 2 4 4" xfId="3940" xr:uid="{00000000-0005-0000-0000-0000BB0E0000}"/>
    <cellStyle name="20% - Accent1 2 2 3 2 4 4 2" xfId="3941" xr:uid="{00000000-0005-0000-0000-0000BC0E0000}"/>
    <cellStyle name="20% - Accent1 2 2 3 2 4 4 2 2" xfId="3942" xr:uid="{00000000-0005-0000-0000-0000BD0E0000}"/>
    <cellStyle name="20% - Accent1 2 2 3 2 4 4 2 2 2" xfId="3943" xr:uid="{00000000-0005-0000-0000-0000BE0E0000}"/>
    <cellStyle name="20% - Accent1 2 2 3 2 4 4 2 3" xfId="3944" xr:uid="{00000000-0005-0000-0000-0000BF0E0000}"/>
    <cellStyle name="20% - Accent1 2 2 3 2 4 4 3" xfId="3945" xr:uid="{00000000-0005-0000-0000-0000C00E0000}"/>
    <cellStyle name="20% - Accent1 2 2 3 2 4 4 3 2" xfId="3946" xr:uid="{00000000-0005-0000-0000-0000C10E0000}"/>
    <cellStyle name="20% - Accent1 2 2 3 2 4 4 4" xfId="3947" xr:uid="{00000000-0005-0000-0000-0000C20E0000}"/>
    <cellStyle name="20% - Accent1 2 2 3 2 4 5" xfId="3948" xr:uid="{00000000-0005-0000-0000-0000C30E0000}"/>
    <cellStyle name="20% - Accent1 2 2 3 2 4 5 2" xfId="3949" xr:uid="{00000000-0005-0000-0000-0000C40E0000}"/>
    <cellStyle name="20% - Accent1 2 2 3 2 4 5 2 2" xfId="3950" xr:uid="{00000000-0005-0000-0000-0000C50E0000}"/>
    <cellStyle name="20% - Accent1 2 2 3 2 4 5 2 2 2" xfId="3951" xr:uid="{00000000-0005-0000-0000-0000C60E0000}"/>
    <cellStyle name="20% - Accent1 2 2 3 2 4 5 2 3" xfId="3952" xr:uid="{00000000-0005-0000-0000-0000C70E0000}"/>
    <cellStyle name="20% - Accent1 2 2 3 2 4 5 3" xfId="3953" xr:uid="{00000000-0005-0000-0000-0000C80E0000}"/>
    <cellStyle name="20% - Accent1 2 2 3 2 4 5 3 2" xfId="3954" xr:uid="{00000000-0005-0000-0000-0000C90E0000}"/>
    <cellStyle name="20% - Accent1 2 2 3 2 4 5 4" xfId="3955" xr:uid="{00000000-0005-0000-0000-0000CA0E0000}"/>
    <cellStyle name="20% - Accent1 2 2 3 2 4 6" xfId="3956" xr:uid="{00000000-0005-0000-0000-0000CB0E0000}"/>
    <cellStyle name="20% - Accent1 2 2 3 2 4 6 2" xfId="3957" xr:uid="{00000000-0005-0000-0000-0000CC0E0000}"/>
    <cellStyle name="20% - Accent1 2 2 3 2 4 6 2 2" xfId="3958" xr:uid="{00000000-0005-0000-0000-0000CD0E0000}"/>
    <cellStyle name="20% - Accent1 2 2 3 2 4 6 2 2 2" xfId="3959" xr:uid="{00000000-0005-0000-0000-0000CE0E0000}"/>
    <cellStyle name="20% - Accent1 2 2 3 2 4 6 2 3" xfId="3960" xr:uid="{00000000-0005-0000-0000-0000CF0E0000}"/>
    <cellStyle name="20% - Accent1 2 2 3 2 4 6 3" xfId="3961" xr:uid="{00000000-0005-0000-0000-0000D00E0000}"/>
    <cellStyle name="20% - Accent1 2 2 3 2 4 6 3 2" xfId="3962" xr:uid="{00000000-0005-0000-0000-0000D10E0000}"/>
    <cellStyle name="20% - Accent1 2 2 3 2 4 6 4" xfId="3963" xr:uid="{00000000-0005-0000-0000-0000D20E0000}"/>
    <cellStyle name="20% - Accent1 2 2 3 2 4 7" xfId="3964" xr:uid="{00000000-0005-0000-0000-0000D30E0000}"/>
    <cellStyle name="20% - Accent1 2 2 3 2 4 7 2" xfId="3965" xr:uid="{00000000-0005-0000-0000-0000D40E0000}"/>
    <cellStyle name="20% - Accent1 2 2 3 2 4 7 2 2" xfId="3966" xr:uid="{00000000-0005-0000-0000-0000D50E0000}"/>
    <cellStyle name="20% - Accent1 2 2 3 2 4 7 3" xfId="3967" xr:uid="{00000000-0005-0000-0000-0000D60E0000}"/>
    <cellStyle name="20% - Accent1 2 2 3 2 4 8" xfId="3968" xr:uid="{00000000-0005-0000-0000-0000D70E0000}"/>
    <cellStyle name="20% - Accent1 2 2 3 2 4 8 2" xfId="3969" xr:uid="{00000000-0005-0000-0000-0000D80E0000}"/>
    <cellStyle name="20% - Accent1 2 2 3 2 4 8 2 2" xfId="3970" xr:uid="{00000000-0005-0000-0000-0000D90E0000}"/>
    <cellStyle name="20% - Accent1 2 2 3 2 4 8 3" xfId="3971" xr:uid="{00000000-0005-0000-0000-0000DA0E0000}"/>
    <cellStyle name="20% - Accent1 2 2 3 2 4 9" xfId="3972" xr:uid="{00000000-0005-0000-0000-0000DB0E0000}"/>
    <cellStyle name="20% - Accent1 2 2 3 2 4 9 2" xfId="3973" xr:uid="{00000000-0005-0000-0000-0000DC0E0000}"/>
    <cellStyle name="20% - Accent1 2 2 3 2 5" xfId="3974" xr:uid="{00000000-0005-0000-0000-0000DD0E0000}"/>
    <cellStyle name="20% - Accent1 2 2 3 2 5 10" xfId="3975" xr:uid="{00000000-0005-0000-0000-0000DE0E0000}"/>
    <cellStyle name="20% - Accent1 2 2 3 2 5 10 2" xfId="3976" xr:uid="{00000000-0005-0000-0000-0000DF0E0000}"/>
    <cellStyle name="20% - Accent1 2 2 3 2 5 11" xfId="3977" xr:uid="{00000000-0005-0000-0000-0000E00E0000}"/>
    <cellStyle name="20% - Accent1 2 2 3 2 5 2" xfId="3978" xr:uid="{00000000-0005-0000-0000-0000E10E0000}"/>
    <cellStyle name="20% - Accent1 2 2 3 2 5 2 2" xfId="3979" xr:uid="{00000000-0005-0000-0000-0000E20E0000}"/>
    <cellStyle name="20% - Accent1 2 2 3 2 5 2 2 2" xfId="3980" xr:uid="{00000000-0005-0000-0000-0000E30E0000}"/>
    <cellStyle name="20% - Accent1 2 2 3 2 5 2 2 2 2" xfId="3981" xr:uid="{00000000-0005-0000-0000-0000E40E0000}"/>
    <cellStyle name="20% - Accent1 2 2 3 2 5 2 2 2 2 2" xfId="3982" xr:uid="{00000000-0005-0000-0000-0000E50E0000}"/>
    <cellStyle name="20% - Accent1 2 2 3 2 5 2 2 2 3" xfId="3983" xr:uid="{00000000-0005-0000-0000-0000E60E0000}"/>
    <cellStyle name="20% - Accent1 2 2 3 2 5 2 2 3" xfId="3984" xr:uid="{00000000-0005-0000-0000-0000E70E0000}"/>
    <cellStyle name="20% - Accent1 2 2 3 2 5 2 2 3 2" xfId="3985" xr:uid="{00000000-0005-0000-0000-0000E80E0000}"/>
    <cellStyle name="20% - Accent1 2 2 3 2 5 2 2 4" xfId="3986" xr:uid="{00000000-0005-0000-0000-0000E90E0000}"/>
    <cellStyle name="20% - Accent1 2 2 3 2 5 2 3" xfId="3987" xr:uid="{00000000-0005-0000-0000-0000EA0E0000}"/>
    <cellStyle name="20% - Accent1 2 2 3 2 5 2 3 2" xfId="3988" xr:uid="{00000000-0005-0000-0000-0000EB0E0000}"/>
    <cellStyle name="20% - Accent1 2 2 3 2 5 2 3 2 2" xfId="3989" xr:uid="{00000000-0005-0000-0000-0000EC0E0000}"/>
    <cellStyle name="20% - Accent1 2 2 3 2 5 2 3 2 2 2" xfId="3990" xr:uid="{00000000-0005-0000-0000-0000ED0E0000}"/>
    <cellStyle name="20% - Accent1 2 2 3 2 5 2 3 2 3" xfId="3991" xr:uid="{00000000-0005-0000-0000-0000EE0E0000}"/>
    <cellStyle name="20% - Accent1 2 2 3 2 5 2 3 3" xfId="3992" xr:uid="{00000000-0005-0000-0000-0000EF0E0000}"/>
    <cellStyle name="20% - Accent1 2 2 3 2 5 2 3 3 2" xfId="3993" xr:uid="{00000000-0005-0000-0000-0000F00E0000}"/>
    <cellStyle name="20% - Accent1 2 2 3 2 5 2 3 4" xfId="3994" xr:uid="{00000000-0005-0000-0000-0000F10E0000}"/>
    <cellStyle name="20% - Accent1 2 2 3 2 5 2 4" xfId="3995" xr:uid="{00000000-0005-0000-0000-0000F20E0000}"/>
    <cellStyle name="20% - Accent1 2 2 3 2 5 2 4 2" xfId="3996" xr:uid="{00000000-0005-0000-0000-0000F30E0000}"/>
    <cellStyle name="20% - Accent1 2 2 3 2 5 2 4 2 2" xfId="3997" xr:uid="{00000000-0005-0000-0000-0000F40E0000}"/>
    <cellStyle name="20% - Accent1 2 2 3 2 5 2 4 2 2 2" xfId="3998" xr:uid="{00000000-0005-0000-0000-0000F50E0000}"/>
    <cellStyle name="20% - Accent1 2 2 3 2 5 2 4 2 3" xfId="3999" xr:uid="{00000000-0005-0000-0000-0000F60E0000}"/>
    <cellStyle name="20% - Accent1 2 2 3 2 5 2 4 3" xfId="4000" xr:uid="{00000000-0005-0000-0000-0000F70E0000}"/>
    <cellStyle name="20% - Accent1 2 2 3 2 5 2 4 3 2" xfId="4001" xr:uid="{00000000-0005-0000-0000-0000F80E0000}"/>
    <cellStyle name="20% - Accent1 2 2 3 2 5 2 4 4" xfId="4002" xr:uid="{00000000-0005-0000-0000-0000F90E0000}"/>
    <cellStyle name="20% - Accent1 2 2 3 2 5 2 5" xfId="4003" xr:uid="{00000000-0005-0000-0000-0000FA0E0000}"/>
    <cellStyle name="20% - Accent1 2 2 3 2 5 2 5 2" xfId="4004" xr:uid="{00000000-0005-0000-0000-0000FB0E0000}"/>
    <cellStyle name="20% - Accent1 2 2 3 2 5 2 5 2 2" xfId="4005" xr:uid="{00000000-0005-0000-0000-0000FC0E0000}"/>
    <cellStyle name="20% - Accent1 2 2 3 2 5 2 5 3" xfId="4006" xr:uid="{00000000-0005-0000-0000-0000FD0E0000}"/>
    <cellStyle name="20% - Accent1 2 2 3 2 5 2 6" xfId="4007" xr:uid="{00000000-0005-0000-0000-0000FE0E0000}"/>
    <cellStyle name="20% - Accent1 2 2 3 2 5 2 6 2" xfId="4008" xr:uid="{00000000-0005-0000-0000-0000FF0E0000}"/>
    <cellStyle name="20% - Accent1 2 2 3 2 5 2 6 2 2" xfId="4009" xr:uid="{00000000-0005-0000-0000-0000000F0000}"/>
    <cellStyle name="20% - Accent1 2 2 3 2 5 2 6 3" xfId="4010" xr:uid="{00000000-0005-0000-0000-0000010F0000}"/>
    <cellStyle name="20% - Accent1 2 2 3 2 5 2 7" xfId="4011" xr:uid="{00000000-0005-0000-0000-0000020F0000}"/>
    <cellStyle name="20% - Accent1 2 2 3 2 5 2 7 2" xfId="4012" xr:uid="{00000000-0005-0000-0000-0000030F0000}"/>
    <cellStyle name="20% - Accent1 2 2 3 2 5 2 8" xfId="4013" xr:uid="{00000000-0005-0000-0000-0000040F0000}"/>
    <cellStyle name="20% - Accent1 2 2 3 2 5 2 8 2" xfId="4014" xr:uid="{00000000-0005-0000-0000-0000050F0000}"/>
    <cellStyle name="20% - Accent1 2 2 3 2 5 2 9" xfId="4015" xr:uid="{00000000-0005-0000-0000-0000060F0000}"/>
    <cellStyle name="20% - Accent1 2 2 3 2 5 3" xfId="4016" xr:uid="{00000000-0005-0000-0000-0000070F0000}"/>
    <cellStyle name="20% - Accent1 2 2 3 2 5 3 2" xfId="4017" xr:uid="{00000000-0005-0000-0000-0000080F0000}"/>
    <cellStyle name="20% - Accent1 2 2 3 2 5 3 2 2" xfId="4018" xr:uid="{00000000-0005-0000-0000-0000090F0000}"/>
    <cellStyle name="20% - Accent1 2 2 3 2 5 3 2 2 2" xfId="4019" xr:uid="{00000000-0005-0000-0000-00000A0F0000}"/>
    <cellStyle name="20% - Accent1 2 2 3 2 5 3 2 2 2 2" xfId="4020" xr:uid="{00000000-0005-0000-0000-00000B0F0000}"/>
    <cellStyle name="20% - Accent1 2 2 3 2 5 3 2 2 3" xfId="4021" xr:uid="{00000000-0005-0000-0000-00000C0F0000}"/>
    <cellStyle name="20% - Accent1 2 2 3 2 5 3 2 3" xfId="4022" xr:uid="{00000000-0005-0000-0000-00000D0F0000}"/>
    <cellStyle name="20% - Accent1 2 2 3 2 5 3 2 3 2" xfId="4023" xr:uid="{00000000-0005-0000-0000-00000E0F0000}"/>
    <cellStyle name="20% - Accent1 2 2 3 2 5 3 2 4" xfId="4024" xr:uid="{00000000-0005-0000-0000-00000F0F0000}"/>
    <cellStyle name="20% - Accent1 2 2 3 2 5 3 3" xfId="4025" xr:uid="{00000000-0005-0000-0000-0000100F0000}"/>
    <cellStyle name="20% - Accent1 2 2 3 2 5 3 3 2" xfId="4026" xr:uid="{00000000-0005-0000-0000-0000110F0000}"/>
    <cellStyle name="20% - Accent1 2 2 3 2 5 3 3 2 2" xfId="4027" xr:uid="{00000000-0005-0000-0000-0000120F0000}"/>
    <cellStyle name="20% - Accent1 2 2 3 2 5 3 3 2 2 2" xfId="4028" xr:uid="{00000000-0005-0000-0000-0000130F0000}"/>
    <cellStyle name="20% - Accent1 2 2 3 2 5 3 3 2 3" xfId="4029" xr:uid="{00000000-0005-0000-0000-0000140F0000}"/>
    <cellStyle name="20% - Accent1 2 2 3 2 5 3 3 3" xfId="4030" xr:uid="{00000000-0005-0000-0000-0000150F0000}"/>
    <cellStyle name="20% - Accent1 2 2 3 2 5 3 3 3 2" xfId="4031" xr:uid="{00000000-0005-0000-0000-0000160F0000}"/>
    <cellStyle name="20% - Accent1 2 2 3 2 5 3 3 4" xfId="4032" xr:uid="{00000000-0005-0000-0000-0000170F0000}"/>
    <cellStyle name="20% - Accent1 2 2 3 2 5 3 4" xfId="4033" xr:uid="{00000000-0005-0000-0000-0000180F0000}"/>
    <cellStyle name="20% - Accent1 2 2 3 2 5 3 4 2" xfId="4034" xr:uid="{00000000-0005-0000-0000-0000190F0000}"/>
    <cellStyle name="20% - Accent1 2 2 3 2 5 3 4 2 2" xfId="4035" xr:uid="{00000000-0005-0000-0000-00001A0F0000}"/>
    <cellStyle name="20% - Accent1 2 2 3 2 5 3 4 2 2 2" xfId="4036" xr:uid="{00000000-0005-0000-0000-00001B0F0000}"/>
    <cellStyle name="20% - Accent1 2 2 3 2 5 3 4 2 3" xfId="4037" xr:uid="{00000000-0005-0000-0000-00001C0F0000}"/>
    <cellStyle name="20% - Accent1 2 2 3 2 5 3 4 3" xfId="4038" xr:uid="{00000000-0005-0000-0000-00001D0F0000}"/>
    <cellStyle name="20% - Accent1 2 2 3 2 5 3 4 3 2" xfId="4039" xr:uid="{00000000-0005-0000-0000-00001E0F0000}"/>
    <cellStyle name="20% - Accent1 2 2 3 2 5 3 4 4" xfId="4040" xr:uid="{00000000-0005-0000-0000-00001F0F0000}"/>
    <cellStyle name="20% - Accent1 2 2 3 2 5 3 5" xfId="4041" xr:uid="{00000000-0005-0000-0000-0000200F0000}"/>
    <cellStyle name="20% - Accent1 2 2 3 2 5 3 5 2" xfId="4042" xr:uid="{00000000-0005-0000-0000-0000210F0000}"/>
    <cellStyle name="20% - Accent1 2 2 3 2 5 3 5 2 2" xfId="4043" xr:uid="{00000000-0005-0000-0000-0000220F0000}"/>
    <cellStyle name="20% - Accent1 2 2 3 2 5 3 5 3" xfId="4044" xr:uid="{00000000-0005-0000-0000-0000230F0000}"/>
    <cellStyle name="20% - Accent1 2 2 3 2 5 3 6" xfId="4045" xr:uid="{00000000-0005-0000-0000-0000240F0000}"/>
    <cellStyle name="20% - Accent1 2 2 3 2 5 3 6 2" xfId="4046" xr:uid="{00000000-0005-0000-0000-0000250F0000}"/>
    <cellStyle name="20% - Accent1 2 2 3 2 5 3 6 2 2" xfId="4047" xr:uid="{00000000-0005-0000-0000-0000260F0000}"/>
    <cellStyle name="20% - Accent1 2 2 3 2 5 3 6 3" xfId="4048" xr:uid="{00000000-0005-0000-0000-0000270F0000}"/>
    <cellStyle name="20% - Accent1 2 2 3 2 5 3 7" xfId="4049" xr:uid="{00000000-0005-0000-0000-0000280F0000}"/>
    <cellStyle name="20% - Accent1 2 2 3 2 5 3 7 2" xfId="4050" xr:uid="{00000000-0005-0000-0000-0000290F0000}"/>
    <cellStyle name="20% - Accent1 2 2 3 2 5 3 8" xfId="4051" xr:uid="{00000000-0005-0000-0000-00002A0F0000}"/>
    <cellStyle name="20% - Accent1 2 2 3 2 5 3 8 2" xfId="4052" xr:uid="{00000000-0005-0000-0000-00002B0F0000}"/>
    <cellStyle name="20% - Accent1 2 2 3 2 5 3 9" xfId="4053" xr:uid="{00000000-0005-0000-0000-00002C0F0000}"/>
    <cellStyle name="20% - Accent1 2 2 3 2 5 4" xfId="4054" xr:uid="{00000000-0005-0000-0000-00002D0F0000}"/>
    <cellStyle name="20% - Accent1 2 2 3 2 5 4 2" xfId="4055" xr:uid="{00000000-0005-0000-0000-00002E0F0000}"/>
    <cellStyle name="20% - Accent1 2 2 3 2 5 4 2 2" xfId="4056" xr:uid="{00000000-0005-0000-0000-00002F0F0000}"/>
    <cellStyle name="20% - Accent1 2 2 3 2 5 4 2 2 2" xfId="4057" xr:uid="{00000000-0005-0000-0000-0000300F0000}"/>
    <cellStyle name="20% - Accent1 2 2 3 2 5 4 2 3" xfId="4058" xr:uid="{00000000-0005-0000-0000-0000310F0000}"/>
    <cellStyle name="20% - Accent1 2 2 3 2 5 4 3" xfId="4059" xr:uid="{00000000-0005-0000-0000-0000320F0000}"/>
    <cellStyle name="20% - Accent1 2 2 3 2 5 4 3 2" xfId="4060" xr:uid="{00000000-0005-0000-0000-0000330F0000}"/>
    <cellStyle name="20% - Accent1 2 2 3 2 5 4 4" xfId="4061" xr:uid="{00000000-0005-0000-0000-0000340F0000}"/>
    <cellStyle name="20% - Accent1 2 2 3 2 5 5" xfId="4062" xr:uid="{00000000-0005-0000-0000-0000350F0000}"/>
    <cellStyle name="20% - Accent1 2 2 3 2 5 5 2" xfId="4063" xr:uid="{00000000-0005-0000-0000-0000360F0000}"/>
    <cellStyle name="20% - Accent1 2 2 3 2 5 5 2 2" xfId="4064" xr:uid="{00000000-0005-0000-0000-0000370F0000}"/>
    <cellStyle name="20% - Accent1 2 2 3 2 5 5 2 2 2" xfId="4065" xr:uid="{00000000-0005-0000-0000-0000380F0000}"/>
    <cellStyle name="20% - Accent1 2 2 3 2 5 5 2 3" xfId="4066" xr:uid="{00000000-0005-0000-0000-0000390F0000}"/>
    <cellStyle name="20% - Accent1 2 2 3 2 5 5 3" xfId="4067" xr:uid="{00000000-0005-0000-0000-00003A0F0000}"/>
    <cellStyle name="20% - Accent1 2 2 3 2 5 5 3 2" xfId="4068" xr:uid="{00000000-0005-0000-0000-00003B0F0000}"/>
    <cellStyle name="20% - Accent1 2 2 3 2 5 5 4" xfId="4069" xr:uid="{00000000-0005-0000-0000-00003C0F0000}"/>
    <cellStyle name="20% - Accent1 2 2 3 2 5 6" xfId="4070" xr:uid="{00000000-0005-0000-0000-00003D0F0000}"/>
    <cellStyle name="20% - Accent1 2 2 3 2 5 6 2" xfId="4071" xr:uid="{00000000-0005-0000-0000-00003E0F0000}"/>
    <cellStyle name="20% - Accent1 2 2 3 2 5 6 2 2" xfId="4072" xr:uid="{00000000-0005-0000-0000-00003F0F0000}"/>
    <cellStyle name="20% - Accent1 2 2 3 2 5 6 2 2 2" xfId="4073" xr:uid="{00000000-0005-0000-0000-0000400F0000}"/>
    <cellStyle name="20% - Accent1 2 2 3 2 5 6 2 3" xfId="4074" xr:uid="{00000000-0005-0000-0000-0000410F0000}"/>
    <cellStyle name="20% - Accent1 2 2 3 2 5 6 3" xfId="4075" xr:uid="{00000000-0005-0000-0000-0000420F0000}"/>
    <cellStyle name="20% - Accent1 2 2 3 2 5 6 3 2" xfId="4076" xr:uid="{00000000-0005-0000-0000-0000430F0000}"/>
    <cellStyle name="20% - Accent1 2 2 3 2 5 6 4" xfId="4077" xr:uid="{00000000-0005-0000-0000-0000440F0000}"/>
    <cellStyle name="20% - Accent1 2 2 3 2 5 7" xfId="4078" xr:uid="{00000000-0005-0000-0000-0000450F0000}"/>
    <cellStyle name="20% - Accent1 2 2 3 2 5 7 2" xfId="4079" xr:uid="{00000000-0005-0000-0000-0000460F0000}"/>
    <cellStyle name="20% - Accent1 2 2 3 2 5 7 2 2" xfId="4080" xr:uid="{00000000-0005-0000-0000-0000470F0000}"/>
    <cellStyle name="20% - Accent1 2 2 3 2 5 7 3" xfId="4081" xr:uid="{00000000-0005-0000-0000-0000480F0000}"/>
    <cellStyle name="20% - Accent1 2 2 3 2 5 8" xfId="4082" xr:uid="{00000000-0005-0000-0000-0000490F0000}"/>
    <cellStyle name="20% - Accent1 2 2 3 2 5 8 2" xfId="4083" xr:uid="{00000000-0005-0000-0000-00004A0F0000}"/>
    <cellStyle name="20% - Accent1 2 2 3 2 5 8 2 2" xfId="4084" xr:uid="{00000000-0005-0000-0000-00004B0F0000}"/>
    <cellStyle name="20% - Accent1 2 2 3 2 5 8 3" xfId="4085" xr:uid="{00000000-0005-0000-0000-00004C0F0000}"/>
    <cellStyle name="20% - Accent1 2 2 3 2 5 9" xfId="4086" xr:uid="{00000000-0005-0000-0000-00004D0F0000}"/>
    <cellStyle name="20% - Accent1 2 2 3 2 5 9 2" xfId="4087" xr:uid="{00000000-0005-0000-0000-00004E0F0000}"/>
    <cellStyle name="20% - Accent1 2 2 3 2 6" xfId="4088" xr:uid="{00000000-0005-0000-0000-00004F0F0000}"/>
    <cellStyle name="20% - Accent1 2 2 3 2 6 2" xfId="4089" xr:uid="{00000000-0005-0000-0000-0000500F0000}"/>
    <cellStyle name="20% - Accent1 2 2 3 2 6 2 2" xfId="4090" xr:uid="{00000000-0005-0000-0000-0000510F0000}"/>
    <cellStyle name="20% - Accent1 2 2 3 2 6 2 2 2" xfId="4091" xr:uid="{00000000-0005-0000-0000-0000520F0000}"/>
    <cellStyle name="20% - Accent1 2 2 3 2 6 2 2 2 2" xfId="4092" xr:uid="{00000000-0005-0000-0000-0000530F0000}"/>
    <cellStyle name="20% - Accent1 2 2 3 2 6 2 2 3" xfId="4093" xr:uid="{00000000-0005-0000-0000-0000540F0000}"/>
    <cellStyle name="20% - Accent1 2 2 3 2 6 2 3" xfId="4094" xr:uid="{00000000-0005-0000-0000-0000550F0000}"/>
    <cellStyle name="20% - Accent1 2 2 3 2 6 2 3 2" xfId="4095" xr:uid="{00000000-0005-0000-0000-0000560F0000}"/>
    <cellStyle name="20% - Accent1 2 2 3 2 6 2 4" xfId="4096" xr:uid="{00000000-0005-0000-0000-0000570F0000}"/>
    <cellStyle name="20% - Accent1 2 2 3 2 6 3" xfId="4097" xr:uid="{00000000-0005-0000-0000-0000580F0000}"/>
    <cellStyle name="20% - Accent1 2 2 3 2 6 3 2" xfId="4098" xr:uid="{00000000-0005-0000-0000-0000590F0000}"/>
    <cellStyle name="20% - Accent1 2 2 3 2 6 3 2 2" xfId="4099" xr:uid="{00000000-0005-0000-0000-00005A0F0000}"/>
    <cellStyle name="20% - Accent1 2 2 3 2 6 3 2 2 2" xfId="4100" xr:uid="{00000000-0005-0000-0000-00005B0F0000}"/>
    <cellStyle name="20% - Accent1 2 2 3 2 6 3 2 3" xfId="4101" xr:uid="{00000000-0005-0000-0000-00005C0F0000}"/>
    <cellStyle name="20% - Accent1 2 2 3 2 6 3 3" xfId="4102" xr:uid="{00000000-0005-0000-0000-00005D0F0000}"/>
    <cellStyle name="20% - Accent1 2 2 3 2 6 3 3 2" xfId="4103" xr:uid="{00000000-0005-0000-0000-00005E0F0000}"/>
    <cellStyle name="20% - Accent1 2 2 3 2 6 3 4" xfId="4104" xr:uid="{00000000-0005-0000-0000-00005F0F0000}"/>
    <cellStyle name="20% - Accent1 2 2 3 2 6 4" xfId="4105" xr:uid="{00000000-0005-0000-0000-0000600F0000}"/>
    <cellStyle name="20% - Accent1 2 2 3 2 6 4 2" xfId="4106" xr:uid="{00000000-0005-0000-0000-0000610F0000}"/>
    <cellStyle name="20% - Accent1 2 2 3 2 6 4 2 2" xfId="4107" xr:uid="{00000000-0005-0000-0000-0000620F0000}"/>
    <cellStyle name="20% - Accent1 2 2 3 2 6 4 2 2 2" xfId="4108" xr:uid="{00000000-0005-0000-0000-0000630F0000}"/>
    <cellStyle name="20% - Accent1 2 2 3 2 6 4 2 3" xfId="4109" xr:uid="{00000000-0005-0000-0000-0000640F0000}"/>
    <cellStyle name="20% - Accent1 2 2 3 2 6 4 3" xfId="4110" xr:uid="{00000000-0005-0000-0000-0000650F0000}"/>
    <cellStyle name="20% - Accent1 2 2 3 2 6 4 3 2" xfId="4111" xr:uid="{00000000-0005-0000-0000-0000660F0000}"/>
    <cellStyle name="20% - Accent1 2 2 3 2 6 4 4" xfId="4112" xr:uid="{00000000-0005-0000-0000-0000670F0000}"/>
    <cellStyle name="20% - Accent1 2 2 3 2 6 5" xfId="4113" xr:uid="{00000000-0005-0000-0000-0000680F0000}"/>
    <cellStyle name="20% - Accent1 2 2 3 2 6 5 2" xfId="4114" xr:uid="{00000000-0005-0000-0000-0000690F0000}"/>
    <cellStyle name="20% - Accent1 2 2 3 2 6 5 2 2" xfId="4115" xr:uid="{00000000-0005-0000-0000-00006A0F0000}"/>
    <cellStyle name="20% - Accent1 2 2 3 2 6 5 3" xfId="4116" xr:uid="{00000000-0005-0000-0000-00006B0F0000}"/>
    <cellStyle name="20% - Accent1 2 2 3 2 6 6" xfId="4117" xr:uid="{00000000-0005-0000-0000-00006C0F0000}"/>
    <cellStyle name="20% - Accent1 2 2 3 2 6 6 2" xfId="4118" xr:uid="{00000000-0005-0000-0000-00006D0F0000}"/>
    <cellStyle name="20% - Accent1 2 2 3 2 6 6 2 2" xfId="4119" xr:uid="{00000000-0005-0000-0000-00006E0F0000}"/>
    <cellStyle name="20% - Accent1 2 2 3 2 6 6 3" xfId="4120" xr:uid="{00000000-0005-0000-0000-00006F0F0000}"/>
    <cellStyle name="20% - Accent1 2 2 3 2 6 7" xfId="4121" xr:uid="{00000000-0005-0000-0000-0000700F0000}"/>
    <cellStyle name="20% - Accent1 2 2 3 2 6 7 2" xfId="4122" xr:uid="{00000000-0005-0000-0000-0000710F0000}"/>
    <cellStyle name="20% - Accent1 2 2 3 2 6 8" xfId="4123" xr:uid="{00000000-0005-0000-0000-0000720F0000}"/>
    <cellStyle name="20% - Accent1 2 2 3 2 6 8 2" xfId="4124" xr:uid="{00000000-0005-0000-0000-0000730F0000}"/>
    <cellStyle name="20% - Accent1 2 2 3 2 6 9" xfId="4125" xr:uid="{00000000-0005-0000-0000-0000740F0000}"/>
    <cellStyle name="20% - Accent1 2 2 3 2 7" xfId="4126" xr:uid="{00000000-0005-0000-0000-0000750F0000}"/>
    <cellStyle name="20% - Accent1 2 2 3 2 7 2" xfId="4127" xr:uid="{00000000-0005-0000-0000-0000760F0000}"/>
    <cellStyle name="20% - Accent1 2 2 3 2 7 2 2" xfId="4128" xr:uid="{00000000-0005-0000-0000-0000770F0000}"/>
    <cellStyle name="20% - Accent1 2 2 3 2 7 2 2 2" xfId="4129" xr:uid="{00000000-0005-0000-0000-0000780F0000}"/>
    <cellStyle name="20% - Accent1 2 2 3 2 7 2 2 2 2" xfId="4130" xr:uid="{00000000-0005-0000-0000-0000790F0000}"/>
    <cellStyle name="20% - Accent1 2 2 3 2 7 2 2 3" xfId="4131" xr:uid="{00000000-0005-0000-0000-00007A0F0000}"/>
    <cellStyle name="20% - Accent1 2 2 3 2 7 2 3" xfId="4132" xr:uid="{00000000-0005-0000-0000-00007B0F0000}"/>
    <cellStyle name="20% - Accent1 2 2 3 2 7 2 3 2" xfId="4133" xr:uid="{00000000-0005-0000-0000-00007C0F0000}"/>
    <cellStyle name="20% - Accent1 2 2 3 2 7 2 4" xfId="4134" xr:uid="{00000000-0005-0000-0000-00007D0F0000}"/>
    <cellStyle name="20% - Accent1 2 2 3 2 7 3" xfId="4135" xr:uid="{00000000-0005-0000-0000-00007E0F0000}"/>
    <cellStyle name="20% - Accent1 2 2 3 2 7 3 2" xfId="4136" xr:uid="{00000000-0005-0000-0000-00007F0F0000}"/>
    <cellStyle name="20% - Accent1 2 2 3 2 7 3 2 2" xfId="4137" xr:uid="{00000000-0005-0000-0000-0000800F0000}"/>
    <cellStyle name="20% - Accent1 2 2 3 2 7 3 2 2 2" xfId="4138" xr:uid="{00000000-0005-0000-0000-0000810F0000}"/>
    <cellStyle name="20% - Accent1 2 2 3 2 7 3 2 3" xfId="4139" xr:uid="{00000000-0005-0000-0000-0000820F0000}"/>
    <cellStyle name="20% - Accent1 2 2 3 2 7 3 3" xfId="4140" xr:uid="{00000000-0005-0000-0000-0000830F0000}"/>
    <cellStyle name="20% - Accent1 2 2 3 2 7 3 3 2" xfId="4141" xr:uid="{00000000-0005-0000-0000-0000840F0000}"/>
    <cellStyle name="20% - Accent1 2 2 3 2 7 3 4" xfId="4142" xr:uid="{00000000-0005-0000-0000-0000850F0000}"/>
    <cellStyle name="20% - Accent1 2 2 3 2 7 4" xfId="4143" xr:uid="{00000000-0005-0000-0000-0000860F0000}"/>
    <cellStyle name="20% - Accent1 2 2 3 2 7 4 2" xfId="4144" xr:uid="{00000000-0005-0000-0000-0000870F0000}"/>
    <cellStyle name="20% - Accent1 2 2 3 2 7 4 2 2" xfId="4145" xr:uid="{00000000-0005-0000-0000-0000880F0000}"/>
    <cellStyle name="20% - Accent1 2 2 3 2 7 4 2 2 2" xfId="4146" xr:uid="{00000000-0005-0000-0000-0000890F0000}"/>
    <cellStyle name="20% - Accent1 2 2 3 2 7 4 2 3" xfId="4147" xr:uid="{00000000-0005-0000-0000-00008A0F0000}"/>
    <cellStyle name="20% - Accent1 2 2 3 2 7 4 3" xfId="4148" xr:uid="{00000000-0005-0000-0000-00008B0F0000}"/>
    <cellStyle name="20% - Accent1 2 2 3 2 7 4 3 2" xfId="4149" xr:uid="{00000000-0005-0000-0000-00008C0F0000}"/>
    <cellStyle name="20% - Accent1 2 2 3 2 7 4 4" xfId="4150" xr:uid="{00000000-0005-0000-0000-00008D0F0000}"/>
    <cellStyle name="20% - Accent1 2 2 3 2 7 5" xfId="4151" xr:uid="{00000000-0005-0000-0000-00008E0F0000}"/>
    <cellStyle name="20% - Accent1 2 2 3 2 7 5 2" xfId="4152" xr:uid="{00000000-0005-0000-0000-00008F0F0000}"/>
    <cellStyle name="20% - Accent1 2 2 3 2 7 5 2 2" xfId="4153" xr:uid="{00000000-0005-0000-0000-0000900F0000}"/>
    <cellStyle name="20% - Accent1 2 2 3 2 7 5 3" xfId="4154" xr:uid="{00000000-0005-0000-0000-0000910F0000}"/>
    <cellStyle name="20% - Accent1 2 2 3 2 7 6" xfId="4155" xr:uid="{00000000-0005-0000-0000-0000920F0000}"/>
    <cellStyle name="20% - Accent1 2 2 3 2 7 6 2" xfId="4156" xr:uid="{00000000-0005-0000-0000-0000930F0000}"/>
    <cellStyle name="20% - Accent1 2 2 3 2 7 6 2 2" xfId="4157" xr:uid="{00000000-0005-0000-0000-0000940F0000}"/>
    <cellStyle name="20% - Accent1 2 2 3 2 7 6 3" xfId="4158" xr:uid="{00000000-0005-0000-0000-0000950F0000}"/>
    <cellStyle name="20% - Accent1 2 2 3 2 7 7" xfId="4159" xr:uid="{00000000-0005-0000-0000-0000960F0000}"/>
    <cellStyle name="20% - Accent1 2 2 3 2 7 7 2" xfId="4160" xr:uid="{00000000-0005-0000-0000-0000970F0000}"/>
    <cellStyle name="20% - Accent1 2 2 3 2 7 8" xfId="4161" xr:uid="{00000000-0005-0000-0000-0000980F0000}"/>
    <cellStyle name="20% - Accent1 2 2 3 2 7 8 2" xfId="4162" xr:uid="{00000000-0005-0000-0000-0000990F0000}"/>
    <cellStyle name="20% - Accent1 2 2 3 2 7 9" xfId="4163" xr:uid="{00000000-0005-0000-0000-00009A0F0000}"/>
    <cellStyle name="20% - Accent1 2 2 3 2 8" xfId="4164" xr:uid="{00000000-0005-0000-0000-00009B0F0000}"/>
    <cellStyle name="20% - Accent1 2 2 3 2 8 2" xfId="4165" xr:uid="{00000000-0005-0000-0000-00009C0F0000}"/>
    <cellStyle name="20% - Accent1 2 2 3 2 8 2 2" xfId="4166" xr:uid="{00000000-0005-0000-0000-00009D0F0000}"/>
    <cellStyle name="20% - Accent1 2 2 3 2 8 2 2 2" xfId="4167" xr:uid="{00000000-0005-0000-0000-00009E0F0000}"/>
    <cellStyle name="20% - Accent1 2 2 3 2 8 2 3" xfId="4168" xr:uid="{00000000-0005-0000-0000-00009F0F0000}"/>
    <cellStyle name="20% - Accent1 2 2 3 2 8 3" xfId="4169" xr:uid="{00000000-0005-0000-0000-0000A00F0000}"/>
    <cellStyle name="20% - Accent1 2 2 3 2 8 3 2" xfId="4170" xr:uid="{00000000-0005-0000-0000-0000A10F0000}"/>
    <cellStyle name="20% - Accent1 2 2 3 2 8 4" xfId="4171" xr:uid="{00000000-0005-0000-0000-0000A20F0000}"/>
    <cellStyle name="20% - Accent1 2 2 3 2 9" xfId="4172" xr:uid="{00000000-0005-0000-0000-0000A30F0000}"/>
    <cellStyle name="20% - Accent1 2 2 3 2 9 2" xfId="4173" xr:uid="{00000000-0005-0000-0000-0000A40F0000}"/>
    <cellStyle name="20% - Accent1 2 2 3 2 9 2 2" xfId="4174" xr:uid="{00000000-0005-0000-0000-0000A50F0000}"/>
    <cellStyle name="20% - Accent1 2 2 3 2 9 2 2 2" xfId="4175" xr:uid="{00000000-0005-0000-0000-0000A60F0000}"/>
    <cellStyle name="20% - Accent1 2 2 3 2 9 2 3" xfId="4176" xr:uid="{00000000-0005-0000-0000-0000A70F0000}"/>
    <cellStyle name="20% - Accent1 2 2 3 2 9 3" xfId="4177" xr:uid="{00000000-0005-0000-0000-0000A80F0000}"/>
    <cellStyle name="20% - Accent1 2 2 3 2 9 3 2" xfId="4178" xr:uid="{00000000-0005-0000-0000-0000A90F0000}"/>
    <cellStyle name="20% - Accent1 2 2 3 2 9 4" xfId="4179" xr:uid="{00000000-0005-0000-0000-0000AA0F0000}"/>
    <cellStyle name="20% - Accent1 2 2 3 3" xfId="4180" xr:uid="{00000000-0005-0000-0000-0000AB0F0000}"/>
    <cellStyle name="20% - Accent1 2 2 3 3 10" xfId="4181" xr:uid="{00000000-0005-0000-0000-0000AC0F0000}"/>
    <cellStyle name="20% - Accent1 2 2 3 3 10 2" xfId="4182" xr:uid="{00000000-0005-0000-0000-0000AD0F0000}"/>
    <cellStyle name="20% - Accent1 2 2 3 3 10 2 2" xfId="4183" xr:uid="{00000000-0005-0000-0000-0000AE0F0000}"/>
    <cellStyle name="20% - Accent1 2 2 3 3 10 3" xfId="4184" xr:uid="{00000000-0005-0000-0000-0000AF0F0000}"/>
    <cellStyle name="20% - Accent1 2 2 3 3 11" xfId="4185" xr:uid="{00000000-0005-0000-0000-0000B00F0000}"/>
    <cellStyle name="20% - Accent1 2 2 3 3 11 2" xfId="4186" xr:uid="{00000000-0005-0000-0000-0000B10F0000}"/>
    <cellStyle name="20% - Accent1 2 2 3 3 11 2 2" xfId="4187" xr:uid="{00000000-0005-0000-0000-0000B20F0000}"/>
    <cellStyle name="20% - Accent1 2 2 3 3 11 3" xfId="4188" xr:uid="{00000000-0005-0000-0000-0000B30F0000}"/>
    <cellStyle name="20% - Accent1 2 2 3 3 12" xfId="4189" xr:uid="{00000000-0005-0000-0000-0000B40F0000}"/>
    <cellStyle name="20% - Accent1 2 2 3 3 12 2" xfId="4190" xr:uid="{00000000-0005-0000-0000-0000B50F0000}"/>
    <cellStyle name="20% - Accent1 2 2 3 3 13" xfId="4191" xr:uid="{00000000-0005-0000-0000-0000B60F0000}"/>
    <cellStyle name="20% - Accent1 2 2 3 3 13 2" xfId="4192" xr:uid="{00000000-0005-0000-0000-0000B70F0000}"/>
    <cellStyle name="20% - Accent1 2 2 3 3 14" xfId="4193" xr:uid="{00000000-0005-0000-0000-0000B80F0000}"/>
    <cellStyle name="20% - Accent1 2 2 3 3 2" xfId="4194" xr:uid="{00000000-0005-0000-0000-0000B90F0000}"/>
    <cellStyle name="20% - Accent1 2 2 3 3 2 10" xfId="4195" xr:uid="{00000000-0005-0000-0000-0000BA0F0000}"/>
    <cellStyle name="20% - Accent1 2 2 3 3 2 10 2" xfId="4196" xr:uid="{00000000-0005-0000-0000-0000BB0F0000}"/>
    <cellStyle name="20% - Accent1 2 2 3 3 2 11" xfId="4197" xr:uid="{00000000-0005-0000-0000-0000BC0F0000}"/>
    <cellStyle name="20% - Accent1 2 2 3 3 2 2" xfId="4198" xr:uid="{00000000-0005-0000-0000-0000BD0F0000}"/>
    <cellStyle name="20% - Accent1 2 2 3 3 2 2 2" xfId="4199" xr:uid="{00000000-0005-0000-0000-0000BE0F0000}"/>
    <cellStyle name="20% - Accent1 2 2 3 3 2 2 2 2" xfId="4200" xr:uid="{00000000-0005-0000-0000-0000BF0F0000}"/>
    <cellStyle name="20% - Accent1 2 2 3 3 2 2 2 2 2" xfId="4201" xr:uid="{00000000-0005-0000-0000-0000C00F0000}"/>
    <cellStyle name="20% - Accent1 2 2 3 3 2 2 2 2 2 2" xfId="4202" xr:uid="{00000000-0005-0000-0000-0000C10F0000}"/>
    <cellStyle name="20% - Accent1 2 2 3 3 2 2 2 2 3" xfId="4203" xr:uid="{00000000-0005-0000-0000-0000C20F0000}"/>
    <cellStyle name="20% - Accent1 2 2 3 3 2 2 2 3" xfId="4204" xr:uid="{00000000-0005-0000-0000-0000C30F0000}"/>
    <cellStyle name="20% - Accent1 2 2 3 3 2 2 2 3 2" xfId="4205" xr:uid="{00000000-0005-0000-0000-0000C40F0000}"/>
    <cellStyle name="20% - Accent1 2 2 3 3 2 2 2 4" xfId="4206" xr:uid="{00000000-0005-0000-0000-0000C50F0000}"/>
    <cellStyle name="20% - Accent1 2 2 3 3 2 2 3" xfId="4207" xr:uid="{00000000-0005-0000-0000-0000C60F0000}"/>
    <cellStyle name="20% - Accent1 2 2 3 3 2 2 3 2" xfId="4208" xr:uid="{00000000-0005-0000-0000-0000C70F0000}"/>
    <cellStyle name="20% - Accent1 2 2 3 3 2 2 3 2 2" xfId="4209" xr:uid="{00000000-0005-0000-0000-0000C80F0000}"/>
    <cellStyle name="20% - Accent1 2 2 3 3 2 2 3 2 2 2" xfId="4210" xr:uid="{00000000-0005-0000-0000-0000C90F0000}"/>
    <cellStyle name="20% - Accent1 2 2 3 3 2 2 3 2 3" xfId="4211" xr:uid="{00000000-0005-0000-0000-0000CA0F0000}"/>
    <cellStyle name="20% - Accent1 2 2 3 3 2 2 3 3" xfId="4212" xr:uid="{00000000-0005-0000-0000-0000CB0F0000}"/>
    <cellStyle name="20% - Accent1 2 2 3 3 2 2 3 3 2" xfId="4213" xr:uid="{00000000-0005-0000-0000-0000CC0F0000}"/>
    <cellStyle name="20% - Accent1 2 2 3 3 2 2 3 4" xfId="4214" xr:uid="{00000000-0005-0000-0000-0000CD0F0000}"/>
    <cellStyle name="20% - Accent1 2 2 3 3 2 2 4" xfId="4215" xr:uid="{00000000-0005-0000-0000-0000CE0F0000}"/>
    <cellStyle name="20% - Accent1 2 2 3 3 2 2 4 2" xfId="4216" xr:uid="{00000000-0005-0000-0000-0000CF0F0000}"/>
    <cellStyle name="20% - Accent1 2 2 3 3 2 2 4 2 2" xfId="4217" xr:uid="{00000000-0005-0000-0000-0000D00F0000}"/>
    <cellStyle name="20% - Accent1 2 2 3 3 2 2 4 2 2 2" xfId="4218" xr:uid="{00000000-0005-0000-0000-0000D10F0000}"/>
    <cellStyle name="20% - Accent1 2 2 3 3 2 2 4 2 3" xfId="4219" xr:uid="{00000000-0005-0000-0000-0000D20F0000}"/>
    <cellStyle name="20% - Accent1 2 2 3 3 2 2 4 3" xfId="4220" xr:uid="{00000000-0005-0000-0000-0000D30F0000}"/>
    <cellStyle name="20% - Accent1 2 2 3 3 2 2 4 3 2" xfId="4221" xr:uid="{00000000-0005-0000-0000-0000D40F0000}"/>
    <cellStyle name="20% - Accent1 2 2 3 3 2 2 4 4" xfId="4222" xr:uid="{00000000-0005-0000-0000-0000D50F0000}"/>
    <cellStyle name="20% - Accent1 2 2 3 3 2 2 5" xfId="4223" xr:uid="{00000000-0005-0000-0000-0000D60F0000}"/>
    <cellStyle name="20% - Accent1 2 2 3 3 2 2 5 2" xfId="4224" xr:uid="{00000000-0005-0000-0000-0000D70F0000}"/>
    <cellStyle name="20% - Accent1 2 2 3 3 2 2 5 2 2" xfId="4225" xr:uid="{00000000-0005-0000-0000-0000D80F0000}"/>
    <cellStyle name="20% - Accent1 2 2 3 3 2 2 5 3" xfId="4226" xr:uid="{00000000-0005-0000-0000-0000D90F0000}"/>
    <cellStyle name="20% - Accent1 2 2 3 3 2 2 6" xfId="4227" xr:uid="{00000000-0005-0000-0000-0000DA0F0000}"/>
    <cellStyle name="20% - Accent1 2 2 3 3 2 2 6 2" xfId="4228" xr:uid="{00000000-0005-0000-0000-0000DB0F0000}"/>
    <cellStyle name="20% - Accent1 2 2 3 3 2 2 6 2 2" xfId="4229" xr:uid="{00000000-0005-0000-0000-0000DC0F0000}"/>
    <cellStyle name="20% - Accent1 2 2 3 3 2 2 6 3" xfId="4230" xr:uid="{00000000-0005-0000-0000-0000DD0F0000}"/>
    <cellStyle name="20% - Accent1 2 2 3 3 2 2 7" xfId="4231" xr:uid="{00000000-0005-0000-0000-0000DE0F0000}"/>
    <cellStyle name="20% - Accent1 2 2 3 3 2 2 7 2" xfId="4232" xr:uid="{00000000-0005-0000-0000-0000DF0F0000}"/>
    <cellStyle name="20% - Accent1 2 2 3 3 2 2 8" xfId="4233" xr:uid="{00000000-0005-0000-0000-0000E00F0000}"/>
    <cellStyle name="20% - Accent1 2 2 3 3 2 2 8 2" xfId="4234" xr:uid="{00000000-0005-0000-0000-0000E10F0000}"/>
    <cellStyle name="20% - Accent1 2 2 3 3 2 2 9" xfId="4235" xr:uid="{00000000-0005-0000-0000-0000E20F0000}"/>
    <cellStyle name="20% - Accent1 2 2 3 3 2 3" xfId="4236" xr:uid="{00000000-0005-0000-0000-0000E30F0000}"/>
    <cellStyle name="20% - Accent1 2 2 3 3 2 3 2" xfId="4237" xr:uid="{00000000-0005-0000-0000-0000E40F0000}"/>
    <cellStyle name="20% - Accent1 2 2 3 3 2 3 2 2" xfId="4238" xr:uid="{00000000-0005-0000-0000-0000E50F0000}"/>
    <cellStyle name="20% - Accent1 2 2 3 3 2 3 2 2 2" xfId="4239" xr:uid="{00000000-0005-0000-0000-0000E60F0000}"/>
    <cellStyle name="20% - Accent1 2 2 3 3 2 3 2 2 2 2" xfId="4240" xr:uid="{00000000-0005-0000-0000-0000E70F0000}"/>
    <cellStyle name="20% - Accent1 2 2 3 3 2 3 2 2 3" xfId="4241" xr:uid="{00000000-0005-0000-0000-0000E80F0000}"/>
    <cellStyle name="20% - Accent1 2 2 3 3 2 3 2 3" xfId="4242" xr:uid="{00000000-0005-0000-0000-0000E90F0000}"/>
    <cellStyle name="20% - Accent1 2 2 3 3 2 3 2 3 2" xfId="4243" xr:uid="{00000000-0005-0000-0000-0000EA0F0000}"/>
    <cellStyle name="20% - Accent1 2 2 3 3 2 3 2 4" xfId="4244" xr:uid="{00000000-0005-0000-0000-0000EB0F0000}"/>
    <cellStyle name="20% - Accent1 2 2 3 3 2 3 3" xfId="4245" xr:uid="{00000000-0005-0000-0000-0000EC0F0000}"/>
    <cellStyle name="20% - Accent1 2 2 3 3 2 3 3 2" xfId="4246" xr:uid="{00000000-0005-0000-0000-0000ED0F0000}"/>
    <cellStyle name="20% - Accent1 2 2 3 3 2 3 3 2 2" xfId="4247" xr:uid="{00000000-0005-0000-0000-0000EE0F0000}"/>
    <cellStyle name="20% - Accent1 2 2 3 3 2 3 3 2 2 2" xfId="4248" xr:uid="{00000000-0005-0000-0000-0000EF0F0000}"/>
    <cellStyle name="20% - Accent1 2 2 3 3 2 3 3 2 3" xfId="4249" xr:uid="{00000000-0005-0000-0000-0000F00F0000}"/>
    <cellStyle name="20% - Accent1 2 2 3 3 2 3 3 3" xfId="4250" xr:uid="{00000000-0005-0000-0000-0000F10F0000}"/>
    <cellStyle name="20% - Accent1 2 2 3 3 2 3 3 3 2" xfId="4251" xr:uid="{00000000-0005-0000-0000-0000F20F0000}"/>
    <cellStyle name="20% - Accent1 2 2 3 3 2 3 3 4" xfId="4252" xr:uid="{00000000-0005-0000-0000-0000F30F0000}"/>
    <cellStyle name="20% - Accent1 2 2 3 3 2 3 4" xfId="4253" xr:uid="{00000000-0005-0000-0000-0000F40F0000}"/>
    <cellStyle name="20% - Accent1 2 2 3 3 2 3 4 2" xfId="4254" xr:uid="{00000000-0005-0000-0000-0000F50F0000}"/>
    <cellStyle name="20% - Accent1 2 2 3 3 2 3 4 2 2" xfId="4255" xr:uid="{00000000-0005-0000-0000-0000F60F0000}"/>
    <cellStyle name="20% - Accent1 2 2 3 3 2 3 4 2 2 2" xfId="4256" xr:uid="{00000000-0005-0000-0000-0000F70F0000}"/>
    <cellStyle name="20% - Accent1 2 2 3 3 2 3 4 2 3" xfId="4257" xr:uid="{00000000-0005-0000-0000-0000F80F0000}"/>
    <cellStyle name="20% - Accent1 2 2 3 3 2 3 4 3" xfId="4258" xr:uid="{00000000-0005-0000-0000-0000F90F0000}"/>
    <cellStyle name="20% - Accent1 2 2 3 3 2 3 4 3 2" xfId="4259" xr:uid="{00000000-0005-0000-0000-0000FA0F0000}"/>
    <cellStyle name="20% - Accent1 2 2 3 3 2 3 4 4" xfId="4260" xr:uid="{00000000-0005-0000-0000-0000FB0F0000}"/>
    <cellStyle name="20% - Accent1 2 2 3 3 2 3 5" xfId="4261" xr:uid="{00000000-0005-0000-0000-0000FC0F0000}"/>
    <cellStyle name="20% - Accent1 2 2 3 3 2 3 5 2" xfId="4262" xr:uid="{00000000-0005-0000-0000-0000FD0F0000}"/>
    <cellStyle name="20% - Accent1 2 2 3 3 2 3 5 2 2" xfId="4263" xr:uid="{00000000-0005-0000-0000-0000FE0F0000}"/>
    <cellStyle name="20% - Accent1 2 2 3 3 2 3 5 3" xfId="4264" xr:uid="{00000000-0005-0000-0000-0000FF0F0000}"/>
    <cellStyle name="20% - Accent1 2 2 3 3 2 3 6" xfId="4265" xr:uid="{00000000-0005-0000-0000-000000100000}"/>
    <cellStyle name="20% - Accent1 2 2 3 3 2 3 6 2" xfId="4266" xr:uid="{00000000-0005-0000-0000-000001100000}"/>
    <cellStyle name="20% - Accent1 2 2 3 3 2 3 6 2 2" xfId="4267" xr:uid="{00000000-0005-0000-0000-000002100000}"/>
    <cellStyle name="20% - Accent1 2 2 3 3 2 3 6 3" xfId="4268" xr:uid="{00000000-0005-0000-0000-000003100000}"/>
    <cellStyle name="20% - Accent1 2 2 3 3 2 3 7" xfId="4269" xr:uid="{00000000-0005-0000-0000-000004100000}"/>
    <cellStyle name="20% - Accent1 2 2 3 3 2 3 7 2" xfId="4270" xr:uid="{00000000-0005-0000-0000-000005100000}"/>
    <cellStyle name="20% - Accent1 2 2 3 3 2 3 8" xfId="4271" xr:uid="{00000000-0005-0000-0000-000006100000}"/>
    <cellStyle name="20% - Accent1 2 2 3 3 2 3 8 2" xfId="4272" xr:uid="{00000000-0005-0000-0000-000007100000}"/>
    <cellStyle name="20% - Accent1 2 2 3 3 2 3 9" xfId="4273" xr:uid="{00000000-0005-0000-0000-000008100000}"/>
    <cellStyle name="20% - Accent1 2 2 3 3 2 4" xfId="4274" xr:uid="{00000000-0005-0000-0000-000009100000}"/>
    <cellStyle name="20% - Accent1 2 2 3 3 2 4 2" xfId="4275" xr:uid="{00000000-0005-0000-0000-00000A100000}"/>
    <cellStyle name="20% - Accent1 2 2 3 3 2 4 2 2" xfId="4276" xr:uid="{00000000-0005-0000-0000-00000B100000}"/>
    <cellStyle name="20% - Accent1 2 2 3 3 2 4 2 2 2" xfId="4277" xr:uid="{00000000-0005-0000-0000-00000C100000}"/>
    <cellStyle name="20% - Accent1 2 2 3 3 2 4 2 3" xfId="4278" xr:uid="{00000000-0005-0000-0000-00000D100000}"/>
    <cellStyle name="20% - Accent1 2 2 3 3 2 4 3" xfId="4279" xr:uid="{00000000-0005-0000-0000-00000E100000}"/>
    <cellStyle name="20% - Accent1 2 2 3 3 2 4 3 2" xfId="4280" xr:uid="{00000000-0005-0000-0000-00000F100000}"/>
    <cellStyle name="20% - Accent1 2 2 3 3 2 4 4" xfId="4281" xr:uid="{00000000-0005-0000-0000-000010100000}"/>
    <cellStyle name="20% - Accent1 2 2 3 3 2 5" xfId="4282" xr:uid="{00000000-0005-0000-0000-000011100000}"/>
    <cellStyle name="20% - Accent1 2 2 3 3 2 5 2" xfId="4283" xr:uid="{00000000-0005-0000-0000-000012100000}"/>
    <cellStyle name="20% - Accent1 2 2 3 3 2 5 2 2" xfId="4284" xr:uid="{00000000-0005-0000-0000-000013100000}"/>
    <cellStyle name="20% - Accent1 2 2 3 3 2 5 2 2 2" xfId="4285" xr:uid="{00000000-0005-0000-0000-000014100000}"/>
    <cellStyle name="20% - Accent1 2 2 3 3 2 5 2 3" xfId="4286" xr:uid="{00000000-0005-0000-0000-000015100000}"/>
    <cellStyle name="20% - Accent1 2 2 3 3 2 5 3" xfId="4287" xr:uid="{00000000-0005-0000-0000-000016100000}"/>
    <cellStyle name="20% - Accent1 2 2 3 3 2 5 3 2" xfId="4288" xr:uid="{00000000-0005-0000-0000-000017100000}"/>
    <cellStyle name="20% - Accent1 2 2 3 3 2 5 4" xfId="4289" xr:uid="{00000000-0005-0000-0000-000018100000}"/>
    <cellStyle name="20% - Accent1 2 2 3 3 2 6" xfId="4290" xr:uid="{00000000-0005-0000-0000-000019100000}"/>
    <cellStyle name="20% - Accent1 2 2 3 3 2 6 2" xfId="4291" xr:uid="{00000000-0005-0000-0000-00001A100000}"/>
    <cellStyle name="20% - Accent1 2 2 3 3 2 6 2 2" xfId="4292" xr:uid="{00000000-0005-0000-0000-00001B100000}"/>
    <cellStyle name="20% - Accent1 2 2 3 3 2 6 2 2 2" xfId="4293" xr:uid="{00000000-0005-0000-0000-00001C100000}"/>
    <cellStyle name="20% - Accent1 2 2 3 3 2 6 2 3" xfId="4294" xr:uid="{00000000-0005-0000-0000-00001D100000}"/>
    <cellStyle name="20% - Accent1 2 2 3 3 2 6 3" xfId="4295" xr:uid="{00000000-0005-0000-0000-00001E100000}"/>
    <cellStyle name="20% - Accent1 2 2 3 3 2 6 3 2" xfId="4296" xr:uid="{00000000-0005-0000-0000-00001F100000}"/>
    <cellStyle name="20% - Accent1 2 2 3 3 2 6 4" xfId="4297" xr:uid="{00000000-0005-0000-0000-000020100000}"/>
    <cellStyle name="20% - Accent1 2 2 3 3 2 7" xfId="4298" xr:uid="{00000000-0005-0000-0000-000021100000}"/>
    <cellStyle name="20% - Accent1 2 2 3 3 2 7 2" xfId="4299" xr:uid="{00000000-0005-0000-0000-000022100000}"/>
    <cellStyle name="20% - Accent1 2 2 3 3 2 7 2 2" xfId="4300" xr:uid="{00000000-0005-0000-0000-000023100000}"/>
    <cellStyle name="20% - Accent1 2 2 3 3 2 7 3" xfId="4301" xr:uid="{00000000-0005-0000-0000-000024100000}"/>
    <cellStyle name="20% - Accent1 2 2 3 3 2 8" xfId="4302" xr:uid="{00000000-0005-0000-0000-000025100000}"/>
    <cellStyle name="20% - Accent1 2 2 3 3 2 8 2" xfId="4303" xr:uid="{00000000-0005-0000-0000-000026100000}"/>
    <cellStyle name="20% - Accent1 2 2 3 3 2 8 2 2" xfId="4304" xr:uid="{00000000-0005-0000-0000-000027100000}"/>
    <cellStyle name="20% - Accent1 2 2 3 3 2 8 3" xfId="4305" xr:uid="{00000000-0005-0000-0000-000028100000}"/>
    <cellStyle name="20% - Accent1 2 2 3 3 2 9" xfId="4306" xr:uid="{00000000-0005-0000-0000-000029100000}"/>
    <cellStyle name="20% - Accent1 2 2 3 3 2 9 2" xfId="4307" xr:uid="{00000000-0005-0000-0000-00002A100000}"/>
    <cellStyle name="20% - Accent1 2 2 3 3 3" xfId="4308" xr:uid="{00000000-0005-0000-0000-00002B100000}"/>
    <cellStyle name="20% - Accent1 2 2 3 3 3 10" xfId="4309" xr:uid="{00000000-0005-0000-0000-00002C100000}"/>
    <cellStyle name="20% - Accent1 2 2 3 3 3 10 2" xfId="4310" xr:uid="{00000000-0005-0000-0000-00002D100000}"/>
    <cellStyle name="20% - Accent1 2 2 3 3 3 11" xfId="4311" xr:uid="{00000000-0005-0000-0000-00002E100000}"/>
    <cellStyle name="20% - Accent1 2 2 3 3 3 2" xfId="4312" xr:uid="{00000000-0005-0000-0000-00002F100000}"/>
    <cellStyle name="20% - Accent1 2 2 3 3 3 2 2" xfId="4313" xr:uid="{00000000-0005-0000-0000-000030100000}"/>
    <cellStyle name="20% - Accent1 2 2 3 3 3 2 2 2" xfId="4314" xr:uid="{00000000-0005-0000-0000-000031100000}"/>
    <cellStyle name="20% - Accent1 2 2 3 3 3 2 2 2 2" xfId="4315" xr:uid="{00000000-0005-0000-0000-000032100000}"/>
    <cellStyle name="20% - Accent1 2 2 3 3 3 2 2 2 2 2" xfId="4316" xr:uid="{00000000-0005-0000-0000-000033100000}"/>
    <cellStyle name="20% - Accent1 2 2 3 3 3 2 2 2 3" xfId="4317" xr:uid="{00000000-0005-0000-0000-000034100000}"/>
    <cellStyle name="20% - Accent1 2 2 3 3 3 2 2 3" xfId="4318" xr:uid="{00000000-0005-0000-0000-000035100000}"/>
    <cellStyle name="20% - Accent1 2 2 3 3 3 2 2 3 2" xfId="4319" xr:uid="{00000000-0005-0000-0000-000036100000}"/>
    <cellStyle name="20% - Accent1 2 2 3 3 3 2 2 4" xfId="4320" xr:uid="{00000000-0005-0000-0000-000037100000}"/>
    <cellStyle name="20% - Accent1 2 2 3 3 3 2 3" xfId="4321" xr:uid="{00000000-0005-0000-0000-000038100000}"/>
    <cellStyle name="20% - Accent1 2 2 3 3 3 2 3 2" xfId="4322" xr:uid="{00000000-0005-0000-0000-000039100000}"/>
    <cellStyle name="20% - Accent1 2 2 3 3 3 2 3 2 2" xfId="4323" xr:uid="{00000000-0005-0000-0000-00003A100000}"/>
    <cellStyle name="20% - Accent1 2 2 3 3 3 2 3 2 2 2" xfId="4324" xr:uid="{00000000-0005-0000-0000-00003B100000}"/>
    <cellStyle name="20% - Accent1 2 2 3 3 3 2 3 2 3" xfId="4325" xr:uid="{00000000-0005-0000-0000-00003C100000}"/>
    <cellStyle name="20% - Accent1 2 2 3 3 3 2 3 3" xfId="4326" xr:uid="{00000000-0005-0000-0000-00003D100000}"/>
    <cellStyle name="20% - Accent1 2 2 3 3 3 2 3 3 2" xfId="4327" xr:uid="{00000000-0005-0000-0000-00003E100000}"/>
    <cellStyle name="20% - Accent1 2 2 3 3 3 2 3 4" xfId="4328" xr:uid="{00000000-0005-0000-0000-00003F100000}"/>
    <cellStyle name="20% - Accent1 2 2 3 3 3 2 4" xfId="4329" xr:uid="{00000000-0005-0000-0000-000040100000}"/>
    <cellStyle name="20% - Accent1 2 2 3 3 3 2 4 2" xfId="4330" xr:uid="{00000000-0005-0000-0000-000041100000}"/>
    <cellStyle name="20% - Accent1 2 2 3 3 3 2 4 2 2" xfId="4331" xr:uid="{00000000-0005-0000-0000-000042100000}"/>
    <cellStyle name="20% - Accent1 2 2 3 3 3 2 4 2 2 2" xfId="4332" xr:uid="{00000000-0005-0000-0000-000043100000}"/>
    <cellStyle name="20% - Accent1 2 2 3 3 3 2 4 2 3" xfId="4333" xr:uid="{00000000-0005-0000-0000-000044100000}"/>
    <cellStyle name="20% - Accent1 2 2 3 3 3 2 4 3" xfId="4334" xr:uid="{00000000-0005-0000-0000-000045100000}"/>
    <cellStyle name="20% - Accent1 2 2 3 3 3 2 4 3 2" xfId="4335" xr:uid="{00000000-0005-0000-0000-000046100000}"/>
    <cellStyle name="20% - Accent1 2 2 3 3 3 2 4 4" xfId="4336" xr:uid="{00000000-0005-0000-0000-000047100000}"/>
    <cellStyle name="20% - Accent1 2 2 3 3 3 2 5" xfId="4337" xr:uid="{00000000-0005-0000-0000-000048100000}"/>
    <cellStyle name="20% - Accent1 2 2 3 3 3 2 5 2" xfId="4338" xr:uid="{00000000-0005-0000-0000-000049100000}"/>
    <cellStyle name="20% - Accent1 2 2 3 3 3 2 5 2 2" xfId="4339" xr:uid="{00000000-0005-0000-0000-00004A100000}"/>
    <cellStyle name="20% - Accent1 2 2 3 3 3 2 5 3" xfId="4340" xr:uid="{00000000-0005-0000-0000-00004B100000}"/>
    <cellStyle name="20% - Accent1 2 2 3 3 3 2 6" xfId="4341" xr:uid="{00000000-0005-0000-0000-00004C100000}"/>
    <cellStyle name="20% - Accent1 2 2 3 3 3 2 6 2" xfId="4342" xr:uid="{00000000-0005-0000-0000-00004D100000}"/>
    <cellStyle name="20% - Accent1 2 2 3 3 3 2 6 2 2" xfId="4343" xr:uid="{00000000-0005-0000-0000-00004E100000}"/>
    <cellStyle name="20% - Accent1 2 2 3 3 3 2 6 3" xfId="4344" xr:uid="{00000000-0005-0000-0000-00004F100000}"/>
    <cellStyle name="20% - Accent1 2 2 3 3 3 2 7" xfId="4345" xr:uid="{00000000-0005-0000-0000-000050100000}"/>
    <cellStyle name="20% - Accent1 2 2 3 3 3 2 7 2" xfId="4346" xr:uid="{00000000-0005-0000-0000-000051100000}"/>
    <cellStyle name="20% - Accent1 2 2 3 3 3 2 8" xfId="4347" xr:uid="{00000000-0005-0000-0000-000052100000}"/>
    <cellStyle name="20% - Accent1 2 2 3 3 3 2 8 2" xfId="4348" xr:uid="{00000000-0005-0000-0000-000053100000}"/>
    <cellStyle name="20% - Accent1 2 2 3 3 3 2 9" xfId="4349" xr:uid="{00000000-0005-0000-0000-000054100000}"/>
    <cellStyle name="20% - Accent1 2 2 3 3 3 3" xfId="4350" xr:uid="{00000000-0005-0000-0000-000055100000}"/>
    <cellStyle name="20% - Accent1 2 2 3 3 3 3 2" xfId="4351" xr:uid="{00000000-0005-0000-0000-000056100000}"/>
    <cellStyle name="20% - Accent1 2 2 3 3 3 3 2 2" xfId="4352" xr:uid="{00000000-0005-0000-0000-000057100000}"/>
    <cellStyle name="20% - Accent1 2 2 3 3 3 3 2 2 2" xfId="4353" xr:uid="{00000000-0005-0000-0000-000058100000}"/>
    <cellStyle name="20% - Accent1 2 2 3 3 3 3 2 2 2 2" xfId="4354" xr:uid="{00000000-0005-0000-0000-000059100000}"/>
    <cellStyle name="20% - Accent1 2 2 3 3 3 3 2 2 3" xfId="4355" xr:uid="{00000000-0005-0000-0000-00005A100000}"/>
    <cellStyle name="20% - Accent1 2 2 3 3 3 3 2 3" xfId="4356" xr:uid="{00000000-0005-0000-0000-00005B100000}"/>
    <cellStyle name="20% - Accent1 2 2 3 3 3 3 2 3 2" xfId="4357" xr:uid="{00000000-0005-0000-0000-00005C100000}"/>
    <cellStyle name="20% - Accent1 2 2 3 3 3 3 2 4" xfId="4358" xr:uid="{00000000-0005-0000-0000-00005D100000}"/>
    <cellStyle name="20% - Accent1 2 2 3 3 3 3 3" xfId="4359" xr:uid="{00000000-0005-0000-0000-00005E100000}"/>
    <cellStyle name="20% - Accent1 2 2 3 3 3 3 3 2" xfId="4360" xr:uid="{00000000-0005-0000-0000-00005F100000}"/>
    <cellStyle name="20% - Accent1 2 2 3 3 3 3 3 2 2" xfId="4361" xr:uid="{00000000-0005-0000-0000-000060100000}"/>
    <cellStyle name="20% - Accent1 2 2 3 3 3 3 3 2 2 2" xfId="4362" xr:uid="{00000000-0005-0000-0000-000061100000}"/>
    <cellStyle name="20% - Accent1 2 2 3 3 3 3 3 2 3" xfId="4363" xr:uid="{00000000-0005-0000-0000-000062100000}"/>
    <cellStyle name="20% - Accent1 2 2 3 3 3 3 3 3" xfId="4364" xr:uid="{00000000-0005-0000-0000-000063100000}"/>
    <cellStyle name="20% - Accent1 2 2 3 3 3 3 3 3 2" xfId="4365" xr:uid="{00000000-0005-0000-0000-000064100000}"/>
    <cellStyle name="20% - Accent1 2 2 3 3 3 3 3 4" xfId="4366" xr:uid="{00000000-0005-0000-0000-000065100000}"/>
    <cellStyle name="20% - Accent1 2 2 3 3 3 3 4" xfId="4367" xr:uid="{00000000-0005-0000-0000-000066100000}"/>
    <cellStyle name="20% - Accent1 2 2 3 3 3 3 4 2" xfId="4368" xr:uid="{00000000-0005-0000-0000-000067100000}"/>
    <cellStyle name="20% - Accent1 2 2 3 3 3 3 4 2 2" xfId="4369" xr:uid="{00000000-0005-0000-0000-000068100000}"/>
    <cellStyle name="20% - Accent1 2 2 3 3 3 3 4 2 2 2" xfId="4370" xr:uid="{00000000-0005-0000-0000-000069100000}"/>
    <cellStyle name="20% - Accent1 2 2 3 3 3 3 4 2 3" xfId="4371" xr:uid="{00000000-0005-0000-0000-00006A100000}"/>
    <cellStyle name="20% - Accent1 2 2 3 3 3 3 4 3" xfId="4372" xr:uid="{00000000-0005-0000-0000-00006B100000}"/>
    <cellStyle name="20% - Accent1 2 2 3 3 3 3 4 3 2" xfId="4373" xr:uid="{00000000-0005-0000-0000-00006C100000}"/>
    <cellStyle name="20% - Accent1 2 2 3 3 3 3 4 4" xfId="4374" xr:uid="{00000000-0005-0000-0000-00006D100000}"/>
    <cellStyle name="20% - Accent1 2 2 3 3 3 3 5" xfId="4375" xr:uid="{00000000-0005-0000-0000-00006E100000}"/>
    <cellStyle name="20% - Accent1 2 2 3 3 3 3 5 2" xfId="4376" xr:uid="{00000000-0005-0000-0000-00006F100000}"/>
    <cellStyle name="20% - Accent1 2 2 3 3 3 3 5 2 2" xfId="4377" xr:uid="{00000000-0005-0000-0000-000070100000}"/>
    <cellStyle name="20% - Accent1 2 2 3 3 3 3 5 3" xfId="4378" xr:uid="{00000000-0005-0000-0000-000071100000}"/>
    <cellStyle name="20% - Accent1 2 2 3 3 3 3 6" xfId="4379" xr:uid="{00000000-0005-0000-0000-000072100000}"/>
    <cellStyle name="20% - Accent1 2 2 3 3 3 3 6 2" xfId="4380" xr:uid="{00000000-0005-0000-0000-000073100000}"/>
    <cellStyle name="20% - Accent1 2 2 3 3 3 3 6 2 2" xfId="4381" xr:uid="{00000000-0005-0000-0000-000074100000}"/>
    <cellStyle name="20% - Accent1 2 2 3 3 3 3 6 3" xfId="4382" xr:uid="{00000000-0005-0000-0000-000075100000}"/>
    <cellStyle name="20% - Accent1 2 2 3 3 3 3 7" xfId="4383" xr:uid="{00000000-0005-0000-0000-000076100000}"/>
    <cellStyle name="20% - Accent1 2 2 3 3 3 3 7 2" xfId="4384" xr:uid="{00000000-0005-0000-0000-000077100000}"/>
    <cellStyle name="20% - Accent1 2 2 3 3 3 3 8" xfId="4385" xr:uid="{00000000-0005-0000-0000-000078100000}"/>
    <cellStyle name="20% - Accent1 2 2 3 3 3 3 8 2" xfId="4386" xr:uid="{00000000-0005-0000-0000-000079100000}"/>
    <cellStyle name="20% - Accent1 2 2 3 3 3 3 9" xfId="4387" xr:uid="{00000000-0005-0000-0000-00007A100000}"/>
    <cellStyle name="20% - Accent1 2 2 3 3 3 4" xfId="4388" xr:uid="{00000000-0005-0000-0000-00007B100000}"/>
    <cellStyle name="20% - Accent1 2 2 3 3 3 4 2" xfId="4389" xr:uid="{00000000-0005-0000-0000-00007C100000}"/>
    <cellStyle name="20% - Accent1 2 2 3 3 3 4 2 2" xfId="4390" xr:uid="{00000000-0005-0000-0000-00007D100000}"/>
    <cellStyle name="20% - Accent1 2 2 3 3 3 4 2 2 2" xfId="4391" xr:uid="{00000000-0005-0000-0000-00007E100000}"/>
    <cellStyle name="20% - Accent1 2 2 3 3 3 4 2 3" xfId="4392" xr:uid="{00000000-0005-0000-0000-00007F100000}"/>
    <cellStyle name="20% - Accent1 2 2 3 3 3 4 3" xfId="4393" xr:uid="{00000000-0005-0000-0000-000080100000}"/>
    <cellStyle name="20% - Accent1 2 2 3 3 3 4 3 2" xfId="4394" xr:uid="{00000000-0005-0000-0000-000081100000}"/>
    <cellStyle name="20% - Accent1 2 2 3 3 3 4 4" xfId="4395" xr:uid="{00000000-0005-0000-0000-000082100000}"/>
    <cellStyle name="20% - Accent1 2 2 3 3 3 5" xfId="4396" xr:uid="{00000000-0005-0000-0000-000083100000}"/>
    <cellStyle name="20% - Accent1 2 2 3 3 3 5 2" xfId="4397" xr:uid="{00000000-0005-0000-0000-000084100000}"/>
    <cellStyle name="20% - Accent1 2 2 3 3 3 5 2 2" xfId="4398" xr:uid="{00000000-0005-0000-0000-000085100000}"/>
    <cellStyle name="20% - Accent1 2 2 3 3 3 5 2 2 2" xfId="4399" xr:uid="{00000000-0005-0000-0000-000086100000}"/>
    <cellStyle name="20% - Accent1 2 2 3 3 3 5 2 3" xfId="4400" xr:uid="{00000000-0005-0000-0000-000087100000}"/>
    <cellStyle name="20% - Accent1 2 2 3 3 3 5 3" xfId="4401" xr:uid="{00000000-0005-0000-0000-000088100000}"/>
    <cellStyle name="20% - Accent1 2 2 3 3 3 5 3 2" xfId="4402" xr:uid="{00000000-0005-0000-0000-000089100000}"/>
    <cellStyle name="20% - Accent1 2 2 3 3 3 5 4" xfId="4403" xr:uid="{00000000-0005-0000-0000-00008A100000}"/>
    <cellStyle name="20% - Accent1 2 2 3 3 3 6" xfId="4404" xr:uid="{00000000-0005-0000-0000-00008B100000}"/>
    <cellStyle name="20% - Accent1 2 2 3 3 3 6 2" xfId="4405" xr:uid="{00000000-0005-0000-0000-00008C100000}"/>
    <cellStyle name="20% - Accent1 2 2 3 3 3 6 2 2" xfId="4406" xr:uid="{00000000-0005-0000-0000-00008D100000}"/>
    <cellStyle name="20% - Accent1 2 2 3 3 3 6 2 2 2" xfId="4407" xr:uid="{00000000-0005-0000-0000-00008E100000}"/>
    <cellStyle name="20% - Accent1 2 2 3 3 3 6 2 3" xfId="4408" xr:uid="{00000000-0005-0000-0000-00008F100000}"/>
    <cellStyle name="20% - Accent1 2 2 3 3 3 6 3" xfId="4409" xr:uid="{00000000-0005-0000-0000-000090100000}"/>
    <cellStyle name="20% - Accent1 2 2 3 3 3 6 3 2" xfId="4410" xr:uid="{00000000-0005-0000-0000-000091100000}"/>
    <cellStyle name="20% - Accent1 2 2 3 3 3 6 4" xfId="4411" xr:uid="{00000000-0005-0000-0000-000092100000}"/>
    <cellStyle name="20% - Accent1 2 2 3 3 3 7" xfId="4412" xr:uid="{00000000-0005-0000-0000-000093100000}"/>
    <cellStyle name="20% - Accent1 2 2 3 3 3 7 2" xfId="4413" xr:uid="{00000000-0005-0000-0000-000094100000}"/>
    <cellStyle name="20% - Accent1 2 2 3 3 3 7 2 2" xfId="4414" xr:uid="{00000000-0005-0000-0000-000095100000}"/>
    <cellStyle name="20% - Accent1 2 2 3 3 3 7 3" xfId="4415" xr:uid="{00000000-0005-0000-0000-000096100000}"/>
    <cellStyle name="20% - Accent1 2 2 3 3 3 8" xfId="4416" xr:uid="{00000000-0005-0000-0000-000097100000}"/>
    <cellStyle name="20% - Accent1 2 2 3 3 3 8 2" xfId="4417" xr:uid="{00000000-0005-0000-0000-000098100000}"/>
    <cellStyle name="20% - Accent1 2 2 3 3 3 8 2 2" xfId="4418" xr:uid="{00000000-0005-0000-0000-000099100000}"/>
    <cellStyle name="20% - Accent1 2 2 3 3 3 8 3" xfId="4419" xr:uid="{00000000-0005-0000-0000-00009A100000}"/>
    <cellStyle name="20% - Accent1 2 2 3 3 3 9" xfId="4420" xr:uid="{00000000-0005-0000-0000-00009B100000}"/>
    <cellStyle name="20% - Accent1 2 2 3 3 3 9 2" xfId="4421" xr:uid="{00000000-0005-0000-0000-00009C100000}"/>
    <cellStyle name="20% - Accent1 2 2 3 3 4" xfId="4422" xr:uid="{00000000-0005-0000-0000-00009D100000}"/>
    <cellStyle name="20% - Accent1 2 2 3 3 4 10" xfId="4423" xr:uid="{00000000-0005-0000-0000-00009E100000}"/>
    <cellStyle name="20% - Accent1 2 2 3 3 4 10 2" xfId="4424" xr:uid="{00000000-0005-0000-0000-00009F100000}"/>
    <cellStyle name="20% - Accent1 2 2 3 3 4 11" xfId="4425" xr:uid="{00000000-0005-0000-0000-0000A0100000}"/>
    <cellStyle name="20% - Accent1 2 2 3 3 4 2" xfId="4426" xr:uid="{00000000-0005-0000-0000-0000A1100000}"/>
    <cellStyle name="20% - Accent1 2 2 3 3 4 2 2" xfId="4427" xr:uid="{00000000-0005-0000-0000-0000A2100000}"/>
    <cellStyle name="20% - Accent1 2 2 3 3 4 2 2 2" xfId="4428" xr:uid="{00000000-0005-0000-0000-0000A3100000}"/>
    <cellStyle name="20% - Accent1 2 2 3 3 4 2 2 2 2" xfId="4429" xr:uid="{00000000-0005-0000-0000-0000A4100000}"/>
    <cellStyle name="20% - Accent1 2 2 3 3 4 2 2 2 2 2" xfId="4430" xr:uid="{00000000-0005-0000-0000-0000A5100000}"/>
    <cellStyle name="20% - Accent1 2 2 3 3 4 2 2 2 3" xfId="4431" xr:uid="{00000000-0005-0000-0000-0000A6100000}"/>
    <cellStyle name="20% - Accent1 2 2 3 3 4 2 2 3" xfId="4432" xr:uid="{00000000-0005-0000-0000-0000A7100000}"/>
    <cellStyle name="20% - Accent1 2 2 3 3 4 2 2 3 2" xfId="4433" xr:uid="{00000000-0005-0000-0000-0000A8100000}"/>
    <cellStyle name="20% - Accent1 2 2 3 3 4 2 2 4" xfId="4434" xr:uid="{00000000-0005-0000-0000-0000A9100000}"/>
    <cellStyle name="20% - Accent1 2 2 3 3 4 2 3" xfId="4435" xr:uid="{00000000-0005-0000-0000-0000AA100000}"/>
    <cellStyle name="20% - Accent1 2 2 3 3 4 2 3 2" xfId="4436" xr:uid="{00000000-0005-0000-0000-0000AB100000}"/>
    <cellStyle name="20% - Accent1 2 2 3 3 4 2 3 2 2" xfId="4437" xr:uid="{00000000-0005-0000-0000-0000AC100000}"/>
    <cellStyle name="20% - Accent1 2 2 3 3 4 2 3 2 2 2" xfId="4438" xr:uid="{00000000-0005-0000-0000-0000AD100000}"/>
    <cellStyle name="20% - Accent1 2 2 3 3 4 2 3 2 3" xfId="4439" xr:uid="{00000000-0005-0000-0000-0000AE100000}"/>
    <cellStyle name="20% - Accent1 2 2 3 3 4 2 3 3" xfId="4440" xr:uid="{00000000-0005-0000-0000-0000AF100000}"/>
    <cellStyle name="20% - Accent1 2 2 3 3 4 2 3 3 2" xfId="4441" xr:uid="{00000000-0005-0000-0000-0000B0100000}"/>
    <cellStyle name="20% - Accent1 2 2 3 3 4 2 3 4" xfId="4442" xr:uid="{00000000-0005-0000-0000-0000B1100000}"/>
    <cellStyle name="20% - Accent1 2 2 3 3 4 2 4" xfId="4443" xr:uid="{00000000-0005-0000-0000-0000B2100000}"/>
    <cellStyle name="20% - Accent1 2 2 3 3 4 2 4 2" xfId="4444" xr:uid="{00000000-0005-0000-0000-0000B3100000}"/>
    <cellStyle name="20% - Accent1 2 2 3 3 4 2 4 2 2" xfId="4445" xr:uid="{00000000-0005-0000-0000-0000B4100000}"/>
    <cellStyle name="20% - Accent1 2 2 3 3 4 2 4 2 2 2" xfId="4446" xr:uid="{00000000-0005-0000-0000-0000B5100000}"/>
    <cellStyle name="20% - Accent1 2 2 3 3 4 2 4 2 3" xfId="4447" xr:uid="{00000000-0005-0000-0000-0000B6100000}"/>
    <cellStyle name="20% - Accent1 2 2 3 3 4 2 4 3" xfId="4448" xr:uid="{00000000-0005-0000-0000-0000B7100000}"/>
    <cellStyle name="20% - Accent1 2 2 3 3 4 2 4 3 2" xfId="4449" xr:uid="{00000000-0005-0000-0000-0000B8100000}"/>
    <cellStyle name="20% - Accent1 2 2 3 3 4 2 4 4" xfId="4450" xr:uid="{00000000-0005-0000-0000-0000B9100000}"/>
    <cellStyle name="20% - Accent1 2 2 3 3 4 2 5" xfId="4451" xr:uid="{00000000-0005-0000-0000-0000BA100000}"/>
    <cellStyle name="20% - Accent1 2 2 3 3 4 2 5 2" xfId="4452" xr:uid="{00000000-0005-0000-0000-0000BB100000}"/>
    <cellStyle name="20% - Accent1 2 2 3 3 4 2 5 2 2" xfId="4453" xr:uid="{00000000-0005-0000-0000-0000BC100000}"/>
    <cellStyle name="20% - Accent1 2 2 3 3 4 2 5 3" xfId="4454" xr:uid="{00000000-0005-0000-0000-0000BD100000}"/>
    <cellStyle name="20% - Accent1 2 2 3 3 4 2 6" xfId="4455" xr:uid="{00000000-0005-0000-0000-0000BE100000}"/>
    <cellStyle name="20% - Accent1 2 2 3 3 4 2 6 2" xfId="4456" xr:uid="{00000000-0005-0000-0000-0000BF100000}"/>
    <cellStyle name="20% - Accent1 2 2 3 3 4 2 6 2 2" xfId="4457" xr:uid="{00000000-0005-0000-0000-0000C0100000}"/>
    <cellStyle name="20% - Accent1 2 2 3 3 4 2 6 3" xfId="4458" xr:uid="{00000000-0005-0000-0000-0000C1100000}"/>
    <cellStyle name="20% - Accent1 2 2 3 3 4 2 7" xfId="4459" xr:uid="{00000000-0005-0000-0000-0000C2100000}"/>
    <cellStyle name="20% - Accent1 2 2 3 3 4 2 7 2" xfId="4460" xr:uid="{00000000-0005-0000-0000-0000C3100000}"/>
    <cellStyle name="20% - Accent1 2 2 3 3 4 2 8" xfId="4461" xr:uid="{00000000-0005-0000-0000-0000C4100000}"/>
    <cellStyle name="20% - Accent1 2 2 3 3 4 2 8 2" xfId="4462" xr:uid="{00000000-0005-0000-0000-0000C5100000}"/>
    <cellStyle name="20% - Accent1 2 2 3 3 4 2 9" xfId="4463" xr:uid="{00000000-0005-0000-0000-0000C6100000}"/>
    <cellStyle name="20% - Accent1 2 2 3 3 4 3" xfId="4464" xr:uid="{00000000-0005-0000-0000-0000C7100000}"/>
    <cellStyle name="20% - Accent1 2 2 3 3 4 3 2" xfId="4465" xr:uid="{00000000-0005-0000-0000-0000C8100000}"/>
    <cellStyle name="20% - Accent1 2 2 3 3 4 3 2 2" xfId="4466" xr:uid="{00000000-0005-0000-0000-0000C9100000}"/>
    <cellStyle name="20% - Accent1 2 2 3 3 4 3 2 2 2" xfId="4467" xr:uid="{00000000-0005-0000-0000-0000CA100000}"/>
    <cellStyle name="20% - Accent1 2 2 3 3 4 3 2 2 2 2" xfId="4468" xr:uid="{00000000-0005-0000-0000-0000CB100000}"/>
    <cellStyle name="20% - Accent1 2 2 3 3 4 3 2 2 3" xfId="4469" xr:uid="{00000000-0005-0000-0000-0000CC100000}"/>
    <cellStyle name="20% - Accent1 2 2 3 3 4 3 2 3" xfId="4470" xr:uid="{00000000-0005-0000-0000-0000CD100000}"/>
    <cellStyle name="20% - Accent1 2 2 3 3 4 3 2 3 2" xfId="4471" xr:uid="{00000000-0005-0000-0000-0000CE100000}"/>
    <cellStyle name="20% - Accent1 2 2 3 3 4 3 2 4" xfId="4472" xr:uid="{00000000-0005-0000-0000-0000CF100000}"/>
    <cellStyle name="20% - Accent1 2 2 3 3 4 3 3" xfId="4473" xr:uid="{00000000-0005-0000-0000-0000D0100000}"/>
    <cellStyle name="20% - Accent1 2 2 3 3 4 3 3 2" xfId="4474" xr:uid="{00000000-0005-0000-0000-0000D1100000}"/>
    <cellStyle name="20% - Accent1 2 2 3 3 4 3 3 2 2" xfId="4475" xr:uid="{00000000-0005-0000-0000-0000D2100000}"/>
    <cellStyle name="20% - Accent1 2 2 3 3 4 3 3 2 2 2" xfId="4476" xr:uid="{00000000-0005-0000-0000-0000D3100000}"/>
    <cellStyle name="20% - Accent1 2 2 3 3 4 3 3 2 3" xfId="4477" xr:uid="{00000000-0005-0000-0000-0000D4100000}"/>
    <cellStyle name="20% - Accent1 2 2 3 3 4 3 3 3" xfId="4478" xr:uid="{00000000-0005-0000-0000-0000D5100000}"/>
    <cellStyle name="20% - Accent1 2 2 3 3 4 3 3 3 2" xfId="4479" xr:uid="{00000000-0005-0000-0000-0000D6100000}"/>
    <cellStyle name="20% - Accent1 2 2 3 3 4 3 3 4" xfId="4480" xr:uid="{00000000-0005-0000-0000-0000D7100000}"/>
    <cellStyle name="20% - Accent1 2 2 3 3 4 3 4" xfId="4481" xr:uid="{00000000-0005-0000-0000-0000D8100000}"/>
    <cellStyle name="20% - Accent1 2 2 3 3 4 3 4 2" xfId="4482" xr:uid="{00000000-0005-0000-0000-0000D9100000}"/>
    <cellStyle name="20% - Accent1 2 2 3 3 4 3 4 2 2" xfId="4483" xr:uid="{00000000-0005-0000-0000-0000DA100000}"/>
    <cellStyle name="20% - Accent1 2 2 3 3 4 3 4 2 2 2" xfId="4484" xr:uid="{00000000-0005-0000-0000-0000DB100000}"/>
    <cellStyle name="20% - Accent1 2 2 3 3 4 3 4 2 3" xfId="4485" xr:uid="{00000000-0005-0000-0000-0000DC100000}"/>
    <cellStyle name="20% - Accent1 2 2 3 3 4 3 4 3" xfId="4486" xr:uid="{00000000-0005-0000-0000-0000DD100000}"/>
    <cellStyle name="20% - Accent1 2 2 3 3 4 3 4 3 2" xfId="4487" xr:uid="{00000000-0005-0000-0000-0000DE100000}"/>
    <cellStyle name="20% - Accent1 2 2 3 3 4 3 4 4" xfId="4488" xr:uid="{00000000-0005-0000-0000-0000DF100000}"/>
    <cellStyle name="20% - Accent1 2 2 3 3 4 3 5" xfId="4489" xr:uid="{00000000-0005-0000-0000-0000E0100000}"/>
    <cellStyle name="20% - Accent1 2 2 3 3 4 3 5 2" xfId="4490" xr:uid="{00000000-0005-0000-0000-0000E1100000}"/>
    <cellStyle name="20% - Accent1 2 2 3 3 4 3 5 2 2" xfId="4491" xr:uid="{00000000-0005-0000-0000-0000E2100000}"/>
    <cellStyle name="20% - Accent1 2 2 3 3 4 3 5 3" xfId="4492" xr:uid="{00000000-0005-0000-0000-0000E3100000}"/>
    <cellStyle name="20% - Accent1 2 2 3 3 4 3 6" xfId="4493" xr:uid="{00000000-0005-0000-0000-0000E4100000}"/>
    <cellStyle name="20% - Accent1 2 2 3 3 4 3 6 2" xfId="4494" xr:uid="{00000000-0005-0000-0000-0000E5100000}"/>
    <cellStyle name="20% - Accent1 2 2 3 3 4 3 6 2 2" xfId="4495" xr:uid="{00000000-0005-0000-0000-0000E6100000}"/>
    <cellStyle name="20% - Accent1 2 2 3 3 4 3 6 3" xfId="4496" xr:uid="{00000000-0005-0000-0000-0000E7100000}"/>
    <cellStyle name="20% - Accent1 2 2 3 3 4 3 7" xfId="4497" xr:uid="{00000000-0005-0000-0000-0000E8100000}"/>
    <cellStyle name="20% - Accent1 2 2 3 3 4 3 7 2" xfId="4498" xr:uid="{00000000-0005-0000-0000-0000E9100000}"/>
    <cellStyle name="20% - Accent1 2 2 3 3 4 3 8" xfId="4499" xr:uid="{00000000-0005-0000-0000-0000EA100000}"/>
    <cellStyle name="20% - Accent1 2 2 3 3 4 3 8 2" xfId="4500" xr:uid="{00000000-0005-0000-0000-0000EB100000}"/>
    <cellStyle name="20% - Accent1 2 2 3 3 4 3 9" xfId="4501" xr:uid="{00000000-0005-0000-0000-0000EC100000}"/>
    <cellStyle name="20% - Accent1 2 2 3 3 4 4" xfId="4502" xr:uid="{00000000-0005-0000-0000-0000ED100000}"/>
    <cellStyle name="20% - Accent1 2 2 3 3 4 4 2" xfId="4503" xr:uid="{00000000-0005-0000-0000-0000EE100000}"/>
    <cellStyle name="20% - Accent1 2 2 3 3 4 4 2 2" xfId="4504" xr:uid="{00000000-0005-0000-0000-0000EF100000}"/>
    <cellStyle name="20% - Accent1 2 2 3 3 4 4 2 2 2" xfId="4505" xr:uid="{00000000-0005-0000-0000-0000F0100000}"/>
    <cellStyle name="20% - Accent1 2 2 3 3 4 4 2 3" xfId="4506" xr:uid="{00000000-0005-0000-0000-0000F1100000}"/>
    <cellStyle name="20% - Accent1 2 2 3 3 4 4 3" xfId="4507" xr:uid="{00000000-0005-0000-0000-0000F2100000}"/>
    <cellStyle name="20% - Accent1 2 2 3 3 4 4 3 2" xfId="4508" xr:uid="{00000000-0005-0000-0000-0000F3100000}"/>
    <cellStyle name="20% - Accent1 2 2 3 3 4 4 4" xfId="4509" xr:uid="{00000000-0005-0000-0000-0000F4100000}"/>
    <cellStyle name="20% - Accent1 2 2 3 3 4 5" xfId="4510" xr:uid="{00000000-0005-0000-0000-0000F5100000}"/>
    <cellStyle name="20% - Accent1 2 2 3 3 4 5 2" xfId="4511" xr:uid="{00000000-0005-0000-0000-0000F6100000}"/>
    <cellStyle name="20% - Accent1 2 2 3 3 4 5 2 2" xfId="4512" xr:uid="{00000000-0005-0000-0000-0000F7100000}"/>
    <cellStyle name="20% - Accent1 2 2 3 3 4 5 2 2 2" xfId="4513" xr:uid="{00000000-0005-0000-0000-0000F8100000}"/>
    <cellStyle name="20% - Accent1 2 2 3 3 4 5 2 3" xfId="4514" xr:uid="{00000000-0005-0000-0000-0000F9100000}"/>
    <cellStyle name="20% - Accent1 2 2 3 3 4 5 3" xfId="4515" xr:uid="{00000000-0005-0000-0000-0000FA100000}"/>
    <cellStyle name="20% - Accent1 2 2 3 3 4 5 3 2" xfId="4516" xr:uid="{00000000-0005-0000-0000-0000FB100000}"/>
    <cellStyle name="20% - Accent1 2 2 3 3 4 5 4" xfId="4517" xr:uid="{00000000-0005-0000-0000-0000FC100000}"/>
    <cellStyle name="20% - Accent1 2 2 3 3 4 6" xfId="4518" xr:uid="{00000000-0005-0000-0000-0000FD100000}"/>
    <cellStyle name="20% - Accent1 2 2 3 3 4 6 2" xfId="4519" xr:uid="{00000000-0005-0000-0000-0000FE100000}"/>
    <cellStyle name="20% - Accent1 2 2 3 3 4 6 2 2" xfId="4520" xr:uid="{00000000-0005-0000-0000-0000FF100000}"/>
    <cellStyle name="20% - Accent1 2 2 3 3 4 6 2 2 2" xfId="4521" xr:uid="{00000000-0005-0000-0000-000000110000}"/>
    <cellStyle name="20% - Accent1 2 2 3 3 4 6 2 3" xfId="4522" xr:uid="{00000000-0005-0000-0000-000001110000}"/>
    <cellStyle name="20% - Accent1 2 2 3 3 4 6 3" xfId="4523" xr:uid="{00000000-0005-0000-0000-000002110000}"/>
    <cellStyle name="20% - Accent1 2 2 3 3 4 6 3 2" xfId="4524" xr:uid="{00000000-0005-0000-0000-000003110000}"/>
    <cellStyle name="20% - Accent1 2 2 3 3 4 6 4" xfId="4525" xr:uid="{00000000-0005-0000-0000-000004110000}"/>
    <cellStyle name="20% - Accent1 2 2 3 3 4 7" xfId="4526" xr:uid="{00000000-0005-0000-0000-000005110000}"/>
    <cellStyle name="20% - Accent1 2 2 3 3 4 7 2" xfId="4527" xr:uid="{00000000-0005-0000-0000-000006110000}"/>
    <cellStyle name="20% - Accent1 2 2 3 3 4 7 2 2" xfId="4528" xr:uid="{00000000-0005-0000-0000-000007110000}"/>
    <cellStyle name="20% - Accent1 2 2 3 3 4 7 3" xfId="4529" xr:uid="{00000000-0005-0000-0000-000008110000}"/>
    <cellStyle name="20% - Accent1 2 2 3 3 4 8" xfId="4530" xr:uid="{00000000-0005-0000-0000-000009110000}"/>
    <cellStyle name="20% - Accent1 2 2 3 3 4 8 2" xfId="4531" xr:uid="{00000000-0005-0000-0000-00000A110000}"/>
    <cellStyle name="20% - Accent1 2 2 3 3 4 8 2 2" xfId="4532" xr:uid="{00000000-0005-0000-0000-00000B110000}"/>
    <cellStyle name="20% - Accent1 2 2 3 3 4 8 3" xfId="4533" xr:uid="{00000000-0005-0000-0000-00000C110000}"/>
    <cellStyle name="20% - Accent1 2 2 3 3 4 9" xfId="4534" xr:uid="{00000000-0005-0000-0000-00000D110000}"/>
    <cellStyle name="20% - Accent1 2 2 3 3 4 9 2" xfId="4535" xr:uid="{00000000-0005-0000-0000-00000E110000}"/>
    <cellStyle name="20% - Accent1 2 2 3 3 5" xfId="4536" xr:uid="{00000000-0005-0000-0000-00000F110000}"/>
    <cellStyle name="20% - Accent1 2 2 3 3 5 2" xfId="4537" xr:uid="{00000000-0005-0000-0000-000010110000}"/>
    <cellStyle name="20% - Accent1 2 2 3 3 5 2 2" xfId="4538" xr:uid="{00000000-0005-0000-0000-000011110000}"/>
    <cellStyle name="20% - Accent1 2 2 3 3 5 2 2 2" xfId="4539" xr:uid="{00000000-0005-0000-0000-000012110000}"/>
    <cellStyle name="20% - Accent1 2 2 3 3 5 2 2 2 2" xfId="4540" xr:uid="{00000000-0005-0000-0000-000013110000}"/>
    <cellStyle name="20% - Accent1 2 2 3 3 5 2 2 3" xfId="4541" xr:uid="{00000000-0005-0000-0000-000014110000}"/>
    <cellStyle name="20% - Accent1 2 2 3 3 5 2 3" xfId="4542" xr:uid="{00000000-0005-0000-0000-000015110000}"/>
    <cellStyle name="20% - Accent1 2 2 3 3 5 2 3 2" xfId="4543" xr:uid="{00000000-0005-0000-0000-000016110000}"/>
    <cellStyle name="20% - Accent1 2 2 3 3 5 2 4" xfId="4544" xr:uid="{00000000-0005-0000-0000-000017110000}"/>
    <cellStyle name="20% - Accent1 2 2 3 3 5 3" xfId="4545" xr:uid="{00000000-0005-0000-0000-000018110000}"/>
    <cellStyle name="20% - Accent1 2 2 3 3 5 3 2" xfId="4546" xr:uid="{00000000-0005-0000-0000-000019110000}"/>
    <cellStyle name="20% - Accent1 2 2 3 3 5 3 2 2" xfId="4547" xr:uid="{00000000-0005-0000-0000-00001A110000}"/>
    <cellStyle name="20% - Accent1 2 2 3 3 5 3 2 2 2" xfId="4548" xr:uid="{00000000-0005-0000-0000-00001B110000}"/>
    <cellStyle name="20% - Accent1 2 2 3 3 5 3 2 3" xfId="4549" xr:uid="{00000000-0005-0000-0000-00001C110000}"/>
    <cellStyle name="20% - Accent1 2 2 3 3 5 3 3" xfId="4550" xr:uid="{00000000-0005-0000-0000-00001D110000}"/>
    <cellStyle name="20% - Accent1 2 2 3 3 5 3 3 2" xfId="4551" xr:uid="{00000000-0005-0000-0000-00001E110000}"/>
    <cellStyle name="20% - Accent1 2 2 3 3 5 3 4" xfId="4552" xr:uid="{00000000-0005-0000-0000-00001F110000}"/>
    <cellStyle name="20% - Accent1 2 2 3 3 5 4" xfId="4553" xr:uid="{00000000-0005-0000-0000-000020110000}"/>
    <cellStyle name="20% - Accent1 2 2 3 3 5 4 2" xfId="4554" xr:uid="{00000000-0005-0000-0000-000021110000}"/>
    <cellStyle name="20% - Accent1 2 2 3 3 5 4 2 2" xfId="4555" xr:uid="{00000000-0005-0000-0000-000022110000}"/>
    <cellStyle name="20% - Accent1 2 2 3 3 5 4 2 2 2" xfId="4556" xr:uid="{00000000-0005-0000-0000-000023110000}"/>
    <cellStyle name="20% - Accent1 2 2 3 3 5 4 2 3" xfId="4557" xr:uid="{00000000-0005-0000-0000-000024110000}"/>
    <cellStyle name="20% - Accent1 2 2 3 3 5 4 3" xfId="4558" xr:uid="{00000000-0005-0000-0000-000025110000}"/>
    <cellStyle name="20% - Accent1 2 2 3 3 5 4 3 2" xfId="4559" xr:uid="{00000000-0005-0000-0000-000026110000}"/>
    <cellStyle name="20% - Accent1 2 2 3 3 5 4 4" xfId="4560" xr:uid="{00000000-0005-0000-0000-000027110000}"/>
    <cellStyle name="20% - Accent1 2 2 3 3 5 5" xfId="4561" xr:uid="{00000000-0005-0000-0000-000028110000}"/>
    <cellStyle name="20% - Accent1 2 2 3 3 5 5 2" xfId="4562" xr:uid="{00000000-0005-0000-0000-000029110000}"/>
    <cellStyle name="20% - Accent1 2 2 3 3 5 5 2 2" xfId="4563" xr:uid="{00000000-0005-0000-0000-00002A110000}"/>
    <cellStyle name="20% - Accent1 2 2 3 3 5 5 3" xfId="4564" xr:uid="{00000000-0005-0000-0000-00002B110000}"/>
    <cellStyle name="20% - Accent1 2 2 3 3 5 6" xfId="4565" xr:uid="{00000000-0005-0000-0000-00002C110000}"/>
    <cellStyle name="20% - Accent1 2 2 3 3 5 6 2" xfId="4566" xr:uid="{00000000-0005-0000-0000-00002D110000}"/>
    <cellStyle name="20% - Accent1 2 2 3 3 5 6 2 2" xfId="4567" xr:uid="{00000000-0005-0000-0000-00002E110000}"/>
    <cellStyle name="20% - Accent1 2 2 3 3 5 6 3" xfId="4568" xr:uid="{00000000-0005-0000-0000-00002F110000}"/>
    <cellStyle name="20% - Accent1 2 2 3 3 5 7" xfId="4569" xr:uid="{00000000-0005-0000-0000-000030110000}"/>
    <cellStyle name="20% - Accent1 2 2 3 3 5 7 2" xfId="4570" xr:uid="{00000000-0005-0000-0000-000031110000}"/>
    <cellStyle name="20% - Accent1 2 2 3 3 5 8" xfId="4571" xr:uid="{00000000-0005-0000-0000-000032110000}"/>
    <cellStyle name="20% - Accent1 2 2 3 3 5 8 2" xfId="4572" xr:uid="{00000000-0005-0000-0000-000033110000}"/>
    <cellStyle name="20% - Accent1 2 2 3 3 5 9" xfId="4573" xr:uid="{00000000-0005-0000-0000-000034110000}"/>
    <cellStyle name="20% - Accent1 2 2 3 3 6" xfId="4574" xr:uid="{00000000-0005-0000-0000-000035110000}"/>
    <cellStyle name="20% - Accent1 2 2 3 3 6 2" xfId="4575" xr:uid="{00000000-0005-0000-0000-000036110000}"/>
    <cellStyle name="20% - Accent1 2 2 3 3 6 2 2" xfId="4576" xr:uid="{00000000-0005-0000-0000-000037110000}"/>
    <cellStyle name="20% - Accent1 2 2 3 3 6 2 2 2" xfId="4577" xr:uid="{00000000-0005-0000-0000-000038110000}"/>
    <cellStyle name="20% - Accent1 2 2 3 3 6 2 2 2 2" xfId="4578" xr:uid="{00000000-0005-0000-0000-000039110000}"/>
    <cellStyle name="20% - Accent1 2 2 3 3 6 2 2 3" xfId="4579" xr:uid="{00000000-0005-0000-0000-00003A110000}"/>
    <cellStyle name="20% - Accent1 2 2 3 3 6 2 3" xfId="4580" xr:uid="{00000000-0005-0000-0000-00003B110000}"/>
    <cellStyle name="20% - Accent1 2 2 3 3 6 2 3 2" xfId="4581" xr:uid="{00000000-0005-0000-0000-00003C110000}"/>
    <cellStyle name="20% - Accent1 2 2 3 3 6 2 4" xfId="4582" xr:uid="{00000000-0005-0000-0000-00003D110000}"/>
    <cellStyle name="20% - Accent1 2 2 3 3 6 3" xfId="4583" xr:uid="{00000000-0005-0000-0000-00003E110000}"/>
    <cellStyle name="20% - Accent1 2 2 3 3 6 3 2" xfId="4584" xr:uid="{00000000-0005-0000-0000-00003F110000}"/>
    <cellStyle name="20% - Accent1 2 2 3 3 6 3 2 2" xfId="4585" xr:uid="{00000000-0005-0000-0000-000040110000}"/>
    <cellStyle name="20% - Accent1 2 2 3 3 6 3 2 2 2" xfId="4586" xr:uid="{00000000-0005-0000-0000-000041110000}"/>
    <cellStyle name="20% - Accent1 2 2 3 3 6 3 2 3" xfId="4587" xr:uid="{00000000-0005-0000-0000-000042110000}"/>
    <cellStyle name="20% - Accent1 2 2 3 3 6 3 3" xfId="4588" xr:uid="{00000000-0005-0000-0000-000043110000}"/>
    <cellStyle name="20% - Accent1 2 2 3 3 6 3 3 2" xfId="4589" xr:uid="{00000000-0005-0000-0000-000044110000}"/>
    <cellStyle name="20% - Accent1 2 2 3 3 6 3 4" xfId="4590" xr:uid="{00000000-0005-0000-0000-000045110000}"/>
    <cellStyle name="20% - Accent1 2 2 3 3 6 4" xfId="4591" xr:uid="{00000000-0005-0000-0000-000046110000}"/>
    <cellStyle name="20% - Accent1 2 2 3 3 6 4 2" xfId="4592" xr:uid="{00000000-0005-0000-0000-000047110000}"/>
    <cellStyle name="20% - Accent1 2 2 3 3 6 4 2 2" xfId="4593" xr:uid="{00000000-0005-0000-0000-000048110000}"/>
    <cellStyle name="20% - Accent1 2 2 3 3 6 4 2 2 2" xfId="4594" xr:uid="{00000000-0005-0000-0000-000049110000}"/>
    <cellStyle name="20% - Accent1 2 2 3 3 6 4 2 3" xfId="4595" xr:uid="{00000000-0005-0000-0000-00004A110000}"/>
    <cellStyle name="20% - Accent1 2 2 3 3 6 4 3" xfId="4596" xr:uid="{00000000-0005-0000-0000-00004B110000}"/>
    <cellStyle name="20% - Accent1 2 2 3 3 6 4 3 2" xfId="4597" xr:uid="{00000000-0005-0000-0000-00004C110000}"/>
    <cellStyle name="20% - Accent1 2 2 3 3 6 4 4" xfId="4598" xr:uid="{00000000-0005-0000-0000-00004D110000}"/>
    <cellStyle name="20% - Accent1 2 2 3 3 6 5" xfId="4599" xr:uid="{00000000-0005-0000-0000-00004E110000}"/>
    <cellStyle name="20% - Accent1 2 2 3 3 6 5 2" xfId="4600" xr:uid="{00000000-0005-0000-0000-00004F110000}"/>
    <cellStyle name="20% - Accent1 2 2 3 3 6 5 2 2" xfId="4601" xr:uid="{00000000-0005-0000-0000-000050110000}"/>
    <cellStyle name="20% - Accent1 2 2 3 3 6 5 3" xfId="4602" xr:uid="{00000000-0005-0000-0000-000051110000}"/>
    <cellStyle name="20% - Accent1 2 2 3 3 6 6" xfId="4603" xr:uid="{00000000-0005-0000-0000-000052110000}"/>
    <cellStyle name="20% - Accent1 2 2 3 3 6 6 2" xfId="4604" xr:uid="{00000000-0005-0000-0000-000053110000}"/>
    <cellStyle name="20% - Accent1 2 2 3 3 6 6 2 2" xfId="4605" xr:uid="{00000000-0005-0000-0000-000054110000}"/>
    <cellStyle name="20% - Accent1 2 2 3 3 6 6 3" xfId="4606" xr:uid="{00000000-0005-0000-0000-000055110000}"/>
    <cellStyle name="20% - Accent1 2 2 3 3 6 7" xfId="4607" xr:uid="{00000000-0005-0000-0000-000056110000}"/>
    <cellStyle name="20% - Accent1 2 2 3 3 6 7 2" xfId="4608" xr:uid="{00000000-0005-0000-0000-000057110000}"/>
    <cellStyle name="20% - Accent1 2 2 3 3 6 8" xfId="4609" xr:uid="{00000000-0005-0000-0000-000058110000}"/>
    <cellStyle name="20% - Accent1 2 2 3 3 6 8 2" xfId="4610" xr:uid="{00000000-0005-0000-0000-000059110000}"/>
    <cellStyle name="20% - Accent1 2 2 3 3 6 9" xfId="4611" xr:uid="{00000000-0005-0000-0000-00005A110000}"/>
    <cellStyle name="20% - Accent1 2 2 3 3 7" xfId="4612" xr:uid="{00000000-0005-0000-0000-00005B110000}"/>
    <cellStyle name="20% - Accent1 2 2 3 3 7 2" xfId="4613" xr:uid="{00000000-0005-0000-0000-00005C110000}"/>
    <cellStyle name="20% - Accent1 2 2 3 3 7 2 2" xfId="4614" xr:uid="{00000000-0005-0000-0000-00005D110000}"/>
    <cellStyle name="20% - Accent1 2 2 3 3 7 2 2 2" xfId="4615" xr:uid="{00000000-0005-0000-0000-00005E110000}"/>
    <cellStyle name="20% - Accent1 2 2 3 3 7 2 3" xfId="4616" xr:uid="{00000000-0005-0000-0000-00005F110000}"/>
    <cellStyle name="20% - Accent1 2 2 3 3 7 3" xfId="4617" xr:uid="{00000000-0005-0000-0000-000060110000}"/>
    <cellStyle name="20% - Accent1 2 2 3 3 7 3 2" xfId="4618" xr:uid="{00000000-0005-0000-0000-000061110000}"/>
    <cellStyle name="20% - Accent1 2 2 3 3 7 4" xfId="4619" xr:uid="{00000000-0005-0000-0000-000062110000}"/>
    <cellStyle name="20% - Accent1 2 2 3 3 8" xfId="4620" xr:uid="{00000000-0005-0000-0000-000063110000}"/>
    <cellStyle name="20% - Accent1 2 2 3 3 8 2" xfId="4621" xr:uid="{00000000-0005-0000-0000-000064110000}"/>
    <cellStyle name="20% - Accent1 2 2 3 3 8 2 2" xfId="4622" xr:uid="{00000000-0005-0000-0000-000065110000}"/>
    <cellStyle name="20% - Accent1 2 2 3 3 8 2 2 2" xfId="4623" xr:uid="{00000000-0005-0000-0000-000066110000}"/>
    <cellStyle name="20% - Accent1 2 2 3 3 8 2 3" xfId="4624" xr:uid="{00000000-0005-0000-0000-000067110000}"/>
    <cellStyle name="20% - Accent1 2 2 3 3 8 3" xfId="4625" xr:uid="{00000000-0005-0000-0000-000068110000}"/>
    <cellStyle name="20% - Accent1 2 2 3 3 8 3 2" xfId="4626" xr:uid="{00000000-0005-0000-0000-000069110000}"/>
    <cellStyle name="20% - Accent1 2 2 3 3 8 4" xfId="4627" xr:uid="{00000000-0005-0000-0000-00006A110000}"/>
    <cellStyle name="20% - Accent1 2 2 3 3 9" xfId="4628" xr:uid="{00000000-0005-0000-0000-00006B110000}"/>
    <cellStyle name="20% - Accent1 2 2 3 3 9 2" xfId="4629" xr:uid="{00000000-0005-0000-0000-00006C110000}"/>
    <cellStyle name="20% - Accent1 2 2 3 3 9 2 2" xfId="4630" xr:uid="{00000000-0005-0000-0000-00006D110000}"/>
    <cellStyle name="20% - Accent1 2 2 3 3 9 2 2 2" xfId="4631" xr:uid="{00000000-0005-0000-0000-00006E110000}"/>
    <cellStyle name="20% - Accent1 2 2 3 3 9 2 3" xfId="4632" xr:uid="{00000000-0005-0000-0000-00006F110000}"/>
    <cellStyle name="20% - Accent1 2 2 3 3 9 3" xfId="4633" xr:uid="{00000000-0005-0000-0000-000070110000}"/>
    <cellStyle name="20% - Accent1 2 2 3 3 9 3 2" xfId="4634" xr:uid="{00000000-0005-0000-0000-000071110000}"/>
    <cellStyle name="20% - Accent1 2 2 3 3 9 4" xfId="4635" xr:uid="{00000000-0005-0000-0000-000072110000}"/>
    <cellStyle name="20% - Accent1 2 2 3 4" xfId="4636" xr:uid="{00000000-0005-0000-0000-000073110000}"/>
    <cellStyle name="20% - Accent1 2 2 3 4 10" xfId="4637" xr:uid="{00000000-0005-0000-0000-000074110000}"/>
    <cellStyle name="20% - Accent1 2 2 3 4 10 2" xfId="4638" xr:uid="{00000000-0005-0000-0000-000075110000}"/>
    <cellStyle name="20% - Accent1 2 2 3 4 11" xfId="4639" xr:uid="{00000000-0005-0000-0000-000076110000}"/>
    <cellStyle name="20% - Accent1 2 2 3 4 2" xfId="4640" xr:uid="{00000000-0005-0000-0000-000077110000}"/>
    <cellStyle name="20% - Accent1 2 2 3 4 2 2" xfId="4641" xr:uid="{00000000-0005-0000-0000-000078110000}"/>
    <cellStyle name="20% - Accent1 2 2 3 4 2 2 2" xfId="4642" xr:uid="{00000000-0005-0000-0000-000079110000}"/>
    <cellStyle name="20% - Accent1 2 2 3 4 2 2 2 2" xfId="4643" xr:uid="{00000000-0005-0000-0000-00007A110000}"/>
    <cellStyle name="20% - Accent1 2 2 3 4 2 2 2 2 2" xfId="4644" xr:uid="{00000000-0005-0000-0000-00007B110000}"/>
    <cellStyle name="20% - Accent1 2 2 3 4 2 2 2 3" xfId="4645" xr:uid="{00000000-0005-0000-0000-00007C110000}"/>
    <cellStyle name="20% - Accent1 2 2 3 4 2 2 3" xfId="4646" xr:uid="{00000000-0005-0000-0000-00007D110000}"/>
    <cellStyle name="20% - Accent1 2 2 3 4 2 2 3 2" xfId="4647" xr:uid="{00000000-0005-0000-0000-00007E110000}"/>
    <cellStyle name="20% - Accent1 2 2 3 4 2 2 4" xfId="4648" xr:uid="{00000000-0005-0000-0000-00007F110000}"/>
    <cellStyle name="20% - Accent1 2 2 3 4 2 3" xfId="4649" xr:uid="{00000000-0005-0000-0000-000080110000}"/>
    <cellStyle name="20% - Accent1 2 2 3 4 2 3 2" xfId="4650" xr:uid="{00000000-0005-0000-0000-000081110000}"/>
    <cellStyle name="20% - Accent1 2 2 3 4 2 3 2 2" xfId="4651" xr:uid="{00000000-0005-0000-0000-000082110000}"/>
    <cellStyle name="20% - Accent1 2 2 3 4 2 3 2 2 2" xfId="4652" xr:uid="{00000000-0005-0000-0000-000083110000}"/>
    <cellStyle name="20% - Accent1 2 2 3 4 2 3 2 3" xfId="4653" xr:uid="{00000000-0005-0000-0000-000084110000}"/>
    <cellStyle name="20% - Accent1 2 2 3 4 2 3 3" xfId="4654" xr:uid="{00000000-0005-0000-0000-000085110000}"/>
    <cellStyle name="20% - Accent1 2 2 3 4 2 3 3 2" xfId="4655" xr:uid="{00000000-0005-0000-0000-000086110000}"/>
    <cellStyle name="20% - Accent1 2 2 3 4 2 3 4" xfId="4656" xr:uid="{00000000-0005-0000-0000-000087110000}"/>
    <cellStyle name="20% - Accent1 2 2 3 4 2 4" xfId="4657" xr:uid="{00000000-0005-0000-0000-000088110000}"/>
    <cellStyle name="20% - Accent1 2 2 3 4 2 4 2" xfId="4658" xr:uid="{00000000-0005-0000-0000-000089110000}"/>
    <cellStyle name="20% - Accent1 2 2 3 4 2 4 2 2" xfId="4659" xr:uid="{00000000-0005-0000-0000-00008A110000}"/>
    <cellStyle name="20% - Accent1 2 2 3 4 2 4 2 2 2" xfId="4660" xr:uid="{00000000-0005-0000-0000-00008B110000}"/>
    <cellStyle name="20% - Accent1 2 2 3 4 2 4 2 3" xfId="4661" xr:uid="{00000000-0005-0000-0000-00008C110000}"/>
    <cellStyle name="20% - Accent1 2 2 3 4 2 4 3" xfId="4662" xr:uid="{00000000-0005-0000-0000-00008D110000}"/>
    <cellStyle name="20% - Accent1 2 2 3 4 2 4 3 2" xfId="4663" xr:uid="{00000000-0005-0000-0000-00008E110000}"/>
    <cellStyle name="20% - Accent1 2 2 3 4 2 4 4" xfId="4664" xr:uid="{00000000-0005-0000-0000-00008F110000}"/>
    <cellStyle name="20% - Accent1 2 2 3 4 2 5" xfId="4665" xr:uid="{00000000-0005-0000-0000-000090110000}"/>
    <cellStyle name="20% - Accent1 2 2 3 4 2 5 2" xfId="4666" xr:uid="{00000000-0005-0000-0000-000091110000}"/>
    <cellStyle name="20% - Accent1 2 2 3 4 2 5 2 2" xfId="4667" xr:uid="{00000000-0005-0000-0000-000092110000}"/>
    <cellStyle name="20% - Accent1 2 2 3 4 2 5 3" xfId="4668" xr:uid="{00000000-0005-0000-0000-000093110000}"/>
    <cellStyle name="20% - Accent1 2 2 3 4 2 6" xfId="4669" xr:uid="{00000000-0005-0000-0000-000094110000}"/>
    <cellStyle name="20% - Accent1 2 2 3 4 2 6 2" xfId="4670" xr:uid="{00000000-0005-0000-0000-000095110000}"/>
    <cellStyle name="20% - Accent1 2 2 3 4 2 6 2 2" xfId="4671" xr:uid="{00000000-0005-0000-0000-000096110000}"/>
    <cellStyle name="20% - Accent1 2 2 3 4 2 6 3" xfId="4672" xr:uid="{00000000-0005-0000-0000-000097110000}"/>
    <cellStyle name="20% - Accent1 2 2 3 4 2 7" xfId="4673" xr:uid="{00000000-0005-0000-0000-000098110000}"/>
    <cellStyle name="20% - Accent1 2 2 3 4 2 7 2" xfId="4674" xr:uid="{00000000-0005-0000-0000-000099110000}"/>
    <cellStyle name="20% - Accent1 2 2 3 4 2 8" xfId="4675" xr:uid="{00000000-0005-0000-0000-00009A110000}"/>
    <cellStyle name="20% - Accent1 2 2 3 4 2 8 2" xfId="4676" xr:uid="{00000000-0005-0000-0000-00009B110000}"/>
    <cellStyle name="20% - Accent1 2 2 3 4 2 9" xfId="4677" xr:uid="{00000000-0005-0000-0000-00009C110000}"/>
    <cellStyle name="20% - Accent1 2 2 3 4 3" xfId="4678" xr:uid="{00000000-0005-0000-0000-00009D110000}"/>
    <cellStyle name="20% - Accent1 2 2 3 4 3 2" xfId="4679" xr:uid="{00000000-0005-0000-0000-00009E110000}"/>
    <cellStyle name="20% - Accent1 2 2 3 4 3 2 2" xfId="4680" xr:uid="{00000000-0005-0000-0000-00009F110000}"/>
    <cellStyle name="20% - Accent1 2 2 3 4 3 2 2 2" xfId="4681" xr:uid="{00000000-0005-0000-0000-0000A0110000}"/>
    <cellStyle name="20% - Accent1 2 2 3 4 3 2 2 2 2" xfId="4682" xr:uid="{00000000-0005-0000-0000-0000A1110000}"/>
    <cellStyle name="20% - Accent1 2 2 3 4 3 2 2 3" xfId="4683" xr:uid="{00000000-0005-0000-0000-0000A2110000}"/>
    <cellStyle name="20% - Accent1 2 2 3 4 3 2 3" xfId="4684" xr:uid="{00000000-0005-0000-0000-0000A3110000}"/>
    <cellStyle name="20% - Accent1 2 2 3 4 3 2 3 2" xfId="4685" xr:uid="{00000000-0005-0000-0000-0000A4110000}"/>
    <cellStyle name="20% - Accent1 2 2 3 4 3 2 4" xfId="4686" xr:uid="{00000000-0005-0000-0000-0000A5110000}"/>
    <cellStyle name="20% - Accent1 2 2 3 4 3 3" xfId="4687" xr:uid="{00000000-0005-0000-0000-0000A6110000}"/>
    <cellStyle name="20% - Accent1 2 2 3 4 3 3 2" xfId="4688" xr:uid="{00000000-0005-0000-0000-0000A7110000}"/>
    <cellStyle name="20% - Accent1 2 2 3 4 3 3 2 2" xfId="4689" xr:uid="{00000000-0005-0000-0000-0000A8110000}"/>
    <cellStyle name="20% - Accent1 2 2 3 4 3 3 2 2 2" xfId="4690" xr:uid="{00000000-0005-0000-0000-0000A9110000}"/>
    <cellStyle name="20% - Accent1 2 2 3 4 3 3 2 3" xfId="4691" xr:uid="{00000000-0005-0000-0000-0000AA110000}"/>
    <cellStyle name="20% - Accent1 2 2 3 4 3 3 3" xfId="4692" xr:uid="{00000000-0005-0000-0000-0000AB110000}"/>
    <cellStyle name="20% - Accent1 2 2 3 4 3 3 3 2" xfId="4693" xr:uid="{00000000-0005-0000-0000-0000AC110000}"/>
    <cellStyle name="20% - Accent1 2 2 3 4 3 3 4" xfId="4694" xr:uid="{00000000-0005-0000-0000-0000AD110000}"/>
    <cellStyle name="20% - Accent1 2 2 3 4 3 4" xfId="4695" xr:uid="{00000000-0005-0000-0000-0000AE110000}"/>
    <cellStyle name="20% - Accent1 2 2 3 4 3 4 2" xfId="4696" xr:uid="{00000000-0005-0000-0000-0000AF110000}"/>
    <cellStyle name="20% - Accent1 2 2 3 4 3 4 2 2" xfId="4697" xr:uid="{00000000-0005-0000-0000-0000B0110000}"/>
    <cellStyle name="20% - Accent1 2 2 3 4 3 4 2 2 2" xfId="4698" xr:uid="{00000000-0005-0000-0000-0000B1110000}"/>
    <cellStyle name="20% - Accent1 2 2 3 4 3 4 2 3" xfId="4699" xr:uid="{00000000-0005-0000-0000-0000B2110000}"/>
    <cellStyle name="20% - Accent1 2 2 3 4 3 4 3" xfId="4700" xr:uid="{00000000-0005-0000-0000-0000B3110000}"/>
    <cellStyle name="20% - Accent1 2 2 3 4 3 4 3 2" xfId="4701" xr:uid="{00000000-0005-0000-0000-0000B4110000}"/>
    <cellStyle name="20% - Accent1 2 2 3 4 3 4 4" xfId="4702" xr:uid="{00000000-0005-0000-0000-0000B5110000}"/>
    <cellStyle name="20% - Accent1 2 2 3 4 3 5" xfId="4703" xr:uid="{00000000-0005-0000-0000-0000B6110000}"/>
    <cellStyle name="20% - Accent1 2 2 3 4 3 5 2" xfId="4704" xr:uid="{00000000-0005-0000-0000-0000B7110000}"/>
    <cellStyle name="20% - Accent1 2 2 3 4 3 5 2 2" xfId="4705" xr:uid="{00000000-0005-0000-0000-0000B8110000}"/>
    <cellStyle name="20% - Accent1 2 2 3 4 3 5 3" xfId="4706" xr:uid="{00000000-0005-0000-0000-0000B9110000}"/>
    <cellStyle name="20% - Accent1 2 2 3 4 3 6" xfId="4707" xr:uid="{00000000-0005-0000-0000-0000BA110000}"/>
    <cellStyle name="20% - Accent1 2 2 3 4 3 6 2" xfId="4708" xr:uid="{00000000-0005-0000-0000-0000BB110000}"/>
    <cellStyle name="20% - Accent1 2 2 3 4 3 6 2 2" xfId="4709" xr:uid="{00000000-0005-0000-0000-0000BC110000}"/>
    <cellStyle name="20% - Accent1 2 2 3 4 3 6 3" xfId="4710" xr:uid="{00000000-0005-0000-0000-0000BD110000}"/>
    <cellStyle name="20% - Accent1 2 2 3 4 3 7" xfId="4711" xr:uid="{00000000-0005-0000-0000-0000BE110000}"/>
    <cellStyle name="20% - Accent1 2 2 3 4 3 7 2" xfId="4712" xr:uid="{00000000-0005-0000-0000-0000BF110000}"/>
    <cellStyle name="20% - Accent1 2 2 3 4 3 8" xfId="4713" xr:uid="{00000000-0005-0000-0000-0000C0110000}"/>
    <cellStyle name="20% - Accent1 2 2 3 4 3 8 2" xfId="4714" xr:uid="{00000000-0005-0000-0000-0000C1110000}"/>
    <cellStyle name="20% - Accent1 2 2 3 4 3 9" xfId="4715" xr:uid="{00000000-0005-0000-0000-0000C2110000}"/>
    <cellStyle name="20% - Accent1 2 2 3 4 4" xfId="4716" xr:uid="{00000000-0005-0000-0000-0000C3110000}"/>
    <cellStyle name="20% - Accent1 2 2 3 4 4 2" xfId="4717" xr:uid="{00000000-0005-0000-0000-0000C4110000}"/>
    <cellStyle name="20% - Accent1 2 2 3 4 4 2 2" xfId="4718" xr:uid="{00000000-0005-0000-0000-0000C5110000}"/>
    <cellStyle name="20% - Accent1 2 2 3 4 4 2 2 2" xfId="4719" xr:uid="{00000000-0005-0000-0000-0000C6110000}"/>
    <cellStyle name="20% - Accent1 2 2 3 4 4 2 3" xfId="4720" xr:uid="{00000000-0005-0000-0000-0000C7110000}"/>
    <cellStyle name="20% - Accent1 2 2 3 4 4 3" xfId="4721" xr:uid="{00000000-0005-0000-0000-0000C8110000}"/>
    <cellStyle name="20% - Accent1 2 2 3 4 4 3 2" xfId="4722" xr:uid="{00000000-0005-0000-0000-0000C9110000}"/>
    <cellStyle name="20% - Accent1 2 2 3 4 4 4" xfId="4723" xr:uid="{00000000-0005-0000-0000-0000CA110000}"/>
    <cellStyle name="20% - Accent1 2 2 3 4 5" xfId="4724" xr:uid="{00000000-0005-0000-0000-0000CB110000}"/>
    <cellStyle name="20% - Accent1 2 2 3 4 5 2" xfId="4725" xr:uid="{00000000-0005-0000-0000-0000CC110000}"/>
    <cellStyle name="20% - Accent1 2 2 3 4 5 2 2" xfId="4726" xr:uid="{00000000-0005-0000-0000-0000CD110000}"/>
    <cellStyle name="20% - Accent1 2 2 3 4 5 2 2 2" xfId="4727" xr:uid="{00000000-0005-0000-0000-0000CE110000}"/>
    <cellStyle name="20% - Accent1 2 2 3 4 5 2 3" xfId="4728" xr:uid="{00000000-0005-0000-0000-0000CF110000}"/>
    <cellStyle name="20% - Accent1 2 2 3 4 5 3" xfId="4729" xr:uid="{00000000-0005-0000-0000-0000D0110000}"/>
    <cellStyle name="20% - Accent1 2 2 3 4 5 3 2" xfId="4730" xr:uid="{00000000-0005-0000-0000-0000D1110000}"/>
    <cellStyle name="20% - Accent1 2 2 3 4 5 4" xfId="4731" xr:uid="{00000000-0005-0000-0000-0000D2110000}"/>
    <cellStyle name="20% - Accent1 2 2 3 4 6" xfId="4732" xr:uid="{00000000-0005-0000-0000-0000D3110000}"/>
    <cellStyle name="20% - Accent1 2 2 3 4 6 2" xfId="4733" xr:uid="{00000000-0005-0000-0000-0000D4110000}"/>
    <cellStyle name="20% - Accent1 2 2 3 4 6 2 2" xfId="4734" xr:uid="{00000000-0005-0000-0000-0000D5110000}"/>
    <cellStyle name="20% - Accent1 2 2 3 4 6 2 2 2" xfId="4735" xr:uid="{00000000-0005-0000-0000-0000D6110000}"/>
    <cellStyle name="20% - Accent1 2 2 3 4 6 2 3" xfId="4736" xr:uid="{00000000-0005-0000-0000-0000D7110000}"/>
    <cellStyle name="20% - Accent1 2 2 3 4 6 3" xfId="4737" xr:uid="{00000000-0005-0000-0000-0000D8110000}"/>
    <cellStyle name="20% - Accent1 2 2 3 4 6 3 2" xfId="4738" xr:uid="{00000000-0005-0000-0000-0000D9110000}"/>
    <cellStyle name="20% - Accent1 2 2 3 4 6 4" xfId="4739" xr:uid="{00000000-0005-0000-0000-0000DA110000}"/>
    <cellStyle name="20% - Accent1 2 2 3 4 7" xfId="4740" xr:uid="{00000000-0005-0000-0000-0000DB110000}"/>
    <cellStyle name="20% - Accent1 2 2 3 4 7 2" xfId="4741" xr:uid="{00000000-0005-0000-0000-0000DC110000}"/>
    <cellStyle name="20% - Accent1 2 2 3 4 7 2 2" xfId="4742" xr:uid="{00000000-0005-0000-0000-0000DD110000}"/>
    <cellStyle name="20% - Accent1 2 2 3 4 7 3" xfId="4743" xr:uid="{00000000-0005-0000-0000-0000DE110000}"/>
    <cellStyle name="20% - Accent1 2 2 3 4 8" xfId="4744" xr:uid="{00000000-0005-0000-0000-0000DF110000}"/>
    <cellStyle name="20% - Accent1 2 2 3 4 8 2" xfId="4745" xr:uid="{00000000-0005-0000-0000-0000E0110000}"/>
    <cellStyle name="20% - Accent1 2 2 3 4 8 2 2" xfId="4746" xr:uid="{00000000-0005-0000-0000-0000E1110000}"/>
    <cellStyle name="20% - Accent1 2 2 3 4 8 3" xfId="4747" xr:uid="{00000000-0005-0000-0000-0000E2110000}"/>
    <cellStyle name="20% - Accent1 2 2 3 4 9" xfId="4748" xr:uid="{00000000-0005-0000-0000-0000E3110000}"/>
    <cellStyle name="20% - Accent1 2 2 3 4 9 2" xfId="4749" xr:uid="{00000000-0005-0000-0000-0000E4110000}"/>
    <cellStyle name="20% - Accent1 2 2 3 5" xfId="4750" xr:uid="{00000000-0005-0000-0000-0000E5110000}"/>
    <cellStyle name="20% - Accent1 2 2 3 5 10" xfId="4751" xr:uid="{00000000-0005-0000-0000-0000E6110000}"/>
    <cellStyle name="20% - Accent1 2 2 3 5 10 2" xfId="4752" xr:uid="{00000000-0005-0000-0000-0000E7110000}"/>
    <cellStyle name="20% - Accent1 2 2 3 5 11" xfId="4753" xr:uid="{00000000-0005-0000-0000-0000E8110000}"/>
    <cellStyle name="20% - Accent1 2 2 3 5 2" xfId="4754" xr:uid="{00000000-0005-0000-0000-0000E9110000}"/>
    <cellStyle name="20% - Accent1 2 2 3 5 2 2" xfId="4755" xr:uid="{00000000-0005-0000-0000-0000EA110000}"/>
    <cellStyle name="20% - Accent1 2 2 3 5 2 2 2" xfId="4756" xr:uid="{00000000-0005-0000-0000-0000EB110000}"/>
    <cellStyle name="20% - Accent1 2 2 3 5 2 2 2 2" xfId="4757" xr:uid="{00000000-0005-0000-0000-0000EC110000}"/>
    <cellStyle name="20% - Accent1 2 2 3 5 2 2 2 2 2" xfId="4758" xr:uid="{00000000-0005-0000-0000-0000ED110000}"/>
    <cellStyle name="20% - Accent1 2 2 3 5 2 2 2 3" xfId="4759" xr:uid="{00000000-0005-0000-0000-0000EE110000}"/>
    <cellStyle name="20% - Accent1 2 2 3 5 2 2 3" xfId="4760" xr:uid="{00000000-0005-0000-0000-0000EF110000}"/>
    <cellStyle name="20% - Accent1 2 2 3 5 2 2 3 2" xfId="4761" xr:uid="{00000000-0005-0000-0000-0000F0110000}"/>
    <cellStyle name="20% - Accent1 2 2 3 5 2 2 4" xfId="4762" xr:uid="{00000000-0005-0000-0000-0000F1110000}"/>
    <cellStyle name="20% - Accent1 2 2 3 5 2 3" xfId="4763" xr:uid="{00000000-0005-0000-0000-0000F2110000}"/>
    <cellStyle name="20% - Accent1 2 2 3 5 2 3 2" xfId="4764" xr:uid="{00000000-0005-0000-0000-0000F3110000}"/>
    <cellStyle name="20% - Accent1 2 2 3 5 2 3 2 2" xfId="4765" xr:uid="{00000000-0005-0000-0000-0000F4110000}"/>
    <cellStyle name="20% - Accent1 2 2 3 5 2 3 2 2 2" xfId="4766" xr:uid="{00000000-0005-0000-0000-0000F5110000}"/>
    <cellStyle name="20% - Accent1 2 2 3 5 2 3 2 3" xfId="4767" xr:uid="{00000000-0005-0000-0000-0000F6110000}"/>
    <cellStyle name="20% - Accent1 2 2 3 5 2 3 3" xfId="4768" xr:uid="{00000000-0005-0000-0000-0000F7110000}"/>
    <cellStyle name="20% - Accent1 2 2 3 5 2 3 3 2" xfId="4769" xr:uid="{00000000-0005-0000-0000-0000F8110000}"/>
    <cellStyle name="20% - Accent1 2 2 3 5 2 3 4" xfId="4770" xr:uid="{00000000-0005-0000-0000-0000F9110000}"/>
    <cellStyle name="20% - Accent1 2 2 3 5 2 4" xfId="4771" xr:uid="{00000000-0005-0000-0000-0000FA110000}"/>
    <cellStyle name="20% - Accent1 2 2 3 5 2 4 2" xfId="4772" xr:uid="{00000000-0005-0000-0000-0000FB110000}"/>
    <cellStyle name="20% - Accent1 2 2 3 5 2 4 2 2" xfId="4773" xr:uid="{00000000-0005-0000-0000-0000FC110000}"/>
    <cellStyle name="20% - Accent1 2 2 3 5 2 4 2 2 2" xfId="4774" xr:uid="{00000000-0005-0000-0000-0000FD110000}"/>
    <cellStyle name="20% - Accent1 2 2 3 5 2 4 2 3" xfId="4775" xr:uid="{00000000-0005-0000-0000-0000FE110000}"/>
    <cellStyle name="20% - Accent1 2 2 3 5 2 4 3" xfId="4776" xr:uid="{00000000-0005-0000-0000-0000FF110000}"/>
    <cellStyle name="20% - Accent1 2 2 3 5 2 4 3 2" xfId="4777" xr:uid="{00000000-0005-0000-0000-000000120000}"/>
    <cellStyle name="20% - Accent1 2 2 3 5 2 4 4" xfId="4778" xr:uid="{00000000-0005-0000-0000-000001120000}"/>
    <cellStyle name="20% - Accent1 2 2 3 5 2 5" xfId="4779" xr:uid="{00000000-0005-0000-0000-000002120000}"/>
    <cellStyle name="20% - Accent1 2 2 3 5 2 5 2" xfId="4780" xr:uid="{00000000-0005-0000-0000-000003120000}"/>
    <cellStyle name="20% - Accent1 2 2 3 5 2 5 2 2" xfId="4781" xr:uid="{00000000-0005-0000-0000-000004120000}"/>
    <cellStyle name="20% - Accent1 2 2 3 5 2 5 3" xfId="4782" xr:uid="{00000000-0005-0000-0000-000005120000}"/>
    <cellStyle name="20% - Accent1 2 2 3 5 2 6" xfId="4783" xr:uid="{00000000-0005-0000-0000-000006120000}"/>
    <cellStyle name="20% - Accent1 2 2 3 5 2 6 2" xfId="4784" xr:uid="{00000000-0005-0000-0000-000007120000}"/>
    <cellStyle name="20% - Accent1 2 2 3 5 2 6 2 2" xfId="4785" xr:uid="{00000000-0005-0000-0000-000008120000}"/>
    <cellStyle name="20% - Accent1 2 2 3 5 2 6 3" xfId="4786" xr:uid="{00000000-0005-0000-0000-000009120000}"/>
    <cellStyle name="20% - Accent1 2 2 3 5 2 7" xfId="4787" xr:uid="{00000000-0005-0000-0000-00000A120000}"/>
    <cellStyle name="20% - Accent1 2 2 3 5 2 7 2" xfId="4788" xr:uid="{00000000-0005-0000-0000-00000B120000}"/>
    <cellStyle name="20% - Accent1 2 2 3 5 2 8" xfId="4789" xr:uid="{00000000-0005-0000-0000-00000C120000}"/>
    <cellStyle name="20% - Accent1 2 2 3 5 2 8 2" xfId="4790" xr:uid="{00000000-0005-0000-0000-00000D120000}"/>
    <cellStyle name="20% - Accent1 2 2 3 5 2 9" xfId="4791" xr:uid="{00000000-0005-0000-0000-00000E120000}"/>
    <cellStyle name="20% - Accent1 2 2 3 5 3" xfId="4792" xr:uid="{00000000-0005-0000-0000-00000F120000}"/>
    <cellStyle name="20% - Accent1 2 2 3 5 3 2" xfId="4793" xr:uid="{00000000-0005-0000-0000-000010120000}"/>
    <cellStyle name="20% - Accent1 2 2 3 5 3 2 2" xfId="4794" xr:uid="{00000000-0005-0000-0000-000011120000}"/>
    <cellStyle name="20% - Accent1 2 2 3 5 3 2 2 2" xfId="4795" xr:uid="{00000000-0005-0000-0000-000012120000}"/>
    <cellStyle name="20% - Accent1 2 2 3 5 3 2 2 2 2" xfId="4796" xr:uid="{00000000-0005-0000-0000-000013120000}"/>
    <cellStyle name="20% - Accent1 2 2 3 5 3 2 2 3" xfId="4797" xr:uid="{00000000-0005-0000-0000-000014120000}"/>
    <cellStyle name="20% - Accent1 2 2 3 5 3 2 3" xfId="4798" xr:uid="{00000000-0005-0000-0000-000015120000}"/>
    <cellStyle name="20% - Accent1 2 2 3 5 3 2 3 2" xfId="4799" xr:uid="{00000000-0005-0000-0000-000016120000}"/>
    <cellStyle name="20% - Accent1 2 2 3 5 3 2 4" xfId="4800" xr:uid="{00000000-0005-0000-0000-000017120000}"/>
    <cellStyle name="20% - Accent1 2 2 3 5 3 3" xfId="4801" xr:uid="{00000000-0005-0000-0000-000018120000}"/>
    <cellStyle name="20% - Accent1 2 2 3 5 3 3 2" xfId="4802" xr:uid="{00000000-0005-0000-0000-000019120000}"/>
    <cellStyle name="20% - Accent1 2 2 3 5 3 3 2 2" xfId="4803" xr:uid="{00000000-0005-0000-0000-00001A120000}"/>
    <cellStyle name="20% - Accent1 2 2 3 5 3 3 2 2 2" xfId="4804" xr:uid="{00000000-0005-0000-0000-00001B120000}"/>
    <cellStyle name="20% - Accent1 2 2 3 5 3 3 2 3" xfId="4805" xr:uid="{00000000-0005-0000-0000-00001C120000}"/>
    <cellStyle name="20% - Accent1 2 2 3 5 3 3 3" xfId="4806" xr:uid="{00000000-0005-0000-0000-00001D120000}"/>
    <cellStyle name="20% - Accent1 2 2 3 5 3 3 3 2" xfId="4807" xr:uid="{00000000-0005-0000-0000-00001E120000}"/>
    <cellStyle name="20% - Accent1 2 2 3 5 3 3 4" xfId="4808" xr:uid="{00000000-0005-0000-0000-00001F120000}"/>
    <cellStyle name="20% - Accent1 2 2 3 5 3 4" xfId="4809" xr:uid="{00000000-0005-0000-0000-000020120000}"/>
    <cellStyle name="20% - Accent1 2 2 3 5 3 4 2" xfId="4810" xr:uid="{00000000-0005-0000-0000-000021120000}"/>
    <cellStyle name="20% - Accent1 2 2 3 5 3 4 2 2" xfId="4811" xr:uid="{00000000-0005-0000-0000-000022120000}"/>
    <cellStyle name="20% - Accent1 2 2 3 5 3 4 2 2 2" xfId="4812" xr:uid="{00000000-0005-0000-0000-000023120000}"/>
    <cellStyle name="20% - Accent1 2 2 3 5 3 4 2 3" xfId="4813" xr:uid="{00000000-0005-0000-0000-000024120000}"/>
    <cellStyle name="20% - Accent1 2 2 3 5 3 4 3" xfId="4814" xr:uid="{00000000-0005-0000-0000-000025120000}"/>
    <cellStyle name="20% - Accent1 2 2 3 5 3 4 3 2" xfId="4815" xr:uid="{00000000-0005-0000-0000-000026120000}"/>
    <cellStyle name="20% - Accent1 2 2 3 5 3 4 4" xfId="4816" xr:uid="{00000000-0005-0000-0000-000027120000}"/>
    <cellStyle name="20% - Accent1 2 2 3 5 3 5" xfId="4817" xr:uid="{00000000-0005-0000-0000-000028120000}"/>
    <cellStyle name="20% - Accent1 2 2 3 5 3 5 2" xfId="4818" xr:uid="{00000000-0005-0000-0000-000029120000}"/>
    <cellStyle name="20% - Accent1 2 2 3 5 3 5 2 2" xfId="4819" xr:uid="{00000000-0005-0000-0000-00002A120000}"/>
    <cellStyle name="20% - Accent1 2 2 3 5 3 5 3" xfId="4820" xr:uid="{00000000-0005-0000-0000-00002B120000}"/>
    <cellStyle name="20% - Accent1 2 2 3 5 3 6" xfId="4821" xr:uid="{00000000-0005-0000-0000-00002C120000}"/>
    <cellStyle name="20% - Accent1 2 2 3 5 3 6 2" xfId="4822" xr:uid="{00000000-0005-0000-0000-00002D120000}"/>
    <cellStyle name="20% - Accent1 2 2 3 5 3 6 2 2" xfId="4823" xr:uid="{00000000-0005-0000-0000-00002E120000}"/>
    <cellStyle name="20% - Accent1 2 2 3 5 3 6 3" xfId="4824" xr:uid="{00000000-0005-0000-0000-00002F120000}"/>
    <cellStyle name="20% - Accent1 2 2 3 5 3 7" xfId="4825" xr:uid="{00000000-0005-0000-0000-000030120000}"/>
    <cellStyle name="20% - Accent1 2 2 3 5 3 7 2" xfId="4826" xr:uid="{00000000-0005-0000-0000-000031120000}"/>
    <cellStyle name="20% - Accent1 2 2 3 5 3 8" xfId="4827" xr:uid="{00000000-0005-0000-0000-000032120000}"/>
    <cellStyle name="20% - Accent1 2 2 3 5 3 8 2" xfId="4828" xr:uid="{00000000-0005-0000-0000-000033120000}"/>
    <cellStyle name="20% - Accent1 2 2 3 5 3 9" xfId="4829" xr:uid="{00000000-0005-0000-0000-000034120000}"/>
    <cellStyle name="20% - Accent1 2 2 3 5 4" xfId="4830" xr:uid="{00000000-0005-0000-0000-000035120000}"/>
    <cellStyle name="20% - Accent1 2 2 3 5 4 2" xfId="4831" xr:uid="{00000000-0005-0000-0000-000036120000}"/>
    <cellStyle name="20% - Accent1 2 2 3 5 4 2 2" xfId="4832" xr:uid="{00000000-0005-0000-0000-000037120000}"/>
    <cellStyle name="20% - Accent1 2 2 3 5 4 2 2 2" xfId="4833" xr:uid="{00000000-0005-0000-0000-000038120000}"/>
    <cellStyle name="20% - Accent1 2 2 3 5 4 2 3" xfId="4834" xr:uid="{00000000-0005-0000-0000-000039120000}"/>
    <cellStyle name="20% - Accent1 2 2 3 5 4 3" xfId="4835" xr:uid="{00000000-0005-0000-0000-00003A120000}"/>
    <cellStyle name="20% - Accent1 2 2 3 5 4 3 2" xfId="4836" xr:uid="{00000000-0005-0000-0000-00003B120000}"/>
    <cellStyle name="20% - Accent1 2 2 3 5 4 4" xfId="4837" xr:uid="{00000000-0005-0000-0000-00003C120000}"/>
    <cellStyle name="20% - Accent1 2 2 3 5 5" xfId="4838" xr:uid="{00000000-0005-0000-0000-00003D120000}"/>
    <cellStyle name="20% - Accent1 2 2 3 5 5 2" xfId="4839" xr:uid="{00000000-0005-0000-0000-00003E120000}"/>
    <cellStyle name="20% - Accent1 2 2 3 5 5 2 2" xfId="4840" xr:uid="{00000000-0005-0000-0000-00003F120000}"/>
    <cellStyle name="20% - Accent1 2 2 3 5 5 2 2 2" xfId="4841" xr:uid="{00000000-0005-0000-0000-000040120000}"/>
    <cellStyle name="20% - Accent1 2 2 3 5 5 2 3" xfId="4842" xr:uid="{00000000-0005-0000-0000-000041120000}"/>
    <cellStyle name="20% - Accent1 2 2 3 5 5 3" xfId="4843" xr:uid="{00000000-0005-0000-0000-000042120000}"/>
    <cellStyle name="20% - Accent1 2 2 3 5 5 3 2" xfId="4844" xr:uid="{00000000-0005-0000-0000-000043120000}"/>
    <cellStyle name="20% - Accent1 2 2 3 5 5 4" xfId="4845" xr:uid="{00000000-0005-0000-0000-000044120000}"/>
    <cellStyle name="20% - Accent1 2 2 3 5 6" xfId="4846" xr:uid="{00000000-0005-0000-0000-000045120000}"/>
    <cellStyle name="20% - Accent1 2 2 3 5 6 2" xfId="4847" xr:uid="{00000000-0005-0000-0000-000046120000}"/>
    <cellStyle name="20% - Accent1 2 2 3 5 6 2 2" xfId="4848" xr:uid="{00000000-0005-0000-0000-000047120000}"/>
    <cellStyle name="20% - Accent1 2 2 3 5 6 2 2 2" xfId="4849" xr:uid="{00000000-0005-0000-0000-000048120000}"/>
    <cellStyle name="20% - Accent1 2 2 3 5 6 2 3" xfId="4850" xr:uid="{00000000-0005-0000-0000-000049120000}"/>
    <cellStyle name="20% - Accent1 2 2 3 5 6 3" xfId="4851" xr:uid="{00000000-0005-0000-0000-00004A120000}"/>
    <cellStyle name="20% - Accent1 2 2 3 5 6 3 2" xfId="4852" xr:uid="{00000000-0005-0000-0000-00004B120000}"/>
    <cellStyle name="20% - Accent1 2 2 3 5 6 4" xfId="4853" xr:uid="{00000000-0005-0000-0000-00004C120000}"/>
    <cellStyle name="20% - Accent1 2 2 3 5 7" xfId="4854" xr:uid="{00000000-0005-0000-0000-00004D120000}"/>
    <cellStyle name="20% - Accent1 2 2 3 5 7 2" xfId="4855" xr:uid="{00000000-0005-0000-0000-00004E120000}"/>
    <cellStyle name="20% - Accent1 2 2 3 5 7 2 2" xfId="4856" xr:uid="{00000000-0005-0000-0000-00004F120000}"/>
    <cellStyle name="20% - Accent1 2 2 3 5 7 3" xfId="4857" xr:uid="{00000000-0005-0000-0000-000050120000}"/>
    <cellStyle name="20% - Accent1 2 2 3 5 8" xfId="4858" xr:uid="{00000000-0005-0000-0000-000051120000}"/>
    <cellStyle name="20% - Accent1 2 2 3 5 8 2" xfId="4859" xr:uid="{00000000-0005-0000-0000-000052120000}"/>
    <cellStyle name="20% - Accent1 2 2 3 5 8 2 2" xfId="4860" xr:uid="{00000000-0005-0000-0000-000053120000}"/>
    <cellStyle name="20% - Accent1 2 2 3 5 8 3" xfId="4861" xr:uid="{00000000-0005-0000-0000-000054120000}"/>
    <cellStyle name="20% - Accent1 2 2 3 5 9" xfId="4862" xr:uid="{00000000-0005-0000-0000-000055120000}"/>
    <cellStyle name="20% - Accent1 2 2 3 5 9 2" xfId="4863" xr:uid="{00000000-0005-0000-0000-000056120000}"/>
    <cellStyle name="20% - Accent1 2 2 3 6" xfId="4864" xr:uid="{00000000-0005-0000-0000-000057120000}"/>
    <cellStyle name="20% - Accent1 2 2 3 6 10" xfId="4865" xr:uid="{00000000-0005-0000-0000-000058120000}"/>
    <cellStyle name="20% - Accent1 2 2 3 6 10 2" xfId="4866" xr:uid="{00000000-0005-0000-0000-000059120000}"/>
    <cellStyle name="20% - Accent1 2 2 3 6 11" xfId="4867" xr:uid="{00000000-0005-0000-0000-00005A120000}"/>
    <cellStyle name="20% - Accent1 2 2 3 6 2" xfId="4868" xr:uid="{00000000-0005-0000-0000-00005B120000}"/>
    <cellStyle name="20% - Accent1 2 2 3 6 2 2" xfId="4869" xr:uid="{00000000-0005-0000-0000-00005C120000}"/>
    <cellStyle name="20% - Accent1 2 2 3 6 2 2 2" xfId="4870" xr:uid="{00000000-0005-0000-0000-00005D120000}"/>
    <cellStyle name="20% - Accent1 2 2 3 6 2 2 2 2" xfId="4871" xr:uid="{00000000-0005-0000-0000-00005E120000}"/>
    <cellStyle name="20% - Accent1 2 2 3 6 2 2 2 2 2" xfId="4872" xr:uid="{00000000-0005-0000-0000-00005F120000}"/>
    <cellStyle name="20% - Accent1 2 2 3 6 2 2 2 3" xfId="4873" xr:uid="{00000000-0005-0000-0000-000060120000}"/>
    <cellStyle name="20% - Accent1 2 2 3 6 2 2 3" xfId="4874" xr:uid="{00000000-0005-0000-0000-000061120000}"/>
    <cellStyle name="20% - Accent1 2 2 3 6 2 2 3 2" xfId="4875" xr:uid="{00000000-0005-0000-0000-000062120000}"/>
    <cellStyle name="20% - Accent1 2 2 3 6 2 2 4" xfId="4876" xr:uid="{00000000-0005-0000-0000-000063120000}"/>
    <cellStyle name="20% - Accent1 2 2 3 6 2 3" xfId="4877" xr:uid="{00000000-0005-0000-0000-000064120000}"/>
    <cellStyle name="20% - Accent1 2 2 3 6 2 3 2" xfId="4878" xr:uid="{00000000-0005-0000-0000-000065120000}"/>
    <cellStyle name="20% - Accent1 2 2 3 6 2 3 2 2" xfId="4879" xr:uid="{00000000-0005-0000-0000-000066120000}"/>
    <cellStyle name="20% - Accent1 2 2 3 6 2 3 2 2 2" xfId="4880" xr:uid="{00000000-0005-0000-0000-000067120000}"/>
    <cellStyle name="20% - Accent1 2 2 3 6 2 3 2 3" xfId="4881" xr:uid="{00000000-0005-0000-0000-000068120000}"/>
    <cellStyle name="20% - Accent1 2 2 3 6 2 3 3" xfId="4882" xr:uid="{00000000-0005-0000-0000-000069120000}"/>
    <cellStyle name="20% - Accent1 2 2 3 6 2 3 3 2" xfId="4883" xr:uid="{00000000-0005-0000-0000-00006A120000}"/>
    <cellStyle name="20% - Accent1 2 2 3 6 2 3 4" xfId="4884" xr:uid="{00000000-0005-0000-0000-00006B120000}"/>
    <cellStyle name="20% - Accent1 2 2 3 6 2 4" xfId="4885" xr:uid="{00000000-0005-0000-0000-00006C120000}"/>
    <cellStyle name="20% - Accent1 2 2 3 6 2 4 2" xfId="4886" xr:uid="{00000000-0005-0000-0000-00006D120000}"/>
    <cellStyle name="20% - Accent1 2 2 3 6 2 4 2 2" xfId="4887" xr:uid="{00000000-0005-0000-0000-00006E120000}"/>
    <cellStyle name="20% - Accent1 2 2 3 6 2 4 2 2 2" xfId="4888" xr:uid="{00000000-0005-0000-0000-00006F120000}"/>
    <cellStyle name="20% - Accent1 2 2 3 6 2 4 2 3" xfId="4889" xr:uid="{00000000-0005-0000-0000-000070120000}"/>
    <cellStyle name="20% - Accent1 2 2 3 6 2 4 3" xfId="4890" xr:uid="{00000000-0005-0000-0000-000071120000}"/>
    <cellStyle name="20% - Accent1 2 2 3 6 2 4 3 2" xfId="4891" xr:uid="{00000000-0005-0000-0000-000072120000}"/>
    <cellStyle name="20% - Accent1 2 2 3 6 2 4 4" xfId="4892" xr:uid="{00000000-0005-0000-0000-000073120000}"/>
    <cellStyle name="20% - Accent1 2 2 3 6 2 5" xfId="4893" xr:uid="{00000000-0005-0000-0000-000074120000}"/>
    <cellStyle name="20% - Accent1 2 2 3 6 2 5 2" xfId="4894" xr:uid="{00000000-0005-0000-0000-000075120000}"/>
    <cellStyle name="20% - Accent1 2 2 3 6 2 5 2 2" xfId="4895" xr:uid="{00000000-0005-0000-0000-000076120000}"/>
    <cellStyle name="20% - Accent1 2 2 3 6 2 5 3" xfId="4896" xr:uid="{00000000-0005-0000-0000-000077120000}"/>
    <cellStyle name="20% - Accent1 2 2 3 6 2 6" xfId="4897" xr:uid="{00000000-0005-0000-0000-000078120000}"/>
    <cellStyle name="20% - Accent1 2 2 3 6 2 6 2" xfId="4898" xr:uid="{00000000-0005-0000-0000-000079120000}"/>
    <cellStyle name="20% - Accent1 2 2 3 6 2 6 2 2" xfId="4899" xr:uid="{00000000-0005-0000-0000-00007A120000}"/>
    <cellStyle name="20% - Accent1 2 2 3 6 2 6 3" xfId="4900" xr:uid="{00000000-0005-0000-0000-00007B120000}"/>
    <cellStyle name="20% - Accent1 2 2 3 6 2 7" xfId="4901" xr:uid="{00000000-0005-0000-0000-00007C120000}"/>
    <cellStyle name="20% - Accent1 2 2 3 6 2 7 2" xfId="4902" xr:uid="{00000000-0005-0000-0000-00007D120000}"/>
    <cellStyle name="20% - Accent1 2 2 3 6 2 8" xfId="4903" xr:uid="{00000000-0005-0000-0000-00007E120000}"/>
    <cellStyle name="20% - Accent1 2 2 3 6 2 8 2" xfId="4904" xr:uid="{00000000-0005-0000-0000-00007F120000}"/>
    <cellStyle name="20% - Accent1 2 2 3 6 2 9" xfId="4905" xr:uid="{00000000-0005-0000-0000-000080120000}"/>
    <cellStyle name="20% - Accent1 2 2 3 6 3" xfId="4906" xr:uid="{00000000-0005-0000-0000-000081120000}"/>
    <cellStyle name="20% - Accent1 2 2 3 6 3 2" xfId="4907" xr:uid="{00000000-0005-0000-0000-000082120000}"/>
    <cellStyle name="20% - Accent1 2 2 3 6 3 2 2" xfId="4908" xr:uid="{00000000-0005-0000-0000-000083120000}"/>
    <cellStyle name="20% - Accent1 2 2 3 6 3 2 2 2" xfId="4909" xr:uid="{00000000-0005-0000-0000-000084120000}"/>
    <cellStyle name="20% - Accent1 2 2 3 6 3 2 2 2 2" xfId="4910" xr:uid="{00000000-0005-0000-0000-000085120000}"/>
    <cellStyle name="20% - Accent1 2 2 3 6 3 2 2 3" xfId="4911" xr:uid="{00000000-0005-0000-0000-000086120000}"/>
    <cellStyle name="20% - Accent1 2 2 3 6 3 2 3" xfId="4912" xr:uid="{00000000-0005-0000-0000-000087120000}"/>
    <cellStyle name="20% - Accent1 2 2 3 6 3 2 3 2" xfId="4913" xr:uid="{00000000-0005-0000-0000-000088120000}"/>
    <cellStyle name="20% - Accent1 2 2 3 6 3 2 4" xfId="4914" xr:uid="{00000000-0005-0000-0000-000089120000}"/>
    <cellStyle name="20% - Accent1 2 2 3 6 3 3" xfId="4915" xr:uid="{00000000-0005-0000-0000-00008A120000}"/>
    <cellStyle name="20% - Accent1 2 2 3 6 3 3 2" xfId="4916" xr:uid="{00000000-0005-0000-0000-00008B120000}"/>
    <cellStyle name="20% - Accent1 2 2 3 6 3 3 2 2" xfId="4917" xr:uid="{00000000-0005-0000-0000-00008C120000}"/>
    <cellStyle name="20% - Accent1 2 2 3 6 3 3 2 2 2" xfId="4918" xr:uid="{00000000-0005-0000-0000-00008D120000}"/>
    <cellStyle name="20% - Accent1 2 2 3 6 3 3 2 3" xfId="4919" xr:uid="{00000000-0005-0000-0000-00008E120000}"/>
    <cellStyle name="20% - Accent1 2 2 3 6 3 3 3" xfId="4920" xr:uid="{00000000-0005-0000-0000-00008F120000}"/>
    <cellStyle name="20% - Accent1 2 2 3 6 3 3 3 2" xfId="4921" xr:uid="{00000000-0005-0000-0000-000090120000}"/>
    <cellStyle name="20% - Accent1 2 2 3 6 3 3 4" xfId="4922" xr:uid="{00000000-0005-0000-0000-000091120000}"/>
    <cellStyle name="20% - Accent1 2 2 3 6 3 4" xfId="4923" xr:uid="{00000000-0005-0000-0000-000092120000}"/>
    <cellStyle name="20% - Accent1 2 2 3 6 3 4 2" xfId="4924" xr:uid="{00000000-0005-0000-0000-000093120000}"/>
    <cellStyle name="20% - Accent1 2 2 3 6 3 4 2 2" xfId="4925" xr:uid="{00000000-0005-0000-0000-000094120000}"/>
    <cellStyle name="20% - Accent1 2 2 3 6 3 4 2 2 2" xfId="4926" xr:uid="{00000000-0005-0000-0000-000095120000}"/>
    <cellStyle name="20% - Accent1 2 2 3 6 3 4 2 3" xfId="4927" xr:uid="{00000000-0005-0000-0000-000096120000}"/>
    <cellStyle name="20% - Accent1 2 2 3 6 3 4 3" xfId="4928" xr:uid="{00000000-0005-0000-0000-000097120000}"/>
    <cellStyle name="20% - Accent1 2 2 3 6 3 4 3 2" xfId="4929" xr:uid="{00000000-0005-0000-0000-000098120000}"/>
    <cellStyle name="20% - Accent1 2 2 3 6 3 4 4" xfId="4930" xr:uid="{00000000-0005-0000-0000-000099120000}"/>
    <cellStyle name="20% - Accent1 2 2 3 6 3 5" xfId="4931" xr:uid="{00000000-0005-0000-0000-00009A120000}"/>
    <cellStyle name="20% - Accent1 2 2 3 6 3 5 2" xfId="4932" xr:uid="{00000000-0005-0000-0000-00009B120000}"/>
    <cellStyle name="20% - Accent1 2 2 3 6 3 5 2 2" xfId="4933" xr:uid="{00000000-0005-0000-0000-00009C120000}"/>
    <cellStyle name="20% - Accent1 2 2 3 6 3 5 3" xfId="4934" xr:uid="{00000000-0005-0000-0000-00009D120000}"/>
    <cellStyle name="20% - Accent1 2 2 3 6 3 6" xfId="4935" xr:uid="{00000000-0005-0000-0000-00009E120000}"/>
    <cellStyle name="20% - Accent1 2 2 3 6 3 6 2" xfId="4936" xr:uid="{00000000-0005-0000-0000-00009F120000}"/>
    <cellStyle name="20% - Accent1 2 2 3 6 3 6 2 2" xfId="4937" xr:uid="{00000000-0005-0000-0000-0000A0120000}"/>
    <cellStyle name="20% - Accent1 2 2 3 6 3 6 3" xfId="4938" xr:uid="{00000000-0005-0000-0000-0000A1120000}"/>
    <cellStyle name="20% - Accent1 2 2 3 6 3 7" xfId="4939" xr:uid="{00000000-0005-0000-0000-0000A2120000}"/>
    <cellStyle name="20% - Accent1 2 2 3 6 3 7 2" xfId="4940" xr:uid="{00000000-0005-0000-0000-0000A3120000}"/>
    <cellStyle name="20% - Accent1 2 2 3 6 3 8" xfId="4941" xr:uid="{00000000-0005-0000-0000-0000A4120000}"/>
    <cellStyle name="20% - Accent1 2 2 3 6 3 8 2" xfId="4942" xr:uid="{00000000-0005-0000-0000-0000A5120000}"/>
    <cellStyle name="20% - Accent1 2 2 3 6 3 9" xfId="4943" xr:uid="{00000000-0005-0000-0000-0000A6120000}"/>
    <cellStyle name="20% - Accent1 2 2 3 6 4" xfId="4944" xr:uid="{00000000-0005-0000-0000-0000A7120000}"/>
    <cellStyle name="20% - Accent1 2 2 3 6 4 2" xfId="4945" xr:uid="{00000000-0005-0000-0000-0000A8120000}"/>
    <cellStyle name="20% - Accent1 2 2 3 6 4 2 2" xfId="4946" xr:uid="{00000000-0005-0000-0000-0000A9120000}"/>
    <cellStyle name="20% - Accent1 2 2 3 6 4 2 2 2" xfId="4947" xr:uid="{00000000-0005-0000-0000-0000AA120000}"/>
    <cellStyle name="20% - Accent1 2 2 3 6 4 2 3" xfId="4948" xr:uid="{00000000-0005-0000-0000-0000AB120000}"/>
    <cellStyle name="20% - Accent1 2 2 3 6 4 3" xfId="4949" xr:uid="{00000000-0005-0000-0000-0000AC120000}"/>
    <cellStyle name="20% - Accent1 2 2 3 6 4 3 2" xfId="4950" xr:uid="{00000000-0005-0000-0000-0000AD120000}"/>
    <cellStyle name="20% - Accent1 2 2 3 6 4 4" xfId="4951" xr:uid="{00000000-0005-0000-0000-0000AE120000}"/>
    <cellStyle name="20% - Accent1 2 2 3 6 5" xfId="4952" xr:uid="{00000000-0005-0000-0000-0000AF120000}"/>
    <cellStyle name="20% - Accent1 2 2 3 6 5 2" xfId="4953" xr:uid="{00000000-0005-0000-0000-0000B0120000}"/>
    <cellStyle name="20% - Accent1 2 2 3 6 5 2 2" xfId="4954" xr:uid="{00000000-0005-0000-0000-0000B1120000}"/>
    <cellStyle name="20% - Accent1 2 2 3 6 5 2 2 2" xfId="4955" xr:uid="{00000000-0005-0000-0000-0000B2120000}"/>
    <cellStyle name="20% - Accent1 2 2 3 6 5 2 3" xfId="4956" xr:uid="{00000000-0005-0000-0000-0000B3120000}"/>
    <cellStyle name="20% - Accent1 2 2 3 6 5 3" xfId="4957" xr:uid="{00000000-0005-0000-0000-0000B4120000}"/>
    <cellStyle name="20% - Accent1 2 2 3 6 5 3 2" xfId="4958" xr:uid="{00000000-0005-0000-0000-0000B5120000}"/>
    <cellStyle name="20% - Accent1 2 2 3 6 5 4" xfId="4959" xr:uid="{00000000-0005-0000-0000-0000B6120000}"/>
    <cellStyle name="20% - Accent1 2 2 3 6 6" xfId="4960" xr:uid="{00000000-0005-0000-0000-0000B7120000}"/>
    <cellStyle name="20% - Accent1 2 2 3 6 6 2" xfId="4961" xr:uid="{00000000-0005-0000-0000-0000B8120000}"/>
    <cellStyle name="20% - Accent1 2 2 3 6 6 2 2" xfId="4962" xr:uid="{00000000-0005-0000-0000-0000B9120000}"/>
    <cellStyle name="20% - Accent1 2 2 3 6 6 2 2 2" xfId="4963" xr:uid="{00000000-0005-0000-0000-0000BA120000}"/>
    <cellStyle name="20% - Accent1 2 2 3 6 6 2 3" xfId="4964" xr:uid="{00000000-0005-0000-0000-0000BB120000}"/>
    <cellStyle name="20% - Accent1 2 2 3 6 6 3" xfId="4965" xr:uid="{00000000-0005-0000-0000-0000BC120000}"/>
    <cellStyle name="20% - Accent1 2 2 3 6 6 3 2" xfId="4966" xr:uid="{00000000-0005-0000-0000-0000BD120000}"/>
    <cellStyle name="20% - Accent1 2 2 3 6 6 4" xfId="4967" xr:uid="{00000000-0005-0000-0000-0000BE120000}"/>
    <cellStyle name="20% - Accent1 2 2 3 6 7" xfId="4968" xr:uid="{00000000-0005-0000-0000-0000BF120000}"/>
    <cellStyle name="20% - Accent1 2 2 3 6 7 2" xfId="4969" xr:uid="{00000000-0005-0000-0000-0000C0120000}"/>
    <cellStyle name="20% - Accent1 2 2 3 6 7 2 2" xfId="4970" xr:uid="{00000000-0005-0000-0000-0000C1120000}"/>
    <cellStyle name="20% - Accent1 2 2 3 6 7 3" xfId="4971" xr:uid="{00000000-0005-0000-0000-0000C2120000}"/>
    <cellStyle name="20% - Accent1 2 2 3 6 8" xfId="4972" xr:uid="{00000000-0005-0000-0000-0000C3120000}"/>
    <cellStyle name="20% - Accent1 2 2 3 6 8 2" xfId="4973" xr:uid="{00000000-0005-0000-0000-0000C4120000}"/>
    <cellStyle name="20% - Accent1 2 2 3 6 8 2 2" xfId="4974" xr:uid="{00000000-0005-0000-0000-0000C5120000}"/>
    <cellStyle name="20% - Accent1 2 2 3 6 8 3" xfId="4975" xr:uid="{00000000-0005-0000-0000-0000C6120000}"/>
    <cellStyle name="20% - Accent1 2 2 3 6 9" xfId="4976" xr:uid="{00000000-0005-0000-0000-0000C7120000}"/>
    <cellStyle name="20% - Accent1 2 2 3 6 9 2" xfId="4977" xr:uid="{00000000-0005-0000-0000-0000C8120000}"/>
    <cellStyle name="20% - Accent1 2 2 3 7" xfId="4978" xr:uid="{00000000-0005-0000-0000-0000C9120000}"/>
    <cellStyle name="20% - Accent1 2 2 3 7 2" xfId="4979" xr:uid="{00000000-0005-0000-0000-0000CA120000}"/>
    <cellStyle name="20% - Accent1 2 2 3 7 2 2" xfId="4980" xr:uid="{00000000-0005-0000-0000-0000CB120000}"/>
    <cellStyle name="20% - Accent1 2 2 3 7 2 2 2" xfId="4981" xr:uid="{00000000-0005-0000-0000-0000CC120000}"/>
    <cellStyle name="20% - Accent1 2 2 3 7 2 2 2 2" xfId="4982" xr:uid="{00000000-0005-0000-0000-0000CD120000}"/>
    <cellStyle name="20% - Accent1 2 2 3 7 2 2 3" xfId="4983" xr:uid="{00000000-0005-0000-0000-0000CE120000}"/>
    <cellStyle name="20% - Accent1 2 2 3 7 2 3" xfId="4984" xr:uid="{00000000-0005-0000-0000-0000CF120000}"/>
    <cellStyle name="20% - Accent1 2 2 3 7 2 3 2" xfId="4985" xr:uid="{00000000-0005-0000-0000-0000D0120000}"/>
    <cellStyle name="20% - Accent1 2 2 3 7 2 4" xfId="4986" xr:uid="{00000000-0005-0000-0000-0000D1120000}"/>
    <cellStyle name="20% - Accent1 2 2 3 7 3" xfId="4987" xr:uid="{00000000-0005-0000-0000-0000D2120000}"/>
    <cellStyle name="20% - Accent1 2 2 3 7 3 2" xfId="4988" xr:uid="{00000000-0005-0000-0000-0000D3120000}"/>
    <cellStyle name="20% - Accent1 2 2 3 7 3 2 2" xfId="4989" xr:uid="{00000000-0005-0000-0000-0000D4120000}"/>
    <cellStyle name="20% - Accent1 2 2 3 7 3 2 2 2" xfId="4990" xr:uid="{00000000-0005-0000-0000-0000D5120000}"/>
    <cellStyle name="20% - Accent1 2 2 3 7 3 2 3" xfId="4991" xr:uid="{00000000-0005-0000-0000-0000D6120000}"/>
    <cellStyle name="20% - Accent1 2 2 3 7 3 3" xfId="4992" xr:uid="{00000000-0005-0000-0000-0000D7120000}"/>
    <cellStyle name="20% - Accent1 2 2 3 7 3 3 2" xfId="4993" xr:uid="{00000000-0005-0000-0000-0000D8120000}"/>
    <cellStyle name="20% - Accent1 2 2 3 7 3 4" xfId="4994" xr:uid="{00000000-0005-0000-0000-0000D9120000}"/>
    <cellStyle name="20% - Accent1 2 2 3 7 4" xfId="4995" xr:uid="{00000000-0005-0000-0000-0000DA120000}"/>
    <cellStyle name="20% - Accent1 2 2 3 7 4 2" xfId="4996" xr:uid="{00000000-0005-0000-0000-0000DB120000}"/>
    <cellStyle name="20% - Accent1 2 2 3 7 4 2 2" xfId="4997" xr:uid="{00000000-0005-0000-0000-0000DC120000}"/>
    <cellStyle name="20% - Accent1 2 2 3 7 4 2 2 2" xfId="4998" xr:uid="{00000000-0005-0000-0000-0000DD120000}"/>
    <cellStyle name="20% - Accent1 2 2 3 7 4 2 3" xfId="4999" xr:uid="{00000000-0005-0000-0000-0000DE120000}"/>
    <cellStyle name="20% - Accent1 2 2 3 7 4 3" xfId="5000" xr:uid="{00000000-0005-0000-0000-0000DF120000}"/>
    <cellStyle name="20% - Accent1 2 2 3 7 4 3 2" xfId="5001" xr:uid="{00000000-0005-0000-0000-0000E0120000}"/>
    <cellStyle name="20% - Accent1 2 2 3 7 4 4" xfId="5002" xr:uid="{00000000-0005-0000-0000-0000E1120000}"/>
    <cellStyle name="20% - Accent1 2 2 3 7 5" xfId="5003" xr:uid="{00000000-0005-0000-0000-0000E2120000}"/>
    <cellStyle name="20% - Accent1 2 2 3 7 5 2" xfId="5004" xr:uid="{00000000-0005-0000-0000-0000E3120000}"/>
    <cellStyle name="20% - Accent1 2 2 3 7 5 2 2" xfId="5005" xr:uid="{00000000-0005-0000-0000-0000E4120000}"/>
    <cellStyle name="20% - Accent1 2 2 3 7 5 3" xfId="5006" xr:uid="{00000000-0005-0000-0000-0000E5120000}"/>
    <cellStyle name="20% - Accent1 2 2 3 7 6" xfId="5007" xr:uid="{00000000-0005-0000-0000-0000E6120000}"/>
    <cellStyle name="20% - Accent1 2 2 3 7 6 2" xfId="5008" xr:uid="{00000000-0005-0000-0000-0000E7120000}"/>
    <cellStyle name="20% - Accent1 2 2 3 7 6 2 2" xfId="5009" xr:uid="{00000000-0005-0000-0000-0000E8120000}"/>
    <cellStyle name="20% - Accent1 2 2 3 7 6 3" xfId="5010" xr:uid="{00000000-0005-0000-0000-0000E9120000}"/>
    <cellStyle name="20% - Accent1 2 2 3 7 7" xfId="5011" xr:uid="{00000000-0005-0000-0000-0000EA120000}"/>
    <cellStyle name="20% - Accent1 2 2 3 7 7 2" xfId="5012" xr:uid="{00000000-0005-0000-0000-0000EB120000}"/>
    <cellStyle name="20% - Accent1 2 2 3 7 8" xfId="5013" xr:uid="{00000000-0005-0000-0000-0000EC120000}"/>
    <cellStyle name="20% - Accent1 2 2 3 7 8 2" xfId="5014" xr:uid="{00000000-0005-0000-0000-0000ED120000}"/>
    <cellStyle name="20% - Accent1 2 2 3 7 9" xfId="5015" xr:uid="{00000000-0005-0000-0000-0000EE120000}"/>
    <cellStyle name="20% - Accent1 2 2 3 8" xfId="5016" xr:uid="{00000000-0005-0000-0000-0000EF120000}"/>
    <cellStyle name="20% - Accent1 2 2 3 8 2" xfId="5017" xr:uid="{00000000-0005-0000-0000-0000F0120000}"/>
    <cellStyle name="20% - Accent1 2 2 3 8 2 2" xfId="5018" xr:uid="{00000000-0005-0000-0000-0000F1120000}"/>
    <cellStyle name="20% - Accent1 2 2 3 8 2 2 2" xfId="5019" xr:uid="{00000000-0005-0000-0000-0000F2120000}"/>
    <cellStyle name="20% - Accent1 2 2 3 8 2 2 2 2" xfId="5020" xr:uid="{00000000-0005-0000-0000-0000F3120000}"/>
    <cellStyle name="20% - Accent1 2 2 3 8 2 2 3" xfId="5021" xr:uid="{00000000-0005-0000-0000-0000F4120000}"/>
    <cellStyle name="20% - Accent1 2 2 3 8 2 3" xfId="5022" xr:uid="{00000000-0005-0000-0000-0000F5120000}"/>
    <cellStyle name="20% - Accent1 2 2 3 8 2 3 2" xfId="5023" xr:uid="{00000000-0005-0000-0000-0000F6120000}"/>
    <cellStyle name="20% - Accent1 2 2 3 8 2 4" xfId="5024" xr:uid="{00000000-0005-0000-0000-0000F7120000}"/>
    <cellStyle name="20% - Accent1 2 2 3 8 3" xfId="5025" xr:uid="{00000000-0005-0000-0000-0000F8120000}"/>
    <cellStyle name="20% - Accent1 2 2 3 8 3 2" xfId="5026" xr:uid="{00000000-0005-0000-0000-0000F9120000}"/>
    <cellStyle name="20% - Accent1 2 2 3 8 3 2 2" xfId="5027" xr:uid="{00000000-0005-0000-0000-0000FA120000}"/>
    <cellStyle name="20% - Accent1 2 2 3 8 3 2 2 2" xfId="5028" xr:uid="{00000000-0005-0000-0000-0000FB120000}"/>
    <cellStyle name="20% - Accent1 2 2 3 8 3 2 3" xfId="5029" xr:uid="{00000000-0005-0000-0000-0000FC120000}"/>
    <cellStyle name="20% - Accent1 2 2 3 8 3 3" xfId="5030" xr:uid="{00000000-0005-0000-0000-0000FD120000}"/>
    <cellStyle name="20% - Accent1 2 2 3 8 3 3 2" xfId="5031" xr:uid="{00000000-0005-0000-0000-0000FE120000}"/>
    <cellStyle name="20% - Accent1 2 2 3 8 3 4" xfId="5032" xr:uid="{00000000-0005-0000-0000-0000FF120000}"/>
    <cellStyle name="20% - Accent1 2 2 3 8 4" xfId="5033" xr:uid="{00000000-0005-0000-0000-000000130000}"/>
    <cellStyle name="20% - Accent1 2 2 3 8 4 2" xfId="5034" xr:uid="{00000000-0005-0000-0000-000001130000}"/>
    <cellStyle name="20% - Accent1 2 2 3 8 4 2 2" xfId="5035" xr:uid="{00000000-0005-0000-0000-000002130000}"/>
    <cellStyle name="20% - Accent1 2 2 3 8 4 2 2 2" xfId="5036" xr:uid="{00000000-0005-0000-0000-000003130000}"/>
    <cellStyle name="20% - Accent1 2 2 3 8 4 2 3" xfId="5037" xr:uid="{00000000-0005-0000-0000-000004130000}"/>
    <cellStyle name="20% - Accent1 2 2 3 8 4 3" xfId="5038" xr:uid="{00000000-0005-0000-0000-000005130000}"/>
    <cellStyle name="20% - Accent1 2 2 3 8 4 3 2" xfId="5039" xr:uid="{00000000-0005-0000-0000-000006130000}"/>
    <cellStyle name="20% - Accent1 2 2 3 8 4 4" xfId="5040" xr:uid="{00000000-0005-0000-0000-000007130000}"/>
    <cellStyle name="20% - Accent1 2 2 3 8 5" xfId="5041" xr:uid="{00000000-0005-0000-0000-000008130000}"/>
    <cellStyle name="20% - Accent1 2 2 3 8 5 2" xfId="5042" xr:uid="{00000000-0005-0000-0000-000009130000}"/>
    <cellStyle name="20% - Accent1 2 2 3 8 5 2 2" xfId="5043" xr:uid="{00000000-0005-0000-0000-00000A130000}"/>
    <cellStyle name="20% - Accent1 2 2 3 8 5 3" xfId="5044" xr:uid="{00000000-0005-0000-0000-00000B130000}"/>
    <cellStyle name="20% - Accent1 2 2 3 8 6" xfId="5045" xr:uid="{00000000-0005-0000-0000-00000C130000}"/>
    <cellStyle name="20% - Accent1 2 2 3 8 6 2" xfId="5046" xr:uid="{00000000-0005-0000-0000-00000D130000}"/>
    <cellStyle name="20% - Accent1 2 2 3 8 6 2 2" xfId="5047" xr:uid="{00000000-0005-0000-0000-00000E130000}"/>
    <cellStyle name="20% - Accent1 2 2 3 8 6 3" xfId="5048" xr:uid="{00000000-0005-0000-0000-00000F130000}"/>
    <cellStyle name="20% - Accent1 2 2 3 8 7" xfId="5049" xr:uid="{00000000-0005-0000-0000-000010130000}"/>
    <cellStyle name="20% - Accent1 2 2 3 8 7 2" xfId="5050" xr:uid="{00000000-0005-0000-0000-000011130000}"/>
    <cellStyle name="20% - Accent1 2 2 3 8 8" xfId="5051" xr:uid="{00000000-0005-0000-0000-000012130000}"/>
    <cellStyle name="20% - Accent1 2 2 3 8 8 2" xfId="5052" xr:uid="{00000000-0005-0000-0000-000013130000}"/>
    <cellStyle name="20% - Accent1 2 2 3 8 9" xfId="5053" xr:uid="{00000000-0005-0000-0000-000014130000}"/>
    <cellStyle name="20% - Accent1 2 2 3 9" xfId="5054" xr:uid="{00000000-0005-0000-0000-000015130000}"/>
    <cellStyle name="20% - Accent1 2 2 3 9 2" xfId="5055" xr:uid="{00000000-0005-0000-0000-000016130000}"/>
    <cellStyle name="20% - Accent1 2 2 3 9 2 2" xfId="5056" xr:uid="{00000000-0005-0000-0000-000017130000}"/>
    <cellStyle name="20% - Accent1 2 2 3 9 2 2 2" xfId="5057" xr:uid="{00000000-0005-0000-0000-000018130000}"/>
    <cellStyle name="20% - Accent1 2 2 3 9 2 3" xfId="5058" xr:uid="{00000000-0005-0000-0000-000019130000}"/>
    <cellStyle name="20% - Accent1 2 2 3 9 3" xfId="5059" xr:uid="{00000000-0005-0000-0000-00001A130000}"/>
    <cellStyle name="20% - Accent1 2 2 3 9 3 2" xfId="5060" xr:uid="{00000000-0005-0000-0000-00001B130000}"/>
    <cellStyle name="20% - Accent1 2 2 3 9 4" xfId="5061" xr:uid="{00000000-0005-0000-0000-00001C130000}"/>
    <cellStyle name="20% - Accent1 2 2 4" xfId="5062" xr:uid="{00000000-0005-0000-0000-00001D130000}"/>
    <cellStyle name="20% - Accent1 2 2 4 10" xfId="5063" xr:uid="{00000000-0005-0000-0000-00001E130000}"/>
    <cellStyle name="20% - Accent1 2 2 4 10 2" xfId="5064" xr:uid="{00000000-0005-0000-0000-00001F130000}"/>
    <cellStyle name="20% - Accent1 2 2 4 10 2 2" xfId="5065" xr:uid="{00000000-0005-0000-0000-000020130000}"/>
    <cellStyle name="20% - Accent1 2 2 4 10 2 2 2" xfId="5066" xr:uid="{00000000-0005-0000-0000-000021130000}"/>
    <cellStyle name="20% - Accent1 2 2 4 10 2 3" xfId="5067" xr:uid="{00000000-0005-0000-0000-000022130000}"/>
    <cellStyle name="20% - Accent1 2 2 4 10 3" xfId="5068" xr:uid="{00000000-0005-0000-0000-000023130000}"/>
    <cellStyle name="20% - Accent1 2 2 4 10 3 2" xfId="5069" xr:uid="{00000000-0005-0000-0000-000024130000}"/>
    <cellStyle name="20% - Accent1 2 2 4 10 4" xfId="5070" xr:uid="{00000000-0005-0000-0000-000025130000}"/>
    <cellStyle name="20% - Accent1 2 2 4 11" xfId="5071" xr:uid="{00000000-0005-0000-0000-000026130000}"/>
    <cellStyle name="20% - Accent1 2 2 4 11 2" xfId="5072" xr:uid="{00000000-0005-0000-0000-000027130000}"/>
    <cellStyle name="20% - Accent1 2 2 4 11 2 2" xfId="5073" xr:uid="{00000000-0005-0000-0000-000028130000}"/>
    <cellStyle name="20% - Accent1 2 2 4 11 2 2 2" xfId="5074" xr:uid="{00000000-0005-0000-0000-000029130000}"/>
    <cellStyle name="20% - Accent1 2 2 4 11 2 3" xfId="5075" xr:uid="{00000000-0005-0000-0000-00002A130000}"/>
    <cellStyle name="20% - Accent1 2 2 4 11 3" xfId="5076" xr:uid="{00000000-0005-0000-0000-00002B130000}"/>
    <cellStyle name="20% - Accent1 2 2 4 11 3 2" xfId="5077" xr:uid="{00000000-0005-0000-0000-00002C130000}"/>
    <cellStyle name="20% - Accent1 2 2 4 11 4" xfId="5078" xr:uid="{00000000-0005-0000-0000-00002D130000}"/>
    <cellStyle name="20% - Accent1 2 2 4 12" xfId="5079" xr:uid="{00000000-0005-0000-0000-00002E130000}"/>
    <cellStyle name="20% - Accent1 2 2 4 12 2" xfId="5080" xr:uid="{00000000-0005-0000-0000-00002F130000}"/>
    <cellStyle name="20% - Accent1 2 2 4 12 2 2" xfId="5081" xr:uid="{00000000-0005-0000-0000-000030130000}"/>
    <cellStyle name="20% - Accent1 2 2 4 12 3" xfId="5082" xr:uid="{00000000-0005-0000-0000-000031130000}"/>
    <cellStyle name="20% - Accent1 2 2 4 13" xfId="5083" xr:uid="{00000000-0005-0000-0000-000032130000}"/>
    <cellStyle name="20% - Accent1 2 2 4 13 2" xfId="5084" xr:uid="{00000000-0005-0000-0000-000033130000}"/>
    <cellStyle name="20% - Accent1 2 2 4 13 2 2" xfId="5085" xr:uid="{00000000-0005-0000-0000-000034130000}"/>
    <cellStyle name="20% - Accent1 2 2 4 13 3" xfId="5086" xr:uid="{00000000-0005-0000-0000-000035130000}"/>
    <cellStyle name="20% - Accent1 2 2 4 14" xfId="5087" xr:uid="{00000000-0005-0000-0000-000036130000}"/>
    <cellStyle name="20% - Accent1 2 2 4 14 2" xfId="5088" xr:uid="{00000000-0005-0000-0000-000037130000}"/>
    <cellStyle name="20% - Accent1 2 2 4 15" xfId="5089" xr:uid="{00000000-0005-0000-0000-000038130000}"/>
    <cellStyle name="20% - Accent1 2 2 4 15 2" xfId="5090" xr:uid="{00000000-0005-0000-0000-000039130000}"/>
    <cellStyle name="20% - Accent1 2 2 4 16" xfId="5091" xr:uid="{00000000-0005-0000-0000-00003A130000}"/>
    <cellStyle name="20% - Accent1 2 2 4 2" xfId="5092" xr:uid="{00000000-0005-0000-0000-00003B130000}"/>
    <cellStyle name="20% - Accent1 2 2 4 2 10" xfId="5093" xr:uid="{00000000-0005-0000-0000-00003C130000}"/>
    <cellStyle name="20% - Accent1 2 2 4 2 10 2" xfId="5094" xr:uid="{00000000-0005-0000-0000-00003D130000}"/>
    <cellStyle name="20% - Accent1 2 2 4 2 10 2 2" xfId="5095" xr:uid="{00000000-0005-0000-0000-00003E130000}"/>
    <cellStyle name="20% - Accent1 2 2 4 2 10 2 2 2" xfId="5096" xr:uid="{00000000-0005-0000-0000-00003F130000}"/>
    <cellStyle name="20% - Accent1 2 2 4 2 10 2 3" xfId="5097" xr:uid="{00000000-0005-0000-0000-000040130000}"/>
    <cellStyle name="20% - Accent1 2 2 4 2 10 3" xfId="5098" xr:uid="{00000000-0005-0000-0000-000041130000}"/>
    <cellStyle name="20% - Accent1 2 2 4 2 10 3 2" xfId="5099" xr:uid="{00000000-0005-0000-0000-000042130000}"/>
    <cellStyle name="20% - Accent1 2 2 4 2 10 4" xfId="5100" xr:uid="{00000000-0005-0000-0000-000043130000}"/>
    <cellStyle name="20% - Accent1 2 2 4 2 11" xfId="5101" xr:uid="{00000000-0005-0000-0000-000044130000}"/>
    <cellStyle name="20% - Accent1 2 2 4 2 11 2" xfId="5102" xr:uid="{00000000-0005-0000-0000-000045130000}"/>
    <cellStyle name="20% - Accent1 2 2 4 2 11 2 2" xfId="5103" xr:uid="{00000000-0005-0000-0000-000046130000}"/>
    <cellStyle name="20% - Accent1 2 2 4 2 11 3" xfId="5104" xr:uid="{00000000-0005-0000-0000-000047130000}"/>
    <cellStyle name="20% - Accent1 2 2 4 2 12" xfId="5105" xr:uid="{00000000-0005-0000-0000-000048130000}"/>
    <cellStyle name="20% - Accent1 2 2 4 2 12 2" xfId="5106" xr:uid="{00000000-0005-0000-0000-000049130000}"/>
    <cellStyle name="20% - Accent1 2 2 4 2 12 2 2" xfId="5107" xr:uid="{00000000-0005-0000-0000-00004A130000}"/>
    <cellStyle name="20% - Accent1 2 2 4 2 12 3" xfId="5108" xr:uid="{00000000-0005-0000-0000-00004B130000}"/>
    <cellStyle name="20% - Accent1 2 2 4 2 13" xfId="5109" xr:uid="{00000000-0005-0000-0000-00004C130000}"/>
    <cellStyle name="20% - Accent1 2 2 4 2 13 2" xfId="5110" xr:uid="{00000000-0005-0000-0000-00004D130000}"/>
    <cellStyle name="20% - Accent1 2 2 4 2 14" xfId="5111" xr:uid="{00000000-0005-0000-0000-00004E130000}"/>
    <cellStyle name="20% - Accent1 2 2 4 2 14 2" xfId="5112" xr:uid="{00000000-0005-0000-0000-00004F130000}"/>
    <cellStyle name="20% - Accent1 2 2 4 2 15" xfId="5113" xr:uid="{00000000-0005-0000-0000-000050130000}"/>
    <cellStyle name="20% - Accent1 2 2 4 2 2" xfId="5114" xr:uid="{00000000-0005-0000-0000-000051130000}"/>
    <cellStyle name="20% - Accent1 2 2 4 2 2 10" xfId="5115" xr:uid="{00000000-0005-0000-0000-000052130000}"/>
    <cellStyle name="20% - Accent1 2 2 4 2 2 10 2" xfId="5116" xr:uid="{00000000-0005-0000-0000-000053130000}"/>
    <cellStyle name="20% - Accent1 2 2 4 2 2 10 2 2" xfId="5117" xr:uid="{00000000-0005-0000-0000-000054130000}"/>
    <cellStyle name="20% - Accent1 2 2 4 2 2 10 3" xfId="5118" xr:uid="{00000000-0005-0000-0000-000055130000}"/>
    <cellStyle name="20% - Accent1 2 2 4 2 2 11" xfId="5119" xr:uid="{00000000-0005-0000-0000-000056130000}"/>
    <cellStyle name="20% - Accent1 2 2 4 2 2 11 2" xfId="5120" xr:uid="{00000000-0005-0000-0000-000057130000}"/>
    <cellStyle name="20% - Accent1 2 2 4 2 2 11 2 2" xfId="5121" xr:uid="{00000000-0005-0000-0000-000058130000}"/>
    <cellStyle name="20% - Accent1 2 2 4 2 2 11 3" xfId="5122" xr:uid="{00000000-0005-0000-0000-000059130000}"/>
    <cellStyle name="20% - Accent1 2 2 4 2 2 12" xfId="5123" xr:uid="{00000000-0005-0000-0000-00005A130000}"/>
    <cellStyle name="20% - Accent1 2 2 4 2 2 12 2" xfId="5124" xr:uid="{00000000-0005-0000-0000-00005B130000}"/>
    <cellStyle name="20% - Accent1 2 2 4 2 2 13" xfId="5125" xr:uid="{00000000-0005-0000-0000-00005C130000}"/>
    <cellStyle name="20% - Accent1 2 2 4 2 2 13 2" xfId="5126" xr:uid="{00000000-0005-0000-0000-00005D130000}"/>
    <cellStyle name="20% - Accent1 2 2 4 2 2 14" xfId="5127" xr:uid="{00000000-0005-0000-0000-00005E130000}"/>
    <cellStyle name="20% - Accent1 2 2 4 2 2 2" xfId="5128" xr:uid="{00000000-0005-0000-0000-00005F130000}"/>
    <cellStyle name="20% - Accent1 2 2 4 2 2 2 10" xfId="5129" xr:uid="{00000000-0005-0000-0000-000060130000}"/>
    <cellStyle name="20% - Accent1 2 2 4 2 2 2 10 2" xfId="5130" xr:uid="{00000000-0005-0000-0000-000061130000}"/>
    <cellStyle name="20% - Accent1 2 2 4 2 2 2 11" xfId="5131" xr:uid="{00000000-0005-0000-0000-000062130000}"/>
    <cellStyle name="20% - Accent1 2 2 4 2 2 2 2" xfId="5132" xr:uid="{00000000-0005-0000-0000-000063130000}"/>
    <cellStyle name="20% - Accent1 2 2 4 2 2 2 2 2" xfId="5133" xr:uid="{00000000-0005-0000-0000-000064130000}"/>
    <cellStyle name="20% - Accent1 2 2 4 2 2 2 2 2 2" xfId="5134" xr:uid="{00000000-0005-0000-0000-000065130000}"/>
    <cellStyle name="20% - Accent1 2 2 4 2 2 2 2 2 2 2" xfId="5135" xr:uid="{00000000-0005-0000-0000-000066130000}"/>
    <cellStyle name="20% - Accent1 2 2 4 2 2 2 2 2 2 2 2" xfId="5136" xr:uid="{00000000-0005-0000-0000-000067130000}"/>
    <cellStyle name="20% - Accent1 2 2 4 2 2 2 2 2 2 3" xfId="5137" xr:uid="{00000000-0005-0000-0000-000068130000}"/>
    <cellStyle name="20% - Accent1 2 2 4 2 2 2 2 2 3" xfId="5138" xr:uid="{00000000-0005-0000-0000-000069130000}"/>
    <cellStyle name="20% - Accent1 2 2 4 2 2 2 2 2 3 2" xfId="5139" xr:uid="{00000000-0005-0000-0000-00006A130000}"/>
    <cellStyle name="20% - Accent1 2 2 4 2 2 2 2 2 4" xfId="5140" xr:uid="{00000000-0005-0000-0000-00006B130000}"/>
    <cellStyle name="20% - Accent1 2 2 4 2 2 2 2 3" xfId="5141" xr:uid="{00000000-0005-0000-0000-00006C130000}"/>
    <cellStyle name="20% - Accent1 2 2 4 2 2 2 2 3 2" xfId="5142" xr:uid="{00000000-0005-0000-0000-00006D130000}"/>
    <cellStyle name="20% - Accent1 2 2 4 2 2 2 2 3 2 2" xfId="5143" xr:uid="{00000000-0005-0000-0000-00006E130000}"/>
    <cellStyle name="20% - Accent1 2 2 4 2 2 2 2 3 2 2 2" xfId="5144" xr:uid="{00000000-0005-0000-0000-00006F130000}"/>
    <cellStyle name="20% - Accent1 2 2 4 2 2 2 2 3 2 3" xfId="5145" xr:uid="{00000000-0005-0000-0000-000070130000}"/>
    <cellStyle name="20% - Accent1 2 2 4 2 2 2 2 3 3" xfId="5146" xr:uid="{00000000-0005-0000-0000-000071130000}"/>
    <cellStyle name="20% - Accent1 2 2 4 2 2 2 2 3 3 2" xfId="5147" xr:uid="{00000000-0005-0000-0000-000072130000}"/>
    <cellStyle name="20% - Accent1 2 2 4 2 2 2 2 3 4" xfId="5148" xr:uid="{00000000-0005-0000-0000-000073130000}"/>
    <cellStyle name="20% - Accent1 2 2 4 2 2 2 2 4" xfId="5149" xr:uid="{00000000-0005-0000-0000-000074130000}"/>
    <cellStyle name="20% - Accent1 2 2 4 2 2 2 2 4 2" xfId="5150" xr:uid="{00000000-0005-0000-0000-000075130000}"/>
    <cellStyle name="20% - Accent1 2 2 4 2 2 2 2 4 2 2" xfId="5151" xr:uid="{00000000-0005-0000-0000-000076130000}"/>
    <cellStyle name="20% - Accent1 2 2 4 2 2 2 2 4 2 2 2" xfId="5152" xr:uid="{00000000-0005-0000-0000-000077130000}"/>
    <cellStyle name="20% - Accent1 2 2 4 2 2 2 2 4 2 3" xfId="5153" xr:uid="{00000000-0005-0000-0000-000078130000}"/>
    <cellStyle name="20% - Accent1 2 2 4 2 2 2 2 4 3" xfId="5154" xr:uid="{00000000-0005-0000-0000-000079130000}"/>
    <cellStyle name="20% - Accent1 2 2 4 2 2 2 2 4 3 2" xfId="5155" xr:uid="{00000000-0005-0000-0000-00007A130000}"/>
    <cellStyle name="20% - Accent1 2 2 4 2 2 2 2 4 4" xfId="5156" xr:uid="{00000000-0005-0000-0000-00007B130000}"/>
    <cellStyle name="20% - Accent1 2 2 4 2 2 2 2 5" xfId="5157" xr:uid="{00000000-0005-0000-0000-00007C130000}"/>
    <cellStyle name="20% - Accent1 2 2 4 2 2 2 2 5 2" xfId="5158" xr:uid="{00000000-0005-0000-0000-00007D130000}"/>
    <cellStyle name="20% - Accent1 2 2 4 2 2 2 2 5 2 2" xfId="5159" xr:uid="{00000000-0005-0000-0000-00007E130000}"/>
    <cellStyle name="20% - Accent1 2 2 4 2 2 2 2 5 3" xfId="5160" xr:uid="{00000000-0005-0000-0000-00007F130000}"/>
    <cellStyle name="20% - Accent1 2 2 4 2 2 2 2 6" xfId="5161" xr:uid="{00000000-0005-0000-0000-000080130000}"/>
    <cellStyle name="20% - Accent1 2 2 4 2 2 2 2 6 2" xfId="5162" xr:uid="{00000000-0005-0000-0000-000081130000}"/>
    <cellStyle name="20% - Accent1 2 2 4 2 2 2 2 6 2 2" xfId="5163" xr:uid="{00000000-0005-0000-0000-000082130000}"/>
    <cellStyle name="20% - Accent1 2 2 4 2 2 2 2 6 3" xfId="5164" xr:uid="{00000000-0005-0000-0000-000083130000}"/>
    <cellStyle name="20% - Accent1 2 2 4 2 2 2 2 7" xfId="5165" xr:uid="{00000000-0005-0000-0000-000084130000}"/>
    <cellStyle name="20% - Accent1 2 2 4 2 2 2 2 7 2" xfId="5166" xr:uid="{00000000-0005-0000-0000-000085130000}"/>
    <cellStyle name="20% - Accent1 2 2 4 2 2 2 2 8" xfId="5167" xr:uid="{00000000-0005-0000-0000-000086130000}"/>
    <cellStyle name="20% - Accent1 2 2 4 2 2 2 2 8 2" xfId="5168" xr:uid="{00000000-0005-0000-0000-000087130000}"/>
    <cellStyle name="20% - Accent1 2 2 4 2 2 2 2 9" xfId="5169" xr:uid="{00000000-0005-0000-0000-000088130000}"/>
    <cellStyle name="20% - Accent1 2 2 4 2 2 2 3" xfId="5170" xr:uid="{00000000-0005-0000-0000-000089130000}"/>
    <cellStyle name="20% - Accent1 2 2 4 2 2 2 3 2" xfId="5171" xr:uid="{00000000-0005-0000-0000-00008A130000}"/>
    <cellStyle name="20% - Accent1 2 2 4 2 2 2 3 2 2" xfId="5172" xr:uid="{00000000-0005-0000-0000-00008B130000}"/>
    <cellStyle name="20% - Accent1 2 2 4 2 2 2 3 2 2 2" xfId="5173" xr:uid="{00000000-0005-0000-0000-00008C130000}"/>
    <cellStyle name="20% - Accent1 2 2 4 2 2 2 3 2 2 2 2" xfId="5174" xr:uid="{00000000-0005-0000-0000-00008D130000}"/>
    <cellStyle name="20% - Accent1 2 2 4 2 2 2 3 2 2 3" xfId="5175" xr:uid="{00000000-0005-0000-0000-00008E130000}"/>
    <cellStyle name="20% - Accent1 2 2 4 2 2 2 3 2 3" xfId="5176" xr:uid="{00000000-0005-0000-0000-00008F130000}"/>
    <cellStyle name="20% - Accent1 2 2 4 2 2 2 3 2 3 2" xfId="5177" xr:uid="{00000000-0005-0000-0000-000090130000}"/>
    <cellStyle name="20% - Accent1 2 2 4 2 2 2 3 2 4" xfId="5178" xr:uid="{00000000-0005-0000-0000-000091130000}"/>
    <cellStyle name="20% - Accent1 2 2 4 2 2 2 3 3" xfId="5179" xr:uid="{00000000-0005-0000-0000-000092130000}"/>
    <cellStyle name="20% - Accent1 2 2 4 2 2 2 3 3 2" xfId="5180" xr:uid="{00000000-0005-0000-0000-000093130000}"/>
    <cellStyle name="20% - Accent1 2 2 4 2 2 2 3 3 2 2" xfId="5181" xr:uid="{00000000-0005-0000-0000-000094130000}"/>
    <cellStyle name="20% - Accent1 2 2 4 2 2 2 3 3 2 2 2" xfId="5182" xr:uid="{00000000-0005-0000-0000-000095130000}"/>
    <cellStyle name="20% - Accent1 2 2 4 2 2 2 3 3 2 3" xfId="5183" xr:uid="{00000000-0005-0000-0000-000096130000}"/>
    <cellStyle name="20% - Accent1 2 2 4 2 2 2 3 3 3" xfId="5184" xr:uid="{00000000-0005-0000-0000-000097130000}"/>
    <cellStyle name="20% - Accent1 2 2 4 2 2 2 3 3 3 2" xfId="5185" xr:uid="{00000000-0005-0000-0000-000098130000}"/>
    <cellStyle name="20% - Accent1 2 2 4 2 2 2 3 3 4" xfId="5186" xr:uid="{00000000-0005-0000-0000-000099130000}"/>
    <cellStyle name="20% - Accent1 2 2 4 2 2 2 3 4" xfId="5187" xr:uid="{00000000-0005-0000-0000-00009A130000}"/>
    <cellStyle name="20% - Accent1 2 2 4 2 2 2 3 4 2" xfId="5188" xr:uid="{00000000-0005-0000-0000-00009B130000}"/>
    <cellStyle name="20% - Accent1 2 2 4 2 2 2 3 4 2 2" xfId="5189" xr:uid="{00000000-0005-0000-0000-00009C130000}"/>
    <cellStyle name="20% - Accent1 2 2 4 2 2 2 3 4 2 2 2" xfId="5190" xr:uid="{00000000-0005-0000-0000-00009D130000}"/>
    <cellStyle name="20% - Accent1 2 2 4 2 2 2 3 4 2 3" xfId="5191" xr:uid="{00000000-0005-0000-0000-00009E130000}"/>
    <cellStyle name="20% - Accent1 2 2 4 2 2 2 3 4 3" xfId="5192" xr:uid="{00000000-0005-0000-0000-00009F130000}"/>
    <cellStyle name="20% - Accent1 2 2 4 2 2 2 3 4 3 2" xfId="5193" xr:uid="{00000000-0005-0000-0000-0000A0130000}"/>
    <cellStyle name="20% - Accent1 2 2 4 2 2 2 3 4 4" xfId="5194" xr:uid="{00000000-0005-0000-0000-0000A1130000}"/>
    <cellStyle name="20% - Accent1 2 2 4 2 2 2 3 5" xfId="5195" xr:uid="{00000000-0005-0000-0000-0000A2130000}"/>
    <cellStyle name="20% - Accent1 2 2 4 2 2 2 3 5 2" xfId="5196" xr:uid="{00000000-0005-0000-0000-0000A3130000}"/>
    <cellStyle name="20% - Accent1 2 2 4 2 2 2 3 5 2 2" xfId="5197" xr:uid="{00000000-0005-0000-0000-0000A4130000}"/>
    <cellStyle name="20% - Accent1 2 2 4 2 2 2 3 5 3" xfId="5198" xr:uid="{00000000-0005-0000-0000-0000A5130000}"/>
    <cellStyle name="20% - Accent1 2 2 4 2 2 2 3 6" xfId="5199" xr:uid="{00000000-0005-0000-0000-0000A6130000}"/>
    <cellStyle name="20% - Accent1 2 2 4 2 2 2 3 6 2" xfId="5200" xr:uid="{00000000-0005-0000-0000-0000A7130000}"/>
    <cellStyle name="20% - Accent1 2 2 4 2 2 2 3 6 2 2" xfId="5201" xr:uid="{00000000-0005-0000-0000-0000A8130000}"/>
    <cellStyle name="20% - Accent1 2 2 4 2 2 2 3 6 3" xfId="5202" xr:uid="{00000000-0005-0000-0000-0000A9130000}"/>
    <cellStyle name="20% - Accent1 2 2 4 2 2 2 3 7" xfId="5203" xr:uid="{00000000-0005-0000-0000-0000AA130000}"/>
    <cellStyle name="20% - Accent1 2 2 4 2 2 2 3 7 2" xfId="5204" xr:uid="{00000000-0005-0000-0000-0000AB130000}"/>
    <cellStyle name="20% - Accent1 2 2 4 2 2 2 3 8" xfId="5205" xr:uid="{00000000-0005-0000-0000-0000AC130000}"/>
    <cellStyle name="20% - Accent1 2 2 4 2 2 2 3 8 2" xfId="5206" xr:uid="{00000000-0005-0000-0000-0000AD130000}"/>
    <cellStyle name="20% - Accent1 2 2 4 2 2 2 3 9" xfId="5207" xr:uid="{00000000-0005-0000-0000-0000AE130000}"/>
    <cellStyle name="20% - Accent1 2 2 4 2 2 2 4" xfId="5208" xr:uid="{00000000-0005-0000-0000-0000AF130000}"/>
    <cellStyle name="20% - Accent1 2 2 4 2 2 2 4 2" xfId="5209" xr:uid="{00000000-0005-0000-0000-0000B0130000}"/>
    <cellStyle name="20% - Accent1 2 2 4 2 2 2 4 2 2" xfId="5210" xr:uid="{00000000-0005-0000-0000-0000B1130000}"/>
    <cellStyle name="20% - Accent1 2 2 4 2 2 2 4 2 2 2" xfId="5211" xr:uid="{00000000-0005-0000-0000-0000B2130000}"/>
    <cellStyle name="20% - Accent1 2 2 4 2 2 2 4 2 3" xfId="5212" xr:uid="{00000000-0005-0000-0000-0000B3130000}"/>
    <cellStyle name="20% - Accent1 2 2 4 2 2 2 4 3" xfId="5213" xr:uid="{00000000-0005-0000-0000-0000B4130000}"/>
    <cellStyle name="20% - Accent1 2 2 4 2 2 2 4 3 2" xfId="5214" xr:uid="{00000000-0005-0000-0000-0000B5130000}"/>
    <cellStyle name="20% - Accent1 2 2 4 2 2 2 4 4" xfId="5215" xr:uid="{00000000-0005-0000-0000-0000B6130000}"/>
    <cellStyle name="20% - Accent1 2 2 4 2 2 2 5" xfId="5216" xr:uid="{00000000-0005-0000-0000-0000B7130000}"/>
    <cellStyle name="20% - Accent1 2 2 4 2 2 2 5 2" xfId="5217" xr:uid="{00000000-0005-0000-0000-0000B8130000}"/>
    <cellStyle name="20% - Accent1 2 2 4 2 2 2 5 2 2" xfId="5218" xr:uid="{00000000-0005-0000-0000-0000B9130000}"/>
    <cellStyle name="20% - Accent1 2 2 4 2 2 2 5 2 2 2" xfId="5219" xr:uid="{00000000-0005-0000-0000-0000BA130000}"/>
    <cellStyle name="20% - Accent1 2 2 4 2 2 2 5 2 3" xfId="5220" xr:uid="{00000000-0005-0000-0000-0000BB130000}"/>
    <cellStyle name="20% - Accent1 2 2 4 2 2 2 5 3" xfId="5221" xr:uid="{00000000-0005-0000-0000-0000BC130000}"/>
    <cellStyle name="20% - Accent1 2 2 4 2 2 2 5 3 2" xfId="5222" xr:uid="{00000000-0005-0000-0000-0000BD130000}"/>
    <cellStyle name="20% - Accent1 2 2 4 2 2 2 5 4" xfId="5223" xr:uid="{00000000-0005-0000-0000-0000BE130000}"/>
    <cellStyle name="20% - Accent1 2 2 4 2 2 2 6" xfId="5224" xr:uid="{00000000-0005-0000-0000-0000BF130000}"/>
    <cellStyle name="20% - Accent1 2 2 4 2 2 2 6 2" xfId="5225" xr:uid="{00000000-0005-0000-0000-0000C0130000}"/>
    <cellStyle name="20% - Accent1 2 2 4 2 2 2 6 2 2" xfId="5226" xr:uid="{00000000-0005-0000-0000-0000C1130000}"/>
    <cellStyle name="20% - Accent1 2 2 4 2 2 2 6 2 2 2" xfId="5227" xr:uid="{00000000-0005-0000-0000-0000C2130000}"/>
    <cellStyle name="20% - Accent1 2 2 4 2 2 2 6 2 3" xfId="5228" xr:uid="{00000000-0005-0000-0000-0000C3130000}"/>
    <cellStyle name="20% - Accent1 2 2 4 2 2 2 6 3" xfId="5229" xr:uid="{00000000-0005-0000-0000-0000C4130000}"/>
    <cellStyle name="20% - Accent1 2 2 4 2 2 2 6 3 2" xfId="5230" xr:uid="{00000000-0005-0000-0000-0000C5130000}"/>
    <cellStyle name="20% - Accent1 2 2 4 2 2 2 6 4" xfId="5231" xr:uid="{00000000-0005-0000-0000-0000C6130000}"/>
    <cellStyle name="20% - Accent1 2 2 4 2 2 2 7" xfId="5232" xr:uid="{00000000-0005-0000-0000-0000C7130000}"/>
    <cellStyle name="20% - Accent1 2 2 4 2 2 2 7 2" xfId="5233" xr:uid="{00000000-0005-0000-0000-0000C8130000}"/>
    <cellStyle name="20% - Accent1 2 2 4 2 2 2 7 2 2" xfId="5234" xr:uid="{00000000-0005-0000-0000-0000C9130000}"/>
    <cellStyle name="20% - Accent1 2 2 4 2 2 2 7 3" xfId="5235" xr:uid="{00000000-0005-0000-0000-0000CA130000}"/>
    <cellStyle name="20% - Accent1 2 2 4 2 2 2 8" xfId="5236" xr:uid="{00000000-0005-0000-0000-0000CB130000}"/>
    <cellStyle name="20% - Accent1 2 2 4 2 2 2 8 2" xfId="5237" xr:uid="{00000000-0005-0000-0000-0000CC130000}"/>
    <cellStyle name="20% - Accent1 2 2 4 2 2 2 8 2 2" xfId="5238" xr:uid="{00000000-0005-0000-0000-0000CD130000}"/>
    <cellStyle name="20% - Accent1 2 2 4 2 2 2 8 3" xfId="5239" xr:uid="{00000000-0005-0000-0000-0000CE130000}"/>
    <cellStyle name="20% - Accent1 2 2 4 2 2 2 9" xfId="5240" xr:uid="{00000000-0005-0000-0000-0000CF130000}"/>
    <cellStyle name="20% - Accent1 2 2 4 2 2 2 9 2" xfId="5241" xr:uid="{00000000-0005-0000-0000-0000D0130000}"/>
    <cellStyle name="20% - Accent1 2 2 4 2 2 3" xfId="5242" xr:uid="{00000000-0005-0000-0000-0000D1130000}"/>
    <cellStyle name="20% - Accent1 2 2 4 2 2 3 10" xfId="5243" xr:uid="{00000000-0005-0000-0000-0000D2130000}"/>
    <cellStyle name="20% - Accent1 2 2 4 2 2 3 10 2" xfId="5244" xr:uid="{00000000-0005-0000-0000-0000D3130000}"/>
    <cellStyle name="20% - Accent1 2 2 4 2 2 3 11" xfId="5245" xr:uid="{00000000-0005-0000-0000-0000D4130000}"/>
    <cellStyle name="20% - Accent1 2 2 4 2 2 3 2" xfId="5246" xr:uid="{00000000-0005-0000-0000-0000D5130000}"/>
    <cellStyle name="20% - Accent1 2 2 4 2 2 3 2 2" xfId="5247" xr:uid="{00000000-0005-0000-0000-0000D6130000}"/>
    <cellStyle name="20% - Accent1 2 2 4 2 2 3 2 2 2" xfId="5248" xr:uid="{00000000-0005-0000-0000-0000D7130000}"/>
    <cellStyle name="20% - Accent1 2 2 4 2 2 3 2 2 2 2" xfId="5249" xr:uid="{00000000-0005-0000-0000-0000D8130000}"/>
    <cellStyle name="20% - Accent1 2 2 4 2 2 3 2 2 2 2 2" xfId="5250" xr:uid="{00000000-0005-0000-0000-0000D9130000}"/>
    <cellStyle name="20% - Accent1 2 2 4 2 2 3 2 2 2 3" xfId="5251" xr:uid="{00000000-0005-0000-0000-0000DA130000}"/>
    <cellStyle name="20% - Accent1 2 2 4 2 2 3 2 2 3" xfId="5252" xr:uid="{00000000-0005-0000-0000-0000DB130000}"/>
    <cellStyle name="20% - Accent1 2 2 4 2 2 3 2 2 3 2" xfId="5253" xr:uid="{00000000-0005-0000-0000-0000DC130000}"/>
    <cellStyle name="20% - Accent1 2 2 4 2 2 3 2 2 4" xfId="5254" xr:uid="{00000000-0005-0000-0000-0000DD130000}"/>
    <cellStyle name="20% - Accent1 2 2 4 2 2 3 2 3" xfId="5255" xr:uid="{00000000-0005-0000-0000-0000DE130000}"/>
    <cellStyle name="20% - Accent1 2 2 4 2 2 3 2 3 2" xfId="5256" xr:uid="{00000000-0005-0000-0000-0000DF130000}"/>
    <cellStyle name="20% - Accent1 2 2 4 2 2 3 2 3 2 2" xfId="5257" xr:uid="{00000000-0005-0000-0000-0000E0130000}"/>
    <cellStyle name="20% - Accent1 2 2 4 2 2 3 2 3 2 2 2" xfId="5258" xr:uid="{00000000-0005-0000-0000-0000E1130000}"/>
    <cellStyle name="20% - Accent1 2 2 4 2 2 3 2 3 2 3" xfId="5259" xr:uid="{00000000-0005-0000-0000-0000E2130000}"/>
    <cellStyle name="20% - Accent1 2 2 4 2 2 3 2 3 3" xfId="5260" xr:uid="{00000000-0005-0000-0000-0000E3130000}"/>
    <cellStyle name="20% - Accent1 2 2 4 2 2 3 2 3 3 2" xfId="5261" xr:uid="{00000000-0005-0000-0000-0000E4130000}"/>
    <cellStyle name="20% - Accent1 2 2 4 2 2 3 2 3 4" xfId="5262" xr:uid="{00000000-0005-0000-0000-0000E5130000}"/>
    <cellStyle name="20% - Accent1 2 2 4 2 2 3 2 4" xfId="5263" xr:uid="{00000000-0005-0000-0000-0000E6130000}"/>
    <cellStyle name="20% - Accent1 2 2 4 2 2 3 2 4 2" xfId="5264" xr:uid="{00000000-0005-0000-0000-0000E7130000}"/>
    <cellStyle name="20% - Accent1 2 2 4 2 2 3 2 4 2 2" xfId="5265" xr:uid="{00000000-0005-0000-0000-0000E8130000}"/>
    <cellStyle name="20% - Accent1 2 2 4 2 2 3 2 4 2 2 2" xfId="5266" xr:uid="{00000000-0005-0000-0000-0000E9130000}"/>
    <cellStyle name="20% - Accent1 2 2 4 2 2 3 2 4 2 3" xfId="5267" xr:uid="{00000000-0005-0000-0000-0000EA130000}"/>
    <cellStyle name="20% - Accent1 2 2 4 2 2 3 2 4 3" xfId="5268" xr:uid="{00000000-0005-0000-0000-0000EB130000}"/>
    <cellStyle name="20% - Accent1 2 2 4 2 2 3 2 4 3 2" xfId="5269" xr:uid="{00000000-0005-0000-0000-0000EC130000}"/>
    <cellStyle name="20% - Accent1 2 2 4 2 2 3 2 4 4" xfId="5270" xr:uid="{00000000-0005-0000-0000-0000ED130000}"/>
    <cellStyle name="20% - Accent1 2 2 4 2 2 3 2 5" xfId="5271" xr:uid="{00000000-0005-0000-0000-0000EE130000}"/>
    <cellStyle name="20% - Accent1 2 2 4 2 2 3 2 5 2" xfId="5272" xr:uid="{00000000-0005-0000-0000-0000EF130000}"/>
    <cellStyle name="20% - Accent1 2 2 4 2 2 3 2 5 2 2" xfId="5273" xr:uid="{00000000-0005-0000-0000-0000F0130000}"/>
    <cellStyle name="20% - Accent1 2 2 4 2 2 3 2 5 3" xfId="5274" xr:uid="{00000000-0005-0000-0000-0000F1130000}"/>
    <cellStyle name="20% - Accent1 2 2 4 2 2 3 2 6" xfId="5275" xr:uid="{00000000-0005-0000-0000-0000F2130000}"/>
    <cellStyle name="20% - Accent1 2 2 4 2 2 3 2 6 2" xfId="5276" xr:uid="{00000000-0005-0000-0000-0000F3130000}"/>
    <cellStyle name="20% - Accent1 2 2 4 2 2 3 2 6 2 2" xfId="5277" xr:uid="{00000000-0005-0000-0000-0000F4130000}"/>
    <cellStyle name="20% - Accent1 2 2 4 2 2 3 2 6 3" xfId="5278" xr:uid="{00000000-0005-0000-0000-0000F5130000}"/>
    <cellStyle name="20% - Accent1 2 2 4 2 2 3 2 7" xfId="5279" xr:uid="{00000000-0005-0000-0000-0000F6130000}"/>
    <cellStyle name="20% - Accent1 2 2 4 2 2 3 2 7 2" xfId="5280" xr:uid="{00000000-0005-0000-0000-0000F7130000}"/>
    <cellStyle name="20% - Accent1 2 2 4 2 2 3 2 8" xfId="5281" xr:uid="{00000000-0005-0000-0000-0000F8130000}"/>
    <cellStyle name="20% - Accent1 2 2 4 2 2 3 2 8 2" xfId="5282" xr:uid="{00000000-0005-0000-0000-0000F9130000}"/>
    <cellStyle name="20% - Accent1 2 2 4 2 2 3 2 9" xfId="5283" xr:uid="{00000000-0005-0000-0000-0000FA130000}"/>
    <cellStyle name="20% - Accent1 2 2 4 2 2 3 3" xfId="5284" xr:uid="{00000000-0005-0000-0000-0000FB130000}"/>
    <cellStyle name="20% - Accent1 2 2 4 2 2 3 3 2" xfId="5285" xr:uid="{00000000-0005-0000-0000-0000FC130000}"/>
    <cellStyle name="20% - Accent1 2 2 4 2 2 3 3 2 2" xfId="5286" xr:uid="{00000000-0005-0000-0000-0000FD130000}"/>
    <cellStyle name="20% - Accent1 2 2 4 2 2 3 3 2 2 2" xfId="5287" xr:uid="{00000000-0005-0000-0000-0000FE130000}"/>
    <cellStyle name="20% - Accent1 2 2 4 2 2 3 3 2 2 2 2" xfId="5288" xr:uid="{00000000-0005-0000-0000-0000FF130000}"/>
    <cellStyle name="20% - Accent1 2 2 4 2 2 3 3 2 2 3" xfId="5289" xr:uid="{00000000-0005-0000-0000-000000140000}"/>
    <cellStyle name="20% - Accent1 2 2 4 2 2 3 3 2 3" xfId="5290" xr:uid="{00000000-0005-0000-0000-000001140000}"/>
    <cellStyle name="20% - Accent1 2 2 4 2 2 3 3 2 3 2" xfId="5291" xr:uid="{00000000-0005-0000-0000-000002140000}"/>
    <cellStyle name="20% - Accent1 2 2 4 2 2 3 3 2 4" xfId="5292" xr:uid="{00000000-0005-0000-0000-000003140000}"/>
    <cellStyle name="20% - Accent1 2 2 4 2 2 3 3 3" xfId="5293" xr:uid="{00000000-0005-0000-0000-000004140000}"/>
    <cellStyle name="20% - Accent1 2 2 4 2 2 3 3 3 2" xfId="5294" xr:uid="{00000000-0005-0000-0000-000005140000}"/>
    <cellStyle name="20% - Accent1 2 2 4 2 2 3 3 3 2 2" xfId="5295" xr:uid="{00000000-0005-0000-0000-000006140000}"/>
    <cellStyle name="20% - Accent1 2 2 4 2 2 3 3 3 2 2 2" xfId="5296" xr:uid="{00000000-0005-0000-0000-000007140000}"/>
    <cellStyle name="20% - Accent1 2 2 4 2 2 3 3 3 2 3" xfId="5297" xr:uid="{00000000-0005-0000-0000-000008140000}"/>
    <cellStyle name="20% - Accent1 2 2 4 2 2 3 3 3 3" xfId="5298" xr:uid="{00000000-0005-0000-0000-000009140000}"/>
    <cellStyle name="20% - Accent1 2 2 4 2 2 3 3 3 3 2" xfId="5299" xr:uid="{00000000-0005-0000-0000-00000A140000}"/>
    <cellStyle name="20% - Accent1 2 2 4 2 2 3 3 3 4" xfId="5300" xr:uid="{00000000-0005-0000-0000-00000B140000}"/>
    <cellStyle name="20% - Accent1 2 2 4 2 2 3 3 4" xfId="5301" xr:uid="{00000000-0005-0000-0000-00000C140000}"/>
    <cellStyle name="20% - Accent1 2 2 4 2 2 3 3 4 2" xfId="5302" xr:uid="{00000000-0005-0000-0000-00000D140000}"/>
    <cellStyle name="20% - Accent1 2 2 4 2 2 3 3 4 2 2" xfId="5303" xr:uid="{00000000-0005-0000-0000-00000E140000}"/>
    <cellStyle name="20% - Accent1 2 2 4 2 2 3 3 4 2 2 2" xfId="5304" xr:uid="{00000000-0005-0000-0000-00000F140000}"/>
    <cellStyle name="20% - Accent1 2 2 4 2 2 3 3 4 2 3" xfId="5305" xr:uid="{00000000-0005-0000-0000-000010140000}"/>
    <cellStyle name="20% - Accent1 2 2 4 2 2 3 3 4 3" xfId="5306" xr:uid="{00000000-0005-0000-0000-000011140000}"/>
    <cellStyle name="20% - Accent1 2 2 4 2 2 3 3 4 3 2" xfId="5307" xr:uid="{00000000-0005-0000-0000-000012140000}"/>
    <cellStyle name="20% - Accent1 2 2 4 2 2 3 3 4 4" xfId="5308" xr:uid="{00000000-0005-0000-0000-000013140000}"/>
    <cellStyle name="20% - Accent1 2 2 4 2 2 3 3 5" xfId="5309" xr:uid="{00000000-0005-0000-0000-000014140000}"/>
    <cellStyle name="20% - Accent1 2 2 4 2 2 3 3 5 2" xfId="5310" xr:uid="{00000000-0005-0000-0000-000015140000}"/>
    <cellStyle name="20% - Accent1 2 2 4 2 2 3 3 5 2 2" xfId="5311" xr:uid="{00000000-0005-0000-0000-000016140000}"/>
    <cellStyle name="20% - Accent1 2 2 4 2 2 3 3 5 3" xfId="5312" xr:uid="{00000000-0005-0000-0000-000017140000}"/>
    <cellStyle name="20% - Accent1 2 2 4 2 2 3 3 6" xfId="5313" xr:uid="{00000000-0005-0000-0000-000018140000}"/>
    <cellStyle name="20% - Accent1 2 2 4 2 2 3 3 6 2" xfId="5314" xr:uid="{00000000-0005-0000-0000-000019140000}"/>
    <cellStyle name="20% - Accent1 2 2 4 2 2 3 3 6 2 2" xfId="5315" xr:uid="{00000000-0005-0000-0000-00001A140000}"/>
    <cellStyle name="20% - Accent1 2 2 4 2 2 3 3 6 3" xfId="5316" xr:uid="{00000000-0005-0000-0000-00001B140000}"/>
    <cellStyle name="20% - Accent1 2 2 4 2 2 3 3 7" xfId="5317" xr:uid="{00000000-0005-0000-0000-00001C140000}"/>
    <cellStyle name="20% - Accent1 2 2 4 2 2 3 3 7 2" xfId="5318" xr:uid="{00000000-0005-0000-0000-00001D140000}"/>
    <cellStyle name="20% - Accent1 2 2 4 2 2 3 3 8" xfId="5319" xr:uid="{00000000-0005-0000-0000-00001E140000}"/>
    <cellStyle name="20% - Accent1 2 2 4 2 2 3 3 8 2" xfId="5320" xr:uid="{00000000-0005-0000-0000-00001F140000}"/>
    <cellStyle name="20% - Accent1 2 2 4 2 2 3 3 9" xfId="5321" xr:uid="{00000000-0005-0000-0000-000020140000}"/>
    <cellStyle name="20% - Accent1 2 2 4 2 2 3 4" xfId="5322" xr:uid="{00000000-0005-0000-0000-000021140000}"/>
    <cellStyle name="20% - Accent1 2 2 4 2 2 3 4 2" xfId="5323" xr:uid="{00000000-0005-0000-0000-000022140000}"/>
    <cellStyle name="20% - Accent1 2 2 4 2 2 3 4 2 2" xfId="5324" xr:uid="{00000000-0005-0000-0000-000023140000}"/>
    <cellStyle name="20% - Accent1 2 2 4 2 2 3 4 2 2 2" xfId="5325" xr:uid="{00000000-0005-0000-0000-000024140000}"/>
    <cellStyle name="20% - Accent1 2 2 4 2 2 3 4 2 3" xfId="5326" xr:uid="{00000000-0005-0000-0000-000025140000}"/>
    <cellStyle name="20% - Accent1 2 2 4 2 2 3 4 3" xfId="5327" xr:uid="{00000000-0005-0000-0000-000026140000}"/>
    <cellStyle name="20% - Accent1 2 2 4 2 2 3 4 3 2" xfId="5328" xr:uid="{00000000-0005-0000-0000-000027140000}"/>
    <cellStyle name="20% - Accent1 2 2 4 2 2 3 4 4" xfId="5329" xr:uid="{00000000-0005-0000-0000-000028140000}"/>
    <cellStyle name="20% - Accent1 2 2 4 2 2 3 5" xfId="5330" xr:uid="{00000000-0005-0000-0000-000029140000}"/>
    <cellStyle name="20% - Accent1 2 2 4 2 2 3 5 2" xfId="5331" xr:uid="{00000000-0005-0000-0000-00002A140000}"/>
    <cellStyle name="20% - Accent1 2 2 4 2 2 3 5 2 2" xfId="5332" xr:uid="{00000000-0005-0000-0000-00002B140000}"/>
    <cellStyle name="20% - Accent1 2 2 4 2 2 3 5 2 2 2" xfId="5333" xr:uid="{00000000-0005-0000-0000-00002C140000}"/>
    <cellStyle name="20% - Accent1 2 2 4 2 2 3 5 2 3" xfId="5334" xr:uid="{00000000-0005-0000-0000-00002D140000}"/>
    <cellStyle name="20% - Accent1 2 2 4 2 2 3 5 3" xfId="5335" xr:uid="{00000000-0005-0000-0000-00002E140000}"/>
    <cellStyle name="20% - Accent1 2 2 4 2 2 3 5 3 2" xfId="5336" xr:uid="{00000000-0005-0000-0000-00002F140000}"/>
    <cellStyle name="20% - Accent1 2 2 4 2 2 3 5 4" xfId="5337" xr:uid="{00000000-0005-0000-0000-000030140000}"/>
    <cellStyle name="20% - Accent1 2 2 4 2 2 3 6" xfId="5338" xr:uid="{00000000-0005-0000-0000-000031140000}"/>
    <cellStyle name="20% - Accent1 2 2 4 2 2 3 6 2" xfId="5339" xr:uid="{00000000-0005-0000-0000-000032140000}"/>
    <cellStyle name="20% - Accent1 2 2 4 2 2 3 6 2 2" xfId="5340" xr:uid="{00000000-0005-0000-0000-000033140000}"/>
    <cellStyle name="20% - Accent1 2 2 4 2 2 3 6 2 2 2" xfId="5341" xr:uid="{00000000-0005-0000-0000-000034140000}"/>
    <cellStyle name="20% - Accent1 2 2 4 2 2 3 6 2 3" xfId="5342" xr:uid="{00000000-0005-0000-0000-000035140000}"/>
    <cellStyle name="20% - Accent1 2 2 4 2 2 3 6 3" xfId="5343" xr:uid="{00000000-0005-0000-0000-000036140000}"/>
    <cellStyle name="20% - Accent1 2 2 4 2 2 3 6 3 2" xfId="5344" xr:uid="{00000000-0005-0000-0000-000037140000}"/>
    <cellStyle name="20% - Accent1 2 2 4 2 2 3 6 4" xfId="5345" xr:uid="{00000000-0005-0000-0000-000038140000}"/>
    <cellStyle name="20% - Accent1 2 2 4 2 2 3 7" xfId="5346" xr:uid="{00000000-0005-0000-0000-000039140000}"/>
    <cellStyle name="20% - Accent1 2 2 4 2 2 3 7 2" xfId="5347" xr:uid="{00000000-0005-0000-0000-00003A140000}"/>
    <cellStyle name="20% - Accent1 2 2 4 2 2 3 7 2 2" xfId="5348" xr:uid="{00000000-0005-0000-0000-00003B140000}"/>
    <cellStyle name="20% - Accent1 2 2 4 2 2 3 7 3" xfId="5349" xr:uid="{00000000-0005-0000-0000-00003C140000}"/>
    <cellStyle name="20% - Accent1 2 2 4 2 2 3 8" xfId="5350" xr:uid="{00000000-0005-0000-0000-00003D140000}"/>
    <cellStyle name="20% - Accent1 2 2 4 2 2 3 8 2" xfId="5351" xr:uid="{00000000-0005-0000-0000-00003E140000}"/>
    <cellStyle name="20% - Accent1 2 2 4 2 2 3 8 2 2" xfId="5352" xr:uid="{00000000-0005-0000-0000-00003F140000}"/>
    <cellStyle name="20% - Accent1 2 2 4 2 2 3 8 3" xfId="5353" xr:uid="{00000000-0005-0000-0000-000040140000}"/>
    <cellStyle name="20% - Accent1 2 2 4 2 2 3 9" xfId="5354" xr:uid="{00000000-0005-0000-0000-000041140000}"/>
    <cellStyle name="20% - Accent1 2 2 4 2 2 3 9 2" xfId="5355" xr:uid="{00000000-0005-0000-0000-000042140000}"/>
    <cellStyle name="20% - Accent1 2 2 4 2 2 4" xfId="5356" xr:uid="{00000000-0005-0000-0000-000043140000}"/>
    <cellStyle name="20% - Accent1 2 2 4 2 2 4 10" xfId="5357" xr:uid="{00000000-0005-0000-0000-000044140000}"/>
    <cellStyle name="20% - Accent1 2 2 4 2 2 4 10 2" xfId="5358" xr:uid="{00000000-0005-0000-0000-000045140000}"/>
    <cellStyle name="20% - Accent1 2 2 4 2 2 4 11" xfId="5359" xr:uid="{00000000-0005-0000-0000-000046140000}"/>
    <cellStyle name="20% - Accent1 2 2 4 2 2 4 2" xfId="5360" xr:uid="{00000000-0005-0000-0000-000047140000}"/>
    <cellStyle name="20% - Accent1 2 2 4 2 2 4 2 2" xfId="5361" xr:uid="{00000000-0005-0000-0000-000048140000}"/>
    <cellStyle name="20% - Accent1 2 2 4 2 2 4 2 2 2" xfId="5362" xr:uid="{00000000-0005-0000-0000-000049140000}"/>
    <cellStyle name="20% - Accent1 2 2 4 2 2 4 2 2 2 2" xfId="5363" xr:uid="{00000000-0005-0000-0000-00004A140000}"/>
    <cellStyle name="20% - Accent1 2 2 4 2 2 4 2 2 2 2 2" xfId="5364" xr:uid="{00000000-0005-0000-0000-00004B140000}"/>
    <cellStyle name="20% - Accent1 2 2 4 2 2 4 2 2 2 3" xfId="5365" xr:uid="{00000000-0005-0000-0000-00004C140000}"/>
    <cellStyle name="20% - Accent1 2 2 4 2 2 4 2 2 3" xfId="5366" xr:uid="{00000000-0005-0000-0000-00004D140000}"/>
    <cellStyle name="20% - Accent1 2 2 4 2 2 4 2 2 3 2" xfId="5367" xr:uid="{00000000-0005-0000-0000-00004E140000}"/>
    <cellStyle name="20% - Accent1 2 2 4 2 2 4 2 2 4" xfId="5368" xr:uid="{00000000-0005-0000-0000-00004F140000}"/>
    <cellStyle name="20% - Accent1 2 2 4 2 2 4 2 3" xfId="5369" xr:uid="{00000000-0005-0000-0000-000050140000}"/>
    <cellStyle name="20% - Accent1 2 2 4 2 2 4 2 3 2" xfId="5370" xr:uid="{00000000-0005-0000-0000-000051140000}"/>
    <cellStyle name="20% - Accent1 2 2 4 2 2 4 2 3 2 2" xfId="5371" xr:uid="{00000000-0005-0000-0000-000052140000}"/>
    <cellStyle name="20% - Accent1 2 2 4 2 2 4 2 3 2 2 2" xfId="5372" xr:uid="{00000000-0005-0000-0000-000053140000}"/>
    <cellStyle name="20% - Accent1 2 2 4 2 2 4 2 3 2 3" xfId="5373" xr:uid="{00000000-0005-0000-0000-000054140000}"/>
    <cellStyle name="20% - Accent1 2 2 4 2 2 4 2 3 3" xfId="5374" xr:uid="{00000000-0005-0000-0000-000055140000}"/>
    <cellStyle name="20% - Accent1 2 2 4 2 2 4 2 3 3 2" xfId="5375" xr:uid="{00000000-0005-0000-0000-000056140000}"/>
    <cellStyle name="20% - Accent1 2 2 4 2 2 4 2 3 4" xfId="5376" xr:uid="{00000000-0005-0000-0000-000057140000}"/>
    <cellStyle name="20% - Accent1 2 2 4 2 2 4 2 4" xfId="5377" xr:uid="{00000000-0005-0000-0000-000058140000}"/>
    <cellStyle name="20% - Accent1 2 2 4 2 2 4 2 4 2" xfId="5378" xr:uid="{00000000-0005-0000-0000-000059140000}"/>
    <cellStyle name="20% - Accent1 2 2 4 2 2 4 2 4 2 2" xfId="5379" xr:uid="{00000000-0005-0000-0000-00005A140000}"/>
    <cellStyle name="20% - Accent1 2 2 4 2 2 4 2 4 2 2 2" xfId="5380" xr:uid="{00000000-0005-0000-0000-00005B140000}"/>
    <cellStyle name="20% - Accent1 2 2 4 2 2 4 2 4 2 3" xfId="5381" xr:uid="{00000000-0005-0000-0000-00005C140000}"/>
    <cellStyle name="20% - Accent1 2 2 4 2 2 4 2 4 3" xfId="5382" xr:uid="{00000000-0005-0000-0000-00005D140000}"/>
    <cellStyle name="20% - Accent1 2 2 4 2 2 4 2 4 3 2" xfId="5383" xr:uid="{00000000-0005-0000-0000-00005E140000}"/>
    <cellStyle name="20% - Accent1 2 2 4 2 2 4 2 4 4" xfId="5384" xr:uid="{00000000-0005-0000-0000-00005F140000}"/>
    <cellStyle name="20% - Accent1 2 2 4 2 2 4 2 5" xfId="5385" xr:uid="{00000000-0005-0000-0000-000060140000}"/>
    <cellStyle name="20% - Accent1 2 2 4 2 2 4 2 5 2" xfId="5386" xr:uid="{00000000-0005-0000-0000-000061140000}"/>
    <cellStyle name="20% - Accent1 2 2 4 2 2 4 2 5 2 2" xfId="5387" xr:uid="{00000000-0005-0000-0000-000062140000}"/>
    <cellStyle name="20% - Accent1 2 2 4 2 2 4 2 5 3" xfId="5388" xr:uid="{00000000-0005-0000-0000-000063140000}"/>
    <cellStyle name="20% - Accent1 2 2 4 2 2 4 2 6" xfId="5389" xr:uid="{00000000-0005-0000-0000-000064140000}"/>
    <cellStyle name="20% - Accent1 2 2 4 2 2 4 2 6 2" xfId="5390" xr:uid="{00000000-0005-0000-0000-000065140000}"/>
    <cellStyle name="20% - Accent1 2 2 4 2 2 4 2 6 2 2" xfId="5391" xr:uid="{00000000-0005-0000-0000-000066140000}"/>
    <cellStyle name="20% - Accent1 2 2 4 2 2 4 2 6 3" xfId="5392" xr:uid="{00000000-0005-0000-0000-000067140000}"/>
    <cellStyle name="20% - Accent1 2 2 4 2 2 4 2 7" xfId="5393" xr:uid="{00000000-0005-0000-0000-000068140000}"/>
    <cellStyle name="20% - Accent1 2 2 4 2 2 4 2 7 2" xfId="5394" xr:uid="{00000000-0005-0000-0000-000069140000}"/>
    <cellStyle name="20% - Accent1 2 2 4 2 2 4 2 8" xfId="5395" xr:uid="{00000000-0005-0000-0000-00006A140000}"/>
    <cellStyle name="20% - Accent1 2 2 4 2 2 4 2 8 2" xfId="5396" xr:uid="{00000000-0005-0000-0000-00006B140000}"/>
    <cellStyle name="20% - Accent1 2 2 4 2 2 4 2 9" xfId="5397" xr:uid="{00000000-0005-0000-0000-00006C140000}"/>
    <cellStyle name="20% - Accent1 2 2 4 2 2 4 3" xfId="5398" xr:uid="{00000000-0005-0000-0000-00006D140000}"/>
    <cellStyle name="20% - Accent1 2 2 4 2 2 4 3 2" xfId="5399" xr:uid="{00000000-0005-0000-0000-00006E140000}"/>
    <cellStyle name="20% - Accent1 2 2 4 2 2 4 3 2 2" xfId="5400" xr:uid="{00000000-0005-0000-0000-00006F140000}"/>
    <cellStyle name="20% - Accent1 2 2 4 2 2 4 3 2 2 2" xfId="5401" xr:uid="{00000000-0005-0000-0000-000070140000}"/>
    <cellStyle name="20% - Accent1 2 2 4 2 2 4 3 2 2 2 2" xfId="5402" xr:uid="{00000000-0005-0000-0000-000071140000}"/>
    <cellStyle name="20% - Accent1 2 2 4 2 2 4 3 2 2 3" xfId="5403" xr:uid="{00000000-0005-0000-0000-000072140000}"/>
    <cellStyle name="20% - Accent1 2 2 4 2 2 4 3 2 3" xfId="5404" xr:uid="{00000000-0005-0000-0000-000073140000}"/>
    <cellStyle name="20% - Accent1 2 2 4 2 2 4 3 2 3 2" xfId="5405" xr:uid="{00000000-0005-0000-0000-000074140000}"/>
    <cellStyle name="20% - Accent1 2 2 4 2 2 4 3 2 4" xfId="5406" xr:uid="{00000000-0005-0000-0000-000075140000}"/>
    <cellStyle name="20% - Accent1 2 2 4 2 2 4 3 3" xfId="5407" xr:uid="{00000000-0005-0000-0000-000076140000}"/>
    <cellStyle name="20% - Accent1 2 2 4 2 2 4 3 3 2" xfId="5408" xr:uid="{00000000-0005-0000-0000-000077140000}"/>
    <cellStyle name="20% - Accent1 2 2 4 2 2 4 3 3 2 2" xfId="5409" xr:uid="{00000000-0005-0000-0000-000078140000}"/>
    <cellStyle name="20% - Accent1 2 2 4 2 2 4 3 3 2 2 2" xfId="5410" xr:uid="{00000000-0005-0000-0000-000079140000}"/>
    <cellStyle name="20% - Accent1 2 2 4 2 2 4 3 3 2 3" xfId="5411" xr:uid="{00000000-0005-0000-0000-00007A140000}"/>
    <cellStyle name="20% - Accent1 2 2 4 2 2 4 3 3 3" xfId="5412" xr:uid="{00000000-0005-0000-0000-00007B140000}"/>
    <cellStyle name="20% - Accent1 2 2 4 2 2 4 3 3 3 2" xfId="5413" xr:uid="{00000000-0005-0000-0000-00007C140000}"/>
    <cellStyle name="20% - Accent1 2 2 4 2 2 4 3 3 4" xfId="5414" xr:uid="{00000000-0005-0000-0000-00007D140000}"/>
    <cellStyle name="20% - Accent1 2 2 4 2 2 4 3 4" xfId="5415" xr:uid="{00000000-0005-0000-0000-00007E140000}"/>
    <cellStyle name="20% - Accent1 2 2 4 2 2 4 3 4 2" xfId="5416" xr:uid="{00000000-0005-0000-0000-00007F140000}"/>
    <cellStyle name="20% - Accent1 2 2 4 2 2 4 3 4 2 2" xfId="5417" xr:uid="{00000000-0005-0000-0000-000080140000}"/>
    <cellStyle name="20% - Accent1 2 2 4 2 2 4 3 4 2 2 2" xfId="5418" xr:uid="{00000000-0005-0000-0000-000081140000}"/>
    <cellStyle name="20% - Accent1 2 2 4 2 2 4 3 4 2 3" xfId="5419" xr:uid="{00000000-0005-0000-0000-000082140000}"/>
    <cellStyle name="20% - Accent1 2 2 4 2 2 4 3 4 3" xfId="5420" xr:uid="{00000000-0005-0000-0000-000083140000}"/>
    <cellStyle name="20% - Accent1 2 2 4 2 2 4 3 4 3 2" xfId="5421" xr:uid="{00000000-0005-0000-0000-000084140000}"/>
    <cellStyle name="20% - Accent1 2 2 4 2 2 4 3 4 4" xfId="5422" xr:uid="{00000000-0005-0000-0000-000085140000}"/>
    <cellStyle name="20% - Accent1 2 2 4 2 2 4 3 5" xfId="5423" xr:uid="{00000000-0005-0000-0000-000086140000}"/>
    <cellStyle name="20% - Accent1 2 2 4 2 2 4 3 5 2" xfId="5424" xr:uid="{00000000-0005-0000-0000-000087140000}"/>
    <cellStyle name="20% - Accent1 2 2 4 2 2 4 3 5 2 2" xfId="5425" xr:uid="{00000000-0005-0000-0000-000088140000}"/>
    <cellStyle name="20% - Accent1 2 2 4 2 2 4 3 5 3" xfId="5426" xr:uid="{00000000-0005-0000-0000-000089140000}"/>
    <cellStyle name="20% - Accent1 2 2 4 2 2 4 3 6" xfId="5427" xr:uid="{00000000-0005-0000-0000-00008A140000}"/>
    <cellStyle name="20% - Accent1 2 2 4 2 2 4 3 6 2" xfId="5428" xr:uid="{00000000-0005-0000-0000-00008B140000}"/>
    <cellStyle name="20% - Accent1 2 2 4 2 2 4 3 6 2 2" xfId="5429" xr:uid="{00000000-0005-0000-0000-00008C140000}"/>
    <cellStyle name="20% - Accent1 2 2 4 2 2 4 3 6 3" xfId="5430" xr:uid="{00000000-0005-0000-0000-00008D140000}"/>
    <cellStyle name="20% - Accent1 2 2 4 2 2 4 3 7" xfId="5431" xr:uid="{00000000-0005-0000-0000-00008E140000}"/>
    <cellStyle name="20% - Accent1 2 2 4 2 2 4 3 7 2" xfId="5432" xr:uid="{00000000-0005-0000-0000-00008F140000}"/>
    <cellStyle name="20% - Accent1 2 2 4 2 2 4 3 8" xfId="5433" xr:uid="{00000000-0005-0000-0000-000090140000}"/>
    <cellStyle name="20% - Accent1 2 2 4 2 2 4 3 8 2" xfId="5434" xr:uid="{00000000-0005-0000-0000-000091140000}"/>
    <cellStyle name="20% - Accent1 2 2 4 2 2 4 3 9" xfId="5435" xr:uid="{00000000-0005-0000-0000-000092140000}"/>
    <cellStyle name="20% - Accent1 2 2 4 2 2 4 4" xfId="5436" xr:uid="{00000000-0005-0000-0000-000093140000}"/>
    <cellStyle name="20% - Accent1 2 2 4 2 2 4 4 2" xfId="5437" xr:uid="{00000000-0005-0000-0000-000094140000}"/>
    <cellStyle name="20% - Accent1 2 2 4 2 2 4 4 2 2" xfId="5438" xr:uid="{00000000-0005-0000-0000-000095140000}"/>
    <cellStyle name="20% - Accent1 2 2 4 2 2 4 4 2 2 2" xfId="5439" xr:uid="{00000000-0005-0000-0000-000096140000}"/>
    <cellStyle name="20% - Accent1 2 2 4 2 2 4 4 2 3" xfId="5440" xr:uid="{00000000-0005-0000-0000-000097140000}"/>
    <cellStyle name="20% - Accent1 2 2 4 2 2 4 4 3" xfId="5441" xr:uid="{00000000-0005-0000-0000-000098140000}"/>
    <cellStyle name="20% - Accent1 2 2 4 2 2 4 4 3 2" xfId="5442" xr:uid="{00000000-0005-0000-0000-000099140000}"/>
    <cellStyle name="20% - Accent1 2 2 4 2 2 4 4 4" xfId="5443" xr:uid="{00000000-0005-0000-0000-00009A140000}"/>
    <cellStyle name="20% - Accent1 2 2 4 2 2 4 5" xfId="5444" xr:uid="{00000000-0005-0000-0000-00009B140000}"/>
    <cellStyle name="20% - Accent1 2 2 4 2 2 4 5 2" xfId="5445" xr:uid="{00000000-0005-0000-0000-00009C140000}"/>
    <cellStyle name="20% - Accent1 2 2 4 2 2 4 5 2 2" xfId="5446" xr:uid="{00000000-0005-0000-0000-00009D140000}"/>
    <cellStyle name="20% - Accent1 2 2 4 2 2 4 5 2 2 2" xfId="5447" xr:uid="{00000000-0005-0000-0000-00009E140000}"/>
    <cellStyle name="20% - Accent1 2 2 4 2 2 4 5 2 3" xfId="5448" xr:uid="{00000000-0005-0000-0000-00009F140000}"/>
    <cellStyle name="20% - Accent1 2 2 4 2 2 4 5 3" xfId="5449" xr:uid="{00000000-0005-0000-0000-0000A0140000}"/>
    <cellStyle name="20% - Accent1 2 2 4 2 2 4 5 3 2" xfId="5450" xr:uid="{00000000-0005-0000-0000-0000A1140000}"/>
    <cellStyle name="20% - Accent1 2 2 4 2 2 4 5 4" xfId="5451" xr:uid="{00000000-0005-0000-0000-0000A2140000}"/>
    <cellStyle name="20% - Accent1 2 2 4 2 2 4 6" xfId="5452" xr:uid="{00000000-0005-0000-0000-0000A3140000}"/>
    <cellStyle name="20% - Accent1 2 2 4 2 2 4 6 2" xfId="5453" xr:uid="{00000000-0005-0000-0000-0000A4140000}"/>
    <cellStyle name="20% - Accent1 2 2 4 2 2 4 6 2 2" xfId="5454" xr:uid="{00000000-0005-0000-0000-0000A5140000}"/>
    <cellStyle name="20% - Accent1 2 2 4 2 2 4 6 2 2 2" xfId="5455" xr:uid="{00000000-0005-0000-0000-0000A6140000}"/>
    <cellStyle name="20% - Accent1 2 2 4 2 2 4 6 2 3" xfId="5456" xr:uid="{00000000-0005-0000-0000-0000A7140000}"/>
    <cellStyle name="20% - Accent1 2 2 4 2 2 4 6 3" xfId="5457" xr:uid="{00000000-0005-0000-0000-0000A8140000}"/>
    <cellStyle name="20% - Accent1 2 2 4 2 2 4 6 3 2" xfId="5458" xr:uid="{00000000-0005-0000-0000-0000A9140000}"/>
    <cellStyle name="20% - Accent1 2 2 4 2 2 4 6 4" xfId="5459" xr:uid="{00000000-0005-0000-0000-0000AA140000}"/>
    <cellStyle name="20% - Accent1 2 2 4 2 2 4 7" xfId="5460" xr:uid="{00000000-0005-0000-0000-0000AB140000}"/>
    <cellStyle name="20% - Accent1 2 2 4 2 2 4 7 2" xfId="5461" xr:uid="{00000000-0005-0000-0000-0000AC140000}"/>
    <cellStyle name="20% - Accent1 2 2 4 2 2 4 7 2 2" xfId="5462" xr:uid="{00000000-0005-0000-0000-0000AD140000}"/>
    <cellStyle name="20% - Accent1 2 2 4 2 2 4 7 3" xfId="5463" xr:uid="{00000000-0005-0000-0000-0000AE140000}"/>
    <cellStyle name="20% - Accent1 2 2 4 2 2 4 8" xfId="5464" xr:uid="{00000000-0005-0000-0000-0000AF140000}"/>
    <cellStyle name="20% - Accent1 2 2 4 2 2 4 8 2" xfId="5465" xr:uid="{00000000-0005-0000-0000-0000B0140000}"/>
    <cellStyle name="20% - Accent1 2 2 4 2 2 4 8 2 2" xfId="5466" xr:uid="{00000000-0005-0000-0000-0000B1140000}"/>
    <cellStyle name="20% - Accent1 2 2 4 2 2 4 8 3" xfId="5467" xr:uid="{00000000-0005-0000-0000-0000B2140000}"/>
    <cellStyle name="20% - Accent1 2 2 4 2 2 4 9" xfId="5468" xr:uid="{00000000-0005-0000-0000-0000B3140000}"/>
    <cellStyle name="20% - Accent1 2 2 4 2 2 4 9 2" xfId="5469" xr:uid="{00000000-0005-0000-0000-0000B4140000}"/>
    <cellStyle name="20% - Accent1 2 2 4 2 2 5" xfId="5470" xr:uid="{00000000-0005-0000-0000-0000B5140000}"/>
    <cellStyle name="20% - Accent1 2 2 4 2 2 5 2" xfId="5471" xr:uid="{00000000-0005-0000-0000-0000B6140000}"/>
    <cellStyle name="20% - Accent1 2 2 4 2 2 5 2 2" xfId="5472" xr:uid="{00000000-0005-0000-0000-0000B7140000}"/>
    <cellStyle name="20% - Accent1 2 2 4 2 2 5 2 2 2" xfId="5473" xr:uid="{00000000-0005-0000-0000-0000B8140000}"/>
    <cellStyle name="20% - Accent1 2 2 4 2 2 5 2 2 2 2" xfId="5474" xr:uid="{00000000-0005-0000-0000-0000B9140000}"/>
    <cellStyle name="20% - Accent1 2 2 4 2 2 5 2 2 3" xfId="5475" xr:uid="{00000000-0005-0000-0000-0000BA140000}"/>
    <cellStyle name="20% - Accent1 2 2 4 2 2 5 2 3" xfId="5476" xr:uid="{00000000-0005-0000-0000-0000BB140000}"/>
    <cellStyle name="20% - Accent1 2 2 4 2 2 5 2 3 2" xfId="5477" xr:uid="{00000000-0005-0000-0000-0000BC140000}"/>
    <cellStyle name="20% - Accent1 2 2 4 2 2 5 2 4" xfId="5478" xr:uid="{00000000-0005-0000-0000-0000BD140000}"/>
    <cellStyle name="20% - Accent1 2 2 4 2 2 5 3" xfId="5479" xr:uid="{00000000-0005-0000-0000-0000BE140000}"/>
    <cellStyle name="20% - Accent1 2 2 4 2 2 5 3 2" xfId="5480" xr:uid="{00000000-0005-0000-0000-0000BF140000}"/>
    <cellStyle name="20% - Accent1 2 2 4 2 2 5 3 2 2" xfId="5481" xr:uid="{00000000-0005-0000-0000-0000C0140000}"/>
    <cellStyle name="20% - Accent1 2 2 4 2 2 5 3 2 2 2" xfId="5482" xr:uid="{00000000-0005-0000-0000-0000C1140000}"/>
    <cellStyle name="20% - Accent1 2 2 4 2 2 5 3 2 3" xfId="5483" xr:uid="{00000000-0005-0000-0000-0000C2140000}"/>
    <cellStyle name="20% - Accent1 2 2 4 2 2 5 3 3" xfId="5484" xr:uid="{00000000-0005-0000-0000-0000C3140000}"/>
    <cellStyle name="20% - Accent1 2 2 4 2 2 5 3 3 2" xfId="5485" xr:uid="{00000000-0005-0000-0000-0000C4140000}"/>
    <cellStyle name="20% - Accent1 2 2 4 2 2 5 3 4" xfId="5486" xr:uid="{00000000-0005-0000-0000-0000C5140000}"/>
    <cellStyle name="20% - Accent1 2 2 4 2 2 5 4" xfId="5487" xr:uid="{00000000-0005-0000-0000-0000C6140000}"/>
    <cellStyle name="20% - Accent1 2 2 4 2 2 5 4 2" xfId="5488" xr:uid="{00000000-0005-0000-0000-0000C7140000}"/>
    <cellStyle name="20% - Accent1 2 2 4 2 2 5 4 2 2" xfId="5489" xr:uid="{00000000-0005-0000-0000-0000C8140000}"/>
    <cellStyle name="20% - Accent1 2 2 4 2 2 5 4 2 2 2" xfId="5490" xr:uid="{00000000-0005-0000-0000-0000C9140000}"/>
    <cellStyle name="20% - Accent1 2 2 4 2 2 5 4 2 3" xfId="5491" xr:uid="{00000000-0005-0000-0000-0000CA140000}"/>
    <cellStyle name="20% - Accent1 2 2 4 2 2 5 4 3" xfId="5492" xr:uid="{00000000-0005-0000-0000-0000CB140000}"/>
    <cellStyle name="20% - Accent1 2 2 4 2 2 5 4 3 2" xfId="5493" xr:uid="{00000000-0005-0000-0000-0000CC140000}"/>
    <cellStyle name="20% - Accent1 2 2 4 2 2 5 4 4" xfId="5494" xr:uid="{00000000-0005-0000-0000-0000CD140000}"/>
    <cellStyle name="20% - Accent1 2 2 4 2 2 5 5" xfId="5495" xr:uid="{00000000-0005-0000-0000-0000CE140000}"/>
    <cellStyle name="20% - Accent1 2 2 4 2 2 5 5 2" xfId="5496" xr:uid="{00000000-0005-0000-0000-0000CF140000}"/>
    <cellStyle name="20% - Accent1 2 2 4 2 2 5 5 2 2" xfId="5497" xr:uid="{00000000-0005-0000-0000-0000D0140000}"/>
    <cellStyle name="20% - Accent1 2 2 4 2 2 5 5 3" xfId="5498" xr:uid="{00000000-0005-0000-0000-0000D1140000}"/>
    <cellStyle name="20% - Accent1 2 2 4 2 2 5 6" xfId="5499" xr:uid="{00000000-0005-0000-0000-0000D2140000}"/>
    <cellStyle name="20% - Accent1 2 2 4 2 2 5 6 2" xfId="5500" xr:uid="{00000000-0005-0000-0000-0000D3140000}"/>
    <cellStyle name="20% - Accent1 2 2 4 2 2 5 6 2 2" xfId="5501" xr:uid="{00000000-0005-0000-0000-0000D4140000}"/>
    <cellStyle name="20% - Accent1 2 2 4 2 2 5 6 3" xfId="5502" xr:uid="{00000000-0005-0000-0000-0000D5140000}"/>
    <cellStyle name="20% - Accent1 2 2 4 2 2 5 7" xfId="5503" xr:uid="{00000000-0005-0000-0000-0000D6140000}"/>
    <cellStyle name="20% - Accent1 2 2 4 2 2 5 7 2" xfId="5504" xr:uid="{00000000-0005-0000-0000-0000D7140000}"/>
    <cellStyle name="20% - Accent1 2 2 4 2 2 5 8" xfId="5505" xr:uid="{00000000-0005-0000-0000-0000D8140000}"/>
    <cellStyle name="20% - Accent1 2 2 4 2 2 5 8 2" xfId="5506" xr:uid="{00000000-0005-0000-0000-0000D9140000}"/>
    <cellStyle name="20% - Accent1 2 2 4 2 2 5 9" xfId="5507" xr:uid="{00000000-0005-0000-0000-0000DA140000}"/>
    <cellStyle name="20% - Accent1 2 2 4 2 2 6" xfId="5508" xr:uid="{00000000-0005-0000-0000-0000DB140000}"/>
    <cellStyle name="20% - Accent1 2 2 4 2 2 6 2" xfId="5509" xr:uid="{00000000-0005-0000-0000-0000DC140000}"/>
    <cellStyle name="20% - Accent1 2 2 4 2 2 6 2 2" xfId="5510" xr:uid="{00000000-0005-0000-0000-0000DD140000}"/>
    <cellStyle name="20% - Accent1 2 2 4 2 2 6 2 2 2" xfId="5511" xr:uid="{00000000-0005-0000-0000-0000DE140000}"/>
    <cellStyle name="20% - Accent1 2 2 4 2 2 6 2 2 2 2" xfId="5512" xr:uid="{00000000-0005-0000-0000-0000DF140000}"/>
    <cellStyle name="20% - Accent1 2 2 4 2 2 6 2 2 3" xfId="5513" xr:uid="{00000000-0005-0000-0000-0000E0140000}"/>
    <cellStyle name="20% - Accent1 2 2 4 2 2 6 2 3" xfId="5514" xr:uid="{00000000-0005-0000-0000-0000E1140000}"/>
    <cellStyle name="20% - Accent1 2 2 4 2 2 6 2 3 2" xfId="5515" xr:uid="{00000000-0005-0000-0000-0000E2140000}"/>
    <cellStyle name="20% - Accent1 2 2 4 2 2 6 2 4" xfId="5516" xr:uid="{00000000-0005-0000-0000-0000E3140000}"/>
    <cellStyle name="20% - Accent1 2 2 4 2 2 6 3" xfId="5517" xr:uid="{00000000-0005-0000-0000-0000E4140000}"/>
    <cellStyle name="20% - Accent1 2 2 4 2 2 6 3 2" xfId="5518" xr:uid="{00000000-0005-0000-0000-0000E5140000}"/>
    <cellStyle name="20% - Accent1 2 2 4 2 2 6 3 2 2" xfId="5519" xr:uid="{00000000-0005-0000-0000-0000E6140000}"/>
    <cellStyle name="20% - Accent1 2 2 4 2 2 6 3 2 2 2" xfId="5520" xr:uid="{00000000-0005-0000-0000-0000E7140000}"/>
    <cellStyle name="20% - Accent1 2 2 4 2 2 6 3 2 3" xfId="5521" xr:uid="{00000000-0005-0000-0000-0000E8140000}"/>
    <cellStyle name="20% - Accent1 2 2 4 2 2 6 3 3" xfId="5522" xr:uid="{00000000-0005-0000-0000-0000E9140000}"/>
    <cellStyle name="20% - Accent1 2 2 4 2 2 6 3 3 2" xfId="5523" xr:uid="{00000000-0005-0000-0000-0000EA140000}"/>
    <cellStyle name="20% - Accent1 2 2 4 2 2 6 3 4" xfId="5524" xr:uid="{00000000-0005-0000-0000-0000EB140000}"/>
    <cellStyle name="20% - Accent1 2 2 4 2 2 6 4" xfId="5525" xr:uid="{00000000-0005-0000-0000-0000EC140000}"/>
    <cellStyle name="20% - Accent1 2 2 4 2 2 6 4 2" xfId="5526" xr:uid="{00000000-0005-0000-0000-0000ED140000}"/>
    <cellStyle name="20% - Accent1 2 2 4 2 2 6 4 2 2" xfId="5527" xr:uid="{00000000-0005-0000-0000-0000EE140000}"/>
    <cellStyle name="20% - Accent1 2 2 4 2 2 6 4 2 2 2" xfId="5528" xr:uid="{00000000-0005-0000-0000-0000EF140000}"/>
    <cellStyle name="20% - Accent1 2 2 4 2 2 6 4 2 3" xfId="5529" xr:uid="{00000000-0005-0000-0000-0000F0140000}"/>
    <cellStyle name="20% - Accent1 2 2 4 2 2 6 4 3" xfId="5530" xr:uid="{00000000-0005-0000-0000-0000F1140000}"/>
    <cellStyle name="20% - Accent1 2 2 4 2 2 6 4 3 2" xfId="5531" xr:uid="{00000000-0005-0000-0000-0000F2140000}"/>
    <cellStyle name="20% - Accent1 2 2 4 2 2 6 4 4" xfId="5532" xr:uid="{00000000-0005-0000-0000-0000F3140000}"/>
    <cellStyle name="20% - Accent1 2 2 4 2 2 6 5" xfId="5533" xr:uid="{00000000-0005-0000-0000-0000F4140000}"/>
    <cellStyle name="20% - Accent1 2 2 4 2 2 6 5 2" xfId="5534" xr:uid="{00000000-0005-0000-0000-0000F5140000}"/>
    <cellStyle name="20% - Accent1 2 2 4 2 2 6 5 2 2" xfId="5535" xr:uid="{00000000-0005-0000-0000-0000F6140000}"/>
    <cellStyle name="20% - Accent1 2 2 4 2 2 6 5 3" xfId="5536" xr:uid="{00000000-0005-0000-0000-0000F7140000}"/>
    <cellStyle name="20% - Accent1 2 2 4 2 2 6 6" xfId="5537" xr:uid="{00000000-0005-0000-0000-0000F8140000}"/>
    <cellStyle name="20% - Accent1 2 2 4 2 2 6 6 2" xfId="5538" xr:uid="{00000000-0005-0000-0000-0000F9140000}"/>
    <cellStyle name="20% - Accent1 2 2 4 2 2 6 6 2 2" xfId="5539" xr:uid="{00000000-0005-0000-0000-0000FA140000}"/>
    <cellStyle name="20% - Accent1 2 2 4 2 2 6 6 3" xfId="5540" xr:uid="{00000000-0005-0000-0000-0000FB140000}"/>
    <cellStyle name="20% - Accent1 2 2 4 2 2 6 7" xfId="5541" xr:uid="{00000000-0005-0000-0000-0000FC140000}"/>
    <cellStyle name="20% - Accent1 2 2 4 2 2 6 7 2" xfId="5542" xr:uid="{00000000-0005-0000-0000-0000FD140000}"/>
    <cellStyle name="20% - Accent1 2 2 4 2 2 6 8" xfId="5543" xr:uid="{00000000-0005-0000-0000-0000FE140000}"/>
    <cellStyle name="20% - Accent1 2 2 4 2 2 6 8 2" xfId="5544" xr:uid="{00000000-0005-0000-0000-0000FF140000}"/>
    <cellStyle name="20% - Accent1 2 2 4 2 2 6 9" xfId="5545" xr:uid="{00000000-0005-0000-0000-000000150000}"/>
    <cellStyle name="20% - Accent1 2 2 4 2 2 7" xfId="5546" xr:uid="{00000000-0005-0000-0000-000001150000}"/>
    <cellStyle name="20% - Accent1 2 2 4 2 2 7 2" xfId="5547" xr:uid="{00000000-0005-0000-0000-000002150000}"/>
    <cellStyle name="20% - Accent1 2 2 4 2 2 7 2 2" xfId="5548" xr:uid="{00000000-0005-0000-0000-000003150000}"/>
    <cellStyle name="20% - Accent1 2 2 4 2 2 7 2 2 2" xfId="5549" xr:uid="{00000000-0005-0000-0000-000004150000}"/>
    <cellStyle name="20% - Accent1 2 2 4 2 2 7 2 3" xfId="5550" xr:uid="{00000000-0005-0000-0000-000005150000}"/>
    <cellStyle name="20% - Accent1 2 2 4 2 2 7 3" xfId="5551" xr:uid="{00000000-0005-0000-0000-000006150000}"/>
    <cellStyle name="20% - Accent1 2 2 4 2 2 7 3 2" xfId="5552" xr:uid="{00000000-0005-0000-0000-000007150000}"/>
    <cellStyle name="20% - Accent1 2 2 4 2 2 7 4" xfId="5553" xr:uid="{00000000-0005-0000-0000-000008150000}"/>
    <cellStyle name="20% - Accent1 2 2 4 2 2 8" xfId="5554" xr:uid="{00000000-0005-0000-0000-000009150000}"/>
    <cellStyle name="20% - Accent1 2 2 4 2 2 8 2" xfId="5555" xr:uid="{00000000-0005-0000-0000-00000A150000}"/>
    <cellStyle name="20% - Accent1 2 2 4 2 2 8 2 2" xfId="5556" xr:uid="{00000000-0005-0000-0000-00000B150000}"/>
    <cellStyle name="20% - Accent1 2 2 4 2 2 8 2 2 2" xfId="5557" xr:uid="{00000000-0005-0000-0000-00000C150000}"/>
    <cellStyle name="20% - Accent1 2 2 4 2 2 8 2 3" xfId="5558" xr:uid="{00000000-0005-0000-0000-00000D150000}"/>
    <cellStyle name="20% - Accent1 2 2 4 2 2 8 3" xfId="5559" xr:uid="{00000000-0005-0000-0000-00000E150000}"/>
    <cellStyle name="20% - Accent1 2 2 4 2 2 8 3 2" xfId="5560" xr:uid="{00000000-0005-0000-0000-00000F150000}"/>
    <cellStyle name="20% - Accent1 2 2 4 2 2 8 4" xfId="5561" xr:uid="{00000000-0005-0000-0000-000010150000}"/>
    <cellStyle name="20% - Accent1 2 2 4 2 2 9" xfId="5562" xr:uid="{00000000-0005-0000-0000-000011150000}"/>
    <cellStyle name="20% - Accent1 2 2 4 2 2 9 2" xfId="5563" xr:uid="{00000000-0005-0000-0000-000012150000}"/>
    <cellStyle name="20% - Accent1 2 2 4 2 2 9 2 2" xfId="5564" xr:uid="{00000000-0005-0000-0000-000013150000}"/>
    <cellStyle name="20% - Accent1 2 2 4 2 2 9 2 2 2" xfId="5565" xr:uid="{00000000-0005-0000-0000-000014150000}"/>
    <cellStyle name="20% - Accent1 2 2 4 2 2 9 2 3" xfId="5566" xr:uid="{00000000-0005-0000-0000-000015150000}"/>
    <cellStyle name="20% - Accent1 2 2 4 2 2 9 3" xfId="5567" xr:uid="{00000000-0005-0000-0000-000016150000}"/>
    <cellStyle name="20% - Accent1 2 2 4 2 2 9 3 2" xfId="5568" xr:uid="{00000000-0005-0000-0000-000017150000}"/>
    <cellStyle name="20% - Accent1 2 2 4 2 2 9 4" xfId="5569" xr:uid="{00000000-0005-0000-0000-000018150000}"/>
    <cellStyle name="20% - Accent1 2 2 4 2 3" xfId="5570" xr:uid="{00000000-0005-0000-0000-000019150000}"/>
    <cellStyle name="20% - Accent1 2 2 4 2 3 10" xfId="5571" xr:uid="{00000000-0005-0000-0000-00001A150000}"/>
    <cellStyle name="20% - Accent1 2 2 4 2 3 10 2" xfId="5572" xr:uid="{00000000-0005-0000-0000-00001B150000}"/>
    <cellStyle name="20% - Accent1 2 2 4 2 3 11" xfId="5573" xr:uid="{00000000-0005-0000-0000-00001C150000}"/>
    <cellStyle name="20% - Accent1 2 2 4 2 3 2" xfId="5574" xr:uid="{00000000-0005-0000-0000-00001D150000}"/>
    <cellStyle name="20% - Accent1 2 2 4 2 3 2 2" xfId="5575" xr:uid="{00000000-0005-0000-0000-00001E150000}"/>
    <cellStyle name="20% - Accent1 2 2 4 2 3 2 2 2" xfId="5576" xr:uid="{00000000-0005-0000-0000-00001F150000}"/>
    <cellStyle name="20% - Accent1 2 2 4 2 3 2 2 2 2" xfId="5577" xr:uid="{00000000-0005-0000-0000-000020150000}"/>
    <cellStyle name="20% - Accent1 2 2 4 2 3 2 2 2 2 2" xfId="5578" xr:uid="{00000000-0005-0000-0000-000021150000}"/>
    <cellStyle name="20% - Accent1 2 2 4 2 3 2 2 2 3" xfId="5579" xr:uid="{00000000-0005-0000-0000-000022150000}"/>
    <cellStyle name="20% - Accent1 2 2 4 2 3 2 2 3" xfId="5580" xr:uid="{00000000-0005-0000-0000-000023150000}"/>
    <cellStyle name="20% - Accent1 2 2 4 2 3 2 2 3 2" xfId="5581" xr:uid="{00000000-0005-0000-0000-000024150000}"/>
    <cellStyle name="20% - Accent1 2 2 4 2 3 2 2 4" xfId="5582" xr:uid="{00000000-0005-0000-0000-000025150000}"/>
    <cellStyle name="20% - Accent1 2 2 4 2 3 2 3" xfId="5583" xr:uid="{00000000-0005-0000-0000-000026150000}"/>
    <cellStyle name="20% - Accent1 2 2 4 2 3 2 3 2" xfId="5584" xr:uid="{00000000-0005-0000-0000-000027150000}"/>
    <cellStyle name="20% - Accent1 2 2 4 2 3 2 3 2 2" xfId="5585" xr:uid="{00000000-0005-0000-0000-000028150000}"/>
    <cellStyle name="20% - Accent1 2 2 4 2 3 2 3 2 2 2" xfId="5586" xr:uid="{00000000-0005-0000-0000-000029150000}"/>
    <cellStyle name="20% - Accent1 2 2 4 2 3 2 3 2 3" xfId="5587" xr:uid="{00000000-0005-0000-0000-00002A150000}"/>
    <cellStyle name="20% - Accent1 2 2 4 2 3 2 3 3" xfId="5588" xr:uid="{00000000-0005-0000-0000-00002B150000}"/>
    <cellStyle name="20% - Accent1 2 2 4 2 3 2 3 3 2" xfId="5589" xr:uid="{00000000-0005-0000-0000-00002C150000}"/>
    <cellStyle name="20% - Accent1 2 2 4 2 3 2 3 4" xfId="5590" xr:uid="{00000000-0005-0000-0000-00002D150000}"/>
    <cellStyle name="20% - Accent1 2 2 4 2 3 2 4" xfId="5591" xr:uid="{00000000-0005-0000-0000-00002E150000}"/>
    <cellStyle name="20% - Accent1 2 2 4 2 3 2 4 2" xfId="5592" xr:uid="{00000000-0005-0000-0000-00002F150000}"/>
    <cellStyle name="20% - Accent1 2 2 4 2 3 2 4 2 2" xfId="5593" xr:uid="{00000000-0005-0000-0000-000030150000}"/>
    <cellStyle name="20% - Accent1 2 2 4 2 3 2 4 2 2 2" xfId="5594" xr:uid="{00000000-0005-0000-0000-000031150000}"/>
    <cellStyle name="20% - Accent1 2 2 4 2 3 2 4 2 3" xfId="5595" xr:uid="{00000000-0005-0000-0000-000032150000}"/>
    <cellStyle name="20% - Accent1 2 2 4 2 3 2 4 3" xfId="5596" xr:uid="{00000000-0005-0000-0000-000033150000}"/>
    <cellStyle name="20% - Accent1 2 2 4 2 3 2 4 3 2" xfId="5597" xr:uid="{00000000-0005-0000-0000-000034150000}"/>
    <cellStyle name="20% - Accent1 2 2 4 2 3 2 4 4" xfId="5598" xr:uid="{00000000-0005-0000-0000-000035150000}"/>
    <cellStyle name="20% - Accent1 2 2 4 2 3 2 5" xfId="5599" xr:uid="{00000000-0005-0000-0000-000036150000}"/>
    <cellStyle name="20% - Accent1 2 2 4 2 3 2 5 2" xfId="5600" xr:uid="{00000000-0005-0000-0000-000037150000}"/>
    <cellStyle name="20% - Accent1 2 2 4 2 3 2 5 2 2" xfId="5601" xr:uid="{00000000-0005-0000-0000-000038150000}"/>
    <cellStyle name="20% - Accent1 2 2 4 2 3 2 5 3" xfId="5602" xr:uid="{00000000-0005-0000-0000-000039150000}"/>
    <cellStyle name="20% - Accent1 2 2 4 2 3 2 6" xfId="5603" xr:uid="{00000000-0005-0000-0000-00003A150000}"/>
    <cellStyle name="20% - Accent1 2 2 4 2 3 2 6 2" xfId="5604" xr:uid="{00000000-0005-0000-0000-00003B150000}"/>
    <cellStyle name="20% - Accent1 2 2 4 2 3 2 6 2 2" xfId="5605" xr:uid="{00000000-0005-0000-0000-00003C150000}"/>
    <cellStyle name="20% - Accent1 2 2 4 2 3 2 6 3" xfId="5606" xr:uid="{00000000-0005-0000-0000-00003D150000}"/>
    <cellStyle name="20% - Accent1 2 2 4 2 3 2 7" xfId="5607" xr:uid="{00000000-0005-0000-0000-00003E150000}"/>
    <cellStyle name="20% - Accent1 2 2 4 2 3 2 7 2" xfId="5608" xr:uid="{00000000-0005-0000-0000-00003F150000}"/>
    <cellStyle name="20% - Accent1 2 2 4 2 3 2 8" xfId="5609" xr:uid="{00000000-0005-0000-0000-000040150000}"/>
    <cellStyle name="20% - Accent1 2 2 4 2 3 2 8 2" xfId="5610" xr:uid="{00000000-0005-0000-0000-000041150000}"/>
    <cellStyle name="20% - Accent1 2 2 4 2 3 2 9" xfId="5611" xr:uid="{00000000-0005-0000-0000-000042150000}"/>
    <cellStyle name="20% - Accent1 2 2 4 2 3 3" xfId="5612" xr:uid="{00000000-0005-0000-0000-000043150000}"/>
    <cellStyle name="20% - Accent1 2 2 4 2 3 3 2" xfId="5613" xr:uid="{00000000-0005-0000-0000-000044150000}"/>
    <cellStyle name="20% - Accent1 2 2 4 2 3 3 2 2" xfId="5614" xr:uid="{00000000-0005-0000-0000-000045150000}"/>
    <cellStyle name="20% - Accent1 2 2 4 2 3 3 2 2 2" xfId="5615" xr:uid="{00000000-0005-0000-0000-000046150000}"/>
    <cellStyle name="20% - Accent1 2 2 4 2 3 3 2 2 2 2" xfId="5616" xr:uid="{00000000-0005-0000-0000-000047150000}"/>
    <cellStyle name="20% - Accent1 2 2 4 2 3 3 2 2 3" xfId="5617" xr:uid="{00000000-0005-0000-0000-000048150000}"/>
    <cellStyle name="20% - Accent1 2 2 4 2 3 3 2 3" xfId="5618" xr:uid="{00000000-0005-0000-0000-000049150000}"/>
    <cellStyle name="20% - Accent1 2 2 4 2 3 3 2 3 2" xfId="5619" xr:uid="{00000000-0005-0000-0000-00004A150000}"/>
    <cellStyle name="20% - Accent1 2 2 4 2 3 3 2 4" xfId="5620" xr:uid="{00000000-0005-0000-0000-00004B150000}"/>
    <cellStyle name="20% - Accent1 2 2 4 2 3 3 3" xfId="5621" xr:uid="{00000000-0005-0000-0000-00004C150000}"/>
    <cellStyle name="20% - Accent1 2 2 4 2 3 3 3 2" xfId="5622" xr:uid="{00000000-0005-0000-0000-00004D150000}"/>
    <cellStyle name="20% - Accent1 2 2 4 2 3 3 3 2 2" xfId="5623" xr:uid="{00000000-0005-0000-0000-00004E150000}"/>
    <cellStyle name="20% - Accent1 2 2 4 2 3 3 3 2 2 2" xfId="5624" xr:uid="{00000000-0005-0000-0000-00004F150000}"/>
    <cellStyle name="20% - Accent1 2 2 4 2 3 3 3 2 3" xfId="5625" xr:uid="{00000000-0005-0000-0000-000050150000}"/>
    <cellStyle name="20% - Accent1 2 2 4 2 3 3 3 3" xfId="5626" xr:uid="{00000000-0005-0000-0000-000051150000}"/>
    <cellStyle name="20% - Accent1 2 2 4 2 3 3 3 3 2" xfId="5627" xr:uid="{00000000-0005-0000-0000-000052150000}"/>
    <cellStyle name="20% - Accent1 2 2 4 2 3 3 3 4" xfId="5628" xr:uid="{00000000-0005-0000-0000-000053150000}"/>
    <cellStyle name="20% - Accent1 2 2 4 2 3 3 4" xfId="5629" xr:uid="{00000000-0005-0000-0000-000054150000}"/>
    <cellStyle name="20% - Accent1 2 2 4 2 3 3 4 2" xfId="5630" xr:uid="{00000000-0005-0000-0000-000055150000}"/>
    <cellStyle name="20% - Accent1 2 2 4 2 3 3 4 2 2" xfId="5631" xr:uid="{00000000-0005-0000-0000-000056150000}"/>
    <cellStyle name="20% - Accent1 2 2 4 2 3 3 4 2 2 2" xfId="5632" xr:uid="{00000000-0005-0000-0000-000057150000}"/>
    <cellStyle name="20% - Accent1 2 2 4 2 3 3 4 2 3" xfId="5633" xr:uid="{00000000-0005-0000-0000-000058150000}"/>
    <cellStyle name="20% - Accent1 2 2 4 2 3 3 4 3" xfId="5634" xr:uid="{00000000-0005-0000-0000-000059150000}"/>
    <cellStyle name="20% - Accent1 2 2 4 2 3 3 4 3 2" xfId="5635" xr:uid="{00000000-0005-0000-0000-00005A150000}"/>
    <cellStyle name="20% - Accent1 2 2 4 2 3 3 4 4" xfId="5636" xr:uid="{00000000-0005-0000-0000-00005B150000}"/>
    <cellStyle name="20% - Accent1 2 2 4 2 3 3 5" xfId="5637" xr:uid="{00000000-0005-0000-0000-00005C150000}"/>
    <cellStyle name="20% - Accent1 2 2 4 2 3 3 5 2" xfId="5638" xr:uid="{00000000-0005-0000-0000-00005D150000}"/>
    <cellStyle name="20% - Accent1 2 2 4 2 3 3 5 2 2" xfId="5639" xr:uid="{00000000-0005-0000-0000-00005E150000}"/>
    <cellStyle name="20% - Accent1 2 2 4 2 3 3 5 3" xfId="5640" xr:uid="{00000000-0005-0000-0000-00005F150000}"/>
    <cellStyle name="20% - Accent1 2 2 4 2 3 3 6" xfId="5641" xr:uid="{00000000-0005-0000-0000-000060150000}"/>
    <cellStyle name="20% - Accent1 2 2 4 2 3 3 6 2" xfId="5642" xr:uid="{00000000-0005-0000-0000-000061150000}"/>
    <cellStyle name="20% - Accent1 2 2 4 2 3 3 6 2 2" xfId="5643" xr:uid="{00000000-0005-0000-0000-000062150000}"/>
    <cellStyle name="20% - Accent1 2 2 4 2 3 3 6 3" xfId="5644" xr:uid="{00000000-0005-0000-0000-000063150000}"/>
    <cellStyle name="20% - Accent1 2 2 4 2 3 3 7" xfId="5645" xr:uid="{00000000-0005-0000-0000-000064150000}"/>
    <cellStyle name="20% - Accent1 2 2 4 2 3 3 7 2" xfId="5646" xr:uid="{00000000-0005-0000-0000-000065150000}"/>
    <cellStyle name="20% - Accent1 2 2 4 2 3 3 8" xfId="5647" xr:uid="{00000000-0005-0000-0000-000066150000}"/>
    <cellStyle name="20% - Accent1 2 2 4 2 3 3 8 2" xfId="5648" xr:uid="{00000000-0005-0000-0000-000067150000}"/>
    <cellStyle name="20% - Accent1 2 2 4 2 3 3 9" xfId="5649" xr:uid="{00000000-0005-0000-0000-000068150000}"/>
    <cellStyle name="20% - Accent1 2 2 4 2 3 4" xfId="5650" xr:uid="{00000000-0005-0000-0000-000069150000}"/>
    <cellStyle name="20% - Accent1 2 2 4 2 3 4 2" xfId="5651" xr:uid="{00000000-0005-0000-0000-00006A150000}"/>
    <cellStyle name="20% - Accent1 2 2 4 2 3 4 2 2" xfId="5652" xr:uid="{00000000-0005-0000-0000-00006B150000}"/>
    <cellStyle name="20% - Accent1 2 2 4 2 3 4 2 2 2" xfId="5653" xr:uid="{00000000-0005-0000-0000-00006C150000}"/>
    <cellStyle name="20% - Accent1 2 2 4 2 3 4 2 3" xfId="5654" xr:uid="{00000000-0005-0000-0000-00006D150000}"/>
    <cellStyle name="20% - Accent1 2 2 4 2 3 4 3" xfId="5655" xr:uid="{00000000-0005-0000-0000-00006E150000}"/>
    <cellStyle name="20% - Accent1 2 2 4 2 3 4 3 2" xfId="5656" xr:uid="{00000000-0005-0000-0000-00006F150000}"/>
    <cellStyle name="20% - Accent1 2 2 4 2 3 4 4" xfId="5657" xr:uid="{00000000-0005-0000-0000-000070150000}"/>
    <cellStyle name="20% - Accent1 2 2 4 2 3 5" xfId="5658" xr:uid="{00000000-0005-0000-0000-000071150000}"/>
    <cellStyle name="20% - Accent1 2 2 4 2 3 5 2" xfId="5659" xr:uid="{00000000-0005-0000-0000-000072150000}"/>
    <cellStyle name="20% - Accent1 2 2 4 2 3 5 2 2" xfId="5660" xr:uid="{00000000-0005-0000-0000-000073150000}"/>
    <cellStyle name="20% - Accent1 2 2 4 2 3 5 2 2 2" xfId="5661" xr:uid="{00000000-0005-0000-0000-000074150000}"/>
    <cellStyle name="20% - Accent1 2 2 4 2 3 5 2 3" xfId="5662" xr:uid="{00000000-0005-0000-0000-000075150000}"/>
    <cellStyle name="20% - Accent1 2 2 4 2 3 5 3" xfId="5663" xr:uid="{00000000-0005-0000-0000-000076150000}"/>
    <cellStyle name="20% - Accent1 2 2 4 2 3 5 3 2" xfId="5664" xr:uid="{00000000-0005-0000-0000-000077150000}"/>
    <cellStyle name="20% - Accent1 2 2 4 2 3 5 4" xfId="5665" xr:uid="{00000000-0005-0000-0000-000078150000}"/>
    <cellStyle name="20% - Accent1 2 2 4 2 3 6" xfId="5666" xr:uid="{00000000-0005-0000-0000-000079150000}"/>
    <cellStyle name="20% - Accent1 2 2 4 2 3 6 2" xfId="5667" xr:uid="{00000000-0005-0000-0000-00007A150000}"/>
    <cellStyle name="20% - Accent1 2 2 4 2 3 6 2 2" xfId="5668" xr:uid="{00000000-0005-0000-0000-00007B150000}"/>
    <cellStyle name="20% - Accent1 2 2 4 2 3 6 2 2 2" xfId="5669" xr:uid="{00000000-0005-0000-0000-00007C150000}"/>
    <cellStyle name="20% - Accent1 2 2 4 2 3 6 2 3" xfId="5670" xr:uid="{00000000-0005-0000-0000-00007D150000}"/>
    <cellStyle name="20% - Accent1 2 2 4 2 3 6 3" xfId="5671" xr:uid="{00000000-0005-0000-0000-00007E150000}"/>
    <cellStyle name="20% - Accent1 2 2 4 2 3 6 3 2" xfId="5672" xr:uid="{00000000-0005-0000-0000-00007F150000}"/>
    <cellStyle name="20% - Accent1 2 2 4 2 3 6 4" xfId="5673" xr:uid="{00000000-0005-0000-0000-000080150000}"/>
    <cellStyle name="20% - Accent1 2 2 4 2 3 7" xfId="5674" xr:uid="{00000000-0005-0000-0000-000081150000}"/>
    <cellStyle name="20% - Accent1 2 2 4 2 3 7 2" xfId="5675" xr:uid="{00000000-0005-0000-0000-000082150000}"/>
    <cellStyle name="20% - Accent1 2 2 4 2 3 7 2 2" xfId="5676" xr:uid="{00000000-0005-0000-0000-000083150000}"/>
    <cellStyle name="20% - Accent1 2 2 4 2 3 7 3" xfId="5677" xr:uid="{00000000-0005-0000-0000-000084150000}"/>
    <cellStyle name="20% - Accent1 2 2 4 2 3 8" xfId="5678" xr:uid="{00000000-0005-0000-0000-000085150000}"/>
    <cellStyle name="20% - Accent1 2 2 4 2 3 8 2" xfId="5679" xr:uid="{00000000-0005-0000-0000-000086150000}"/>
    <cellStyle name="20% - Accent1 2 2 4 2 3 8 2 2" xfId="5680" xr:uid="{00000000-0005-0000-0000-000087150000}"/>
    <cellStyle name="20% - Accent1 2 2 4 2 3 8 3" xfId="5681" xr:uid="{00000000-0005-0000-0000-000088150000}"/>
    <cellStyle name="20% - Accent1 2 2 4 2 3 9" xfId="5682" xr:uid="{00000000-0005-0000-0000-000089150000}"/>
    <cellStyle name="20% - Accent1 2 2 4 2 3 9 2" xfId="5683" xr:uid="{00000000-0005-0000-0000-00008A150000}"/>
    <cellStyle name="20% - Accent1 2 2 4 2 4" xfId="5684" xr:uid="{00000000-0005-0000-0000-00008B150000}"/>
    <cellStyle name="20% - Accent1 2 2 4 2 4 10" xfId="5685" xr:uid="{00000000-0005-0000-0000-00008C150000}"/>
    <cellStyle name="20% - Accent1 2 2 4 2 4 10 2" xfId="5686" xr:uid="{00000000-0005-0000-0000-00008D150000}"/>
    <cellStyle name="20% - Accent1 2 2 4 2 4 11" xfId="5687" xr:uid="{00000000-0005-0000-0000-00008E150000}"/>
    <cellStyle name="20% - Accent1 2 2 4 2 4 2" xfId="5688" xr:uid="{00000000-0005-0000-0000-00008F150000}"/>
    <cellStyle name="20% - Accent1 2 2 4 2 4 2 2" xfId="5689" xr:uid="{00000000-0005-0000-0000-000090150000}"/>
    <cellStyle name="20% - Accent1 2 2 4 2 4 2 2 2" xfId="5690" xr:uid="{00000000-0005-0000-0000-000091150000}"/>
    <cellStyle name="20% - Accent1 2 2 4 2 4 2 2 2 2" xfId="5691" xr:uid="{00000000-0005-0000-0000-000092150000}"/>
    <cellStyle name="20% - Accent1 2 2 4 2 4 2 2 2 2 2" xfId="5692" xr:uid="{00000000-0005-0000-0000-000093150000}"/>
    <cellStyle name="20% - Accent1 2 2 4 2 4 2 2 2 3" xfId="5693" xr:uid="{00000000-0005-0000-0000-000094150000}"/>
    <cellStyle name="20% - Accent1 2 2 4 2 4 2 2 3" xfId="5694" xr:uid="{00000000-0005-0000-0000-000095150000}"/>
    <cellStyle name="20% - Accent1 2 2 4 2 4 2 2 3 2" xfId="5695" xr:uid="{00000000-0005-0000-0000-000096150000}"/>
    <cellStyle name="20% - Accent1 2 2 4 2 4 2 2 4" xfId="5696" xr:uid="{00000000-0005-0000-0000-000097150000}"/>
    <cellStyle name="20% - Accent1 2 2 4 2 4 2 3" xfId="5697" xr:uid="{00000000-0005-0000-0000-000098150000}"/>
    <cellStyle name="20% - Accent1 2 2 4 2 4 2 3 2" xfId="5698" xr:uid="{00000000-0005-0000-0000-000099150000}"/>
    <cellStyle name="20% - Accent1 2 2 4 2 4 2 3 2 2" xfId="5699" xr:uid="{00000000-0005-0000-0000-00009A150000}"/>
    <cellStyle name="20% - Accent1 2 2 4 2 4 2 3 2 2 2" xfId="5700" xr:uid="{00000000-0005-0000-0000-00009B150000}"/>
    <cellStyle name="20% - Accent1 2 2 4 2 4 2 3 2 3" xfId="5701" xr:uid="{00000000-0005-0000-0000-00009C150000}"/>
    <cellStyle name="20% - Accent1 2 2 4 2 4 2 3 3" xfId="5702" xr:uid="{00000000-0005-0000-0000-00009D150000}"/>
    <cellStyle name="20% - Accent1 2 2 4 2 4 2 3 3 2" xfId="5703" xr:uid="{00000000-0005-0000-0000-00009E150000}"/>
    <cellStyle name="20% - Accent1 2 2 4 2 4 2 3 4" xfId="5704" xr:uid="{00000000-0005-0000-0000-00009F150000}"/>
    <cellStyle name="20% - Accent1 2 2 4 2 4 2 4" xfId="5705" xr:uid="{00000000-0005-0000-0000-0000A0150000}"/>
    <cellStyle name="20% - Accent1 2 2 4 2 4 2 4 2" xfId="5706" xr:uid="{00000000-0005-0000-0000-0000A1150000}"/>
    <cellStyle name="20% - Accent1 2 2 4 2 4 2 4 2 2" xfId="5707" xr:uid="{00000000-0005-0000-0000-0000A2150000}"/>
    <cellStyle name="20% - Accent1 2 2 4 2 4 2 4 2 2 2" xfId="5708" xr:uid="{00000000-0005-0000-0000-0000A3150000}"/>
    <cellStyle name="20% - Accent1 2 2 4 2 4 2 4 2 3" xfId="5709" xr:uid="{00000000-0005-0000-0000-0000A4150000}"/>
    <cellStyle name="20% - Accent1 2 2 4 2 4 2 4 3" xfId="5710" xr:uid="{00000000-0005-0000-0000-0000A5150000}"/>
    <cellStyle name="20% - Accent1 2 2 4 2 4 2 4 3 2" xfId="5711" xr:uid="{00000000-0005-0000-0000-0000A6150000}"/>
    <cellStyle name="20% - Accent1 2 2 4 2 4 2 4 4" xfId="5712" xr:uid="{00000000-0005-0000-0000-0000A7150000}"/>
    <cellStyle name="20% - Accent1 2 2 4 2 4 2 5" xfId="5713" xr:uid="{00000000-0005-0000-0000-0000A8150000}"/>
    <cellStyle name="20% - Accent1 2 2 4 2 4 2 5 2" xfId="5714" xr:uid="{00000000-0005-0000-0000-0000A9150000}"/>
    <cellStyle name="20% - Accent1 2 2 4 2 4 2 5 2 2" xfId="5715" xr:uid="{00000000-0005-0000-0000-0000AA150000}"/>
    <cellStyle name="20% - Accent1 2 2 4 2 4 2 5 3" xfId="5716" xr:uid="{00000000-0005-0000-0000-0000AB150000}"/>
    <cellStyle name="20% - Accent1 2 2 4 2 4 2 6" xfId="5717" xr:uid="{00000000-0005-0000-0000-0000AC150000}"/>
    <cellStyle name="20% - Accent1 2 2 4 2 4 2 6 2" xfId="5718" xr:uid="{00000000-0005-0000-0000-0000AD150000}"/>
    <cellStyle name="20% - Accent1 2 2 4 2 4 2 6 2 2" xfId="5719" xr:uid="{00000000-0005-0000-0000-0000AE150000}"/>
    <cellStyle name="20% - Accent1 2 2 4 2 4 2 6 3" xfId="5720" xr:uid="{00000000-0005-0000-0000-0000AF150000}"/>
    <cellStyle name="20% - Accent1 2 2 4 2 4 2 7" xfId="5721" xr:uid="{00000000-0005-0000-0000-0000B0150000}"/>
    <cellStyle name="20% - Accent1 2 2 4 2 4 2 7 2" xfId="5722" xr:uid="{00000000-0005-0000-0000-0000B1150000}"/>
    <cellStyle name="20% - Accent1 2 2 4 2 4 2 8" xfId="5723" xr:uid="{00000000-0005-0000-0000-0000B2150000}"/>
    <cellStyle name="20% - Accent1 2 2 4 2 4 2 8 2" xfId="5724" xr:uid="{00000000-0005-0000-0000-0000B3150000}"/>
    <cellStyle name="20% - Accent1 2 2 4 2 4 2 9" xfId="5725" xr:uid="{00000000-0005-0000-0000-0000B4150000}"/>
    <cellStyle name="20% - Accent1 2 2 4 2 4 3" xfId="5726" xr:uid="{00000000-0005-0000-0000-0000B5150000}"/>
    <cellStyle name="20% - Accent1 2 2 4 2 4 3 2" xfId="5727" xr:uid="{00000000-0005-0000-0000-0000B6150000}"/>
    <cellStyle name="20% - Accent1 2 2 4 2 4 3 2 2" xfId="5728" xr:uid="{00000000-0005-0000-0000-0000B7150000}"/>
    <cellStyle name="20% - Accent1 2 2 4 2 4 3 2 2 2" xfId="5729" xr:uid="{00000000-0005-0000-0000-0000B8150000}"/>
    <cellStyle name="20% - Accent1 2 2 4 2 4 3 2 2 2 2" xfId="5730" xr:uid="{00000000-0005-0000-0000-0000B9150000}"/>
    <cellStyle name="20% - Accent1 2 2 4 2 4 3 2 2 3" xfId="5731" xr:uid="{00000000-0005-0000-0000-0000BA150000}"/>
    <cellStyle name="20% - Accent1 2 2 4 2 4 3 2 3" xfId="5732" xr:uid="{00000000-0005-0000-0000-0000BB150000}"/>
    <cellStyle name="20% - Accent1 2 2 4 2 4 3 2 3 2" xfId="5733" xr:uid="{00000000-0005-0000-0000-0000BC150000}"/>
    <cellStyle name="20% - Accent1 2 2 4 2 4 3 2 4" xfId="5734" xr:uid="{00000000-0005-0000-0000-0000BD150000}"/>
    <cellStyle name="20% - Accent1 2 2 4 2 4 3 3" xfId="5735" xr:uid="{00000000-0005-0000-0000-0000BE150000}"/>
    <cellStyle name="20% - Accent1 2 2 4 2 4 3 3 2" xfId="5736" xr:uid="{00000000-0005-0000-0000-0000BF150000}"/>
    <cellStyle name="20% - Accent1 2 2 4 2 4 3 3 2 2" xfId="5737" xr:uid="{00000000-0005-0000-0000-0000C0150000}"/>
    <cellStyle name="20% - Accent1 2 2 4 2 4 3 3 2 2 2" xfId="5738" xr:uid="{00000000-0005-0000-0000-0000C1150000}"/>
    <cellStyle name="20% - Accent1 2 2 4 2 4 3 3 2 3" xfId="5739" xr:uid="{00000000-0005-0000-0000-0000C2150000}"/>
    <cellStyle name="20% - Accent1 2 2 4 2 4 3 3 3" xfId="5740" xr:uid="{00000000-0005-0000-0000-0000C3150000}"/>
    <cellStyle name="20% - Accent1 2 2 4 2 4 3 3 3 2" xfId="5741" xr:uid="{00000000-0005-0000-0000-0000C4150000}"/>
    <cellStyle name="20% - Accent1 2 2 4 2 4 3 3 4" xfId="5742" xr:uid="{00000000-0005-0000-0000-0000C5150000}"/>
    <cellStyle name="20% - Accent1 2 2 4 2 4 3 4" xfId="5743" xr:uid="{00000000-0005-0000-0000-0000C6150000}"/>
    <cellStyle name="20% - Accent1 2 2 4 2 4 3 4 2" xfId="5744" xr:uid="{00000000-0005-0000-0000-0000C7150000}"/>
    <cellStyle name="20% - Accent1 2 2 4 2 4 3 4 2 2" xfId="5745" xr:uid="{00000000-0005-0000-0000-0000C8150000}"/>
    <cellStyle name="20% - Accent1 2 2 4 2 4 3 4 2 2 2" xfId="5746" xr:uid="{00000000-0005-0000-0000-0000C9150000}"/>
    <cellStyle name="20% - Accent1 2 2 4 2 4 3 4 2 3" xfId="5747" xr:uid="{00000000-0005-0000-0000-0000CA150000}"/>
    <cellStyle name="20% - Accent1 2 2 4 2 4 3 4 3" xfId="5748" xr:uid="{00000000-0005-0000-0000-0000CB150000}"/>
    <cellStyle name="20% - Accent1 2 2 4 2 4 3 4 3 2" xfId="5749" xr:uid="{00000000-0005-0000-0000-0000CC150000}"/>
    <cellStyle name="20% - Accent1 2 2 4 2 4 3 4 4" xfId="5750" xr:uid="{00000000-0005-0000-0000-0000CD150000}"/>
    <cellStyle name="20% - Accent1 2 2 4 2 4 3 5" xfId="5751" xr:uid="{00000000-0005-0000-0000-0000CE150000}"/>
    <cellStyle name="20% - Accent1 2 2 4 2 4 3 5 2" xfId="5752" xr:uid="{00000000-0005-0000-0000-0000CF150000}"/>
    <cellStyle name="20% - Accent1 2 2 4 2 4 3 5 2 2" xfId="5753" xr:uid="{00000000-0005-0000-0000-0000D0150000}"/>
    <cellStyle name="20% - Accent1 2 2 4 2 4 3 5 3" xfId="5754" xr:uid="{00000000-0005-0000-0000-0000D1150000}"/>
    <cellStyle name="20% - Accent1 2 2 4 2 4 3 6" xfId="5755" xr:uid="{00000000-0005-0000-0000-0000D2150000}"/>
    <cellStyle name="20% - Accent1 2 2 4 2 4 3 6 2" xfId="5756" xr:uid="{00000000-0005-0000-0000-0000D3150000}"/>
    <cellStyle name="20% - Accent1 2 2 4 2 4 3 6 2 2" xfId="5757" xr:uid="{00000000-0005-0000-0000-0000D4150000}"/>
    <cellStyle name="20% - Accent1 2 2 4 2 4 3 6 3" xfId="5758" xr:uid="{00000000-0005-0000-0000-0000D5150000}"/>
    <cellStyle name="20% - Accent1 2 2 4 2 4 3 7" xfId="5759" xr:uid="{00000000-0005-0000-0000-0000D6150000}"/>
    <cellStyle name="20% - Accent1 2 2 4 2 4 3 7 2" xfId="5760" xr:uid="{00000000-0005-0000-0000-0000D7150000}"/>
    <cellStyle name="20% - Accent1 2 2 4 2 4 3 8" xfId="5761" xr:uid="{00000000-0005-0000-0000-0000D8150000}"/>
    <cellStyle name="20% - Accent1 2 2 4 2 4 3 8 2" xfId="5762" xr:uid="{00000000-0005-0000-0000-0000D9150000}"/>
    <cellStyle name="20% - Accent1 2 2 4 2 4 3 9" xfId="5763" xr:uid="{00000000-0005-0000-0000-0000DA150000}"/>
    <cellStyle name="20% - Accent1 2 2 4 2 4 4" xfId="5764" xr:uid="{00000000-0005-0000-0000-0000DB150000}"/>
    <cellStyle name="20% - Accent1 2 2 4 2 4 4 2" xfId="5765" xr:uid="{00000000-0005-0000-0000-0000DC150000}"/>
    <cellStyle name="20% - Accent1 2 2 4 2 4 4 2 2" xfId="5766" xr:uid="{00000000-0005-0000-0000-0000DD150000}"/>
    <cellStyle name="20% - Accent1 2 2 4 2 4 4 2 2 2" xfId="5767" xr:uid="{00000000-0005-0000-0000-0000DE150000}"/>
    <cellStyle name="20% - Accent1 2 2 4 2 4 4 2 3" xfId="5768" xr:uid="{00000000-0005-0000-0000-0000DF150000}"/>
    <cellStyle name="20% - Accent1 2 2 4 2 4 4 3" xfId="5769" xr:uid="{00000000-0005-0000-0000-0000E0150000}"/>
    <cellStyle name="20% - Accent1 2 2 4 2 4 4 3 2" xfId="5770" xr:uid="{00000000-0005-0000-0000-0000E1150000}"/>
    <cellStyle name="20% - Accent1 2 2 4 2 4 4 4" xfId="5771" xr:uid="{00000000-0005-0000-0000-0000E2150000}"/>
    <cellStyle name="20% - Accent1 2 2 4 2 4 5" xfId="5772" xr:uid="{00000000-0005-0000-0000-0000E3150000}"/>
    <cellStyle name="20% - Accent1 2 2 4 2 4 5 2" xfId="5773" xr:uid="{00000000-0005-0000-0000-0000E4150000}"/>
    <cellStyle name="20% - Accent1 2 2 4 2 4 5 2 2" xfId="5774" xr:uid="{00000000-0005-0000-0000-0000E5150000}"/>
    <cellStyle name="20% - Accent1 2 2 4 2 4 5 2 2 2" xfId="5775" xr:uid="{00000000-0005-0000-0000-0000E6150000}"/>
    <cellStyle name="20% - Accent1 2 2 4 2 4 5 2 3" xfId="5776" xr:uid="{00000000-0005-0000-0000-0000E7150000}"/>
    <cellStyle name="20% - Accent1 2 2 4 2 4 5 3" xfId="5777" xr:uid="{00000000-0005-0000-0000-0000E8150000}"/>
    <cellStyle name="20% - Accent1 2 2 4 2 4 5 3 2" xfId="5778" xr:uid="{00000000-0005-0000-0000-0000E9150000}"/>
    <cellStyle name="20% - Accent1 2 2 4 2 4 5 4" xfId="5779" xr:uid="{00000000-0005-0000-0000-0000EA150000}"/>
    <cellStyle name="20% - Accent1 2 2 4 2 4 6" xfId="5780" xr:uid="{00000000-0005-0000-0000-0000EB150000}"/>
    <cellStyle name="20% - Accent1 2 2 4 2 4 6 2" xfId="5781" xr:uid="{00000000-0005-0000-0000-0000EC150000}"/>
    <cellStyle name="20% - Accent1 2 2 4 2 4 6 2 2" xfId="5782" xr:uid="{00000000-0005-0000-0000-0000ED150000}"/>
    <cellStyle name="20% - Accent1 2 2 4 2 4 6 2 2 2" xfId="5783" xr:uid="{00000000-0005-0000-0000-0000EE150000}"/>
    <cellStyle name="20% - Accent1 2 2 4 2 4 6 2 3" xfId="5784" xr:uid="{00000000-0005-0000-0000-0000EF150000}"/>
    <cellStyle name="20% - Accent1 2 2 4 2 4 6 3" xfId="5785" xr:uid="{00000000-0005-0000-0000-0000F0150000}"/>
    <cellStyle name="20% - Accent1 2 2 4 2 4 6 3 2" xfId="5786" xr:uid="{00000000-0005-0000-0000-0000F1150000}"/>
    <cellStyle name="20% - Accent1 2 2 4 2 4 6 4" xfId="5787" xr:uid="{00000000-0005-0000-0000-0000F2150000}"/>
    <cellStyle name="20% - Accent1 2 2 4 2 4 7" xfId="5788" xr:uid="{00000000-0005-0000-0000-0000F3150000}"/>
    <cellStyle name="20% - Accent1 2 2 4 2 4 7 2" xfId="5789" xr:uid="{00000000-0005-0000-0000-0000F4150000}"/>
    <cellStyle name="20% - Accent1 2 2 4 2 4 7 2 2" xfId="5790" xr:uid="{00000000-0005-0000-0000-0000F5150000}"/>
    <cellStyle name="20% - Accent1 2 2 4 2 4 7 3" xfId="5791" xr:uid="{00000000-0005-0000-0000-0000F6150000}"/>
    <cellStyle name="20% - Accent1 2 2 4 2 4 8" xfId="5792" xr:uid="{00000000-0005-0000-0000-0000F7150000}"/>
    <cellStyle name="20% - Accent1 2 2 4 2 4 8 2" xfId="5793" xr:uid="{00000000-0005-0000-0000-0000F8150000}"/>
    <cellStyle name="20% - Accent1 2 2 4 2 4 8 2 2" xfId="5794" xr:uid="{00000000-0005-0000-0000-0000F9150000}"/>
    <cellStyle name="20% - Accent1 2 2 4 2 4 8 3" xfId="5795" xr:uid="{00000000-0005-0000-0000-0000FA150000}"/>
    <cellStyle name="20% - Accent1 2 2 4 2 4 9" xfId="5796" xr:uid="{00000000-0005-0000-0000-0000FB150000}"/>
    <cellStyle name="20% - Accent1 2 2 4 2 4 9 2" xfId="5797" xr:uid="{00000000-0005-0000-0000-0000FC150000}"/>
    <cellStyle name="20% - Accent1 2 2 4 2 5" xfId="5798" xr:uid="{00000000-0005-0000-0000-0000FD150000}"/>
    <cellStyle name="20% - Accent1 2 2 4 2 5 10" xfId="5799" xr:uid="{00000000-0005-0000-0000-0000FE150000}"/>
    <cellStyle name="20% - Accent1 2 2 4 2 5 10 2" xfId="5800" xr:uid="{00000000-0005-0000-0000-0000FF150000}"/>
    <cellStyle name="20% - Accent1 2 2 4 2 5 11" xfId="5801" xr:uid="{00000000-0005-0000-0000-000000160000}"/>
    <cellStyle name="20% - Accent1 2 2 4 2 5 2" xfId="5802" xr:uid="{00000000-0005-0000-0000-000001160000}"/>
    <cellStyle name="20% - Accent1 2 2 4 2 5 2 2" xfId="5803" xr:uid="{00000000-0005-0000-0000-000002160000}"/>
    <cellStyle name="20% - Accent1 2 2 4 2 5 2 2 2" xfId="5804" xr:uid="{00000000-0005-0000-0000-000003160000}"/>
    <cellStyle name="20% - Accent1 2 2 4 2 5 2 2 2 2" xfId="5805" xr:uid="{00000000-0005-0000-0000-000004160000}"/>
    <cellStyle name="20% - Accent1 2 2 4 2 5 2 2 2 2 2" xfId="5806" xr:uid="{00000000-0005-0000-0000-000005160000}"/>
    <cellStyle name="20% - Accent1 2 2 4 2 5 2 2 2 3" xfId="5807" xr:uid="{00000000-0005-0000-0000-000006160000}"/>
    <cellStyle name="20% - Accent1 2 2 4 2 5 2 2 3" xfId="5808" xr:uid="{00000000-0005-0000-0000-000007160000}"/>
    <cellStyle name="20% - Accent1 2 2 4 2 5 2 2 3 2" xfId="5809" xr:uid="{00000000-0005-0000-0000-000008160000}"/>
    <cellStyle name="20% - Accent1 2 2 4 2 5 2 2 4" xfId="5810" xr:uid="{00000000-0005-0000-0000-000009160000}"/>
    <cellStyle name="20% - Accent1 2 2 4 2 5 2 3" xfId="5811" xr:uid="{00000000-0005-0000-0000-00000A160000}"/>
    <cellStyle name="20% - Accent1 2 2 4 2 5 2 3 2" xfId="5812" xr:uid="{00000000-0005-0000-0000-00000B160000}"/>
    <cellStyle name="20% - Accent1 2 2 4 2 5 2 3 2 2" xfId="5813" xr:uid="{00000000-0005-0000-0000-00000C160000}"/>
    <cellStyle name="20% - Accent1 2 2 4 2 5 2 3 2 2 2" xfId="5814" xr:uid="{00000000-0005-0000-0000-00000D160000}"/>
    <cellStyle name="20% - Accent1 2 2 4 2 5 2 3 2 3" xfId="5815" xr:uid="{00000000-0005-0000-0000-00000E160000}"/>
    <cellStyle name="20% - Accent1 2 2 4 2 5 2 3 3" xfId="5816" xr:uid="{00000000-0005-0000-0000-00000F160000}"/>
    <cellStyle name="20% - Accent1 2 2 4 2 5 2 3 3 2" xfId="5817" xr:uid="{00000000-0005-0000-0000-000010160000}"/>
    <cellStyle name="20% - Accent1 2 2 4 2 5 2 3 4" xfId="5818" xr:uid="{00000000-0005-0000-0000-000011160000}"/>
    <cellStyle name="20% - Accent1 2 2 4 2 5 2 4" xfId="5819" xr:uid="{00000000-0005-0000-0000-000012160000}"/>
    <cellStyle name="20% - Accent1 2 2 4 2 5 2 4 2" xfId="5820" xr:uid="{00000000-0005-0000-0000-000013160000}"/>
    <cellStyle name="20% - Accent1 2 2 4 2 5 2 4 2 2" xfId="5821" xr:uid="{00000000-0005-0000-0000-000014160000}"/>
    <cellStyle name="20% - Accent1 2 2 4 2 5 2 4 2 2 2" xfId="5822" xr:uid="{00000000-0005-0000-0000-000015160000}"/>
    <cellStyle name="20% - Accent1 2 2 4 2 5 2 4 2 3" xfId="5823" xr:uid="{00000000-0005-0000-0000-000016160000}"/>
    <cellStyle name="20% - Accent1 2 2 4 2 5 2 4 3" xfId="5824" xr:uid="{00000000-0005-0000-0000-000017160000}"/>
    <cellStyle name="20% - Accent1 2 2 4 2 5 2 4 3 2" xfId="5825" xr:uid="{00000000-0005-0000-0000-000018160000}"/>
    <cellStyle name="20% - Accent1 2 2 4 2 5 2 4 4" xfId="5826" xr:uid="{00000000-0005-0000-0000-000019160000}"/>
    <cellStyle name="20% - Accent1 2 2 4 2 5 2 5" xfId="5827" xr:uid="{00000000-0005-0000-0000-00001A160000}"/>
    <cellStyle name="20% - Accent1 2 2 4 2 5 2 5 2" xfId="5828" xr:uid="{00000000-0005-0000-0000-00001B160000}"/>
    <cellStyle name="20% - Accent1 2 2 4 2 5 2 5 2 2" xfId="5829" xr:uid="{00000000-0005-0000-0000-00001C160000}"/>
    <cellStyle name="20% - Accent1 2 2 4 2 5 2 5 3" xfId="5830" xr:uid="{00000000-0005-0000-0000-00001D160000}"/>
    <cellStyle name="20% - Accent1 2 2 4 2 5 2 6" xfId="5831" xr:uid="{00000000-0005-0000-0000-00001E160000}"/>
    <cellStyle name="20% - Accent1 2 2 4 2 5 2 6 2" xfId="5832" xr:uid="{00000000-0005-0000-0000-00001F160000}"/>
    <cellStyle name="20% - Accent1 2 2 4 2 5 2 6 2 2" xfId="5833" xr:uid="{00000000-0005-0000-0000-000020160000}"/>
    <cellStyle name="20% - Accent1 2 2 4 2 5 2 6 3" xfId="5834" xr:uid="{00000000-0005-0000-0000-000021160000}"/>
    <cellStyle name="20% - Accent1 2 2 4 2 5 2 7" xfId="5835" xr:uid="{00000000-0005-0000-0000-000022160000}"/>
    <cellStyle name="20% - Accent1 2 2 4 2 5 2 7 2" xfId="5836" xr:uid="{00000000-0005-0000-0000-000023160000}"/>
    <cellStyle name="20% - Accent1 2 2 4 2 5 2 8" xfId="5837" xr:uid="{00000000-0005-0000-0000-000024160000}"/>
    <cellStyle name="20% - Accent1 2 2 4 2 5 2 8 2" xfId="5838" xr:uid="{00000000-0005-0000-0000-000025160000}"/>
    <cellStyle name="20% - Accent1 2 2 4 2 5 2 9" xfId="5839" xr:uid="{00000000-0005-0000-0000-000026160000}"/>
    <cellStyle name="20% - Accent1 2 2 4 2 5 3" xfId="5840" xr:uid="{00000000-0005-0000-0000-000027160000}"/>
    <cellStyle name="20% - Accent1 2 2 4 2 5 3 2" xfId="5841" xr:uid="{00000000-0005-0000-0000-000028160000}"/>
    <cellStyle name="20% - Accent1 2 2 4 2 5 3 2 2" xfId="5842" xr:uid="{00000000-0005-0000-0000-000029160000}"/>
    <cellStyle name="20% - Accent1 2 2 4 2 5 3 2 2 2" xfId="5843" xr:uid="{00000000-0005-0000-0000-00002A160000}"/>
    <cellStyle name="20% - Accent1 2 2 4 2 5 3 2 2 2 2" xfId="5844" xr:uid="{00000000-0005-0000-0000-00002B160000}"/>
    <cellStyle name="20% - Accent1 2 2 4 2 5 3 2 2 3" xfId="5845" xr:uid="{00000000-0005-0000-0000-00002C160000}"/>
    <cellStyle name="20% - Accent1 2 2 4 2 5 3 2 3" xfId="5846" xr:uid="{00000000-0005-0000-0000-00002D160000}"/>
    <cellStyle name="20% - Accent1 2 2 4 2 5 3 2 3 2" xfId="5847" xr:uid="{00000000-0005-0000-0000-00002E160000}"/>
    <cellStyle name="20% - Accent1 2 2 4 2 5 3 2 4" xfId="5848" xr:uid="{00000000-0005-0000-0000-00002F160000}"/>
    <cellStyle name="20% - Accent1 2 2 4 2 5 3 3" xfId="5849" xr:uid="{00000000-0005-0000-0000-000030160000}"/>
    <cellStyle name="20% - Accent1 2 2 4 2 5 3 3 2" xfId="5850" xr:uid="{00000000-0005-0000-0000-000031160000}"/>
    <cellStyle name="20% - Accent1 2 2 4 2 5 3 3 2 2" xfId="5851" xr:uid="{00000000-0005-0000-0000-000032160000}"/>
    <cellStyle name="20% - Accent1 2 2 4 2 5 3 3 2 2 2" xfId="5852" xr:uid="{00000000-0005-0000-0000-000033160000}"/>
    <cellStyle name="20% - Accent1 2 2 4 2 5 3 3 2 3" xfId="5853" xr:uid="{00000000-0005-0000-0000-000034160000}"/>
    <cellStyle name="20% - Accent1 2 2 4 2 5 3 3 3" xfId="5854" xr:uid="{00000000-0005-0000-0000-000035160000}"/>
    <cellStyle name="20% - Accent1 2 2 4 2 5 3 3 3 2" xfId="5855" xr:uid="{00000000-0005-0000-0000-000036160000}"/>
    <cellStyle name="20% - Accent1 2 2 4 2 5 3 3 4" xfId="5856" xr:uid="{00000000-0005-0000-0000-000037160000}"/>
    <cellStyle name="20% - Accent1 2 2 4 2 5 3 4" xfId="5857" xr:uid="{00000000-0005-0000-0000-000038160000}"/>
    <cellStyle name="20% - Accent1 2 2 4 2 5 3 4 2" xfId="5858" xr:uid="{00000000-0005-0000-0000-000039160000}"/>
    <cellStyle name="20% - Accent1 2 2 4 2 5 3 4 2 2" xfId="5859" xr:uid="{00000000-0005-0000-0000-00003A160000}"/>
    <cellStyle name="20% - Accent1 2 2 4 2 5 3 4 2 2 2" xfId="5860" xr:uid="{00000000-0005-0000-0000-00003B160000}"/>
    <cellStyle name="20% - Accent1 2 2 4 2 5 3 4 2 3" xfId="5861" xr:uid="{00000000-0005-0000-0000-00003C160000}"/>
    <cellStyle name="20% - Accent1 2 2 4 2 5 3 4 3" xfId="5862" xr:uid="{00000000-0005-0000-0000-00003D160000}"/>
    <cellStyle name="20% - Accent1 2 2 4 2 5 3 4 3 2" xfId="5863" xr:uid="{00000000-0005-0000-0000-00003E160000}"/>
    <cellStyle name="20% - Accent1 2 2 4 2 5 3 4 4" xfId="5864" xr:uid="{00000000-0005-0000-0000-00003F160000}"/>
    <cellStyle name="20% - Accent1 2 2 4 2 5 3 5" xfId="5865" xr:uid="{00000000-0005-0000-0000-000040160000}"/>
    <cellStyle name="20% - Accent1 2 2 4 2 5 3 5 2" xfId="5866" xr:uid="{00000000-0005-0000-0000-000041160000}"/>
    <cellStyle name="20% - Accent1 2 2 4 2 5 3 5 2 2" xfId="5867" xr:uid="{00000000-0005-0000-0000-000042160000}"/>
    <cellStyle name="20% - Accent1 2 2 4 2 5 3 5 3" xfId="5868" xr:uid="{00000000-0005-0000-0000-000043160000}"/>
    <cellStyle name="20% - Accent1 2 2 4 2 5 3 6" xfId="5869" xr:uid="{00000000-0005-0000-0000-000044160000}"/>
    <cellStyle name="20% - Accent1 2 2 4 2 5 3 6 2" xfId="5870" xr:uid="{00000000-0005-0000-0000-000045160000}"/>
    <cellStyle name="20% - Accent1 2 2 4 2 5 3 6 2 2" xfId="5871" xr:uid="{00000000-0005-0000-0000-000046160000}"/>
    <cellStyle name="20% - Accent1 2 2 4 2 5 3 6 3" xfId="5872" xr:uid="{00000000-0005-0000-0000-000047160000}"/>
    <cellStyle name="20% - Accent1 2 2 4 2 5 3 7" xfId="5873" xr:uid="{00000000-0005-0000-0000-000048160000}"/>
    <cellStyle name="20% - Accent1 2 2 4 2 5 3 7 2" xfId="5874" xr:uid="{00000000-0005-0000-0000-000049160000}"/>
    <cellStyle name="20% - Accent1 2 2 4 2 5 3 8" xfId="5875" xr:uid="{00000000-0005-0000-0000-00004A160000}"/>
    <cellStyle name="20% - Accent1 2 2 4 2 5 3 8 2" xfId="5876" xr:uid="{00000000-0005-0000-0000-00004B160000}"/>
    <cellStyle name="20% - Accent1 2 2 4 2 5 3 9" xfId="5877" xr:uid="{00000000-0005-0000-0000-00004C160000}"/>
    <cellStyle name="20% - Accent1 2 2 4 2 5 4" xfId="5878" xr:uid="{00000000-0005-0000-0000-00004D160000}"/>
    <cellStyle name="20% - Accent1 2 2 4 2 5 4 2" xfId="5879" xr:uid="{00000000-0005-0000-0000-00004E160000}"/>
    <cellStyle name="20% - Accent1 2 2 4 2 5 4 2 2" xfId="5880" xr:uid="{00000000-0005-0000-0000-00004F160000}"/>
    <cellStyle name="20% - Accent1 2 2 4 2 5 4 2 2 2" xfId="5881" xr:uid="{00000000-0005-0000-0000-000050160000}"/>
    <cellStyle name="20% - Accent1 2 2 4 2 5 4 2 3" xfId="5882" xr:uid="{00000000-0005-0000-0000-000051160000}"/>
    <cellStyle name="20% - Accent1 2 2 4 2 5 4 3" xfId="5883" xr:uid="{00000000-0005-0000-0000-000052160000}"/>
    <cellStyle name="20% - Accent1 2 2 4 2 5 4 3 2" xfId="5884" xr:uid="{00000000-0005-0000-0000-000053160000}"/>
    <cellStyle name="20% - Accent1 2 2 4 2 5 4 4" xfId="5885" xr:uid="{00000000-0005-0000-0000-000054160000}"/>
    <cellStyle name="20% - Accent1 2 2 4 2 5 5" xfId="5886" xr:uid="{00000000-0005-0000-0000-000055160000}"/>
    <cellStyle name="20% - Accent1 2 2 4 2 5 5 2" xfId="5887" xr:uid="{00000000-0005-0000-0000-000056160000}"/>
    <cellStyle name="20% - Accent1 2 2 4 2 5 5 2 2" xfId="5888" xr:uid="{00000000-0005-0000-0000-000057160000}"/>
    <cellStyle name="20% - Accent1 2 2 4 2 5 5 2 2 2" xfId="5889" xr:uid="{00000000-0005-0000-0000-000058160000}"/>
    <cellStyle name="20% - Accent1 2 2 4 2 5 5 2 3" xfId="5890" xr:uid="{00000000-0005-0000-0000-000059160000}"/>
    <cellStyle name="20% - Accent1 2 2 4 2 5 5 3" xfId="5891" xr:uid="{00000000-0005-0000-0000-00005A160000}"/>
    <cellStyle name="20% - Accent1 2 2 4 2 5 5 3 2" xfId="5892" xr:uid="{00000000-0005-0000-0000-00005B160000}"/>
    <cellStyle name="20% - Accent1 2 2 4 2 5 5 4" xfId="5893" xr:uid="{00000000-0005-0000-0000-00005C160000}"/>
    <cellStyle name="20% - Accent1 2 2 4 2 5 6" xfId="5894" xr:uid="{00000000-0005-0000-0000-00005D160000}"/>
    <cellStyle name="20% - Accent1 2 2 4 2 5 6 2" xfId="5895" xr:uid="{00000000-0005-0000-0000-00005E160000}"/>
    <cellStyle name="20% - Accent1 2 2 4 2 5 6 2 2" xfId="5896" xr:uid="{00000000-0005-0000-0000-00005F160000}"/>
    <cellStyle name="20% - Accent1 2 2 4 2 5 6 2 2 2" xfId="5897" xr:uid="{00000000-0005-0000-0000-000060160000}"/>
    <cellStyle name="20% - Accent1 2 2 4 2 5 6 2 3" xfId="5898" xr:uid="{00000000-0005-0000-0000-000061160000}"/>
    <cellStyle name="20% - Accent1 2 2 4 2 5 6 3" xfId="5899" xr:uid="{00000000-0005-0000-0000-000062160000}"/>
    <cellStyle name="20% - Accent1 2 2 4 2 5 6 3 2" xfId="5900" xr:uid="{00000000-0005-0000-0000-000063160000}"/>
    <cellStyle name="20% - Accent1 2 2 4 2 5 6 4" xfId="5901" xr:uid="{00000000-0005-0000-0000-000064160000}"/>
    <cellStyle name="20% - Accent1 2 2 4 2 5 7" xfId="5902" xr:uid="{00000000-0005-0000-0000-000065160000}"/>
    <cellStyle name="20% - Accent1 2 2 4 2 5 7 2" xfId="5903" xr:uid="{00000000-0005-0000-0000-000066160000}"/>
    <cellStyle name="20% - Accent1 2 2 4 2 5 7 2 2" xfId="5904" xr:uid="{00000000-0005-0000-0000-000067160000}"/>
    <cellStyle name="20% - Accent1 2 2 4 2 5 7 3" xfId="5905" xr:uid="{00000000-0005-0000-0000-000068160000}"/>
    <cellStyle name="20% - Accent1 2 2 4 2 5 8" xfId="5906" xr:uid="{00000000-0005-0000-0000-000069160000}"/>
    <cellStyle name="20% - Accent1 2 2 4 2 5 8 2" xfId="5907" xr:uid="{00000000-0005-0000-0000-00006A160000}"/>
    <cellStyle name="20% - Accent1 2 2 4 2 5 8 2 2" xfId="5908" xr:uid="{00000000-0005-0000-0000-00006B160000}"/>
    <cellStyle name="20% - Accent1 2 2 4 2 5 8 3" xfId="5909" xr:uid="{00000000-0005-0000-0000-00006C160000}"/>
    <cellStyle name="20% - Accent1 2 2 4 2 5 9" xfId="5910" xr:uid="{00000000-0005-0000-0000-00006D160000}"/>
    <cellStyle name="20% - Accent1 2 2 4 2 5 9 2" xfId="5911" xr:uid="{00000000-0005-0000-0000-00006E160000}"/>
    <cellStyle name="20% - Accent1 2 2 4 2 6" xfId="5912" xr:uid="{00000000-0005-0000-0000-00006F160000}"/>
    <cellStyle name="20% - Accent1 2 2 4 2 6 2" xfId="5913" xr:uid="{00000000-0005-0000-0000-000070160000}"/>
    <cellStyle name="20% - Accent1 2 2 4 2 6 2 2" xfId="5914" xr:uid="{00000000-0005-0000-0000-000071160000}"/>
    <cellStyle name="20% - Accent1 2 2 4 2 6 2 2 2" xfId="5915" xr:uid="{00000000-0005-0000-0000-000072160000}"/>
    <cellStyle name="20% - Accent1 2 2 4 2 6 2 2 2 2" xfId="5916" xr:uid="{00000000-0005-0000-0000-000073160000}"/>
    <cellStyle name="20% - Accent1 2 2 4 2 6 2 2 3" xfId="5917" xr:uid="{00000000-0005-0000-0000-000074160000}"/>
    <cellStyle name="20% - Accent1 2 2 4 2 6 2 3" xfId="5918" xr:uid="{00000000-0005-0000-0000-000075160000}"/>
    <cellStyle name="20% - Accent1 2 2 4 2 6 2 3 2" xfId="5919" xr:uid="{00000000-0005-0000-0000-000076160000}"/>
    <cellStyle name="20% - Accent1 2 2 4 2 6 2 4" xfId="5920" xr:uid="{00000000-0005-0000-0000-000077160000}"/>
    <cellStyle name="20% - Accent1 2 2 4 2 6 3" xfId="5921" xr:uid="{00000000-0005-0000-0000-000078160000}"/>
    <cellStyle name="20% - Accent1 2 2 4 2 6 3 2" xfId="5922" xr:uid="{00000000-0005-0000-0000-000079160000}"/>
    <cellStyle name="20% - Accent1 2 2 4 2 6 3 2 2" xfId="5923" xr:uid="{00000000-0005-0000-0000-00007A160000}"/>
    <cellStyle name="20% - Accent1 2 2 4 2 6 3 2 2 2" xfId="5924" xr:uid="{00000000-0005-0000-0000-00007B160000}"/>
    <cellStyle name="20% - Accent1 2 2 4 2 6 3 2 3" xfId="5925" xr:uid="{00000000-0005-0000-0000-00007C160000}"/>
    <cellStyle name="20% - Accent1 2 2 4 2 6 3 3" xfId="5926" xr:uid="{00000000-0005-0000-0000-00007D160000}"/>
    <cellStyle name="20% - Accent1 2 2 4 2 6 3 3 2" xfId="5927" xr:uid="{00000000-0005-0000-0000-00007E160000}"/>
    <cellStyle name="20% - Accent1 2 2 4 2 6 3 4" xfId="5928" xr:uid="{00000000-0005-0000-0000-00007F160000}"/>
    <cellStyle name="20% - Accent1 2 2 4 2 6 4" xfId="5929" xr:uid="{00000000-0005-0000-0000-000080160000}"/>
    <cellStyle name="20% - Accent1 2 2 4 2 6 4 2" xfId="5930" xr:uid="{00000000-0005-0000-0000-000081160000}"/>
    <cellStyle name="20% - Accent1 2 2 4 2 6 4 2 2" xfId="5931" xr:uid="{00000000-0005-0000-0000-000082160000}"/>
    <cellStyle name="20% - Accent1 2 2 4 2 6 4 2 2 2" xfId="5932" xr:uid="{00000000-0005-0000-0000-000083160000}"/>
    <cellStyle name="20% - Accent1 2 2 4 2 6 4 2 3" xfId="5933" xr:uid="{00000000-0005-0000-0000-000084160000}"/>
    <cellStyle name="20% - Accent1 2 2 4 2 6 4 3" xfId="5934" xr:uid="{00000000-0005-0000-0000-000085160000}"/>
    <cellStyle name="20% - Accent1 2 2 4 2 6 4 3 2" xfId="5935" xr:uid="{00000000-0005-0000-0000-000086160000}"/>
    <cellStyle name="20% - Accent1 2 2 4 2 6 4 4" xfId="5936" xr:uid="{00000000-0005-0000-0000-000087160000}"/>
    <cellStyle name="20% - Accent1 2 2 4 2 6 5" xfId="5937" xr:uid="{00000000-0005-0000-0000-000088160000}"/>
    <cellStyle name="20% - Accent1 2 2 4 2 6 5 2" xfId="5938" xr:uid="{00000000-0005-0000-0000-000089160000}"/>
    <cellStyle name="20% - Accent1 2 2 4 2 6 5 2 2" xfId="5939" xr:uid="{00000000-0005-0000-0000-00008A160000}"/>
    <cellStyle name="20% - Accent1 2 2 4 2 6 5 3" xfId="5940" xr:uid="{00000000-0005-0000-0000-00008B160000}"/>
    <cellStyle name="20% - Accent1 2 2 4 2 6 6" xfId="5941" xr:uid="{00000000-0005-0000-0000-00008C160000}"/>
    <cellStyle name="20% - Accent1 2 2 4 2 6 6 2" xfId="5942" xr:uid="{00000000-0005-0000-0000-00008D160000}"/>
    <cellStyle name="20% - Accent1 2 2 4 2 6 6 2 2" xfId="5943" xr:uid="{00000000-0005-0000-0000-00008E160000}"/>
    <cellStyle name="20% - Accent1 2 2 4 2 6 6 3" xfId="5944" xr:uid="{00000000-0005-0000-0000-00008F160000}"/>
    <cellStyle name="20% - Accent1 2 2 4 2 6 7" xfId="5945" xr:uid="{00000000-0005-0000-0000-000090160000}"/>
    <cellStyle name="20% - Accent1 2 2 4 2 6 7 2" xfId="5946" xr:uid="{00000000-0005-0000-0000-000091160000}"/>
    <cellStyle name="20% - Accent1 2 2 4 2 6 8" xfId="5947" xr:uid="{00000000-0005-0000-0000-000092160000}"/>
    <cellStyle name="20% - Accent1 2 2 4 2 6 8 2" xfId="5948" xr:uid="{00000000-0005-0000-0000-000093160000}"/>
    <cellStyle name="20% - Accent1 2 2 4 2 6 9" xfId="5949" xr:uid="{00000000-0005-0000-0000-000094160000}"/>
    <cellStyle name="20% - Accent1 2 2 4 2 7" xfId="5950" xr:uid="{00000000-0005-0000-0000-000095160000}"/>
    <cellStyle name="20% - Accent1 2 2 4 2 7 2" xfId="5951" xr:uid="{00000000-0005-0000-0000-000096160000}"/>
    <cellStyle name="20% - Accent1 2 2 4 2 7 2 2" xfId="5952" xr:uid="{00000000-0005-0000-0000-000097160000}"/>
    <cellStyle name="20% - Accent1 2 2 4 2 7 2 2 2" xfId="5953" xr:uid="{00000000-0005-0000-0000-000098160000}"/>
    <cellStyle name="20% - Accent1 2 2 4 2 7 2 2 2 2" xfId="5954" xr:uid="{00000000-0005-0000-0000-000099160000}"/>
    <cellStyle name="20% - Accent1 2 2 4 2 7 2 2 3" xfId="5955" xr:uid="{00000000-0005-0000-0000-00009A160000}"/>
    <cellStyle name="20% - Accent1 2 2 4 2 7 2 3" xfId="5956" xr:uid="{00000000-0005-0000-0000-00009B160000}"/>
    <cellStyle name="20% - Accent1 2 2 4 2 7 2 3 2" xfId="5957" xr:uid="{00000000-0005-0000-0000-00009C160000}"/>
    <cellStyle name="20% - Accent1 2 2 4 2 7 2 4" xfId="5958" xr:uid="{00000000-0005-0000-0000-00009D160000}"/>
    <cellStyle name="20% - Accent1 2 2 4 2 7 3" xfId="5959" xr:uid="{00000000-0005-0000-0000-00009E160000}"/>
    <cellStyle name="20% - Accent1 2 2 4 2 7 3 2" xfId="5960" xr:uid="{00000000-0005-0000-0000-00009F160000}"/>
    <cellStyle name="20% - Accent1 2 2 4 2 7 3 2 2" xfId="5961" xr:uid="{00000000-0005-0000-0000-0000A0160000}"/>
    <cellStyle name="20% - Accent1 2 2 4 2 7 3 2 2 2" xfId="5962" xr:uid="{00000000-0005-0000-0000-0000A1160000}"/>
    <cellStyle name="20% - Accent1 2 2 4 2 7 3 2 3" xfId="5963" xr:uid="{00000000-0005-0000-0000-0000A2160000}"/>
    <cellStyle name="20% - Accent1 2 2 4 2 7 3 3" xfId="5964" xr:uid="{00000000-0005-0000-0000-0000A3160000}"/>
    <cellStyle name="20% - Accent1 2 2 4 2 7 3 3 2" xfId="5965" xr:uid="{00000000-0005-0000-0000-0000A4160000}"/>
    <cellStyle name="20% - Accent1 2 2 4 2 7 3 4" xfId="5966" xr:uid="{00000000-0005-0000-0000-0000A5160000}"/>
    <cellStyle name="20% - Accent1 2 2 4 2 7 4" xfId="5967" xr:uid="{00000000-0005-0000-0000-0000A6160000}"/>
    <cellStyle name="20% - Accent1 2 2 4 2 7 4 2" xfId="5968" xr:uid="{00000000-0005-0000-0000-0000A7160000}"/>
    <cellStyle name="20% - Accent1 2 2 4 2 7 4 2 2" xfId="5969" xr:uid="{00000000-0005-0000-0000-0000A8160000}"/>
    <cellStyle name="20% - Accent1 2 2 4 2 7 4 2 2 2" xfId="5970" xr:uid="{00000000-0005-0000-0000-0000A9160000}"/>
    <cellStyle name="20% - Accent1 2 2 4 2 7 4 2 3" xfId="5971" xr:uid="{00000000-0005-0000-0000-0000AA160000}"/>
    <cellStyle name="20% - Accent1 2 2 4 2 7 4 3" xfId="5972" xr:uid="{00000000-0005-0000-0000-0000AB160000}"/>
    <cellStyle name="20% - Accent1 2 2 4 2 7 4 3 2" xfId="5973" xr:uid="{00000000-0005-0000-0000-0000AC160000}"/>
    <cellStyle name="20% - Accent1 2 2 4 2 7 4 4" xfId="5974" xr:uid="{00000000-0005-0000-0000-0000AD160000}"/>
    <cellStyle name="20% - Accent1 2 2 4 2 7 5" xfId="5975" xr:uid="{00000000-0005-0000-0000-0000AE160000}"/>
    <cellStyle name="20% - Accent1 2 2 4 2 7 5 2" xfId="5976" xr:uid="{00000000-0005-0000-0000-0000AF160000}"/>
    <cellStyle name="20% - Accent1 2 2 4 2 7 5 2 2" xfId="5977" xr:uid="{00000000-0005-0000-0000-0000B0160000}"/>
    <cellStyle name="20% - Accent1 2 2 4 2 7 5 3" xfId="5978" xr:uid="{00000000-0005-0000-0000-0000B1160000}"/>
    <cellStyle name="20% - Accent1 2 2 4 2 7 6" xfId="5979" xr:uid="{00000000-0005-0000-0000-0000B2160000}"/>
    <cellStyle name="20% - Accent1 2 2 4 2 7 6 2" xfId="5980" xr:uid="{00000000-0005-0000-0000-0000B3160000}"/>
    <cellStyle name="20% - Accent1 2 2 4 2 7 6 2 2" xfId="5981" xr:uid="{00000000-0005-0000-0000-0000B4160000}"/>
    <cellStyle name="20% - Accent1 2 2 4 2 7 6 3" xfId="5982" xr:uid="{00000000-0005-0000-0000-0000B5160000}"/>
    <cellStyle name="20% - Accent1 2 2 4 2 7 7" xfId="5983" xr:uid="{00000000-0005-0000-0000-0000B6160000}"/>
    <cellStyle name="20% - Accent1 2 2 4 2 7 7 2" xfId="5984" xr:uid="{00000000-0005-0000-0000-0000B7160000}"/>
    <cellStyle name="20% - Accent1 2 2 4 2 7 8" xfId="5985" xr:uid="{00000000-0005-0000-0000-0000B8160000}"/>
    <cellStyle name="20% - Accent1 2 2 4 2 7 8 2" xfId="5986" xr:uid="{00000000-0005-0000-0000-0000B9160000}"/>
    <cellStyle name="20% - Accent1 2 2 4 2 7 9" xfId="5987" xr:uid="{00000000-0005-0000-0000-0000BA160000}"/>
    <cellStyle name="20% - Accent1 2 2 4 2 8" xfId="5988" xr:uid="{00000000-0005-0000-0000-0000BB160000}"/>
    <cellStyle name="20% - Accent1 2 2 4 2 8 2" xfId="5989" xr:uid="{00000000-0005-0000-0000-0000BC160000}"/>
    <cellStyle name="20% - Accent1 2 2 4 2 8 2 2" xfId="5990" xr:uid="{00000000-0005-0000-0000-0000BD160000}"/>
    <cellStyle name="20% - Accent1 2 2 4 2 8 2 2 2" xfId="5991" xr:uid="{00000000-0005-0000-0000-0000BE160000}"/>
    <cellStyle name="20% - Accent1 2 2 4 2 8 2 3" xfId="5992" xr:uid="{00000000-0005-0000-0000-0000BF160000}"/>
    <cellStyle name="20% - Accent1 2 2 4 2 8 3" xfId="5993" xr:uid="{00000000-0005-0000-0000-0000C0160000}"/>
    <cellStyle name="20% - Accent1 2 2 4 2 8 3 2" xfId="5994" xr:uid="{00000000-0005-0000-0000-0000C1160000}"/>
    <cellStyle name="20% - Accent1 2 2 4 2 8 4" xfId="5995" xr:uid="{00000000-0005-0000-0000-0000C2160000}"/>
    <cellStyle name="20% - Accent1 2 2 4 2 9" xfId="5996" xr:uid="{00000000-0005-0000-0000-0000C3160000}"/>
    <cellStyle name="20% - Accent1 2 2 4 2 9 2" xfId="5997" xr:uid="{00000000-0005-0000-0000-0000C4160000}"/>
    <cellStyle name="20% - Accent1 2 2 4 2 9 2 2" xfId="5998" xr:uid="{00000000-0005-0000-0000-0000C5160000}"/>
    <cellStyle name="20% - Accent1 2 2 4 2 9 2 2 2" xfId="5999" xr:uid="{00000000-0005-0000-0000-0000C6160000}"/>
    <cellStyle name="20% - Accent1 2 2 4 2 9 2 3" xfId="6000" xr:uid="{00000000-0005-0000-0000-0000C7160000}"/>
    <cellStyle name="20% - Accent1 2 2 4 2 9 3" xfId="6001" xr:uid="{00000000-0005-0000-0000-0000C8160000}"/>
    <cellStyle name="20% - Accent1 2 2 4 2 9 3 2" xfId="6002" xr:uid="{00000000-0005-0000-0000-0000C9160000}"/>
    <cellStyle name="20% - Accent1 2 2 4 2 9 4" xfId="6003" xr:uid="{00000000-0005-0000-0000-0000CA160000}"/>
    <cellStyle name="20% - Accent1 2 2 4 3" xfId="6004" xr:uid="{00000000-0005-0000-0000-0000CB160000}"/>
    <cellStyle name="20% - Accent1 2 2 4 3 10" xfId="6005" xr:uid="{00000000-0005-0000-0000-0000CC160000}"/>
    <cellStyle name="20% - Accent1 2 2 4 3 10 2" xfId="6006" xr:uid="{00000000-0005-0000-0000-0000CD160000}"/>
    <cellStyle name="20% - Accent1 2 2 4 3 10 2 2" xfId="6007" xr:uid="{00000000-0005-0000-0000-0000CE160000}"/>
    <cellStyle name="20% - Accent1 2 2 4 3 10 3" xfId="6008" xr:uid="{00000000-0005-0000-0000-0000CF160000}"/>
    <cellStyle name="20% - Accent1 2 2 4 3 11" xfId="6009" xr:uid="{00000000-0005-0000-0000-0000D0160000}"/>
    <cellStyle name="20% - Accent1 2 2 4 3 11 2" xfId="6010" xr:uid="{00000000-0005-0000-0000-0000D1160000}"/>
    <cellStyle name="20% - Accent1 2 2 4 3 11 2 2" xfId="6011" xr:uid="{00000000-0005-0000-0000-0000D2160000}"/>
    <cellStyle name="20% - Accent1 2 2 4 3 11 3" xfId="6012" xr:uid="{00000000-0005-0000-0000-0000D3160000}"/>
    <cellStyle name="20% - Accent1 2 2 4 3 12" xfId="6013" xr:uid="{00000000-0005-0000-0000-0000D4160000}"/>
    <cellStyle name="20% - Accent1 2 2 4 3 12 2" xfId="6014" xr:uid="{00000000-0005-0000-0000-0000D5160000}"/>
    <cellStyle name="20% - Accent1 2 2 4 3 13" xfId="6015" xr:uid="{00000000-0005-0000-0000-0000D6160000}"/>
    <cellStyle name="20% - Accent1 2 2 4 3 13 2" xfId="6016" xr:uid="{00000000-0005-0000-0000-0000D7160000}"/>
    <cellStyle name="20% - Accent1 2 2 4 3 14" xfId="6017" xr:uid="{00000000-0005-0000-0000-0000D8160000}"/>
    <cellStyle name="20% - Accent1 2 2 4 3 2" xfId="6018" xr:uid="{00000000-0005-0000-0000-0000D9160000}"/>
    <cellStyle name="20% - Accent1 2 2 4 3 2 10" xfId="6019" xr:uid="{00000000-0005-0000-0000-0000DA160000}"/>
    <cellStyle name="20% - Accent1 2 2 4 3 2 10 2" xfId="6020" xr:uid="{00000000-0005-0000-0000-0000DB160000}"/>
    <cellStyle name="20% - Accent1 2 2 4 3 2 11" xfId="6021" xr:uid="{00000000-0005-0000-0000-0000DC160000}"/>
    <cellStyle name="20% - Accent1 2 2 4 3 2 2" xfId="6022" xr:uid="{00000000-0005-0000-0000-0000DD160000}"/>
    <cellStyle name="20% - Accent1 2 2 4 3 2 2 2" xfId="6023" xr:uid="{00000000-0005-0000-0000-0000DE160000}"/>
    <cellStyle name="20% - Accent1 2 2 4 3 2 2 2 2" xfId="6024" xr:uid="{00000000-0005-0000-0000-0000DF160000}"/>
    <cellStyle name="20% - Accent1 2 2 4 3 2 2 2 2 2" xfId="6025" xr:uid="{00000000-0005-0000-0000-0000E0160000}"/>
    <cellStyle name="20% - Accent1 2 2 4 3 2 2 2 2 2 2" xfId="6026" xr:uid="{00000000-0005-0000-0000-0000E1160000}"/>
    <cellStyle name="20% - Accent1 2 2 4 3 2 2 2 2 3" xfId="6027" xr:uid="{00000000-0005-0000-0000-0000E2160000}"/>
    <cellStyle name="20% - Accent1 2 2 4 3 2 2 2 3" xfId="6028" xr:uid="{00000000-0005-0000-0000-0000E3160000}"/>
    <cellStyle name="20% - Accent1 2 2 4 3 2 2 2 3 2" xfId="6029" xr:uid="{00000000-0005-0000-0000-0000E4160000}"/>
    <cellStyle name="20% - Accent1 2 2 4 3 2 2 2 4" xfId="6030" xr:uid="{00000000-0005-0000-0000-0000E5160000}"/>
    <cellStyle name="20% - Accent1 2 2 4 3 2 2 3" xfId="6031" xr:uid="{00000000-0005-0000-0000-0000E6160000}"/>
    <cellStyle name="20% - Accent1 2 2 4 3 2 2 3 2" xfId="6032" xr:uid="{00000000-0005-0000-0000-0000E7160000}"/>
    <cellStyle name="20% - Accent1 2 2 4 3 2 2 3 2 2" xfId="6033" xr:uid="{00000000-0005-0000-0000-0000E8160000}"/>
    <cellStyle name="20% - Accent1 2 2 4 3 2 2 3 2 2 2" xfId="6034" xr:uid="{00000000-0005-0000-0000-0000E9160000}"/>
    <cellStyle name="20% - Accent1 2 2 4 3 2 2 3 2 3" xfId="6035" xr:uid="{00000000-0005-0000-0000-0000EA160000}"/>
    <cellStyle name="20% - Accent1 2 2 4 3 2 2 3 3" xfId="6036" xr:uid="{00000000-0005-0000-0000-0000EB160000}"/>
    <cellStyle name="20% - Accent1 2 2 4 3 2 2 3 3 2" xfId="6037" xr:uid="{00000000-0005-0000-0000-0000EC160000}"/>
    <cellStyle name="20% - Accent1 2 2 4 3 2 2 3 4" xfId="6038" xr:uid="{00000000-0005-0000-0000-0000ED160000}"/>
    <cellStyle name="20% - Accent1 2 2 4 3 2 2 4" xfId="6039" xr:uid="{00000000-0005-0000-0000-0000EE160000}"/>
    <cellStyle name="20% - Accent1 2 2 4 3 2 2 4 2" xfId="6040" xr:uid="{00000000-0005-0000-0000-0000EF160000}"/>
    <cellStyle name="20% - Accent1 2 2 4 3 2 2 4 2 2" xfId="6041" xr:uid="{00000000-0005-0000-0000-0000F0160000}"/>
    <cellStyle name="20% - Accent1 2 2 4 3 2 2 4 2 2 2" xfId="6042" xr:uid="{00000000-0005-0000-0000-0000F1160000}"/>
    <cellStyle name="20% - Accent1 2 2 4 3 2 2 4 2 3" xfId="6043" xr:uid="{00000000-0005-0000-0000-0000F2160000}"/>
    <cellStyle name="20% - Accent1 2 2 4 3 2 2 4 3" xfId="6044" xr:uid="{00000000-0005-0000-0000-0000F3160000}"/>
    <cellStyle name="20% - Accent1 2 2 4 3 2 2 4 3 2" xfId="6045" xr:uid="{00000000-0005-0000-0000-0000F4160000}"/>
    <cellStyle name="20% - Accent1 2 2 4 3 2 2 4 4" xfId="6046" xr:uid="{00000000-0005-0000-0000-0000F5160000}"/>
    <cellStyle name="20% - Accent1 2 2 4 3 2 2 5" xfId="6047" xr:uid="{00000000-0005-0000-0000-0000F6160000}"/>
    <cellStyle name="20% - Accent1 2 2 4 3 2 2 5 2" xfId="6048" xr:uid="{00000000-0005-0000-0000-0000F7160000}"/>
    <cellStyle name="20% - Accent1 2 2 4 3 2 2 5 2 2" xfId="6049" xr:uid="{00000000-0005-0000-0000-0000F8160000}"/>
    <cellStyle name="20% - Accent1 2 2 4 3 2 2 5 3" xfId="6050" xr:uid="{00000000-0005-0000-0000-0000F9160000}"/>
    <cellStyle name="20% - Accent1 2 2 4 3 2 2 6" xfId="6051" xr:uid="{00000000-0005-0000-0000-0000FA160000}"/>
    <cellStyle name="20% - Accent1 2 2 4 3 2 2 6 2" xfId="6052" xr:uid="{00000000-0005-0000-0000-0000FB160000}"/>
    <cellStyle name="20% - Accent1 2 2 4 3 2 2 6 2 2" xfId="6053" xr:uid="{00000000-0005-0000-0000-0000FC160000}"/>
    <cellStyle name="20% - Accent1 2 2 4 3 2 2 6 3" xfId="6054" xr:uid="{00000000-0005-0000-0000-0000FD160000}"/>
    <cellStyle name="20% - Accent1 2 2 4 3 2 2 7" xfId="6055" xr:uid="{00000000-0005-0000-0000-0000FE160000}"/>
    <cellStyle name="20% - Accent1 2 2 4 3 2 2 7 2" xfId="6056" xr:uid="{00000000-0005-0000-0000-0000FF160000}"/>
    <cellStyle name="20% - Accent1 2 2 4 3 2 2 8" xfId="6057" xr:uid="{00000000-0005-0000-0000-000000170000}"/>
    <cellStyle name="20% - Accent1 2 2 4 3 2 2 8 2" xfId="6058" xr:uid="{00000000-0005-0000-0000-000001170000}"/>
    <cellStyle name="20% - Accent1 2 2 4 3 2 2 9" xfId="6059" xr:uid="{00000000-0005-0000-0000-000002170000}"/>
    <cellStyle name="20% - Accent1 2 2 4 3 2 3" xfId="6060" xr:uid="{00000000-0005-0000-0000-000003170000}"/>
    <cellStyle name="20% - Accent1 2 2 4 3 2 3 2" xfId="6061" xr:uid="{00000000-0005-0000-0000-000004170000}"/>
    <cellStyle name="20% - Accent1 2 2 4 3 2 3 2 2" xfId="6062" xr:uid="{00000000-0005-0000-0000-000005170000}"/>
    <cellStyle name="20% - Accent1 2 2 4 3 2 3 2 2 2" xfId="6063" xr:uid="{00000000-0005-0000-0000-000006170000}"/>
    <cellStyle name="20% - Accent1 2 2 4 3 2 3 2 2 2 2" xfId="6064" xr:uid="{00000000-0005-0000-0000-000007170000}"/>
    <cellStyle name="20% - Accent1 2 2 4 3 2 3 2 2 3" xfId="6065" xr:uid="{00000000-0005-0000-0000-000008170000}"/>
    <cellStyle name="20% - Accent1 2 2 4 3 2 3 2 3" xfId="6066" xr:uid="{00000000-0005-0000-0000-000009170000}"/>
    <cellStyle name="20% - Accent1 2 2 4 3 2 3 2 3 2" xfId="6067" xr:uid="{00000000-0005-0000-0000-00000A170000}"/>
    <cellStyle name="20% - Accent1 2 2 4 3 2 3 2 4" xfId="6068" xr:uid="{00000000-0005-0000-0000-00000B170000}"/>
    <cellStyle name="20% - Accent1 2 2 4 3 2 3 3" xfId="6069" xr:uid="{00000000-0005-0000-0000-00000C170000}"/>
    <cellStyle name="20% - Accent1 2 2 4 3 2 3 3 2" xfId="6070" xr:uid="{00000000-0005-0000-0000-00000D170000}"/>
    <cellStyle name="20% - Accent1 2 2 4 3 2 3 3 2 2" xfId="6071" xr:uid="{00000000-0005-0000-0000-00000E170000}"/>
    <cellStyle name="20% - Accent1 2 2 4 3 2 3 3 2 2 2" xfId="6072" xr:uid="{00000000-0005-0000-0000-00000F170000}"/>
    <cellStyle name="20% - Accent1 2 2 4 3 2 3 3 2 3" xfId="6073" xr:uid="{00000000-0005-0000-0000-000010170000}"/>
    <cellStyle name="20% - Accent1 2 2 4 3 2 3 3 3" xfId="6074" xr:uid="{00000000-0005-0000-0000-000011170000}"/>
    <cellStyle name="20% - Accent1 2 2 4 3 2 3 3 3 2" xfId="6075" xr:uid="{00000000-0005-0000-0000-000012170000}"/>
    <cellStyle name="20% - Accent1 2 2 4 3 2 3 3 4" xfId="6076" xr:uid="{00000000-0005-0000-0000-000013170000}"/>
    <cellStyle name="20% - Accent1 2 2 4 3 2 3 4" xfId="6077" xr:uid="{00000000-0005-0000-0000-000014170000}"/>
    <cellStyle name="20% - Accent1 2 2 4 3 2 3 4 2" xfId="6078" xr:uid="{00000000-0005-0000-0000-000015170000}"/>
    <cellStyle name="20% - Accent1 2 2 4 3 2 3 4 2 2" xfId="6079" xr:uid="{00000000-0005-0000-0000-000016170000}"/>
    <cellStyle name="20% - Accent1 2 2 4 3 2 3 4 2 2 2" xfId="6080" xr:uid="{00000000-0005-0000-0000-000017170000}"/>
    <cellStyle name="20% - Accent1 2 2 4 3 2 3 4 2 3" xfId="6081" xr:uid="{00000000-0005-0000-0000-000018170000}"/>
    <cellStyle name="20% - Accent1 2 2 4 3 2 3 4 3" xfId="6082" xr:uid="{00000000-0005-0000-0000-000019170000}"/>
    <cellStyle name="20% - Accent1 2 2 4 3 2 3 4 3 2" xfId="6083" xr:uid="{00000000-0005-0000-0000-00001A170000}"/>
    <cellStyle name="20% - Accent1 2 2 4 3 2 3 4 4" xfId="6084" xr:uid="{00000000-0005-0000-0000-00001B170000}"/>
    <cellStyle name="20% - Accent1 2 2 4 3 2 3 5" xfId="6085" xr:uid="{00000000-0005-0000-0000-00001C170000}"/>
    <cellStyle name="20% - Accent1 2 2 4 3 2 3 5 2" xfId="6086" xr:uid="{00000000-0005-0000-0000-00001D170000}"/>
    <cellStyle name="20% - Accent1 2 2 4 3 2 3 5 2 2" xfId="6087" xr:uid="{00000000-0005-0000-0000-00001E170000}"/>
    <cellStyle name="20% - Accent1 2 2 4 3 2 3 5 3" xfId="6088" xr:uid="{00000000-0005-0000-0000-00001F170000}"/>
    <cellStyle name="20% - Accent1 2 2 4 3 2 3 6" xfId="6089" xr:uid="{00000000-0005-0000-0000-000020170000}"/>
    <cellStyle name="20% - Accent1 2 2 4 3 2 3 6 2" xfId="6090" xr:uid="{00000000-0005-0000-0000-000021170000}"/>
    <cellStyle name="20% - Accent1 2 2 4 3 2 3 6 2 2" xfId="6091" xr:uid="{00000000-0005-0000-0000-000022170000}"/>
    <cellStyle name="20% - Accent1 2 2 4 3 2 3 6 3" xfId="6092" xr:uid="{00000000-0005-0000-0000-000023170000}"/>
    <cellStyle name="20% - Accent1 2 2 4 3 2 3 7" xfId="6093" xr:uid="{00000000-0005-0000-0000-000024170000}"/>
    <cellStyle name="20% - Accent1 2 2 4 3 2 3 7 2" xfId="6094" xr:uid="{00000000-0005-0000-0000-000025170000}"/>
    <cellStyle name="20% - Accent1 2 2 4 3 2 3 8" xfId="6095" xr:uid="{00000000-0005-0000-0000-000026170000}"/>
    <cellStyle name="20% - Accent1 2 2 4 3 2 3 8 2" xfId="6096" xr:uid="{00000000-0005-0000-0000-000027170000}"/>
    <cellStyle name="20% - Accent1 2 2 4 3 2 3 9" xfId="6097" xr:uid="{00000000-0005-0000-0000-000028170000}"/>
    <cellStyle name="20% - Accent1 2 2 4 3 2 4" xfId="6098" xr:uid="{00000000-0005-0000-0000-000029170000}"/>
    <cellStyle name="20% - Accent1 2 2 4 3 2 4 2" xfId="6099" xr:uid="{00000000-0005-0000-0000-00002A170000}"/>
    <cellStyle name="20% - Accent1 2 2 4 3 2 4 2 2" xfId="6100" xr:uid="{00000000-0005-0000-0000-00002B170000}"/>
    <cellStyle name="20% - Accent1 2 2 4 3 2 4 2 2 2" xfId="6101" xr:uid="{00000000-0005-0000-0000-00002C170000}"/>
    <cellStyle name="20% - Accent1 2 2 4 3 2 4 2 3" xfId="6102" xr:uid="{00000000-0005-0000-0000-00002D170000}"/>
    <cellStyle name="20% - Accent1 2 2 4 3 2 4 3" xfId="6103" xr:uid="{00000000-0005-0000-0000-00002E170000}"/>
    <cellStyle name="20% - Accent1 2 2 4 3 2 4 3 2" xfId="6104" xr:uid="{00000000-0005-0000-0000-00002F170000}"/>
    <cellStyle name="20% - Accent1 2 2 4 3 2 4 4" xfId="6105" xr:uid="{00000000-0005-0000-0000-000030170000}"/>
    <cellStyle name="20% - Accent1 2 2 4 3 2 5" xfId="6106" xr:uid="{00000000-0005-0000-0000-000031170000}"/>
    <cellStyle name="20% - Accent1 2 2 4 3 2 5 2" xfId="6107" xr:uid="{00000000-0005-0000-0000-000032170000}"/>
    <cellStyle name="20% - Accent1 2 2 4 3 2 5 2 2" xfId="6108" xr:uid="{00000000-0005-0000-0000-000033170000}"/>
    <cellStyle name="20% - Accent1 2 2 4 3 2 5 2 2 2" xfId="6109" xr:uid="{00000000-0005-0000-0000-000034170000}"/>
    <cellStyle name="20% - Accent1 2 2 4 3 2 5 2 3" xfId="6110" xr:uid="{00000000-0005-0000-0000-000035170000}"/>
    <cellStyle name="20% - Accent1 2 2 4 3 2 5 3" xfId="6111" xr:uid="{00000000-0005-0000-0000-000036170000}"/>
    <cellStyle name="20% - Accent1 2 2 4 3 2 5 3 2" xfId="6112" xr:uid="{00000000-0005-0000-0000-000037170000}"/>
    <cellStyle name="20% - Accent1 2 2 4 3 2 5 4" xfId="6113" xr:uid="{00000000-0005-0000-0000-000038170000}"/>
    <cellStyle name="20% - Accent1 2 2 4 3 2 6" xfId="6114" xr:uid="{00000000-0005-0000-0000-000039170000}"/>
    <cellStyle name="20% - Accent1 2 2 4 3 2 6 2" xfId="6115" xr:uid="{00000000-0005-0000-0000-00003A170000}"/>
    <cellStyle name="20% - Accent1 2 2 4 3 2 6 2 2" xfId="6116" xr:uid="{00000000-0005-0000-0000-00003B170000}"/>
    <cellStyle name="20% - Accent1 2 2 4 3 2 6 2 2 2" xfId="6117" xr:uid="{00000000-0005-0000-0000-00003C170000}"/>
    <cellStyle name="20% - Accent1 2 2 4 3 2 6 2 3" xfId="6118" xr:uid="{00000000-0005-0000-0000-00003D170000}"/>
    <cellStyle name="20% - Accent1 2 2 4 3 2 6 3" xfId="6119" xr:uid="{00000000-0005-0000-0000-00003E170000}"/>
    <cellStyle name="20% - Accent1 2 2 4 3 2 6 3 2" xfId="6120" xr:uid="{00000000-0005-0000-0000-00003F170000}"/>
    <cellStyle name="20% - Accent1 2 2 4 3 2 6 4" xfId="6121" xr:uid="{00000000-0005-0000-0000-000040170000}"/>
    <cellStyle name="20% - Accent1 2 2 4 3 2 7" xfId="6122" xr:uid="{00000000-0005-0000-0000-000041170000}"/>
    <cellStyle name="20% - Accent1 2 2 4 3 2 7 2" xfId="6123" xr:uid="{00000000-0005-0000-0000-000042170000}"/>
    <cellStyle name="20% - Accent1 2 2 4 3 2 7 2 2" xfId="6124" xr:uid="{00000000-0005-0000-0000-000043170000}"/>
    <cellStyle name="20% - Accent1 2 2 4 3 2 7 3" xfId="6125" xr:uid="{00000000-0005-0000-0000-000044170000}"/>
    <cellStyle name="20% - Accent1 2 2 4 3 2 8" xfId="6126" xr:uid="{00000000-0005-0000-0000-000045170000}"/>
    <cellStyle name="20% - Accent1 2 2 4 3 2 8 2" xfId="6127" xr:uid="{00000000-0005-0000-0000-000046170000}"/>
    <cellStyle name="20% - Accent1 2 2 4 3 2 8 2 2" xfId="6128" xr:uid="{00000000-0005-0000-0000-000047170000}"/>
    <cellStyle name="20% - Accent1 2 2 4 3 2 8 3" xfId="6129" xr:uid="{00000000-0005-0000-0000-000048170000}"/>
    <cellStyle name="20% - Accent1 2 2 4 3 2 9" xfId="6130" xr:uid="{00000000-0005-0000-0000-000049170000}"/>
    <cellStyle name="20% - Accent1 2 2 4 3 2 9 2" xfId="6131" xr:uid="{00000000-0005-0000-0000-00004A170000}"/>
    <cellStyle name="20% - Accent1 2 2 4 3 3" xfId="6132" xr:uid="{00000000-0005-0000-0000-00004B170000}"/>
    <cellStyle name="20% - Accent1 2 2 4 3 3 10" xfId="6133" xr:uid="{00000000-0005-0000-0000-00004C170000}"/>
    <cellStyle name="20% - Accent1 2 2 4 3 3 10 2" xfId="6134" xr:uid="{00000000-0005-0000-0000-00004D170000}"/>
    <cellStyle name="20% - Accent1 2 2 4 3 3 11" xfId="6135" xr:uid="{00000000-0005-0000-0000-00004E170000}"/>
    <cellStyle name="20% - Accent1 2 2 4 3 3 2" xfId="6136" xr:uid="{00000000-0005-0000-0000-00004F170000}"/>
    <cellStyle name="20% - Accent1 2 2 4 3 3 2 2" xfId="6137" xr:uid="{00000000-0005-0000-0000-000050170000}"/>
    <cellStyle name="20% - Accent1 2 2 4 3 3 2 2 2" xfId="6138" xr:uid="{00000000-0005-0000-0000-000051170000}"/>
    <cellStyle name="20% - Accent1 2 2 4 3 3 2 2 2 2" xfId="6139" xr:uid="{00000000-0005-0000-0000-000052170000}"/>
    <cellStyle name="20% - Accent1 2 2 4 3 3 2 2 2 2 2" xfId="6140" xr:uid="{00000000-0005-0000-0000-000053170000}"/>
    <cellStyle name="20% - Accent1 2 2 4 3 3 2 2 2 3" xfId="6141" xr:uid="{00000000-0005-0000-0000-000054170000}"/>
    <cellStyle name="20% - Accent1 2 2 4 3 3 2 2 3" xfId="6142" xr:uid="{00000000-0005-0000-0000-000055170000}"/>
    <cellStyle name="20% - Accent1 2 2 4 3 3 2 2 3 2" xfId="6143" xr:uid="{00000000-0005-0000-0000-000056170000}"/>
    <cellStyle name="20% - Accent1 2 2 4 3 3 2 2 4" xfId="6144" xr:uid="{00000000-0005-0000-0000-000057170000}"/>
    <cellStyle name="20% - Accent1 2 2 4 3 3 2 3" xfId="6145" xr:uid="{00000000-0005-0000-0000-000058170000}"/>
    <cellStyle name="20% - Accent1 2 2 4 3 3 2 3 2" xfId="6146" xr:uid="{00000000-0005-0000-0000-000059170000}"/>
    <cellStyle name="20% - Accent1 2 2 4 3 3 2 3 2 2" xfId="6147" xr:uid="{00000000-0005-0000-0000-00005A170000}"/>
    <cellStyle name="20% - Accent1 2 2 4 3 3 2 3 2 2 2" xfId="6148" xr:uid="{00000000-0005-0000-0000-00005B170000}"/>
    <cellStyle name="20% - Accent1 2 2 4 3 3 2 3 2 3" xfId="6149" xr:uid="{00000000-0005-0000-0000-00005C170000}"/>
    <cellStyle name="20% - Accent1 2 2 4 3 3 2 3 3" xfId="6150" xr:uid="{00000000-0005-0000-0000-00005D170000}"/>
    <cellStyle name="20% - Accent1 2 2 4 3 3 2 3 3 2" xfId="6151" xr:uid="{00000000-0005-0000-0000-00005E170000}"/>
    <cellStyle name="20% - Accent1 2 2 4 3 3 2 3 4" xfId="6152" xr:uid="{00000000-0005-0000-0000-00005F170000}"/>
    <cellStyle name="20% - Accent1 2 2 4 3 3 2 4" xfId="6153" xr:uid="{00000000-0005-0000-0000-000060170000}"/>
    <cellStyle name="20% - Accent1 2 2 4 3 3 2 4 2" xfId="6154" xr:uid="{00000000-0005-0000-0000-000061170000}"/>
    <cellStyle name="20% - Accent1 2 2 4 3 3 2 4 2 2" xfId="6155" xr:uid="{00000000-0005-0000-0000-000062170000}"/>
    <cellStyle name="20% - Accent1 2 2 4 3 3 2 4 2 2 2" xfId="6156" xr:uid="{00000000-0005-0000-0000-000063170000}"/>
    <cellStyle name="20% - Accent1 2 2 4 3 3 2 4 2 3" xfId="6157" xr:uid="{00000000-0005-0000-0000-000064170000}"/>
    <cellStyle name="20% - Accent1 2 2 4 3 3 2 4 3" xfId="6158" xr:uid="{00000000-0005-0000-0000-000065170000}"/>
    <cellStyle name="20% - Accent1 2 2 4 3 3 2 4 3 2" xfId="6159" xr:uid="{00000000-0005-0000-0000-000066170000}"/>
    <cellStyle name="20% - Accent1 2 2 4 3 3 2 4 4" xfId="6160" xr:uid="{00000000-0005-0000-0000-000067170000}"/>
    <cellStyle name="20% - Accent1 2 2 4 3 3 2 5" xfId="6161" xr:uid="{00000000-0005-0000-0000-000068170000}"/>
    <cellStyle name="20% - Accent1 2 2 4 3 3 2 5 2" xfId="6162" xr:uid="{00000000-0005-0000-0000-000069170000}"/>
    <cellStyle name="20% - Accent1 2 2 4 3 3 2 5 2 2" xfId="6163" xr:uid="{00000000-0005-0000-0000-00006A170000}"/>
    <cellStyle name="20% - Accent1 2 2 4 3 3 2 5 3" xfId="6164" xr:uid="{00000000-0005-0000-0000-00006B170000}"/>
    <cellStyle name="20% - Accent1 2 2 4 3 3 2 6" xfId="6165" xr:uid="{00000000-0005-0000-0000-00006C170000}"/>
    <cellStyle name="20% - Accent1 2 2 4 3 3 2 6 2" xfId="6166" xr:uid="{00000000-0005-0000-0000-00006D170000}"/>
    <cellStyle name="20% - Accent1 2 2 4 3 3 2 6 2 2" xfId="6167" xr:uid="{00000000-0005-0000-0000-00006E170000}"/>
    <cellStyle name="20% - Accent1 2 2 4 3 3 2 6 3" xfId="6168" xr:uid="{00000000-0005-0000-0000-00006F170000}"/>
    <cellStyle name="20% - Accent1 2 2 4 3 3 2 7" xfId="6169" xr:uid="{00000000-0005-0000-0000-000070170000}"/>
    <cellStyle name="20% - Accent1 2 2 4 3 3 2 7 2" xfId="6170" xr:uid="{00000000-0005-0000-0000-000071170000}"/>
    <cellStyle name="20% - Accent1 2 2 4 3 3 2 8" xfId="6171" xr:uid="{00000000-0005-0000-0000-000072170000}"/>
    <cellStyle name="20% - Accent1 2 2 4 3 3 2 8 2" xfId="6172" xr:uid="{00000000-0005-0000-0000-000073170000}"/>
    <cellStyle name="20% - Accent1 2 2 4 3 3 2 9" xfId="6173" xr:uid="{00000000-0005-0000-0000-000074170000}"/>
    <cellStyle name="20% - Accent1 2 2 4 3 3 3" xfId="6174" xr:uid="{00000000-0005-0000-0000-000075170000}"/>
    <cellStyle name="20% - Accent1 2 2 4 3 3 3 2" xfId="6175" xr:uid="{00000000-0005-0000-0000-000076170000}"/>
    <cellStyle name="20% - Accent1 2 2 4 3 3 3 2 2" xfId="6176" xr:uid="{00000000-0005-0000-0000-000077170000}"/>
    <cellStyle name="20% - Accent1 2 2 4 3 3 3 2 2 2" xfId="6177" xr:uid="{00000000-0005-0000-0000-000078170000}"/>
    <cellStyle name="20% - Accent1 2 2 4 3 3 3 2 2 2 2" xfId="6178" xr:uid="{00000000-0005-0000-0000-000079170000}"/>
    <cellStyle name="20% - Accent1 2 2 4 3 3 3 2 2 3" xfId="6179" xr:uid="{00000000-0005-0000-0000-00007A170000}"/>
    <cellStyle name="20% - Accent1 2 2 4 3 3 3 2 3" xfId="6180" xr:uid="{00000000-0005-0000-0000-00007B170000}"/>
    <cellStyle name="20% - Accent1 2 2 4 3 3 3 2 3 2" xfId="6181" xr:uid="{00000000-0005-0000-0000-00007C170000}"/>
    <cellStyle name="20% - Accent1 2 2 4 3 3 3 2 4" xfId="6182" xr:uid="{00000000-0005-0000-0000-00007D170000}"/>
    <cellStyle name="20% - Accent1 2 2 4 3 3 3 3" xfId="6183" xr:uid="{00000000-0005-0000-0000-00007E170000}"/>
    <cellStyle name="20% - Accent1 2 2 4 3 3 3 3 2" xfId="6184" xr:uid="{00000000-0005-0000-0000-00007F170000}"/>
    <cellStyle name="20% - Accent1 2 2 4 3 3 3 3 2 2" xfId="6185" xr:uid="{00000000-0005-0000-0000-000080170000}"/>
    <cellStyle name="20% - Accent1 2 2 4 3 3 3 3 2 2 2" xfId="6186" xr:uid="{00000000-0005-0000-0000-000081170000}"/>
    <cellStyle name="20% - Accent1 2 2 4 3 3 3 3 2 3" xfId="6187" xr:uid="{00000000-0005-0000-0000-000082170000}"/>
    <cellStyle name="20% - Accent1 2 2 4 3 3 3 3 3" xfId="6188" xr:uid="{00000000-0005-0000-0000-000083170000}"/>
    <cellStyle name="20% - Accent1 2 2 4 3 3 3 3 3 2" xfId="6189" xr:uid="{00000000-0005-0000-0000-000084170000}"/>
    <cellStyle name="20% - Accent1 2 2 4 3 3 3 3 4" xfId="6190" xr:uid="{00000000-0005-0000-0000-000085170000}"/>
    <cellStyle name="20% - Accent1 2 2 4 3 3 3 4" xfId="6191" xr:uid="{00000000-0005-0000-0000-000086170000}"/>
    <cellStyle name="20% - Accent1 2 2 4 3 3 3 4 2" xfId="6192" xr:uid="{00000000-0005-0000-0000-000087170000}"/>
    <cellStyle name="20% - Accent1 2 2 4 3 3 3 4 2 2" xfId="6193" xr:uid="{00000000-0005-0000-0000-000088170000}"/>
    <cellStyle name="20% - Accent1 2 2 4 3 3 3 4 2 2 2" xfId="6194" xr:uid="{00000000-0005-0000-0000-000089170000}"/>
    <cellStyle name="20% - Accent1 2 2 4 3 3 3 4 2 3" xfId="6195" xr:uid="{00000000-0005-0000-0000-00008A170000}"/>
    <cellStyle name="20% - Accent1 2 2 4 3 3 3 4 3" xfId="6196" xr:uid="{00000000-0005-0000-0000-00008B170000}"/>
    <cellStyle name="20% - Accent1 2 2 4 3 3 3 4 3 2" xfId="6197" xr:uid="{00000000-0005-0000-0000-00008C170000}"/>
    <cellStyle name="20% - Accent1 2 2 4 3 3 3 4 4" xfId="6198" xr:uid="{00000000-0005-0000-0000-00008D170000}"/>
    <cellStyle name="20% - Accent1 2 2 4 3 3 3 5" xfId="6199" xr:uid="{00000000-0005-0000-0000-00008E170000}"/>
    <cellStyle name="20% - Accent1 2 2 4 3 3 3 5 2" xfId="6200" xr:uid="{00000000-0005-0000-0000-00008F170000}"/>
    <cellStyle name="20% - Accent1 2 2 4 3 3 3 5 2 2" xfId="6201" xr:uid="{00000000-0005-0000-0000-000090170000}"/>
    <cellStyle name="20% - Accent1 2 2 4 3 3 3 5 3" xfId="6202" xr:uid="{00000000-0005-0000-0000-000091170000}"/>
    <cellStyle name="20% - Accent1 2 2 4 3 3 3 6" xfId="6203" xr:uid="{00000000-0005-0000-0000-000092170000}"/>
    <cellStyle name="20% - Accent1 2 2 4 3 3 3 6 2" xfId="6204" xr:uid="{00000000-0005-0000-0000-000093170000}"/>
    <cellStyle name="20% - Accent1 2 2 4 3 3 3 6 2 2" xfId="6205" xr:uid="{00000000-0005-0000-0000-000094170000}"/>
    <cellStyle name="20% - Accent1 2 2 4 3 3 3 6 3" xfId="6206" xr:uid="{00000000-0005-0000-0000-000095170000}"/>
    <cellStyle name="20% - Accent1 2 2 4 3 3 3 7" xfId="6207" xr:uid="{00000000-0005-0000-0000-000096170000}"/>
    <cellStyle name="20% - Accent1 2 2 4 3 3 3 7 2" xfId="6208" xr:uid="{00000000-0005-0000-0000-000097170000}"/>
    <cellStyle name="20% - Accent1 2 2 4 3 3 3 8" xfId="6209" xr:uid="{00000000-0005-0000-0000-000098170000}"/>
    <cellStyle name="20% - Accent1 2 2 4 3 3 3 8 2" xfId="6210" xr:uid="{00000000-0005-0000-0000-000099170000}"/>
    <cellStyle name="20% - Accent1 2 2 4 3 3 3 9" xfId="6211" xr:uid="{00000000-0005-0000-0000-00009A170000}"/>
    <cellStyle name="20% - Accent1 2 2 4 3 3 4" xfId="6212" xr:uid="{00000000-0005-0000-0000-00009B170000}"/>
    <cellStyle name="20% - Accent1 2 2 4 3 3 4 2" xfId="6213" xr:uid="{00000000-0005-0000-0000-00009C170000}"/>
    <cellStyle name="20% - Accent1 2 2 4 3 3 4 2 2" xfId="6214" xr:uid="{00000000-0005-0000-0000-00009D170000}"/>
    <cellStyle name="20% - Accent1 2 2 4 3 3 4 2 2 2" xfId="6215" xr:uid="{00000000-0005-0000-0000-00009E170000}"/>
    <cellStyle name="20% - Accent1 2 2 4 3 3 4 2 3" xfId="6216" xr:uid="{00000000-0005-0000-0000-00009F170000}"/>
    <cellStyle name="20% - Accent1 2 2 4 3 3 4 3" xfId="6217" xr:uid="{00000000-0005-0000-0000-0000A0170000}"/>
    <cellStyle name="20% - Accent1 2 2 4 3 3 4 3 2" xfId="6218" xr:uid="{00000000-0005-0000-0000-0000A1170000}"/>
    <cellStyle name="20% - Accent1 2 2 4 3 3 4 4" xfId="6219" xr:uid="{00000000-0005-0000-0000-0000A2170000}"/>
    <cellStyle name="20% - Accent1 2 2 4 3 3 5" xfId="6220" xr:uid="{00000000-0005-0000-0000-0000A3170000}"/>
    <cellStyle name="20% - Accent1 2 2 4 3 3 5 2" xfId="6221" xr:uid="{00000000-0005-0000-0000-0000A4170000}"/>
    <cellStyle name="20% - Accent1 2 2 4 3 3 5 2 2" xfId="6222" xr:uid="{00000000-0005-0000-0000-0000A5170000}"/>
    <cellStyle name="20% - Accent1 2 2 4 3 3 5 2 2 2" xfId="6223" xr:uid="{00000000-0005-0000-0000-0000A6170000}"/>
    <cellStyle name="20% - Accent1 2 2 4 3 3 5 2 3" xfId="6224" xr:uid="{00000000-0005-0000-0000-0000A7170000}"/>
    <cellStyle name="20% - Accent1 2 2 4 3 3 5 3" xfId="6225" xr:uid="{00000000-0005-0000-0000-0000A8170000}"/>
    <cellStyle name="20% - Accent1 2 2 4 3 3 5 3 2" xfId="6226" xr:uid="{00000000-0005-0000-0000-0000A9170000}"/>
    <cellStyle name="20% - Accent1 2 2 4 3 3 5 4" xfId="6227" xr:uid="{00000000-0005-0000-0000-0000AA170000}"/>
    <cellStyle name="20% - Accent1 2 2 4 3 3 6" xfId="6228" xr:uid="{00000000-0005-0000-0000-0000AB170000}"/>
    <cellStyle name="20% - Accent1 2 2 4 3 3 6 2" xfId="6229" xr:uid="{00000000-0005-0000-0000-0000AC170000}"/>
    <cellStyle name="20% - Accent1 2 2 4 3 3 6 2 2" xfId="6230" xr:uid="{00000000-0005-0000-0000-0000AD170000}"/>
    <cellStyle name="20% - Accent1 2 2 4 3 3 6 2 2 2" xfId="6231" xr:uid="{00000000-0005-0000-0000-0000AE170000}"/>
    <cellStyle name="20% - Accent1 2 2 4 3 3 6 2 3" xfId="6232" xr:uid="{00000000-0005-0000-0000-0000AF170000}"/>
    <cellStyle name="20% - Accent1 2 2 4 3 3 6 3" xfId="6233" xr:uid="{00000000-0005-0000-0000-0000B0170000}"/>
    <cellStyle name="20% - Accent1 2 2 4 3 3 6 3 2" xfId="6234" xr:uid="{00000000-0005-0000-0000-0000B1170000}"/>
    <cellStyle name="20% - Accent1 2 2 4 3 3 6 4" xfId="6235" xr:uid="{00000000-0005-0000-0000-0000B2170000}"/>
    <cellStyle name="20% - Accent1 2 2 4 3 3 7" xfId="6236" xr:uid="{00000000-0005-0000-0000-0000B3170000}"/>
    <cellStyle name="20% - Accent1 2 2 4 3 3 7 2" xfId="6237" xr:uid="{00000000-0005-0000-0000-0000B4170000}"/>
    <cellStyle name="20% - Accent1 2 2 4 3 3 7 2 2" xfId="6238" xr:uid="{00000000-0005-0000-0000-0000B5170000}"/>
    <cellStyle name="20% - Accent1 2 2 4 3 3 7 3" xfId="6239" xr:uid="{00000000-0005-0000-0000-0000B6170000}"/>
    <cellStyle name="20% - Accent1 2 2 4 3 3 8" xfId="6240" xr:uid="{00000000-0005-0000-0000-0000B7170000}"/>
    <cellStyle name="20% - Accent1 2 2 4 3 3 8 2" xfId="6241" xr:uid="{00000000-0005-0000-0000-0000B8170000}"/>
    <cellStyle name="20% - Accent1 2 2 4 3 3 8 2 2" xfId="6242" xr:uid="{00000000-0005-0000-0000-0000B9170000}"/>
    <cellStyle name="20% - Accent1 2 2 4 3 3 8 3" xfId="6243" xr:uid="{00000000-0005-0000-0000-0000BA170000}"/>
    <cellStyle name="20% - Accent1 2 2 4 3 3 9" xfId="6244" xr:uid="{00000000-0005-0000-0000-0000BB170000}"/>
    <cellStyle name="20% - Accent1 2 2 4 3 3 9 2" xfId="6245" xr:uid="{00000000-0005-0000-0000-0000BC170000}"/>
    <cellStyle name="20% - Accent1 2 2 4 3 4" xfId="6246" xr:uid="{00000000-0005-0000-0000-0000BD170000}"/>
    <cellStyle name="20% - Accent1 2 2 4 3 4 10" xfId="6247" xr:uid="{00000000-0005-0000-0000-0000BE170000}"/>
    <cellStyle name="20% - Accent1 2 2 4 3 4 10 2" xfId="6248" xr:uid="{00000000-0005-0000-0000-0000BF170000}"/>
    <cellStyle name="20% - Accent1 2 2 4 3 4 11" xfId="6249" xr:uid="{00000000-0005-0000-0000-0000C0170000}"/>
    <cellStyle name="20% - Accent1 2 2 4 3 4 2" xfId="6250" xr:uid="{00000000-0005-0000-0000-0000C1170000}"/>
    <cellStyle name="20% - Accent1 2 2 4 3 4 2 2" xfId="6251" xr:uid="{00000000-0005-0000-0000-0000C2170000}"/>
    <cellStyle name="20% - Accent1 2 2 4 3 4 2 2 2" xfId="6252" xr:uid="{00000000-0005-0000-0000-0000C3170000}"/>
    <cellStyle name="20% - Accent1 2 2 4 3 4 2 2 2 2" xfId="6253" xr:uid="{00000000-0005-0000-0000-0000C4170000}"/>
    <cellStyle name="20% - Accent1 2 2 4 3 4 2 2 2 2 2" xfId="6254" xr:uid="{00000000-0005-0000-0000-0000C5170000}"/>
    <cellStyle name="20% - Accent1 2 2 4 3 4 2 2 2 3" xfId="6255" xr:uid="{00000000-0005-0000-0000-0000C6170000}"/>
    <cellStyle name="20% - Accent1 2 2 4 3 4 2 2 3" xfId="6256" xr:uid="{00000000-0005-0000-0000-0000C7170000}"/>
    <cellStyle name="20% - Accent1 2 2 4 3 4 2 2 3 2" xfId="6257" xr:uid="{00000000-0005-0000-0000-0000C8170000}"/>
    <cellStyle name="20% - Accent1 2 2 4 3 4 2 2 4" xfId="6258" xr:uid="{00000000-0005-0000-0000-0000C9170000}"/>
    <cellStyle name="20% - Accent1 2 2 4 3 4 2 3" xfId="6259" xr:uid="{00000000-0005-0000-0000-0000CA170000}"/>
    <cellStyle name="20% - Accent1 2 2 4 3 4 2 3 2" xfId="6260" xr:uid="{00000000-0005-0000-0000-0000CB170000}"/>
    <cellStyle name="20% - Accent1 2 2 4 3 4 2 3 2 2" xfId="6261" xr:uid="{00000000-0005-0000-0000-0000CC170000}"/>
    <cellStyle name="20% - Accent1 2 2 4 3 4 2 3 2 2 2" xfId="6262" xr:uid="{00000000-0005-0000-0000-0000CD170000}"/>
    <cellStyle name="20% - Accent1 2 2 4 3 4 2 3 2 3" xfId="6263" xr:uid="{00000000-0005-0000-0000-0000CE170000}"/>
    <cellStyle name="20% - Accent1 2 2 4 3 4 2 3 3" xfId="6264" xr:uid="{00000000-0005-0000-0000-0000CF170000}"/>
    <cellStyle name="20% - Accent1 2 2 4 3 4 2 3 3 2" xfId="6265" xr:uid="{00000000-0005-0000-0000-0000D0170000}"/>
    <cellStyle name="20% - Accent1 2 2 4 3 4 2 3 4" xfId="6266" xr:uid="{00000000-0005-0000-0000-0000D1170000}"/>
    <cellStyle name="20% - Accent1 2 2 4 3 4 2 4" xfId="6267" xr:uid="{00000000-0005-0000-0000-0000D2170000}"/>
    <cellStyle name="20% - Accent1 2 2 4 3 4 2 4 2" xfId="6268" xr:uid="{00000000-0005-0000-0000-0000D3170000}"/>
    <cellStyle name="20% - Accent1 2 2 4 3 4 2 4 2 2" xfId="6269" xr:uid="{00000000-0005-0000-0000-0000D4170000}"/>
    <cellStyle name="20% - Accent1 2 2 4 3 4 2 4 2 2 2" xfId="6270" xr:uid="{00000000-0005-0000-0000-0000D5170000}"/>
    <cellStyle name="20% - Accent1 2 2 4 3 4 2 4 2 3" xfId="6271" xr:uid="{00000000-0005-0000-0000-0000D6170000}"/>
    <cellStyle name="20% - Accent1 2 2 4 3 4 2 4 3" xfId="6272" xr:uid="{00000000-0005-0000-0000-0000D7170000}"/>
    <cellStyle name="20% - Accent1 2 2 4 3 4 2 4 3 2" xfId="6273" xr:uid="{00000000-0005-0000-0000-0000D8170000}"/>
    <cellStyle name="20% - Accent1 2 2 4 3 4 2 4 4" xfId="6274" xr:uid="{00000000-0005-0000-0000-0000D9170000}"/>
    <cellStyle name="20% - Accent1 2 2 4 3 4 2 5" xfId="6275" xr:uid="{00000000-0005-0000-0000-0000DA170000}"/>
    <cellStyle name="20% - Accent1 2 2 4 3 4 2 5 2" xfId="6276" xr:uid="{00000000-0005-0000-0000-0000DB170000}"/>
    <cellStyle name="20% - Accent1 2 2 4 3 4 2 5 2 2" xfId="6277" xr:uid="{00000000-0005-0000-0000-0000DC170000}"/>
    <cellStyle name="20% - Accent1 2 2 4 3 4 2 5 3" xfId="6278" xr:uid="{00000000-0005-0000-0000-0000DD170000}"/>
    <cellStyle name="20% - Accent1 2 2 4 3 4 2 6" xfId="6279" xr:uid="{00000000-0005-0000-0000-0000DE170000}"/>
    <cellStyle name="20% - Accent1 2 2 4 3 4 2 6 2" xfId="6280" xr:uid="{00000000-0005-0000-0000-0000DF170000}"/>
    <cellStyle name="20% - Accent1 2 2 4 3 4 2 6 2 2" xfId="6281" xr:uid="{00000000-0005-0000-0000-0000E0170000}"/>
    <cellStyle name="20% - Accent1 2 2 4 3 4 2 6 3" xfId="6282" xr:uid="{00000000-0005-0000-0000-0000E1170000}"/>
    <cellStyle name="20% - Accent1 2 2 4 3 4 2 7" xfId="6283" xr:uid="{00000000-0005-0000-0000-0000E2170000}"/>
    <cellStyle name="20% - Accent1 2 2 4 3 4 2 7 2" xfId="6284" xr:uid="{00000000-0005-0000-0000-0000E3170000}"/>
    <cellStyle name="20% - Accent1 2 2 4 3 4 2 8" xfId="6285" xr:uid="{00000000-0005-0000-0000-0000E4170000}"/>
    <cellStyle name="20% - Accent1 2 2 4 3 4 2 8 2" xfId="6286" xr:uid="{00000000-0005-0000-0000-0000E5170000}"/>
    <cellStyle name="20% - Accent1 2 2 4 3 4 2 9" xfId="6287" xr:uid="{00000000-0005-0000-0000-0000E6170000}"/>
    <cellStyle name="20% - Accent1 2 2 4 3 4 3" xfId="6288" xr:uid="{00000000-0005-0000-0000-0000E7170000}"/>
    <cellStyle name="20% - Accent1 2 2 4 3 4 3 2" xfId="6289" xr:uid="{00000000-0005-0000-0000-0000E8170000}"/>
    <cellStyle name="20% - Accent1 2 2 4 3 4 3 2 2" xfId="6290" xr:uid="{00000000-0005-0000-0000-0000E9170000}"/>
    <cellStyle name="20% - Accent1 2 2 4 3 4 3 2 2 2" xfId="6291" xr:uid="{00000000-0005-0000-0000-0000EA170000}"/>
    <cellStyle name="20% - Accent1 2 2 4 3 4 3 2 2 2 2" xfId="6292" xr:uid="{00000000-0005-0000-0000-0000EB170000}"/>
    <cellStyle name="20% - Accent1 2 2 4 3 4 3 2 2 3" xfId="6293" xr:uid="{00000000-0005-0000-0000-0000EC170000}"/>
    <cellStyle name="20% - Accent1 2 2 4 3 4 3 2 3" xfId="6294" xr:uid="{00000000-0005-0000-0000-0000ED170000}"/>
    <cellStyle name="20% - Accent1 2 2 4 3 4 3 2 3 2" xfId="6295" xr:uid="{00000000-0005-0000-0000-0000EE170000}"/>
    <cellStyle name="20% - Accent1 2 2 4 3 4 3 2 4" xfId="6296" xr:uid="{00000000-0005-0000-0000-0000EF170000}"/>
    <cellStyle name="20% - Accent1 2 2 4 3 4 3 3" xfId="6297" xr:uid="{00000000-0005-0000-0000-0000F0170000}"/>
    <cellStyle name="20% - Accent1 2 2 4 3 4 3 3 2" xfId="6298" xr:uid="{00000000-0005-0000-0000-0000F1170000}"/>
    <cellStyle name="20% - Accent1 2 2 4 3 4 3 3 2 2" xfId="6299" xr:uid="{00000000-0005-0000-0000-0000F2170000}"/>
    <cellStyle name="20% - Accent1 2 2 4 3 4 3 3 2 2 2" xfId="6300" xr:uid="{00000000-0005-0000-0000-0000F3170000}"/>
    <cellStyle name="20% - Accent1 2 2 4 3 4 3 3 2 3" xfId="6301" xr:uid="{00000000-0005-0000-0000-0000F4170000}"/>
    <cellStyle name="20% - Accent1 2 2 4 3 4 3 3 3" xfId="6302" xr:uid="{00000000-0005-0000-0000-0000F5170000}"/>
    <cellStyle name="20% - Accent1 2 2 4 3 4 3 3 3 2" xfId="6303" xr:uid="{00000000-0005-0000-0000-0000F6170000}"/>
    <cellStyle name="20% - Accent1 2 2 4 3 4 3 3 4" xfId="6304" xr:uid="{00000000-0005-0000-0000-0000F7170000}"/>
    <cellStyle name="20% - Accent1 2 2 4 3 4 3 4" xfId="6305" xr:uid="{00000000-0005-0000-0000-0000F8170000}"/>
    <cellStyle name="20% - Accent1 2 2 4 3 4 3 4 2" xfId="6306" xr:uid="{00000000-0005-0000-0000-0000F9170000}"/>
    <cellStyle name="20% - Accent1 2 2 4 3 4 3 4 2 2" xfId="6307" xr:uid="{00000000-0005-0000-0000-0000FA170000}"/>
    <cellStyle name="20% - Accent1 2 2 4 3 4 3 4 2 2 2" xfId="6308" xr:uid="{00000000-0005-0000-0000-0000FB170000}"/>
    <cellStyle name="20% - Accent1 2 2 4 3 4 3 4 2 3" xfId="6309" xr:uid="{00000000-0005-0000-0000-0000FC170000}"/>
    <cellStyle name="20% - Accent1 2 2 4 3 4 3 4 3" xfId="6310" xr:uid="{00000000-0005-0000-0000-0000FD170000}"/>
    <cellStyle name="20% - Accent1 2 2 4 3 4 3 4 3 2" xfId="6311" xr:uid="{00000000-0005-0000-0000-0000FE170000}"/>
    <cellStyle name="20% - Accent1 2 2 4 3 4 3 4 4" xfId="6312" xr:uid="{00000000-0005-0000-0000-0000FF170000}"/>
    <cellStyle name="20% - Accent1 2 2 4 3 4 3 5" xfId="6313" xr:uid="{00000000-0005-0000-0000-000000180000}"/>
    <cellStyle name="20% - Accent1 2 2 4 3 4 3 5 2" xfId="6314" xr:uid="{00000000-0005-0000-0000-000001180000}"/>
    <cellStyle name="20% - Accent1 2 2 4 3 4 3 5 2 2" xfId="6315" xr:uid="{00000000-0005-0000-0000-000002180000}"/>
    <cellStyle name="20% - Accent1 2 2 4 3 4 3 5 3" xfId="6316" xr:uid="{00000000-0005-0000-0000-000003180000}"/>
    <cellStyle name="20% - Accent1 2 2 4 3 4 3 6" xfId="6317" xr:uid="{00000000-0005-0000-0000-000004180000}"/>
    <cellStyle name="20% - Accent1 2 2 4 3 4 3 6 2" xfId="6318" xr:uid="{00000000-0005-0000-0000-000005180000}"/>
    <cellStyle name="20% - Accent1 2 2 4 3 4 3 6 2 2" xfId="6319" xr:uid="{00000000-0005-0000-0000-000006180000}"/>
    <cellStyle name="20% - Accent1 2 2 4 3 4 3 6 3" xfId="6320" xr:uid="{00000000-0005-0000-0000-000007180000}"/>
    <cellStyle name="20% - Accent1 2 2 4 3 4 3 7" xfId="6321" xr:uid="{00000000-0005-0000-0000-000008180000}"/>
    <cellStyle name="20% - Accent1 2 2 4 3 4 3 7 2" xfId="6322" xr:uid="{00000000-0005-0000-0000-000009180000}"/>
    <cellStyle name="20% - Accent1 2 2 4 3 4 3 8" xfId="6323" xr:uid="{00000000-0005-0000-0000-00000A180000}"/>
    <cellStyle name="20% - Accent1 2 2 4 3 4 3 8 2" xfId="6324" xr:uid="{00000000-0005-0000-0000-00000B180000}"/>
    <cellStyle name="20% - Accent1 2 2 4 3 4 3 9" xfId="6325" xr:uid="{00000000-0005-0000-0000-00000C180000}"/>
    <cellStyle name="20% - Accent1 2 2 4 3 4 4" xfId="6326" xr:uid="{00000000-0005-0000-0000-00000D180000}"/>
    <cellStyle name="20% - Accent1 2 2 4 3 4 4 2" xfId="6327" xr:uid="{00000000-0005-0000-0000-00000E180000}"/>
    <cellStyle name="20% - Accent1 2 2 4 3 4 4 2 2" xfId="6328" xr:uid="{00000000-0005-0000-0000-00000F180000}"/>
    <cellStyle name="20% - Accent1 2 2 4 3 4 4 2 2 2" xfId="6329" xr:uid="{00000000-0005-0000-0000-000010180000}"/>
    <cellStyle name="20% - Accent1 2 2 4 3 4 4 2 3" xfId="6330" xr:uid="{00000000-0005-0000-0000-000011180000}"/>
    <cellStyle name="20% - Accent1 2 2 4 3 4 4 3" xfId="6331" xr:uid="{00000000-0005-0000-0000-000012180000}"/>
    <cellStyle name="20% - Accent1 2 2 4 3 4 4 3 2" xfId="6332" xr:uid="{00000000-0005-0000-0000-000013180000}"/>
    <cellStyle name="20% - Accent1 2 2 4 3 4 4 4" xfId="6333" xr:uid="{00000000-0005-0000-0000-000014180000}"/>
    <cellStyle name="20% - Accent1 2 2 4 3 4 5" xfId="6334" xr:uid="{00000000-0005-0000-0000-000015180000}"/>
    <cellStyle name="20% - Accent1 2 2 4 3 4 5 2" xfId="6335" xr:uid="{00000000-0005-0000-0000-000016180000}"/>
    <cellStyle name="20% - Accent1 2 2 4 3 4 5 2 2" xfId="6336" xr:uid="{00000000-0005-0000-0000-000017180000}"/>
    <cellStyle name="20% - Accent1 2 2 4 3 4 5 2 2 2" xfId="6337" xr:uid="{00000000-0005-0000-0000-000018180000}"/>
    <cellStyle name="20% - Accent1 2 2 4 3 4 5 2 3" xfId="6338" xr:uid="{00000000-0005-0000-0000-000019180000}"/>
    <cellStyle name="20% - Accent1 2 2 4 3 4 5 3" xfId="6339" xr:uid="{00000000-0005-0000-0000-00001A180000}"/>
    <cellStyle name="20% - Accent1 2 2 4 3 4 5 3 2" xfId="6340" xr:uid="{00000000-0005-0000-0000-00001B180000}"/>
    <cellStyle name="20% - Accent1 2 2 4 3 4 5 4" xfId="6341" xr:uid="{00000000-0005-0000-0000-00001C180000}"/>
    <cellStyle name="20% - Accent1 2 2 4 3 4 6" xfId="6342" xr:uid="{00000000-0005-0000-0000-00001D180000}"/>
    <cellStyle name="20% - Accent1 2 2 4 3 4 6 2" xfId="6343" xr:uid="{00000000-0005-0000-0000-00001E180000}"/>
    <cellStyle name="20% - Accent1 2 2 4 3 4 6 2 2" xfId="6344" xr:uid="{00000000-0005-0000-0000-00001F180000}"/>
    <cellStyle name="20% - Accent1 2 2 4 3 4 6 2 2 2" xfId="6345" xr:uid="{00000000-0005-0000-0000-000020180000}"/>
    <cellStyle name="20% - Accent1 2 2 4 3 4 6 2 3" xfId="6346" xr:uid="{00000000-0005-0000-0000-000021180000}"/>
    <cellStyle name="20% - Accent1 2 2 4 3 4 6 3" xfId="6347" xr:uid="{00000000-0005-0000-0000-000022180000}"/>
    <cellStyle name="20% - Accent1 2 2 4 3 4 6 3 2" xfId="6348" xr:uid="{00000000-0005-0000-0000-000023180000}"/>
    <cellStyle name="20% - Accent1 2 2 4 3 4 6 4" xfId="6349" xr:uid="{00000000-0005-0000-0000-000024180000}"/>
    <cellStyle name="20% - Accent1 2 2 4 3 4 7" xfId="6350" xr:uid="{00000000-0005-0000-0000-000025180000}"/>
    <cellStyle name="20% - Accent1 2 2 4 3 4 7 2" xfId="6351" xr:uid="{00000000-0005-0000-0000-000026180000}"/>
    <cellStyle name="20% - Accent1 2 2 4 3 4 7 2 2" xfId="6352" xr:uid="{00000000-0005-0000-0000-000027180000}"/>
    <cellStyle name="20% - Accent1 2 2 4 3 4 7 3" xfId="6353" xr:uid="{00000000-0005-0000-0000-000028180000}"/>
    <cellStyle name="20% - Accent1 2 2 4 3 4 8" xfId="6354" xr:uid="{00000000-0005-0000-0000-000029180000}"/>
    <cellStyle name="20% - Accent1 2 2 4 3 4 8 2" xfId="6355" xr:uid="{00000000-0005-0000-0000-00002A180000}"/>
    <cellStyle name="20% - Accent1 2 2 4 3 4 8 2 2" xfId="6356" xr:uid="{00000000-0005-0000-0000-00002B180000}"/>
    <cellStyle name="20% - Accent1 2 2 4 3 4 8 3" xfId="6357" xr:uid="{00000000-0005-0000-0000-00002C180000}"/>
    <cellStyle name="20% - Accent1 2 2 4 3 4 9" xfId="6358" xr:uid="{00000000-0005-0000-0000-00002D180000}"/>
    <cellStyle name="20% - Accent1 2 2 4 3 4 9 2" xfId="6359" xr:uid="{00000000-0005-0000-0000-00002E180000}"/>
    <cellStyle name="20% - Accent1 2 2 4 3 5" xfId="6360" xr:uid="{00000000-0005-0000-0000-00002F180000}"/>
    <cellStyle name="20% - Accent1 2 2 4 3 5 2" xfId="6361" xr:uid="{00000000-0005-0000-0000-000030180000}"/>
    <cellStyle name="20% - Accent1 2 2 4 3 5 2 2" xfId="6362" xr:uid="{00000000-0005-0000-0000-000031180000}"/>
    <cellStyle name="20% - Accent1 2 2 4 3 5 2 2 2" xfId="6363" xr:uid="{00000000-0005-0000-0000-000032180000}"/>
    <cellStyle name="20% - Accent1 2 2 4 3 5 2 2 2 2" xfId="6364" xr:uid="{00000000-0005-0000-0000-000033180000}"/>
    <cellStyle name="20% - Accent1 2 2 4 3 5 2 2 3" xfId="6365" xr:uid="{00000000-0005-0000-0000-000034180000}"/>
    <cellStyle name="20% - Accent1 2 2 4 3 5 2 3" xfId="6366" xr:uid="{00000000-0005-0000-0000-000035180000}"/>
    <cellStyle name="20% - Accent1 2 2 4 3 5 2 3 2" xfId="6367" xr:uid="{00000000-0005-0000-0000-000036180000}"/>
    <cellStyle name="20% - Accent1 2 2 4 3 5 2 4" xfId="6368" xr:uid="{00000000-0005-0000-0000-000037180000}"/>
    <cellStyle name="20% - Accent1 2 2 4 3 5 3" xfId="6369" xr:uid="{00000000-0005-0000-0000-000038180000}"/>
    <cellStyle name="20% - Accent1 2 2 4 3 5 3 2" xfId="6370" xr:uid="{00000000-0005-0000-0000-000039180000}"/>
    <cellStyle name="20% - Accent1 2 2 4 3 5 3 2 2" xfId="6371" xr:uid="{00000000-0005-0000-0000-00003A180000}"/>
    <cellStyle name="20% - Accent1 2 2 4 3 5 3 2 2 2" xfId="6372" xr:uid="{00000000-0005-0000-0000-00003B180000}"/>
    <cellStyle name="20% - Accent1 2 2 4 3 5 3 2 3" xfId="6373" xr:uid="{00000000-0005-0000-0000-00003C180000}"/>
    <cellStyle name="20% - Accent1 2 2 4 3 5 3 3" xfId="6374" xr:uid="{00000000-0005-0000-0000-00003D180000}"/>
    <cellStyle name="20% - Accent1 2 2 4 3 5 3 3 2" xfId="6375" xr:uid="{00000000-0005-0000-0000-00003E180000}"/>
    <cellStyle name="20% - Accent1 2 2 4 3 5 3 4" xfId="6376" xr:uid="{00000000-0005-0000-0000-00003F180000}"/>
    <cellStyle name="20% - Accent1 2 2 4 3 5 4" xfId="6377" xr:uid="{00000000-0005-0000-0000-000040180000}"/>
    <cellStyle name="20% - Accent1 2 2 4 3 5 4 2" xfId="6378" xr:uid="{00000000-0005-0000-0000-000041180000}"/>
    <cellStyle name="20% - Accent1 2 2 4 3 5 4 2 2" xfId="6379" xr:uid="{00000000-0005-0000-0000-000042180000}"/>
    <cellStyle name="20% - Accent1 2 2 4 3 5 4 2 2 2" xfId="6380" xr:uid="{00000000-0005-0000-0000-000043180000}"/>
    <cellStyle name="20% - Accent1 2 2 4 3 5 4 2 3" xfId="6381" xr:uid="{00000000-0005-0000-0000-000044180000}"/>
    <cellStyle name="20% - Accent1 2 2 4 3 5 4 3" xfId="6382" xr:uid="{00000000-0005-0000-0000-000045180000}"/>
    <cellStyle name="20% - Accent1 2 2 4 3 5 4 3 2" xfId="6383" xr:uid="{00000000-0005-0000-0000-000046180000}"/>
    <cellStyle name="20% - Accent1 2 2 4 3 5 4 4" xfId="6384" xr:uid="{00000000-0005-0000-0000-000047180000}"/>
    <cellStyle name="20% - Accent1 2 2 4 3 5 5" xfId="6385" xr:uid="{00000000-0005-0000-0000-000048180000}"/>
    <cellStyle name="20% - Accent1 2 2 4 3 5 5 2" xfId="6386" xr:uid="{00000000-0005-0000-0000-000049180000}"/>
    <cellStyle name="20% - Accent1 2 2 4 3 5 5 2 2" xfId="6387" xr:uid="{00000000-0005-0000-0000-00004A180000}"/>
    <cellStyle name="20% - Accent1 2 2 4 3 5 5 3" xfId="6388" xr:uid="{00000000-0005-0000-0000-00004B180000}"/>
    <cellStyle name="20% - Accent1 2 2 4 3 5 6" xfId="6389" xr:uid="{00000000-0005-0000-0000-00004C180000}"/>
    <cellStyle name="20% - Accent1 2 2 4 3 5 6 2" xfId="6390" xr:uid="{00000000-0005-0000-0000-00004D180000}"/>
    <cellStyle name="20% - Accent1 2 2 4 3 5 6 2 2" xfId="6391" xr:uid="{00000000-0005-0000-0000-00004E180000}"/>
    <cellStyle name="20% - Accent1 2 2 4 3 5 6 3" xfId="6392" xr:uid="{00000000-0005-0000-0000-00004F180000}"/>
    <cellStyle name="20% - Accent1 2 2 4 3 5 7" xfId="6393" xr:uid="{00000000-0005-0000-0000-000050180000}"/>
    <cellStyle name="20% - Accent1 2 2 4 3 5 7 2" xfId="6394" xr:uid="{00000000-0005-0000-0000-000051180000}"/>
    <cellStyle name="20% - Accent1 2 2 4 3 5 8" xfId="6395" xr:uid="{00000000-0005-0000-0000-000052180000}"/>
    <cellStyle name="20% - Accent1 2 2 4 3 5 8 2" xfId="6396" xr:uid="{00000000-0005-0000-0000-000053180000}"/>
    <cellStyle name="20% - Accent1 2 2 4 3 5 9" xfId="6397" xr:uid="{00000000-0005-0000-0000-000054180000}"/>
    <cellStyle name="20% - Accent1 2 2 4 3 6" xfId="6398" xr:uid="{00000000-0005-0000-0000-000055180000}"/>
    <cellStyle name="20% - Accent1 2 2 4 3 6 2" xfId="6399" xr:uid="{00000000-0005-0000-0000-000056180000}"/>
    <cellStyle name="20% - Accent1 2 2 4 3 6 2 2" xfId="6400" xr:uid="{00000000-0005-0000-0000-000057180000}"/>
    <cellStyle name="20% - Accent1 2 2 4 3 6 2 2 2" xfId="6401" xr:uid="{00000000-0005-0000-0000-000058180000}"/>
    <cellStyle name="20% - Accent1 2 2 4 3 6 2 2 2 2" xfId="6402" xr:uid="{00000000-0005-0000-0000-000059180000}"/>
    <cellStyle name="20% - Accent1 2 2 4 3 6 2 2 3" xfId="6403" xr:uid="{00000000-0005-0000-0000-00005A180000}"/>
    <cellStyle name="20% - Accent1 2 2 4 3 6 2 3" xfId="6404" xr:uid="{00000000-0005-0000-0000-00005B180000}"/>
    <cellStyle name="20% - Accent1 2 2 4 3 6 2 3 2" xfId="6405" xr:uid="{00000000-0005-0000-0000-00005C180000}"/>
    <cellStyle name="20% - Accent1 2 2 4 3 6 2 4" xfId="6406" xr:uid="{00000000-0005-0000-0000-00005D180000}"/>
    <cellStyle name="20% - Accent1 2 2 4 3 6 3" xfId="6407" xr:uid="{00000000-0005-0000-0000-00005E180000}"/>
    <cellStyle name="20% - Accent1 2 2 4 3 6 3 2" xfId="6408" xr:uid="{00000000-0005-0000-0000-00005F180000}"/>
    <cellStyle name="20% - Accent1 2 2 4 3 6 3 2 2" xfId="6409" xr:uid="{00000000-0005-0000-0000-000060180000}"/>
    <cellStyle name="20% - Accent1 2 2 4 3 6 3 2 2 2" xfId="6410" xr:uid="{00000000-0005-0000-0000-000061180000}"/>
    <cellStyle name="20% - Accent1 2 2 4 3 6 3 2 3" xfId="6411" xr:uid="{00000000-0005-0000-0000-000062180000}"/>
    <cellStyle name="20% - Accent1 2 2 4 3 6 3 3" xfId="6412" xr:uid="{00000000-0005-0000-0000-000063180000}"/>
    <cellStyle name="20% - Accent1 2 2 4 3 6 3 3 2" xfId="6413" xr:uid="{00000000-0005-0000-0000-000064180000}"/>
    <cellStyle name="20% - Accent1 2 2 4 3 6 3 4" xfId="6414" xr:uid="{00000000-0005-0000-0000-000065180000}"/>
    <cellStyle name="20% - Accent1 2 2 4 3 6 4" xfId="6415" xr:uid="{00000000-0005-0000-0000-000066180000}"/>
    <cellStyle name="20% - Accent1 2 2 4 3 6 4 2" xfId="6416" xr:uid="{00000000-0005-0000-0000-000067180000}"/>
    <cellStyle name="20% - Accent1 2 2 4 3 6 4 2 2" xfId="6417" xr:uid="{00000000-0005-0000-0000-000068180000}"/>
    <cellStyle name="20% - Accent1 2 2 4 3 6 4 2 2 2" xfId="6418" xr:uid="{00000000-0005-0000-0000-000069180000}"/>
    <cellStyle name="20% - Accent1 2 2 4 3 6 4 2 3" xfId="6419" xr:uid="{00000000-0005-0000-0000-00006A180000}"/>
    <cellStyle name="20% - Accent1 2 2 4 3 6 4 3" xfId="6420" xr:uid="{00000000-0005-0000-0000-00006B180000}"/>
    <cellStyle name="20% - Accent1 2 2 4 3 6 4 3 2" xfId="6421" xr:uid="{00000000-0005-0000-0000-00006C180000}"/>
    <cellStyle name="20% - Accent1 2 2 4 3 6 4 4" xfId="6422" xr:uid="{00000000-0005-0000-0000-00006D180000}"/>
    <cellStyle name="20% - Accent1 2 2 4 3 6 5" xfId="6423" xr:uid="{00000000-0005-0000-0000-00006E180000}"/>
    <cellStyle name="20% - Accent1 2 2 4 3 6 5 2" xfId="6424" xr:uid="{00000000-0005-0000-0000-00006F180000}"/>
    <cellStyle name="20% - Accent1 2 2 4 3 6 5 2 2" xfId="6425" xr:uid="{00000000-0005-0000-0000-000070180000}"/>
    <cellStyle name="20% - Accent1 2 2 4 3 6 5 3" xfId="6426" xr:uid="{00000000-0005-0000-0000-000071180000}"/>
    <cellStyle name="20% - Accent1 2 2 4 3 6 6" xfId="6427" xr:uid="{00000000-0005-0000-0000-000072180000}"/>
    <cellStyle name="20% - Accent1 2 2 4 3 6 6 2" xfId="6428" xr:uid="{00000000-0005-0000-0000-000073180000}"/>
    <cellStyle name="20% - Accent1 2 2 4 3 6 6 2 2" xfId="6429" xr:uid="{00000000-0005-0000-0000-000074180000}"/>
    <cellStyle name="20% - Accent1 2 2 4 3 6 6 3" xfId="6430" xr:uid="{00000000-0005-0000-0000-000075180000}"/>
    <cellStyle name="20% - Accent1 2 2 4 3 6 7" xfId="6431" xr:uid="{00000000-0005-0000-0000-000076180000}"/>
    <cellStyle name="20% - Accent1 2 2 4 3 6 7 2" xfId="6432" xr:uid="{00000000-0005-0000-0000-000077180000}"/>
    <cellStyle name="20% - Accent1 2 2 4 3 6 8" xfId="6433" xr:uid="{00000000-0005-0000-0000-000078180000}"/>
    <cellStyle name="20% - Accent1 2 2 4 3 6 8 2" xfId="6434" xr:uid="{00000000-0005-0000-0000-000079180000}"/>
    <cellStyle name="20% - Accent1 2 2 4 3 6 9" xfId="6435" xr:uid="{00000000-0005-0000-0000-00007A180000}"/>
    <cellStyle name="20% - Accent1 2 2 4 3 7" xfId="6436" xr:uid="{00000000-0005-0000-0000-00007B180000}"/>
    <cellStyle name="20% - Accent1 2 2 4 3 7 2" xfId="6437" xr:uid="{00000000-0005-0000-0000-00007C180000}"/>
    <cellStyle name="20% - Accent1 2 2 4 3 7 2 2" xfId="6438" xr:uid="{00000000-0005-0000-0000-00007D180000}"/>
    <cellStyle name="20% - Accent1 2 2 4 3 7 2 2 2" xfId="6439" xr:uid="{00000000-0005-0000-0000-00007E180000}"/>
    <cellStyle name="20% - Accent1 2 2 4 3 7 2 3" xfId="6440" xr:uid="{00000000-0005-0000-0000-00007F180000}"/>
    <cellStyle name="20% - Accent1 2 2 4 3 7 3" xfId="6441" xr:uid="{00000000-0005-0000-0000-000080180000}"/>
    <cellStyle name="20% - Accent1 2 2 4 3 7 3 2" xfId="6442" xr:uid="{00000000-0005-0000-0000-000081180000}"/>
    <cellStyle name="20% - Accent1 2 2 4 3 7 4" xfId="6443" xr:uid="{00000000-0005-0000-0000-000082180000}"/>
    <cellStyle name="20% - Accent1 2 2 4 3 8" xfId="6444" xr:uid="{00000000-0005-0000-0000-000083180000}"/>
    <cellStyle name="20% - Accent1 2 2 4 3 8 2" xfId="6445" xr:uid="{00000000-0005-0000-0000-000084180000}"/>
    <cellStyle name="20% - Accent1 2 2 4 3 8 2 2" xfId="6446" xr:uid="{00000000-0005-0000-0000-000085180000}"/>
    <cellStyle name="20% - Accent1 2 2 4 3 8 2 2 2" xfId="6447" xr:uid="{00000000-0005-0000-0000-000086180000}"/>
    <cellStyle name="20% - Accent1 2 2 4 3 8 2 3" xfId="6448" xr:uid="{00000000-0005-0000-0000-000087180000}"/>
    <cellStyle name="20% - Accent1 2 2 4 3 8 3" xfId="6449" xr:uid="{00000000-0005-0000-0000-000088180000}"/>
    <cellStyle name="20% - Accent1 2 2 4 3 8 3 2" xfId="6450" xr:uid="{00000000-0005-0000-0000-000089180000}"/>
    <cellStyle name="20% - Accent1 2 2 4 3 8 4" xfId="6451" xr:uid="{00000000-0005-0000-0000-00008A180000}"/>
    <cellStyle name="20% - Accent1 2 2 4 3 9" xfId="6452" xr:uid="{00000000-0005-0000-0000-00008B180000}"/>
    <cellStyle name="20% - Accent1 2 2 4 3 9 2" xfId="6453" xr:uid="{00000000-0005-0000-0000-00008C180000}"/>
    <cellStyle name="20% - Accent1 2 2 4 3 9 2 2" xfId="6454" xr:uid="{00000000-0005-0000-0000-00008D180000}"/>
    <cellStyle name="20% - Accent1 2 2 4 3 9 2 2 2" xfId="6455" xr:uid="{00000000-0005-0000-0000-00008E180000}"/>
    <cellStyle name="20% - Accent1 2 2 4 3 9 2 3" xfId="6456" xr:uid="{00000000-0005-0000-0000-00008F180000}"/>
    <cellStyle name="20% - Accent1 2 2 4 3 9 3" xfId="6457" xr:uid="{00000000-0005-0000-0000-000090180000}"/>
    <cellStyle name="20% - Accent1 2 2 4 3 9 3 2" xfId="6458" xr:uid="{00000000-0005-0000-0000-000091180000}"/>
    <cellStyle name="20% - Accent1 2 2 4 3 9 4" xfId="6459" xr:uid="{00000000-0005-0000-0000-000092180000}"/>
    <cellStyle name="20% - Accent1 2 2 4 4" xfId="6460" xr:uid="{00000000-0005-0000-0000-000093180000}"/>
    <cellStyle name="20% - Accent1 2 2 4 4 10" xfId="6461" xr:uid="{00000000-0005-0000-0000-000094180000}"/>
    <cellStyle name="20% - Accent1 2 2 4 4 10 2" xfId="6462" xr:uid="{00000000-0005-0000-0000-000095180000}"/>
    <cellStyle name="20% - Accent1 2 2 4 4 11" xfId="6463" xr:uid="{00000000-0005-0000-0000-000096180000}"/>
    <cellStyle name="20% - Accent1 2 2 4 4 2" xfId="6464" xr:uid="{00000000-0005-0000-0000-000097180000}"/>
    <cellStyle name="20% - Accent1 2 2 4 4 2 2" xfId="6465" xr:uid="{00000000-0005-0000-0000-000098180000}"/>
    <cellStyle name="20% - Accent1 2 2 4 4 2 2 2" xfId="6466" xr:uid="{00000000-0005-0000-0000-000099180000}"/>
    <cellStyle name="20% - Accent1 2 2 4 4 2 2 2 2" xfId="6467" xr:uid="{00000000-0005-0000-0000-00009A180000}"/>
    <cellStyle name="20% - Accent1 2 2 4 4 2 2 2 2 2" xfId="6468" xr:uid="{00000000-0005-0000-0000-00009B180000}"/>
    <cellStyle name="20% - Accent1 2 2 4 4 2 2 2 3" xfId="6469" xr:uid="{00000000-0005-0000-0000-00009C180000}"/>
    <cellStyle name="20% - Accent1 2 2 4 4 2 2 3" xfId="6470" xr:uid="{00000000-0005-0000-0000-00009D180000}"/>
    <cellStyle name="20% - Accent1 2 2 4 4 2 2 3 2" xfId="6471" xr:uid="{00000000-0005-0000-0000-00009E180000}"/>
    <cellStyle name="20% - Accent1 2 2 4 4 2 2 4" xfId="6472" xr:uid="{00000000-0005-0000-0000-00009F180000}"/>
    <cellStyle name="20% - Accent1 2 2 4 4 2 3" xfId="6473" xr:uid="{00000000-0005-0000-0000-0000A0180000}"/>
    <cellStyle name="20% - Accent1 2 2 4 4 2 3 2" xfId="6474" xr:uid="{00000000-0005-0000-0000-0000A1180000}"/>
    <cellStyle name="20% - Accent1 2 2 4 4 2 3 2 2" xfId="6475" xr:uid="{00000000-0005-0000-0000-0000A2180000}"/>
    <cellStyle name="20% - Accent1 2 2 4 4 2 3 2 2 2" xfId="6476" xr:uid="{00000000-0005-0000-0000-0000A3180000}"/>
    <cellStyle name="20% - Accent1 2 2 4 4 2 3 2 3" xfId="6477" xr:uid="{00000000-0005-0000-0000-0000A4180000}"/>
    <cellStyle name="20% - Accent1 2 2 4 4 2 3 3" xfId="6478" xr:uid="{00000000-0005-0000-0000-0000A5180000}"/>
    <cellStyle name="20% - Accent1 2 2 4 4 2 3 3 2" xfId="6479" xr:uid="{00000000-0005-0000-0000-0000A6180000}"/>
    <cellStyle name="20% - Accent1 2 2 4 4 2 3 4" xfId="6480" xr:uid="{00000000-0005-0000-0000-0000A7180000}"/>
    <cellStyle name="20% - Accent1 2 2 4 4 2 4" xfId="6481" xr:uid="{00000000-0005-0000-0000-0000A8180000}"/>
    <cellStyle name="20% - Accent1 2 2 4 4 2 4 2" xfId="6482" xr:uid="{00000000-0005-0000-0000-0000A9180000}"/>
    <cellStyle name="20% - Accent1 2 2 4 4 2 4 2 2" xfId="6483" xr:uid="{00000000-0005-0000-0000-0000AA180000}"/>
    <cellStyle name="20% - Accent1 2 2 4 4 2 4 2 2 2" xfId="6484" xr:uid="{00000000-0005-0000-0000-0000AB180000}"/>
    <cellStyle name="20% - Accent1 2 2 4 4 2 4 2 3" xfId="6485" xr:uid="{00000000-0005-0000-0000-0000AC180000}"/>
    <cellStyle name="20% - Accent1 2 2 4 4 2 4 3" xfId="6486" xr:uid="{00000000-0005-0000-0000-0000AD180000}"/>
    <cellStyle name="20% - Accent1 2 2 4 4 2 4 3 2" xfId="6487" xr:uid="{00000000-0005-0000-0000-0000AE180000}"/>
    <cellStyle name="20% - Accent1 2 2 4 4 2 4 4" xfId="6488" xr:uid="{00000000-0005-0000-0000-0000AF180000}"/>
    <cellStyle name="20% - Accent1 2 2 4 4 2 5" xfId="6489" xr:uid="{00000000-0005-0000-0000-0000B0180000}"/>
    <cellStyle name="20% - Accent1 2 2 4 4 2 5 2" xfId="6490" xr:uid="{00000000-0005-0000-0000-0000B1180000}"/>
    <cellStyle name="20% - Accent1 2 2 4 4 2 5 2 2" xfId="6491" xr:uid="{00000000-0005-0000-0000-0000B2180000}"/>
    <cellStyle name="20% - Accent1 2 2 4 4 2 5 3" xfId="6492" xr:uid="{00000000-0005-0000-0000-0000B3180000}"/>
    <cellStyle name="20% - Accent1 2 2 4 4 2 6" xfId="6493" xr:uid="{00000000-0005-0000-0000-0000B4180000}"/>
    <cellStyle name="20% - Accent1 2 2 4 4 2 6 2" xfId="6494" xr:uid="{00000000-0005-0000-0000-0000B5180000}"/>
    <cellStyle name="20% - Accent1 2 2 4 4 2 6 2 2" xfId="6495" xr:uid="{00000000-0005-0000-0000-0000B6180000}"/>
    <cellStyle name="20% - Accent1 2 2 4 4 2 6 3" xfId="6496" xr:uid="{00000000-0005-0000-0000-0000B7180000}"/>
    <cellStyle name="20% - Accent1 2 2 4 4 2 7" xfId="6497" xr:uid="{00000000-0005-0000-0000-0000B8180000}"/>
    <cellStyle name="20% - Accent1 2 2 4 4 2 7 2" xfId="6498" xr:uid="{00000000-0005-0000-0000-0000B9180000}"/>
    <cellStyle name="20% - Accent1 2 2 4 4 2 8" xfId="6499" xr:uid="{00000000-0005-0000-0000-0000BA180000}"/>
    <cellStyle name="20% - Accent1 2 2 4 4 2 8 2" xfId="6500" xr:uid="{00000000-0005-0000-0000-0000BB180000}"/>
    <cellStyle name="20% - Accent1 2 2 4 4 2 9" xfId="6501" xr:uid="{00000000-0005-0000-0000-0000BC180000}"/>
    <cellStyle name="20% - Accent1 2 2 4 4 3" xfId="6502" xr:uid="{00000000-0005-0000-0000-0000BD180000}"/>
    <cellStyle name="20% - Accent1 2 2 4 4 3 2" xfId="6503" xr:uid="{00000000-0005-0000-0000-0000BE180000}"/>
    <cellStyle name="20% - Accent1 2 2 4 4 3 2 2" xfId="6504" xr:uid="{00000000-0005-0000-0000-0000BF180000}"/>
    <cellStyle name="20% - Accent1 2 2 4 4 3 2 2 2" xfId="6505" xr:uid="{00000000-0005-0000-0000-0000C0180000}"/>
    <cellStyle name="20% - Accent1 2 2 4 4 3 2 2 2 2" xfId="6506" xr:uid="{00000000-0005-0000-0000-0000C1180000}"/>
    <cellStyle name="20% - Accent1 2 2 4 4 3 2 2 3" xfId="6507" xr:uid="{00000000-0005-0000-0000-0000C2180000}"/>
    <cellStyle name="20% - Accent1 2 2 4 4 3 2 3" xfId="6508" xr:uid="{00000000-0005-0000-0000-0000C3180000}"/>
    <cellStyle name="20% - Accent1 2 2 4 4 3 2 3 2" xfId="6509" xr:uid="{00000000-0005-0000-0000-0000C4180000}"/>
    <cellStyle name="20% - Accent1 2 2 4 4 3 2 4" xfId="6510" xr:uid="{00000000-0005-0000-0000-0000C5180000}"/>
    <cellStyle name="20% - Accent1 2 2 4 4 3 3" xfId="6511" xr:uid="{00000000-0005-0000-0000-0000C6180000}"/>
    <cellStyle name="20% - Accent1 2 2 4 4 3 3 2" xfId="6512" xr:uid="{00000000-0005-0000-0000-0000C7180000}"/>
    <cellStyle name="20% - Accent1 2 2 4 4 3 3 2 2" xfId="6513" xr:uid="{00000000-0005-0000-0000-0000C8180000}"/>
    <cellStyle name="20% - Accent1 2 2 4 4 3 3 2 2 2" xfId="6514" xr:uid="{00000000-0005-0000-0000-0000C9180000}"/>
    <cellStyle name="20% - Accent1 2 2 4 4 3 3 2 3" xfId="6515" xr:uid="{00000000-0005-0000-0000-0000CA180000}"/>
    <cellStyle name="20% - Accent1 2 2 4 4 3 3 3" xfId="6516" xr:uid="{00000000-0005-0000-0000-0000CB180000}"/>
    <cellStyle name="20% - Accent1 2 2 4 4 3 3 3 2" xfId="6517" xr:uid="{00000000-0005-0000-0000-0000CC180000}"/>
    <cellStyle name="20% - Accent1 2 2 4 4 3 3 4" xfId="6518" xr:uid="{00000000-0005-0000-0000-0000CD180000}"/>
    <cellStyle name="20% - Accent1 2 2 4 4 3 4" xfId="6519" xr:uid="{00000000-0005-0000-0000-0000CE180000}"/>
    <cellStyle name="20% - Accent1 2 2 4 4 3 4 2" xfId="6520" xr:uid="{00000000-0005-0000-0000-0000CF180000}"/>
    <cellStyle name="20% - Accent1 2 2 4 4 3 4 2 2" xfId="6521" xr:uid="{00000000-0005-0000-0000-0000D0180000}"/>
    <cellStyle name="20% - Accent1 2 2 4 4 3 4 2 2 2" xfId="6522" xr:uid="{00000000-0005-0000-0000-0000D1180000}"/>
    <cellStyle name="20% - Accent1 2 2 4 4 3 4 2 3" xfId="6523" xr:uid="{00000000-0005-0000-0000-0000D2180000}"/>
    <cellStyle name="20% - Accent1 2 2 4 4 3 4 3" xfId="6524" xr:uid="{00000000-0005-0000-0000-0000D3180000}"/>
    <cellStyle name="20% - Accent1 2 2 4 4 3 4 3 2" xfId="6525" xr:uid="{00000000-0005-0000-0000-0000D4180000}"/>
    <cellStyle name="20% - Accent1 2 2 4 4 3 4 4" xfId="6526" xr:uid="{00000000-0005-0000-0000-0000D5180000}"/>
    <cellStyle name="20% - Accent1 2 2 4 4 3 5" xfId="6527" xr:uid="{00000000-0005-0000-0000-0000D6180000}"/>
    <cellStyle name="20% - Accent1 2 2 4 4 3 5 2" xfId="6528" xr:uid="{00000000-0005-0000-0000-0000D7180000}"/>
    <cellStyle name="20% - Accent1 2 2 4 4 3 5 2 2" xfId="6529" xr:uid="{00000000-0005-0000-0000-0000D8180000}"/>
    <cellStyle name="20% - Accent1 2 2 4 4 3 5 3" xfId="6530" xr:uid="{00000000-0005-0000-0000-0000D9180000}"/>
    <cellStyle name="20% - Accent1 2 2 4 4 3 6" xfId="6531" xr:uid="{00000000-0005-0000-0000-0000DA180000}"/>
    <cellStyle name="20% - Accent1 2 2 4 4 3 6 2" xfId="6532" xr:uid="{00000000-0005-0000-0000-0000DB180000}"/>
    <cellStyle name="20% - Accent1 2 2 4 4 3 6 2 2" xfId="6533" xr:uid="{00000000-0005-0000-0000-0000DC180000}"/>
    <cellStyle name="20% - Accent1 2 2 4 4 3 6 3" xfId="6534" xr:uid="{00000000-0005-0000-0000-0000DD180000}"/>
    <cellStyle name="20% - Accent1 2 2 4 4 3 7" xfId="6535" xr:uid="{00000000-0005-0000-0000-0000DE180000}"/>
    <cellStyle name="20% - Accent1 2 2 4 4 3 7 2" xfId="6536" xr:uid="{00000000-0005-0000-0000-0000DF180000}"/>
    <cellStyle name="20% - Accent1 2 2 4 4 3 8" xfId="6537" xr:uid="{00000000-0005-0000-0000-0000E0180000}"/>
    <cellStyle name="20% - Accent1 2 2 4 4 3 8 2" xfId="6538" xr:uid="{00000000-0005-0000-0000-0000E1180000}"/>
    <cellStyle name="20% - Accent1 2 2 4 4 3 9" xfId="6539" xr:uid="{00000000-0005-0000-0000-0000E2180000}"/>
    <cellStyle name="20% - Accent1 2 2 4 4 4" xfId="6540" xr:uid="{00000000-0005-0000-0000-0000E3180000}"/>
    <cellStyle name="20% - Accent1 2 2 4 4 4 2" xfId="6541" xr:uid="{00000000-0005-0000-0000-0000E4180000}"/>
    <cellStyle name="20% - Accent1 2 2 4 4 4 2 2" xfId="6542" xr:uid="{00000000-0005-0000-0000-0000E5180000}"/>
    <cellStyle name="20% - Accent1 2 2 4 4 4 2 2 2" xfId="6543" xr:uid="{00000000-0005-0000-0000-0000E6180000}"/>
    <cellStyle name="20% - Accent1 2 2 4 4 4 2 3" xfId="6544" xr:uid="{00000000-0005-0000-0000-0000E7180000}"/>
    <cellStyle name="20% - Accent1 2 2 4 4 4 3" xfId="6545" xr:uid="{00000000-0005-0000-0000-0000E8180000}"/>
    <cellStyle name="20% - Accent1 2 2 4 4 4 3 2" xfId="6546" xr:uid="{00000000-0005-0000-0000-0000E9180000}"/>
    <cellStyle name="20% - Accent1 2 2 4 4 4 4" xfId="6547" xr:uid="{00000000-0005-0000-0000-0000EA180000}"/>
    <cellStyle name="20% - Accent1 2 2 4 4 5" xfId="6548" xr:uid="{00000000-0005-0000-0000-0000EB180000}"/>
    <cellStyle name="20% - Accent1 2 2 4 4 5 2" xfId="6549" xr:uid="{00000000-0005-0000-0000-0000EC180000}"/>
    <cellStyle name="20% - Accent1 2 2 4 4 5 2 2" xfId="6550" xr:uid="{00000000-0005-0000-0000-0000ED180000}"/>
    <cellStyle name="20% - Accent1 2 2 4 4 5 2 2 2" xfId="6551" xr:uid="{00000000-0005-0000-0000-0000EE180000}"/>
    <cellStyle name="20% - Accent1 2 2 4 4 5 2 3" xfId="6552" xr:uid="{00000000-0005-0000-0000-0000EF180000}"/>
    <cellStyle name="20% - Accent1 2 2 4 4 5 3" xfId="6553" xr:uid="{00000000-0005-0000-0000-0000F0180000}"/>
    <cellStyle name="20% - Accent1 2 2 4 4 5 3 2" xfId="6554" xr:uid="{00000000-0005-0000-0000-0000F1180000}"/>
    <cellStyle name="20% - Accent1 2 2 4 4 5 4" xfId="6555" xr:uid="{00000000-0005-0000-0000-0000F2180000}"/>
    <cellStyle name="20% - Accent1 2 2 4 4 6" xfId="6556" xr:uid="{00000000-0005-0000-0000-0000F3180000}"/>
    <cellStyle name="20% - Accent1 2 2 4 4 6 2" xfId="6557" xr:uid="{00000000-0005-0000-0000-0000F4180000}"/>
    <cellStyle name="20% - Accent1 2 2 4 4 6 2 2" xfId="6558" xr:uid="{00000000-0005-0000-0000-0000F5180000}"/>
    <cellStyle name="20% - Accent1 2 2 4 4 6 2 2 2" xfId="6559" xr:uid="{00000000-0005-0000-0000-0000F6180000}"/>
    <cellStyle name="20% - Accent1 2 2 4 4 6 2 3" xfId="6560" xr:uid="{00000000-0005-0000-0000-0000F7180000}"/>
    <cellStyle name="20% - Accent1 2 2 4 4 6 3" xfId="6561" xr:uid="{00000000-0005-0000-0000-0000F8180000}"/>
    <cellStyle name="20% - Accent1 2 2 4 4 6 3 2" xfId="6562" xr:uid="{00000000-0005-0000-0000-0000F9180000}"/>
    <cellStyle name="20% - Accent1 2 2 4 4 6 4" xfId="6563" xr:uid="{00000000-0005-0000-0000-0000FA180000}"/>
    <cellStyle name="20% - Accent1 2 2 4 4 7" xfId="6564" xr:uid="{00000000-0005-0000-0000-0000FB180000}"/>
    <cellStyle name="20% - Accent1 2 2 4 4 7 2" xfId="6565" xr:uid="{00000000-0005-0000-0000-0000FC180000}"/>
    <cellStyle name="20% - Accent1 2 2 4 4 7 2 2" xfId="6566" xr:uid="{00000000-0005-0000-0000-0000FD180000}"/>
    <cellStyle name="20% - Accent1 2 2 4 4 7 3" xfId="6567" xr:uid="{00000000-0005-0000-0000-0000FE180000}"/>
    <cellStyle name="20% - Accent1 2 2 4 4 8" xfId="6568" xr:uid="{00000000-0005-0000-0000-0000FF180000}"/>
    <cellStyle name="20% - Accent1 2 2 4 4 8 2" xfId="6569" xr:uid="{00000000-0005-0000-0000-000000190000}"/>
    <cellStyle name="20% - Accent1 2 2 4 4 8 2 2" xfId="6570" xr:uid="{00000000-0005-0000-0000-000001190000}"/>
    <cellStyle name="20% - Accent1 2 2 4 4 8 3" xfId="6571" xr:uid="{00000000-0005-0000-0000-000002190000}"/>
    <cellStyle name="20% - Accent1 2 2 4 4 9" xfId="6572" xr:uid="{00000000-0005-0000-0000-000003190000}"/>
    <cellStyle name="20% - Accent1 2 2 4 4 9 2" xfId="6573" xr:uid="{00000000-0005-0000-0000-000004190000}"/>
    <cellStyle name="20% - Accent1 2 2 4 5" xfId="6574" xr:uid="{00000000-0005-0000-0000-000005190000}"/>
    <cellStyle name="20% - Accent1 2 2 4 5 10" xfId="6575" xr:uid="{00000000-0005-0000-0000-000006190000}"/>
    <cellStyle name="20% - Accent1 2 2 4 5 10 2" xfId="6576" xr:uid="{00000000-0005-0000-0000-000007190000}"/>
    <cellStyle name="20% - Accent1 2 2 4 5 11" xfId="6577" xr:uid="{00000000-0005-0000-0000-000008190000}"/>
    <cellStyle name="20% - Accent1 2 2 4 5 2" xfId="6578" xr:uid="{00000000-0005-0000-0000-000009190000}"/>
    <cellStyle name="20% - Accent1 2 2 4 5 2 2" xfId="6579" xr:uid="{00000000-0005-0000-0000-00000A190000}"/>
    <cellStyle name="20% - Accent1 2 2 4 5 2 2 2" xfId="6580" xr:uid="{00000000-0005-0000-0000-00000B190000}"/>
    <cellStyle name="20% - Accent1 2 2 4 5 2 2 2 2" xfId="6581" xr:uid="{00000000-0005-0000-0000-00000C190000}"/>
    <cellStyle name="20% - Accent1 2 2 4 5 2 2 2 2 2" xfId="6582" xr:uid="{00000000-0005-0000-0000-00000D190000}"/>
    <cellStyle name="20% - Accent1 2 2 4 5 2 2 2 3" xfId="6583" xr:uid="{00000000-0005-0000-0000-00000E190000}"/>
    <cellStyle name="20% - Accent1 2 2 4 5 2 2 3" xfId="6584" xr:uid="{00000000-0005-0000-0000-00000F190000}"/>
    <cellStyle name="20% - Accent1 2 2 4 5 2 2 3 2" xfId="6585" xr:uid="{00000000-0005-0000-0000-000010190000}"/>
    <cellStyle name="20% - Accent1 2 2 4 5 2 2 4" xfId="6586" xr:uid="{00000000-0005-0000-0000-000011190000}"/>
    <cellStyle name="20% - Accent1 2 2 4 5 2 3" xfId="6587" xr:uid="{00000000-0005-0000-0000-000012190000}"/>
    <cellStyle name="20% - Accent1 2 2 4 5 2 3 2" xfId="6588" xr:uid="{00000000-0005-0000-0000-000013190000}"/>
    <cellStyle name="20% - Accent1 2 2 4 5 2 3 2 2" xfId="6589" xr:uid="{00000000-0005-0000-0000-000014190000}"/>
    <cellStyle name="20% - Accent1 2 2 4 5 2 3 2 2 2" xfId="6590" xr:uid="{00000000-0005-0000-0000-000015190000}"/>
    <cellStyle name="20% - Accent1 2 2 4 5 2 3 2 3" xfId="6591" xr:uid="{00000000-0005-0000-0000-000016190000}"/>
    <cellStyle name="20% - Accent1 2 2 4 5 2 3 3" xfId="6592" xr:uid="{00000000-0005-0000-0000-000017190000}"/>
    <cellStyle name="20% - Accent1 2 2 4 5 2 3 3 2" xfId="6593" xr:uid="{00000000-0005-0000-0000-000018190000}"/>
    <cellStyle name="20% - Accent1 2 2 4 5 2 3 4" xfId="6594" xr:uid="{00000000-0005-0000-0000-000019190000}"/>
    <cellStyle name="20% - Accent1 2 2 4 5 2 4" xfId="6595" xr:uid="{00000000-0005-0000-0000-00001A190000}"/>
    <cellStyle name="20% - Accent1 2 2 4 5 2 4 2" xfId="6596" xr:uid="{00000000-0005-0000-0000-00001B190000}"/>
    <cellStyle name="20% - Accent1 2 2 4 5 2 4 2 2" xfId="6597" xr:uid="{00000000-0005-0000-0000-00001C190000}"/>
    <cellStyle name="20% - Accent1 2 2 4 5 2 4 2 2 2" xfId="6598" xr:uid="{00000000-0005-0000-0000-00001D190000}"/>
    <cellStyle name="20% - Accent1 2 2 4 5 2 4 2 3" xfId="6599" xr:uid="{00000000-0005-0000-0000-00001E190000}"/>
    <cellStyle name="20% - Accent1 2 2 4 5 2 4 3" xfId="6600" xr:uid="{00000000-0005-0000-0000-00001F190000}"/>
    <cellStyle name="20% - Accent1 2 2 4 5 2 4 3 2" xfId="6601" xr:uid="{00000000-0005-0000-0000-000020190000}"/>
    <cellStyle name="20% - Accent1 2 2 4 5 2 4 4" xfId="6602" xr:uid="{00000000-0005-0000-0000-000021190000}"/>
    <cellStyle name="20% - Accent1 2 2 4 5 2 5" xfId="6603" xr:uid="{00000000-0005-0000-0000-000022190000}"/>
    <cellStyle name="20% - Accent1 2 2 4 5 2 5 2" xfId="6604" xr:uid="{00000000-0005-0000-0000-000023190000}"/>
    <cellStyle name="20% - Accent1 2 2 4 5 2 5 2 2" xfId="6605" xr:uid="{00000000-0005-0000-0000-000024190000}"/>
    <cellStyle name="20% - Accent1 2 2 4 5 2 5 3" xfId="6606" xr:uid="{00000000-0005-0000-0000-000025190000}"/>
    <cellStyle name="20% - Accent1 2 2 4 5 2 6" xfId="6607" xr:uid="{00000000-0005-0000-0000-000026190000}"/>
    <cellStyle name="20% - Accent1 2 2 4 5 2 6 2" xfId="6608" xr:uid="{00000000-0005-0000-0000-000027190000}"/>
    <cellStyle name="20% - Accent1 2 2 4 5 2 6 2 2" xfId="6609" xr:uid="{00000000-0005-0000-0000-000028190000}"/>
    <cellStyle name="20% - Accent1 2 2 4 5 2 6 3" xfId="6610" xr:uid="{00000000-0005-0000-0000-000029190000}"/>
    <cellStyle name="20% - Accent1 2 2 4 5 2 7" xfId="6611" xr:uid="{00000000-0005-0000-0000-00002A190000}"/>
    <cellStyle name="20% - Accent1 2 2 4 5 2 7 2" xfId="6612" xr:uid="{00000000-0005-0000-0000-00002B190000}"/>
    <cellStyle name="20% - Accent1 2 2 4 5 2 8" xfId="6613" xr:uid="{00000000-0005-0000-0000-00002C190000}"/>
    <cellStyle name="20% - Accent1 2 2 4 5 2 8 2" xfId="6614" xr:uid="{00000000-0005-0000-0000-00002D190000}"/>
    <cellStyle name="20% - Accent1 2 2 4 5 2 9" xfId="6615" xr:uid="{00000000-0005-0000-0000-00002E190000}"/>
    <cellStyle name="20% - Accent1 2 2 4 5 3" xfId="6616" xr:uid="{00000000-0005-0000-0000-00002F190000}"/>
    <cellStyle name="20% - Accent1 2 2 4 5 3 2" xfId="6617" xr:uid="{00000000-0005-0000-0000-000030190000}"/>
    <cellStyle name="20% - Accent1 2 2 4 5 3 2 2" xfId="6618" xr:uid="{00000000-0005-0000-0000-000031190000}"/>
    <cellStyle name="20% - Accent1 2 2 4 5 3 2 2 2" xfId="6619" xr:uid="{00000000-0005-0000-0000-000032190000}"/>
    <cellStyle name="20% - Accent1 2 2 4 5 3 2 2 2 2" xfId="6620" xr:uid="{00000000-0005-0000-0000-000033190000}"/>
    <cellStyle name="20% - Accent1 2 2 4 5 3 2 2 3" xfId="6621" xr:uid="{00000000-0005-0000-0000-000034190000}"/>
    <cellStyle name="20% - Accent1 2 2 4 5 3 2 3" xfId="6622" xr:uid="{00000000-0005-0000-0000-000035190000}"/>
    <cellStyle name="20% - Accent1 2 2 4 5 3 2 3 2" xfId="6623" xr:uid="{00000000-0005-0000-0000-000036190000}"/>
    <cellStyle name="20% - Accent1 2 2 4 5 3 2 4" xfId="6624" xr:uid="{00000000-0005-0000-0000-000037190000}"/>
    <cellStyle name="20% - Accent1 2 2 4 5 3 3" xfId="6625" xr:uid="{00000000-0005-0000-0000-000038190000}"/>
    <cellStyle name="20% - Accent1 2 2 4 5 3 3 2" xfId="6626" xr:uid="{00000000-0005-0000-0000-000039190000}"/>
    <cellStyle name="20% - Accent1 2 2 4 5 3 3 2 2" xfId="6627" xr:uid="{00000000-0005-0000-0000-00003A190000}"/>
    <cellStyle name="20% - Accent1 2 2 4 5 3 3 2 2 2" xfId="6628" xr:uid="{00000000-0005-0000-0000-00003B190000}"/>
    <cellStyle name="20% - Accent1 2 2 4 5 3 3 2 3" xfId="6629" xr:uid="{00000000-0005-0000-0000-00003C190000}"/>
    <cellStyle name="20% - Accent1 2 2 4 5 3 3 3" xfId="6630" xr:uid="{00000000-0005-0000-0000-00003D190000}"/>
    <cellStyle name="20% - Accent1 2 2 4 5 3 3 3 2" xfId="6631" xr:uid="{00000000-0005-0000-0000-00003E190000}"/>
    <cellStyle name="20% - Accent1 2 2 4 5 3 3 4" xfId="6632" xr:uid="{00000000-0005-0000-0000-00003F190000}"/>
    <cellStyle name="20% - Accent1 2 2 4 5 3 4" xfId="6633" xr:uid="{00000000-0005-0000-0000-000040190000}"/>
    <cellStyle name="20% - Accent1 2 2 4 5 3 4 2" xfId="6634" xr:uid="{00000000-0005-0000-0000-000041190000}"/>
    <cellStyle name="20% - Accent1 2 2 4 5 3 4 2 2" xfId="6635" xr:uid="{00000000-0005-0000-0000-000042190000}"/>
    <cellStyle name="20% - Accent1 2 2 4 5 3 4 2 2 2" xfId="6636" xr:uid="{00000000-0005-0000-0000-000043190000}"/>
    <cellStyle name="20% - Accent1 2 2 4 5 3 4 2 3" xfId="6637" xr:uid="{00000000-0005-0000-0000-000044190000}"/>
    <cellStyle name="20% - Accent1 2 2 4 5 3 4 3" xfId="6638" xr:uid="{00000000-0005-0000-0000-000045190000}"/>
    <cellStyle name="20% - Accent1 2 2 4 5 3 4 3 2" xfId="6639" xr:uid="{00000000-0005-0000-0000-000046190000}"/>
    <cellStyle name="20% - Accent1 2 2 4 5 3 4 4" xfId="6640" xr:uid="{00000000-0005-0000-0000-000047190000}"/>
    <cellStyle name="20% - Accent1 2 2 4 5 3 5" xfId="6641" xr:uid="{00000000-0005-0000-0000-000048190000}"/>
    <cellStyle name="20% - Accent1 2 2 4 5 3 5 2" xfId="6642" xr:uid="{00000000-0005-0000-0000-000049190000}"/>
    <cellStyle name="20% - Accent1 2 2 4 5 3 5 2 2" xfId="6643" xr:uid="{00000000-0005-0000-0000-00004A190000}"/>
    <cellStyle name="20% - Accent1 2 2 4 5 3 5 3" xfId="6644" xr:uid="{00000000-0005-0000-0000-00004B190000}"/>
    <cellStyle name="20% - Accent1 2 2 4 5 3 6" xfId="6645" xr:uid="{00000000-0005-0000-0000-00004C190000}"/>
    <cellStyle name="20% - Accent1 2 2 4 5 3 6 2" xfId="6646" xr:uid="{00000000-0005-0000-0000-00004D190000}"/>
    <cellStyle name="20% - Accent1 2 2 4 5 3 6 2 2" xfId="6647" xr:uid="{00000000-0005-0000-0000-00004E190000}"/>
    <cellStyle name="20% - Accent1 2 2 4 5 3 6 3" xfId="6648" xr:uid="{00000000-0005-0000-0000-00004F190000}"/>
    <cellStyle name="20% - Accent1 2 2 4 5 3 7" xfId="6649" xr:uid="{00000000-0005-0000-0000-000050190000}"/>
    <cellStyle name="20% - Accent1 2 2 4 5 3 7 2" xfId="6650" xr:uid="{00000000-0005-0000-0000-000051190000}"/>
    <cellStyle name="20% - Accent1 2 2 4 5 3 8" xfId="6651" xr:uid="{00000000-0005-0000-0000-000052190000}"/>
    <cellStyle name="20% - Accent1 2 2 4 5 3 8 2" xfId="6652" xr:uid="{00000000-0005-0000-0000-000053190000}"/>
    <cellStyle name="20% - Accent1 2 2 4 5 3 9" xfId="6653" xr:uid="{00000000-0005-0000-0000-000054190000}"/>
    <cellStyle name="20% - Accent1 2 2 4 5 4" xfId="6654" xr:uid="{00000000-0005-0000-0000-000055190000}"/>
    <cellStyle name="20% - Accent1 2 2 4 5 4 2" xfId="6655" xr:uid="{00000000-0005-0000-0000-000056190000}"/>
    <cellStyle name="20% - Accent1 2 2 4 5 4 2 2" xfId="6656" xr:uid="{00000000-0005-0000-0000-000057190000}"/>
    <cellStyle name="20% - Accent1 2 2 4 5 4 2 2 2" xfId="6657" xr:uid="{00000000-0005-0000-0000-000058190000}"/>
    <cellStyle name="20% - Accent1 2 2 4 5 4 2 3" xfId="6658" xr:uid="{00000000-0005-0000-0000-000059190000}"/>
    <cellStyle name="20% - Accent1 2 2 4 5 4 3" xfId="6659" xr:uid="{00000000-0005-0000-0000-00005A190000}"/>
    <cellStyle name="20% - Accent1 2 2 4 5 4 3 2" xfId="6660" xr:uid="{00000000-0005-0000-0000-00005B190000}"/>
    <cellStyle name="20% - Accent1 2 2 4 5 4 4" xfId="6661" xr:uid="{00000000-0005-0000-0000-00005C190000}"/>
    <cellStyle name="20% - Accent1 2 2 4 5 5" xfId="6662" xr:uid="{00000000-0005-0000-0000-00005D190000}"/>
    <cellStyle name="20% - Accent1 2 2 4 5 5 2" xfId="6663" xr:uid="{00000000-0005-0000-0000-00005E190000}"/>
    <cellStyle name="20% - Accent1 2 2 4 5 5 2 2" xfId="6664" xr:uid="{00000000-0005-0000-0000-00005F190000}"/>
    <cellStyle name="20% - Accent1 2 2 4 5 5 2 2 2" xfId="6665" xr:uid="{00000000-0005-0000-0000-000060190000}"/>
    <cellStyle name="20% - Accent1 2 2 4 5 5 2 3" xfId="6666" xr:uid="{00000000-0005-0000-0000-000061190000}"/>
    <cellStyle name="20% - Accent1 2 2 4 5 5 3" xfId="6667" xr:uid="{00000000-0005-0000-0000-000062190000}"/>
    <cellStyle name="20% - Accent1 2 2 4 5 5 3 2" xfId="6668" xr:uid="{00000000-0005-0000-0000-000063190000}"/>
    <cellStyle name="20% - Accent1 2 2 4 5 5 4" xfId="6669" xr:uid="{00000000-0005-0000-0000-000064190000}"/>
    <cellStyle name="20% - Accent1 2 2 4 5 6" xfId="6670" xr:uid="{00000000-0005-0000-0000-000065190000}"/>
    <cellStyle name="20% - Accent1 2 2 4 5 6 2" xfId="6671" xr:uid="{00000000-0005-0000-0000-000066190000}"/>
    <cellStyle name="20% - Accent1 2 2 4 5 6 2 2" xfId="6672" xr:uid="{00000000-0005-0000-0000-000067190000}"/>
    <cellStyle name="20% - Accent1 2 2 4 5 6 2 2 2" xfId="6673" xr:uid="{00000000-0005-0000-0000-000068190000}"/>
    <cellStyle name="20% - Accent1 2 2 4 5 6 2 3" xfId="6674" xr:uid="{00000000-0005-0000-0000-000069190000}"/>
    <cellStyle name="20% - Accent1 2 2 4 5 6 3" xfId="6675" xr:uid="{00000000-0005-0000-0000-00006A190000}"/>
    <cellStyle name="20% - Accent1 2 2 4 5 6 3 2" xfId="6676" xr:uid="{00000000-0005-0000-0000-00006B190000}"/>
    <cellStyle name="20% - Accent1 2 2 4 5 6 4" xfId="6677" xr:uid="{00000000-0005-0000-0000-00006C190000}"/>
    <cellStyle name="20% - Accent1 2 2 4 5 7" xfId="6678" xr:uid="{00000000-0005-0000-0000-00006D190000}"/>
    <cellStyle name="20% - Accent1 2 2 4 5 7 2" xfId="6679" xr:uid="{00000000-0005-0000-0000-00006E190000}"/>
    <cellStyle name="20% - Accent1 2 2 4 5 7 2 2" xfId="6680" xr:uid="{00000000-0005-0000-0000-00006F190000}"/>
    <cellStyle name="20% - Accent1 2 2 4 5 7 3" xfId="6681" xr:uid="{00000000-0005-0000-0000-000070190000}"/>
    <cellStyle name="20% - Accent1 2 2 4 5 8" xfId="6682" xr:uid="{00000000-0005-0000-0000-000071190000}"/>
    <cellStyle name="20% - Accent1 2 2 4 5 8 2" xfId="6683" xr:uid="{00000000-0005-0000-0000-000072190000}"/>
    <cellStyle name="20% - Accent1 2 2 4 5 8 2 2" xfId="6684" xr:uid="{00000000-0005-0000-0000-000073190000}"/>
    <cellStyle name="20% - Accent1 2 2 4 5 8 3" xfId="6685" xr:uid="{00000000-0005-0000-0000-000074190000}"/>
    <cellStyle name="20% - Accent1 2 2 4 5 9" xfId="6686" xr:uid="{00000000-0005-0000-0000-000075190000}"/>
    <cellStyle name="20% - Accent1 2 2 4 5 9 2" xfId="6687" xr:uid="{00000000-0005-0000-0000-000076190000}"/>
    <cellStyle name="20% - Accent1 2 2 4 6" xfId="6688" xr:uid="{00000000-0005-0000-0000-000077190000}"/>
    <cellStyle name="20% - Accent1 2 2 4 6 10" xfId="6689" xr:uid="{00000000-0005-0000-0000-000078190000}"/>
    <cellStyle name="20% - Accent1 2 2 4 6 10 2" xfId="6690" xr:uid="{00000000-0005-0000-0000-000079190000}"/>
    <cellStyle name="20% - Accent1 2 2 4 6 11" xfId="6691" xr:uid="{00000000-0005-0000-0000-00007A190000}"/>
    <cellStyle name="20% - Accent1 2 2 4 6 2" xfId="6692" xr:uid="{00000000-0005-0000-0000-00007B190000}"/>
    <cellStyle name="20% - Accent1 2 2 4 6 2 2" xfId="6693" xr:uid="{00000000-0005-0000-0000-00007C190000}"/>
    <cellStyle name="20% - Accent1 2 2 4 6 2 2 2" xfId="6694" xr:uid="{00000000-0005-0000-0000-00007D190000}"/>
    <cellStyle name="20% - Accent1 2 2 4 6 2 2 2 2" xfId="6695" xr:uid="{00000000-0005-0000-0000-00007E190000}"/>
    <cellStyle name="20% - Accent1 2 2 4 6 2 2 2 2 2" xfId="6696" xr:uid="{00000000-0005-0000-0000-00007F190000}"/>
    <cellStyle name="20% - Accent1 2 2 4 6 2 2 2 3" xfId="6697" xr:uid="{00000000-0005-0000-0000-000080190000}"/>
    <cellStyle name="20% - Accent1 2 2 4 6 2 2 3" xfId="6698" xr:uid="{00000000-0005-0000-0000-000081190000}"/>
    <cellStyle name="20% - Accent1 2 2 4 6 2 2 3 2" xfId="6699" xr:uid="{00000000-0005-0000-0000-000082190000}"/>
    <cellStyle name="20% - Accent1 2 2 4 6 2 2 4" xfId="6700" xr:uid="{00000000-0005-0000-0000-000083190000}"/>
    <cellStyle name="20% - Accent1 2 2 4 6 2 3" xfId="6701" xr:uid="{00000000-0005-0000-0000-000084190000}"/>
    <cellStyle name="20% - Accent1 2 2 4 6 2 3 2" xfId="6702" xr:uid="{00000000-0005-0000-0000-000085190000}"/>
    <cellStyle name="20% - Accent1 2 2 4 6 2 3 2 2" xfId="6703" xr:uid="{00000000-0005-0000-0000-000086190000}"/>
    <cellStyle name="20% - Accent1 2 2 4 6 2 3 2 2 2" xfId="6704" xr:uid="{00000000-0005-0000-0000-000087190000}"/>
    <cellStyle name="20% - Accent1 2 2 4 6 2 3 2 3" xfId="6705" xr:uid="{00000000-0005-0000-0000-000088190000}"/>
    <cellStyle name="20% - Accent1 2 2 4 6 2 3 3" xfId="6706" xr:uid="{00000000-0005-0000-0000-000089190000}"/>
    <cellStyle name="20% - Accent1 2 2 4 6 2 3 3 2" xfId="6707" xr:uid="{00000000-0005-0000-0000-00008A190000}"/>
    <cellStyle name="20% - Accent1 2 2 4 6 2 3 4" xfId="6708" xr:uid="{00000000-0005-0000-0000-00008B190000}"/>
    <cellStyle name="20% - Accent1 2 2 4 6 2 4" xfId="6709" xr:uid="{00000000-0005-0000-0000-00008C190000}"/>
    <cellStyle name="20% - Accent1 2 2 4 6 2 4 2" xfId="6710" xr:uid="{00000000-0005-0000-0000-00008D190000}"/>
    <cellStyle name="20% - Accent1 2 2 4 6 2 4 2 2" xfId="6711" xr:uid="{00000000-0005-0000-0000-00008E190000}"/>
    <cellStyle name="20% - Accent1 2 2 4 6 2 4 2 2 2" xfId="6712" xr:uid="{00000000-0005-0000-0000-00008F190000}"/>
    <cellStyle name="20% - Accent1 2 2 4 6 2 4 2 3" xfId="6713" xr:uid="{00000000-0005-0000-0000-000090190000}"/>
    <cellStyle name="20% - Accent1 2 2 4 6 2 4 3" xfId="6714" xr:uid="{00000000-0005-0000-0000-000091190000}"/>
    <cellStyle name="20% - Accent1 2 2 4 6 2 4 3 2" xfId="6715" xr:uid="{00000000-0005-0000-0000-000092190000}"/>
    <cellStyle name="20% - Accent1 2 2 4 6 2 4 4" xfId="6716" xr:uid="{00000000-0005-0000-0000-000093190000}"/>
    <cellStyle name="20% - Accent1 2 2 4 6 2 5" xfId="6717" xr:uid="{00000000-0005-0000-0000-000094190000}"/>
    <cellStyle name="20% - Accent1 2 2 4 6 2 5 2" xfId="6718" xr:uid="{00000000-0005-0000-0000-000095190000}"/>
    <cellStyle name="20% - Accent1 2 2 4 6 2 5 2 2" xfId="6719" xr:uid="{00000000-0005-0000-0000-000096190000}"/>
    <cellStyle name="20% - Accent1 2 2 4 6 2 5 3" xfId="6720" xr:uid="{00000000-0005-0000-0000-000097190000}"/>
    <cellStyle name="20% - Accent1 2 2 4 6 2 6" xfId="6721" xr:uid="{00000000-0005-0000-0000-000098190000}"/>
    <cellStyle name="20% - Accent1 2 2 4 6 2 6 2" xfId="6722" xr:uid="{00000000-0005-0000-0000-000099190000}"/>
    <cellStyle name="20% - Accent1 2 2 4 6 2 6 2 2" xfId="6723" xr:uid="{00000000-0005-0000-0000-00009A190000}"/>
    <cellStyle name="20% - Accent1 2 2 4 6 2 6 3" xfId="6724" xr:uid="{00000000-0005-0000-0000-00009B190000}"/>
    <cellStyle name="20% - Accent1 2 2 4 6 2 7" xfId="6725" xr:uid="{00000000-0005-0000-0000-00009C190000}"/>
    <cellStyle name="20% - Accent1 2 2 4 6 2 7 2" xfId="6726" xr:uid="{00000000-0005-0000-0000-00009D190000}"/>
    <cellStyle name="20% - Accent1 2 2 4 6 2 8" xfId="6727" xr:uid="{00000000-0005-0000-0000-00009E190000}"/>
    <cellStyle name="20% - Accent1 2 2 4 6 2 8 2" xfId="6728" xr:uid="{00000000-0005-0000-0000-00009F190000}"/>
    <cellStyle name="20% - Accent1 2 2 4 6 2 9" xfId="6729" xr:uid="{00000000-0005-0000-0000-0000A0190000}"/>
    <cellStyle name="20% - Accent1 2 2 4 6 3" xfId="6730" xr:uid="{00000000-0005-0000-0000-0000A1190000}"/>
    <cellStyle name="20% - Accent1 2 2 4 6 3 2" xfId="6731" xr:uid="{00000000-0005-0000-0000-0000A2190000}"/>
    <cellStyle name="20% - Accent1 2 2 4 6 3 2 2" xfId="6732" xr:uid="{00000000-0005-0000-0000-0000A3190000}"/>
    <cellStyle name="20% - Accent1 2 2 4 6 3 2 2 2" xfId="6733" xr:uid="{00000000-0005-0000-0000-0000A4190000}"/>
    <cellStyle name="20% - Accent1 2 2 4 6 3 2 2 2 2" xfId="6734" xr:uid="{00000000-0005-0000-0000-0000A5190000}"/>
    <cellStyle name="20% - Accent1 2 2 4 6 3 2 2 3" xfId="6735" xr:uid="{00000000-0005-0000-0000-0000A6190000}"/>
    <cellStyle name="20% - Accent1 2 2 4 6 3 2 3" xfId="6736" xr:uid="{00000000-0005-0000-0000-0000A7190000}"/>
    <cellStyle name="20% - Accent1 2 2 4 6 3 2 3 2" xfId="6737" xr:uid="{00000000-0005-0000-0000-0000A8190000}"/>
    <cellStyle name="20% - Accent1 2 2 4 6 3 2 4" xfId="6738" xr:uid="{00000000-0005-0000-0000-0000A9190000}"/>
    <cellStyle name="20% - Accent1 2 2 4 6 3 3" xfId="6739" xr:uid="{00000000-0005-0000-0000-0000AA190000}"/>
    <cellStyle name="20% - Accent1 2 2 4 6 3 3 2" xfId="6740" xr:uid="{00000000-0005-0000-0000-0000AB190000}"/>
    <cellStyle name="20% - Accent1 2 2 4 6 3 3 2 2" xfId="6741" xr:uid="{00000000-0005-0000-0000-0000AC190000}"/>
    <cellStyle name="20% - Accent1 2 2 4 6 3 3 2 2 2" xfId="6742" xr:uid="{00000000-0005-0000-0000-0000AD190000}"/>
    <cellStyle name="20% - Accent1 2 2 4 6 3 3 2 3" xfId="6743" xr:uid="{00000000-0005-0000-0000-0000AE190000}"/>
    <cellStyle name="20% - Accent1 2 2 4 6 3 3 3" xfId="6744" xr:uid="{00000000-0005-0000-0000-0000AF190000}"/>
    <cellStyle name="20% - Accent1 2 2 4 6 3 3 3 2" xfId="6745" xr:uid="{00000000-0005-0000-0000-0000B0190000}"/>
    <cellStyle name="20% - Accent1 2 2 4 6 3 3 4" xfId="6746" xr:uid="{00000000-0005-0000-0000-0000B1190000}"/>
    <cellStyle name="20% - Accent1 2 2 4 6 3 4" xfId="6747" xr:uid="{00000000-0005-0000-0000-0000B2190000}"/>
    <cellStyle name="20% - Accent1 2 2 4 6 3 4 2" xfId="6748" xr:uid="{00000000-0005-0000-0000-0000B3190000}"/>
    <cellStyle name="20% - Accent1 2 2 4 6 3 4 2 2" xfId="6749" xr:uid="{00000000-0005-0000-0000-0000B4190000}"/>
    <cellStyle name="20% - Accent1 2 2 4 6 3 4 2 2 2" xfId="6750" xr:uid="{00000000-0005-0000-0000-0000B5190000}"/>
    <cellStyle name="20% - Accent1 2 2 4 6 3 4 2 3" xfId="6751" xr:uid="{00000000-0005-0000-0000-0000B6190000}"/>
    <cellStyle name="20% - Accent1 2 2 4 6 3 4 3" xfId="6752" xr:uid="{00000000-0005-0000-0000-0000B7190000}"/>
    <cellStyle name="20% - Accent1 2 2 4 6 3 4 3 2" xfId="6753" xr:uid="{00000000-0005-0000-0000-0000B8190000}"/>
    <cellStyle name="20% - Accent1 2 2 4 6 3 4 4" xfId="6754" xr:uid="{00000000-0005-0000-0000-0000B9190000}"/>
    <cellStyle name="20% - Accent1 2 2 4 6 3 5" xfId="6755" xr:uid="{00000000-0005-0000-0000-0000BA190000}"/>
    <cellStyle name="20% - Accent1 2 2 4 6 3 5 2" xfId="6756" xr:uid="{00000000-0005-0000-0000-0000BB190000}"/>
    <cellStyle name="20% - Accent1 2 2 4 6 3 5 2 2" xfId="6757" xr:uid="{00000000-0005-0000-0000-0000BC190000}"/>
    <cellStyle name="20% - Accent1 2 2 4 6 3 5 3" xfId="6758" xr:uid="{00000000-0005-0000-0000-0000BD190000}"/>
    <cellStyle name="20% - Accent1 2 2 4 6 3 6" xfId="6759" xr:uid="{00000000-0005-0000-0000-0000BE190000}"/>
    <cellStyle name="20% - Accent1 2 2 4 6 3 6 2" xfId="6760" xr:uid="{00000000-0005-0000-0000-0000BF190000}"/>
    <cellStyle name="20% - Accent1 2 2 4 6 3 6 2 2" xfId="6761" xr:uid="{00000000-0005-0000-0000-0000C0190000}"/>
    <cellStyle name="20% - Accent1 2 2 4 6 3 6 3" xfId="6762" xr:uid="{00000000-0005-0000-0000-0000C1190000}"/>
    <cellStyle name="20% - Accent1 2 2 4 6 3 7" xfId="6763" xr:uid="{00000000-0005-0000-0000-0000C2190000}"/>
    <cellStyle name="20% - Accent1 2 2 4 6 3 7 2" xfId="6764" xr:uid="{00000000-0005-0000-0000-0000C3190000}"/>
    <cellStyle name="20% - Accent1 2 2 4 6 3 8" xfId="6765" xr:uid="{00000000-0005-0000-0000-0000C4190000}"/>
    <cellStyle name="20% - Accent1 2 2 4 6 3 8 2" xfId="6766" xr:uid="{00000000-0005-0000-0000-0000C5190000}"/>
    <cellStyle name="20% - Accent1 2 2 4 6 3 9" xfId="6767" xr:uid="{00000000-0005-0000-0000-0000C6190000}"/>
    <cellStyle name="20% - Accent1 2 2 4 6 4" xfId="6768" xr:uid="{00000000-0005-0000-0000-0000C7190000}"/>
    <cellStyle name="20% - Accent1 2 2 4 6 4 2" xfId="6769" xr:uid="{00000000-0005-0000-0000-0000C8190000}"/>
    <cellStyle name="20% - Accent1 2 2 4 6 4 2 2" xfId="6770" xr:uid="{00000000-0005-0000-0000-0000C9190000}"/>
    <cellStyle name="20% - Accent1 2 2 4 6 4 2 2 2" xfId="6771" xr:uid="{00000000-0005-0000-0000-0000CA190000}"/>
    <cellStyle name="20% - Accent1 2 2 4 6 4 2 3" xfId="6772" xr:uid="{00000000-0005-0000-0000-0000CB190000}"/>
    <cellStyle name="20% - Accent1 2 2 4 6 4 3" xfId="6773" xr:uid="{00000000-0005-0000-0000-0000CC190000}"/>
    <cellStyle name="20% - Accent1 2 2 4 6 4 3 2" xfId="6774" xr:uid="{00000000-0005-0000-0000-0000CD190000}"/>
    <cellStyle name="20% - Accent1 2 2 4 6 4 4" xfId="6775" xr:uid="{00000000-0005-0000-0000-0000CE190000}"/>
    <cellStyle name="20% - Accent1 2 2 4 6 5" xfId="6776" xr:uid="{00000000-0005-0000-0000-0000CF190000}"/>
    <cellStyle name="20% - Accent1 2 2 4 6 5 2" xfId="6777" xr:uid="{00000000-0005-0000-0000-0000D0190000}"/>
    <cellStyle name="20% - Accent1 2 2 4 6 5 2 2" xfId="6778" xr:uid="{00000000-0005-0000-0000-0000D1190000}"/>
    <cellStyle name="20% - Accent1 2 2 4 6 5 2 2 2" xfId="6779" xr:uid="{00000000-0005-0000-0000-0000D2190000}"/>
    <cellStyle name="20% - Accent1 2 2 4 6 5 2 3" xfId="6780" xr:uid="{00000000-0005-0000-0000-0000D3190000}"/>
    <cellStyle name="20% - Accent1 2 2 4 6 5 3" xfId="6781" xr:uid="{00000000-0005-0000-0000-0000D4190000}"/>
    <cellStyle name="20% - Accent1 2 2 4 6 5 3 2" xfId="6782" xr:uid="{00000000-0005-0000-0000-0000D5190000}"/>
    <cellStyle name="20% - Accent1 2 2 4 6 5 4" xfId="6783" xr:uid="{00000000-0005-0000-0000-0000D6190000}"/>
    <cellStyle name="20% - Accent1 2 2 4 6 6" xfId="6784" xr:uid="{00000000-0005-0000-0000-0000D7190000}"/>
    <cellStyle name="20% - Accent1 2 2 4 6 6 2" xfId="6785" xr:uid="{00000000-0005-0000-0000-0000D8190000}"/>
    <cellStyle name="20% - Accent1 2 2 4 6 6 2 2" xfId="6786" xr:uid="{00000000-0005-0000-0000-0000D9190000}"/>
    <cellStyle name="20% - Accent1 2 2 4 6 6 2 2 2" xfId="6787" xr:uid="{00000000-0005-0000-0000-0000DA190000}"/>
    <cellStyle name="20% - Accent1 2 2 4 6 6 2 3" xfId="6788" xr:uid="{00000000-0005-0000-0000-0000DB190000}"/>
    <cellStyle name="20% - Accent1 2 2 4 6 6 3" xfId="6789" xr:uid="{00000000-0005-0000-0000-0000DC190000}"/>
    <cellStyle name="20% - Accent1 2 2 4 6 6 3 2" xfId="6790" xr:uid="{00000000-0005-0000-0000-0000DD190000}"/>
    <cellStyle name="20% - Accent1 2 2 4 6 6 4" xfId="6791" xr:uid="{00000000-0005-0000-0000-0000DE190000}"/>
    <cellStyle name="20% - Accent1 2 2 4 6 7" xfId="6792" xr:uid="{00000000-0005-0000-0000-0000DF190000}"/>
    <cellStyle name="20% - Accent1 2 2 4 6 7 2" xfId="6793" xr:uid="{00000000-0005-0000-0000-0000E0190000}"/>
    <cellStyle name="20% - Accent1 2 2 4 6 7 2 2" xfId="6794" xr:uid="{00000000-0005-0000-0000-0000E1190000}"/>
    <cellStyle name="20% - Accent1 2 2 4 6 7 3" xfId="6795" xr:uid="{00000000-0005-0000-0000-0000E2190000}"/>
    <cellStyle name="20% - Accent1 2 2 4 6 8" xfId="6796" xr:uid="{00000000-0005-0000-0000-0000E3190000}"/>
    <cellStyle name="20% - Accent1 2 2 4 6 8 2" xfId="6797" xr:uid="{00000000-0005-0000-0000-0000E4190000}"/>
    <cellStyle name="20% - Accent1 2 2 4 6 8 2 2" xfId="6798" xr:uid="{00000000-0005-0000-0000-0000E5190000}"/>
    <cellStyle name="20% - Accent1 2 2 4 6 8 3" xfId="6799" xr:uid="{00000000-0005-0000-0000-0000E6190000}"/>
    <cellStyle name="20% - Accent1 2 2 4 6 9" xfId="6800" xr:uid="{00000000-0005-0000-0000-0000E7190000}"/>
    <cellStyle name="20% - Accent1 2 2 4 6 9 2" xfId="6801" xr:uid="{00000000-0005-0000-0000-0000E8190000}"/>
    <cellStyle name="20% - Accent1 2 2 4 7" xfId="6802" xr:uid="{00000000-0005-0000-0000-0000E9190000}"/>
    <cellStyle name="20% - Accent1 2 2 4 7 2" xfId="6803" xr:uid="{00000000-0005-0000-0000-0000EA190000}"/>
    <cellStyle name="20% - Accent1 2 2 4 7 2 2" xfId="6804" xr:uid="{00000000-0005-0000-0000-0000EB190000}"/>
    <cellStyle name="20% - Accent1 2 2 4 7 2 2 2" xfId="6805" xr:uid="{00000000-0005-0000-0000-0000EC190000}"/>
    <cellStyle name="20% - Accent1 2 2 4 7 2 2 2 2" xfId="6806" xr:uid="{00000000-0005-0000-0000-0000ED190000}"/>
    <cellStyle name="20% - Accent1 2 2 4 7 2 2 3" xfId="6807" xr:uid="{00000000-0005-0000-0000-0000EE190000}"/>
    <cellStyle name="20% - Accent1 2 2 4 7 2 3" xfId="6808" xr:uid="{00000000-0005-0000-0000-0000EF190000}"/>
    <cellStyle name="20% - Accent1 2 2 4 7 2 3 2" xfId="6809" xr:uid="{00000000-0005-0000-0000-0000F0190000}"/>
    <cellStyle name="20% - Accent1 2 2 4 7 2 4" xfId="6810" xr:uid="{00000000-0005-0000-0000-0000F1190000}"/>
    <cellStyle name="20% - Accent1 2 2 4 7 3" xfId="6811" xr:uid="{00000000-0005-0000-0000-0000F2190000}"/>
    <cellStyle name="20% - Accent1 2 2 4 7 3 2" xfId="6812" xr:uid="{00000000-0005-0000-0000-0000F3190000}"/>
    <cellStyle name="20% - Accent1 2 2 4 7 3 2 2" xfId="6813" xr:uid="{00000000-0005-0000-0000-0000F4190000}"/>
    <cellStyle name="20% - Accent1 2 2 4 7 3 2 2 2" xfId="6814" xr:uid="{00000000-0005-0000-0000-0000F5190000}"/>
    <cellStyle name="20% - Accent1 2 2 4 7 3 2 3" xfId="6815" xr:uid="{00000000-0005-0000-0000-0000F6190000}"/>
    <cellStyle name="20% - Accent1 2 2 4 7 3 3" xfId="6816" xr:uid="{00000000-0005-0000-0000-0000F7190000}"/>
    <cellStyle name="20% - Accent1 2 2 4 7 3 3 2" xfId="6817" xr:uid="{00000000-0005-0000-0000-0000F8190000}"/>
    <cellStyle name="20% - Accent1 2 2 4 7 3 4" xfId="6818" xr:uid="{00000000-0005-0000-0000-0000F9190000}"/>
    <cellStyle name="20% - Accent1 2 2 4 7 4" xfId="6819" xr:uid="{00000000-0005-0000-0000-0000FA190000}"/>
    <cellStyle name="20% - Accent1 2 2 4 7 4 2" xfId="6820" xr:uid="{00000000-0005-0000-0000-0000FB190000}"/>
    <cellStyle name="20% - Accent1 2 2 4 7 4 2 2" xfId="6821" xr:uid="{00000000-0005-0000-0000-0000FC190000}"/>
    <cellStyle name="20% - Accent1 2 2 4 7 4 2 2 2" xfId="6822" xr:uid="{00000000-0005-0000-0000-0000FD190000}"/>
    <cellStyle name="20% - Accent1 2 2 4 7 4 2 3" xfId="6823" xr:uid="{00000000-0005-0000-0000-0000FE190000}"/>
    <cellStyle name="20% - Accent1 2 2 4 7 4 3" xfId="6824" xr:uid="{00000000-0005-0000-0000-0000FF190000}"/>
    <cellStyle name="20% - Accent1 2 2 4 7 4 3 2" xfId="6825" xr:uid="{00000000-0005-0000-0000-0000001A0000}"/>
    <cellStyle name="20% - Accent1 2 2 4 7 4 4" xfId="6826" xr:uid="{00000000-0005-0000-0000-0000011A0000}"/>
    <cellStyle name="20% - Accent1 2 2 4 7 5" xfId="6827" xr:uid="{00000000-0005-0000-0000-0000021A0000}"/>
    <cellStyle name="20% - Accent1 2 2 4 7 5 2" xfId="6828" xr:uid="{00000000-0005-0000-0000-0000031A0000}"/>
    <cellStyle name="20% - Accent1 2 2 4 7 5 2 2" xfId="6829" xr:uid="{00000000-0005-0000-0000-0000041A0000}"/>
    <cellStyle name="20% - Accent1 2 2 4 7 5 3" xfId="6830" xr:uid="{00000000-0005-0000-0000-0000051A0000}"/>
    <cellStyle name="20% - Accent1 2 2 4 7 6" xfId="6831" xr:uid="{00000000-0005-0000-0000-0000061A0000}"/>
    <cellStyle name="20% - Accent1 2 2 4 7 6 2" xfId="6832" xr:uid="{00000000-0005-0000-0000-0000071A0000}"/>
    <cellStyle name="20% - Accent1 2 2 4 7 6 2 2" xfId="6833" xr:uid="{00000000-0005-0000-0000-0000081A0000}"/>
    <cellStyle name="20% - Accent1 2 2 4 7 6 3" xfId="6834" xr:uid="{00000000-0005-0000-0000-0000091A0000}"/>
    <cellStyle name="20% - Accent1 2 2 4 7 7" xfId="6835" xr:uid="{00000000-0005-0000-0000-00000A1A0000}"/>
    <cellStyle name="20% - Accent1 2 2 4 7 7 2" xfId="6836" xr:uid="{00000000-0005-0000-0000-00000B1A0000}"/>
    <cellStyle name="20% - Accent1 2 2 4 7 8" xfId="6837" xr:uid="{00000000-0005-0000-0000-00000C1A0000}"/>
    <cellStyle name="20% - Accent1 2 2 4 7 8 2" xfId="6838" xr:uid="{00000000-0005-0000-0000-00000D1A0000}"/>
    <cellStyle name="20% - Accent1 2 2 4 7 9" xfId="6839" xr:uid="{00000000-0005-0000-0000-00000E1A0000}"/>
    <cellStyle name="20% - Accent1 2 2 4 8" xfId="6840" xr:uid="{00000000-0005-0000-0000-00000F1A0000}"/>
    <cellStyle name="20% - Accent1 2 2 4 8 2" xfId="6841" xr:uid="{00000000-0005-0000-0000-0000101A0000}"/>
    <cellStyle name="20% - Accent1 2 2 4 8 2 2" xfId="6842" xr:uid="{00000000-0005-0000-0000-0000111A0000}"/>
    <cellStyle name="20% - Accent1 2 2 4 8 2 2 2" xfId="6843" xr:uid="{00000000-0005-0000-0000-0000121A0000}"/>
    <cellStyle name="20% - Accent1 2 2 4 8 2 2 2 2" xfId="6844" xr:uid="{00000000-0005-0000-0000-0000131A0000}"/>
    <cellStyle name="20% - Accent1 2 2 4 8 2 2 3" xfId="6845" xr:uid="{00000000-0005-0000-0000-0000141A0000}"/>
    <cellStyle name="20% - Accent1 2 2 4 8 2 3" xfId="6846" xr:uid="{00000000-0005-0000-0000-0000151A0000}"/>
    <cellStyle name="20% - Accent1 2 2 4 8 2 3 2" xfId="6847" xr:uid="{00000000-0005-0000-0000-0000161A0000}"/>
    <cellStyle name="20% - Accent1 2 2 4 8 2 4" xfId="6848" xr:uid="{00000000-0005-0000-0000-0000171A0000}"/>
    <cellStyle name="20% - Accent1 2 2 4 8 3" xfId="6849" xr:uid="{00000000-0005-0000-0000-0000181A0000}"/>
    <cellStyle name="20% - Accent1 2 2 4 8 3 2" xfId="6850" xr:uid="{00000000-0005-0000-0000-0000191A0000}"/>
    <cellStyle name="20% - Accent1 2 2 4 8 3 2 2" xfId="6851" xr:uid="{00000000-0005-0000-0000-00001A1A0000}"/>
    <cellStyle name="20% - Accent1 2 2 4 8 3 2 2 2" xfId="6852" xr:uid="{00000000-0005-0000-0000-00001B1A0000}"/>
    <cellStyle name="20% - Accent1 2 2 4 8 3 2 3" xfId="6853" xr:uid="{00000000-0005-0000-0000-00001C1A0000}"/>
    <cellStyle name="20% - Accent1 2 2 4 8 3 3" xfId="6854" xr:uid="{00000000-0005-0000-0000-00001D1A0000}"/>
    <cellStyle name="20% - Accent1 2 2 4 8 3 3 2" xfId="6855" xr:uid="{00000000-0005-0000-0000-00001E1A0000}"/>
    <cellStyle name="20% - Accent1 2 2 4 8 3 4" xfId="6856" xr:uid="{00000000-0005-0000-0000-00001F1A0000}"/>
    <cellStyle name="20% - Accent1 2 2 4 8 4" xfId="6857" xr:uid="{00000000-0005-0000-0000-0000201A0000}"/>
    <cellStyle name="20% - Accent1 2 2 4 8 4 2" xfId="6858" xr:uid="{00000000-0005-0000-0000-0000211A0000}"/>
    <cellStyle name="20% - Accent1 2 2 4 8 4 2 2" xfId="6859" xr:uid="{00000000-0005-0000-0000-0000221A0000}"/>
    <cellStyle name="20% - Accent1 2 2 4 8 4 2 2 2" xfId="6860" xr:uid="{00000000-0005-0000-0000-0000231A0000}"/>
    <cellStyle name="20% - Accent1 2 2 4 8 4 2 3" xfId="6861" xr:uid="{00000000-0005-0000-0000-0000241A0000}"/>
    <cellStyle name="20% - Accent1 2 2 4 8 4 3" xfId="6862" xr:uid="{00000000-0005-0000-0000-0000251A0000}"/>
    <cellStyle name="20% - Accent1 2 2 4 8 4 3 2" xfId="6863" xr:uid="{00000000-0005-0000-0000-0000261A0000}"/>
    <cellStyle name="20% - Accent1 2 2 4 8 4 4" xfId="6864" xr:uid="{00000000-0005-0000-0000-0000271A0000}"/>
    <cellStyle name="20% - Accent1 2 2 4 8 5" xfId="6865" xr:uid="{00000000-0005-0000-0000-0000281A0000}"/>
    <cellStyle name="20% - Accent1 2 2 4 8 5 2" xfId="6866" xr:uid="{00000000-0005-0000-0000-0000291A0000}"/>
    <cellStyle name="20% - Accent1 2 2 4 8 5 2 2" xfId="6867" xr:uid="{00000000-0005-0000-0000-00002A1A0000}"/>
    <cellStyle name="20% - Accent1 2 2 4 8 5 3" xfId="6868" xr:uid="{00000000-0005-0000-0000-00002B1A0000}"/>
    <cellStyle name="20% - Accent1 2 2 4 8 6" xfId="6869" xr:uid="{00000000-0005-0000-0000-00002C1A0000}"/>
    <cellStyle name="20% - Accent1 2 2 4 8 6 2" xfId="6870" xr:uid="{00000000-0005-0000-0000-00002D1A0000}"/>
    <cellStyle name="20% - Accent1 2 2 4 8 6 2 2" xfId="6871" xr:uid="{00000000-0005-0000-0000-00002E1A0000}"/>
    <cellStyle name="20% - Accent1 2 2 4 8 6 3" xfId="6872" xr:uid="{00000000-0005-0000-0000-00002F1A0000}"/>
    <cellStyle name="20% - Accent1 2 2 4 8 7" xfId="6873" xr:uid="{00000000-0005-0000-0000-0000301A0000}"/>
    <cellStyle name="20% - Accent1 2 2 4 8 7 2" xfId="6874" xr:uid="{00000000-0005-0000-0000-0000311A0000}"/>
    <cellStyle name="20% - Accent1 2 2 4 8 8" xfId="6875" xr:uid="{00000000-0005-0000-0000-0000321A0000}"/>
    <cellStyle name="20% - Accent1 2 2 4 8 8 2" xfId="6876" xr:uid="{00000000-0005-0000-0000-0000331A0000}"/>
    <cellStyle name="20% - Accent1 2 2 4 8 9" xfId="6877" xr:uid="{00000000-0005-0000-0000-0000341A0000}"/>
    <cellStyle name="20% - Accent1 2 2 4 9" xfId="6878" xr:uid="{00000000-0005-0000-0000-0000351A0000}"/>
    <cellStyle name="20% - Accent1 2 2 4 9 2" xfId="6879" xr:uid="{00000000-0005-0000-0000-0000361A0000}"/>
    <cellStyle name="20% - Accent1 2 2 4 9 2 2" xfId="6880" xr:uid="{00000000-0005-0000-0000-0000371A0000}"/>
    <cellStyle name="20% - Accent1 2 2 4 9 2 2 2" xfId="6881" xr:uid="{00000000-0005-0000-0000-0000381A0000}"/>
    <cellStyle name="20% - Accent1 2 2 4 9 2 3" xfId="6882" xr:uid="{00000000-0005-0000-0000-0000391A0000}"/>
    <cellStyle name="20% - Accent1 2 2 4 9 3" xfId="6883" xr:uid="{00000000-0005-0000-0000-00003A1A0000}"/>
    <cellStyle name="20% - Accent1 2 2 4 9 3 2" xfId="6884" xr:uid="{00000000-0005-0000-0000-00003B1A0000}"/>
    <cellStyle name="20% - Accent1 2 2 4 9 4" xfId="6885" xr:uid="{00000000-0005-0000-0000-00003C1A0000}"/>
    <cellStyle name="20% - Accent1 2 2 5" xfId="6886" xr:uid="{00000000-0005-0000-0000-00003D1A0000}"/>
    <cellStyle name="20% - Accent1 2 2 5 10" xfId="6887" xr:uid="{00000000-0005-0000-0000-00003E1A0000}"/>
    <cellStyle name="20% - Accent1 2 2 5 10 2" xfId="6888" xr:uid="{00000000-0005-0000-0000-00003F1A0000}"/>
    <cellStyle name="20% - Accent1 2 2 5 10 2 2" xfId="6889" xr:uid="{00000000-0005-0000-0000-0000401A0000}"/>
    <cellStyle name="20% - Accent1 2 2 5 10 2 2 2" xfId="6890" xr:uid="{00000000-0005-0000-0000-0000411A0000}"/>
    <cellStyle name="20% - Accent1 2 2 5 10 2 3" xfId="6891" xr:uid="{00000000-0005-0000-0000-0000421A0000}"/>
    <cellStyle name="20% - Accent1 2 2 5 10 3" xfId="6892" xr:uid="{00000000-0005-0000-0000-0000431A0000}"/>
    <cellStyle name="20% - Accent1 2 2 5 10 3 2" xfId="6893" xr:uid="{00000000-0005-0000-0000-0000441A0000}"/>
    <cellStyle name="20% - Accent1 2 2 5 10 4" xfId="6894" xr:uid="{00000000-0005-0000-0000-0000451A0000}"/>
    <cellStyle name="20% - Accent1 2 2 5 11" xfId="6895" xr:uid="{00000000-0005-0000-0000-0000461A0000}"/>
    <cellStyle name="20% - Accent1 2 2 5 11 2" xfId="6896" xr:uid="{00000000-0005-0000-0000-0000471A0000}"/>
    <cellStyle name="20% - Accent1 2 2 5 11 2 2" xfId="6897" xr:uid="{00000000-0005-0000-0000-0000481A0000}"/>
    <cellStyle name="20% - Accent1 2 2 5 11 3" xfId="6898" xr:uid="{00000000-0005-0000-0000-0000491A0000}"/>
    <cellStyle name="20% - Accent1 2 2 5 12" xfId="6899" xr:uid="{00000000-0005-0000-0000-00004A1A0000}"/>
    <cellStyle name="20% - Accent1 2 2 5 12 2" xfId="6900" xr:uid="{00000000-0005-0000-0000-00004B1A0000}"/>
    <cellStyle name="20% - Accent1 2 2 5 12 2 2" xfId="6901" xr:uid="{00000000-0005-0000-0000-00004C1A0000}"/>
    <cellStyle name="20% - Accent1 2 2 5 12 3" xfId="6902" xr:uid="{00000000-0005-0000-0000-00004D1A0000}"/>
    <cellStyle name="20% - Accent1 2 2 5 13" xfId="6903" xr:uid="{00000000-0005-0000-0000-00004E1A0000}"/>
    <cellStyle name="20% - Accent1 2 2 5 13 2" xfId="6904" xr:uid="{00000000-0005-0000-0000-00004F1A0000}"/>
    <cellStyle name="20% - Accent1 2 2 5 14" xfId="6905" xr:uid="{00000000-0005-0000-0000-0000501A0000}"/>
    <cellStyle name="20% - Accent1 2 2 5 14 2" xfId="6906" xr:uid="{00000000-0005-0000-0000-0000511A0000}"/>
    <cellStyle name="20% - Accent1 2 2 5 15" xfId="6907" xr:uid="{00000000-0005-0000-0000-0000521A0000}"/>
    <cellStyle name="20% - Accent1 2 2 5 2" xfId="6908" xr:uid="{00000000-0005-0000-0000-0000531A0000}"/>
    <cellStyle name="20% - Accent1 2 2 5 2 10" xfId="6909" xr:uid="{00000000-0005-0000-0000-0000541A0000}"/>
    <cellStyle name="20% - Accent1 2 2 5 2 10 2" xfId="6910" xr:uid="{00000000-0005-0000-0000-0000551A0000}"/>
    <cellStyle name="20% - Accent1 2 2 5 2 10 2 2" xfId="6911" xr:uid="{00000000-0005-0000-0000-0000561A0000}"/>
    <cellStyle name="20% - Accent1 2 2 5 2 10 3" xfId="6912" xr:uid="{00000000-0005-0000-0000-0000571A0000}"/>
    <cellStyle name="20% - Accent1 2 2 5 2 11" xfId="6913" xr:uid="{00000000-0005-0000-0000-0000581A0000}"/>
    <cellStyle name="20% - Accent1 2 2 5 2 11 2" xfId="6914" xr:uid="{00000000-0005-0000-0000-0000591A0000}"/>
    <cellStyle name="20% - Accent1 2 2 5 2 11 2 2" xfId="6915" xr:uid="{00000000-0005-0000-0000-00005A1A0000}"/>
    <cellStyle name="20% - Accent1 2 2 5 2 11 3" xfId="6916" xr:uid="{00000000-0005-0000-0000-00005B1A0000}"/>
    <cellStyle name="20% - Accent1 2 2 5 2 12" xfId="6917" xr:uid="{00000000-0005-0000-0000-00005C1A0000}"/>
    <cellStyle name="20% - Accent1 2 2 5 2 12 2" xfId="6918" xr:uid="{00000000-0005-0000-0000-00005D1A0000}"/>
    <cellStyle name="20% - Accent1 2 2 5 2 13" xfId="6919" xr:uid="{00000000-0005-0000-0000-00005E1A0000}"/>
    <cellStyle name="20% - Accent1 2 2 5 2 13 2" xfId="6920" xr:uid="{00000000-0005-0000-0000-00005F1A0000}"/>
    <cellStyle name="20% - Accent1 2 2 5 2 14" xfId="6921" xr:uid="{00000000-0005-0000-0000-0000601A0000}"/>
    <cellStyle name="20% - Accent1 2 2 5 2 2" xfId="6922" xr:uid="{00000000-0005-0000-0000-0000611A0000}"/>
    <cellStyle name="20% - Accent1 2 2 5 2 2 10" xfId="6923" xr:uid="{00000000-0005-0000-0000-0000621A0000}"/>
    <cellStyle name="20% - Accent1 2 2 5 2 2 10 2" xfId="6924" xr:uid="{00000000-0005-0000-0000-0000631A0000}"/>
    <cellStyle name="20% - Accent1 2 2 5 2 2 11" xfId="6925" xr:uid="{00000000-0005-0000-0000-0000641A0000}"/>
    <cellStyle name="20% - Accent1 2 2 5 2 2 2" xfId="6926" xr:uid="{00000000-0005-0000-0000-0000651A0000}"/>
    <cellStyle name="20% - Accent1 2 2 5 2 2 2 2" xfId="6927" xr:uid="{00000000-0005-0000-0000-0000661A0000}"/>
    <cellStyle name="20% - Accent1 2 2 5 2 2 2 2 2" xfId="6928" xr:uid="{00000000-0005-0000-0000-0000671A0000}"/>
    <cellStyle name="20% - Accent1 2 2 5 2 2 2 2 2 2" xfId="6929" xr:uid="{00000000-0005-0000-0000-0000681A0000}"/>
    <cellStyle name="20% - Accent1 2 2 5 2 2 2 2 2 2 2" xfId="6930" xr:uid="{00000000-0005-0000-0000-0000691A0000}"/>
    <cellStyle name="20% - Accent1 2 2 5 2 2 2 2 2 3" xfId="6931" xr:uid="{00000000-0005-0000-0000-00006A1A0000}"/>
    <cellStyle name="20% - Accent1 2 2 5 2 2 2 2 3" xfId="6932" xr:uid="{00000000-0005-0000-0000-00006B1A0000}"/>
    <cellStyle name="20% - Accent1 2 2 5 2 2 2 2 3 2" xfId="6933" xr:uid="{00000000-0005-0000-0000-00006C1A0000}"/>
    <cellStyle name="20% - Accent1 2 2 5 2 2 2 2 4" xfId="6934" xr:uid="{00000000-0005-0000-0000-00006D1A0000}"/>
    <cellStyle name="20% - Accent1 2 2 5 2 2 2 3" xfId="6935" xr:uid="{00000000-0005-0000-0000-00006E1A0000}"/>
    <cellStyle name="20% - Accent1 2 2 5 2 2 2 3 2" xfId="6936" xr:uid="{00000000-0005-0000-0000-00006F1A0000}"/>
    <cellStyle name="20% - Accent1 2 2 5 2 2 2 3 2 2" xfId="6937" xr:uid="{00000000-0005-0000-0000-0000701A0000}"/>
    <cellStyle name="20% - Accent1 2 2 5 2 2 2 3 2 2 2" xfId="6938" xr:uid="{00000000-0005-0000-0000-0000711A0000}"/>
    <cellStyle name="20% - Accent1 2 2 5 2 2 2 3 2 3" xfId="6939" xr:uid="{00000000-0005-0000-0000-0000721A0000}"/>
    <cellStyle name="20% - Accent1 2 2 5 2 2 2 3 3" xfId="6940" xr:uid="{00000000-0005-0000-0000-0000731A0000}"/>
    <cellStyle name="20% - Accent1 2 2 5 2 2 2 3 3 2" xfId="6941" xr:uid="{00000000-0005-0000-0000-0000741A0000}"/>
    <cellStyle name="20% - Accent1 2 2 5 2 2 2 3 4" xfId="6942" xr:uid="{00000000-0005-0000-0000-0000751A0000}"/>
    <cellStyle name="20% - Accent1 2 2 5 2 2 2 4" xfId="6943" xr:uid="{00000000-0005-0000-0000-0000761A0000}"/>
    <cellStyle name="20% - Accent1 2 2 5 2 2 2 4 2" xfId="6944" xr:uid="{00000000-0005-0000-0000-0000771A0000}"/>
    <cellStyle name="20% - Accent1 2 2 5 2 2 2 4 2 2" xfId="6945" xr:uid="{00000000-0005-0000-0000-0000781A0000}"/>
    <cellStyle name="20% - Accent1 2 2 5 2 2 2 4 2 2 2" xfId="6946" xr:uid="{00000000-0005-0000-0000-0000791A0000}"/>
    <cellStyle name="20% - Accent1 2 2 5 2 2 2 4 2 3" xfId="6947" xr:uid="{00000000-0005-0000-0000-00007A1A0000}"/>
    <cellStyle name="20% - Accent1 2 2 5 2 2 2 4 3" xfId="6948" xr:uid="{00000000-0005-0000-0000-00007B1A0000}"/>
    <cellStyle name="20% - Accent1 2 2 5 2 2 2 4 3 2" xfId="6949" xr:uid="{00000000-0005-0000-0000-00007C1A0000}"/>
    <cellStyle name="20% - Accent1 2 2 5 2 2 2 4 4" xfId="6950" xr:uid="{00000000-0005-0000-0000-00007D1A0000}"/>
    <cellStyle name="20% - Accent1 2 2 5 2 2 2 5" xfId="6951" xr:uid="{00000000-0005-0000-0000-00007E1A0000}"/>
    <cellStyle name="20% - Accent1 2 2 5 2 2 2 5 2" xfId="6952" xr:uid="{00000000-0005-0000-0000-00007F1A0000}"/>
    <cellStyle name="20% - Accent1 2 2 5 2 2 2 5 2 2" xfId="6953" xr:uid="{00000000-0005-0000-0000-0000801A0000}"/>
    <cellStyle name="20% - Accent1 2 2 5 2 2 2 5 3" xfId="6954" xr:uid="{00000000-0005-0000-0000-0000811A0000}"/>
    <cellStyle name="20% - Accent1 2 2 5 2 2 2 6" xfId="6955" xr:uid="{00000000-0005-0000-0000-0000821A0000}"/>
    <cellStyle name="20% - Accent1 2 2 5 2 2 2 6 2" xfId="6956" xr:uid="{00000000-0005-0000-0000-0000831A0000}"/>
    <cellStyle name="20% - Accent1 2 2 5 2 2 2 6 2 2" xfId="6957" xr:uid="{00000000-0005-0000-0000-0000841A0000}"/>
    <cellStyle name="20% - Accent1 2 2 5 2 2 2 6 3" xfId="6958" xr:uid="{00000000-0005-0000-0000-0000851A0000}"/>
    <cellStyle name="20% - Accent1 2 2 5 2 2 2 7" xfId="6959" xr:uid="{00000000-0005-0000-0000-0000861A0000}"/>
    <cellStyle name="20% - Accent1 2 2 5 2 2 2 7 2" xfId="6960" xr:uid="{00000000-0005-0000-0000-0000871A0000}"/>
    <cellStyle name="20% - Accent1 2 2 5 2 2 2 8" xfId="6961" xr:uid="{00000000-0005-0000-0000-0000881A0000}"/>
    <cellStyle name="20% - Accent1 2 2 5 2 2 2 8 2" xfId="6962" xr:uid="{00000000-0005-0000-0000-0000891A0000}"/>
    <cellStyle name="20% - Accent1 2 2 5 2 2 2 9" xfId="6963" xr:uid="{00000000-0005-0000-0000-00008A1A0000}"/>
    <cellStyle name="20% - Accent1 2 2 5 2 2 3" xfId="6964" xr:uid="{00000000-0005-0000-0000-00008B1A0000}"/>
    <cellStyle name="20% - Accent1 2 2 5 2 2 3 2" xfId="6965" xr:uid="{00000000-0005-0000-0000-00008C1A0000}"/>
    <cellStyle name="20% - Accent1 2 2 5 2 2 3 2 2" xfId="6966" xr:uid="{00000000-0005-0000-0000-00008D1A0000}"/>
    <cellStyle name="20% - Accent1 2 2 5 2 2 3 2 2 2" xfId="6967" xr:uid="{00000000-0005-0000-0000-00008E1A0000}"/>
    <cellStyle name="20% - Accent1 2 2 5 2 2 3 2 2 2 2" xfId="6968" xr:uid="{00000000-0005-0000-0000-00008F1A0000}"/>
    <cellStyle name="20% - Accent1 2 2 5 2 2 3 2 2 3" xfId="6969" xr:uid="{00000000-0005-0000-0000-0000901A0000}"/>
    <cellStyle name="20% - Accent1 2 2 5 2 2 3 2 3" xfId="6970" xr:uid="{00000000-0005-0000-0000-0000911A0000}"/>
    <cellStyle name="20% - Accent1 2 2 5 2 2 3 2 3 2" xfId="6971" xr:uid="{00000000-0005-0000-0000-0000921A0000}"/>
    <cellStyle name="20% - Accent1 2 2 5 2 2 3 2 4" xfId="6972" xr:uid="{00000000-0005-0000-0000-0000931A0000}"/>
    <cellStyle name="20% - Accent1 2 2 5 2 2 3 3" xfId="6973" xr:uid="{00000000-0005-0000-0000-0000941A0000}"/>
    <cellStyle name="20% - Accent1 2 2 5 2 2 3 3 2" xfId="6974" xr:uid="{00000000-0005-0000-0000-0000951A0000}"/>
    <cellStyle name="20% - Accent1 2 2 5 2 2 3 3 2 2" xfId="6975" xr:uid="{00000000-0005-0000-0000-0000961A0000}"/>
    <cellStyle name="20% - Accent1 2 2 5 2 2 3 3 2 2 2" xfId="6976" xr:uid="{00000000-0005-0000-0000-0000971A0000}"/>
    <cellStyle name="20% - Accent1 2 2 5 2 2 3 3 2 3" xfId="6977" xr:uid="{00000000-0005-0000-0000-0000981A0000}"/>
    <cellStyle name="20% - Accent1 2 2 5 2 2 3 3 3" xfId="6978" xr:uid="{00000000-0005-0000-0000-0000991A0000}"/>
    <cellStyle name="20% - Accent1 2 2 5 2 2 3 3 3 2" xfId="6979" xr:uid="{00000000-0005-0000-0000-00009A1A0000}"/>
    <cellStyle name="20% - Accent1 2 2 5 2 2 3 3 4" xfId="6980" xr:uid="{00000000-0005-0000-0000-00009B1A0000}"/>
    <cellStyle name="20% - Accent1 2 2 5 2 2 3 4" xfId="6981" xr:uid="{00000000-0005-0000-0000-00009C1A0000}"/>
    <cellStyle name="20% - Accent1 2 2 5 2 2 3 4 2" xfId="6982" xr:uid="{00000000-0005-0000-0000-00009D1A0000}"/>
    <cellStyle name="20% - Accent1 2 2 5 2 2 3 4 2 2" xfId="6983" xr:uid="{00000000-0005-0000-0000-00009E1A0000}"/>
    <cellStyle name="20% - Accent1 2 2 5 2 2 3 4 2 2 2" xfId="6984" xr:uid="{00000000-0005-0000-0000-00009F1A0000}"/>
    <cellStyle name="20% - Accent1 2 2 5 2 2 3 4 2 3" xfId="6985" xr:uid="{00000000-0005-0000-0000-0000A01A0000}"/>
    <cellStyle name="20% - Accent1 2 2 5 2 2 3 4 3" xfId="6986" xr:uid="{00000000-0005-0000-0000-0000A11A0000}"/>
    <cellStyle name="20% - Accent1 2 2 5 2 2 3 4 3 2" xfId="6987" xr:uid="{00000000-0005-0000-0000-0000A21A0000}"/>
    <cellStyle name="20% - Accent1 2 2 5 2 2 3 4 4" xfId="6988" xr:uid="{00000000-0005-0000-0000-0000A31A0000}"/>
    <cellStyle name="20% - Accent1 2 2 5 2 2 3 5" xfId="6989" xr:uid="{00000000-0005-0000-0000-0000A41A0000}"/>
    <cellStyle name="20% - Accent1 2 2 5 2 2 3 5 2" xfId="6990" xr:uid="{00000000-0005-0000-0000-0000A51A0000}"/>
    <cellStyle name="20% - Accent1 2 2 5 2 2 3 5 2 2" xfId="6991" xr:uid="{00000000-0005-0000-0000-0000A61A0000}"/>
    <cellStyle name="20% - Accent1 2 2 5 2 2 3 5 3" xfId="6992" xr:uid="{00000000-0005-0000-0000-0000A71A0000}"/>
    <cellStyle name="20% - Accent1 2 2 5 2 2 3 6" xfId="6993" xr:uid="{00000000-0005-0000-0000-0000A81A0000}"/>
    <cellStyle name="20% - Accent1 2 2 5 2 2 3 6 2" xfId="6994" xr:uid="{00000000-0005-0000-0000-0000A91A0000}"/>
    <cellStyle name="20% - Accent1 2 2 5 2 2 3 6 2 2" xfId="6995" xr:uid="{00000000-0005-0000-0000-0000AA1A0000}"/>
    <cellStyle name="20% - Accent1 2 2 5 2 2 3 6 3" xfId="6996" xr:uid="{00000000-0005-0000-0000-0000AB1A0000}"/>
    <cellStyle name="20% - Accent1 2 2 5 2 2 3 7" xfId="6997" xr:uid="{00000000-0005-0000-0000-0000AC1A0000}"/>
    <cellStyle name="20% - Accent1 2 2 5 2 2 3 7 2" xfId="6998" xr:uid="{00000000-0005-0000-0000-0000AD1A0000}"/>
    <cellStyle name="20% - Accent1 2 2 5 2 2 3 8" xfId="6999" xr:uid="{00000000-0005-0000-0000-0000AE1A0000}"/>
    <cellStyle name="20% - Accent1 2 2 5 2 2 3 8 2" xfId="7000" xr:uid="{00000000-0005-0000-0000-0000AF1A0000}"/>
    <cellStyle name="20% - Accent1 2 2 5 2 2 3 9" xfId="7001" xr:uid="{00000000-0005-0000-0000-0000B01A0000}"/>
    <cellStyle name="20% - Accent1 2 2 5 2 2 4" xfId="7002" xr:uid="{00000000-0005-0000-0000-0000B11A0000}"/>
    <cellStyle name="20% - Accent1 2 2 5 2 2 4 2" xfId="7003" xr:uid="{00000000-0005-0000-0000-0000B21A0000}"/>
    <cellStyle name="20% - Accent1 2 2 5 2 2 4 2 2" xfId="7004" xr:uid="{00000000-0005-0000-0000-0000B31A0000}"/>
    <cellStyle name="20% - Accent1 2 2 5 2 2 4 2 2 2" xfId="7005" xr:uid="{00000000-0005-0000-0000-0000B41A0000}"/>
    <cellStyle name="20% - Accent1 2 2 5 2 2 4 2 3" xfId="7006" xr:uid="{00000000-0005-0000-0000-0000B51A0000}"/>
    <cellStyle name="20% - Accent1 2 2 5 2 2 4 3" xfId="7007" xr:uid="{00000000-0005-0000-0000-0000B61A0000}"/>
    <cellStyle name="20% - Accent1 2 2 5 2 2 4 3 2" xfId="7008" xr:uid="{00000000-0005-0000-0000-0000B71A0000}"/>
    <cellStyle name="20% - Accent1 2 2 5 2 2 4 4" xfId="7009" xr:uid="{00000000-0005-0000-0000-0000B81A0000}"/>
    <cellStyle name="20% - Accent1 2 2 5 2 2 5" xfId="7010" xr:uid="{00000000-0005-0000-0000-0000B91A0000}"/>
    <cellStyle name="20% - Accent1 2 2 5 2 2 5 2" xfId="7011" xr:uid="{00000000-0005-0000-0000-0000BA1A0000}"/>
    <cellStyle name="20% - Accent1 2 2 5 2 2 5 2 2" xfId="7012" xr:uid="{00000000-0005-0000-0000-0000BB1A0000}"/>
    <cellStyle name="20% - Accent1 2 2 5 2 2 5 2 2 2" xfId="7013" xr:uid="{00000000-0005-0000-0000-0000BC1A0000}"/>
    <cellStyle name="20% - Accent1 2 2 5 2 2 5 2 3" xfId="7014" xr:uid="{00000000-0005-0000-0000-0000BD1A0000}"/>
    <cellStyle name="20% - Accent1 2 2 5 2 2 5 3" xfId="7015" xr:uid="{00000000-0005-0000-0000-0000BE1A0000}"/>
    <cellStyle name="20% - Accent1 2 2 5 2 2 5 3 2" xfId="7016" xr:uid="{00000000-0005-0000-0000-0000BF1A0000}"/>
    <cellStyle name="20% - Accent1 2 2 5 2 2 5 4" xfId="7017" xr:uid="{00000000-0005-0000-0000-0000C01A0000}"/>
    <cellStyle name="20% - Accent1 2 2 5 2 2 6" xfId="7018" xr:uid="{00000000-0005-0000-0000-0000C11A0000}"/>
    <cellStyle name="20% - Accent1 2 2 5 2 2 6 2" xfId="7019" xr:uid="{00000000-0005-0000-0000-0000C21A0000}"/>
    <cellStyle name="20% - Accent1 2 2 5 2 2 6 2 2" xfId="7020" xr:uid="{00000000-0005-0000-0000-0000C31A0000}"/>
    <cellStyle name="20% - Accent1 2 2 5 2 2 6 2 2 2" xfId="7021" xr:uid="{00000000-0005-0000-0000-0000C41A0000}"/>
    <cellStyle name="20% - Accent1 2 2 5 2 2 6 2 3" xfId="7022" xr:uid="{00000000-0005-0000-0000-0000C51A0000}"/>
    <cellStyle name="20% - Accent1 2 2 5 2 2 6 3" xfId="7023" xr:uid="{00000000-0005-0000-0000-0000C61A0000}"/>
    <cellStyle name="20% - Accent1 2 2 5 2 2 6 3 2" xfId="7024" xr:uid="{00000000-0005-0000-0000-0000C71A0000}"/>
    <cellStyle name="20% - Accent1 2 2 5 2 2 6 4" xfId="7025" xr:uid="{00000000-0005-0000-0000-0000C81A0000}"/>
    <cellStyle name="20% - Accent1 2 2 5 2 2 7" xfId="7026" xr:uid="{00000000-0005-0000-0000-0000C91A0000}"/>
    <cellStyle name="20% - Accent1 2 2 5 2 2 7 2" xfId="7027" xr:uid="{00000000-0005-0000-0000-0000CA1A0000}"/>
    <cellStyle name="20% - Accent1 2 2 5 2 2 7 2 2" xfId="7028" xr:uid="{00000000-0005-0000-0000-0000CB1A0000}"/>
    <cellStyle name="20% - Accent1 2 2 5 2 2 7 3" xfId="7029" xr:uid="{00000000-0005-0000-0000-0000CC1A0000}"/>
    <cellStyle name="20% - Accent1 2 2 5 2 2 8" xfId="7030" xr:uid="{00000000-0005-0000-0000-0000CD1A0000}"/>
    <cellStyle name="20% - Accent1 2 2 5 2 2 8 2" xfId="7031" xr:uid="{00000000-0005-0000-0000-0000CE1A0000}"/>
    <cellStyle name="20% - Accent1 2 2 5 2 2 8 2 2" xfId="7032" xr:uid="{00000000-0005-0000-0000-0000CF1A0000}"/>
    <cellStyle name="20% - Accent1 2 2 5 2 2 8 3" xfId="7033" xr:uid="{00000000-0005-0000-0000-0000D01A0000}"/>
    <cellStyle name="20% - Accent1 2 2 5 2 2 9" xfId="7034" xr:uid="{00000000-0005-0000-0000-0000D11A0000}"/>
    <cellStyle name="20% - Accent1 2 2 5 2 2 9 2" xfId="7035" xr:uid="{00000000-0005-0000-0000-0000D21A0000}"/>
    <cellStyle name="20% - Accent1 2 2 5 2 3" xfId="7036" xr:uid="{00000000-0005-0000-0000-0000D31A0000}"/>
    <cellStyle name="20% - Accent1 2 2 5 2 3 10" xfId="7037" xr:uid="{00000000-0005-0000-0000-0000D41A0000}"/>
    <cellStyle name="20% - Accent1 2 2 5 2 3 10 2" xfId="7038" xr:uid="{00000000-0005-0000-0000-0000D51A0000}"/>
    <cellStyle name="20% - Accent1 2 2 5 2 3 11" xfId="7039" xr:uid="{00000000-0005-0000-0000-0000D61A0000}"/>
    <cellStyle name="20% - Accent1 2 2 5 2 3 2" xfId="7040" xr:uid="{00000000-0005-0000-0000-0000D71A0000}"/>
    <cellStyle name="20% - Accent1 2 2 5 2 3 2 2" xfId="7041" xr:uid="{00000000-0005-0000-0000-0000D81A0000}"/>
    <cellStyle name="20% - Accent1 2 2 5 2 3 2 2 2" xfId="7042" xr:uid="{00000000-0005-0000-0000-0000D91A0000}"/>
    <cellStyle name="20% - Accent1 2 2 5 2 3 2 2 2 2" xfId="7043" xr:uid="{00000000-0005-0000-0000-0000DA1A0000}"/>
    <cellStyle name="20% - Accent1 2 2 5 2 3 2 2 2 2 2" xfId="7044" xr:uid="{00000000-0005-0000-0000-0000DB1A0000}"/>
    <cellStyle name="20% - Accent1 2 2 5 2 3 2 2 2 3" xfId="7045" xr:uid="{00000000-0005-0000-0000-0000DC1A0000}"/>
    <cellStyle name="20% - Accent1 2 2 5 2 3 2 2 3" xfId="7046" xr:uid="{00000000-0005-0000-0000-0000DD1A0000}"/>
    <cellStyle name="20% - Accent1 2 2 5 2 3 2 2 3 2" xfId="7047" xr:uid="{00000000-0005-0000-0000-0000DE1A0000}"/>
    <cellStyle name="20% - Accent1 2 2 5 2 3 2 2 4" xfId="7048" xr:uid="{00000000-0005-0000-0000-0000DF1A0000}"/>
    <cellStyle name="20% - Accent1 2 2 5 2 3 2 3" xfId="7049" xr:uid="{00000000-0005-0000-0000-0000E01A0000}"/>
    <cellStyle name="20% - Accent1 2 2 5 2 3 2 3 2" xfId="7050" xr:uid="{00000000-0005-0000-0000-0000E11A0000}"/>
    <cellStyle name="20% - Accent1 2 2 5 2 3 2 3 2 2" xfId="7051" xr:uid="{00000000-0005-0000-0000-0000E21A0000}"/>
    <cellStyle name="20% - Accent1 2 2 5 2 3 2 3 2 2 2" xfId="7052" xr:uid="{00000000-0005-0000-0000-0000E31A0000}"/>
    <cellStyle name="20% - Accent1 2 2 5 2 3 2 3 2 3" xfId="7053" xr:uid="{00000000-0005-0000-0000-0000E41A0000}"/>
    <cellStyle name="20% - Accent1 2 2 5 2 3 2 3 3" xfId="7054" xr:uid="{00000000-0005-0000-0000-0000E51A0000}"/>
    <cellStyle name="20% - Accent1 2 2 5 2 3 2 3 3 2" xfId="7055" xr:uid="{00000000-0005-0000-0000-0000E61A0000}"/>
    <cellStyle name="20% - Accent1 2 2 5 2 3 2 3 4" xfId="7056" xr:uid="{00000000-0005-0000-0000-0000E71A0000}"/>
    <cellStyle name="20% - Accent1 2 2 5 2 3 2 4" xfId="7057" xr:uid="{00000000-0005-0000-0000-0000E81A0000}"/>
    <cellStyle name="20% - Accent1 2 2 5 2 3 2 4 2" xfId="7058" xr:uid="{00000000-0005-0000-0000-0000E91A0000}"/>
    <cellStyle name="20% - Accent1 2 2 5 2 3 2 4 2 2" xfId="7059" xr:uid="{00000000-0005-0000-0000-0000EA1A0000}"/>
    <cellStyle name="20% - Accent1 2 2 5 2 3 2 4 2 2 2" xfId="7060" xr:uid="{00000000-0005-0000-0000-0000EB1A0000}"/>
    <cellStyle name="20% - Accent1 2 2 5 2 3 2 4 2 3" xfId="7061" xr:uid="{00000000-0005-0000-0000-0000EC1A0000}"/>
    <cellStyle name="20% - Accent1 2 2 5 2 3 2 4 3" xfId="7062" xr:uid="{00000000-0005-0000-0000-0000ED1A0000}"/>
    <cellStyle name="20% - Accent1 2 2 5 2 3 2 4 3 2" xfId="7063" xr:uid="{00000000-0005-0000-0000-0000EE1A0000}"/>
    <cellStyle name="20% - Accent1 2 2 5 2 3 2 4 4" xfId="7064" xr:uid="{00000000-0005-0000-0000-0000EF1A0000}"/>
    <cellStyle name="20% - Accent1 2 2 5 2 3 2 5" xfId="7065" xr:uid="{00000000-0005-0000-0000-0000F01A0000}"/>
    <cellStyle name="20% - Accent1 2 2 5 2 3 2 5 2" xfId="7066" xr:uid="{00000000-0005-0000-0000-0000F11A0000}"/>
    <cellStyle name="20% - Accent1 2 2 5 2 3 2 5 2 2" xfId="7067" xr:uid="{00000000-0005-0000-0000-0000F21A0000}"/>
    <cellStyle name="20% - Accent1 2 2 5 2 3 2 5 3" xfId="7068" xr:uid="{00000000-0005-0000-0000-0000F31A0000}"/>
    <cellStyle name="20% - Accent1 2 2 5 2 3 2 6" xfId="7069" xr:uid="{00000000-0005-0000-0000-0000F41A0000}"/>
    <cellStyle name="20% - Accent1 2 2 5 2 3 2 6 2" xfId="7070" xr:uid="{00000000-0005-0000-0000-0000F51A0000}"/>
    <cellStyle name="20% - Accent1 2 2 5 2 3 2 6 2 2" xfId="7071" xr:uid="{00000000-0005-0000-0000-0000F61A0000}"/>
    <cellStyle name="20% - Accent1 2 2 5 2 3 2 6 3" xfId="7072" xr:uid="{00000000-0005-0000-0000-0000F71A0000}"/>
    <cellStyle name="20% - Accent1 2 2 5 2 3 2 7" xfId="7073" xr:uid="{00000000-0005-0000-0000-0000F81A0000}"/>
    <cellStyle name="20% - Accent1 2 2 5 2 3 2 7 2" xfId="7074" xr:uid="{00000000-0005-0000-0000-0000F91A0000}"/>
    <cellStyle name="20% - Accent1 2 2 5 2 3 2 8" xfId="7075" xr:uid="{00000000-0005-0000-0000-0000FA1A0000}"/>
    <cellStyle name="20% - Accent1 2 2 5 2 3 2 8 2" xfId="7076" xr:uid="{00000000-0005-0000-0000-0000FB1A0000}"/>
    <cellStyle name="20% - Accent1 2 2 5 2 3 2 9" xfId="7077" xr:uid="{00000000-0005-0000-0000-0000FC1A0000}"/>
    <cellStyle name="20% - Accent1 2 2 5 2 3 3" xfId="7078" xr:uid="{00000000-0005-0000-0000-0000FD1A0000}"/>
    <cellStyle name="20% - Accent1 2 2 5 2 3 3 2" xfId="7079" xr:uid="{00000000-0005-0000-0000-0000FE1A0000}"/>
    <cellStyle name="20% - Accent1 2 2 5 2 3 3 2 2" xfId="7080" xr:uid="{00000000-0005-0000-0000-0000FF1A0000}"/>
    <cellStyle name="20% - Accent1 2 2 5 2 3 3 2 2 2" xfId="7081" xr:uid="{00000000-0005-0000-0000-0000001B0000}"/>
    <cellStyle name="20% - Accent1 2 2 5 2 3 3 2 2 2 2" xfId="7082" xr:uid="{00000000-0005-0000-0000-0000011B0000}"/>
    <cellStyle name="20% - Accent1 2 2 5 2 3 3 2 2 3" xfId="7083" xr:uid="{00000000-0005-0000-0000-0000021B0000}"/>
    <cellStyle name="20% - Accent1 2 2 5 2 3 3 2 3" xfId="7084" xr:uid="{00000000-0005-0000-0000-0000031B0000}"/>
    <cellStyle name="20% - Accent1 2 2 5 2 3 3 2 3 2" xfId="7085" xr:uid="{00000000-0005-0000-0000-0000041B0000}"/>
    <cellStyle name="20% - Accent1 2 2 5 2 3 3 2 4" xfId="7086" xr:uid="{00000000-0005-0000-0000-0000051B0000}"/>
    <cellStyle name="20% - Accent1 2 2 5 2 3 3 3" xfId="7087" xr:uid="{00000000-0005-0000-0000-0000061B0000}"/>
    <cellStyle name="20% - Accent1 2 2 5 2 3 3 3 2" xfId="7088" xr:uid="{00000000-0005-0000-0000-0000071B0000}"/>
    <cellStyle name="20% - Accent1 2 2 5 2 3 3 3 2 2" xfId="7089" xr:uid="{00000000-0005-0000-0000-0000081B0000}"/>
    <cellStyle name="20% - Accent1 2 2 5 2 3 3 3 2 2 2" xfId="7090" xr:uid="{00000000-0005-0000-0000-0000091B0000}"/>
    <cellStyle name="20% - Accent1 2 2 5 2 3 3 3 2 3" xfId="7091" xr:uid="{00000000-0005-0000-0000-00000A1B0000}"/>
    <cellStyle name="20% - Accent1 2 2 5 2 3 3 3 3" xfId="7092" xr:uid="{00000000-0005-0000-0000-00000B1B0000}"/>
    <cellStyle name="20% - Accent1 2 2 5 2 3 3 3 3 2" xfId="7093" xr:uid="{00000000-0005-0000-0000-00000C1B0000}"/>
    <cellStyle name="20% - Accent1 2 2 5 2 3 3 3 4" xfId="7094" xr:uid="{00000000-0005-0000-0000-00000D1B0000}"/>
    <cellStyle name="20% - Accent1 2 2 5 2 3 3 4" xfId="7095" xr:uid="{00000000-0005-0000-0000-00000E1B0000}"/>
    <cellStyle name="20% - Accent1 2 2 5 2 3 3 4 2" xfId="7096" xr:uid="{00000000-0005-0000-0000-00000F1B0000}"/>
    <cellStyle name="20% - Accent1 2 2 5 2 3 3 4 2 2" xfId="7097" xr:uid="{00000000-0005-0000-0000-0000101B0000}"/>
    <cellStyle name="20% - Accent1 2 2 5 2 3 3 4 2 2 2" xfId="7098" xr:uid="{00000000-0005-0000-0000-0000111B0000}"/>
    <cellStyle name="20% - Accent1 2 2 5 2 3 3 4 2 3" xfId="7099" xr:uid="{00000000-0005-0000-0000-0000121B0000}"/>
    <cellStyle name="20% - Accent1 2 2 5 2 3 3 4 3" xfId="7100" xr:uid="{00000000-0005-0000-0000-0000131B0000}"/>
    <cellStyle name="20% - Accent1 2 2 5 2 3 3 4 3 2" xfId="7101" xr:uid="{00000000-0005-0000-0000-0000141B0000}"/>
    <cellStyle name="20% - Accent1 2 2 5 2 3 3 4 4" xfId="7102" xr:uid="{00000000-0005-0000-0000-0000151B0000}"/>
    <cellStyle name="20% - Accent1 2 2 5 2 3 3 5" xfId="7103" xr:uid="{00000000-0005-0000-0000-0000161B0000}"/>
    <cellStyle name="20% - Accent1 2 2 5 2 3 3 5 2" xfId="7104" xr:uid="{00000000-0005-0000-0000-0000171B0000}"/>
    <cellStyle name="20% - Accent1 2 2 5 2 3 3 5 2 2" xfId="7105" xr:uid="{00000000-0005-0000-0000-0000181B0000}"/>
    <cellStyle name="20% - Accent1 2 2 5 2 3 3 5 3" xfId="7106" xr:uid="{00000000-0005-0000-0000-0000191B0000}"/>
    <cellStyle name="20% - Accent1 2 2 5 2 3 3 6" xfId="7107" xr:uid="{00000000-0005-0000-0000-00001A1B0000}"/>
    <cellStyle name="20% - Accent1 2 2 5 2 3 3 6 2" xfId="7108" xr:uid="{00000000-0005-0000-0000-00001B1B0000}"/>
    <cellStyle name="20% - Accent1 2 2 5 2 3 3 6 2 2" xfId="7109" xr:uid="{00000000-0005-0000-0000-00001C1B0000}"/>
    <cellStyle name="20% - Accent1 2 2 5 2 3 3 6 3" xfId="7110" xr:uid="{00000000-0005-0000-0000-00001D1B0000}"/>
    <cellStyle name="20% - Accent1 2 2 5 2 3 3 7" xfId="7111" xr:uid="{00000000-0005-0000-0000-00001E1B0000}"/>
    <cellStyle name="20% - Accent1 2 2 5 2 3 3 7 2" xfId="7112" xr:uid="{00000000-0005-0000-0000-00001F1B0000}"/>
    <cellStyle name="20% - Accent1 2 2 5 2 3 3 8" xfId="7113" xr:uid="{00000000-0005-0000-0000-0000201B0000}"/>
    <cellStyle name="20% - Accent1 2 2 5 2 3 3 8 2" xfId="7114" xr:uid="{00000000-0005-0000-0000-0000211B0000}"/>
    <cellStyle name="20% - Accent1 2 2 5 2 3 3 9" xfId="7115" xr:uid="{00000000-0005-0000-0000-0000221B0000}"/>
    <cellStyle name="20% - Accent1 2 2 5 2 3 4" xfId="7116" xr:uid="{00000000-0005-0000-0000-0000231B0000}"/>
    <cellStyle name="20% - Accent1 2 2 5 2 3 4 2" xfId="7117" xr:uid="{00000000-0005-0000-0000-0000241B0000}"/>
    <cellStyle name="20% - Accent1 2 2 5 2 3 4 2 2" xfId="7118" xr:uid="{00000000-0005-0000-0000-0000251B0000}"/>
    <cellStyle name="20% - Accent1 2 2 5 2 3 4 2 2 2" xfId="7119" xr:uid="{00000000-0005-0000-0000-0000261B0000}"/>
    <cellStyle name="20% - Accent1 2 2 5 2 3 4 2 3" xfId="7120" xr:uid="{00000000-0005-0000-0000-0000271B0000}"/>
    <cellStyle name="20% - Accent1 2 2 5 2 3 4 3" xfId="7121" xr:uid="{00000000-0005-0000-0000-0000281B0000}"/>
    <cellStyle name="20% - Accent1 2 2 5 2 3 4 3 2" xfId="7122" xr:uid="{00000000-0005-0000-0000-0000291B0000}"/>
    <cellStyle name="20% - Accent1 2 2 5 2 3 4 4" xfId="7123" xr:uid="{00000000-0005-0000-0000-00002A1B0000}"/>
    <cellStyle name="20% - Accent1 2 2 5 2 3 5" xfId="7124" xr:uid="{00000000-0005-0000-0000-00002B1B0000}"/>
    <cellStyle name="20% - Accent1 2 2 5 2 3 5 2" xfId="7125" xr:uid="{00000000-0005-0000-0000-00002C1B0000}"/>
    <cellStyle name="20% - Accent1 2 2 5 2 3 5 2 2" xfId="7126" xr:uid="{00000000-0005-0000-0000-00002D1B0000}"/>
    <cellStyle name="20% - Accent1 2 2 5 2 3 5 2 2 2" xfId="7127" xr:uid="{00000000-0005-0000-0000-00002E1B0000}"/>
    <cellStyle name="20% - Accent1 2 2 5 2 3 5 2 3" xfId="7128" xr:uid="{00000000-0005-0000-0000-00002F1B0000}"/>
    <cellStyle name="20% - Accent1 2 2 5 2 3 5 3" xfId="7129" xr:uid="{00000000-0005-0000-0000-0000301B0000}"/>
    <cellStyle name="20% - Accent1 2 2 5 2 3 5 3 2" xfId="7130" xr:uid="{00000000-0005-0000-0000-0000311B0000}"/>
    <cellStyle name="20% - Accent1 2 2 5 2 3 5 4" xfId="7131" xr:uid="{00000000-0005-0000-0000-0000321B0000}"/>
    <cellStyle name="20% - Accent1 2 2 5 2 3 6" xfId="7132" xr:uid="{00000000-0005-0000-0000-0000331B0000}"/>
    <cellStyle name="20% - Accent1 2 2 5 2 3 6 2" xfId="7133" xr:uid="{00000000-0005-0000-0000-0000341B0000}"/>
    <cellStyle name="20% - Accent1 2 2 5 2 3 6 2 2" xfId="7134" xr:uid="{00000000-0005-0000-0000-0000351B0000}"/>
    <cellStyle name="20% - Accent1 2 2 5 2 3 6 2 2 2" xfId="7135" xr:uid="{00000000-0005-0000-0000-0000361B0000}"/>
    <cellStyle name="20% - Accent1 2 2 5 2 3 6 2 3" xfId="7136" xr:uid="{00000000-0005-0000-0000-0000371B0000}"/>
    <cellStyle name="20% - Accent1 2 2 5 2 3 6 3" xfId="7137" xr:uid="{00000000-0005-0000-0000-0000381B0000}"/>
    <cellStyle name="20% - Accent1 2 2 5 2 3 6 3 2" xfId="7138" xr:uid="{00000000-0005-0000-0000-0000391B0000}"/>
    <cellStyle name="20% - Accent1 2 2 5 2 3 6 4" xfId="7139" xr:uid="{00000000-0005-0000-0000-00003A1B0000}"/>
    <cellStyle name="20% - Accent1 2 2 5 2 3 7" xfId="7140" xr:uid="{00000000-0005-0000-0000-00003B1B0000}"/>
    <cellStyle name="20% - Accent1 2 2 5 2 3 7 2" xfId="7141" xr:uid="{00000000-0005-0000-0000-00003C1B0000}"/>
    <cellStyle name="20% - Accent1 2 2 5 2 3 7 2 2" xfId="7142" xr:uid="{00000000-0005-0000-0000-00003D1B0000}"/>
    <cellStyle name="20% - Accent1 2 2 5 2 3 7 3" xfId="7143" xr:uid="{00000000-0005-0000-0000-00003E1B0000}"/>
    <cellStyle name="20% - Accent1 2 2 5 2 3 8" xfId="7144" xr:uid="{00000000-0005-0000-0000-00003F1B0000}"/>
    <cellStyle name="20% - Accent1 2 2 5 2 3 8 2" xfId="7145" xr:uid="{00000000-0005-0000-0000-0000401B0000}"/>
    <cellStyle name="20% - Accent1 2 2 5 2 3 8 2 2" xfId="7146" xr:uid="{00000000-0005-0000-0000-0000411B0000}"/>
    <cellStyle name="20% - Accent1 2 2 5 2 3 8 3" xfId="7147" xr:uid="{00000000-0005-0000-0000-0000421B0000}"/>
    <cellStyle name="20% - Accent1 2 2 5 2 3 9" xfId="7148" xr:uid="{00000000-0005-0000-0000-0000431B0000}"/>
    <cellStyle name="20% - Accent1 2 2 5 2 3 9 2" xfId="7149" xr:uid="{00000000-0005-0000-0000-0000441B0000}"/>
    <cellStyle name="20% - Accent1 2 2 5 2 4" xfId="7150" xr:uid="{00000000-0005-0000-0000-0000451B0000}"/>
    <cellStyle name="20% - Accent1 2 2 5 2 4 10" xfId="7151" xr:uid="{00000000-0005-0000-0000-0000461B0000}"/>
    <cellStyle name="20% - Accent1 2 2 5 2 4 10 2" xfId="7152" xr:uid="{00000000-0005-0000-0000-0000471B0000}"/>
    <cellStyle name="20% - Accent1 2 2 5 2 4 11" xfId="7153" xr:uid="{00000000-0005-0000-0000-0000481B0000}"/>
    <cellStyle name="20% - Accent1 2 2 5 2 4 2" xfId="7154" xr:uid="{00000000-0005-0000-0000-0000491B0000}"/>
    <cellStyle name="20% - Accent1 2 2 5 2 4 2 2" xfId="7155" xr:uid="{00000000-0005-0000-0000-00004A1B0000}"/>
    <cellStyle name="20% - Accent1 2 2 5 2 4 2 2 2" xfId="7156" xr:uid="{00000000-0005-0000-0000-00004B1B0000}"/>
    <cellStyle name="20% - Accent1 2 2 5 2 4 2 2 2 2" xfId="7157" xr:uid="{00000000-0005-0000-0000-00004C1B0000}"/>
    <cellStyle name="20% - Accent1 2 2 5 2 4 2 2 2 2 2" xfId="7158" xr:uid="{00000000-0005-0000-0000-00004D1B0000}"/>
    <cellStyle name="20% - Accent1 2 2 5 2 4 2 2 2 3" xfId="7159" xr:uid="{00000000-0005-0000-0000-00004E1B0000}"/>
    <cellStyle name="20% - Accent1 2 2 5 2 4 2 2 3" xfId="7160" xr:uid="{00000000-0005-0000-0000-00004F1B0000}"/>
    <cellStyle name="20% - Accent1 2 2 5 2 4 2 2 3 2" xfId="7161" xr:uid="{00000000-0005-0000-0000-0000501B0000}"/>
    <cellStyle name="20% - Accent1 2 2 5 2 4 2 2 4" xfId="7162" xr:uid="{00000000-0005-0000-0000-0000511B0000}"/>
    <cellStyle name="20% - Accent1 2 2 5 2 4 2 3" xfId="7163" xr:uid="{00000000-0005-0000-0000-0000521B0000}"/>
    <cellStyle name="20% - Accent1 2 2 5 2 4 2 3 2" xfId="7164" xr:uid="{00000000-0005-0000-0000-0000531B0000}"/>
    <cellStyle name="20% - Accent1 2 2 5 2 4 2 3 2 2" xfId="7165" xr:uid="{00000000-0005-0000-0000-0000541B0000}"/>
    <cellStyle name="20% - Accent1 2 2 5 2 4 2 3 2 2 2" xfId="7166" xr:uid="{00000000-0005-0000-0000-0000551B0000}"/>
    <cellStyle name="20% - Accent1 2 2 5 2 4 2 3 2 3" xfId="7167" xr:uid="{00000000-0005-0000-0000-0000561B0000}"/>
    <cellStyle name="20% - Accent1 2 2 5 2 4 2 3 3" xfId="7168" xr:uid="{00000000-0005-0000-0000-0000571B0000}"/>
    <cellStyle name="20% - Accent1 2 2 5 2 4 2 3 3 2" xfId="7169" xr:uid="{00000000-0005-0000-0000-0000581B0000}"/>
    <cellStyle name="20% - Accent1 2 2 5 2 4 2 3 4" xfId="7170" xr:uid="{00000000-0005-0000-0000-0000591B0000}"/>
    <cellStyle name="20% - Accent1 2 2 5 2 4 2 4" xfId="7171" xr:uid="{00000000-0005-0000-0000-00005A1B0000}"/>
    <cellStyle name="20% - Accent1 2 2 5 2 4 2 4 2" xfId="7172" xr:uid="{00000000-0005-0000-0000-00005B1B0000}"/>
    <cellStyle name="20% - Accent1 2 2 5 2 4 2 4 2 2" xfId="7173" xr:uid="{00000000-0005-0000-0000-00005C1B0000}"/>
    <cellStyle name="20% - Accent1 2 2 5 2 4 2 4 2 2 2" xfId="7174" xr:uid="{00000000-0005-0000-0000-00005D1B0000}"/>
    <cellStyle name="20% - Accent1 2 2 5 2 4 2 4 2 3" xfId="7175" xr:uid="{00000000-0005-0000-0000-00005E1B0000}"/>
    <cellStyle name="20% - Accent1 2 2 5 2 4 2 4 3" xfId="7176" xr:uid="{00000000-0005-0000-0000-00005F1B0000}"/>
    <cellStyle name="20% - Accent1 2 2 5 2 4 2 4 3 2" xfId="7177" xr:uid="{00000000-0005-0000-0000-0000601B0000}"/>
    <cellStyle name="20% - Accent1 2 2 5 2 4 2 4 4" xfId="7178" xr:uid="{00000000-0005-0000-0000-0000611B0000}"/>
    <cellStyle name="20% - Accent1 2 2 5 2 4 2 5" xfId="7179" xr:uid="{00000000-0005-0000-0000-0000621B0000}"/>
    <cellStyle name="20% - Accent1 2 2 5 2 4 2 5 2" xfId="7180" xr:uid="{00000000-0005-0000-0000-0000631B0000}"/>
    <cellStyle name="20% - Accent1 2 2 5 2 4 2 5 2 2" xfId="7181" xr:uid="{00000000-0005-0000-0000-0000641B0000}"/>
    <cellStyle name="20% - Accent1 2 2 5 2 4 2 5 3" xfId="7182" xr:uid="{00000000-0005-0000-0000-0000651B0000}"/>
    <cellStyle name="20% - Accent1 2 2 5 2 4 2 6" xfId="7183" xr:uid="{00000000-0005-0000-0000-0000661B0000}"/>
    <cellStyle name="20% - Accent1 2 2 5 2 4 2 6 2" xfId="7184" xr:uid="{00000000-0005-0000-0000-0000671B0000}"/>
    <cellStyle name="20% - Accent1 2 2 5 2 4 2 6 2 2" xfId="7185" xr:uid="{00000000-0005-0000-0000-0000681B0000}"/>
    <cellStyle name="20% - Accent1 2 2 5 2 4 2 6 3" xfId="7186" xr:uid="{00000000-0005-0000-0000-0000691B0000}"/>
    <cellStyle name="20% - Accent1 2 2 5 2 4 2 7" xfId="7187" xr:uid="{00000000-0005-0000-0000-00006A1B0000}"/>
    <cellStyle name="20% - Accent1 2 2 5 2 4 2 7 2" xfId="7188" xr:uid="{00000000-0005-0000-0000-00006B1B0000}"/>
    <cellStyle name="20% - Accent1 2 2 5 2 4 2 8" xfId="7189" xr:uid="{00000000-0005-0000-0000-00006C1B0000}"/>
    <cellStyle name="20% - Accent1 2 2 5 2 4 2 8 2" xfId="7190" xr:uid="{00000000-0005-0000-0000-00006D1B0000}"/>
    <cellStyle name="20% - Accent1 2 2 5 2 4 2 9" xfId="7191" xr:uid="{00000000-0005-0000-0000-00006E1B0000}"/>
    <cellStyle name="20% - Accent1 2 2 5 2 4 3" xfId="7192" xr:uid="{00000000-0005-0000-0000-00006F1B0000}"/>
    <cellStyle name="20% - Accent1 2 2 5 2 4 3 2" xfId="7193" xr:uid="{00000000-0005-0000-0000-0000701B0000}"/>
    <cellStyle name="20% - Accent1 2 2 5 2 4 3 2 2" xfId="7194" xr:uid="{00000000-0005-0000-0000-0000711B0000}"/>
    <cellStyle name="20% - Accent1 2 2 5 2 4 3 2 2 2" xfId="7195" xr:uid="{00000000-0005-0000-0000-0000721B0000}"/>
    <cellStyle name="20% - Accent1 2 2 5 2 4 3 2 2 2 2" xfId="7196" xr:uid="{00000000-0005-0000-0000-0000731B0000}"/>
    <cellStyle name="20% - Accent1 2 2 5 2 4 3 2 2 3" xfId="7197" xr:uid="{00000000-0005-0000-0000-0000741B0000}"/>
    <cellStyle name="20% - Accent1 2 2 5 2 4 3 2 3" xfId="7198" xr:uid="{00000000-0005-0000-0000-0000751B0000}"/>
    <cellStyle name="20% - Accent1 2 2 5 2 4 3 2 3 2" xfId="7199" xr:uid="{00000000-0005-0000-0000-0000761B0000}"/>
    <cellStyle name="20% - Accent1 2 2 5 2 4 3 2 4" xfId="7200" xr:uid="{00000000-0005-0000-0000-0000771B0000}"/>
    <cellStyle name="20% - Accent1 2 2 5 2 4 3 3" xfId="7201" xr:uid="{00000000-0005-0000-0000-0000781B0000}"/>
    <cellStyle name="20% - Accent1 2 2 5 2 4 3 3 2" xfId="7202" xr:uid="{00000000-0005-0000-0000-0000791B0000}"/>
    <cellStyle name="20% - Accent1 2 2 5 2 4 3 3 2 2" xfId="7203" xr:uid="{00000000-0005-0000-0000-00007A1B0000}"/>
    <cellStyle name="20% - Accent1 2 2 5 2 4 3 3 2 2 2" xfId="7204" xr:uid="{00000000-0005-0000-0000-00007B1B0000}"/>
    <cellStyle name="20% - Accent1 2 2 5 2 4 3 3 2 3" xfId="7205" xr:uid="{00000000-0005-0000-0000-00007C1B0000}"/>
    <cellStyle name="20% - Accent1 2 2 5 2 4 3 3 3" xfId="7206" xr:uid="{00000000-0005-0000-0000-00007D1B0000}"/>
    <cellStyle name="20% - Accent1 2 2 5 2 4 3 3 3 2" xfId="7207" xr:uid="{00000000-0005-0000-0000-00007E1B0000}"/>
    <cellStyle name="20% - Accent1 2 2 5 2 4 3 3 4" xfId="7208" xr:uid="{00000000-0005-0000-0000-00007F1B0000}"/>
    <cellStyle name="20% - Accent1 2 2 5 2 4 3 4" xfId="7209" xr:uid="{00000000-0005-0000-0000-0000801B0000}"/>
    <cellStyle name="20% - Accent1 2 2 5 2 4 3 4 2" xfId="7210" xr:uid="{00000000-0005-0000-0000-0000811B0000}"/>
    <cellStyle name="20% - Accent1 2 2 5 2 4 3 4 2 2" xfId="7211" xr:uid="{00000000-0005-0000-0000-0000821B0000}"/>
    <cellStyle name="20% - Accent1 2 2 5 2 4 3 4 2 2 2" xfId="7212" xr:uid="{00000000-0005-0000-0000-0000831B0000}"/>
    <cellStyle name="20% - Accent1 2 2 5 2 4 3 4 2 3" xfId="7213" xr:uid="{00000000-0005-0000-0000-0000841B0000}"/>
    <cellStyle name="20% - Accent1 2 2 5 2 4 3 4 3" xfId="7214" xr:uid="{00000000-0005-0000-0000-0000851B0000}"/>
    <cellStyle name="20% - Accent1 2 2 5 2 4 3 4 3 2" xfId="7215" xr:uid="{00000000-0005-0000-0000-0000861B0000}"/>
    <cellStyle name="20% - Accent1 2 2 5 2 4 3 4 4" xfId="7216" xr:uid="{00000000-0005-0000-0000-0000871B0000}"/>
    <cellStyle name="20% - Accent1 2 2 5 2 4 3 5" xfId="7217" xr:uid="{00000000-0005-0000-0000-0000881B0000}"/>
    <cellStyle name="20% - Accent1 2 2 5 2 4 3 5 2" xfId="7218" xr:uid="{00000000-0005-0000-0000-0000891B0000}"/>
    <cellStyle name="20% - Accent1 2 2 5 2 4 3 5 2 2" xfId="7219" xr:uid="{00000000-0005-0000-0000-00008A1B0000}"/>
    <cellStyle name="20% - Accent1 2 2 5 2 4 3 5 3" xfId="7220" xr:uid="{00000000-0005-0000-0000-00008B1B0000}"/>
    <cellStyle name="20% - Accent1 2 2 5 2 4 3 6" xfId="7221" xr:uid="{00000000-0005-0000-0000-00008C1B0000}"/>
    <cellStyle name="20% - Accent1 2 2 5 2 4 3 6 2" xfId="7222" xr:uid="{00000000-0005-0000-0000-00008D1B0000}"/>
    <cellStyle name="20% - Accent1 2 2 5 2 4 3 6 2 2" xfId="7223" xr:uid="{00000000-0005-0000-0000-00008E1B0000}"/>
    <cellStyle name="20% - Accent1 2 2 5 2 4 3 6 3" xfId="7224" xr:uid="{00000000-0005-0000-0000-00008F1B0000}"/>
    <cellStyle name="20% - Accent1 2 2 5 2 4 3 7" xfId="7225" xr:uid="{00000000-0005-0000-0000-0000901B0000}"/>
    <cellStyle name="20% - Accent1 2 2 5 2 4 3 7 2" xfId="7226" xr:uid="{00000000-0005-0000-0000-0000911B0000}"/>
    <cellStyle name="20% - Accent1 2 2 5 2 4 3 8" xfId="7227" xr:uid="{00000000-0005-0000-0000-0000921B0000}"/>
    <cellStyle name="20% - Accent1 2 2 5 2 4 3 8 2" xfId="7228" xr:uid="{00000000-0005-0000-0000-0000931B0000}"/>
    <cellStyle name="20% - Accent1 2 2 5 2 4 3 9" xfId="7229" xr:uid="{00000000-0005-0000-0000-0000941B0000}"/>
    <cellStyle name="20% - Accent1 2 2 5 2 4 4" xfId="7230" xr:uid="{00000000-0005-0000-0000-0000951B0000}"/>
    <cellStyle name="20% - Accent1 2 2 5 2 4 4 2" xfId="7231" xr:uid="{00000000-0005-0000-0000-0000961B0000}"/>
    <cellStyle name="20% - Accent1 2 2 5 2 4 4 2 2" xfId="7232" xr:uid="{00000000-0005-0000-0000-0000971B0000}"/>
    <cellStyle name="20% - Accent1 2 2 5 2 4 4 2 2 2" xfId="7233" xr:uid="{00000000-0005-0000-0000-0000981B0000}"/>
    <cellStyle name="20% - Accent1 2 2 5 2 4 4 2 3" xfId="7234" xr:uid="{00000000-0005-0000-0000-0000991B0000}"/>
    <cellStyle name="20% - Accent1 2 2 5 2 4 4 3" xfId="7235" xr:uid="{00000000-0005-0000-0000-00009A1B0000}"/>
    <cellStyle name="20% - Accent1 2 2 5 2 4 4 3 2" xfId="7236" xr:uid="{00000000-0005-0000-0000-00009B1B0000}"/>
    <cellStyle name="20% - Accent1 2 2 5 2 4 4 4" xfId="7237" xr:uid="{00000000-0005-0000-0000-00009C1B0000}"/>
    <cellStyle name="20% - Accent1 2 2 5 2 4 5" xfId="7238" xr:uid="{00000000-0005-0000-0000-00009D1B0000}"/>
    <cellStyle name="20% - Accent1 2 2 5 2 4 5 2" xfId="7239" xr:uid="{00000000-0005-0000-0000-00009E1B0000}"/>
    <cellStyle name="20% - Accent1 2 2 5 2 4 5 2 2" xfId="7240" xr:uid="{00000000-0005-0000-0000-00009F1B0000}"/>
    <cellStyle name="20% - Accent1 2 2 5 2 4 5 2 2 2" xfId="7241" xr:uid="{00000000-0005-0000-0000-0000A01B0000}"/>
    <cellStyle name="20% - Accent1 2 2 5 2 4 5 2 3" xfId="7242" xr:uid="{00000000-0005-0000-0000-0000A11B0000}"/>
    <cellStyle name="20% - Accent1 2 2 5 2 4 5 3" xfId="7243" xr:uid="{00000000-0005-0000-0000-0000A21B0000}"/>
    <cellStyle name="20% - Accent1 2 2 5 2 4 5 3 2" xfId="7244" xr:uid="{00000000-0005-0000-0000-0000A31B0000}"/>
    <cellStyle name="20% - Accent1 2 2 5 2 4 5 4" xfId="7245" xr:uid="{00000000-0005-0000-0000-0000A41B0000}"/>
    <cellStyle name="20% - Accent1 2 2 5 2 4 6" xfId="7246" xr:uid="{00000000-0005-0000-0000-0000A51B0000}"/>
    <cellStyle name="20% - Accent1 2 2 5 2 4 6 2" xfId="7247" xr:uid="{00000000-0005-0000-0000-0000A61B0000}"/>
    <cellStyle name="20% - Accent1 2 2 5 2 4 6 2 2" xfId="7248" xr:uid="{00000000-0005-0000-0000-0000A71B0000}"/>
    <cellStyle name="20% - Accent1 2 2 5 2 4 6 2 2 2" xfId="7249" xr:uid="{00000000-0005-0000-0000-0000A81B0000}"/>
    <cellStyle name="20% - Accent1 2 2 5 2 4 6 2 3" xfId="7250" xr:uid="{00000000-0005-0000-0000-0000A91B0000}"/>
    <cellStyle name="20% - Accent1 2 2 5 2 4 6 3" xfId="7251" xr:uid="{00000000-0005-0000-0000-0000AA1B0000}"/>
    <cellStyle name="20% - Accent1 2 2 5 2 4 6 3 2" xfId="7252" xr:uid="{00000000-0005-0000-0000-0000AB1B0000}"/>
    <cellStyle name="20% - Accent1 2 2 5 2 4 6 4" xfId="7253" xr:uid="{00000000-0005-0000-0000-0000AC1B0000}"/>
    <cellStyle name="20% - Accent1 2 2 5 2 4 7" xfId="7254" xr:uid="{00000000-0005-0000-0000-0000AD1B0000}"/>
    <cellStyle name="20% - Accent1 2 2 5 2 4 7 2" xfId="7255" xr:uid="{00000000-0005-0000-0000-0000AE1B0000}"/>
    <cellStyle name="20% - Accent1 2 2 5 2 4 7 2 2" xfId="7256" xr:uid="{00000000-0005-0000-0000-0000AF1B0000}"/>
    <cellStyle name="20% - Accent1 2 2 5 2 4 7 3" xfId="7257" xr:uid="{00000000-0005-0000-0000-0000B01B0000}"/>
    <cellStyle name="20% - Accent1 2 2 5 2 4 8" xfId="7258" xr:uid="{00000000-0005-0000-0000-0000B11B0000}"/>
    <cellStyle name="20% - Accent1 2 2 5 2 4 8 2" xfId="7259" xr:uid="{00000000-0005-0000-0000-0000B21B0000}"/>
    <cellStyle name="20% - Accent1 2 2 5 2 4 8 2 2" xfId="7260" xr:uid="{00000000-0005-0000-0000-0000B31B0000}"/>
    <cellStyle name="20% - Accent1 2 2 5 2 4 8 3" xfId="7261" xr:uid="{00000000-0005-0000-0000-0000B41B0000}"/>
    <cellStyle name="20% - Accent1 2 2 5 2 4 9" xfId="7262" xr:uid="{00000000-0005-0000-0000-0000B51B0000}"/>
    <cellStyle name="20% - Accent1 2 2 5 2 4 9 2" xfId="7263" xr:uid="{00000000-0005-0000-0000-0000B61B0000}"/>
    <cellStyle name="20% - Accent1 2 2 5 2 5" xfId="7264" xr:uid="{00000000-0005-0000-0000-0000B71B0000}"/>
    <cellStyle name="20% - Accent1 2 2 5 2 5 2" xfId="7265" xr:uid="{00000000-0005-0000-0000-0000B81B0000}"/>
    <cellStyle name="20% - Accent1 2 2 5 2 5 2 2" xfId="7266" xr:uid="{00000000-0005-0000-0000-0000B91B0000}"/>
    <cellStyle name="20% - Accent1 2 2 5 2 5 2 2 2" xfId="7267" xr:uid="{00000000-0005-0000-0000-0000BA1B0000}"/>
    <cellStyle name="20% - Accent1 2 2 5 2 5 2 2 2 2" xfId="7268" xr:uid="{00000000-0005-0000-0000-0000BB1B0000}"/>
    <cellStyle name="20% - Accent1 2 2 5 2 5 2 2 3" xfId="7269" xr:uid="{00000000-0005-0000-0000-0000BC1B0000}"/>
    <cellStyle name="20% - Accent1 2 2 5 2 5 2 3" xfId="7270" xr:uid="{00000000-0005-0000-0000-0000BD1B0000}"/>
    <cellStyle name="20% - Accent1 2 2 5 2 5 2 3 2" xfId="7271" xr:uid="{00000000-0005-0000-0000-0000BE1B0000}"/>
    <cellStyle name="20% - Accent1 2 2 5 2 5 2 4" xfId="7272" xr:uid="{00000000-0005-0000-0000-0000BF1B0000}"/>
    <cellStyle name="20% - Accent1 2 2 5 2 5 3" xfId="7273" xr:uid="{00000000-0005-0000-0000-0000C01B0000}"/>
    <cellStyle name="20% - Accent1 2 2 5 2 5 3 2" xfId="7274" xr:uid="{00000000-0005-0000-0000-0000C11B0000}"/>
    <cellStyle name="20% - Accent1 2 2 5 2 5 3 2 2" xfId="7275" xr:uid="{00000000-0005-0000-0000-0000C21B0000}"/>
    <cellStyle name="20% - Accent1 2 2 5 2 5 3 2 2 2" xfId="7276" xr:uid="{00000000-0005-0000-0000-0000C31B0000}"/>
    <cellStyle name="20% - Accent1 2 2 5 2 5 3 2 3" xfId="7277" xr:uid="{00000000-0005-0000-0000-0000C41B0000}"/>
    <cellStyle name="20% - Accent1 2 2 5 2 5 3 3" xfId="7278" xr:uid="{00000000-0005-0000-0000-0000C51B0000}"/>
    <cellStyle name="20% - Accent1 2 2 5 2 5 3 3 2" xfId="7279" xr:uid="{00000000-0005-0000-0000-0000C61B0000}"/>
    <cellStyle name="20% - Accent1 2 2 5 2 5 3 4" xfId="7280" xr:uid="{00000000-0005-0000-0000-0000C71B0000}"/>
    <cellStyle name="20% - Accent1 2 2 5 2 5 4" xfId="7281" xr:uid="{00000000-0005-0000-0000-0000C81B0000}"/>
    <cellStyle name="20% - Accent1 2 2 5 2 5 4 2" xfId="7282" xr:uid="{00000000-0005-0000-0000-0000C91B0000}"/>
    <cellStyle name="20% - Accent1 2 2 5 2 5 4 2 2" xfId="7283" xr:uid="{00000000-0005-0000-0000-0000CA1B0000}"/>
    <cellStyle name="20% - Accent1 2 2 5 2 5 4 2 2 2" xfId="7284" xr:uid="{00000000-0005-0000-0000-0000CB1B0000}"/>
    <cellStyle name="20% - Accent1 2 2 5 2 5 4 2 3" xfId="7285" xr:uid="{00000000-0005-0000-0000-0000CC1B0000}"/>
    <cellStyle name="20% - Accent1 2 2 5 2 5 4 3" xfId="7286" xr:uid="{00000000-0005-0000-0000-0000CD1B0000}"/>
    <cellStyle name="20% - Accent1 2 2 5 2 5 4 3 2" xfId="7287" xr:uid="{00000000-0005-0000-0000-0000CE1B0000}"/>
    <cellStyle name="20% - Accent1 2 2 5 2 5 4 4" xfId="7288" xr:uid="{00000000-0005-0000-0000-0000CF1B0000}"/>
    <cellStyle name="20% - Accent1 2 2 5 2 5 5" xfId="7289" xr:uid="{00000000-0005-0000-0000-0000D01B0000}"/>
    <cellStyle name="20% - Accent1 2 2 5 2 5 5 2" xfId="7290" xr:uid="{00000000-0005-0000-0000-0000D11B0000}"/>
    <cellStyle name="20% - Accent1 2 2 5 2 5 5 2 2" xfId="7291" xr:uid="{00000000-0005-0000-0000-0000D21B0000}"/>
    <cellStyle name="20% - Accent1 2 2 5 2 5 5 3" xfId="7292" xr:uid="{00000000-0005-0000-0000-0000D31B0000}"/>
    <cellStyle name="20% - Accent1 2 2 5 2 5 6" xfId="7293" xr:uid="{00000000-0005-0000-0000-0000D41B0000}"/>
    <cellStyle name="20% - Accent1 2 2 5 2 5 6 2" xfId="7294" xr:uid="{00000000-0005-0000-0000-0000D51B0000}"/>
    <cellStyle name="20% - Accent1 2 2 5 2 5 6 2 2" xfId="7295" xr:uid="{00000000-0005-0000-0000-0000D61B0000}"/>
    <cellStyle name="20% - Accent1 2 2 5 2 5 6 3" xfId="7296" xr:uid="{00000000-0005-0000-0000-0000D71B0000}"/>
    <cellStyle name="20% - Accent1 2 2 5 2 5 7" xfId="7297" xr:uid="{00000000-0005-0000-0000-0000D81B0000}"/>
    <cellStyle name="20% - Accent1 2 2 5 2 5 7 2" xfId="7298" xr:uid="{00000000-0005-0000-0000-0000D91B0000}"/>
    <cellStyle name="20% - Accent1 2 2 5 2 5 8" xfId="7299" xr:uid="{00000000-0005-0000-0000-0000DA1B0000}"/>
    <cellStyle name="20% - Accent1 2 2 5 2 5 8 2" xfId="7300" xr:uid="{00000000-0005-0000-0000-0000DB1B0000}"/>
    <cellStyle name="20% - Accent1 2 2 5 2 5 9" xfId="7301" xr:uid="{00000000-0005-0000-0000-0000DC1B0000}"/>
    <cellStyle name="20% - Accent1 2 2 5 2 6" xfId="7302" xr:uid="{00000000-0005-0000-0000-0000DD1B0000}"/>
    <cellStyle name="20% - Accent1 2 2 5 2 6 2" xfId="7303" xr:uid="{00000000-0005-0000-0000-0000DE1B0000}"/>
    <cellStyle name="20% - Accent1 2 2 5 2 6 2 2" xfId="7304" xr:uid="{00000000-0005-0000-0000-0000DF1B0000}"/>
    <cellStyle name="20% - Accent1 2 2 5 2 6 2 2 2" xfId="7305" xr:uid="{00000000-0005-0000-0000-0000E01B0000}"/>
    <cellStyle name="20% - Accent1 2 2 5 2 6 2 2 2 2" xfId="7306" xr:uid="{00000000-0005-0000-0000-0000E11B0000}"/>
    <cellStyle name="20% - Accent1 2 2 5 2 6 2 2 3" xfId="7307" xr:uid="{00000000-0005-0000-0000-0000E21B0000}"/>
    <cellStyle name="20% - Accent1 2 2 5 2 6 2 3" xfId="7308" xr:uid="{00000000-0005-0000-0000-0000E31B0000}"/>
    <cellStyle name="20% - Accent1 2 2 5 2 6 2 3 2" xfId="7309" xr:uid="{00000000-0005-0000-0000-0000E41B0000}"/>
    <cellStyle name="20% - Accent1 2 2 5 2 6 2 4" xfId="7310" xr:uid="{00000000-0005-0000-0000-0000E51B0000}"/>
    <cellStyle name="20% - Accent1 2 2 5 2 6 3" xfId="7311" xr:uid="{00000000-0005-0000-0000-0000E61B0000}"/>
    <cellStyle name="20% - Accent1 2 2 5 2 6 3 2" xfId="7312" xr:uid="{00000000-0005-0000-0000-0000E71B0000}"/>
    <cellStyle name="20% - Accent1 2 2 5 2 6 3 2 2" xfId="7313" xr:uid="{00000000-0005-0000-0000-0000E81B0000}"/>
    <cellStyle name="20% - Accent1 2 2 5 2 6 3 2 2 2" xfId="7314" xr:uid="{00000000-0005-0000-0000-0000E91B0000}"/>
    <cellStyle name="20% - Accent1 2 2 5 2 6 3 2 3" xfId="7315" xr:uid="{00000000-0005-0000-0000-0000EA1B0000}"/>
    <cellStyle name="20% - Accent1 2 2 5 2 6 3 3" xfId="7316" xr:uid="{00000000-0005-0000-0000-0000EB1B0000}"/>
    <cellStyle name="20% - Accent1 2 2 5 2 6 3 3 2" xfId="7317" xr:uid="{00000000-0005-0000-0000-0000EC1B0000}"/>
    <cellStyle name="20% - Accent1 2 2 5 2 6 3 4" xfId="7318" xr:uid="{00000000-0005-0000-0000-0000ED1B0000}"/>
    <cellStyle name="20% - Accent1 2 2 5 2 6 4" xfId="7319" xr:uid="{00000000-0005-0000-0000-0000EE1B0000}"/>
    <cellStyle name="20% - Accent1 2 2 5 2 6 4 2" xfId="7320" xr:uid="{00000000-0005-0000-0000-0000EF1B0000}"/>
    <cellStyle name="20% - Accent1 2 2 5 2 6 4 2 2" xfId="7321" xr:uid="{00000000-0005-0000-0000-0000F01B0000}"/>
    <cellStyle name="20% - Accent1 2 2 5 2 6 4 2 2 2" xfId="7322" xr:uid="{00000000-0005-0000-0000-0000F11B0000}"/>
    <cellStyle name="20% - Accent1 2 2 5 2 6 4 2 3" xfId="7323" xr:uid="{00000000-0005-0000-0000-0000F21B0000}"/>
    <cellStyle name="20% - Accent1 2 2 5 2 6 4 3" xfId="7324" xr:uid="{00000000-0005-0000-0000-0000F31B0000}"/>
    <cellStyle name="20% - Accent1 2 2 5 2 6 4 3 2" xfId="7325" xr:uid="{00000000-0005-0000-0000-0000F41B0000}"/>
    <cellStyle name="20% - Accent1 2 2 5 2 6 4 4" xfId="7326" xr:uid="{00000000-0005-0000-0000-0000F51B0000}"/>
    <cellStyle name="20% - Accent1 2 2 5 2 6 5" xfId="7327" xr:uid="{00000000-0005-0000-0000-0000F61B0000}"/>
    <cellStyle name="20% - Accent1 2 2 5 2 6 5 2" xfId="7328" xr:uid="{00000000-0005-0000-0000-0000F71B0000}"/>
    <cellStyle name="20% - Accent1 2 2 5 2 6 5 2 2" xfId="7329" xr:uid="{00000000-0005-0000-0000-0000F81B0000}"/>
    <cellStyle name="20% - Accent1 2 2 5 2 6 5 3" xfId="7330" xr:uid="{00000000-0005-0000-0000-0000F91B0000}"/>
    <cellStyle name="20% - Accent1 2 2 5 2 6 6" xfId="7331" xr:uid="{00000000-0005-0000-0000-0000FA1B0000}"/>
    <cellStyle name="20% - Accent1 2 2 5 2 6 6 2" xfId="7332" xr:uid="{00000000-0005-0000-0000-0000FB1B0000}"/>
    <cellStyle name="20% - Accent1 2 2 5 2 6 6 2 2" xfId="7333" xr:uid="{00000000-0005-0000-0000-0000FC1B0000}"/>
    <cellStyle name="20% - Accent1 2 2 5 2 6 6 3" xfId="7334" xr:uid="{00000000-0005-0000-0000-0000FD1B0000}"/>
    <cellStyle name="20% - Accent1 2 2 5 2 6 7" xfId="7335" xr:uid="{00000000-0005-0000-0000-0000FE1B0000}"/>
    <cellStyle name="20% - Accent1 2 2 5 2 6 7 2" xfId="7336" xr:uid="{00000000-0005-0000-0000-0000FF1B0000}"/>
    <cellStyle name="20% - Accent1 2 2 5 2 6 8" xfId="7337" xr:uid="{00000000-0005-0000-0000-0000001C0000}"/>
    <cellStyle name="20% - Accent1 2 2 5 2 6 8 2" xfId="7338" xr:uid="{00000000-0005-0000-0000-0000011C0000}"/>
    <cellStyle name="20% - Accent1 2 2 5 2 6 9" xfId="7339" xr:uid="{00000000-0005-0000-0000-0000021C0000}"/>
    <cellStyle name="20% - Accent1 2 2 5 2 7" xfId="7340" xr:uid="{00000000-0005-0000-0000-0000031C0000}"/>
    <cellStyle name="20% - Accent1 2 2 5 2 7 2" xfId="7341" xr:uid="{00000000-0005-0000-0000-0000041C0000}"/>
    <cellStyle name="20% - Accent1 2 2 5 2 7 2 2" xfId="7342" xr:uid="{00000000-0005-0000-0000-0000051C0000}"/>
    <cellStyle name="20% - Accent1 2 2 5 2 7 2 2 2" xfId="7343" xr:uid="{00000000-0005-0000-0000-0000061C0000}"/>
    <cellStyle name="20% - Accent1 2 2 5 2 7 2 3" xfId="7344" xr:uid="{00000000-0005-0000-0000-0000071C0000}"/>
    <cellStyle name="20% - Accent1 2 2 5 2 7 3" xfId="7345" xr:uid="{00000000-0005-0000-0000-0000081C0000}"/>
    <cellStyle name="20% - Accent1 2 2 5 2 7 3 2" xfId="7346" xr:uid="{00000000-0005-0000-0000-0000091C0000}"/>
    <cellStyle name="20% - Accent1 2 2 5 2 7 4" xfId="7347" xr:uid="{00000000-0005-0000-0000-00000A1C0000}"/>
    <cellStyle name="20% - Accent1 2 2 5 2 8" xfId="7348" xr:uid="{00000000-0005-0000-0000-00000B1C0000}"/>
    <cellStyle name="20% - Accent1 2 2 5 2 8 2" xfId="7349" xr:uid="{00000000-0005-0000-0000-00000C1C0000}"/>
    <cellStyle name="20% - Accent1 2 2 5 2 8 2 2" xfId="7350" xr:uid="{00000000-0005-0000-0000-00000D1C0000}"/>
    <cellStyle name="20% - Accent1 2 2 5 2 8 2 2 2" xfId="7351" xr:uid="{00000000-0005-0000-0000-00000E1C0000}"/>
    <cellStyle name="20% - Accent1 2 2 5 2 8 2 3" xfId="7352" xr:uid="{00000000-0005-0000-0000-00000F1C0000}"/>
    <cellStyle name="20% - Accent1 2 2 5 2 8 3" xfId="7353" xr:uid="{00000000-0005-0000-0000-0000101C0000}"/>
    <cellStyle name="20% - Accent1 2 2 5 2 8 3 2" xfId="7354" xr:uid="{00000000-0005-0000-0000-0000111C0000}"/>
    <cellStyle name="20% - Accent1 2 2 5 2 8 4" xfId="7355" xr:uid="{00000000-0005-0000-0000-0000121C0000}"/>
    <cellStyle name="20% - Accent1 2 2 5 2 9" xfId="7356" xr:uid="{00000000-0005-0000-0000-0000131C0000}"/>
    <cellStyle name="20% - Accent1 2 2 5 2 9 2" xfId="7357" xr:uid="{00000000-0005-0000-0000-0000141C0000}"/>
    <cellStyle name="20% - Accent1 2 2 5 2 9 2 2" xfId="7358" xr:uid="{00000000-0005-0000-0000-0000151C0000}"/>
    <cellStyle name="20% - Accent1 2 2 5 2 9 2 2 2" xfId="7359" xr:uid="{00000000-0005-0000-0000-0000161C0000}"/>
    <cellStyle name="20% - Accent1 2 2 5 2 9 2 3" xfId="7360" xr:uid="{00000000-0005-0000-0000-0000171C0000}"/>
    <cellStyle name="20% - Accent1 2 2 5 2 9 3" xfId="7361" xr:uid="{00000000-0005-0000-0000-0000181C0000}"/>
    <cellStyle name="20% - Accent1 2 2 5 2 9 3 2" xfId="7362" xr:uid="{00000000-0005-0000-0000-0000191C0000}"/>
    <cellStyle name="20% - Accent1 2 2 5 2 9 4" xfId="7363" xr:uid="{00000000-0005-0000-0000-00001A1C0000}"/>
    <cellStyle name="20% - Accent1 2 2 5 3" xfId="7364" xr:uid="{00000000-0005-0000-0000-00001B1C0000}"/>
    <cellStyle name="20% - Accent1 2 2 5 3 10" xfId="7365" xr:uid="{00000000-0005-0000-0000-00001C1C0000}"/>
    <cellStyle name="20% - Accent1 2 2 5 3 10 2" xfId="7366" xr:uid="{00000000-0005-0000-0000-00001D1C0000}"/>
    <cellStyle name="20% - Accent1 2 2 5 3 11" xfId="7367" xr:uid="{00000000-0005-0000-0000-00001E1C0000}"/>
    <cellStyle name="20% - Accent1 2 2 5 3 2" xfId="7368" xr:uid="{00000000-0005-0000-0000-00001F1C0000}"/>
    <cellStyle name="20% - Accent1 2 2 5 3 2 2" xfId="7369" xr:uid="{00000000-0005-0000-0000-0000201C0000}"/>
    <cellStyle name="20% - Accent1 2 2 5 3 2 2 2" xfId="7370" xr:uid="{00000000-0005-0000-0000-0000211C0000}"/>
    <cellStyle name="20% - Accent1 2 2 5 3 2 2 2 2" xfId="7371" xr:uid="{00000000-0005-0000-0000-0000221C0000}"/>
    <cellStyle name="20% - Accent1 2 2 5 3 2 2 2 2 2" xfId="7372" xr:uid="{00000000-0005-0000-0000-0000231C0000}"/>
    <cellStyle name="20% - Accent1 2 2 5 3 2 2 2 3" xfId="7373" xr:uid="{00000000-0005-0000-0000-0000241C0000}"/>
    <cellStyle name="20% - Accent1 2 2 5 3 2 2 3" xfId="7374" xr:uid="{00000000-0005-0000-0000-0000251C0000}"/>
    <cellStyle name="20% - Accent1 2 2 5 3 2 2 3 2" xfId="7375" xr:uid="{00000000-0005-0000-0000-0000261C0000}"/>
    <cellStyle name="20% - Accent1 2 2 5 3 2 2 4" xfId="7376" xr:uid="{00000000-0005-0000-0000-0000271C0000}"/>
    <cellStyle name="20% - Accent1 2 2 5 3 2 3" xfId="7377" xr:uid="{00000000-0005-0000-0000-0000281C0000}"/>
    <cellStyle name="20% - Accent1 2 2 5 3 2 3 2" xfId="7378" xr:uid="{00000000-0005-0000-0000-0000291C0000}"/>
    <cellStyle name="20% - Accent1 2 2 5 3 2 3 2 2" xfId="7379" xr:uid="{00000000-0005-0000-0000-00002A1C0000}"/>
    <cellStyle name="20% - Accent1 2 2 5 3 2 3 2 2 2" xfId="7380" xr:uid="{00000000-0005-0000-0000-00002B1C0000}"/>
    <cellStyle name="20% - Accent1 2 2 5 3 2 3 2 3" xfId="7381" xr:uid="{00000000-0005-0000-0000-00002C1C0000}"/>
    <cellStyle name="20% - Accent1 2 2 5 3 2 3 3" xfId="7382" xr:uid="{00000000-0005-0000-0000-00002D1C0000}"/>
    <cellStyle name="20% - Accent1 2 2 5 3 2 3 3 2" xfId="7383" xr:uid="{00000000-0005-0000-0000-00002E1C0000}"/>
    <cellStyle name="20% - Accent1 2 2 5 3 2 3 4" xfId="7384" xr:uid="{00000000-0005-0000-0000-00002F1C0000}"/>
    <cellStyle name="20% - Accent1 2 2 5 3 2 4" xfId="7385" xr:uid="{00000000-0005-0000-0000-0000301C0000}"/>
    <cellStyle name="20% - Accent1 2 2 5 3 2 4 2" xfId="7386" xr:uid="{00000000-0005-0000-0000-0000311C0000}"/>
    <cellStyle name="20% - Accent1 2 2 5 3 2 4 2 2" xfId="7387" xr:uid="{00000000-0005-0000-0000-0000321C0000}"/>
    <cellStyle name="20% - Accent1 2 2 5 3 2 4 2 2 2" xfId="7388" xr:uid="{00000000-0005-0000-0000-0000331C0000}"/>
    <cellStyle name="20% - Accent1 2 2 5 3 2 4 2 3" xfId="7389" xr:uid="{00000000-0005-0000-0000-0000341C0000}"/>
    <cellStyle name="20% - Accent1 2 2 5 3 2 4 3" xfId="7390" xr:uid="{00000000-0005-0000-0000-0000351C0000}"/>
    <cellStyle name="20% - Accent1 2 2 5 3 2 4 3 2" xfId="7391" xr:uid="{00000000-0005-0000-0000-0000361C0000}"/>
    <cellStyle name="20% - Accent1 2 2 5 3 2 4 4" xfId="7392" xr:uid="{00000000-0005-0000-0000-0000371C0000}"/>
    <cellStyle name="20% - Accent1 2 2 5 3 2 5" xfId="7393" xr:uid="{00000000-0005-0000-0000-0000381C0000}"/>
    <cellStyle name="20% - Accent1 2 2 5 3 2 5 2" xfId="7394" xr:uid="{00000000-0005-0000-0000-0000391C0000}"/>
    <cellStyle name="20% - Accent1 2 2 5 3 2 5 2 2" xfId="7395" xr:uid="{00000000-0005-0000-0000-00003A1C0000}"/>
    <cellStyle name="20% - Accent1 2 2 5 3 2 5 3" xfId="7396" xr:uid="{00000000-0005-0000-0000-00003B1C0000}"/>
    <cellStyle name="20% - Accent1 2 2 5 3 2 6" xfId="7397" xr:uid="{00000000-0005-0000-0000-00003C1C0000}"/>
    <cellStyle name="20% - Accent1 2 2 5 3 2 6 2" xfId="7398" xr:uid="{00000000-0005-0000-0000-00003D1C0000}"/>
    <cellStyle name="20% - Accent1 2 2 5 3 2 6 2 2" xfId="7399" xr:uid="{00000000-0005-0000-0000-00003E1C0000}"/>
    <cellStyle name="20% - Accent1 2 2 5 3 2 6 3" xfId="7400" xr:uid="{00000000-0005-0000-0000-00003F1C0000}"/>
    <cellStyle name="20% - Accent1 2 2 5 3 2 7" xfId="7401" xr:uid="{00000000-0005-0000-0000-0000401C0000}"/>
    <cellStyle name="20% - Accent1 2 2 5 3 2 7 2" xfId="7402" xr:uid="{00000000-0005-0000-0000-0000411C0000}"/>
    <cellStyle name="20% - Accent1 2 2 5 3 2 8" xfId="7403" xr:uid="{00000000-0005-0000-0000-0000421C0000}"/>
    <cellStyle name="20% - Accent1 2 2 5 3 2 8 2" xfId="7404" xr:uid="{00000000-0005-0000-0000-0000431C0000}"/>
    <cellStyle name="20% - Accent1 2 2 5 3 2 9" xfId="7405" xr:uid="{00000000-0005-0000-0000-0000441C0000}"/>
    <cellStyle name="20% - Accent1 2 2 5 3 3" xfId="7406" xr:uid="{00000000-0005-0000-0000-0000451C0000}"/>
    <cellStyle name="20% - Accent1 2 2 5 3 3 2" xfId="7407" xr:uid="{00000000-0005-0000-0000-0000461C0000}"/>
    <cellStyle name="20% - Accent1 2 2 5 3 3 2 2" xfId="7408" xr:uid="{00000000-0005-0000-0000-0000471C0000}"/>
    <cellStyle name="20% - Accent1 2 2 5 3 3 2 2 2" xfId="7409" xr:uid="{00000000-0005-0000-0000-0000481C0000}"/>
    <cellStyle name="20% - Accent1 2 2 5 3 3 2 2 2 2" xfId="7410" xr:uid="{00000000-0005-0000-0000-0000491C0000}"/>
    <cellStyle name="20% - Accent1 2 2 5 3 3 2 2 3" xfId="7411" xr:uid="{00000000-0005-0000-0000-00004A1C0000}"/>
    <cellStyle name="20% - Accent1 2 2 5 3 3 2 3" xfId="7412" xr:uid="{00000000-0005-0000-0000-00004B1C0000}"/>
    <cellStyle name="20% - Accent1 2 2 5 3 3 2 3 2" xfId="7413" xr:uid="{00000000-0005-0000-0000-00004C1C0000}"/>
    <cellStyle name="20% - Accent1 2 2 5 3 3 2 4" xfId="7414" xr:uid="{00000000-0005-0000-0000-00004D1C0000}"/>
    <cellStyle name="20% - Accent1 2 2 5 3 3 3" xfId="7415" xr:uid="{00000000-0005-0000-0000-00004E1C0000}"/>
    <cellStyle name="20% - Accent1 2 2 5 3 3 3 2" xfId="7416" xr:uid="{00000000-0005-0000-0000-00004F1C0000}"/>
    <cellStyle name="20% - Accent1 2 2 5 3 3 3 2 2" xfId="7417" xr:uid="{00000000-0005-0000-0000-0000501C0000}"/>
    <cellStyle name="20% - Accent1 2 2 5 3 3 3 2 2 2" xfId="7418" xr:uid="{00000000-0005-0000-0000-0000511C0000}"/>
    <cellStyle name="20% - Accent1 2 2 5 3 3 3 2 3" xfId="7419" xr:uid="{00000000-0005-0000-0000-0000521C0000}"/>
    <cellStyle name="20% - Accent1 2 2 5 3 3 3 3" xfId="7420" xr:uid="{00000000-0005-0000-0000-0000531C0000}"/>
    <cellStyle name="20% - Accent1 2 2 5 3 3 3 3 2" xfId="7421" xr:uid="{00000000-0005-0000-0000-0000541C0000}"/>
    <cellStyle name="20% - Accent1 2 2 5 3 3 3 4" xfId="7422" xr:uid="{00000000-0005-0000-0000-0000551C0000}"/>
    <cellStyle name="20% - Accent1 2 2 5 3 3 4" xfId="7423" xr:uid="{00000000-0005-0000-0000-0000561C0000}"/>
    <cellStyle name="20% - Accent1 2 2 5 3 3 4 2" xfId="7424" xr:uid="{00000000-0005-0000-0000-0000571C0000}"/>
    <cellStyle name="20% - Accent1 2 2 5 3 3 4 2 2" xfId="7425" xr:uid="{00000000-0005-0000-0000-0000581C0000}"/>
    <cellStyle name="20% - Accent1 2 2 5 3 3 4 2 2 2" xfId="7426" xr:uid="{00000000-0005-0000-0000-0000591C0000}"/>
    <cellStyle name="20% - Accent1 2 2 5 3 3 4 2 3" xfId="7427" xr:uid="{00000000-0005-0000-0000-00005A1C0000}"/>
    <cellStyle name="20% - Accent1 2 2 5 3 3 4 3" xfId="7428" xr:uid="{00000000-0005-0000-0000-00005B1C0000}"/>
    <cellStyle name="20% - Accent1 2 2 5 3 3 4 3 2" xfId="7429" xr:uid="{00000000-0005-0000-0000-00005C1C0000}"/>
    <cellStyle name="20% - Accent1 2 2 5 3 3 4 4" xfId="7430" xr:uid="{00000000-0005-0000-0000-00005D1C0000}"/>
    <cellStyle name="20% - Accent1 2 2 5 3 3 5" xfId="7431" xr:uid="{00000000-0005-0000-0000-00005E1C0000}"/>
    <cellStyle name="20% - Accent1 2 2 5 3 3 5 2" xfId="7432" xr:uid="{00000000-0005-0000-0000-00005F1C0000}"/>
    <cellStyle name="20% - Accent1 2 2 5 3 3 5 2 2" xfId="7433" xr:uid="{00000000-0005-0000-0000-0000601C0000}"/>
    <cellStyle name="20% - Accent1 2 2 5 3 3 5 3" xfId="7434" xr:uid="{00000000-0005-0000-0000-0000611C0000}"/>
    <cellStyle name="20% - Accent1 2 2 5 3 3 6" xfId="7435" xr:uid="{00000000-0005-0000-0000-0000621C0000}"/>
    <cellStyle name="20% - Accent1 2 2 5 3 3 6 2" xfId="7436" xr:uid="{00000000-0005-0000-0000-0000631C0000}"/>
    <cellStyle name="20% - Accent1 2 2 5 3 3 6 2 2" xfId="7437" xr:uid="{00000000-0005-0000-0000-0000641C0000}"/>
    <cellStyle name="20% - Accent1 2 2 5 3 3 6 3" xfId="7438" xr:uid="{00000000-0005-0000-0000-0000651C0000}"/>
    <cellStyle name="20% - Accent1 2 2 5 3 3 7" xfId="7439" xr:uid="{00000000-0005-0000-0000-0000661C0000}"/>
    <cellStyle name="20% - Accent1 2 2 5 3 3 7 2" xfId="7440" xr:uid="{00000000-0005-0000-0000-0000671C0000}"/>
    <cellStyle name="20% - Accent1 2 2 5 3 3 8" xfId="7441" xr:uid="{00000000-0005-0000-0000-0000681C0000}"/>
    <cellStyle name="20% - Accent1 2 2 5 3 3 8 2" xfId="7442" xr:uid="{00000000-0005-0000-0000-0000691C0000}"/>
    <cellStyle name="20% - Accent1 2 2 5 3 3 9" xfId="7443" xr:uid="{00000000-0005-0000-0000-00006A1C0000}"/>
    <cellStyle name="20% - Accent1 2 2 5 3 4" xfId="7444" xr:uid="{00000000-0005-0000-0000-00006B1C0000}"/>
    <cellStyle name="20% - Accent1 2 2 5 3 4 2" xfId="7445" xr:uid="{00000000-0005-0000-0000-00006C1C0000}"/>
    <cellStyle name="20% - Accent1 2 2 5 3 4 2 2" xfId="7446" xr:uid="{00000000-0005-0000-0000-00006D1C0000}"/>
    <cellStyle name="20% - Accent1 2 2 5 3 4 2 2 2" xfId="7447" xr:uid="{00000000-0005-0000-0000-00006E1C0000}"/>
    <cellStyle name="20% - Accent1 2 2 5 3 4 2 3" xfId="7448" xr:uid="{00000000-0005-0000-0000-00006F1C0000}"/>
    <cellStyle name="20% - Accent1 2 2 5 3 4 3" xfId="7449" xr:uid="{00000000-0005-0000-0000-0000701C0000}"/>
    <cellStyle name="20% - Accent1 2 2 5 3 4 3 2" xfId="7450" xr:uid="{00000000-0005-0000-0000-0000711C0000}"/>
    <cellStyle name="20% - Accent1 2 2 5 3 4 4" xfId="7451" xr:uid="{00000000-0005-0000-0000-0000721C0000}"/>
    <cellStyle name="20% - Accent1 2 2 5 3 5" xfId="7452" xr:uid="{00000000-0005-0000-0000-0000731C0000}"/>
    <cellStyle name="20% - Accent1 2 2 5 3 5 2" xfId="7453" xr:uid="{00000000-0005-0000-0000-0000741C0000}"/>
    <cellStyle name="20% - Accent1 2 2 5 3 5 2 2" xfId="7454" xr:uid="{00000000-0005-0000-0000-0000751C0000}"/>
    <cellStyle name="20% - Accent1 2 2 5 3 5 2 2 2" xfId="7455" xr:uid="{00000000-0005-0000-0000-0000761C0000}"/>
    <cellStyle name="20% - Accent1 2 2 5 3 5 2 3" xfId="7456" xr:uid="{00000000-0005-0000-0000-0000771C0000}"/>
    <cellStyle name="20% - Accent1 2 2 5 3 5 3" xfId="7457" xr:uid="{00000000-0005-0000-0000-0000781C0000}"/>
    <cellStyle name="20% - Accent1 2 2 5 3 5 3 2" xfId="7458" xr:uid="{00000000-0005-0000-0000-0000791C0000}"/>
    <cellStyle name="20% - Accent1 2 2 5 3 5 4" xfId="7459" xr:uid="{00000000-0005-0000-0000-00007A1C0000}"/>
    <cellStyle name="20% - Accent1 2 2 5 3 6" xfId="7460" xr:uid="{00000000-0005-0000-0000-00007B1C0000}"/>
    <cellStyle name="20% - Accent1 2 2 5 3 6 2" xfId="7461" xr:uid="{00000000-0005-0000-0000-00007C1C0000}"/>
    <cellStyle name="20% - Accent1 2 2 5 3 6 2 2" xfId="7462" xr:uid="{00000000-0005-0000-0000-00007D1C0000}"/>
    <cellStyle name="20% - Accent1 2 2 5 3 6 2 2 2" xfId="7463" xr:uid="{00000000-0005-0000-0000-00007E1C0000}"/>
    <cellStyle name="20% - Accent1 2 2 5 3 6 2 3" xfId="7464" xr:uid="{00000000-0005-0000-0000-00007F1C0000}"/>
    <cellStyle name="20% - Accent1 2 2 5 3 6 3" xfId="7465" xr:uid="{00000000-0005-0000-0000-0000801C0000}"/>
    <cellStyle name="20% - Accent1 2 2 5 3 6 3 2" xfId="7466" xr:uid="{00000000-0005-0000-0000-0000811C0000}"/>
    <cellStyle name="20% - Accent1 2 2 5 3 6 4" xfId="7467" xr:uid="{00000000-0005-0000-0000-0000821C0000}"/>
    <cellStyle name="20% - Accent1 2 2 5 3 7" xfId="7468" xr:uid="{00000000-0005-0000-0000-0000831C0000}"/>
    <cellStyle name="20% - Accent1 2 2 5 3 7 2" xfId="7469" xr:uid="{00000000-0005-0000-0000-0000841C0000}"/>
    <cellStyle name="20% - Accent1 2 2 5 3 7 2 2" xfId="7470" xr:uid="{00000000-0005-0000-0000-0000851C0000}"/>
    <cellStyle name="20% - Accent1 2 2 5 3 7 3" xfId="7471" xr:uid="{00000000-0005-0000-0000-0000861C0000}"/>
    <cellStyle name="20% - Accent1 2 2 5 3 8" xfId="7472" xr:uid="{00000000-0005-0000-0000-0000871C0000}"/>
    <cellStyle name="20% - Accent1 2 2 5 3 8 2" xfId="7473" xr:uid="{00000000-0005-0000-0000-0000881C0000}"/>
    <cellStyle name="20% - Accent1 2 2 5 3 8 2 2" xfId="7474" xr:uid="{00000000-0005-0000-0000-0000891C0000}"/>
    <cellStyle name="20% - Accent1 2 2 5 3 8 3" xfId="7475" xr:uid="{00000000-0005-0000-0000-00008A1C0000}"/>
    <cellStyle name="20% - Accent1 2 2 5 3 9" xfId="7476" xr:uid="{00000000-0005-0000-0000-00008B1C0000}"/>
    <cellStyle name="20% - Accent1 2 2 5 3 9 2" xfId="7477" xr:uid="{00000000-0005-0000-0000-00008C1C0000}"/>
    <cellStyle name="20% - Accent1 2 2 5 4" xfId="7478" xr:uid="{00000000-0005-0000-0000-00008D1C0000}"/>
    <cellStyle name="20% - Accent1 2 2 5 4 10" xfId="7479" xr:uid="{00000000-0005-0000-0000-00008E1C0000}"/>
    <cellStyle name="20% - Accent1 2 2 5 4 10 2" xfId="7480" xr:uid="{00000000-0005-0000-0000-00008F1C0000}"/>
    <cellStyle name="20% - Accent1 2 2 5 4 11" xfId="7481" xr:uid="{00000000-0005-0000-0000-0000901C0000}"/>
    <cellStyle name="20% - Accent1 2 2 5 4 2" xfId="7482" xr:uid="{00000000-0005-0000-0000-0000911C0000}"/>
    <cellStyle name="20% - Accent1 2 2 5 4 2 2" xfId="7483" xr:uid="{00000000-0005-0000-0000-0000921C0000}"/>
    <cellStyle name="20% - Accent1 2 2 5 4 2 2 2" xfId="7484" xr:uid="{00000000-0005-0000-0000-0000931C0000}"/>
    <cellStyle name="20% - Accent1 2 2 5 4 2 2 2 2" xfId="7485" xr:uid="{00000000-0005-0000-0000-0000941C0000}"/>
    <cellStyle name="20% - Accent1 2 2 5 4 2 2 2 2 2" xfId="7486" xr:uid="{00000000-0005-0000-0000-0000951C0000}"/>
    <cellStyle name="20% - Accent1 2 2 5 4 2 2 2 3" xfId="7487" xr:uid="{00000000-0005-0000-0000-0000961C0000}"/>
    <cellStyle name="20% - Accent1 2 2 5 4 2 2 3" xfId="7488" xr:uid="{00000000-0005-0000-0000-0000971C0000}"/>
    <cellStyle name="20% - Accent1 2 2 5 4 2 2 3 2" xfId="7489" xr:uid="{00000000-0005-0000-0000-0000981C0000}"/>
    <cellStyle name="20% - Accent1 2 2 5 4 2 2 4" xfId="7490" xr:uid="{00000000-0005-0000-0000-0000991C0000}"/>
    <cellStyle name="20% - Accent1 2 2 5 4 2 3" xfId="7491" xr:uid="{00000000-0005-0000-0000-00009A1C0000}"/>
    <cellStyle name="20% - Accent1 2 2 5 4 2 3 2" xfId="7492" xr:uid="{00000000-0005-0000-0000-00009B1C0000}"/>
    <cellStyle name="20% - Accent1 2 2 5 4 2 3 2 2" xfId="7493" xr:uid="{00000000-0005-0000-0000-00009C1C0000}"/>
    <cellStyle name="20% - Accent1 2 2 5 4 2 3 2 2 2" xfId="7494" xr:uid="{00000000-0005-0000-0000-00009D1C0000}"/>
    <cellStyle name="20% - Accent1 2 2 5 4 2 3 2 3" xfId="7495" xr:uid="{00000000-0005-0000-0000-00009E1C0000}"/>
    <cellStyle name="20% - Accent1 2 2 5 4 2 3 3" xfId="7496" xr:uid="{00000000-0005-0000-0000-00009F1C0000}"/>
    <cellStyle name="20% - Accent1 2 2 5 4 2 3 3 2" xfId="7497" xr:uid="{00000000-0005-0000-0000-0000A01C0000}"/>
    <cellStyle name="20% - Accent1 2 2 5 4 2 3 4" xfId="7498" xr:uid="{00000000-0005-0000-0000-0000A11C0000}"/>
    <cellStyle name="20% - Accent1 2 2 5 4 2 4" xfId="7499" xr:uid="{00000000-0005-0000-0000-0000A21C0000}"/>
    <cellStyle name="20% - Accent1 2 2 5 4 2 4 2" xfId="7500" xr:uid="{00000000-0005-0000-0000-0000A31C0000}"/>
    <cellStyle name="20% - Accent1 2 2 5 4 2 4 2 2" xfId="7501" xr:uid="{00000000-0005-0000-0000-0000A41C0000}"/>
    <cellStyle name="20% - Accent1 2 2 5 4 2 4 2 2 2" xfId="7502" xr:uid="{00000000-0005-0000-0000-0000A51C0000}"/>
    <cellStyle name="20% - Accent1 2 2 5 4 2 4 2 3" xfId="7503" xr:uid="{00000000-0005-0000-0000-0000A61C0000}"/>
    <cellStyle name="20% - Accent1 2 2 5 4 2 4 3" xfId="7504" xr:uid="{00000000-0005-0000-0000-0000A71C0000}"/>
    <cellStyle name="20% - Accent1 2 2 5 4 2 4 3 2" xfId="7505" xr:uid="{00000000-0005-0000-0000-0000A81C0000}"/>
    <cellStyle name="20% - Accent1 2 2 5 4 2 4 4" xfId="7506" xr:uid="{00000000-0005-0000-0000-0000A91C0000}"/>
    <cellStyle name="20% - Accent1 2 2 5 4 2 5" xfId="7507" xr:uid="{00000000-0005-0000-0000-0000AA1C0000}"/>
    <cellStyle name="20% - Accent1 2 2 5 4 2 5 2" xfId="7508" xr:uid="{00000000-0005-0000-0000-0000AB1C0000}"/>
    <cellStyle name="20% - Accent1 2 2 5 4 2 5 2 2" xfId="7509" xr:uid="{00000000-0005-0000-0000-0000AC1C0000}"/>
    <cellStyle name="20% - Accent1 2 2 5 4 2 5 3" xfId="7510" xr:uid="{00000000-0005-0000-0000-0000AD1C0000}"/>
    <cellStyle name="20% - Accent1 2 2 5 4 2 6" xfId="7511" xr:uid="{00000000-0005-0000-0000-0000AE1C0000}"/>
    <cellStyle name="20% - Accent1 2 2 5 4 2 6 2" xfId="7512" xr:uid="{00000000-0005-0000-0000-0000AF1C0000}"/>
    <cellStyle name="20% - Accent1 2 2 5 4 2 6 2 2" xfId="7513" xr:uid="{00000000-0005-0000-0000-0000B01C0000}"/>
    <cellStyle name="20% - Accent1 2 2 5 4 2 6 3" xfId="7514" xr:uid="{00000000-0005-0000-0000-0000B11C0000}"/>
    <cellStyle name="20% - Accent1 2 2 5 4 2 7" xfId="7515" xr:uid="{00000000-0005-0000-0000-0000B21C0000}"/>
    <cellStyle name="20% - Accent1 2 2 5 4 2 7 2" xfId="7516" xr:uid="{00000000-0005-0000-0000-0000B31C0000}"/>
    <cellStyle name="20% - Accent1 2 2 5 4 2 8" xfId="7517" xr:uid="{00000000-0005-0000-0000-0000B41C0000}"/>
    <cellStyle name="20% - Accent1 2 2 5 4 2 8 2" xfId="7518" xr:uid="{00000000-0005-0000-0000-0000B51C0000}"/>
    <cellStyle name="20% - Accent1 2 2 5 4 2 9" xfId="7519" xr:uid="{00000000-0005-0000-0000-0000B61C0000}"/>
    <cellStyle name="20% - Accent1 2 2 5 4 3" xfId="7520" xr:uid="{00000000-0005-0000-0000-0000B71C0000}"/>
    <cellStyle name="20% - Accent1 2 2 5 4 3 2" xfId="7521" xr:uid="{00000000-0005-0000-0000-0000B81C0000}"/>
    <cellStyle name="20% - Accent1 2 2 5 4 3 2 2" xfId="7522" xr:uid="{00000000-0005-0000-0000-0000B91C0000}"/>
    <cellStyle name="20% - Accent1 2 2 5 4 3 2 2 2" xfId="7523" xr:uid="{00000000-0005-0000-0000-0000BA1C0000}"/>
    <cellStyle name="20% - Accent1 2 2 5 4 3 2 2 2 2" xfId="7524" xr:uid="{00000000-0005-0000-0000-0000BB1C0000}"/>
    <cellStyle name="20% - Accent1 2 2 5 4 3 2 2 3" xfId="7525" xr:uid="{00000000-0005-0000-0000-0000BC1C0000}"/>
    <cellStyle name="20% - Accent1 2 2 5 4 3 2 3" xfId="7526" xr:uid="{00000000-0005-0000-0000-0000BD1C0000}"/>
    <cellStyle name="20% - Accent1 2 2 5 4 3 2 3 2" xfId="7527" xr:uid="{00000000-0005-0000-0000-0000BE1C0000}"/>
    <cellStyle name="20% - Accent1 2 2 5 4 3 2 4" xfId="7528" xr:uid="{00000000-0005-0000-0000-0000BF1C0000}"/>
    <cellStyle name="20% - Accent1 2 2 5 4 3 3" xfId="7529" xr:uid="{00000000-0005-0000-0000-0000C01C0000}"/>
    <cellStyle name="20% - Accent1 2 2 5 4 3 3 2" xfId="7530" xr:uid="{00000000-0005-0000-0000-0000C11C0000}"/>
    <cellStyle name="20% - Accent1 2 2 5 4 3 3 2 2" xfId="7531" xr:uid="{00000000-0005-0000-0000-0000C21C0000}"/>
    <cellStyle name="20% - Accent1 2 2 5 4 3 3 2 2 2" xfId="7532" xr:uid="{00000000-0005-0000-0000-0000C31C0000}"/>
    <cellStyle name="20% - Accent1 2 2 5 4 3 3 2 3" xfId="7533" xr:uid="{00000000-0005-0000-0000-0000C41C0000}"/>
    <cellStyle name="20% - Accent1 2 2 5 4 3 3 3" xfId="7534" xr:uid="{00000000-0005-0000-0000-0000C51C0000}"/>
    <cellStyle name="20% - Accent1 2 2 5 4 3 3 3 2" xfId="7535" xr:uid="{00000000-0005-0000-0000-0000C61C0000}"/>
    <cellStyle name="20% - Accent1 2 2 5 4 3 3 4" xfId="7536" xr:uid="{00000000-0005-0000-0000-0000C71C0000}"/>
    <cellStyle name="20% - Accent1 2 2 5 4 3 4" xfId="7537" xr:uid="{00000000-0005-0000-0000-0000C81C0000}"/>
    <cellStyle name="20% - Accent1 2 2 5 4 3 4 2" xfId="7538" xr:uid="{00000000-0005-0000-0000-0000C91C0000}"/>
    <cellStyle name="20% - Accent1 2 2 5 4 3 4 2 2" xfId="7539" xr:uid="{00000000-0005-0000-0000-0000CA1C0000}"/>
    <cellStyle name="20% - Accent1 2 2 5 4 3 4 2 2 2" xfId="7540" xr:uid="{00000000-0005-0000-0000-0000CB1C0000}"/>
    <cellStyle name="20% - Accent1 2 2 5 4 3 4 2 3" xfId="7541" xr:uid="{00000000-0005-0000-0000-0000CC1C0000}"/>
    <cellStyle name="20% - Accent1 2 2 5 4 3 4 3" xfId="7542" xr:uid="{00000000-0005-0000-0000-0000CD1C0000}"/>
    <cellStyle name="20% - Accent1 2 2 5 4 3 4 3 2" xfId="7543" xr:uid="{00000000-0005-0000-0000-0000CE1C0000}"/>
    <cellStyle name="20% - Accent1 2 2 5 4 3 4 4" xfId="7544" xr:uid="{00000000-0005-0000-0000-0000CF1C0000}"/>
    <cellStyle name="20% - Accent1 2 2 5 4 3 5" xfId="7545" xr:uid="{00000000-0005-0000-0000-0000D01C0000}"/>
    <cellStyle name="20% - Accent1 2 2 5 4 3 5 2" xfId="7546" xr:uid="{00000000-0005-0000-0000-0000D11C0000}"/>
    <cellStyle name="20% - Accent1 2 2 5 4 3 5 2 2" xfId="7547" xr:uid="{00000000-0005-0000-0000-0000D21C0000}"/>
    <cellStyle name="20% - Accent1 2 2 5 4 3 5 3" xfId="7548" xr:uid="{00000000-0005-0000-0000-0000D31C0000}"/>
    <cellStyle name="20% - Accent1 2 2 5 4 3 6" xfId="7549" xr:uid="{00000000-0005-0000-0000-0000D41C0000}"/>
    <cellStyle name="20% - Accent1 2 2 5 4 3 6 2" xfId="7550" xr:uid="{00000000-0005-0000-0000-0000D51C0000}"/>
    <cellStyle name="20% - Accent1 2 2 5 4 3 6 2 2" xfId="7551" xr:uid="{00000000-0005-0000-0000-0000D61C0000}"/>
    <cellStyle name="20% - Accent1 2 2 5 4 3 6 3" xfId="7552" xr:uid="{00000000-0005-0000-0000-0000D71C0000}"/>
    <cellStyle name="20% - Accent1 2 2 5 4 3 7" xfId="7553" xr:uid="{00000000-0005-0000-0000-0000D81C0000}"/>
    <cellStyle name="20% - Accent1 2 2 5 4 3 7 2" xfId="7554" xr:uid="{00000000-0005-0000-0000-0000D91C0000}"/>
    <cellStyle name="20% - Accent1 2 2 5 4 3 8" xfId="7555" xr:uid="{00000000-0005-0000-0000-0000DA1C0000}"/>
    <cellStyle name="20% - Accent1 2 2 5 4 3 8 2" xfId="7556" xr:uid="{00000000-0005-0000-0000-0000DB1C0000}"/>
    <cellStyle name="20% - Accent1 2 2 5 4 3 9" xfId="7557" xr:uid="{00000000-0005-0000-0000-0000DC1C0000}"/>
    <cellStyle name="20% - Accent1 2 2 5 4 4" xfId="7558" xr:uid="{00000000-0005-0000-0000-0000DD1C0000}"/>
    <cellStyle name="20% - Accent1 2 2 5 4 4 2" xfId="7559" xr:uid="{00000000-0005-0000-0000-0000DE1C0000}"/>
    <cellStyle name="20% - Accent1 2 2 5 4 4 2 2" xfId="7560" xr:uid="{00000000-0005-0000-0000-0000DF1C0000}"/>
    <cellStyle name="20% - Accent1 2 2 5 4 4 2 2 2" xfId="7561" xr:uid="{00000000-0005-0000-0000-0000E01C0000}"/>
    <cellStyle name="20% - Accent1 2 2 5 4 4 2 3" xfId="7562" xr:uid="{00000000-0005-0000-0000-0000E11C0000}"/>
    <cellStyle name="20% - Accent1 2 2 5 4 4 3" xfId="7563" xr:uid="{00000000-0005-0000-0000-0000E21C0000}"/>
    <cellStyle name="20% - Accent1 2 2 5 4 4 3 2" xfId="7564" xr:uid="{00000000-0005-0000-0000-0000E31C0000}"/>
    <cellStyle name="20% - Accent1 2 2 5 4 4 4" xfId="7565" xr:uid="{00000000-0005-0000-0000-0000E41C0000}"/>
    <cellStyle name="20% - Accent1 2 2 5 4 5" xfId="7566" xr:uid="{00000000-0005-0000-0000-0000E51C0000}"/>
    <cellStyle name="20% - Accent1 2 2 5 4 5 2" xfId="7567" xr:uid="{00000000-0005-0000-0000-0000E61C0000}"/>
    <cellStyle name="20% - Accent1 2 2 5 4 5 2 2" xfId="7568" xr:uid="{00000000-0005-0000-0000-0000E71C0000}"/>
    <cellStyle name="20% - Accent1 2 2 5 4 5 2 2 2" xfId="7569" xr:uid="{00000000-0005-0000-0000-0000E81C0000}"/>
    <cellStyle name="20% - Accent1 2 2 5 4 5 2 3" xfId="7570" xr:uid="{00000000-0005-0000-0000-0000E91C0000}"/>
    <cellStyle name="20% - Accent1 2 2 5 4 5 3" xfId="7571" xr:uid="{00000000-0005-0000-0000-0000EA1C0000}"/>
    <cellStyle name="20% - Accent1 2 2 5 4 5 3 2" xfId="7572" xr:uid="{00000000-0005-0000-0000-0000EB1C0000}"/>
    <cellStyle name="20% - Accent1 2 2 5 4 5 4" xfId="7573" xr:uid="{00000000-0005-0000-0000-0000EC1C0000}"/>
    <cellStyle name="20% - Accent1 2 2 5 4 6" xfId="7574" xr:uid="{00000000-0005-0000-0000-0000ED1C0000}"/>
    <cellStyle name="20% - Accent1 2 2 5 4 6 2" xfId="7575" xr:uid="{00000000-0005-0000-0000-0000EE1C0000}"/>
    <cellStyle name="20% - Accent1 2 2 5 4 6 2 2" xfId="7576" xr:uid="{00000000-0005-0000-0000-0000EF1C0000}"/>
    <cellStyle name="20% - Accent1 2 2 5 4 6 2 2 2" xfId="7577" xr:uid="{00000000-0005-0000-0000-0000F01C0000}"/>
    <cellStyle name="20% - Accent1 2 2 5 4 6 2 3" xfId="7578" xr:uid="{00000000-0005-0000-0000-0000F11C0000}"/>
    <cellStyle name="20% - Accent1 2 2 5 4 6 3" xfId="7579" xr:uid="{00000000-0005-0000-0000-0000F21C0000}"/>
    <cellStyle name="20% - Accent1 2 2 5 4 6 3 2" xfId="7580" xr:uid="{00000000-0005-0000-0000-0000F31C0000}"/>
    <cellStyle name="20% - Accent1 2 2 5 4 6 4" xfId="7581" xr:uid="{00000000-0005-0000-0000-0000F41C0000}"/>
    <cellStyle name="20% - Accent1 2 2 5 4 7" xfId="7582" xr:uid="{00000000-0005-0000-0000-0000F51C0000}"/>
    <cellStyle name="20% - Accent1 2 2 5 4 7 2" xfId="7583" xr:uid="{00000000-0005-0000-0000-0000F61C0000}"/>
    <cellStyle name="20% - Accent1 2 2 5 4 7 2 2" xfId="7584" xr:uid="{00000000-0005-0000-0000-0000F71C0000}"/>
    <cellStyle name="20% - Accent1 2 2 5 4 7 3" xfId="7585" xr:uid="{00000000-0005-0000-0000-0000F81C0000}"/>
    <cellStyle name="20% - Accent1 2 2 5 4 8" xfId="7586" xr:uid="{00000000-0005-0000-0000-0000F91C0000}"/>
    <cellStyle name="20% - Accent1 2 2 5 4 8 2" xfId="7587" xr:uid="{00000000-0005-0000-0000-0000FA1C0000}"/>
    <cellStyle name="20% - Accent1 2 2 5 4 8 2 2" xfId="7588" xr:uid="{00000000-0005-0000-0000-0000FB1C0000}"/>
    <cellStyle name="20% - Accent1 2 2 5 4 8 3" xfId="7589" xr:uid="{00000000-0005-0000-0000-0000FC1C0000}"/>
    <cellStyle name="20% - Accent1 2 2 5 4 9" xfId="7590" xr:uid="{00000000-0005-0000-0000-0000FD1C0000}"/>
    <cellStyle name="20% - Accent1 2 2 5 4 9 2" xfId="7591" xr:uid="{00000000-0005-0000-0000-0000FE1C0000}"/>
    <cellStyle name="20% - Accent1 2 2 5 5" xfId="7592" xr:uid="{00000000-0005-0000-0000-0000FF1C0000}"/>
    <cellStyle name="20% - Accent1 2 2 5 5 10" xfId="7593" xr:uid="{00000000-0005-0000-0000-0000001D0000}"/>
    <cellStyle name="20% - Accent1 2 2 5 5 10 2" xfId="7594" xr:uid="{00000000-0005-0000-0000-0000011D0000}"/>
    <cellStyle name="20% - Accent1 2 2 5 5 11" xfId="7595" xr:uid="{00000000-0005-0000-0000-0000021D0000}"/>
    <cellStyle name="20% - Accent1 2 2 5 5 2" xfId="7596" xr:uid="{00000000-0005-0000-0000-0000031D0000}"/>
    <cellStyle name="20% - Accent1 2 2 5 5 2 2" xfId="7597" xr:uid="{00000000-0005-0000-0000-0000041D0000}"/>
    <cellStyle name="20% - Accent1 2 2 5 5 2 2 2" xfId="7598" xr:uid="{00000000-0005-0000-0000-0000051D0000}"/>
    <cellStyle name="20% - Accent1 2 2 5 5 2 2 2 2" xfId="7599" xr:uid="{00000000-0005-0000-0000-0000061D0000}"/>
    <cellStyle name="20% - Accent1 2 2 5 5 2 2 2 2 2" xfId="7600" xr:uid="{00000000-0005-0000-0000-0000071D0000}"/>
    <cellStyle name="20% - Accent1 2 2 5 5 2 2 2 3" xfId="7601" xr:uid="{00000000-0005-0000-0000-0000081D0000}"/>
    <cellStyle name="20% - Accent1 2 2 5 5 2 2 3" xfId="7602" xr:uid="{00000000-0005-0000-0000-0000091D0000}"/>
    <cellStyle name="20% - Accent1 2 2 5 5 2 2 3 2" xfId="7603" xr:uid="{00000000-0005-0000-0000-00000A1D0000}"/>
    <cellStyle name="20% - Accent1 2 2 5 5 2 2 4" xfId="7604" xr:uid="{00000000-0005-0000-0000-00000B1D0000}"/>
    <cellStyle name="20% - Accent1 2 2 5 5 2 3" xfId="7605" xr:uid="{00000000-0005-0000-0000-00000C1D0000}"/>
    <cellStyle name="20% - Accent1 2 2 5 5 2 3 2" xfId="7606" xr:uid="{00000000-0005-0000-0000-00000D1D0000}"/>
    <cellStyle name="20% - Accent1 2 2 5 5 2 3 2 2" xfId="7607" xr:uid="{00000000-0005-0000-0000-00000E1D0000}"/>
    <cellStyle name="20% - Accent1 2 2 5 5 2 3 2 2 2" xfId="7608" xr:uid="{00000000-0005-0000-0000-00000F1D0000}"/>
    <cellStyle name="20% - Accent1 2 2 5 5 2 3 2 3" xfId="7609" xr:uid="{00000000-0005-0000-0000-0000101D0000}"/>
    <cellStyle name="20% - Accent1 2 2 5 5 2 3 3" xfId="7610" xr:uid="{00000000-0005-0000-0000-0000111D0000}"/>
    <cellStyle name="20% - Accent1 2 2 5 5 2 3 3 2" xfId="7611" xr:uid="{00000000-0005-0000-0000-0000121D0000}"/>
    <cellStyle name="20% - Accent1 2 2 5 5 2 3 4" xfId="7612" xr:uid="{00000000-0005-0000-0000-0000131D0000}"/>
    <cellStyle name="20% - Accent1 2 2 5 5 2 4" xfId="7613" xr:uid="{00000000-0005-0000-0000-0000141D0000}"/>
    <cellStyle name="20% - Accent1 2 2 5 5 2 4 2" xfId="7614" xr:uid="{00000000-0005-0000-0000-0000151D0000}"/>
    <cellStyle name="20% - Accent1 2 2 5 5 2 4 2 2" xfId="7615" xr:uid="{00000000-0005-0000-0000-0000161D0000}"/>
    <cellStyle name="20% - Accent1 2 2 5 5 2 4 2 2 2" xfId="7616" xr:uid="{00000000-0005-0000-0000-0000171D0000}"/>
    <cellStyle name="20% - Accent1 2 2 5 5 2 4 2 3" xfId="7617" xr:uid="{00000000-0005-0000-0000-0000181D0000}"/>
    <cellStyle name="20% - Accent1 2 2 5 5 2 4 3" xfId="7618" xr:uid="{00000000-0005-0000-0000-0000191D0000}"/>
    <cellStyle name="20% - Accent1 2 2 5 5 2 4 3 2" xfId="7619" xr:uid="{00000000-0005-0000-0000-00001A1D0000}"/>
    <cellStyle name="20% - Accent1 2 2 5 5 2 4 4" xfId="7620" xr:uid="{00000000-0005-0000-0000-00001B1D0000}"/>
    <cellStyle name="20% - Accent1 2 2 5 5 2 5" xfId="7621" xr:uid="{00000000-0005-0000-0000-00001C1D0000}"/>
    <cellStyle name="20% - Accent1 2 2 5 5 2 5 2" xfId="7622" xr:uid="{00000000-0005-0000-0000-00001D1D0000}"/>
    <cellStyle name="20% - Accent1 2 2 5 5 2 5 2 2" xfId="7623" xr:uid="{00000000-0005-0000-0000-00001E1D0000}"/>
    <cellStyle name="20% - Accent1 2 2 5 5 2 5 3" xfId="7624" xr:uid="{00000000-0005-0000-0000-00001F1D0000}"/>
    <cellStyle name="20% - Accent1 2 2 5 5 2 6" xfId="7625" xr:uid="{00000000-0005-0000-0000-0000201D0000}"/>
    <cellStyle name="20% - Accent1 2 2 5 5 2 6 2" xfId="7626" xr:uid="{00000000-0005-0000-0000-0000211D0000}"/>
    <cellStyle name="20% - Accent1 2 2 5 5 2 6 2 2" xfId="7627" xr:uid="{00000000-0005-0000-0000-0000221D0000}"/>
    <cellStyle name="20% - Accent1 2 2 5 5 2 6 3" xfId="7628" xr:uid="{00000000-0005-0000-0000-0000231D0000}"/>
    <cellStyle name="20% - Accent1 2 2 5 5 2 7" xfId="7629" xr:uid="{00000000-0005-0000-0000-0000241D0000}"/>
    <cellStyle name="20% - Accent1 2 2 5 5 2 7 2" xfId="7630" xr:uid="{00000000-0005-0000-0000-0000251D0000}"/>
    <cellStyle name="20% - Accent1 2 2 5 5 2 8" xfId="7631" xr:uid="{00000000-0005-0000-0000-0000261D0000}"/>
    <cellStyle name="20% - Accent1 2 2 5 5 2 8 2" xfId="7632" xr:uid="{00000000-0005-0000-0000-0000271D0000}"/>
    <cellStyle name="20% - Accent1 2 2 5 5 2 9" xfId="7633" xr:uid="{00000000-0005-0000-0000-0000281D0000}"/>
    <cellStyle name="20% - Accent1 2 2 5 5 3" xfId="7634" xr:uid="{00000000-0005-0000-0000-0000291D0000}"/>
    <cellStyle name="20% - Accent1 2 2 5 5 3 2" xfId="7635" xr:uid="{00000000-0005-0000-0000-00002A1D0000}"/>
    <cellStyle name="20% - Accent1 2 2 5 5 3 2 2" xfId="7636" xr:uid="{00000000-0005-0000-0000-00002B1D0000}"/>
    <cellStyle name="20% - Accent1 2 2 5 5 3 2 2 2" xfId="7637" xr:uid="{00000000-0005-0000-0000-00002C1D0000}"/>
    <cellStyle name="20% - Accent1 2 2 5 5 3 2 2 2 2" xfId="7638" xr:uid="{00000000-0005-0000-0000-00002D1D0000}"/>
    <cellStyle name="20% - Accent1 2 2 5 5 3 2 2 3" xfId="7639" xr:uid="{00000000-0005-0000-0000-00002E1D0000}"/>
    <cellStyle name="20% - Accent1 2 2 5 5 3 2 3" xfId="7640" xr:uid="{00000000-0005-0000-0000-00002F1D0000}"/>
    <cellStyle name="20% - Accent1 2 2 5 5 3 2 3 2" xfId="7641" xr:uid="{00000000-0005-0000-0000-0000301D0000}"/>
    <cellStyle name="20% - Accent1 2 2 5 5 3 2 4" xfId="7642" xr:uid="{00000000-0005-0000-0000-0000311D0000}"/>
    <cellStyle name="20% - Accent1 2 2 5 5 3 3" xfId="7643" xr:uid="{00000000-0005-0000-0000-0000321D0000}"/>
    <cellStyle name="20% - Accent1 2 2 5 5 3 3 2" xfId="7644" xr:uid="{00000000-0005-0000-0000-0000331D0000}"/>
    <cellStyle name="20% - Accent1 2 2 5 5 3 3 2 2" xfId="7645" xr:uid="{00000000-0005-0000-0000-0000341D0000}"/>
    <cellStyle name="20% - Accent1 2 2 5 5 3 3 2 2 2" xfId="7646" xr:uid="{00000000-0005-0000-0000-0000351D0000}"/>
    <cellStyle name="20% - Accent1 2 2 5 5 3 3 2 3" xfId="7647" xr:uid="{00000000-0005-0000-0000-0000361D0000}"/>
    <cellStyle name="20% - Accent1 2 2 5 5 3 3 3" xfId="7648" xr:uid="{00000000-0005-0000-0000-0000371D0000}"/>
    <cellStyle name="20% - Accent1 2 2 5 5 3 3 3 2" xfId="7649" xr:uid="{00000000-0005-0000-0000-0000381D0000}"/>
    <cellStyle name="20% - Accent1 2 2 5 5 3 3 4" xfId="7650" xr:uid="{00000000-0005-0000-0000-0000391D0000}"/>
    <cellStyle name="20% - Accent1 2 2 5 5 3 4" xfId="7651" xr:uid="{00000000-0005-0000-0000-00003A1D0000}"/>
    <cellStyle name="20% - Accent1 2 2 5 5 3 4 2" xfId="7652" xr:uid="{00000000-0005-0000-0000-00003B1D0000}"/>
    <cellStyle name="20% - Accent1 2 2 5 5 3 4 2 2" xfId="7653" xr:uid="{00000000-0005-0000-0000-00003C1D0000}"/>
    <cellStyle name="20% - Accent1 2 2 5 5 3 4 2 2 2" xfId="7654" xr:uid="{00000000-0005-0000-0000-00003D1D0000}"/>
    <cellStyle name="20% - Accent1 2 2 5 5 3 4 2 3" xfId="7655" xr:uid="{00000000-0005-0000-0000-00003E1D0000}"/>
    <cellStyle name="20% - Accent1 2 2 5 5 3 4 3" xfId="7656" xr:uid="{00000000-0005-0000-0000-00003F1D0000}"/>
    <cellStyle name="20% - Accent1 2 2 5 5 3 4 3 2" xfId="7657" xr:uid="{00000000-0005-0000-0000-0000401D0000}"/>
    <cellStyle name="20% - Accent1 2 2 5 5 3 4 4" xfId="7658" xr:uid="{00000000-0005-0000-0000-0000411D0000}"/>
    <cellStyle name="20% - Accent1 2 2 5 5 3 5" xfId="7659" xr:uid="{00000000-0005-0000-0000-0000421D0000}"/>
    <cellStyle name="20% - Accent1 2 2 5 5 3 5 2" xfId="7660" xr:uid="{00000000-0005-0000-0000-0000431D0000}"/>
    <cellStyle name="20% - Accent1 2 2 5 5 3 5 2 2" xfId="7661" xr:uid="{00000000-0005-0000-0000-0000441D0000}"/>
    <cellStyle name="20% - Accent1 2 2 5 5 3 5 3" xfId="7662" xr:uid="{00000000-0005-0000-0000-0000451D0000}"/>
    <cellStyle name="20% - Accent1 2 2 5 5 3 6" xfId="7663" xr:uid="{00000000-0005-0000-0000-0000461D0000}"/>
    <cellStyle name="20% - Accent1 2 2 5 5 3 6 2" xfId="7664" xr:uid="{00000000-0005-0000-0000-0000471D0000}"/>
    <cellStyle name="20% - Accent1 2 2 5 5 3 6 2 2" xfId="7665" xr:uid="{00000000-0005-0000-0000-0000481D0000}"/>
    <cellStyle name="20% - Accent1 2 2 5 5 3 6 3" xfId="7666" xr:uid="{00000000-0005-0000-0000-0000491D0000}"/>
    <cellStyle name="20% - Accent1 2 2 5 5 3 7" xfId="7667" xr:uid="{00000000-0005-0000-0000-00004A1D0000}"/>
    <cellStyle name="20% - Accent1 2 2 5 5 3 7 2" xfId="7668" xr:uid="{00000000-0005-0000-0000-00004B1D0000}"/>
    <cellStyle name="20% - Accent1 2 2 5 5 3 8" xfId="7669" xr:uid="{00000000-0005-0000-0000-00004C1D0000}"/>
    <cellStyle name="20% - Accent1 2 2 5 5 3 8 2" xfId="7670" xr:uid="{00000000-0005-0000-0000-00004D1D0000}"/>
    <cellStyle name="20% - Accent1 2 2 5 5 3 9" xfId="7671" xr:uid="{00000000-0005-0000-0000-00004E1D0000}"/>
    <cellStyle name="20% - Accent1 2 2 5 5 4" xfId="7672" xr:uid="{00000000-0005-0000-0000-00004F1D0000}"/>
    <cellStyle name="20% - Accent1 2 2 5 5 4 2" xfId="7673" xr:uid="{00000000-0005-0000-0000-0000501D0000}"/>
    <cellStyle name="20% - Accent1 2 2 5 5 4 2 2" xfId="7674" xr:uid="{00000000-0005-0000-0000-0000511D0000}"/>
    <cellStyle name="20% - Accent1 2 2 5 5 4 2 2 2" xfId="7675" xr:uid="{00000000-0005-0000-0000-0000521D0000}"/>
    <cellStyle name="20% - Accent1 2 2 5 5 4 2 3" xfId="7676" xr:uid="{00000000-0005-0000-0000-0000531D0000}"/>
    <cellStyle name="20% - Accent1 2 2 5 5 4 3" xfId="7677" xr:uid="{00000000-0005-0000-0000-0000541D0000}"/>
    <cellStyle name="20% - Accent1 2 2 5 5 4 3 2" xfId="7678" xr:uid="{00000000-0005-0000-0000-0000551D0000}"/>
    <cellStyle name="20% - Accent1 2 2 5 5 4 4" xfId="7679" xr:uid="{00000000-0005-0000-0000-0000561D0000}"/>
    <cellStyle name="20% - Accent1 2 2 5 5 5" xfId="7680" xr:uid="{00000000-0005-0000-0000-0000571D0000}"/>
    <cellStyle name="20% - Accent1 2 2 5 5 5 2" xfId="7681" xr:uid="{00000000-0005-0000-0000-0000581D0000}"/>
    <cellStyle name="20% - Accent1 2 2 5 5 5 2 2" xfId="7682" xr:uid="{00000000-0005-0000-0000-0000591D0000}"/>
    <cellStyle name="20% - Accent1 2 2 5 5 5 2 2 2" xfId="7683" xr:uid="{00000000-0005-0000-0000-00005A1D0000}"/>
    <cellStyle name="20% - Accent1 2 2 5 5 5 2 3" xfId="7684" xr:uid="{00000000-0005-0000-0000-00005B1D0000}"/>
    <cellStyle name="20% - Accent1 2 2 5 5 5 3" xfId="7685" xr:uid="{00000000-0005-0000-0000-00005C1D0000}"/>
    <cellStyle name="20% - Accent1 2 2 5 5 5 3 2" xfId="7686" xr:uid="{00000000-0005-0000-0000-00005D1D0000}"/>
    <cellStyle name="20% - Accent1 2 2 5 5 5 4" xfId="7687" xr:uid="{00000000-0005-0000-0000-00005E1D0000}"/>
    <cellStyle name="20% - Accent1 2 2 5 5 6" xfId="7688" xr:uid="{00000000-0005-0000-0000-00005F1D0000}"/>
    <cellStyle name="20% - Accent1 2 2 5 5 6 2" xfId="7689" xr:uid="{00000000-0005-0000-0000-0000601D0000}"/>
    <cellStyle name="20% - Accent1 2 2 5 5 6 2 2" xfId="7690" xr:uid="{00000000-0005-0000-0000-0000611D0000}"/>
    <cellStyle name="20% - Accent1 2 2 5 5 6 2 2 2" xfId="7691" xr:uid="{00000000-0005-0000-0000-0000621D0000}"/>
    <cellStyle name="20% - Accent1 2 2 5 5 6 2 3" xfId="7692" xr:uid="{00000000-0005-0000-0000-0000631D0000}"/>
    <cellStyle name="20% - Accent1 2 2 5 5 6 3" xfId="7693" xr:uid="{00000000-0005-0000-0000-0000641D0000}"/>
    <cellStyle name="20% - Accent1 2 2 5 5 6 3 2" xfId="7694" xr:uid="{00000000-0005-0000-0000-0000651D0000}"/>
    <cellStyle name="20% - Accent1 2 2 5 5 6 4" xfId="7695" xr:uid="{00000000-0005-0000-0000-0000661D0000}"/>
    <cellStyle name="20% - Accent1 2 2 5 5 7" xfId="7696" xr:uid="{00000000-0005-0000-0000-0000671D0000}"/>
    <cellStyle name="20% - Accent1 2 2 5 5 7 2" xfId="7697" xr:uid="{00000000-0005-0000-0000-0000681D0000}"/>
    <cellStyle name="20% - Accent1 2 2 5 5 7 2 2" xfId="7698" xr:uid="{00000000-0005-0000-0000-0000691D0000}"/>
    <cellStyle name="20% - Accent1 2 2 5 5 7 3" xfId="7699" xr:uid="{00000000-0005-0000-0000-00006A1D0000}"/>
    <cellStyle name="20% - Accent1 2 2 5 5 8" xfId="7700" xr:uid="{00000000-0005-0000-0000-00006B1D0000}"/>
    <cellStyle name="20% - Accent1 2 2 5 5 8 2" xfId="7701" xr:uid="{00000000-0005-0000-0000-00006C1D0000}"/>
    <cellStyle name="20% - Accent1 2 2 5 5 8 2 2" xfId="7702" xr:uid="{00000000-0005-0000-0000-00006D1D0000}"/>
    <cellStyle name="20% - Accent1 2 2 5 5 8 3" xfId="7703" xr:uid="{00000000-0005-0000-0000-00006E1D0000}"/>
    <cellStyle name="20% - Accent1 2 2 5 5 9" xfId="7704" xr:uid="{00000000-0005-0000-0000-00006F1D0000}"/>
    <cellStyle name="20% - Accent1 2 2 5 5 9 2" xfId="7705" xr:uid="{00000000-0005-0000-0000-0000701D0000}"/>
    <cellStyle name="20% - Accent1 2 2 5 6" xfId="7706" xr:uid="{00000000-0005-0000-0000-0000711D0000}"/>
    <cellStyle name="20% - Accent1 2 2 5 6 2" xfId="7707" xr:uid="{00000000-0005-0000-0000-0000721D0000}"/>
    <cellStyle name="20% - Accent1 2 2 5 6 2 2" xfId="7708" xr:uid="{00000000-0005-0000-0000-0000731D0000}"/>
    <cellStyle name="20% - Accent1 2 2 5 6 2 2 2" xfId="7709" xr:uid="{00000000-0005-0000-0000-0000741D0000}"/>
    <cellStyle name="20% - Accent1 2 2 5 6 2 2 2 2" xfId="7710" xr:uid="{00000000-0005-0000-0000-0000751D0000}"/>
    <cellStyle name="20% - Accent1 2 2 5 6 2 2 3" xfId="7711" xr:uid="{00000000-0005-0000-0000-0000761D0000}"/>
    <cellStyle name="20% - Accent1 2 2 5 6 2 3" xfId="7712" xr:uid="{00000000-0005-0000-0000-0000771D0000}"/>
    <cellStyle name="20% - Accent1 2 2 5 6 2 3 2" xfId="7713" xr:uid="{00000000-0005-0000-0000-0000781D0000}"/>
    <cellStyle name="20% - Accent1 2 2 5 6 2 4" xfId="7714" xr:uid="{00000000-0005-0000-0000-0000791D0000}"/>
    <cellStyle name="20% - Accent1 2 2 5 6 3" xfId="7715" xr:uid="{00000000-0005-0000-0000-00007A1D0000}"/>
    <cellStyle name="20% - Accent1 2 2 5 6 3 2" xfId="7716" xr:uid="{00000000-0005-0000-0000-00007B1D0000}"/>
    <cellStyle name="20% - Accent1 2 2 5 6 3 2 2" xfId="7717" xr:uid="{00000000-0005-0000-0000-00007C1D0000}"/>
    <cellStyle name="20% - Accent1 2 2 5 6 3 2 2 2" xfId="7718" xr:uid="{00000000-0005-0000-0000-00007D1D0000}"/>
    <cellStyle name="20% - Accent1 2 2 5 6 3 2 3" xfId="7719" xr:uid="{00000000-0005-0000-0000-00007E1D0000}"/>
    <cellStyle name="20% - Accent1 2 2 5 6 3 3" xfId="7720" xr:uid="{00000000-0005-0000-0000-00007F1D0000}"/>
    <cellStyle name="20% - Accent1 2 2 5 6 3 3 2" xfId="7721" xr:uid="{00000000-0005-0000-0000-0000801D0000}"/>
    <cellStyle name="20% - Accent1 2 2 5 6 3 4" xfId="7722" xr:uid="{00000000-0005-0000-0000-0000811D0000}"/>
    <cellStyle name="20% - Accent1 2 2 5 6 4" xfId="7723" xr:uid="{00000000-0005-0000-0000-0000821D0000}"/>
    <cellStyle name="20% - Accent1 2 2 5 6 4 2" xfId="7724" xr:uid="{00000000-0005-0000-0000-0000831D0000}"/>
    <cellStyle name="20% - Accent1 2 2 5 6 4 2 2" xfId="7725" xr:uid="{00000000-0005-0000-0000-0000841D0000}"/>
    <cellStyle name="20% - Accent1 2 2 5 6 4 2 2 2" xfId="7726" xr:uid="{00000000-0005-0000-0000-0000851D0000}"/>
    <cellStyle name="20% - Accent1 2 2 5 6 4 2 3" xfId="7727" xr:uid="{00000000-0005-0000-0000-0000861D0000}"/>
    <cellStyle name="20% - Accent1 2 2 5 6 4 3" xfId="7728" xr:uid="{00000000-0005-0000-0000-0000871D0000}"/>
    <cellStyle name="20% - Accent1 2 2 5 6 4 3 2" xfId="7729" xr:uid="{00000000-0005-0000-0000-0000881D0000}"/>
    <cellStyle name="20% - Accent1 2 2 5 6 4 4" xfId="7730" xr:uid="{00000000-0005-0000-0000-0000891D0000}"/>
    <cellStyle name="20% - Accent1 2 2 5 6 5" xfId="7731" xr:uid="{00000000-0005-0000-0000-00008A1D0000}"/>
    <cellStyle name="20% - Accent1 2 2 5 6 5 2" xfId="7732" xr:uid="{00000000-0005-0000-0000-00008B1D0000}"/>
    <cellStyle name="20% - Accent1 2 2 5 6 5 2 2" xfId="7733" xr:uid="{00000000-0005-0000-0000-00008C1D0000}"/>
    <cellStyle name="20% - Accent1 2 2 5 6 5 3" xfId="7734" xr:uid="{00000000-0005-0000-0000-00008D1D0000}"/>
    <cellStyle name="20% - Accent1 2 2 5 6 6" xfId="7735" xr:uid="{00000000-0005-0000-0000-00008E1D0000}"/>
    <cellStyle name="20% - Accent1 2 2 5 6 6 2" xfId="7736" xr:uid="{00000000-0005-0000-0000-00008F1D0000}"/>
    <cellStyle name="20% - Accent1 2 2 5 6 6 2 2" xfId="7737" xr:uid="{00000000-0005-0000-0000-0000901D0000}"/>
    <cellStyle name="20% - Accent1 2 2 5 6 6 3" xfId="7738" xr:uid="{00000000-0005-0000-0000-0000911D0000}"/>
    <cellStyle name="20% - Accent1 2 2 5 6 7" xfId="7739" xr:uid="{00000000-0005-0000-0000-0000921D0000}"/>
    <cellStyle name="20% - Accent1 2 2 5 6 7 2" xfId="7740" xr:uid="{00000000-0005-0000-0000-0000931D0000}"/>
    <cellStyle name="20% - Accent1 2 2 5 6 8" xfId="7741" xr:uid="{00000000-0005-0000-0000-0000941D0000}"/>
    <cellStyle name="20% - Accent1 2 2 5 6 8 2" xfId="7742" xr:uid="{00000000-0005-0000-0000-0000951D0000}"/>
    <cellStyle name="20% - Accent1 2 2 5 6 9" xfId="7743" xr:uid="{00000000-0005-0000-0000-0000961D0000}"/>
    <cellStyle name="20% - Accent1 2 2 5 7" xfId="7744" xr:uid="{00000000-0005-0000-0000-0000971D0000}"/>
    <cellStyle name="20% - Accent1 2 2 5 7 2" xfId="7745" xr:uid="{00000000-0005-0000-0000-0000981D0000}"/>
    <cellStyle name="20% - Accent1 2 2 5 7 2 2" xfId="7746" xr:uid="{00000000-0005-0000-0000-0000991D0000}"/>
    <cellStyle name="20% - Accent1 2 2 5 7 2 2 2" xfId="7747" xr:uid="{00000000-0005-0000-0000-00009A1D0000}"/>
    <cellStyle name="20% - Accent1 2 2 5 7 2 2 2 2" xfId="7748" xr:uid="{00000000-0005-0000-0000-00009B1D0000}"/>
    <cellStyle name="20% - Accent1 2 2 5 7 2 2 3" xfId="7749" xr:uid="{00000000-0005-0000-0000-00009C1D0000}"/>
    <cellStyle name="20% - Accent1 2 2 5 7 2 3" xfId="7750" xr:uid="{00000000-0005-0000-0000-00009D1D0000}"/>
    <cellStyle name="20% - Accent1 2 2 5 7 2 3 2" xfId="7751" xr:uid="{00000000-0005-0000-0000-00009E1D0000}"/>
    <cellStyle name="20% - Accent1 2 2 5 7 2 4" xfId="7752" xr:uid="{00000000-0005-0000-0000-00009F1D0000}"/>
    <cellStyle name="20% - Accent1 2 2 5 7 3" xfId="7753" xr:uid="{00000000-0005-0000-0000-0000A01D0000}"/>
    <cellStyle name="20% - Accent1 2 2 5 7 3 2" xfId="7754" xr:uid="{00000000-0005-0000-0000-0000A11D0000}"/>
    <cellStyle name="20% - Accent1 2 2 5 7 3 2 2" xfId="7755" xr:uid="{00000000-0005-0000-0000-0000A21D0000}"/>
    <cellStyle name="20% - Accent1 2 2 5 7 3 2 2 2" xfId="7756" xr:uid="{00000000-0005-0000-0000-0000A31D0000}"/>
    <cellStyle name="20% - Accent1 2 2 5 7 3 2 3" xfId="7757" xr:uid="{00000000-0005-0000-0000-0000A41D0000}"/>
    <cellStyle name="20% - Accent1 2 2 5 7 3 3" xfId="7758" xr:uid="{00000000-0005-0000-0000-0000A51D0000}"/>
    <cellStyle name="20% - Accent1 2 2 5 7 3 3 2" xfId="7759" xr:uid="{00000000-0005-0000-0000-0000A61D0000}"/>
    <cellStyle name="20% - Accent1 2 2 5 7 3 4" xfId="7760" xr:uid="{00000000-0005-0000-0000-0000A71D0000}"/>
    <cellStyle name="20% - Accent1 2 2 5 7 4" xfId="7761" xr:uid="{00000000-0005-0000-0000-0000A81D0000}"/>
    <cellStyle name="20% - Accent1 2 2 5 7 4 2" xfId="7762" xr:uid="{00000000-0005-0000-0000-0000A91D0000}"/>
    <cellStyle name="20% - Accent1 2 2 5 7 4 2 2" xfId="7763" xr:uid="{00000000-0005-0000-0000-0000AA1D0000}"/>
    <cellStyle name="20% - Accent1 2 2 5 7 4 2 2 2" xfId="7764" xr:uid="{00000000-0005-0000-0000-0000AB1D0000}"/>
    <cellStyle name="20% - Accent1 2 2 5 7 4 2 3" xfId="7765" xr:uid="{00000000-0005-0000-0000-0000AC1D0000}"/>
    <cellStyle name="20% - Accent1 2 2 5 7 4 3" xfId="7766" xr:uid="{00000000-0005-0000-0000-0000AD1D0000}"/>
    <cellStyle name="20% - Accent1 2 2 5 7 4 3 2" xfId="7767" xr:uid="{00000000-0005-0000-0000-0000AE1D0000}"/>
    <cellStyle name="20% - Accent1 2 2 5 7 4 4" xfId="7768" xr:uid="{00000000-0005-0000-0000-0000AF1D0000}"/>
    <cellStyle name="20% - Accent1 2 2 5 7 5" xfId="7769" xr:uid="{00000000-0005-0000-0000-0000B01D0000}"/>
    <cellStyle name="20% - Accent1 2 2 5 7 5 2" xfId="7770" xr:uid="{00000000-0005-0000-0000-0000B11D0000}"/>
    <cellStyle name="20% - Accent1 2 2 5 7 5 2 2" xfId="7771" xr:uid="{00000000-0005-0000-0000-0000B21D0000}"/>
    <cellStyle name="20% - Accent1 2 2 5 7 5 3" xfId="7772" xr:uid="{00000000-0005-0000-0000-0000B31D0000}"/>
    <cellStyle name="20% - Accent1 2 2 5 7 6" xfId="7773" xr:uid="{00000000-0005-0000-0000-0000B41D0000}"/>
    <cellStyle name="20% - Accent1 2 2 5 7 6 2" xfId="7774" xr:uid="{00000000-0005-0000-0000-0000B51D0000}"/>
    <cellStyle name="20% - Accent1 2 2 5 7 6 2 2" xfId="7775" xr:uid="{00000000-0005-0000-0000-0000B61D0000}"/>
    <cellStyle name="20% - Accent1 2 2 5 7 6 3" xfId="7776" xr:uid="{00000000-0005-0000-0000-0000B71D0000}"/>
    <cellStyle name="20% - Accent1 2 2 5 7 7" xfId="7777" xr:uid="{00000000-0005-0000-0000-0000B81D0000}"/>
    <cellStyle name="20% - Accent1 2 2 5 7 7 2" xfId="7778" xr:uid="{00000000-0005-0000-0000-0000B91D0000}"/>
    <cellStyle name="20% - Accent1 2 2 5 7 8" xfId="7779" xr:uid="{00000000-0005-0000-0000-0000BA1D0000}"/>
    <cellStyle name="20% - Accent1 2 2 5 7 8 2" xfId="7780" xr:uid="{00000000-0005-0000-0000-0000BB1D0000}"/>
    <cellStyle name="20% - Accent1 2 2 5 7 9" xfId="7781" xr:uid="{00000000-0005-0000-0000-0000BC1D0000}"/>
    <cellStyle name="20% - Accent1 2 2 5 8" xfId="7782" xr:uid="{00000000-0005-0000-0000-0000BD1D0000}"/>
    <cellStyle name="20% - Accent1 2 2 5 8 2" xfId="7783" xr:uid="{00000000-0005-0000-0000-0000BE1D0000}"/>
    <cellStyle name="20% - Accent1 2 2 5 8 2 2" xfId="7784" xr:uid="{00000000-0005-0000-0000-0000BF1D0000}"/>
    <cellStyle name="20% - Accent1 2 2 5 8 2 2 2" xfId="7785" xr:uid="{00000000-0005-0000-0000-0000C01D0000}"/>
    <cellStyle name="20% - Accent1 2 2 5 8 2 3" xfId="7786" xr:uid="{00000000-0005-0000-0000-0000C11D0000}"/>
    <cellStyle name="20% - Accent1 2 2 5 8 3" xfId="7787" xr:uid="{00000000-0005-0000-0000-0000C21D0000}"/>
    <cellStyle name="20% - Accent1 2 2 5 8 3 2" xfId="7788" xr:uid="{00000000-0005-0000-0000-0000C31D0000}"/>
    <cellStyle name="20% - Accent1 2 2 5 8 4" xfId="7789" xr:uid="{00000000-0005-0000-0000-0000C41D0000}"/>
    <cellStyle name="20% - Accent1 2 2 5 9" xfId="7790" xr:uid="{00000000-0005-0000-0000-0000C51D0000}"/>
    <cellStyle name="20% - Accent1 2 2 5 9 2" xfId="7791" xr:uid="{00000000-0005-0000-0000-0000C61D0000}"/>
    <cellStyle name="20% - Accent1 2 2 5 9 2 2" xfId="7792" xr:uid="{00000000-0005-0000-0000-0000C71D0000}"/>
    <cellStyle name="20% - Accent1 2 2 5 9 2 2 2" xfId="7793" xr:uid="{00000000-0005-0000-0000-0000C81D0000}"/>
    <cellStyle name="20% - Accent1 2 2 5 9 2 3" xfId="7794" xr:uid="{00000000-0005-0000-0000-0000C91D0000}"/>
    <cellStyle name="20% - Accent1 2 2 5 9 3" xfId="7795" xr:uid="{00000000-0005-0000-0000-0000CA1D0000}"/>
    <cellStyle name="20% - Accent1 2 2 5 9 3 2" xfId="7796" xr:uid="{00000000-0005-0000-0000-0000CB1D0000}"/>
    <cellStyle name="20% - Accent1 2 2 5 9 4" xfId="7797" xr:uid="{00000000-0005-0000-0000-0000CC1D0000}"/>
    <cellStyle name="20% - Accent1 2 2 6" xfId="7798" xr:uid="{00000000-0005-0000-0000-0000CD1D0000}"/>
    <cellStyle name="20% - Accent1 2 2 6 10" xfId="7799" xr:uid="{00000000-0005-0000-0000-0000CE1D0000}"/>
    <cellStyle name="20% - Accent1 2 2 6 10 2" xfId="7800" xr:uid="{00000000-0005-0000-0000-0000CF1D0000}"/>
    <cellStyle name="20% - Accent1 2 2 6 10 2 2" xfId="7801" xr:uid="{00000000-0005-0000-0000-0000D01D0000}"/>
    <cellStyle name="20% - Accent1 2 2 6 10 3" xfId="7802" xr:uid="{00000000-0005-0000-0000-0000D11D0000}"/>
    <cellStyle name="20% - Accent1 2 2 6 11" xfId="7803" xr:uid="{00000000-0005-0000-0000-0000D21D0000}"/>
    <cellStyle name="20% - Accent1 2 2 6 11 2" xfId="7804" xr:uid="{00000000-0005-0000-0000-0000D31D0000}"/>
    <cellStyle name="20% - Accent1 2 2 6 11 2 2" xfId="7805" xr:uid="{00000000-0005-0000-0000-0000D41D0000}"/>
    <cellStyle name="20% - Accent1 2 2 6 11 3" xfId="7806" xr:uid="{00000000-0005-0000-0000-0000D51D0000}"/>
    <cellStyle name="20% - Accent1 2 2 6 12" xfId="7807" xr:uid="{00000000-0005-0000-0000-0000D61D0000}"/>
    <cellStyle name="20% - Accent1 2 2 6 12 2" xfId="7808" xr:uid="{00000000-0005-0000-0000-0000D71D0000}"/>
    <cellStyle name="20% - Accent1 2 2 6 13" xfId="7809" xr:uid="{00000000-0005-0000-0000-0000D81D0000}"/>
    <cellStyle name="20% - Accent1 2 2 6 13 2" xfId="7810" xr:uid="{00000000-0005-0000-0000-0000D91D0000}"/>
    <cellStyle name="20% - Accent1 2 2 6 14" xfId="7811" xr:uid="{00000000-0005-0000-0000-0000DA1D0000}"/>
    <cellStyle name="20% - Accent1 2 2 6 2" xfId="7812" xr:uid="{00000000-0005-0000-0000-0000DB1D0000}"/>
    <cellStyle name="20% - Accent1 2 2 6 2 10" xfId="7813" xr:uid="{00000000-0005-0000-0000-0000DC1D0000}"/>
    <cellStyle name="20% - Accent1 2 2 6 2 10 2" xfId="7814" xr:uid="{00000000-0005-0000-0000-0000DD1D0000}"/>
    <cellStyle name="20% - Accent1 2 2 6 2 11" xfId="7815" xr:uid="{00000000-0005-0000-0000-0000DE1D0000}"/>
    <cellStyle name="20% - Accent1 2 2 6 2 2" xfId="7816" xr:uid="{00000000-0005-0000-0000-0000DF1D0000}"/>
    <cellStyle name="20% - Accent1 2 2 6 2 2 2" xfId="7817" xr:uid="{00000000-0005-0000-0000-0000E01D0000}"/>
    <cellStyle name="20% - Accent1 2 2 6 2 2 2 2" xfId="7818" xr:uid="{00000000-0005-0000-0000-0000E11D0000}"/>
    <cellStyle name="20% - Accent1 2 2 6 2 2 2 2 2" xfId="7819" xr:uid="{00000000-0005-0000-0000-0000E21D0000}"/>
    <cellStyle name="20% - Accent1 2 2 6 2 2 2 2 2 2" xfId="7820" xr:uid="{00000000-0005-0000-0000-0000E31D0000}"/>
    <cellStyle name="20% - Accent1 2 2 6 2 2 2 2 3" xfId="7821" xr:uid="{00000000-0005-0000-0000-0000E41D0000}"/>
    <cellStyle name="20% - Accent1 2 2 6 2 2 2 3" xfId="7822" xr:uid="{00000000-0005-0000-0000-0000E51D0000}"/>
    <cellStyle name="20% - Accent1 2 2 6 2 2 2 3 2" xfId="7823" xr:uid="{00000000-0005-0000-0000-0000E61D0000}"/>
    <cellStyle name="20% - Accent1 2 2 6 2 2 2 4" xfId="7824" xr:uid="{00000000-0005-0000-0000-0000E71D0000}"/>
    <cellStyle name="20% - Accent1 2 2 6 2 2 3" xfId="7825" xr:uid="{00000000-0005-0000-0000-0000E81D0000}"/>
    <cellStyle name="20% - Accent1 2 2 6 2 2 3 2" xfId="7826" xr:uid="{00000000-0005-0000-0000-0000E91D0000}"/>
    <cellStyle name="20% - Accent1 2 2 6 2 2 3 2 2" xfId="7827" xr:uid="{00000000-0005-0000-0000-0000EA1D0000}"/>
    <cellStyle name="20% - Accent1 2 2 6 2 2 3 2 2 2" xfId="7828" xr:uid="{00000000-0005-0000-0000-0000EB1D0000}"/>
    <cellStyle name="20% - Accent1 2 2 6 2 2 3 2 3" xfId="7829" xr:uid="{00000000-0005-0000-0000-0000EC1D0000}"/>
    <cellStyle name="20% - Accent1 2 2 6 2 2 3 3" xfId="7830" xr:uid="{00000000-0005-0000-0000-0000ED1D0000}"/>
    <cellStyle name="20% - Accent1 2 2 6 2 2 3 3 2" xfId="7831" xr:uid="{00000000-0005-0000-0000-0000EE1D0000}"/>
    <cellStyle name="20% - Accent1 2 2 6 2 2 3 4" xfId="7832" xr:uid="{00000000-0005-0000-0000-0000EF1D0000}"/>
    <cellStyle name="20% - Accent1 2 2 6 2 2 4" xfId="7833" xr:uid="{00000000-0005-0000-0000-0000F01D0000}"/>
    <cellStyle name="20% - Accent1 2 2 6 2 2 4 2" xfId="7834" xr:uid="{00000000-0005-0000-0000-0000F11D0000}"/>
    <cellStyle name="20% - Accent1 2 2 6 2 2 4 2 2" xfId="7835" xr:uid="{00000000-0005-0000-0000-0000F21D0000}"/>
    <cellStyle name="20% - Accent1 2 2 6 2 2 4 2 2 2" xfId="7836" xr:uid="{00000000-0005-0000-0000-0000F31D0000}"/>
    <cellStyle name="20% - Accent1 2 2 6 2 2 4 2 3" xfId="7837" xr:uid="{00000000-0005-0000-0000-0000F41D0000}"/>
    <cellStyle name="20% - Accent1 2 2 6 2 2 4 3" xfId="7838" xr:uid="{00000000-0005-0000-0000-0000F51D0000}"/>
    <cellStyle name="20% - Accent1 2 2 6 2 2 4 3 2" xfId="7839" xr:uid="{00000000-0005-0000-0000-0000F61D0000}"/>
    <cellStyle name="20% - Accent1 2 2 6 2 2 4 4" xfId="7840" xr:uid="{00000000-0005-0000-0000-0000F71D0000}"/>
    <cellStyle name="20% - Accent1 2 2 6 2 2 5" xfId="7841" xr:uid="{00000000-0005-0000-0000-0000F81D0000}"/>
    <cellStyle name="20% - Accent1 2 2 6 2 2 5 2" xfId="7842" xr:uid="{00000000-0005-0000-0000-0000F91D0000}"/>
    <cellStyle name="20% - Accent1 2 2 6 2 2 5 2 2" xfId="7843" xr:uid="{00000000-0005-0000-0000-0000FA1D0000}"/>
    <cellStyle name="20% - Accent1 2 2 6 2 2 5 3" xfId="7844" xr:uid="{00000000-0005-0000-0000-0000FB1D0000}"/>
    <cellStyle name="20% - Accent1 2 2 6 2 2 6" xfId="7845" xr:uid="{00000000-0005-0000-0000-0000FC1D0000}"/>
    <cellStyle name="20% - Accent1 2 2 6 2 2 6 2" xfId="7846" xr:uid="{00000000-0005-0000-0000-0000FD1D0000}"/>
    <cellStyle name="20% - Accent1 2 2 6 2 2 6 2 2" xfId="7847" xr:uid="{00000000-0005-0000-0000-0000FE1D0000}"/>
    <cellStyle name="20% - Accent1 2 2 6 2 2 6 3" xfId="7848" xr:uid="{00000000-0005-0000-0000-0000FF1D0000}"/>
    <cellStyle name="20% - Accent1 2 2 6 2 2 7" xfId="7849" xr:uid="{00000000-0005-0000-0000-0000001E0000}"/>
    <cellStyle name="20% - Accent1 2 2 6 2 2 7 2" xfId="7850" xr:uid="{00000000-0005-0000-0000-0000011E0000}"/>
    <cellStyle name="20% - Accent1 2 2 6 2 2 8" xfId="7851" xr:uid="{00000000-0005-0000-0000-0000021E0000}"/>
    <cellStyle name="20% - Accent1 2 2 6 2 2 8 2" xfId="7852" xr:uid="{00000000-0005-0000-0000-0000031E0000}"/>
    <cellStyle name="20% - Accent1 2 2 6 2 2 9" xfId="7853" xr:uid="{00000000-0005-0000-0000-0000041E0000}"/>
    <cellStyle name="20% - Accent1 2 2 6 2 3" xfId="7854" xr:uid="{00000000-0005-0000-0000-0000051E0000}"/>
    <cellStyle name="20% - Accent1 2 2 6 2 3 2" xfId="7855" xr:uid="{00000000-0005-0000-0000-0000061E0000}"/>
    <cellStyle name="20% - Accent1 2 2 6 2 3 2 2" xfId="7856" xr:uid="{00000000-0005-0000-0000-0000071E0000}"/>
    <cellStyle name="20% - Accent1 2 2 6 2 3 2 2 2" xfId="7857" xr:uid="{00000000-0005-0000-0000-0000081E0000}"/>
    <cellStyle name="20% - Accent1 2 2 6 2 3 2 2 2 2" xfId="7858" xr:uid="{00000000-0005-0000-0000-0000091E0000}"/>
    <cellStyle name="20% - Accent1 2 2 6 2 3 2 2 3" xfId="7859" xr:uid="{00000000-0005-0000-0000-00000A1E0000}"/>
    <cellStyle name="20% - Accent1 2 2 6 2 3 2 3" xfId="7860" xr:uid="{00000000-0005-0000-0000-00000B1E0000}"/>
    <cellStyle name="20% - Accent1 2 2 6 2 3 2 3 2" xfId="7861" xr:uid="{00000000-0005-0000-0000-00000C1E0000}"/>
    <cellStyle name="20% - Accent1 2 2 6 2 3 2 4" xfId="7862" xr:uid="{00000000-0005-0000-0000-00000D1E0000}"/>
    <cellStyle name="20% - Accent1 2 2 6 2 3 3" xfId="7863" xr:uid="{00000000-0005-0000-0000-00000E1E0000}"/>
    <cellStyle name="20% - Accent1 2 2 6 2 3 3 2" xfId="7864" xr:uid="{00000000-0005-0000-0000-00000F1E0000}"/>
    <cellStyle name="20% - Accent1 2 2 6 2 3 3 2 2" xfId="7865" xr:uid="{00000000-0005-0000-0000-0000101E0000}"/>
    <cellStyle name="20% - Accent1 2 2 6 2 3 3 2 2 2" xfId="7866" xr:uid="{00000000-0005-0000-0000-0000111E0000}"/>
    <cellStyle name="20% - Accent1 2 2 6 2 3 3 2 3" xfId="7867" xr:uid="{00000000-0005-0000-0000-0000121E0000}"/>
    <cellStyle name="20% - Accent1 2 2 6 2 3 3 3" xfId="7868" xr:uid="{00000000-0005-0000-0000-0000131E0000}"/>
    <cellStyle name="20% - Accent1 2 2 6 2 3 3 3 2" xfId="7869" xr:uid="{00000000-0005-0000-0000-0000141E0000}"/>
    <cellStyle name="20% - Accent1 2 2 6 2 3 3 4" xfId="7870" xr:uid="{00000000-0005-0000-0000-0000151E0000}"/>
    <cellStyle name="20% - Accent1 2 2 6 2 3 4" xfId="7871" xr:uid="{00000000-0005-0000-0000-0000161E0000}"/>
    <cellStyle name="20% - Accent1 2 2 6 2 3 4 2" xfId="7872" xr:uid="{00000000-0005-0000-0000-0000171E0000}"/>
    <cellStyle name="20% - Accent1 2 2 6 2 3 4 2 2" xfId="7873" xr:uid="{00000000-0005-0000-0000-0000181E0000}"/>
    <cellStyle name="20% - Accent1 2 2 6 2 3 4 2 2 2" xfId="7874" xr:uid="{00000000-0005-0000-0000-0000191E0000}"/>
    <cellStyle name="20% - Accent1 2 2 6 2 3 4 2 3" xfId="7875" xr:uid="{00000000-0005-0000-0000-00001A1E0000}"/>
    <cellStyle name="20% - Accent1 2 2 6 2 3 4 3" xfId="7876" xr:uid="{00000000-0005-0000-0000-00001B1E0000}"/>
    <cellStyle name="20% - Accent1 2 2 6 2 3 4 3 2" xfId="7877" xr:uid="{00000000-0005-0000-0000-00001C1E0000}"/>
    <cellStyle name="20% - Accent1 2 2 6 2 3 4 4" xfId="7878" xr:uid="{00000000-0005-0000-0000-00001D1E0000}"/>
    <cellStyle name="20% - Accent1 2 2 6 2 3 5" xfId="7879" xr:uid="{00000000-0005-0000-0000-00001E1E0000}"/>
    <cellStyle name="20% - Accent1 2 2 6 2 3 5 2" xfId="7880" xr:uid="{00000000-0005-0000-0000-00001F1E0000}"/>
    <cellStyle name="20% - Accent1 2 2 6 2 3 5 2 2" xfId="7881" xr:uid="{00000000-0005-0000-0000-0000201E0000}"/>
    <cellStyle name="20% - Accent1 2 2 6 2 3 5 3" xfId="7882" xr:uid="{00000000-0005-0000-0000-0000211E0000}"/>
    <cellStyle name="20% - Accent1 2 2 6 2 3 6" xfId="7883" xr:uid="{00000000-0005-0000-0000-0000221E0000}"/>
    <cellStyle name="20% - Accent1 2 2 6 2 3 6 2" xfId="7884" xr:uid="{00000000-0005-0000-0000-0000231E0000}"/>
    <cellStyle name="20% - Accent1 2 2 6 2 3 6 2 2" xfId="7885" xr:uid="{00000000-0005-0000-0000-0000241E0000}"/>
    <cellStyle name="20% - Accent1 2 2 6 2 3 6 3" xfId="7886" xr:uid="{00000000-0005-0000-0000-0000251E0000}"/>
    <cellStyle name="20% - Accent1 2 2 6 2 3 7" xfId="7887" xr:uid="{00000000-0005-0000-0000-0000261E0000}"/>
    <cellStyle name="20% - Accent1 2 2 6 2 3 7 2" xfId="7888" xr:uid="{00000000-0005-0000-0000-0000271E0000}"/>
    <cellStyle name="20% - Accent1 2 2 6 2 3 8" xfId="7889" xr:uid="{00000000-0005-0000-0000-0000281E0000}"/>
    <cellStyle name="20% - Accent1 2 2 6 2 3 8 2" xfId="7890" xr:uid="{00000000-0005-0000-0000-0000291E0000}"/>
    <cellStyle name="20% - Accent1 2 2 6 2 3 9" xfId="7891" xr:uid="{00000000-0005-0000-0000-00002A1E0000}"/>
    <cellStyle name="20% - Accent1 2 2 6 2 4" xfId="7892" xr:uid="{00000000-0005-0000-0000-00002B1E0000}"/>
    <cellStyle name="20% - Accent1 2 2 6 2 4 2" xfId="7893" xr:uid="{00000000-0005-0000-0000-00002C1E0000}"/>
    <cellStyle name="20% - Accent1 2 2 6 2 4 2 2" xfId="7894" xr:uid="{00000000-0005-0000-0000-00002D1E0000}"/>
    <cellStyle name="20% - Accent1 2 2 6 2 4 2 2 2" xfId="7895" xr:uid="{00000000-0005-0000-0000-00002E1E0000}"/>
    <cellStyle name="20% - Accent1 2 2 6 2 4 2 3" xfId="7896" xr:uid="{00000000-0005-0000-0000-00002F1E0000}"/>
    <cellStyle name="20% - Accent1 2 2 6 2 4 3" xfId="7897" xr:uid="{00000000-0005-0000-0000-0000301E0000}"/>
    <cellStyle name="20% - Accent1 2 2 6 2 4 3 2" xfId="7898" xr:uid="{00000000-0005-0000-0000-0000311E0000}"/>
    <cellStyle name="20% - Accent1 2 2 6 2 4 4" xfId="7899" xr:uid="{00000000-0005-0000-0000-0000321E0000}"/>
    <cellStyle name="20% - Accent1 2 2 6 2 5" xfId="7900" xr:uid="{00000000-0005-0000-0000-0000331E0000}"/>
    <cellStyle name="20% - Accent1 2 2 6 2 5 2" xfId="7901" xr:uid="{00000000-0005-0000-0000-0000341E0000}"/>
    <cellStyle name="20% - Accent1 2 2 6 2 5 2 2" xfId="7902" xr:uid="{00000000-0005-0000-0000-0000351E0000}"/>
    <cellStyle name="20% - Accent1 2 2 6 2 5 2 2 2" xfId="7903" xr:uid="{00000000-0005-0000-0000-0000361E0000}"/>
    <cellStyle name="20% - Accent1 2 2 6 2 5 2 3" xfId="7904" xr:uid="{00000000-0005-0000-0000-0000371E0000}"/>
    <cellStyle name="20% - Accent1 2 2 6 2 5 3" xfId="7905" xr:uid="{00000000-0005-0000-0000-0000381E0000}"/>
    <cellStyle name="20% - Accent1 2 2 6 2 5 3 2" xfId="7906" xr:uid="{00000000-0005-0000-0000-0000391E0000}"/>
    <cellStyle name="20% - Accent1 2 2 6 2 5 4" xfId="7907" xr:uid="{00000000-0005-0000-0000-00003A1E0000}"/>
    <cellStyle name="20% - Accent1 2 2 6 2 6" xfId="7908" xr:uid="{00000000-0005-0000-0000-00003B1E0000}"/>
    <cellStyle name="20% - Accent1 2 2 6 2 6 2" xfId="7909" xr:uid="{00000000-0005-0000-0000-00003C1E0000}"/>
    <cellStyle name="20% - Accent1 2 2 6 2 6 2 2" xfId="7910" xr:uid="{00000000-0005-0000-0000-00003D1E0000}"/>
    <cellStyle name="20% - Accent1 2 2 6 2 6 2 2 2" xfId="7911" xr:uid="{00000000-0005-0000-0000-00003E1E0000}"/>
    <cellStyle name="20% - Accent1 2 2 6 2 6 2 3" xfId="7912" xr:uid="{00000000-0005-0000-0000-00003F1E0000}"/>
    <cellStyle name="20% - Accent1 2 2 6 2 6 3" xfId="7913" xr:uid="{00000000-0005-0000-0000-0000401E0000}"/>
    <cellStyle name="20% - Accent1 2 2 6 2 6 3 2" xfId="7914" xr:uid="{00000000-0005-0000-0000-0000411E0000}"/>
    <cellStyle name="20% - Accent1 2 2 6 2 6 4" xfId="7915" xr:uid="{00000000-0005-0000-0000-0000421E0000}"/>
    <cellStyle name="20% - Accent1 2 2 6 2 7" xfId="7916" xr:uid="{00000000-0005-0000-0000-0000431E0000}"/>
    <cellStyle name="20% - Accent1 2 2 6 2 7 2" xfId="7917" xr:uid="{00000000-0005-0000-0000-0000441E0000}"/>
    <cellStyle name="20% - Accent1 2 2 6 2 7 2 2" xfId="7918" xr:uid="{00000000-0005-0000-0000-0000451E0000}"/>
    <cellStyle name="20% - Accent1 2 2 6 2 7 3" xfId="7919" xr:uid="{00000000-0005-0000-0000-0000461E0000}"/>
    <cellStyle name="20% - Accent1 2 2 6 2 8" xfId="7920" xr:uid="{00000000-0005-0000-0000-0000471E0000}"/>
    <cellStyle name="20% - Accent1 2 2 6 2 8 2" xfId="7921" xr:uid="{00000000-0005-0000-0000-0000481E0000}"/>
    <cellStyle name="20% - Accent1 2 2 6 2 8 2 2" xfId="7922" xr:uid="{00000000-0005-0000-0000-0000491E0000}"/>
    <cellStyle name="20% - Accent1 2 2 6 2 8 3" xfId="7923" xr:uid="{00000000-0005-0000-0000-00004A1E0000}"/>
    <cellStyle name="20% - Accent1 2 2 6 2 9" xfId="7924" xr:uid="{00000000-0005-0000-0000-00004B1E0000}"/>
    <cellStyle name="20% - Accent1 2 2 6 2 9 2" xfId="7925" xr:uid="{00000000-0005-0000-0000-00004C1E0000}"/>
    <cellStyle name="20% - Accent1 2 2 6 3" xfId="7926" xr:uid="{00000000-0005-0000-0000-00004D1E0000}"/>
    <cellStyle name="20% - Accent1 2 2 6 3 10" xfId="7927" xr:uid="{00000000-0005-0000-0000-00004E1E0000}"/>
    <cellStyle name="20% - Accent1 2 2 6 3 10 2" xfId="7928" xr:uid="{00000000-0005-0000-0000-00004F1E0000}"/>
    <cellStyle name="20% - Accent1 2 2 6 3 11" xfId="7929" xr:uid="{00000000-0005-0000-0000-0000501E0000}"/>
    <cellStyle name="20% - Accent1 2 2 6 3 2" xfId="7930" xr:uid="{00000000-0005-0000-0000-0000511E0000}"/>
    <cellStyle name="20% - Accent1 2 2 6 3 2 2" xfId="7931" xr:uid="{00000000-0005-0000-0000-0000521E0000}"/>
    <cellStyle name="20% - Accent1 2 2 6 3 2 2 2" xfId="7932" xr:uid="{00000000-0005-0000-0000-0000531E0000}"/>
    <cellStyle name="20% - Accent1 2 2 6 3 2 2 2 2" xfId="7933" xr:uid="{00000000-0005-0000-0000-0000541E0000}"/>
    <cellStyle name="20% - Accent1 2 2 6 3 2 2 2 2 2" xfId="7934" xr:uid="{00000000-0005-0000-0000-0000551E0000}"/>
    <cellStyle name="20% - Accent1 2 2 6 3 2 2 2 3" xfId="7935" xr:uid="{00000000-0005-0000-0000-0000561E0000}"/>
    <cellStyle name="20% - Accent1 2 2 6 3 2 2 3" xfId="7936" xr:uid="{00000000-0005-0000-0000-0000571E0000}"/>
    <cellStyle name="20% - Accent1 2 2 6 3 2 2 3 2" xfId="7937" xr:uid="{00000000-0005-0000-0000-0000581E0000}"/>
    <cellStyle name="20% - Accent1 2 2 6 3 2 2 4" xfId="7938" xr:uid="{00000000-0005-0000-0000-0000591E0000}"/>
    <cellStyle name="20% - Accent1 2 2 6 3 2 3" xfId="7939" xr:uid="{00000000-0005-0000-0000-00005A1E0000}"/>
    <cellStyle name="20% - Accent1 2 2 6 3 2 3 2" xfId="7940" xr:uid="{00000000-0005-0000-0000-00005B1E0000}"/>
    <cellStyle name="20% - Accent1 2 2 6 3 2 3 2 2" xfId="7941" xr:uid="{00000000-0005-0000-0000-00005C1E0000}"/>
    <cellStyle name="20% - Accent1 2 2 6 3 2 3 2 2 2" xfId="7942" xr:uid="{00000000-0005-0000-0000-00005D1E0000}"/>
    <cellStyle name="20% - Accent1 2 2 6 3 2 3 2 3" xfId="7943" xr:uid="{00000000-0005-0000-0000-00005E1E0000}"/>
    <cellStyle name="20% - Accent1 2 2 6 3 2 3 3" xfId="7944" xr:uid="{00000000-0005-0000-0000-00005F1E0000}"/>
    <cellStyle name="20% - Accent1 2 2 6 3 2 3 3 2" xfId="7945" xr:uid="{00000000-0005-0000-0000-0000601E0000}"/>
    <cellStyle name="20% - Accent1 2 2 6 3 2 3 4" xfId="7946" xr:uid="{00000000-0005-0000-0000-0000611E0000}"/>
    <cellStyle name="20% - Accent1 2 2 6 3 2 4" xfId="7947" xr:uid="{00000000-0005-0000-0000-0000621E0000}"/>
    <cellStyle name="20% - Accent1 2 2 6 3 2 4 2" xfId="7948" xr:uid="{00000000-0005-0000-0000-0000631E0000}"/>
    <cellStyle name="20% - Accent1 2 2 6 3 2 4 2 2" xfId="7949" xr:uid="{00000000-0005-0000-0000-0000641E0000}"/>
    <cellStyle name="20% - Accent1 2 2 6 3 2 4 2 2 2" xfId="7950" xr:uid="{00000000-0005-0000-0000-0000651E0000}"/>
    <cellStyle name="20% - Accent1 2 2 6 3 2 4 2 3" xfId="7951" xr:uid="{00000000-0005-0000-0000-0000661E0000}"/>
    <cellStyle name="20% - Accent1 2 2 6 3 2 4 3" xfId="7952" xr:uid="{00000000-0005-0000-0000-0000671E0000}"/>
    <cellStyle name="20% - Accent1 2 2 6 3 2 4 3 2" xfId="7953" xr:uid="{00000000-0005-0000-0000-0000681E0000}"/>
    <cellStyle name="20% - Accent1 2 2 6 3 2 4 4" xfId="7954" xr:uid="{00000000-0005-0000-0000-0000691E0000}"/>
    <cellStyle name="20% - Accent1 2 2 6 3 2 5" xfId="7955" xr:uid="{00000000-0005-0000-0000-00006A1E0000}"/>
    <cellStyle name="20% - Accent1 2 2 6 3 2 5 2" xfId="7956" xr:uid="{00000000-0005-0000-0000-00006B1E0000}"/>
    <cellStyle name="20% - Accent1 2 2 6 3 2 5 2 2" xfId="7957" xr:uid="{00000000-0005-0000-0000-00006C1E0000}"/>
    <cellStyle name="20% - Accent1 2 2 6 3 2 5 3" xfId="7958" xr:uid="{00000000-0005-0000-0000-00006D1E0000}"/>
    <cellStyle name="20% - Accent1 2 2 6 3 2 6" xfId="7959" xr:uid="{00000000-0005-0000-0000-00006E1E0000}"/>
    <cellStyle name="20% - Accent1 2 2 6 3 2 6 2" xfId="7960" xr:uid="{00000000-0005-0000-0000-00006F1E0000}"/>
    <cellStyle name="20% - Accent1 2 2 6 3 2 6 2 2" xfId="7961" xr:uid="{00000000-0005-0000-0000-0000701E0000}"/>
    <cellStyle name="20% - Accent1 2 2 6 3 2 6 3" xfId="7962" xr:uid="{00000000-0005-0000-0000-0000711E0000}"/>
    <cellStyle name="20% - Accent1 2 2 6 3 2 7" xfId="7963" xr:uid="{00000000-0005-0000-0000-0000721E0000}"/>
    <cellStyle name="20% - Accent1 2 2 6 3 2 7 2" xfId="7964" xr:uid="{00000000-0005-0000-0000-0000731E0000}"/>
    <cellStyle name="20% - Accent1 2 2 6 3 2 8" xfId="7965" xr:uid="{00000000-0005-0000-0000-0000741E0000}"/>
    <cellStyle name="20% - Accent1 2 2 6 3 2 8 2" xfId="7966" xr:uid="{00000000-0005-0000-0000-0000751E0000}"/>
    <cellStyle name="20% - Accent1 2 2 6 3 2 9" xfId="7967" xr:uid="{00000000-0005-0000-0000-0000761E0000}"/>
    <cellStyle name="20% - Accent1 2 2 6 3 3" xfId="7968" xr:uid="{00000000-0005-0000-0000-0000771E0000}"/>
    <cellStyle name="20% - Accent1 2 2 6 3 3 2" xfId="7969" xr:uid="{00000000-0005-0000-0000-0000781E0000}"/>
    <cellStyle name="20% - Accent1 2 2 6 3 3 2 2" xfId="7970" xr:uid="{00000000-0005-0000-0000-0000791E0000}"/>
    <cellStyle name="20% - Accent1 2 2 6 3 3 2 2 2" xfId="7971" xr:uid="{00000000-0005-0000-0000-00007A1E0000}"/>
    <cellStyle name="20% - Accent1 2 2 6 3 3 2 2 2 2" xfId="7972" xr:uid="{00000000-0005-0000-0000-00007B1E0000}"/>
    <cellStyle name="20% - Accent1 2 2 6 3 3 2 2 3" xfId="7973" xr:uid="{00000000-0005-0000-0000-00007C1E0000}"/>
    <cellStyle name="20% - Accent1 2 2 6 3 3 2 3" xfId="7974" xr:uid="{00000000-0005-0000-0000-00007D1E0000}"/>
    <cellStyle name="20% - Accent1 2 2 6 3 3 2 3 2" xfId="7975" xr:uid="{00000000-0005-0000-0000-00007E1E0000}"/>
    <cellStyle name="20% - Accent1 2 2 6 3 3 2 4" xfId="7976" xr:uid="{00000000-0005-0000-0000-00007F1E0000}"/>
    <cellStyle name="20% - Accent1 2 2 6 3 3 3" xfId="7977" xr:uid="{00000000-0005-0000-0000-0000801E0000}"/>
    <cellStyle name="20% - Accent1 2 2 6 3 3 3 2" xfId="7978" xr:uid="{00000000-0005-0000-0000-0000811E0000}"/>
    <cellStyle name="20% - Accent1 2 2 6 3 3 3 2 2" xfId="7979" xr:uid="{00000000-0005-0000-0000-0000821E0000}"/>
    <cellStyle name="20% - Accent1 2 2 6 3 3 3 2 2 2" xfId="7980" xr:uid="{00000000-0005-0000-0000-0000831E0000}"/>
    <cellStyle name="20% - Accent1 2 2 6 3 3 3 2 3" xfId="7981" xr:uid="{00000000-0005-0000-0000-0000841E0000}"/>
    <cellStyle name="20% - Accent1 2 2 6 3 3 3 3" xfId="7982" xr:uid="{00000000-0005-0000-0000-0000851E0000}"/>
    <cellStyle name="20% - Accent1 2 2 6 3 3 3 3 2" xfId="7983" xr:uid="{00000000-0005-0000-0000-0000861E0000}"/>
    <cellStyle name="20% - Accent1 2 2 6 3 3 3 4" xfId="7984" xr:uid="{00000000-0005-0000-0000-0000871E0000}"/>
    <cellStyle name="20% - Accent1 2 2 6 3 3 4" xfId="7985" xr:uid="{00000000-0005-0000-0000-0000881E0000}"/>
    <cellStyle name="20% - Accent1 2 2 6 3 3 4 2" xfId="7986" xr:uid="{00000000-0005-0000-0000-0000891E0000}"/>
    <cellStyle name="20% - Accent1 2 2 6 3 3 4 2 2" xfId="7987" xr:uid="{00000000-0005-0000-0000-00008A1E0000}"/>
    <cellStyle name="20% - Accent1 2 2 6 3 3 4 2 2 2" xfId="7988" xr:uid="{00000000-0005-0000-0000-00008B1E0000}"/>
    <cellStyle name="20% - Accent1 2 2 6 3 3 4 2 3" xfId="7989" xr:uid="{00000000-0005-0000-0000-00008C1E0000}"/>
    <cellStyle name="20% - Accent1 2 2 6 3 3 4 3" xfId="7990" xr:uid="{00000000-0005-0000-0000-00008D1E0000}"/>
    <cellStyle name="20% - Accent1 2 2 6 3 3 4 3 2" xfId="7991" xr:uid="{00000000-0005-0000-0000-00008E1E0000}"/>
    <cellStyle name="20% - Accent1 2 2 6 3 3 4 4" xfId="7992" xr:uid="{00000000-0005-0000-0000-00008F1E0000}"/>
    <cellStyle name="20% - Accent1 2 2 6 3 3 5" xfId="7993" xr:uid="{00000000-0005-0000-0000-0000901E0000}"/>
    <cellStyle name="20% - Accent1 2 2 6 3 3 5 2" xfId="7994" xr:uid="{00000000-0005-0000-0000-0000911E0000}"/>
    <cellStyle name="20% - Accent1 2 2 6 3 3 5 2 2" xfId="7995" xr:uid="{00000000-0005-0000-0000-0000921E0000}"/>
    <cellStyle name="20% - Accent1 2 2 6 3 3 5 3" xfId="7996" xr:uid="{00000000-0005-0000-0000-0000931E0000}"/>
    <cellStyle name="20% - Accent1 2 2 6 3 3 6" xfId="7997" xr:uid="{00000000-0005-0000-0000-0000941E0000}"/>
    <cellStyle name="20% - Accent1 2 2 6 3 3 6 2" xfId="7998" xr:uid="{00000000-0005-0000-0000-0000951E0000}"/>
    <cellStyle name="20% - Accent1 2 2 6 3 3 6 2 2" xfId="7999" xr:uid="{00000000-0005-0000-0000-0000961E0000}"/>
    <cellStyle name="20% - Accent1 2 2 6 3 3 6 3" xfId="8000" xr:uid="{00000000-0005-0000-0000-0000971E0000}"/>
    <cellStyle name="20% - Accent1 2 2 6 3 3 7" xfId="8001" xr:uid="{00000000-0005-0000-0000-0000981E0000}"/>
    <cellStyle name="20% - Accent1 2 2 6 3 3 7 2" xfId="8002" xr:uid="{00000000-0005-0000-0000-0000991E0000}"/>
    <cellStyle name="20% - Accent1 2 2 6 3 3 8" xfId="8003" xr:uid="{00000000-0005-0000-0000-00009A1E0000}"/>
    <cellStyle name="20% - Accent1 2 2 6 3 3 8 2" xfId="8004" xr:uid="{00000000-0005-0000-0000-00009B1E0000}"/>
    <cellStyle name="20% - Accent1 2 2 6 3 3 9" xfId="8005" xr:uid="{00000000-0005-0000-0000-00009C1E0000}"/>
    <cellStyle name="20% - Accent1 2 2 6 3 4" xfId="8006" xr:uid="{00000000-0005-0000-0000-00009D1E0000}"/>
    <cellStyle name="20% - Accent1 2 2 6 3 4 2" xfId="8007" xr:uid="{00000000-0005-0000-0000-00009E1E0000}"/>
    <cellStyle name="20% - Accent1 2 2 6 3 4 2 2" xfId="8008" xr:uid="{00000000-0005-0000-0000-00009F1E0000}"/>
    <cellStyle name="20% - Accent1 2 2 6 3 4 2 2 2" xfId="8009" xr:uid="{00000000-0005-0000-0000-0000A01E0000}"/>
    <cellStyle name="20% - Accent1 2 2 6 3 4 2 3" xfId="8010" xr:uid="{00000000-0005-0000-0000-0000A11E0000}"/>
    <cellStyle name="20% - Accent1 2 2 6 3 4 3" xfId="8011" xr:uid="{00000000-0005-0000-0000-0000A21E0000}"/>
    <cellStyle name="20% - Accent1 2 2 6 3 4 3 2" xfId="8012" xr:uid="{00000000-0005-0000-0000-0000A31E0000}"/>
    <cellStyle name="20% - Accent1 2 2 6 3 4 4" xfId="8013" xr:uid="{00000000-0005-0000-0000-0000A41E0000}"/>
    <cellStyle name="20% - Accent1 2 2 6 3 5" xfId="8014" xr:uid="{00000000-0005-0000-0000-0000A51E0000}"/>
    <cellStyle name="20% - Accent1 2 2 6 3 5 2" xfId="8015" xr:uid="{00000000-0005-0000-0000-0000A61E0000}"/>
    <cellStyle name="20% - Accent1 2 2 6 3 5 2 2" xfId="8016" xr:uid="{00000000-0005-0000-0000-0000A71E0000}"/>
    <cellStyle name="20% - Accent1 2 2 6 3 5 2 2 2" xfId="8017" xr:uid="{00000000-0005-0000-0000-0000A81E0000}"/>
    <cellStyle name="20% - Accent1 2 2 6 3 5 2 3" xfId="8018" xr:uid="{00000000-0005-0000-0000-0000A91E0000}"/>
    <cellStyle name="20% - Accent1 2 2 6 3 5 3" xfId="8019" xr:uid="{00000000-0005-0000-0000-0000AA1E0000}"/>
    <cellStyle name="20% - Accent1 2 2 6 3 5 3 2" xfId="8020" xr:uid="{00000000-0005-0000-0000-0000AB1E0000}"/>
    <cellStyle name="20% - Accent1 2 2 6 3 5 4" xfId="8021" xr:uid="{00000000-0005-0000-0000-0000AC1E0000}"/>
    <cellStyle name="20% - Accent1 2 2 6 3 6" xfId="8022" xr:uid="{00000000-0005-0000-0000-0000AD1E0000}"/>
    <cellStyle name="20% - Accent1 2 2 6 3 6 2" xfId="8023" xr:uid="{00000000-0005-0000-0000-0000AE1E0000}"/>
    <cellStyle name="20% - Accent1 2 2 6 3 6 2 2" xfId="8024" xr:uid="{00000000-0005-0000-0000-0000AF1E0000}"/>
    <cellStyle name="20% - Accent1 2 2 6 3 6 2 2 2" xfId="8025" xr:uid="{00000000-0005-0000-0000-0000B01E0000}"/>
    <cellStyle name="20% - Accent1 2 2 6 3 6 2 3" xfId="8026" xr:uid="{00000000-0005-0000-0000-0000B11E0000}"/>
    <cellStyle name="20% - Accent1 2 2 6 3 6 3" xfId="8027" xr:uid="{00000000-0005-0000-0000-0000B21E0000}"/>
    <cellStyle name="20% - Accent1 2 2 6 3 6 3 2" xfId="8028" xr:uid="{00000000-0005-0000-0000-0000B31E0000}"/>
    <cellStyle name="20% - Accent1 2 2 6 3 6 4" xfId="8029" xr:uid="{00000000-0005-0000-0000-0000B41E0000}"/>
    <cellStyle name="20% - Accent1 2 2 6 3 7" xfId="8030" xr:uid="{00000000-0005-0000-0000-0000B51E0000}"/>
    <cellStyle name="20% - Accent1 2 2 6 3 7 2" xfId="8031" xr:uid="{00000000-0005-0000-0000-0000B61E0000}"/>
    <cellStyle name="20% - Accent1 2 2 6 3 7 2 2" xfId="8032" xr:uid="{00000000-0005-0000-0000-0000B71E0000}"/>
    <cellStyle name="20% - Accent1 2 2 6 3 7 3" xfId="8033" xr:uid="{00000000-0005-0000-0000-0000B81E0000}"/>
    <cellStyle name="20% - Accent1 2 2 6 3 8" xfId="8034" xr:uid="{00000000-0005-0000-0000-0000B91E0000}"/>
    <cellStyle name="20% - Accent1 2 2 6 3 8 2" xfId="8035" xr:uid="{00000000-0005-0000-0000-0000BA1E0000}"/>
    <cellStyle name="20% - Accent1 2 2 6 3 8 2 2" xfId="8036" xr:uid="{00000000-0005-0000-0000-0000BB1E0000}"/>
    <cellStyle name="20% - Accent1 2 2 6 3 8 3" xfId="8037" xr:uid="{00000000-0005-0000-0000-0000BC1E0000}"/>
    <cellStyle name="20% - Accent1 2 2 6 3 9" xfId="8038" xr:uid="{00000000-0005-0000-0000-0000BD1E0000}"/>
    <cellStyle name="20% - Accent1 2 2 6 3 9 2" xfId="8039" xr:uid="{00000000-0005-0000-0000-0000BE1E0000}"/>
    <cellStyle name="20% - Accent1 2 2 6 4" xfId="8040" xr:uid="{00000000-0005-0000-0000-0000BF1E0000}"/>
    <cellStyle name="20% - Accent1 2 2 6 4 10" xfId="8041" xr:uid="{00000000-0005-0000-0000-0000C01E0000}"/>
    <cellStyle name="20% - Accent1 2 2 6 4 10 2" xfId="8042" xr:uid="{00000000-0005-0000-0000-0000C11E0000}"/>
    <cellStyle name="20% - Accent1 2 2 6 4 11" xfId="8043" xr:uid="{00000000-0005-0000-0000-0000C21E0000}"/>
    <cellStyle name="20% - Accent1 2 2 6 4 2" xfId="8044" xr:uid="{00000000-0005-0000-0000-0000C31E0000}"/>
    <cellStyle name="20% - Accent1 2 2 6 4 2 2" xfId="8045" xr:uid="{00000000-0005-0000-0000-0000C41E0000}"/>
    <cellStyle name="20% - Accent1 2 2 6 4 2 2 2" xfId="8046" xr:uid="{00000000-0005-0000-0000-0000C51E0000}"/>
    <cellStyle name="20% - Accent1 2 2 6 4 2 2 2 2" xfId="8047" xr:uid="{00000000-0005-0000-0000-0000C61E0000}"/>
    <cellStyle name="20% - Accent1 2 2 6 4 2 2 2 2 2" xfId="8048" xr:uid="{00000000-0005-0000-0000-0000C71E0000}"/>
    <cellStyle name="20% - Accent1 2 2 6 4 2 2 2 3" xfId="8049" xr:uid="{00000000-0005-0000-0000-0000C81E0000}"/>
    <cellStyle name="20% - Accent1 2 2 6 4 2 2 3" xfId="8050" xr:uid="{00000000-0005-0000-0000-0000C91E0000}"/>
    <cellStyle name="20% - Accent1 2 2 6 4 2 2 3 2" xfId="8051" xr:uid="{00000000-0005-0000-0000-0000CA1E0000}"/>
    <cellStyle name="20% - Accent1 2 2 6 4 2 2 4" xfId="8052" xr:uid="{00000000-0005-0000-0000-0000CB1E0000}"/>
    <cellStyle name="20% - Accent1 2 2 6 4 2 3" xfId="8053" xr:uid="{00000000-0005-0000-0000-0000CC1E0000}"/>
    <cellStyle name="20% - Accent1 2 2 6 4 2 3 2" xfId="8054" xr:uid="{00000000-0005-0000-0000-0000CD1E0000}"/>
    <cellStyle name="20% - Accent1 2 2 6 4 2 3 2 2" xfId="8055" xr:uid="{00000000-0005-0000-0000-0000CE1E0000}"/>
    <cellStyle name="20% - Accent1 2 2 6 4 2 3 2 2 2" xfId="8056" xr:uid="{00000000-0005-0000-0000-0000CF1E0000}"/>
    <cellStyle name="20% - Accent1 2 2 6 4 2 3 2 3" xfId="8057" xr:uid="{00000000-0005-0000-0000-0000D01E0000}"/>
    <cellStyle name="20% - Accent1 2 2 6 4 2 3 3" xfId="8058" xr:uid="{00000000-0005-0000-0000-0000D11E0000}"/>
    <cellStyle name="20% - Accent1 2 2 6 4 2 3 3 2" xfId="8059" xr:uid="{00000000-0005-0000-0000-0000D21E0000}"/>
    <cellStyle name="20% - Accent1 2 2 6 4 2 3 4" xfId="8060" xr:uid="{00000000-0005-0000-0000-0000D31E0000}"/>
    <cellStyle name="20% - Accent1 2 2 6 4 2 4" xfId="8061" xr:uid="{00000000-0005-0000-0000-0000D41E0000}"/>
    <cellStyle name="20% - Accent1 2 2 6 4 2 4 2" xfId="8062" xr:uid="{00000000-0005-0000-0000-0000D51E0000}"/>
    <cellStyle name="20% - Accent1 2 2 6 4 2 4 2 2" xfId="8063" xr:uid="{00000000-0005-0000-0000-0000D61E0000}"/>
    <cellStyle name="20% - Accent1 2 2 6 4 2 4 2 2 2" xfId="8064" xr:uid="{00000000-0005-0000-0000-0000D71E0000}"/>
    <cellStyle name="20% - Accent1 2 2 6 4 2 4 2 3" xfId="8065" xr:uid="{00000000-0005-0000-0000-0000D81E0000}"/>
    <cellStyle name="20% - Accent1 2 2 6 4 2 4 3" xfId="8066" xr:uid="{00000000-0005-0000-0000-0000D91E0000}"/>
    <cellStyle name="20% - Accent1 2 2 6 4 2 4 3 2" xfId="8067" xr:uid="{00000000-0005-0000-0000-0000DA1E0000}"/>
    <cellStyle name="20% - Accent1 2 2 6 4 2 4 4" xfId="8068" xr:uid="{00000000-0005-0000-0000-0000DB1E0000}"/>
    <cellStyle name="20% - Accent1 2 2 6 4 2 5" xfId="8069" xr:uid="{00000000-0005-0000-0000-0000DC1E0000}"/>
    <cellStyle name="20% - Accent1 2 2 6 4 2 5 2" xfId="8070" xr:uid="{00000000-0005-0000-0000-0000DD1E0000}"/>
    <cellStyle name="20% - Accent1 2 2 6 4 2 5 2 2" xfId="8071" xr:uid="{00000000-0005-0000-0000-0000DE1E0000}"/>
    <cellStyle name="20% - Accent1 2 2 6 4 2 5 3" xfId="8072" xr:uid="{00000000-0005-0000-0000-0000DF1E0000}"/>
    <cellStyle name="20% - Accent1 2 2 6 4 2 6" xfId="8073" xr:uid="{00000000-0005-0000-0000-0000E01E0000}"/>
    <cellStyle name="20% - Accent1 2 2 6 4 2 6 2" xfId="8074" xr:uid="{00000000-0005-0000-0000-0000E11E0000}"/>
    <cellStyle name="20% - Accent1 2 2 6 4 2 6 2 2" xfId="8075" xr:uid="{00000000-0005-0000-0000-0000E21E0000}"/>
    <cellStyle name="20% - Accent1 2 2 6 4 2 6 3" xfId="8076" xr:uid="{00000000-0005-0000-0000-0000E31E0000}"/>
    <cellStyle name="20% - Accent1 2 2 6 4 2 7" xfId="8077" xr:uid="{00000000-0005-0000-0000-0000E41E0000}"/>
    <cellStyle name="20% - Accent1 2 2 6 4 2 7 2" xfId="8078" xr:uid="{00000000-0005-0000-0000-0000E51E0000}"/>
    <cellStyle name="20% - Accent1 2 2 6 4 2 8" xfId="8079" xr:uid="{00000000-0005-0000-0000-0000E61E0000}"/>
    <cellStyle name="20% - Accent1 2 2 6 4 2 8 2" xfId="8080" xr:uid="{00000000-0005-0000-0000-0000E71E0000}"/>
    <cellStyle name="20% - Accent1 2 2 6 4 2 9" xfId="8081" xr:uid="{00000000-0005-0000-0000-0000E81E0000}"/>
    <cellStyle name="20% - Accent1 2 2 6 4 3" xfId="8082" xr:uid="{00000000-0005-0000-0000-0000E91E0000}"/>
    <cellStyle name="20% - Accent1 2 2 6 4 3 2" xfId="8083" xr:uid="{00000000-0005-0000-0000-0000EA1E0000}"/>
    <cellStyle name="20% - Accent1 2 2 6 4 3 2 2" xfId="8084" xr:uid="{00000000-0005-0000-0000-0000EB1E0000}"/>
    <cellStyle name="20% - Accent1 2 2 6 4 3 2 2 2" xfId="8085" xr:uid="{00000000-0005-0000-0000-0000EC1E0000}"/>
    <cellStyle name="20% - Accent1 2 2 6 4 3 2 2 2 2" xfId="8086" xr:uid="{00000000-0005-0000-0000-0000ED1E0000}"/>
    <cellStyle name="20% - Accent1 2 2 6 4 3 2 2 3" xfId="8087" xr:uid="{00000000-0005-0000-0000-0000EE1E0000}"/>
    <cellStyle name="20% - Accent1 2 2 6 4 3 2 3" xfId="8088" xr:uid="{00000000-0005-0000-0000-0000EF1E0000}"/>
    <cellStyle name="20% - Accent1 2 2 6 4 3 2 3 2" xfId="8089" xr:uid="{00000000-0005-0000-0000-0000F01E0000}"/>
    <cellStyle name="20% - Accent1 2 2 6 4 3 2 4" xfId="8090" xr:uid="{00000000-0005-0000-0000-0000F11E0000}"/>
    <cellStyle name="20% - Accent1 2 2 6 4 3 3" xfId="8091" xr:uid="{00000000-0005-0000-0000-0000F21E0000}"/>
    <cellStyle name="20% - Accent1 2 2 6 4 3 3 2" xfId="8092" xr:uid="{00000000-0005-0000-0000-0000F31E0000}"/>
    <cellStyle name="20% - Accent1 2 2 6 4 3 3 2 2" xfId="8093" xr:uid="{00000000-0005-0000-0000-0000F41E0000}"/>
    <cellStyle name="20% - Accent1 2 2 6 4 3 3 2 2 2" xfId="8094" xr:uid="{00000000-0005-0000-0000-0000F51E0000}"/>
    <cellStyle name="20% - Accent1 2 2 6 4 3 3 2 3" xfId="8095" xr:uid="{00000000-0005-0000-0000-0000F61E0000}"/>
    <cellStyle name="20% - Accent1 2 2 6 4 3 3 3" xfId="8096" xr:uid="{00000000-0005-0000-0000-0000F71E0000}"/>
    <cellStyle name="20% - Accent1 2 2 6 4 3 3 3 2" xfId="8097" xr:uid="{00000000-0005-0000-0000-0000F81E0000}"/>
    <cellStyle name="20% - Accent1 2 2 6 4 3 3 4" xfId="8098" xr:uid="{00000000-0005-0000-0000-0000F91E0000}"/>
    <cellStyle name="20% - Accent1 2 2 6 4 3 4" xfId="8099" xr:uid="{00000000-0005-0000-0000-0000FA1E0000}"/>
    <cellStyle name="20% - Accent1 2 2 6 4 3 4 2" xfId="8100" xr:uid="{00000000-0005-0000-0000-0000FB1E0000}"/>
    <cellStyle name="20% - Accent1 2 2 6 4 3 4 2 2" xfId="8101" xr:uid="{00000000-0005-0000-0000-0000FC1E0000}"/>
    <cellStyle name="20% - Accent1 2 2 6 4 3 4 2 2 2" xfId="8102" xr:uid="{00000000-0005-0000-0000-0000FD1E0000}"/>
    <cellStyle name="20% - Accent1 2 2 6 4 3 4 2 3" xfId="8103" xr:uid="{00000000-0005-0000-0000-0000FE1E0000}"/>
    <cellStyle name="20% - Accent1 2 2 6 4 3 4 3" xfId="8104" xr:uid="{00000000-0005-0000-0000-0000FF1E0000}"/>
    <cellStyle name="20% - Accent1 2 2 6 4 3 4 3 2" xfId="8105" xr:uid="{00000000-0005-0000-0000-0000001F0000}"/>
    <cellStyle name="20% - Accent1 2 2 6 4 3 4 4" xfId="8106" xr:uid="{00000000-0005-0000-0000-0000011F0000}"/>
    <cellStyle name="20% - Accent1 2 2 6 4 3 5" xfId="8107" xr:uid="{00000000-0005-0000-0000-0000021F0000}"/>
    <cellStyle name="20% - Accent1 2 2 6 4 3 5 2" xfId="8108" xr:uid="{00000000-0005-0000-0000-0000031F0000}"/>
    <cellStyle name="20% - Accent1 2 2 6 4 3 5 2 2" xfId="8109" xr:uid="{00000000-0005-0000-0000-0000041F0000}"/>
    <cellStyle name="20% - Accent1 2 2 6 4 3 5 3" xfId="8110" xr:uid="{00000000-0005-0000-0000-0000051F0000}"/>
    <cellStyle name="20% - Accent1 2 2 6 4 3 6" xfId="8111" xr:uid="{00000000-0005-0000-0000-0000061F0000}"/>
    <cellStyle name="20% - Accent1 2 2 6 4 3 6 2" xfId="8112" xr:uid="{00000000-0005-0000-0000-0000071F0000}"/>
    <cellStyle name="20% - Accent1 2 2 6 4 3 6 2 2" xfId="8113" xr:uid="{00000000-0005-0000-0000-0000081F0000}"/>
    <cellStyle name="20% - Accent1 2 2 6 4 3 6 3" xfId="8114" xr:uid="{00000000-0005-0000-0000-0000091F0000}"/>
    <cellStyle name="20% - Accent1 2 2 6 4 3 7" xfId="8115" xr:uid="{00000000-0005-0000-0000-00000A1F0000}"/>
    <cellStyle name="20% - Accent1 2 2 6 4 3 7 2" xfId="8116" xr:uid="{00000000-0005-0000-0000-00000B1F0000}"/>
    <cellStyle name="20% - Accent1 2 2 6 4 3 8" xfId="8117" xr:uid="{00000000-0005-0000-0000-00000C1F0000}"/>
    <cellStyle name="20% - Accent1 2 2 6 4 3 8 2" xfId="8118" xr:uid="{00000000-0005-0000-0000-00000D1F0000}"/>
    <cellStyle name="20% - Accent1 2 2 6 4 3 9" xfId="8119" xr:uid="{00000000-0005-0000-0000-00000E1F0000}"/>
    <cellStyle name="20% - Accent1 2 2 6 4 4" xfId="8120" xr:uid="{00000000-0005-0000-0000-00000F1F0000}"/>
    <cellStyle name="20% - Accent1 2 2 6 4 4 2" xfId="8121" xr:uid="{00000000-0005-0000-0000-0000101F0000}"/>
    <cellStyle name="20% - Accent1 2 2 6 4 4 2 2" xfId="8122" xr:uid="{00000000-0005-0000-0000-0000111F0000}"/>
    <cellStyle name="20% - Accent1 2 2 6 4 4 2 2 2" xfId="8123" xr:uid="{00000000-0005-0000-0000-0000121F0000}"/>
    <cellStyle name="20% - Accent1 2 2 6 4 4 2 3" xfId="8124" xr:uid="{00000000-0005-0000-0000-0000131F0000}"/>
    <cellStyle name="20% - Accent1 2 2 6 4 4 3" xfId="8125" xr:uid="{00000000-0005-0000-0000-0000141F0000}"/>
    <cellStyle name="20% - Accent1 2 2 6 4 4 3 2" xfId="8126" xr:uid="{00000000-0005-0000-0000-0000151F0000}"/>
    <cellStyle name="20% - Accent1 2 2 6 4 4 4" xfId="8127" xr:uid="{00000000-0005-0000-0000-0000161F0000}"/>
    <cellStyle name="20% - Accent1 2 2 6 4 5" xfId="8128" xr:uid="{00000000-0005-0000-0000-0000171F0000}"/>
    <cellStyle name="20% - Accent1 2 2 6 4 5 2" xfId="8129" xr:uid="{00000000-0005-0000-0000-0000181F0000}"/>
    <cellStyle name="20% - Accent1 2 2 6 4 5 2 2" xfId="8130" xr:uid="{00000000-0005-0000-0000-0000191F0000}"/>
    <cellStyle name="20% - Accent1 2 2 6 4 5 2 2 2" xfId="8131" xr:uid="{00000000-0005-0000-0000-00001A1F0000}"/>
    <cellStyle name="20% - Accent1 2 2 6 4 5 2 3" xfId="8132" xr:uid="{00000000-0005-0000-0000-00001B1F0000}"/>
    <cellStyle name="20% - Accent1 2 2 6 4 5 3" xfId="8133" xr:uid="{00000000-0005-0000-0000-00001C1F0000}"/>
    <cellStyle name="20% - Accent1 2 2 6 4 5 3 2" xfId="8134" xr:uid="{00000000-0005-0000-0000-00001D1F0000}"/>
    <cellStyle name="20% - Accent1 2 2 6 4 5 4" xfId="8135" xr:uid="{00000000-0005-0000-0000-00001E1F0000}"/>
    <cellStyle name="20% - Accent1 2 2 6 4 6" xfId="8136" xr:uid="{00000000-0005-0000-0000-00001F1F0000}"/>
    <cellStyle name="20% - Accent1 2 2 6 4 6 2" xfId="8137" xr:uid="{00000000-0005-0000-0000-0000201F0000}"/>
    <cellStyle name="20% - Accent1 2 2 6 4 6 2 2" xfId="8138" xr:uid="{00000000-0005-0000-0000-0000211F0000}"/>
    <cellStyle name="20% - Accent1 2 2 6 4 6 2 2 2" xfId="8139" xr:uid="{00000000-0005-0000-0000-0000221F0000}"/>
    <cellStyle name="20% - Accent1 2 2 6 4 6 2 3" xfId="8140" xr:uid="{00000000-0005-0000-0000-0000231F0000}"/>
    <cellStyle name="20% - Accent1 2 2 6 4 6 3" xfId="8141" xr:uid="{00000000-0005-0000-0000-0000241F0000}"/>
    <cellStyle name="20% - Accent1 2 2 6 4 6 3 2" xfId="8142" xr:uid="{00000000-0005-0000-0000-0000251F0000}"/>
    <cellStyle name="20% - Accent1 2 2 6 4 6 4" xfId="8143" xr:uid="{00000000-0005-0000-0000-0000261F0000}"/>
    <cellStyle name="20% - Accent1 2 2 6 4 7" xfId="8144" xr:uid="{00000000-0005-0000-0000-0000271F0000}"/>
    <cellStyle name="20% - Accent1 2 2 6 4 7 2" xfId="8145" xr:uid="{00000000-0005-0000-0000-0000281F0000}"/>
    <cellStyle name="20% - Accent1 2 2 6 4 7 2 2" xfId="8146" xr:uid="{00000000-0005-0000-0000-0000291F0000}"/>
    <cellStyle name="20% - Accent1 2 2 6 4 7 3" xfId="8147" xr:uid="{00000000-0005-0000-0000-00002A1F0000}"/>
    <cellStyle name="20% - Accent1 2 2 6 4 8" xfId="8148" xr:uid="{00000000-0005-0000-0000-00002B1F0000}"/>
    <cellStyle name="20% - Accent1 2 2 6 4 8 2" xfId="8149" xr:uid="{00000000-0005-0000-0000-00002C1F0000}"/>
    <cellStyle name="20% - Accent1 2 2 6 4 8 2 2" xfId="8150" xr:uid="{00000000-0005-0000-0000-00002D1F0000}"/>
    <cellStyle name="20% - Accent1 2 2 6 4 8 3" xfId="8151" xr:uid="{00000000-0005-0000-0000-00002E1F0000}"/>
    <cellStyle name="20% - Accent1 2 2 6 4 9" xfId="8152" xr:uid="{00000000-0005-0000-0000-00002F1F0000}"/>
    <cellStyle name="20% - Accent1 2 2 6 4 9 2" xfId="8153" xr:uid="{00000000-0005-0000-0000-0000301F0000}"/>
    <cellStyle name="20% - Accent1 2 2 6 5" xfId="8154" xr:uid="{00000000-0005-0000-0000-0000311F0000}"/>
    <cellStyle name="20% - Accent1 2 2 6 5 2" xfId="8155" xr:uid="{00000000-0005-0000-0000-0000321F0000}"/>
    <cellStyle name="20% - Accent1 2 2 6 5 2 2" xfId="8156" xr:uid="{00000000-0005-0000-0000-0000331F0000}"/>
    <cellStyle name="20% - Accent1 2 2 6 5 2 2 2" xfId="8157" xr:uid="{00000000-0005-0000-0000-0000341F0000}"/>
    <cellStyle name="20% - Accent1 2 2 6 5 2 2 2 2" xfId="8158" xr:uid="{00000000-0005-0000-0000-0000351F0000}"/>
    <cellStyle name="20% - Accent1 2 2 6 5 2 2 3" xfId="8159" xr:uid="{00000000-0005-0000-0000-0000361F0000}"/>
    <cellStyle name="20% - Accent1 2 2 6 5 2 3" xfId="8160" xr:uid="{00000000-0005-0000-0000-0000371F0000}"/>
    <cellStyle name="20% - Accent1 2 2 6 5 2 3 2" xfId="8161" xr:uid="{00000000-0005-0000-0000-0000381F0000}"/>
    <cellStyle name="20% - Accent1 2 2 6 5 2 4" xfId="8162" xr:uid="{00000000-0005-0000-0000-0000391F0000}"/>
    <cellStyle name="20% - Accent1 2 2 6 5 3" xfId="8163" xr:uid="{00000000-0005-0000-0000-00003A1F0000}"/>
    <cellStyle name="20% - Accent1 2 2 6 5 3 2" xfId="8164" xr:uid="{00000000-0005-0000-0000-00003B1F0000}"/>
    <cellStyle name="20% - Accent1 2 2 6 5 3 2 2" xfId="8165" xr:uid="{00000000-0005-0000-0000-00003C1F0000}"/>
    <cellStyle name="20% - Accent1 2 2 6 5 3 2 2 2" xfId="8166" xr:uid="{00000000-0005-0000-0000-00003D1F0000}"/>
    <cellStyle name="20% - Accent1 2 2 6 5 3 2 3" xfId="8167" xr:uid="{00000000-0005-0000-0000-00003E1F0000}"/>
    <cellStyle name="20% - Accent1 2 2 6 5 3 3" xfId="8168" xr:uid="{00000000-0005-0000-0000-00003F1F0000}"/>
    <cellStyle name="20% - Accent1 2 2 6 5 3 3 2" xfId="8169" xr:uid="{00000000-0005-0000-0000-0000401F0000}"/>
    <cellStyle name="20% - Accent1 2 2 6 5 3 4" xfId="8170" xr:uid="{00000000-0005-0000-0000-0000411F0000}"/>
    <cellStyle name="20% - Accent1 2 2 6 5 4" xfId="8171" xr:uid="{00000000-0005-0000-0000-0000421F0000}"/>
    <cellStyle name="20% - Accent1 2 2 6 5 4 2" xfId="8172" xr:uid="{00000000-0005-0000-0000-0000431F0000}"/>
    <cellStyle name="20% - Accent1 2 2 6 5 4 2 2" xfId="8173" xr:uid="{00000000-0005-0000-0000-0000441F0000}"/>
    <cellStyle name="20% - Accent1 2 2 6 5 4 2 2 2" xfId="8174" xr:uid="{00000000-0005-0000-0000-0000451F0000}"/>
    <cellStyle name="20% - Accent1 2 2 6 5 4 2 3" xfId="8175" xr:uid="{00000000-0005-0000-0000-0000461F0000}"/>
    <cellStyle name="20% - Accent1 2 2 6 5 4 3" xfId="8176" xr:uid="{00000000-0005-0000-0000-0000471F0000}"/>
    <cellStyle name="20% - Accent1 2 2 6 5 4 3 2" xfId="8177" xr:uid="{00000000-0005-0000-0000-0000481F0000}"/>
    <cellStyle name="20% - Accent1 2 2 6 5 4 4" xfId="8178" xr:uid="{00000000-0005-0000-0000-0000491F0000}"/>
    <cellStyle name="20% - Accent1 2 2 6 5 5" xfId="8179" xr:uid="{00000000-0005-0000-0000-00004A1F0000}"/>
    <cellStyle name="20% - Accent1 2 2 6 5 5 2" xfId="8180" xr:uid="{00000000-0005-0000-0000-00004B1F0000}"/>
    <cellStyle name="20% - Accent1 2 2 6 5 5 2 2" xfId="8181" xr:uid="{00000000-0005-0000-0000-00004C1F0000}"/>
    <cellStyle name="20% - Accent1 2 2 6 5 5 3" xfId="8182" xr:uid="{00000000-0005-0000-0000-00004D1F0000}"/>
    <cellStyle name="20% - Accent1 2 2 6 5 6" xfId="8183" xr:uid="{00000000-0005-0000-0000-00004E1F0000}"/>
    <cellStyle name="20% - Accent1 2 2 6 5 6 2" xfId="8184" xr:uid="{00000000-0005-0000-0000-00004F1F0000}"/>
    <cellStyle name="20% - Accent1 2 2 6 5 6 2 2" xfId="8185" xr:uid="{00000000-0005-0000-0000-0000501F0000}"/>
    <cellStyle name="20% - Accent1 2 2 6 5 6 3" xfId="8186" xr:uid="{00000000-0005-0000-0000-0000511F0000}"/>
    <cellStyle name="20% - Accent1 2 2 6 5 7" xfId="8187" xr:uid="{00000000-0005-0000-0000-0000521F0000}"/>
    <cellStyle name="20% - Accent1 2 2 6 5 7 2" xfId="8188" xr:uid="{00000000-0005-0000-0000-0000531F0000}"/>
    <cellStyle name="20% - Accent1 2 2 6 5 8" xfId="8189" xr:uid="{00000000-0005-0000-0000-0000541F0000}"/>
    <cellStyle name="20% - Accent1 2 2 6 5 8 2" xfId="8190" xr:uid="{00000000-0005-0000-0000-0000551F0000}"/>
    <cellStyle name="20% - Accent1 2 2 6 5 9" xfId="8191" xr:uid="{00000000-0005-0000-0000-0000561F0000}"/>
    <cellStyle name="20% - Accent1 2 2 6 6" xfId="8192" xr:uid="{00000000-0005-0000-0000-0000571F0000}"/>
    <cellStyle name="20% - Accent1 2 2 6 6 2" xfId="8193" xr:uid="{00000000-0005-0000-0000-0000581F0000}"/>
    <cellStyle name="20% - Accent1 2 2 6 6 2 2" xfId="8194" xr:uid="{00000000-0005-0000-0000-0000591F0000}"/>
    <cellStyle name="20% - Accent1 2 2 6 6 2 2 2" xfId="8195" xr:uid="{00000000-0005-0000-0000-00005A1F0000}"/>
    <cellStyle name="20% - Accent1 2 2 6 6 2 2 2 2" xfId="8196" xr:uid="{00000000-0005-0000-0000-00005B1F0000}"/>
    <cellStyle name="20% - Accent1 2 2 6 6 2 2 3" xfId="8197" xr:uid="{00000000-0005-0000-0000-00005C1F0000}"/>
    <cellStyle name="20% - Accent1 2 2 6 6 2 3" xfId="8198" xr:uid="{00000000-0005-0000-0000-00005D1F0000}"/>
    <cellStyle name="20% - Accent1 2 2 6 6 2 3 2" xfId="8199" xr:uid="{00000000-0005-0000-0000-00005E1F0000}"/>
    <cellStyle name="20% - Accent1 2 2 6 6 2 4" xfId="8200" xr:uid="{00000000-0005-0000-0000-00005F1F0000}"/>
    <cellStyle name="20% - Accent1 2 2 6 6 3" xfId="8201" xr:uid="{00000000-0005-0000-0000-0000601F0000}"/>
    <cellStyle name="20% - Accent1 2 2 6 6 3 2" xfId="8202" xr:uid="{00000000-0005-0000-0000-0000611F0000}"/>
    <cellStyle name="20% - Accent1 2 2 6 6 3 2 2" xfId="8203" xr:uid="{00000000-0005-0000-0000-0000621F0000}"/>
    <cellStyle name="20% - Accent1 2 2 6 6 3 2 2 2" xfId="8204" xr:uid="{00000000-0005-0000-0000-0000631F0000}"/>
    <cellStyle name="20% - Accent1 2 2 6 6 3 2 3" xfId="8205" xr:uid="{00000000-0005-0000-0000-0000641F0000}"/>
    <cellStyle name="20% - Accent1 2 2 6 6 3 3" xfId="8206" xr:uid="{00000000-0005-0000-0000-0000651F0000}"/>
    <cellStyle name="20% - Accent1 2 2 6 6 3 3 2" xfId="8207" xr:uid="{00000000-0005-0000-0000-0000661F0000}"/>
    <cellStyle name="20% - Accent1 2 2 6 6 3 4" xfId="8208" xr:uid="{00000000-0005-0000-0000-0000671F0000}"/>
    <cellStyle name="20% - Accent1 2 2 6 6 4" xfId="8209" xr:uid="{00000000-0005-0000-0000-0000681F0000}"/>
    <cellStyle name="20% - Accent1 2 2 6 6 4 2" xfId="8210" xr:uid="{00000000-0005-0000-0000-0000691F0000}"/>
    <cellStyle name="20% - Accent1 2 2 6 6 4 2 2" xfId="8211" xr:uid="{00000000-0005-0000-0000-00006A1F0000}"/>
    <cellStyle name="20% - Accent1 2 2 6 6 4 2 2 2" xfId="8212" xr:uid="{00000000-0005-0000-0000-00006B1F0000}"/>
    <cellStyle name="20% - Accent1 2 2 6 6 4 2 3" xfId="8213" xr:uid="{00000000-0005-0000-0000-00006C1F0000}"/>
    <cellStyle name="20% - Accent1 2 2 6 6 4 3" xfId="8214" xr:uid="{00000000-0005-0000-0000-00006D1F0000}"/>
    <cellStyle name="20% - Accent1 2 2 6 6 4 3 2" xfId="8215" xr:uid="{00000000-0005-0000-0000-00006E1F0000}"/>
    <cellStyle name="20% - Accent1 2 2 6 6 4 4" xfId="8216" xr:uid="{00000000-0005-0000-0000-00006F1F0000}"/>
    <cellStyle name="20% - Accent1 2 2 6 6 5" xfId="8217" xr:uid="{00000000-0005-0000-0000-0000701F0000}"/>
    <cellStyle name="20% - Accent1 2 2 6 6 5 2" xfId="8218" xr:uid="{00000000-0005-0000-0000-0000711F0000}"/>
    <cellStyle name="20% - Accent1 2 2 6 6 5 2 2" xfId="8219" xr:uid="{00000000-0005-0000-0000-0000721F0000}"/>
    <cellStyle name="20% - Accent1 2 2 6 6 5 3" xfId="8220" xr:uid="{00000000-0005-0000-0000-0000731F0000}"/>
    <cellStyle name="20% - Accent1 2 2 6 6 6" xfId="8221" xr:uid="{00000000-0005-0000-0000-0000741F0000}"/>
    <cellStyle name="20% - Accent1 2 2 6 6 6 2" xfId="8222" xr:uid="{00000000-0005-0000-0000-0000751F0000}"/>
    <cellStyle name="20% - Accent1 2 2 6 6 6 2 2" xfId="8223" xr:uid="{00000000-0005-0000-0000-0000761F0000}"/>
    <cellStyle name="20% - Accent1 2 2 6 6 6 3" xfId="8224" xr:uid="{00000000-0005-0000-0000-0000771F0000}"/>
    <cellStyle name="20% - Accent1 2 2 6 6 7" xfId="8225" xr:uid="{00000000-0005-0000-0000-0000781F0000}"/>
    <cellStyle name="20% - Accent1 2 2 6 6 7 2" xfId="8226" xr:uid="{00000000-0005-0000-0000-0000791F0000}"/>
    <cellStyle name="20% - Accent1 2 2 6 6 8" xfId="8227" xr:uid="{00000000-0005-0000-0000-00007A1F0000}"/>
    <cellStyle name="20% - Accent1 2 2 6 6 8 2" xfId="8228" xr:uid="{00000000-0005-0000-0000-00007B1F0000}"/>
    <cellStyle name="20% - Accent1 2 2 6 6 9" xfId="8229" xr:uid="{00000000-0005-0000-0000-00007C1F0000}"/>
    <cellStyle name="20% - Accent1 2 2 6 7" xfId="8230" xr:uid="{00000000-0005-0000-0000-00007D1F0000}"/>
    <cellStyle name="20% - Accent1 2 2 6 7 2" xfId="8231" xr:uid="{00000000-0005-0000-0000-00007E1F0000}"/>
    <cellStyle name="20% - Accent1 2 2 6 7 2 2" xfId="8232" xr:uid="{00000000-0005-0000-0000-00007F1F0000}"/>
    <cellStyle name="20% - Accent1 2 2 6 7 2 2 2" xfId="8233" xr:uid="{00000000-0005-0000-0000-0000801F0000}"/>
    <cellStyle name="20% - Accent1 2 2 6 7 2 3" xfId="8234" xr:uid="{00000000-0005-0000-0000-0000811F0000}"/>
    <cellStyle name="20% - Accent1 2 2 6 7 3" xfId="8235" xr:uid="{00000000-0005-0000-0000-0000821F0000}"/>
    <cellStyle name="20% - Accent1 2 2 6 7 3 2" xfId="8236" xr:uid="{00000000-0005-0000-0000-0000831F0000}"/>
    <cellStyle name="20% - Accent1 2 2 6 7 4" xfId="8237" xr:uid="{00000000-0005-0000-0000-0000841F0000}"/>
    <cellStyle name="20% - Accent1 2 2 6 8" xfId="8238" xr:uid="{00000000-0005-0000-0000-0000851F0000}"/>
    <cellStyle name="20% - Accent1 2 2 6 8 2" xfId="8239" xr:uid="{00000000-0005-0000-0000-0000861F0000}"/>
    <cellStyle name="20% - Accent1 2 2 6 8 2 2" xfId="8240" xr:uid="{00000000-0005-0000-0000-0000871F0000}"/>
    <cellStyle name="20% - Accent1 2 2 6 8 2 2 2" xfId="8241" xr:uid="{00000000-0005-0000-0000-0000881F0000}"/>
    <cellStyle name="20% - Accent1 2 2 6 8 2 3" xfId="8242" xr:uid="{00000000-0005-0000-0000-0000891F0000}"/>
    <cellStyle name="20% - Accent1 2 2 6 8 3" xfId="8243" xr:uid="{00000000-0005-0000-0000-00008A1F0000}"/>
    <cellStyle name="20% - Accent1 2 2 6 8 3 2" xfId="8244" xr:uid="{00000000-0005-0000-0000-00008B1F0000}"/>
    <cellStyle name="20% - Accent1 2 2 6 8 4" xfId="8245" xr:uid="{00000000-0005-0000-0000-00008C1F0000}"/>
    <cellStyle name="20% - Accent1 2 2 6 9" xfId="8246" xr:uid="{00000000-0005-0000-0000-00008D1F0000}"/>
    <cellStyle name="20% - Accent1 2 2 6 9 2" xfId="8247" xr:uid="{00000000-0005-0000-0000-00008E1F0000}"/>
    <cellStyle name="20% - Accent1 2 2 6 9 2 2" xfId="8248" xr:uid="{00000000-0005-0000-0000-00008F1F0000}"/>
    <cellStyle name="20% - Accent1 2 2 6 9 2 2 2" xfId="8249" xr:uid="{00000000-0005-0000-0000-0000901F0000}"/>
    <cellStyle name="20% - Accent1 2 2 6 9 2 3" xfId="8250" xr:uid="{00000000-0005-0000-0000-0000911F0000}"/>
    <cellStyle name="20% - Accent1 2 2 6 9 3" xfId="8251" xr:uid="{00000000-0005-0000-0000-0000921F0000}"/>
    <cellStyle name="20% - Accent1 2 2 6 9 3 2" xfId="8252" xr:uid="{00000000-0005-0000-0000-0000931F0000}"/>
    <cellStyle name="20% - Accent1 2 2 6 9 4" xfId="8253" xr:uid="{00000000-0005-0000-0000-0000941F0000}"/>
    <cellStyle name="20% - Accent1 2 2 7" xfId="8254" xr:uid="{00000000-0005-0000-0000-0000951F0000}"/>
    <cellStyle name="20% - Accent1 2 2 7 10" xfId="8255" xr:uid="{00000000-0005-0000-0000-0000961F0000}"/>
    <cellStyle name="20% - Accent1 2 2 7 10 2" xfId="8256" xr:uid="{00000000-0005-0000-0000-0000971F0000}"/>
    <cellStyle name="20% - Accent1 2 2 7 11" xfId="8257" xr:uid="{00000000-0005-0000-0000-0000981F0000}"/>
    <cellStyle name="20% - Accent1 2 2 7 11 2" xfId="8258" xr:uid="{00000000-0005-0000-0000-0000991F0000}"/>
    <cellStyle name="20% - Accent1 2 2 7 12" xfId="8259" xr:uid="{00000000-0005-0000-0000-00009A1F0000}"/>
    <cellStyle name="20% - Accent1 2 2 7 2" xfId="8260" xr:uid="{00000000-0005-0000-0000-00009B1F0000}"/>
    <cellStyle name="20% - Accent1 2 2 7 2 10" xfId="8261" xr:uid="{00000000-0005-0000-0000-00009C1F0000}"/>
    <cellStyle name="20% - Accent1 2 2 7 2 10 2" xfId="8262" xr:uid="{00000000-0005-0000-0000-00009D1F0000}"/>
    <cellStyle name="20% - Accent1 2 2 7 2 11" xfId="8263" xr:uid="{00000000-0005-0000-0000-00009E1F0000}"/>
    <cellStyle name="20% - Accent1 2 2 7 2 2" xfId="8264" xr:uid="{00000000-0005-0000-0000-00009F1F0000}"/>
    <cellStyle name="20% - Accent1 2 2 7 2 2 2" xfId="8265" xr:uid="{00000000-0005-0000-0000-0000A01F0000}"/>
    <cellStyle name="20% - Accent1 2 2 7 2 2 2 2" xfId="8266" xr:uid="{00000000-0005-0000-0000-0000A11F0000}"/>
    <cellStyle name="20% - Accent1 2 2 7 2 2 2 2 2" xfId="8267" xr:uid="{00000000-0005-0000-0000-0000A21F0000}"/>
    <cellStyle name="20% - Accent1 2 2 7 2 2 2 2 2 2" xfId="8268" xr:uid="{00000000-0005-0000-0000-0000A31F0000}"/>
    <cellStyle name="20% - Accent1 2 2 7 2 2 2 2 3" xfId="8269" xr:uid="{00000000-0005-0000-0000-0000A41F0000}"/>
    <cellStyle name="20% - Accent1 2 2 7 2 2 2 3" xfId="8270" xr:uid="{00000000-0005-0000-0000-0000A51F0000}"/>
    <cellStyle name="20% - Accent1 2 2 7 2 2 2 3 2" xfId="8271" xr:uid="{00000000-0005-0000-0000-0000A61F0000}"/>
    <cellStyle name="20% - Accent1 2 2 7 2 2 2 4" xfId="8272" xr:uid="{00000000-0005-0000-0000-0000A71F0000}"/>
    <cellStyle name="20% - Accent1 2 2 7 2 2 3" xfId="8273" xr:uid="{00000000-0005-0000-0000-0000A81F0000}"/>
    <cellStyle name="20% - Accent1 2 2 7 2 2 3 2" xfId="8274" xr:uid="{00000000-0005-0000-0000-0000A91F0000}"/>
    <cellStyle name="20% - Accent1 2 2 7 2 2 3 2 2" xfId="8275" xr:uid="{00000000-0005-0000-0000-0000AA1F0000}"/>
    <cellStyle name="20% - Accent1 2 2 7 2 2 3 2 2 2" xfId="8276" xr:uid="{00000000-0005-0000-0000-0000AB1F0000}"/>
    <cellStyle name="20% - Accent1 2 2 7 2 2 3 2 3" xfId="8277" xr:uid="{00000000-0005-0000-0000-0000AC1F0000}"/>
    <cellStyle name="20% - Accent1 2 2 7 2 2 3 3" xfId="8278" xr:uid="{00000000-0005-0000-0000-0000AD1F0000}"/>
    <cellStyle name="20% - Accent1 2 2 7 2 2 3 3 2" xfId="8279" xr:uid="{00000000-0005-0000-0000-0000AE1F0000}"/>
    <cellStyle name="20% - Accent1 2 2 7 2 2 3 4" xfId="8280" xr:uid="{00000000-0005-0000-0000-0000AF1F0000}"/>
    <cellStyle name="20% - Accent1 2 2 7 2 2 4" xfId="8281" xr:uid="{00000000-0005-0000-0000-0000B01F0000}"/>
    <cellStyle name="20% - Accent1 2 2 7 2 2 4 2" xfId="8282" xr:uid="{00000000-0005-0000-0000-0000B11F0000}"/>
    <cellStyle name="20% - Accent1 2 2 7 2 2 4 2 2" xfId="8283" xr:uid="{00000000-0005-0000-0000-0000B21F0000}"/>
    <cellStyle name="20% - Accent1 2 2 7 2 2 4 2 2 2" xfId="8284" xr:uid="{00000000-0005-0000-0000-0000B31F0000}"/>
    <cellStyle name="20% - Accent1 2 2 7 2 2 4 2 3" xfId="8285" xr:uid="{00000000-0005-0000-0000-0000B41F0000}"/>
    <cellStyle name="20% - Accent1 2 2 7 2 2 4 3" xfId="8286" xr:uid="{00000000-0005-0000-0000-0000B51F0000}"/>
    <cellStyle name="20% - Accent1 2 2 7 2 2 4 3 2" xfId="8287" xr:uid="{00000000-0005-0000-0000-0000B61F0000}"/>
    <cellStyle name="20% - Accent1 2 2 7 2 2 4 4" xfId="8288" xr:uid="{00000000-0005-0000-0000-0000B71F0000}"/>
    <cellStyle name="20% - Accent1 2 2 7 2 2 5" xfId="8289" xr:uid="{00000000-0005-0000-0000-0000B81F0000}"/>
    <cellStyle name="20% - Accent1 2 2 7 2 2 5 2" xfId="8290" xr:uid="{00000000-0005-0000-0000-0000B91F0000}"/>
    <cellStyle name="20% - Accent1 2 2 7 2 2 5 2 2" xfId="8291" xr:uid="{00000000-0005-0000-0000-0000BA1F0000}"/>
    <cellStyle name="20% - Accent1 2 2 7 2 2 5 3" xfId="8292" xr:uid="{00000000-0005-0000-0000-0000BB1F0000}"/>
    <cellStyle name="20% - Accent1 2 2 7 2 2 6" xfId="8293" xr:uid="{00000000-0005-0000-0000-0000BC1F0000}"/>
    <cellStyle name="20% - Accent1 2 2 7 2 2 6 2" xfId="8294" xr:uid="{00000000-0005-0000-0000-0000BD1F0000}"/>
    <cellStyle name="20% - Accent1 2 2 7 2 2 6 2 2" xfId="8295" xr:uid="{00000000-0005-0000-0000-0000BE1F0000}"/>
    <cellStyle name="20% - Accent1 2 2 7 2 2 6 3" xfId="8296" xr:uid="{00000000-0005-0000-0000-0000BF1F0000}"/>
    <cellStyle name="20% - Accent1 2 2 7 2 2 7" xfId="8297" xr:uid="{00000000-0005-0000-0000-0000C01F0000}"/>
    <cellStyle name="20% - Accent1 2 2 7 2 2 7 2" xfId="8298" xr:uid="{00000000-0005-0000-0000-0000C11F0000}"/>
    <cellStyle name="20% - Accent1 2 2 7 2 2 8" xfId="8299" xr:uid="{00000000-0005-0000-0000-0000C21F0000}"/>
    <cellStyle name="20% - Accent1 2 2 7 2 2 8 2" xfId="8300" xr:uid="{00000000-0005-0000-0000-0000C31F0000}"/>
    <cellStyle name="20% - Accent1 2 2 7 2 2 9" xfId="8301" xr:uid="{00000000-0005-0000-0000-0000C41F0000}"/>
    <cellStyle name="20% - Accent1 2 2 7 2 3" xfId="8302" xr:uid="{00000000-0005-0000-0000-0000C51F0000}"/>
    <cellStyle name="20% - Accent1 2 2 7 2 3 2" xfId="8303" xr:uid="{00000000-0005-0000-0000-0000C61F0000}"/>
    <cellStyle name="20% - Accent1 2 2 7 2 3 2 2" xfId="8304" xr:uid="{00000000-0005-0000-0000-0000C71F0000}"/>
    <cellStyle name="20% - Accent1 2 2 7 2 3 2 2 2" xfId="8305" xr:uid="{00000000-0005-0000-0000-0000C81F0000}"/>
    <cellStyle name="20% - Accent1 2 2 7 2 3 2 2 2 2" xfId="8306" xr:uid="{00000000-0005-0000-0000-0000C91F0000}"/>
    <cellStyle name="20% - Accent1 2 2 7 2 3 2 2 3" xfId="8307" xr:uid="{00000000-0005-0000-0000-0000CA1F0000}"/>
    <cellStyle name="20% - Accent1 2 2 7 2 3 2 3" xfId="8308" xr:uid="{00000000-0005-0000-0000-0000CB1F0000}"/>
    <cellStyle name="20% - Accent1 2 2 7 2 3 2 3 2" xfId="8309" xr:uid="{00000000-0005-0000-0000-0000CC1F0000}"/>
    <cellStyle name="20% - Accent1 2 2 7 2 3 2 4" xfId="8310" xr:uid="{00000000-0005-0000-0000-0000CD1F0000}"/>
    <cellStyle name="20% - Accent1 2 2 7 2 3 3" xfId="8311" xr:uid="{00000000-0005-0000-0000-0000CE1F0000}"/>
    <cellStyle name="20% - Accent1 2 2 7 2 3 3 2" xfId="8312" xr:uid="{00000000-0005-0000-0000-0000CF1F0000}"/>
    <cellStyle name="20% - Accent1 2 2 7 2 3 3 2 2" xfId="8313" xr:uid="{00000000-0005-0000-0000-0000D01F0000}"/>
    <cellStyle name="20% - Accent1 2 2 7 2 3 3 2 2 2" xfId="8314" xr:uid="{00000000-0005-0000-0000-0000D11F0000}"/>
    <cellStyle name="20% - Accent1 2 2 7 2 3 3 2 3" xfId="8315" xr:uid="{00000000-0005-0000-0000-0000D21F0000}"/>
    <cellStyle name="20% - Accent1 2 2 7 2 3 3 3" xfId="8316" xr:uid="{00000000-0005-0000-0000-0000D31F0000}"/>
    <cellStyle name="20% - Accent1 2 2 7 2 3 3 3 2" xfId="8317" xr:uid="{00000000-0005-0000-0000-0000D41F0000}"/>
    <cellStyle name="20% - Accent1 2 2 7 2 3 3 4" xfId="8318" xr:uid="{00000000-0005-0000-0000-0000D51F0000}"/>
    <cellStyle name="20% - Accent1 2 2 7 2 3 4" xfId="8319" xr:uid="{00000000-0005-0000-0000-0000D61F0000}"/>
    <cellStyle name="20% - Accent1 2 2 7 2 3 4 2" xfId="8320" xr:uid="{00000000-0005-0000-0000-0000D71F0000}"/>
    <cellStyle name="20% - Accent1 2 2 7 2 3 4 2 2" xfId="8321" xr:uid="{00000000-0005-0000-0000-0000D81F0000}"/>
    <cellStyle name="20% - Accent1 2 2 7 2 3 4 2 2 2" xfId="8322" xr:uid="{00000000-0005-0000-0000-0000D91F0000}"/>
    <cellStyle name="20% - Accent1 2 2 7 2 3 4 2 3" xfId="8323" xr:uid="{00000000-0005-0000-0000-0000DA1F0000}"/>
    <cellStyle name="20% - Accent1 2 2 7 2 3 4 3" xfId="8324" xr:uid="{00000000-0005-0000-0000-0000DB1F0000}"/>
    <cellStyle name="20% - Accent1 2 2 7 2 3 4 3 2" xfId="8325" xr:uid="{00000000-0005-0000-0000-0000DC1F0000}"/>
    <cellStyle name="20% - Accent1 2 2 7 2 3 4 4" xfId="8326" xr:uid="{00000000-0005-0000-0000-0000DD1F0000}"/>
    <cellStyle name="20% - Accent1 2 2 7 2 3 5" xfId="8327" xr:uid="{00000000-0005-0000-0000-0000DE1F0000}"/>
    <cellStyle name="20% - Accent1 2 2 7 2 3 5 2" xfId="8328" xr:uid="{00000000-0005-0000-0000-0000DF1F0000}"/>
    <cellStyle name="20% - Accent1 2 2 7 2 3 5 2 2" xfId="8329" xr:uid="{00000000-0005-0000-0000-0000E01F0000}"/>
    <cellStyle name="20% - Accent1 2 2 7 2 3 5 3" xfId="8330" xr:uid="{00000000-0005-0000-0000-0000E11F0000}"/>
    <cellStyle name="20% - Accent1 2 2 7 2 3 6" xfId="8331" xr:uid="{00000000-0005-0000-0000-0000E21F0000}"/>
    <cellStyle name="20% - Accent1 2 2 7 2 3 6 2" xfId="8332" xr:uid="{00000000-0005-0000-0000-0000E31F0000}"/>
    <cellStyle name="20% - Accent1 2 2 7 2 3 6 2 2" xfId="8333" xr:uid="{00000000-0005-0000-0000-0000E41F0000}"/>
    <cellStyle name="20% - Accent1 2 2 7 2 3 6 3" xfId="8334" xr:uid="{00000000-0005-0000-0000-0000E51F0000}"/>
    <cellStyle name="20% - Accent1 2 2 7 2 3 7" xfId="8335" xr:uid="{00000000-0005-0000-0000-0000E61F0000}"/>
    <cellStyle name="20% - Accent1 2 2 7 2 3 7 2" xfId="8336" xr:uid="{00000000-0005-0000-0000-0000E71F0000}"/>
    <cellStyle name="20% - Accent1 2 2 7 2 3 8" xfId="8337" xr:uid="{00000000-0005-0000-0000-0000E81F0000}"/>
    <cellStyle name="20% - Accent1 2 2 7 2 3 8 2" xfId="8338" xr:uid="{00000000-0005-0000-0000-0000E91F0000}"/>
    <cellStyle name="20% - Accent1 2 2 7 2 3 9" xfId="8339" xr:uid="{00000000-0005-0000-0000-0000EA1F0000}"/>
    <cellStyle name="20% - Accent1 2 2 7 2 4" xfId="8340" xr:uid="{00000000-0005-0000-0000-0000EB1F0000}"/>
    <cellStyle name="20% - Accent1 2 2 7 2 4 2" xfId="8341" xr:uid="{00000000-0005-0000-0000-0000EC1F0000}"/>
    <cellStyle name="20% - Accent1 2 2 7 2 4 2 2" xfId="8342" xr:uid="{00000000-0005-0000-0000-0000ED1F0000}"/>
    <cellStyle name="20% - Accent1 2 2 7 2 4 2 2 2" xfId="8343" xr:uid="{00000000-0005-0000-0000-0000EE1F0000}"/>
    <cellStyle name="20% - Accent1 2 2 7 2 4 2 3" xfId="8344" xr:uid="{00000000-0005-0000-0000-0000EF1F0000}"/>
    <cellStyle name="20% - Accent1 2 2 7 2 4 3" xfId="8345" xr:uid="{00000000-0005-0000-0000-0000F01F0000}"/>
    <cellStyle name="20% - Accent1 2 2 7 2 4 3 2" xfId="8346" xr:uid="{00000000-0005-0000-0000-0000F11F0000}"/>
    <cellStyle name="20% - Accent1 2 2 7 2 4 4" xfId="8347" xr:uid="{00000000-0005-0000-0000-0000F21F0000}"/>
    <cellStyle name="20% - Accent1 2 2 7 2 5" xfId="8348" xr:uid="{00000000-0005-0000-0000-0000F31F0000}"/>
    <cellStyle name="20% - Accent1 2 2 7 2 5 2" xfId="8349" xr:uid="{00000000-0005-0000-0000-0000F41F0000}"/>
    <cellStyle name="20% - Accent1 2 2 7 2 5 2 2" xfId="8350" xr:uid="{00000000-0005-0000-0000-0000F51F0000}"/>
    <cellStyle name="20% - Accent1 2 2 7 2 5 2 2 2" xfId="8351" xr:uid="{00000000-0005-0000-0000-0000F61F0000}"/>
    <cellStyle name="20% - Accent1 2 2 7 2 5 2 3" xfId="8352" xr:uid="{00000000-0005-0000-0000-0000F71F0000}"/>
    <cellStyle name="20% - Accent1 2 2 7 2 5 3" xfId="8353" xr:uid="{00000000-0005-0000-0000-0000F81F0000}"/>
    <cellStyle name="20% - Accent1 2 2 7 2 5 3 2" xfId="8354" xr:uid="{00000000-0005-0000-0000-0000F91F0000}"/>
    <cellStyle name="20% - Accent1 2 2 7 2 5 4" xfId="8355" xr:uid="{00000000-0005-0000-0000-0000FA1F0000}"/>
    <cellStyle name="20% - Accent1 2 2 7 2 6" xfId="8356" xr:uid="{00000000-0005-0000-0000-0000FB1F0000}"/>
    <cellStyle name="20% - Accent1 2 2 7 2 6 2" xfId="8357" xr:uid="{00000000-0005-0000-0000-0000FC1F0000}"/>
    <cellStyle name="20% - Accent1 2 2 7 2 6 2 2" xfId="8358" xr:uid="{00000000-0005-0000-0000-0000FD1F0000}"/>
    <cellStyle name="20% - Accent1 2 2 7 2 6 2 2 2" xfId="8359" xr:uid="{00000000-0005-0000-0000-0000FE1F0000}"/>
    <cellStyle name="20% - Accent1 2 2 7 2 6 2 3" xfId="8360" xr:uid="{00000000-0005-0000-0000-0000FF1F0000}"/>
    <cellStyle name="20% - Accent1 2 2 7 2 6 3" xfId="8361" xr:uid="{00000000-0005-0000-0000-000000200000}"/>
    <cellStyle name="20% - Accent1 2 2 7 2 6 3 2" xfId="8362" xr:uid="{00000000-0005-0000-0000-000001200000}"/>
    <cellStyle name="20% - Accent1 2 2 7 2 6 4" xfId="8363" xr:uid="{00000000-0005-0000-0000-000002200000}"/>
    <cellStyle name="20% - Accent1 2 2 7 2 7" xfId="8364" xr:uid="{00000000-0005-0000-0000-000003200000}"/>
    <cellStyle name="20% - Accent1 2 2 7 2 7 2" xfId="8365" xr:uid="{00000000-0005-0000-0000-000004200000}"/>
    <cellStyle name="20% - Accent1 2 2 7 2 7 2 2" xfId="8366" xr:uid="{00000000-0005-0000-0000-000005200000}"/>
    <cellStyle name="20% - Accent1 2 2 7 2 7 3" xfId="8367" xr:uid="{00000000-0005-0000-0000-000006200000}"/>
    <cellStyle name="20% - Accent1 2 2 7 2 8" xfId="8368" xr:uid="{00000000-0005-0000-0000-000007200000}"/>
    <cellStyle name="20% - Accent1 2 2 7 2 8 2" xfId="8369" xr:uid="{00000000-0005-0000-0000-000008200000}"/>
    <cellStyle name="20% - Accent1 2 2 7 2 8 2 2" xfId="8370" xr:uid="{00000000-0005-0000-0000-000009200000}"/>
    <cellStyle name="20% - Accent1 2 2 7 2 8 3" xfId="8371" xr:uid="{00000000-0005-0000-0000-00000A200000}"/>
    <cellStyle name="20% - Accent1 2 2 7 2 9" xfId="8372" xr:uid="{00000000-0005-0000-0000-00000B200000}"/>
    <cellStyle name="20% - Accent1 2 2 7 2 9 2" xfId="8373" xr:uid="{00000000-0005-0000-0000-00000C200000}"/>
    <cellStyle name="20% - Accent1 2 2 7 3" xfId="8374" xr:uid="{00000000-0005-0000-0000-00000D200000}"/>
    <cellStyle name="20% - Accent1 2 2 7 3 2" xfId="8375" xr:uid="{00000000-0005-0000-0000-00000E200000}"/>
    <cellStyle name="20% - Accent1 2 2 7 3 2 2" xfId="8376" xr:uid="{00000000-0005-0000-0000-00000F200000}"/>
    <cellStyle name="20% - Accent1 2 2 7 3 2 2 2" xfId="8377" xr:uid="{00000000-0005-0000-0000-000010200000}"/>
    <cellStyle name="20% - Accent1 2 2 7 3 2 2 2 2" xfId="8378" xr:uid="{00000000-0005-0000-0000-000011200000}"/>
    <cellStyle name="20% - Accent1 2 2 7 3 2 2 3" xfId="8379" xr:uid="{00000000-0005-0000-0000-000012200000}"/>
    <cellStyle name="20% - Accent1 2 2 7 3 2 3" xfId="8380" xr:uid="{00000000-0005-0000-0000-000013200000}"/>
    <cellStyle name="20% - Accent1 2 2 7 3 2 3 2" xfId="8381" xr:uid="{00000000-0005-0000-0000-000014200000}"/>
    <cellStyle name="20% - Accent1 2 2 7 3 2 4" xfId="8382" xr:uid="{00000000-0005-0000-0000-000015200000}"/>
    <cellStyle name="20% - Accent1 2 2 7 3 3" xfId="8383" xr:uid="{00000000-0005-0000-0000-000016200000}"/>
    <cellStyle name="20% - Accent1 2 2 7 3 3 2" xfId="8384" xr:uid="{00000000-0005-0000-0000-000017200000}"/>
    <cellStyle name="20% - Accent1 2 2 7 3 3 2 2" xfId="8385" xr:uid="{00000000-0005-0000-0000-000018200000}"/>
    <cellStyle name="20% - Accent1 2 2 7 3 3 2 2 2" xfId="8386" xr:uid="{00000000-0005-0000-0000-000019200000}"/>
    <cellStyle name="20% - Accent1 2 2 7 3 3 2 3" xfId="8387" xr:uid="{00000000-0005-0000-0000-00001A200000}"/>
    <cellStyle name="20% - Accent1 2 2 7 3 3 3" xfId="8388" xr:uid="{00000000-0005-0000-0000-00001B200000}"/>
    <cellStyle name="20% - Accent1 2 2 7 3 3 3 2" xfId="8389" xr:uid="{00000000-0005-0000-0000-00001C200000}"/>
    <cellStyle name="20% - Accent1 2 2 7 3 3 4" xfId="8390" xr:uid="{00000000-0005-0000-0000-00001D200000}"/>
    <cellStyle name="20% - Accent1 2 2 7 3 4" xfId="8391" xr:uid="{00000000-0005-0000-0000-00001E200000}"/>
    <cellStyle name="20% - Accent1 2 2 7 3 4 2" xfId="8392" xr:uid="{00000000-0005-0000-0000-00001F200000}"/>
    <cellStyle name="20% - Accent1 2 2 7 3 4 2 2" xfId="8393" xr:uid="{00000000-0005-0000-0000-000020200000}"/>
    <cellStyle name="20% - Accent1 2 2 7 3 4 2 2 2" xfId="8394" xr:uid="{00000000-0005-0000-0000-000021200000}"/>
    <cellStyle name="20% - Accent1 2 2 7 3 4 2 3" xfId="8395" xr:uid="{00000000-0005-0000-0000-000022200000}"/>
    <cellStyle name="20% - Accent1 2 2 7 3 4 3" xfId="8396" xr:uid="{00000000-0005-0000-0000-000023200000}"/>
    <cellStyle name="20% - Accent1 2 2 7 3 4 3 2" xfId="8397" xr:uid="{00000000-0005-0000-0000-000024200000}"/>
    <cellStyle name="20% - Accent1 2 2 7 3 4 4" xfId="8398" xr:uid="{00000000-0005-0000-0000-000025200000}"/>
    <cellStyle name="20% - Accent1 2 2 7 3 5" xfId="8399" xr:uid="{00000000-0005-0000-0000-000026200000}"/>
    <cellStyle name="20% - Accent1 2 2 7 3 5 2" xfId="8400" xr:uid="{00000000-0005-0000-0000-000027200000}"/>
    <cellStyle name="20% - Accent1 2 2 7 3 5 2 2" xfId="8401" xr:uid="{00000000-0005-0000-0000-000028200000}"/>
    <cellStyle name="20% - Accent1 2 2 7 3 5 3" xfId="8402" xr:uid="{00000000-0005-0000-0000-000029200000}"/>
    <cellStyle name="20% - Accent1 2 2 7 3 6" xfId="8403" xr:uid="{00000000-0005-0000-0000-00002A200000}"/>
    <cellStyle name="20% - Accent1 2 2 7 3 6 2" xfId="8404" xr:uid="{00000000-0005-0000-0000-00002B200000}"/>
    <cellStyle name="20% - Accent1 2 2 7 3 6 2 2" xfId="8405" xr:uid="{00000000-0005-0000-0000-00002C200000}"/>
    <cellStyle name="20% - Accent1 2 2 7 3 6 3" xfId="8406" xr:uid="{00000000-0005-0000-0000-00002D200000}"/>
    <cellStyle name="20% - Accent1 2 2 7 3 7" xfId="8407" xr:uid="{00000000-0005-0000-0000-00002E200000}"/>
    <cellStyle name="20% - Accent1 2 2 7 3 7 2" xfId="8408" xr:uid="{00000000-0005-0000-0000-00002F200000}"/>
    <cellStyle name="20% - Accent1 2 2 7 3 8" xfId="8409" xr:uid="{00000000-0005-0000-0000-000030200000}"/>
    <cellStyle name="20% - Accent1 2 2 7 3 8 2" xfId="8410" xr:uid="{00000000-0005-0000-0000-000031200000}"/>
    <cellStyle name="20% - Accent1 2 2 7 3 9" xfId="8411" xr:uid="{00000000-0005-0000-0000-000032200000}"/>
    <cellStyle name="20% - Accent1 2 2 7 4" xfId="8412" xr:uid="{00000000-0005-0000-0000-000033200000}"/>
    <cellStyle name="20% - Accent1 2 2 7 4 2" xfId="8413" xr:uid="{00000000-0005-0000-0000-000034200000}"/>
    <cellStyle name="20% - Accent1 2 2 7 4 2 2" xfId="8414" xr:uid="{00000000-0005-0000-0000-000035200000}"/>
    <cellStyle name="20% - Accent1 2 2 7 4 2 2 2" xfId="8415" xr:uid="{00000000-0005-0000-0000-000036200000}"/>
    <cellStyle name="20% - Accent1 2 2 7 4 2 2 2 2" xfId="8416" xr:uid="{00000000-0005-0000-0000-000037200000}"/>
    <cellStyle name="20% - Accent1 2 2 7 4 2 2 3" xfId="8417" xr:uid="{00000000-0005-0000-0000-000038200000}"/>
    <cellStyle name="20% - Accent1 2 2 7 4 2 3" xfId="8418" xr:uid="{00000000-0005-0000-0000-000039200000}"/>
    <cellStyle name="20% - Accent1 2 2 7 4 2 3 2" xfId="8419" xr:uid="{00000000-0005-0000-0000-00003A200000}"/>
    <cellStyle name="20% - Accent1 2 2 7 4 2 4" xfId="8420" xr:uid="{00000000-0005-0000-0000-00003B200000}"/>
    <cellStyle name="20% - Accent1 2 2 7 4 3" xfId="8421" xr:uid="{00000000-0005-0000-0000-00003C200000}"/>
    <cellStyle name="20% - Accent1 2 2 7 4 3 2" xfId="8422" xr:uid="{00000000-0005-0000-0000-00003D200000}"/>
    <cellStyle name="20% - Accent1 2 2 7 4 3 2 2" xfId="8423" xr:uid="{00000000-0005-0000-0000-00003E200000}"/>
    <cellStyle name="20% - Accent1 2 2 7 4 3 2 2 2" xfId="8424" xr:uid="{00000000-0005-0000-0000-00003F200000}"/>
    <cellStyle name="20% - Accent1 2 2 7 4 3 2 3" xfId="8425" xr:uid="{00000000-0005-0000-0000-000040200000}"/>
    <cellStyle name="20% - Accent1 2 2 7 4 3 3" xfId="8426" xr:uid="{00000000-0005-0000-0000-000041200000}"/>
    <cellStyle name="20% - Accent1 2 2 7 4 3 3 2" xfId="8427" xr:uid="{00000000-0005-0000-0000-000042200000}"/>
    <cellStyle name="20% - Accent1 2 2 7 4 3 4" xfId="8428" xr:uid="{00000000-0005-0000-0000-000043200000}"/>
    <cellStyle name="20% - Accent1 2 2 7 4 4" xfId="8429" xr:uid="{00000000-0005-0000-0000-000044200000}"/>
    <cellStyle name="20% - Accent1 2 2 7 4 4 2" xfId="8430" xr:uid="{00000000-0005-0000-0000-000045200000}"/>
    <cellStyle name="20% - Accent1 2 2 7 4 4 2 2" xfId="8431" xr:uid="{00000000-0005-0000-0000-000046200000}"/>
    <cellStyle name="20% - Accent1 2 2 7 4 4 2 2 2" xfId="8432" xr:uid="{00000000-0005-0000-0000-000047200000}"/>
    <cellStyle name="20% - Accent1 2 2 7 4 4 2 3" xfId="8433" xr:uid="{00000000-0005-0000-0000-000048200000}"/>
    <cellStyle name="20% - Accent1 2 2 7 4 4 3" xfId="8434" xr:uid="{00000000-0005-0000-0000-000049200000}"/>
    <cellStyle name="20% - Accent1 2 2 7 4 4 3 2" xfId="8435" xr:uid="{00000000-0005-0000-0000-00004A200000}"/>
    <cellStyle name="20% - Accent1 2 2 7 4 4 4" xfId="8436" xr:uid="{00000000-0005-0000-0000-00004B200000}"/>
    <cellStyle name="20% - Accent1 2 2 7 4 5" xfId="8437" xr:uid="{00000000-0005-0000-0000-00004C200000}"/>
    <cellStyle name="20% - Accent1 2 2 7 4 5 2" xfId="8438" xr:uid="{00000000-0005-0000-0000-00004D200000}"/>
    <cellStyle name="20% - Accent1 2 2 7 4 5 2 2" xfId="8439" xr:uid="{00000000-0005-0000-0000-00004E200000}"/>
    <cellStyle name="20% - Accent1 2 2 7 4 5 3" xfId="8440" xr:uid="{00000000-0005-0000-0000-00004F200000}"/>
    <cellStyle name="20% - Accent1 2 2 7 4 6" xfId="8441" xr:uid="{00000000-0005-0000-0000-000050200000}"/>
    <cellStyle name="20% - Accent1 2 2 7 4 6 2" xfId="8442" xr:uid="{00000000-0005-0000-0000-000051200000}"/>
    <cellStyle name="20% - Accent1 2 2 7 4 6 2 2" xfId="8443" xr:uid="{00000000-0005-0000-0000-000052200000}"/>
    <cellStyle name="20% - Accent1 2 2 7 4 6 3" xfId="8444" xr:uid="{00000000-0005-0000-0000-000053200000}"/>
    <cellStyle name="20% - Accent1 2 2 7 4 7" xfId="8445" xr:uid="{00000000-0005-0000-0000-000054200000}"/>
    <cellStyle name="20% - Accent1 2 2 7 4 7 2" xfId="8446" xr:uid="{00000000-0005-0000-0000-000055200000}"/>
    <cellStyle name="20% - Accent1 2 2 7 4 8" xfId="8447" xr:uid="{00000000-0005-0000-0000-000056200000}"/>
    <cellStyle name="20% - Accent1 2 2 7 4 8 2" xfId="8448" xr:uid="{00000000-0005-0000-0000-000057200000}"/>
    <cellStyle name="20% - Accent1 2 2 7 4 9" xfId="8449" xr:uid="{00000000-0005-0000-0000-000058200000}"/>
    <cellStyle name="20% - Accent1 2 2 7 5" xfId="8450" xr:uid="{00000000-0005-0000-0000-000059200000}"/>
    <cellStyle name="20% - Accent1 2 2 7 5 2" xfId="8451" xr:uid="{00000000-0005-0000-0000-00005A200000}"/>
    <cellStyle name="20% - Accent1 2 2 7 5 2 2" xfId="8452" xr:uid="{00000000-0005-0000-0000-00005B200000}"/>
    <cellStyle name="20% - Accent1 2 2 7 5 2 2 2" xfId="8453" xr:uid="{00000000-0005-0000-0000-00005C200000}"/>
    <cellStyle name="20% - Accent1 2 2 7 5 2 3" xfId="8454" xr:uid="{00000000-0005-0000-0000-00005D200000}"/>
    <cellStyle name="20% - Accent1 2 2 7 5 3" xfId="8455" xr:uid="{00000000-0005-0000-0000-00005E200000}"/>
    <cellStyle name="20% - Accent1 2 2 7 5 3 2" xfId="8456" xr:uid="{00000000-0005-0000-0000-00005F200000}"/>
    <cellStyle name="20% - Accent1 2 2 7 5 4" xfId="8457" xr:uid="{00000000-0005-0000-0000-000060200000}"/>
    <cellStyle name="20% - Accent1 2 2 7 6" xfId="8458" xr:uid="{00000000-0005-0000-0000-000061200000}"/>
    <cellStyle name="20% - Accent1 2 2 7 6 2" xfId="8459" xr:uid="{00000000-0005-0000-0000-000062200000}"/>
    <cellStyle name="20% - Accent1 2 2 7 6 2 2" xfId="8460" xr:uid="{00000000-0005-0000-0000-000063200000}"/>
    <cellStyle name="20% - Accent1 2 2 7 6 2 2 2" xfId="8461" xr:uid="{00000000-0005-0000-0000-000064200000}"/>
    <cellStyle name="20% - Accent1 2 2 7 6 2 3" xfId="8462" xr:uid="{00000000-0005-0000-0000-000065200000}"/>
    <cellStyle name="20% - Accent1 2 2 7 6 3" xfId="8463" xr:uid="{00000000-0005-0000-0000-000066200000}"/>
    <cellStyle name="20% - Accent1 2 2 7 6 3 2" xfId="8464" xr:uid="{00000000-0005-0000-0000-000067200000}"/>
    <cellStyle name="20% - Accent1 2 2 7 6 4" xfId="8465" xr:uid="{00000000-0005-0000-0000-000068200000}"/>
    <cellStyle name="20% - Accent1 2 2 7 7" xfId="8466" xr:uid="{00000000-0005-0000-0000-000069200000}"/>
    <cellStyle name="20% - Accent1 2 2 7 7 2" xfId="8467" xr:uid="{00000000-0005-0000-0000-00006A200000}"/>
    <cellStyle name="20% - Accent1 2 2 7 7 2 2" xfId="8468" xr:uid="{00000000-0005-0000-0000-00006B200000}"/>
    <cellStyle name="20% - Accent1 2 2 7 7 2 2 2" xfId="8469" xr:uid="{00000000-0005-0000-0000-00006C200000}"/>
    <cellStyle name="20% - Accent1 2 2 7 7 2 3" xfId="8470" xr:uid="{00000000-0005-0000-0000-00006D200000}"/>
    <cellStyle name="20% - Accent1 2 2 7 7 3" xfId="8471" xr:uid="{00000000-0005-0000-0000-00006E200000}"/>
    <cellStyle name="20% - Accent1 2 2 7 7 3 2" xfId="8472" xr:uid="{00000000-0005-0000-0000-00006F200000}"/>
    <cellStyle name="20% - Accent1 2 2 7 7 4" xfId="8473" xr:uid="{00000000-0005-0000-0000-000070200000}"/>
    <cellStyle name="20% - Accent1 2 2 7 8" xfId="8474" xr:uid="{00000000-0005-0000-0000-000071200000}"/>
    <cellStyle name="20% - Accent1 2 2 7 8 2" xfId="8475" xr:uid="{00000000-0005-0000-0000-000072200000}"/>
    <cellStyle name="20% - Accent1 2 2 7 8 2 2" xfId="8476" xr:uid="{00000000-0005-0000-0000-000073200000}"/>
    <cellStyle name="20% - Accent1 2 2 7 8 3" xfId="8477" xr:uid="{00000000-0005-0000-0000-000074200000}"/>
    <cellStyle name="20% - Accent1 2 2 7 9" xfId="8478" xr:uid="{00000000-0005-0000-0000-000075200000}"/>
    <cellStyle name="20% - Accent1 2 2 7 9 2" xfId="8479" xr:uid="{00000000-0005-0000-0000-000076200000}"/>
    <cellStyle name="20% - Accent1 2 2 7 9 2 2" xfId="8480" xr:uid="{00000000-0005-0000-0000-000077200000}"/>
    <cellStyle name="20% - Accent1 2 2 7 9 3" xfId="8481" xr:uid="{00000000-0005-0000-0000-000078200000}"/>
    <cellStyle name="20% - Accent1 2 2 8" xfId="8482" xr:uid="{00000000-0005-0000-0000-000079200000}"/>
    <cellStyle name="20% - Accent1 2 2 8 10" xfId="8483" xr:uid="{00000000-0005-0000-0000-00007A200000}"/>
    <cellStyle name="20% - Accent1 2 2 8 10 2" xfId="8484" xr:uid="{00000000-0005-0000-0000-00007B200000}"/>
    <cellStyle name="20% - Accent1 2 2 8 11" xfId="8485" xr:uid="{00000000-0005-0000-0000-00007C200000}"/>
    <cellStyle name="20% - Accent1 2 2 8 2" xfId="8486" xr:uid="{00000000-0005-0000-0000-00007D200000}"/>
    <cellStyle name="20% - Accent1 2 2 8 2 2" xfId="8487" xr:uid="{00000000-0005-0000-0000-00007E200000}"/>
    <cellStyle name="20% - Accent1 2 2 8 2 2 2" xfId="8488" xr:uid="{00000000-0005-0000-0000-00007F200000}"/>
    <cellStyle name="20% - Accent1 2 2 8 2 2 2 2" xfId="8489" xr:uid="{00000000-0005-0000-0000-000080200000}"/>
    <cellStyle name="20% - Accent1 2 2 8 2 2 2 2 2" xfId="8490" xr:uid="{00000000-0005-0000-0000-000081200000}"/>
    <cellStyle name="20% - Accent1 2 2 8 2 2 2 3" xfId="8491" xr:uid="{00000000-0005-0000-0000-000082200000}"/>
    <cellStyle name="20% - Accent1 2 2 8 2 2 3" xfId="8492" xr:uid="{00000000-0005-0000-0000-000083200000}"/>
    <cellStyle name="20% - Accent1 2 2 8 2 2 3 2" xfId="8493" xr:uid="{00000000-0005-0000-0000-000084200000}"/>
    <cellStyle name="20% - Accent1 2 2 8 2 2 4" xfId="8494" xr:uid="{00000000-0005-0000-0000-000085200000}"/>
    <cellStyle name="20% - Accent1 2 2 8 2 3" xfId="8495" xr:uid="{00000000-0005-0000-0000-000086200000}"/>
    <cellStyle name="20% - Accent1 2 2 8 2 3 2" xfId="8496" xr:uid="{00000000-0005-0000-0000-000087200000}"/>
    <cellStyle name="20% - Accent1 2 2 8 2 3 2 2" xfId="8497" xr:uid="{00000000-0005-0000-0000-000088200000}"/>
    <cellStyle name="20% - Accent1 2 2 8 2 3 2 2 2" xfId="8498" xr:uid="{00000000-0005-0000-0000-000089200000}"/>
    <cellStyle name="20% - Accent1 2 2 8 2 3 2 3" xfId="8499" xr:uid="{00000000-0005-0000-0000-00008A200000}"/>
    <cellStyle name="20% - Accent1 2 2 8 2 3 3" xfId="8500" xr:uid="{00000000-0005-0000-0000-00008B200000}"/>
    <cellStyle name="20% - Accent1 2 2 8 2 3 3 2" xfId="8501" xr:uid="{00000000-0005-0000-0000-00008C200000}"/>
    <cellStyle name="20% - Accent1 2 2 8 2 3 4" xfId="8502" xr:uid="{00000000-0005-0000-0000-00008D200000}"/>
    <cellStyle name="20% - Accent1 2 2 8 2 4" xfId="8503" xr:uid="{00000000-0005-0000-0000-00008E200000}"/>
    <cellStyle name="20% - Accent1 2 2 8 2 4 2" xfId="8504" xr:uid="{00000000-0005-0000-0000-00008F200000}"/>
    <cellStyle name="20% - Accent1 2 2 8 2 4 2 2" xfId="8505" xr:uid="{00000000-0005-0000-0000-000090200000}"/>
    <cellStyle name="20% - Accent1 2 2 8 2 4 2 2 2" xfId="8506" xr:uid="{00000000-0005-0000-0000-000091200000}"/>
    <cellStyle name="20% - Accent1 2 2 8 2 4 2 3" xfId="8507" xr:uid="{00000000-0005-0000-0000-000092200000}"/>
    <cellStyle name="20% - Accent1 2 2 8 2 4 3" xfId="8508" xr:uid="{00000000-0005-0000-0000-000093200000}"/>
    <cellStyle name="20% - Accent1 2 2 8 2 4 3 2" xfId="8509" xr:uid="{00000000-0005-0000-0000-000094200000}"/>
    <cellStyle name="20% - Accent1 2 2 8 2 4 4" xfId="8510" xr:uid="{00000000-0005-0000-0000-000095200000}"/>
    <cellStyle name="20% - Accent1 2 2 8 2 5" xfId="8511" xr:uid="{00000000-0005-0000-0000-000096200000}"/>
    <cellStyle name="20% - Accent1 2 2 8 2 5 2" xfId="8512" xr:uid="{00000000-0005-0000-0000-000097200000}"/>
    <cellStyle name="20% - Accent1 2 2 8 2 5 2 2" xfId="8513" xr:uid="{00000000-0005-0000-0000-000098200000}"/>
    <cellStyle name="20% - Accent1 2 2 8 2 5 3" xfId="8514" xr:uid="{00000000-0005-0000-0000-000099200000}"/>
    <cellStyle name="20% - Accent1 2 2 8 2 6" xfId="8515" xr:uid="{00000000-0005-0000-0000-00009A200000}"/>
    <cellStyle name="20% - Accent1 2 2 8 2 6 2" xfId="8516" xr:uid="{00000000-0005-0000-0000-00009B200000}"/>
    <cellStyle name="20% - Accent1 2 2 8 2 6 2 2" xfId="8517" xr:uid="{00000000-0005-0000-0000-00009C200000}"/>
    <cellStyle name="20% - Accent1 2 2 8 2 6 3" xfId="8518" xr:uid="{00000000-0005-0000-0000-00009D200000}"/>
    <cellStyle name="20% - Accent1 2 2 8 2 7" xfId="8519" xr:uid="{00000000-0005-0000-0000-00009E200000}"/>
    <cellStyle name="20% - Accent1 2 2 8 2 7 2" xfId="8520" xr:uid="{00000000-0005-0000-0000-00009F200000}"/>
    <cellStyle name="20% - Accent1 2 2 8 2 8" xfId="8521" xr:uid="{00000000-0005-0000-0000-0000A0200000}"/>
    <cellStyle name="20% - Accent1 2 2 8 2 8 2" xfId="8522" xr:uid="{00000000-0005-0000-0000-0000A1200000}"/>
    <cellStyle name="20% - Accent1 2 2 8 2 9" xfId="8523" xr:uid="{00000000-0005-0000-0000-0000A2200000}"/>
    <cellStyle name="20% - Accent1 2 2 8 3" xfId="8524" xr:uid="{00000000-0005-0000-0000-0000A3200000}"/>
    <cellStyle name="20% - Accent1 2 2 8 3 2" xfId="8525" xr:uid="{00000000-0005-0000-0000-0000A4200000}"/>
    <cellStyle name="20% - Accent1 2 2 8 3 2 2" xfId="8526" xr:uid="{00000000-0005-0000-0000-0000A5200000}"/>
    <cellStyle name="20% - Accent1 2 2 8 3 2 2 2" xfId="8527" xr:uid="{00000000-0005-0000-0000-0000A6200000}"/>
    <cellStyle name="20% - Accent1 2 2 8 3 2 2 2 2" xfId="8528" xr:uid="{00000000-0005-0000-0000-0000A7200000}"/>
    <cellStyle name="20% - Accent1 2 2 8 3 2 2 3" xfId="8529" xr:uid="{00000000-0005-0000-0000-0000A8200000}"/>
    <cellStyle name="20% - Accent1 2 2 8 3 2 3" xfId="8530" xr:uid="{00000000-0005-0000-0000-0000A9200000}"/>
    <cellStyle name="20% - Accent1 2 2 8 3 2 3 2" xfId="8531" xr:uid="{00000000-0005-0000-0000-0000AA200000}"/>
    <cellStyle name="20% - Accent1 2 2 8 3 2 4" xfId="8532" xr:uid="{00000000-0005-0000-0000-0000AB200000}"/>
    <cellStyle name="20% - Accent1 2 2 8 3 3" xfId="8533" xr:uid="{00000000-0005-0000-0000-0000AC200000}"/>
    <cellStyle name="20% - Accent1 2 2 8 3 3 2" xfId="8534" xr:uid="{00000000-0005-0000-0000-0000AD200000}"/>
    <cellStyle name="20% - Accent1 2 2 8 3 3 2 2" xfId="8535" xr:uid="{00000000-0005-0000-0000-0000AE200000}"/>
    <cellStyle name="20% - Accent1 2 2 8 3 3 2 2 2" xfId="8536" xr:uid="{00000000-0005-0000-0000-0000AF200000}"/>
    <cellStyle name="20% - Accent1 2 2 8 3 3 2 3" xfId="8537" xr:uid="{00000000-0005-0000-0000-0000B0200000}"/>
    <cellStyle name="20% - Accent1 2 2 8 3 3 3" xfId="8538" xr:uid="{00000000-0005-0000-0000-0000B1200000}"/>
    <cellStyle name="20% - Accent1 2 2 8 3 3 3 2" xfId="8539" xr:uid="{00000000-0005-0000-0000-0000B2200000}"/>
    <cellStyle name="20% - Accent1 2 2 8 3 3 4" xfId="8540" xr:uid="{00000000-0005-0000-0000-0000B3200000}"/>
    <cellStyle name="20% - Accent1 2 2 8 3 4" xfId="8541" xr:uid="{00000000-0005-0000-0000-0000B4200000}"/>
    <cellStyle name="20% - Accent1 2 2 8 3 4 2" xfId="8542" xr:uid="{00000000-0005-0000-0000-0000B5200000}"/>
    <cellStyle name="20% - Accent1 2 2 8 3 4 2 2" xfId="8543" xr:uid="{00000000-0005-0000-0000-0000B6200000}"/>
    <cellStyle name="20% - Accent1 2 2 8 3 4 2 2 2" xfId="8544" xr:uid="{00000000-0005-0000-0000-0000B7200000}"/>
    <cellStyle name="20% - Accent1 2 2 8 3 4 2 3" xfId="8545" xr:uid="{00000000-0005-0000-0000-0000B8200000}"/>
    <cellStyle name="20% - Accent1 2 2 8 3 4 3" xfId="8546" xr:uid="{00000000-0005-0000-0000-0000B9200000}"/>
    <cellStyle name="20% - Accent1 2 2 8 3 4 3 2" xfId="8547" xr:uid="{00000000-0005-0000-0000-0000BA200000}"/>
    <cellStyle name="20% - Accent1 2 2 8 3 4 4" xfId="8548" xr:uid="{00000000-0005-0000-0000-0000BB200000}"/>
    <cellStyle name="20% - Accent1 2 2 8 3 5" xfId="8549" xr:uid="{00000000-0005-0000-0000-0000BC200000}"/>
    <cellStyle name="20% - Accent1 2 2 8 3 5 2" xfId="8550" xr:uid="{00000000-0005-0000-0000-0000BD200000}"/>
    <cellStyle name="20% - Accent1 2 2 8 3 5 2 2" xfId="8551" xr:uid="{00000000-0005-0000-0000-0000BE200000}"/>
    <cellStyle name="20% - Accent1 2 2 8 3 5 3" xfId="8552" xr:uid="{00000000-0005-0000-0000-0000BF200000}"/>
    <cellStyle name="20% - Accent1 2 2 8 3 6" xfId="8553" xr:uid="{00000000-0005-0000-0000-0000C0200000}"/>
    <cellStyle name="20% - Accent1 2 2 8 3 6 2" xfId="8554" xr:uid="{00000000-0005-0000-0000-0000C1200000}"/>
    <cellStyle name="20% - Accent1 2 2 8 3 6 2 2" xfId="8555" xr:uid="{00000000-0005-0000-0000-0000C2200000}"/>
    <cellStyle name="20% - Accent1 2 2 8 3 6 3" xfId="8556" xr:uid="{00000000-0005-0000-0000-0000C3200000}"/>
    <cellStyle name="20% - Accent1 2 2 8 3 7" xfId="8557" xr:uid="{00000000-0005-0000-0000-0000C4200000}"/>
    <cellStyle name="20% - Accent1 2 2 8 3 7 2" xfId="8558" xr:uid="{00000000-0005-0000-0000-0000C5200000}"/>
    <cellStyle name="20% - Accent1 2 2 8 3 8" xfId="8559" xr:uid="{00000000-0005-0000-0000-0000C6200000}"/>
    <cellStyle name="20% - Accent1 2 2 8 3 8 2" xfId="8560" xr:uid="{00000000-0005-0000-0000-0000C7200000}"/>
    <cellStyle name="20% - Accent1 2 2 8 3 9" xfId="8561" xr:uid="{00000000-0005-0000-0000-0000C8200000}"/>
    <cellStyle name="20% - Accent1 2 2 8 4" xfId="8562" xr:uid="{00000000-0005-0000-0000-0000C9200000}"/>
    <cellStyle name="20% - Accent1 2 2 8 4 2" xfId="8563" xr:uid="{00000000-0005-0000-0000-0000CA200000}"/>
    <cellStyle name="20% - Accent1 2 2 8 4 2 2" xfId="8564" xr:uid="{00000000-0005-0000-0000-0000CB200000}"/>
    <cellStyle name="20% - Accent1 2 2 8 4 2 2 2" xfId="8565" xr:uid="{00000000-0005-0000-0000-0000CC200000}"/>
    <cellStyle name="20% - Accent1 2 2 8 4 2 3" xfId="8566" xr:uid="{00000000-0005-0000-0000-0000CD200000}"/>
    <cellStyle name="20% - Accent1 2 2 8 4 3" xfId="8567" xr:uid="{00000000-0005-0000-0000-0000CE200000}"/>
    <cellStyle name="20% - Accent1 2 2 8 4 3 2" xfId="8568" xr:uid="{00000000-0005-0000-0000-0000CF200000}"/>
    <cellStyle name="20% - Accent1 2 2 8 4 4" xfId="8569" xr:uid="{00000000-0005-0000-0000-0000D0200000}"/>
    <cellStyle name="20% - Accent1 2 2 8 5" xfId="8570" xr:uid="{00000000-0005-0000-0000-0000D1200000}"/>
    <cellStyle name="20% - Accent1 2 2 8 5 2" xfId="8571" xr:uid="{00000000-0005-0000-0000-0000D2200000}"/>
    <cellStyle name="20% - Accent1 2 2 8 5 2 2" xfId="8572" xr:uid="{00000000-0005-0000-0000-0000D3200000}"/>
    <cellStyle name="20% - Accent1 2 2 8 5 2 2 2" xfId="8573" xr:uid="{00000000-0005-0000-0000-0000D4200000}"/>
    <cellStyle name="20% - Accent1 2 2 8 5 2 3" xfId="8574" xr:uid="{00000000-0005-0000-0000-0000D5200000}"/>
    <cellStyle name="20% - Accent1 2 2 8 5 3" xfId="8575" xr:uid="{00000000-0005-0000-0000-0000D6200000}"/>
    <cellStyle name="20% - Accent1 2 2 8 5 3 2" xfId="8576" xr:uid="{00000000-0005-0000-0000-0000D7200000}"/>
    <cellStyle name="20% - Accent1 2 2 8 5 4" xfId="8577" xr:uid="{00000000-0005-0000-0000-0000D8200000}"/>
    <cellStyle name="20% - Accent1 2 2 8 6" xfId="8578" xr:uid="{00000000-0005-0000-0000-0000D9200000}"/>
    <cellStyle name="20% - Accent1 2 2 8 6 2" xfId="8579" xr:uid="{00000000-0005-0000-0000-0000DA200000}"/>
    <cellStyle name="20% - Accent1 2 2 8 6 2 2" xfId="8580" xr:uid="{00000000-0005-0000-0000-0000DB200000}"/>
    <cellStyle name="20% - Accent1 2 2 8 6 2 2 2" xfId="8581" xr:uid="{00000000-0005-0000-0000-0000DC200000}"/>
    <cellStyle name="20% - Accent1 2 2 8 6 2 3" xfId="8582" xr:uid="{00000000-0005-0000-0000-0000DD200000}"/>
    <cellStyle name="20% - Accent1 2 2 8 6 3" xfId="8583" xr:uid="{00000000-0005-0000-0000-0000DE200000}"/>
    <cellStyle name="20% - Accent1 2 2 8 6 3 2" xfId="8584" xr:uid="{00000000-0005-0000-0000-0000DF200000}"/>
    <cellStyle name="20% - Accent1 2 2 8 6 4" xfId="8585" xr:uid="{00000000-0005-0000-0000-0000E0200000}"/>
    <cellStyle name="20% - Accent1 2 2 8 7" xfId="8586" xr:uid="{00000000-0005-0000-0000-0000E1200000}"/>
    <cellStyle name="20% - Accent1 2 2 8 7 2" xfId="8587" xr:uid="{00000000-0005-0000-0000-0000E2200000}"/>
    <cellStyle name="20% - Accent1 2 2 8 7 2 2" xfId="8588" xr:uid="{00000000-0005-0000-0000-0000E3200000}"/>
    <cellStyle name="20% - Accent1 2 2 8 7 3" xfId="8589" xr:uid="{00000000-0005-0000-0000-0000E4200000}"/>
    <cellStyle name="20% - Accent1 2 2 8 8" xfId="8590" xr:uid="{00000000-0005-0000-0000-0000E5200000}"/>
    <cellStyle name="20% - Accent1 2 2 8 8 2" xfId="8591" xr:uid="{00000000-0005-0000-0000-0000E6200000}"/>
    <cellStyle name="20% - Accent1 2 2 8 8 2 2" xfId="8592" xr:uid="{00000000-0005-0000-0000-0000E7200000}"/>
    <cellStyle name="20% - Accent1 2 2 8 8 3" xfId="8593" xr:uid="{00000000-0005-0000-0000-0000E8200000}"/>
    <cellStyle name="20% - Accent1 2 2 8 9" xfId="8594" xr:uid="{00000000-0005-0000-0000-0000E9200000}"/>
    <cellStyle name="20% - Accent1 2 2 8 9 2" xfId="8595" xr:uid="{00000000-0005-0000-0000-0000EA200000}"/>
    <cellStyle name="20% - Accent1 2 2 9" xfId="8596" xr:uid="{00000000-0005-0000-0000-0000EB200000}"/>
    <cellStyle name="20% - Accent1 2 2 9 10" xfId="8597" xr:uid="{00000000-0005-0000-0000-0000EC200000}"/>
    <cellStyle name="20% - Accent1 2 2 9 10 2" xfId="8598" xr:uid="{00000000-0005-0000-0000-0000ED200000}"/>
    <cellStyle name="20% - Accent1 2 2 9 11" xfId="8599" xr:uid="{00000000-0005-0000-0000-0000EE200000}"/>
    <cellStyle name="20% - Accent1 2 2 9 2" xfId="8600" xr:uid="{00000000-0005-0000-0000-0000EF200000}"/>
    <cellStyle name="20% - Accent1 2 2 9 2 2" xfId="8601" xr:uid="{00000000-0005-0000-0000-0000F0200000}"/>
    <cellStyle name="20% - Accent1 2 2 9 2 2 2" xfId="8602" xr:uid="{00000000-0005-0000-0000-0000F1200000}"/>
    <cellStyle name="20% - Accent1 2 2 9 2 2 2 2" xfId="8603" xr:uid="{00000000-0005-0000-0000-0000F2200000}"/>
    <cellStyle name="20% - Accent1 2 2 9 2 2 2 2 2" xfId="8604" xr:uid="{00000000-0005-0000-0000-0000F3200000}"/>
    <cellStyle name="20% - Accent1 2 2 9 2 2 2 3" xfId="8605" xr:uid="{00000000-0005-0000-0000-0000F4200000}"/>
    <cellStyle name="20% - Accent1 2 2 9 2 2 3" xfId="8606" xr:uid="{00000000-0005-0000-0000-0000F5200000}"/>
    <cellStyle name="20% - Accent1 2 2 9 2 2 3 2" xfId="8607" xr:uid="{00000000-0005-0000-0000-0000F6200000}"/>
    <cellStyle name="20% - Accent1 2 2 9 2 2 4" xfId="8608" xr:uid="{00000000-0005-0000-0000-0000F7200000}"/>
    <cellStyle name="20% - Accent1 2 2 9 2 3" xfId="8609" xr:uid="{00000000-0005-0000-0000-0000F8200000}"/>
    <cellStyle name="20% - Accent1 2 2 9 2 3 2" xfId="8610" xr:uid="{00000000-0005-0000-0000-0000F9200000}"/>
    <cellStyle name="20% - Accent1 2 2 9 2 3 2 2" xfId="8611" xr:uid="{00000000-0005-0000-0000-0000FA200000}"/>
    <cellStyle name="20% - Accent1 2 2 9 2 3 2 2 2" xfId="8612" xr:uid="{00000000-0005-0000-0000-0000FB200000}"/>
    <cellStyle name="20% - Accent1 2 2 9 2 3 2 3" xfId="8613" xr:uid="{00000000-0005-0000-0000-0000FC200000}"/>
    <cellStyle name="20% - Accent1 2 2 9 2 3 3" xfId="8614" xr:uid="{00000000-0005-0000-0000-0000FD200000}"/>
    <cellStyle name="20% - Accent1 2 2 9 2 3 3 2" xfId="8615" xr:uid="{00000000-0005-0000-0000-0000FE200000}"/>
    <cellStyle name="20% - Accent1 2 2 9 2 3 4" xfId="8616" xr:uid="{00000000-0005-0000-0000-0000FF200000}"/>
    <cellStyle name="20% - Accent1 2 2 9 2 4" xfId="8617" xr:uid="{00000000-0005-0000-0000-000000210000}"/>
    <cellStyle name="20% - Accent1 2 2 9 2 4 2" xfId="8618" xr:uid="{00000000-0005-0000-0000-000001210000}"/>
    <cellStyle name="20% - Accent1 2 2 9 2 4 2 2" xfId="8619" xr:uid="{00000000-0005-0000-0000-000002210000}"/>
    <cellStyle name="20% - Accent1 2 2 9 2 4 2 2 2" xfId="8620" xr:uid="{00000000-0005-0000-0000-000003210000}"/>
    <cellStyle name="20% - Accent1 2 2 9 2 4 2 3" xfId="8621" xr:uid="{00000000-0005-0000-0000-000004210000}"/>
    <cellStyle name="20% - Accent1 2 2 9 2 4 3" xfId="8622" xr:uid="{00000000-0005-0000-0000-000005210000}"/>
    <cellStyle name="20% - Accent1 2 2 9 2 4 3 2" xfId="8623" xr:uid="{00000000-0005-0000-0000-000006210000}"/>
    <cellStyle name="20% - Accent1 2 2 9 2 4 4" xfId="8624" xr:uid="{00000000-0005-0000-0000-000007210000}"/>
    <cellStyle name="20% - Accent1 2 2 9 2 5" xfId="8625" xr:uid="{00000000-0005-0000-0000-000008210000}"/>
    <cellStyle name="20% - Accent1 2 2 9 2 5 2" xfId="8626" xr:uid="{00000000-0005-0000-0000-000009210000}"/>
    <cellStyle name="20% - Accent1 2 2 9 2 5 2 2" xfId="8627" xr:uid="{00000000-0005-0000-0000-00000A210000}"/>
    <cellStyle name="20% - Accent1 2 2 9 2 5 3" xfId="8628" xr:uid="{00000000-0005-0000-0000-00000B210000}"/>
    <cellStyle name="20% - Accent1 2 2 9 2 6" xfId="8629" xr:uid="{00000000-0005-0000-0000-00000C210000}"/>
    <cellStyle name="20% - Accent1 2 2 9 2 6 2" xfId="8630" xr:uid="{00000000-0005-0000-0000-00000D210000}"/>
    <cellStyle name="20% - Accent1 2 2 9 2 6 2 2" xfId="8631" xr:uid="{00000000-0005-0000-0000-00000E210000}"/>
    <cellStyle name="20% - Accent1 2 2 9 2 6 3" xfId="8632" xr:uid="{00000000-0005-0000-0000-00000F210000}"/>
    <cellStyle name="20% - Accent1 2 2 9 2 7" xfId="8633" xr:uid="{00000000-0005-0000-0000-000010210000}"/>
    <cellStyle name="20% - Accent1 2 2 9 2 7 2" xfId="8634" xr:uid="{00000000-0005-0000-0000-000011210000}"/>
    <cellStyle name="20% - Accent1 2 2 9 2 8" xfId="8635" xr:uid="{00000000-0005-0000-0000-000012210000}"/>
    <cellStyle name="20% - Accent1 2 2 9 2 8 2" xfId="8636" xr:uid="{00000000-0005-0000-0000-000013210000}"/>
    <cellStyle name="20% - Accent1 2 2 9 2 9" xfId="8637" xr:uid="{00000000-0005-0000-0000-000014210000}"/>
    <cellStyle name="20% - Accent1 2 2 9 3" xfId="8638" xr:uid="{00000000-0005-0000-0000-000015210000}"/>
    <cellStyle name="20% - Accent1 2 2 9 3 2" xfId="8639" xr:uid="{00000000-0005-0000-0000-000016210000}"/>
    <cellStyle name="20% - Accent1 2 2 9 3 2 2" xfId="8640" xr:uid="{00000000-0005-0000-0000-000017210000}"/>
    <cellStyle name="20% - Accent1 2 2 9 3 2 2 2" xfId="8641" xr:uid="{00000000-0005-0000-0000-000018210000}"/>
    <cellStyle name="20% - Accent1 2 2 9 3 2 2 2 2" xfId="8642" xr:uid="{00000000-0005-0000-0000-000019210000}"/>
    <cellStyle name="20% - Accent1 2 2 9 3 2 2 3" xfId="8643" xr:uid="{00000000-0005-0000-0000-00001A210000}"/>
    <cellStyle name="20% - Accent1 2 2 9 3 2 3" xfId="8644" xr:uid="{00000000-0005-0000-0000-00001B210000}"/>
    <cellStyle name="20% - Accent1 2 2 9 3 2 3 2" xfId="8645" xr:uid="{00000000-0005-0000-0000-00001C210000}"/>
    <cellStyle name="20% - Accent1 2 2 9 3 2 4" xfId="8646" xr:uid="{00000000-0005-0000-0000-00001D210000}"/>
    <cellStyle name="20% - Accent1 2 2 9 3 3" xfId="8647" xr:uid="{00000000-0005-0000-0000-00001E210000}"/>
    <cellStyle name="20% - Accent1 2 2 9 3 3 2" xfId="8648" xr:uid="{00000000-0005-0000-0000-00001F210000}"/>
    <cellStyle name="20% - Accent1 2 2 9 3 3 2 2" xfId="8649" xr:uid="{00000000-0005-0000-0000-000020210000}"/>
    <cellStyle name="20% - Accent1 2 2 9 3 3 2 2 2" xfId="8650" xr:uid="{00000000-0005-0000-0000-000021210000}"/>
    <cellStyle name="20% - Accent1 2 2 9 3 3 2 3" xfId="8651" xr:uid="{00000000-0005-0000-0000-000022210000}"/>
    <cellStyle name="20% - Accent1 2 2 9 3 3 3" xfId="8652" xr:uid="{00000000-0005-0000-0000-000023210000}"/>
    <cellStyle name="20% - Accent1 2 2 9 3 3 3 2" xfId="8653" xr:uid="{00000000-0005-0000-0000-000024210000}"/>
    <cellStyle name="20% - Accent1 2 2 9 3 3 4" xfId="8654" xr:uid="{00000000-0005-0000-0000-000025210000}"/>
    <cellStyle name="20% - Accent1 2 2 9 3 4" xfId="8655" xr:uid="{00000000-0005-0000-0000-000026210000}"/>
    <cellStyle name="20% - Accent1 2 2 9 3 4 2" xfId="8656" xr:uid="{00000000-0005-0000-0000-000027210000}"/>
    <cellStyle name="20% - Accent1 2 2 9 3 4 2 2" xfId="8657" xr:uid="{00000000-0005-0000-0000-000028210000}"/>
    <cellStyle name="20% - Accent1 2 2 9 3 4 2 2 2" xfId="8658" xr:uid="{00000000-0005-0000-0000-000029210000}"/>
    <cellStyle name="20% - Accent1 2 2 9 3 4 2 3" xfId="8659" xr:uid="{00000000-0005-0000-0000-00002A210000}"/>
    <cellStyle name="20% - Accent1 2 2 9 3 4 3" xfId="8660" xr:uid="{00000000-0005-0000-0000-00002B210000}"/>
    <cellStyle name="20% - Accent1 2 2 9 3 4 3 2" xfId="8661" xr:uid="{00000000-0005-0000-0000-00002C210000}"/>
    <cellStyle name="20% - Accent1 2 2 9 3 4 4" xfId="8662" xr:uid="{00000000-0005-0000-0000-00002D210000}"/>
    <cellStyle name="20% - Accent1 2 2 9 3 5" xfId="8663" xr:uid="{00000000-0005-0000-0000-00002E210000}"/>
    <cellStyle name="20% - Accent1 2 2 9 3 5 2" xfId="8664" xr:uid="{00000000-0005-0000-0000-00002F210000}"/>
    <cellStyle name="20% - Accent1 2 2 9 3 5 2 2" xfId="8665" xr:uid="{00000000-0005-0000-0000-000030210000}"/>
    <cellStyle name="20% - Accent1 2 2 9 3 5 3" xfId="8666" xr:uid="{00000000-0005-0000-0000-000031210000}"/>
    <cellStyle name="20% - Accent1 2 2 9 3 6" xfId="8667" xr:uid="{00000000-0005-0000-0000-000032210000}"/>
    <cellStyle name="20% - Accent1 2 2 9 3 6 2" xfId="8668" xr:uid="{00000000-0005-0000-0000-000033210000}"/>
    <cellStyle name="20% - Accent1 2 2 9 3 6 2 2" xfId="8669" xr:uid="{00000000-0005-0000-0000-000034210000}"/>
    <cellStyle name="20% - Accent1 2 2 9 3 6 3" xfId="8670" xr:uid="{00000000-0005-0000-0000-000035210000}"/>
    <cellStyle name="20% - Accent1 2 2 9 3 7" xfId="8671" xr:uid="{00000000-0005-0000-0000-000036210000}"/>
    <cellStyle name="20% - Accent1 2 2 9 3 7 2" xfId="8672" xr:uid="{00000000-0005-0000-0000-000037210000}"/>
    <cellStyle name="20% - Accent1 2 2 9 3 8" xfId="8673" xr:uid="{00000000-0005-0000-0000-000038210000}"/>
    <cellStyle name="20% - Accent1 2 2 9 3 8 2" xfId="8674" xr:uid="{00000000-0005-0000-0000-000039210000}"/>
    <cellStyle name="20% - Accent1 2 2 9 3 9" xfId="8675" xr:uid="{00000000-0005-0000-0000-00003A210000}"/>
    <cellStyle name="20% - Accent1 2 2 9 4" xfId="8676" xr:uid="{00000000-0005-0000-0000-00003B210000}"/>
    <cellStyle name="20% - Accent1 2 2 9 4 2" xfId="8677" xr:uid="{00000000-0005-0000-0000-00003C210000}"/>
    <cellStyle name="20% - Accent1 2 2 9 4 2 2" xfId="8678" xr:uid="{00000000-0005-0000-0000-00003D210000}"/>
    <cellStyle name="20% - Accent1 2 2 9 4 2 2 2" xfId="8679" xr:uid="{00000000-0005-0000-0000-00003E210000}"/>
    <cellStyle name="20% - Accent1 2 2 9 4 2 3" xfId="8680" xr:uid="{00000000-0005-0000-0000-00003F210000}"/>
    <cellStyle name="20% - Accent1 2 2 9 4 3" xfId="8681" xr:uid="{00000000-0005-0000-0000-000040210000}"/>
    <cellStyle name="20% - Accent1 2 2 9 4 3 2" xfId="8682" xr:uid="{00000000-0005-0000-0000-000041210000}"/>
    <cellStyle name="20% - Accent1 2 2 9 4 4" xfId="8683" xr:uid="{00000000-0005-0000-0000-000042210000}"/>
    <cellStyle name="20% - Accent1 2 2 9 5" xfId="8684" xr:uid="{00000000-0005-0000-0000-000043210000}"/>
    <cellStyle name="20% - Accent1 2 2 9 5 2" xfId="8685" xr:uid="{00000000-0005-0000-0000-000044210000}"/>
    <cellStyle name="20% - Accent1 2 2 9 5 2 2" xfId="8686" xr:uid="{00000000-0005-0000-0000-000045210000}"/>
    <cellStyle name="20% - Accent1 2 2 9 5 2 2 2" xfId="8687" xr:uid="{00000000-0005-0000-0000-000046210000}"/>
    <cellStyle name="20% - Accent1 2 2 9 5 2 3" xfId="8688" xr:uid="{00000000-0005-0000-0000-000047210000}"/>
    <cellStyle name="20% - Accent1 2 2 9 5 3" xfId="8689" xr:uid="{00000000-0005-0000-0000-000048210000}"/>
    <cellStyle name="20% - Accent1 2 2 9 5 3 2" xfId="8690" xr:uid="{00000000-0005-0000-0000-000049210000}"/>
    <cellStyle name="20% - Accent1 2 2 9 5 4" xfId="8691" xr:uid="{00000000-0005-0000-0000-00004A210000}"/>
    <cellStyle name="20% - Accent1 2 2 9 6" xfId="8692" xr:uid="{00000000-0005-0000-0000-00004B210000}"/>
    <cellStyle name="20% - Accent1 2 2 9 6 2" xfId="8693" xr:uid="{00000000-0005-0000-0000-00004C210000}"/>
    <cellStyle name="20% - Accent1 2 2 9 6 2 2" xfId="8694" xr:uid="{00000000-0005-0000-0000-00004D210000}"/>
    <cellStyle name="20% - Accent1 2 2 9 6 2 2 2" xfId="8695" xr:uid="{00000000-0005-0000-0000-00004E210000}"/>
    <cellStyle name="20% - Accent1 2 2 9 6 2 3" xfId="8696" xr:uid="{00000000-0005-0000-0000-00004F210000}"/>
    <cellStyle name="20% - Accent1 2 2 9 6 3" xfId="8697" xr:uid="{00000000-0005-0000-0000-000050210000}"/>
    <cellStyle name="20% - Accent1 2 2 9 6 3 2" xfId="8698" xr:uid="{00000000-0005-0000-0000-000051210000}"/>
    <cellStyle name="20% - Accent1 2 2 9 6 4" xfId="8699" xr:uid="{00000000-0005-0000-0000-000052210000}"/>
    <cellStyle name="20% - Accent1 2 2 9 7" xfId="8700" xr:uid="{00000000-0005-0000-0000-000053210000}"/>
    <cellStyle name="20% - Accent1 2 2 9 7 2" xfId="8701" xr:uid="{00000000-0005-0000-0000-000054210000}"/>
    <cellStyle name="20% - Accent1 2 2 9 7 2 2" xfId="8702" xr:uid="{00000000-0005-0000-0000-000055210000}"/>
    <cellStyle name="20% - Accent1 2 2 9 7 3" xfId="8703" xr:uid="{00000000-0005-0000-0000-000056210000}"/>
    <cellStyle name="20% - Accent1 2 2 9 8" xfId="8704" xr:uid="{00000000-0005-0000-0000-000057210000}"/>
    <cellStyle name="20% - Accent1 2 2 9 8 2" xfId="8705" xr:uid="{00000000-0005-0000-0000-000058210000}"/>
    <cellStyle name="20% - Accent1 2 2 9 8 2 2" xfId="8706" xr:uid="{00000000-0005-0000-0000-000059210000}"/>
    <cellStyle name="20% - Accent1 2 2 9 8 3" xfId="8707" xr:uid="{00000000-0005-0000-0000-00005A210000}"/>
    <cellStyle name="20% - Accent1 2 2 9 9" xfId="8708" xr:uid="{00000000-0005-0000-0000-00005B210000}"/>
    <cellStyle name="20% - Accent1 2 2 9 9 2" xfId="8709" xr:uid="{00000000-0005-0000-0000-00005C210000}"/>
    <cellStyle name="20% - Accent1 2 20" xfId="8710" xr:uid="{00000000-0005-0000-0000-00005D210000}"/>
    <cellStyle name="20% - Accent1 2 20 2" xfId="8711" xr:uid="{00000000-0005-0000-0000-00005E210000}"/>
    <cellStyle name="20% - Accent1 2 21" xfId="8712" xr:uid="{00000000-0005-0000-0000-00005F210000}"/>
    <cellStyle name="20% - Accent1 2 22" xfId="8713" xr:uid="{00000000-0005-0000-0000-000060210000}"/>
    <cellStyle name="20% - Accent1 2 3" xfId="8714" xr:uid="{00000000-0005-0000-0000-000061210000}"/>
    <cellStyle name="20% - Accent1 2 3 10" xfId="8715" xr:uid="{00000000-0005-0000-0000-000062210000}"/>
    <cellStyle name="20% - Accent1 2 3 10 2" xfId="8716" xr:uid="{00000000-0005-0000-0000-000063210000}"/>
    <cellStyle name="20% - Accent1 2 3 10 2 2" xfId="8717" xr:uid="{00000000-0005-0000-0000-000064210000}"/>
    <cellStyle name="20% - Accent1 2 3 10 2 2 2" xfId="8718" xr:uid="{00000000-0005-0000-0000-000065210000}"/>
    <cellStyle name="20% - Accent1 2 3 10 2 3" xfId="8719" xr:uid="{00000000-0005-0000-0000-000066210000}"/>
    <cellStyle name="20% - Accent1 2 3 10 3" xfId="8720" xr:uid="{00000000-0005-0000-0000-000067210000}"/>
    <cellStyle name="20% - Accent1 2 3 10 3 2" xfId="8721" xr:uid="{00000000-0005-0000-0000-000068210000}"/>
    <cellStyle name="20% - Accent1 2 3 10 4" xfId="8722" xr:uid="{00000000-0005-0000-0000-000069210000}"/>
    <cellStyle name="20% - Accent1 2 3 11" xfId="8723" xr:uid="{00000000-0005-0000-0000-00006A210000}"/>
    <cellStyle name="20% - Accent1 2 3 11 2" xfId="8724" xr:uid="{00000000-0005-0000-0000-00006B210000}"/>
    <cellStyle name="20% - Accent1 2 3 11 2 2" xfId="8725" xr:uid="{00000000-0005-0000-0000-00006C210000}"/>
    <cellStyle name="20% - Accent1 2 3 11 2 2 2" xfId="8726" xr:uid="{00000000-0005-0000-0000-00006D210000}"/>
    <cellStyle name="20% - Accent1 2 3 11 2 3" xfId="8727" xr:uid="{00000000-0005-0000-0000-00006E210000}"/>
    <cellStyle name="20% - Accent1 2 3 11 3" xfId="8728" xr:uid="{00000000-0005-0000-0000-00006F210000}"/>
    <cellStyle name="20% - Accent1 2 3 11 3 2" xfId="8729" xr:uid="{00000000-0005-0000-0000-000070210000}"/>
    <cellStyle name="20% - Accent1 2 3 11 4" xfId="8730" xr:uid="{00000000-0005-0000-0000-000071210000}"/>
    <cellStyle name="20% - Accent1 2 3 12" xfId="8731" xr:uid="{00000000-0005-0000-0000-000072210000}"/>
    <cellStyle name="20% - Accent1 2 3 12 2" xfId="8732" xr:uid="{00000000-0005-0000-0000-000073210000}"/>
    <cellStyle name="20% - Accent1 2 3 12 2 2" xfId="8733" xr:uid="{00000000-0005-0000-0000-000074210000}"/>
    <cellStyle name="20% - Accent1 2 3 12 3" xfId="8734" xr:uid="{00000000-0005-0000-0000-000075210000}"/>
    <cellStyle name="20% - Accent1 2 3 13" xfId="8735" xr:uid="{00000000-0005-0000-0000-000076210000}"/>
    <cellStyle name="20% - Accent1 2 3 13 2" xfId="8736" xr:uid="{00000000-0005-0000-0000-000077210000}"/>
    <cellStyle name="20% - Accent1 2 3 13 2 2" xfId="8737" xr:uid="{00000000-0005-0000-0000-000078210000}"/>
    <cellStyle name="20% - Accent1 2 3 13 3" xfId="8738" xr:uid="{00000000-0005-0000-0000-000079210000}"/>
    <cellStyle name="20% - Accent1 2 3 14" xfId="8739" xr:uid="{00000000-0005-0000-0000-00007A210000}"/>
    <cellStyle name="20% - Accent1 2 3 14 2" xfId="8740" xr:uid="{00000000-0005-0000-0000-00007B210000}"/>
    <cellStyle name="20% - Accent1 2 3 15" xfId="8741" xr:uid="{00000000-0005-0000-0000-00007C210000}"/>
    <cellStyle name="20% - Accent1 2 3 15 2" xfId="8742" xr:uid="{00000000-0005-0000-0000-00007D210000}"/>
    <cellStyle name="20% - Accent1 2 3 16" xfId="8743" xr:uid="{00000000-0005-0000-0000-00007E210000}"/>
    <cellStyle name="20% - Accent1 2 3 2" xfId="8744" xr:uid="{00000000-0005-0000-0000-00007F210000}"/>
    <cellStyle name="20% - Accent1 2 3 2 10" xfId="8745" xr:uid="{00000000-0005-0000-0000-000080210000}"/>
    <cellStyle name="20% - Accent1 2 3 2 10 2" xfId="8746" xr:uid="{00000000-0005-0000-0000-000081210000}"/>
    <cellStyle name="20% - Accent1 2 3 2 10 2 2" xfId="8747" xr:uid="{00000000-0005-0000-0000-000082210000}"/>
    <cellStyle name="20% - Accent1 2 3 2 10 2 2 2" xfId="8748" xr:uid="{00000000-0005-0000-0000-000083210000}"/>
    <cellStyle name="20% - Accent1 2 3 2 10 2 3" xfId="8749" xr:uid="{00000000-0005-0000-0000-000084210000}"/>
    <cellStyle name="20% - Accent1 2 3 2 10 3" xfId="8750" xr:uid="{00000000-0005-0000-0000-000085210000}"/>
    <cellStyle name="20% - Accent1 2 3 2 10 3 2" xfId="8751" xr:uid="{00000000-0005-0000-0000-000086210000}"/>
    <cellStyle name="20% - Accent1 2 3 2 10 4" xfId="8752" xr:uid="{00000000-0005-0000-0000-000087210000}"/>
    <cellStyle name="20% - Accent1 2 3 2 11" xfId="8753" xr:uid="{00000000-0005-0000-0000-000088210000}"/>
    <cellStyle name="20% - Accent1 2 3 2 11 2" xfId="8754" xr:uid="{00000000-0005-0000-0000-000089210000}"/>
    <cellStyle name="20% - Accent1 2 3 2 11 2 2" xfId="8755" xr:uid="{00000000-0005-0000-0000-00008A210000}"/>
    <cellStyle name="20% - Accent1 2 3 2 11 3" xfId="8756" xr:uid="{00000000-0005-0000-0000-00008B210000}"/>
    <cellStyle name="20% - Accent1 2 3 2 12" xfId="8757" xr:uid="{00000000-0005-0000-0000-00008C210000}"/>
    <cellStyle name="20% - Accent1 2 3 2 12 2" xfId="8758" xr:uid="{00000000-0005-0000-0000-00008D210000}"/>
    <cellStyle name="20% - Accent1 2 3 2 12 2 2" xfId="8759" xr:uid="{00000000-0005-0000-0000-00008E210000}"/>
    <cellStyle name="20% - Accent1 2 3 2 12 3" xfId="8760" xr:uid="{00000000-0005-0000-0000-00008F210000}"/>
    <cellStyle name="20% - Accent1 2 3 2 13" xfId="8761" xr:uid="{00000000-0005-0000-0000-000090210000}"/>
    <cellStyle name="20% - Accent1 2 3 2 13 2" xfId="8762" xr:uid="{00000000-0005-0000-0000-000091210000}"/>
    <cellStyle name="20% - Accent1 2 3 2 14" xfId="8763" xr:uid="{00000000-0005-0000-0000-000092210000}"/>
    <cellStyle name="20% - Accent1 2 3 2 14 2" xfId="8764" xr:uid="{00000000-0005-0000-0000-000093210000}"/>
    <cellStyle name="20% - Accent1 2 3 2 15" xfId="8765" xr:uid="{00000000-0005-0000-0000-000094210000}"/>
    <cellStyle name="20% - Accent1 2 3 2 2" xfId="8766" xr:uid="{00000000-0005-0000-0000-000095210000}"/>
    <cellStyle name="20% - Accent1 2 3 2 2 10" xfId="8767" xr:uid="{00000000-0005-0000-0000-000096210000}"/>
    <cellStyle name="20% - Accent1 2 3 2 2 10 2" xfId="8768" xr:uid="{00000000-0005-0000-0000-000097210000}"/>
    <cellStyle name="20% - Accent1 2 3 2 2 10 2 2" xfId="8769" xr:uid="{00000000-0005-0000-0000-000098210000}"/>
    <cellStyle name="20% - Accent1 2 3 2 2 10 3" xfId="8770" xr:uid="{00000000-0005-0000-0000-000099210000}"/>
    <cellStyle name="20% - Accent1 2 3 2 2 11" xfId="8771" xr:uid="{00000000-0005-0000-0000-00009A210000}"/>
    <cellStyle name="20% - Accent1 2 3 2 2 11 2" xfId="8772" xr:uid="{00000000-0005-0000-0000-00009B210000}"/>
    <cellStyle name="20% - Accent1 2 3 2 2 11 2 2" xfId="8773" xr:uid="{00000000-0005-0000-0000-00009C210000}"/>
    <cellStyle name="20% - Accent1 2 3 2 2 11 3" xfId="8774" xr:uid="{00000000-0005-0000-0000-00009D210000}"/>
    <cellStyle name="20% - Accent1 2 3 2 2 12" xfId="8775" xr:uid="{00000000-0005-0000-0000-00009E210000}"/>
    <cellStyle name="20% - Accent1 2 3 2 2 12 2" xfId="8776" xr:uid="{00000000-0005-0000-0000-00009F210000}"/>
    <cellStyle name="20% - Accent1 2 3 2 2 13" xfId="8777" xr:uid="{00000000-0005-0000-0000-0000A0210000}"/>
    <cellStyle name="20% - Accent1 2 3 2 2 13 2" xfId="8778" xr:uid="{00000000-0005-0000-0000-0000A1210000}"/>
    <cellStyle name="20% - Accent1 2 3 2 2 14" xfId="8779" xr:uid="{00000000-0005-0000-0000-0000A2210000}"/>
    <cellStyle name="20% - Accent1 2 3 2 2 2" xfId="8780" xr:uid="{00000000-0005-0000-0000-0000A3210000}"/>
    <cellStyle name="20% - Accent1 2 3 2 2 2 10" xfId="8781" xr:uid="{00000000-0005-0000-0000-0000A4210000}"/>
    <cellStyle name="20% - Accent1 2 3 2 2 2 10 2" xfId="8782" xr:uid="{00000000-0005-0000-0000-0000A5210000}"/>
    <cellStyle name="20% - Accent1 2 3 2 2 2 11" xfId="8783" xr:uid="{00000000-0005-0000-0000-0000A6210000}"/>
    <cellStyle name="20% - Accent1 2 3 2 2 2 2" xfId="8784" xr:uid="{00000000-0005-0000-0000-0000A7210000}"/>
    <cellStyle name="20% - Accent1 2 3 2 2 2 2 2" xfId="8785" xr:uid="{00000000-0005-0000-0000-0000A8210000}"/>
    <cellStyle name="20% - Accent1 2 3 2 2 2 2 2 2" xfId="8786" xr:uid="{00000000-0005-0000-0000-0000A9210000}"/>
    <cellStyle name="20% - Accent1 2 3 2 2 2 2 2 2 2" xfId="8787" xr:uid="{00000000-0005-0000-0000-0000AA210000}"/>
    <cellStyle name="20% - Accent1 2 3 2 2 2 2 2 2 2 2" xfId="8788" xr:uid="{00000000-0005-0000-0000-0000AB210000}"/>
    <cellStyle name="20% - Accent1 2 3 2 2 2 2 2 2 3" xfId="8789" xr:uid="{00000000-0005-0000-0000-0000AC210000}"/>
    <cellStyle name="20% - Accent1 2 3 2 2 2 2 2 3" xfId="8790" xr:uid="{00000000-0005-0000-0000-0000AD210000}"/>
    <cellStyle name="20% - Accent1 2 3 2 2 2 2 2 3 2" xfId="8791" xr:uid="{00000000-0005-0000-0000-0000AE210000}"/>
    <cellStyle name="20% - Accent1 2 3 2 2 2 2 2 4" xfId="8792" xr:uid="{00000000-0005-0000-0000-0000AF210000}"/>
    <cellStyle name="20% - Accent1 2 3 2 2 2 2 3" xfId="8793" xr:uid="{00000000-0005-0000-0000-0000B0210000}"/>
    <cellStyle name="20% - Accent1 2 3 2 2 2 2 3 2" xfId="8794" xr:uid="{00000000-0005-0000-0000-0000B1210000}"/>
    <cellStyle name="20% - Accent1 2 3 2 2 2 2 3 2 2" xfId="8795" xr:uid="{00000000-0005-0000-0000-0000B2210000}"/>
    <cellStyle name="20% - Accent1 2 3 2 2 2 2 3 2 2 2" xfId="8796" xr:uid="{00000000-0005-0000-0000-0000B3210000}"/>
    <cellStyle name="20% - Accent1 2 3 2 2 2 2 3 2 3" xfId="8797" xr:uid="{00000000-0005-0000-0000-0000B4210000}"/>
    <cellStyle name="20% - Accent1 2 3 2 2 2 2 3 3" xfId="8798" xr:uid="{00000000-0005-0000-0000-0000B5210000}"/>
    <cellStyle name="20% - Accent1 2 3 2 2 2 2 3 3 2" xfId="8799" xr:uid="{00000000-0005-0000-0000-0000B6210000}"/>
    <cellStyle name="20% - Accent1 2 3 2 2 2 2 3 4" xfId="8800" xr:uid="{00000000-0005-0000-0000-0000B7210000}"/>
    <cellStyle name="20% - Accent1 2 3 2 2 2 2 4" xfId="8801" xr:uid="{00000000-0005-0000-0000-0000B8210000}"/>
    <cellStyle name="20% - Accent1 2 3 2 2 2 2 4 2" xfId="8802" xr:uid="{00000000-0005-0000-0000-0000B9210000}"/>
    <cellStyle name="20% - Accent1 2 3 2 2 2 2 4 2 2" xfId="8803" xr:uid="{00000000-0005-0000-0000-0000BA210000}"/>
    <cellStyle name="20% - Accent1 2 3 2 2 2 2 4 2 2 2" xfId="8804" xr:uid="{00000000-0005-0000-0000-0000BB210000}"/>
    <cellStyle name="20% - Accent1 2 3 2 2 2 2 4 2 3" xfId="8805" xr:uid="{00000000-0005-0000-0000-0000BC210000}"/>
    <cellStyle name="20% - Accent1 2 3 2 2 2 2 4 3" xfId="8806" xr:uid="{00000000-0005-0000-0000-0000BD210000}"/>
    <cellStyle name="20% - Accent1 2 3 2 2 2 2 4 3 2" xfId="8807" xr:uid="{00000000-0005-0000-0000-0000BE210000}"/>
    <cellStyle name="20% - Accent1 2 3 2 2 2 2 4 4" xfId="8808" xr:uid="{00000000-0005-0000-0000-0000BF210000}"/>
    <cellStyle name="20% - Accent1 2 3 2 2 2 2 5" xfId="8809" xr:uid="{00000000-0005-0000-0000-0000C0210000}"/>
    <cellStyle name="20% - Accent1 2 3 2 2 2 2 5 2" xfId="8810" xr:uid="{00000000-0005-0000-0000-0000C1210000}"/>
    <cellStyle name="20% - Accent1 2 3 2 2 2 2 5 2 2" xfId="8811" xr:uid="{00000000-0005-0000-0000-0000C2210000}"/>
    <cellStyle name="20% - Accent1 2 3 2 2 2 2 5 3" xfId="8812" xr:uid="{00000000-0005-0000-0000-0000C3210000}"/>
    <cellStyle name="20% - Accent1 2 3 2 2 2 2 6" xfId="8813" xr:uid="{00000000-0005-0000-0000-0000C4210000}"/>
    <cellStyle name="20% - Accent1 2 3 2 2 2 2 6 2" xfId="8814" xr:uid="{00000000-0005-0000-0000-0000C5210000}"/>
    <cellStyle name="20% - Accent1 2 3 2 2 2 2 6 2 2" xfId="8815" xr:uid="{00000000-0005-0000-0000-0000C6210000}"/>
    <cellStyle name="20% - Accent1 2 3 2 2 2 2 6 3" xfId="8816" xr:uid="{00000000-0005-0000-0000-0000C7210000}"/>
    <cellStyle name="20% - Accent1 2 3 2 2 2 2 7" xfId="8817" xr:uid="{00000000-0005-0000-0000-0000C8210000}"/>
    <cellStyle name="20% - Accent1 2 3 2 2 2 2 7 2" xfId="8818" xr:uid="{00000000-0005-0000-0000-0000C9210000}"/>
    <cellStyle name="20% - Accent1 2 3 2 2 2 2 8" xfId="8819" xr:uid="{00000000-0005-0000-0000-0000CA210000}"/>
    <cellStyle name="20% - Accent1 2 3 2 2 2 2 8 2" xfId="8820" xr:uid="{00000000-0005-0000-0000-0000CB210000}"/>
    <cellStyle name="20% - Accent1 2 3 2 2 2 2 9" xfId="8821" xr:uid="{00000000-0005-0000-0000-0000CC210000}"/>
    <cellStyle name="20% - Accent1 2 3 2 2 2 3" xfId="8822" xr:uid="{00000000-0005-0000-0000-0000CD210000}"/>
    <cellStyle name="20% - Accent1 2 3 2 2 2 3 2" xfId="8823" xr:uid="{00000000-0005-0000-0000-0000CE210000}"/>
    <cellStyle name="20% - Accent1 2 3 2 2 2 3 2 2" xfId="8824" xr:uid="{00000000-0005-0000-0000-0000CF210000}"/>
    <cellStyle name="20% - Accent1 2 3 2 2 2 3 2 2 2" xfId="8825" xr:uid="{00000000-0005-0000-0000-0000D0210000}"/>
    <cellStyle name="20% - Accent1 2 3 2 2 2 3 2 2 2 2" xfId="8826" xr:uid="{00000000-0005-0000-0000-0000D1210000}"/>
    <cellStyle name="20% - Accent1 2 3 2 2 2 3 2 2 3" xfId="8827" xr:uid="{00000000-0005-0000-0000-0000D2210000}"/>
    <cellStyle name="20% - Accent1 2 3 2 2 2 3 2 3" xfId="8828" xr:uid="{00000000-0005-0000-0000-0000D3210000}"/>
    <cellStyle name="20% - Accent1 2 3 2 2 2 3 2 3 2" xfId="8829" xr:uid="{00000000-0005-0000-0000-0000D4210000}"/>
    <cellStyle name="20% - Accent1 2 3 2 2 2 3 2 4" xfId="8830" xr:uid="{00000000-0005-0000-0000-0000D5210000}"/>
    <cellStyle name="20% - Accent1 2 3 2 2 2 3 3" xfId="8831" xr:uid="{00000000-0005-0000-0000-0000D6210000}"/>
    <cellStyle name="20% - Accent1 2 3 2 2 2 3 3 2" xfId="8832" xr:uid="{00000000-0005-0000-0000-0000D7210000}"/>
    <cellStyle name="20% - Accent1 2 3 2 2 2 3 3 2 2" xfId="8833" xr:uid="{00000000-0005-0000-0000-0000D8210000}"/>
    <cellStyle name="20% - Accent1 2 3 2 2 2 3 3 2 2 2" xfId="8834" xr:uid="{00000000-0005-0000-0000-0000D9210000}"/>
    <cellStyle name="20% - Accent1 2 3 2 2 2 3 3 2 3" xfId="8835" xr:uid="{00000000-0005-0000-0000-0000DA210000}"/>
    <cellStyle name="20% - Accent1 2 3 2 2 2 3 3 3" xfId="8836" xr:uid="{00000000-0005-0000-0000-0000DB210000}"/>
    <cellStyle name="20% - Accent1 2 3 2 2 2 3 3 3 2" xfId="8837" xr:uid="{00000000-0005-0000-0000-0000DC210000}"/>
    <cellStyle name="20% - Accent1 2 3 2 2 2 3 3 4" xfId="8838" xr:uid="{00000000-0005-0000-0000-0000DD210000}"/>
    <cellStyle name="20% - Accent1 2 3 2 2 2 3 4" xfId="8839" xr:uid="{00000000-0005-0000-0000-0000DE210000}"/>
    <cellStyle name="20% - Accent1 2 3 2 2 2 3 4 2" xfId="8840" xr:uid="{00000000-0005-0000-0000-0000DF210000}"/>
    <cellStyle name="20% - Accent1 2 3 2 2 2 3 4 2 2" xfId="8841" xr:uid="{00000000-0005-0000-0000-0000E0210000}"/>
    <cellStyle name="20% - Accent1 2 3 2 2 2 3 4 2 2 2" xfId="8842" xr:uid="{00000000-0005-0000-0000-0000E1210000}"/>
    <cellStyle name="20% - Accent1 2 3 2 2 2 3 4 2 3" xfId="8843" xr:uid="{00000000-0005-0000-0000-0000E2210000}"/>
    <cellStyle name="20% - Accent1 2 3 2 2 2 3 4 3" xfId="8844" xr:uid="{00000000-0005-0000-0000-0000E3210000}"/>
    <cellStyle name="20% - Accent1 2 3 2 2 2 3 4 3 2" xfId="8845" xr:uid="{00000000-0005-0000-0000-0000E4210000}"/>
    <cellStyle name="20% - Accent1 2 3 2 2 2 3 4 4" xfId="8846" xr:uid="{00000000-0005-0000-0000-0000E5210000}"/>
    <cellStyle name="20% - Accent1 2 3 2 2 2 3 5" xfId="8847" xr:uid="{00000000-0005-0000-0000-0000E6210000}"/>
    <cellStyle name="20% - Accent1 2 3 2 2 2 3 5 2" xfId="8848" xr:uid="{00000000-0005-0000-0000-0000E7210000}"/>
    <cellStyle name="20% - Accent1 2 3 2 2 2 3 5 2 2" xfId="8849" xr:uid="{00000000-0005-0000-0000-0000E8210000}"/>
    <cellStyle name="20% - Accent1 2 3 2 2 2 3 5 3" xfId="8850" xr:uid="{00000000-0005-0000-0000-0000E9210000}"/>
    <cellStyle name="20% - Accent1 2 3 2 2 2 3 6" xfId="8851" xr:uid="{00000000-0005-0000-0000-0000EA210000}"/>
    <cellStyle name="20% - Accent1 2 3 2 2 2 3 6 2" xfId="8852" xr:uid="{00000000-0005-0000-0000-0000EB210000}"/>
    <cellStyle name="20% - Accent1 2 3 2 2 2 3 6 2 2" xfId="8853" xr:uid="{00000000-0005-0000-0000-0000EC210000}"/>
    <cellStyle name="20% - Accent1 2 3 2 2 2 3 6 3" xfId="8854" xr:uid="{00000000-0005-0000-0000-0000ED210000}"/>
    <cellStyle name="20% - Accent1 2 3 2 2 2 3 7" xfId="8855" xr:uid="{00000000-0005-0000-0000-0000EE210000}"/>
    <cellStyle name="20% - Accent1 2 3 2 2 2 3 7 2" xfId="8856" xr:uid="{00000000-0005-0000-0000-0000EF210000}"/>
    <cellStyle name="20% - Accent1 2 3 2 2 2 3 8" xfId="8857" xr:uid="{00000000-0005-0000-0000-0000F0210000}"/>
    <cellStyle name="20% - Accent1 2 3 2 2 2 3 8 2" xfId="8858" xr:uid="{00000000-0005-0000-0000-0000F1210000}"/>
    <cellStyle name="20% - Accent1 2 3 2 2 2 3 9" xfId="8859" xr:uid="{00000000-0005-0000-0000-0000F2210000}"/>
    <cellStyle name="20% - Accent1 2 3 2 2 2 4" xfId="8860" xr:uid="{00000000-0005-0000-0000-0000F3210000}"/>
    <cellStyle name="20% - Accent1 2 3 2 2 2 4 2" xfId="8861" xr:uid="{00000000-0005-0000-0000-0000F4210000}"/>
    <cellStyle name="20% - Accent1 2 3 2 2 2 4 2 2" xfId="8862" xr:uid="{00000000-0005-0000-0000-0000F5210000}"/>
    <cellStyle name="20% - Accent1 2 3 2 2 2 4 2 2 2" xfId="8863" xr:uid="{00000000-0005-0000-0000-0000F6210000}"/>
    <cellStyle name="20% - Accent1 2 3 2 2 2 4 2 3" xfId="8864" xr:uid="{00000000-0005-0000-0000-0000F7210000}"/>
    <cellStyle name="20% - Accent1 2 3 2 2 2 4 3" xfId="8865" xr:uid="{00000000-0005-0000-0000-0000F8210000}"/>
    <cellStyle name="20% - Accent1 2 3 2 2 2 4 3 2" xfId="8866" xr:uid="{00000000-0005-0000-0000-0000F9210000}"/>
    <cellStyle name="20% - Accent1 2 3 2 2 2 4 4" xfId="8867" xr:uid="{00000000-0005-0000-0000-0000FA210000}"/>
    <cellStyle name="20% - Accent1 2 3 2 2 2 5" xfId="8868" xr:uid="{00000000-0005-0000-0000-0000FB210000}"/>
    <cellStyle name="20% - Accent1 2 3 2 2 2 5 2" xfId="8869" xr:uid="{00000000-0005-0000-0000-0000FC210000}"/>
    <cellStyle name="20% - Accent1 2 3 2 2 2 5 2 2" xfId="8870" xr:uid="{00000000-0005-0000-0000-0000FD210000}"/>
    <cellStyle name="20% - Accent1 2 3 2 2 2 5 2 2 2" xfId="8871" xr:uid="{00000000-0005-0000-0000-0000FE210000}"/>
    <cellStyle name="20% - Accent1 2 3 2 2 2 5 2 3" xfId="8872" xr:uid="{00000000-0005-0000-0000-0000FF210000}"/>
    <cellStyle name="20% - Accent1 2 3 2 2 2 5 3" xfId="8873" xr:uid="{00000000-0005-0000-0000-000000220000}"/>
    <cellStyle name="20% - Accent1 2 3 2 2 2 5 3 2" xfId="8874" xr:uid="{00000000-0005-0000-0000-000001220000}"/>
    <cellStyle name="20% - Accent1 2 3 2 2 2 5 4" xfId="8875" xr:uid="{00000000-0005-0000-0000-000002220000}"/>
    <cellStyle name="20% - Accent1 2 3 2 2 2 6" xfId="8876" xr:uid="{00000000-0005-0000-0000-000003220000}"/>
    <cellStyle name="20% - Accent1 2 3 2 2 2 6 2" xfId="8877" xr:uid="{00000000-0005-0000-0000-000004220000}"/>
    <cellStyle name="20% - Accent1 2 3 2 2 2 6 2 2" xfId="8878" xr:uid="{00000000-0005-0000-0000-000005220000}"/>
    <cellStyle name="20% - Accent1 2 3 2 2 2 6 2 2 2" xfId="8879" xr:uid="{00000000-0005-0000-0000-000006220000}"/>
    <cellStyle name="20% - Accent1 2 3 2 2 2 6 2 3" xfId="8880" xr:uid="{00000000-0005-0000-0000-000007220000}"/>
    <cellStyle name="20% - Accent1 2 3 2 2 2 6 3" xfId="8881" xr:uid="{00000000-0005-0000-0000-000008220000}"/>
    <cellStyle name="20% - Accent1 2 3 2 2 2 6 3 2" xfId="8882" xr:uid="{00000000-0005-0000-0000-000009220000}"/>
    <cellStyle name="20% - Accent1 2 3 2 2 2 6 4" xfId="8883" xr:uid="{00000000-0005-0000-0000-00000A220000}"/>
    <cellStyle name="20% - Accent1 2 3 2 2 2 7" xfId="8884" xr:uid="{00000000-0005-0000-0000-00000B220000}"/>
    <cellStyle name="20% - Accent1 2 3 2 2 2 7 2" xfId="8885" xr:uid="{00000000-0005-0000-0000-00000C220000}"/>
    <cellStyle name="20% - Accent1 2 3 2 2 2 7 2 2" xfId="8886" xr:uid="{00000000-0005-0000-0000-00000D220000}"/>
    <cellStyle name="20% - Accent1 2 3 2 2 2 7 3" xfId="8887" xr:uid="{00000000-0005-0000-0000-00000E220000}"/>
    <cellStyle name="20% - Accent1 2 3 2 2 2 8" xfId="8888" xr:uid="{00000000-0005-0000-0000-00000F220000}"/>
    <cellStyle name="20% - Accent1 2 3 2 2 2 8 2" xfId="8889" xr:uid="{00000000-0005-0000-0000-000010220000}"/>
    <cellStyle name="20% - Accent1 2 3 2 2 2 8 2 2" xfId="8890" xr:uid="{00000000-0005-0000-0000-000011220000}"/>
    <cellStyle name="20% - Accent1 2 3 2 2 2 8 3" xfId="8891" xr:uid="{00000000-0005-0000-0000-000012220000}"/>
    <cellStyle name="20% - Accent1 2 3 2 2 2 9" xfId="8892" xr:uid="{00000000-0005-0000-0000-000013220000}"/>
    <cellStyle name="20% - Accent1 2 3 2 2 2 9 2" xfId="8893" xr:uid="{00000000-0005-0000-0000-000014220000}"/>
    <cellStyle name="20% - Accent1 2 3 2 2 3" xfId="8894" xr:uid="{00000000-0005-0000-0000-000015220000}"/>
    <cellStyle name="20% - Accent1 2 3 2 2 3 10" xfId="8895" xr:uid="{00000000-0005-0000-0000-000016220000}"/>
    <cellStyle name="20% - Accent1 2 3 2 2 3 10 2" xfId="8896" xr:uid="{00000000-0005-0000-0000-000017220000}"/>
    <cellStyle name="20% - Accent1 2 3 2 2 3 11" xfId="8897" xr:uid="{00000000-0005-0000-0000-000018220000}"/>
    <cellStyle name="20% - Accent1 2 3 2 2 3 2" xfId="8898" xr:uid="{00000000-0005-0000-0000-000019220000}"/>
    <cellStyle name="20% - Accent1 2 3 2 2 3 2 2" xfId="8899" xr:uid="{00000000-0005-0000-0000-00001A220000}"/>
    <cellStyle name="20% - Accent1 2 3 2 2 3 2 2 2" xfId="8900" xr:uid="{00000000-0005-0000-0000-00001B220000}"/>
    <cellStyle name="20% - Accent1 2 3 2 2 3 2 2 2 2" xfId="8901" xr:uid="{00000000-0005-0000-0000-00001C220000}"/>
    <cellStyle name="20% - Accent1 2 3 2 2 3 2 2 2 2 2" xfId="8902" xr:uid="{00000000-0005-0000-0000-00001D220000}"/>
    <cellStyle name="20% - Accent1 2 3 2 2 3 2 2 2 3" xfId="8903" xr:uid="{00000000-0005-0000-0000-00001E220000}"/>
    <cellStyle name="20% - Accent1 2 3 2 2 3 2 2 3" xfId="8904" xr:uid="{00000000-0005-0000-0000-00001F220000}"/>
    <cellStyle name="20% - Accent1 2 3 2 2 3 2 2 3 2" xfId="8905" xr:uid="{00000000-0005-0000-0000-000020220000}"/>
    <cellStyle name="20% - Accent1 2 3 2 2 3 2 2 4" xfId="8906" xr:uid="{00000000-0005-0000-0000-000021220000}"/>
    <cellStyle name="20% - Accent1 2 3 2 2 3 2 3" xfId="8907" xr:uid="{00000000-0005-0000-0000-000022220000}"/>
    <cellStyle name="20% - Accent1 2 3 2 2 3 2 3 2" xfId="8908" xr:uid="{00000000-0005-0000-0000-000023220000}"/>
    <cellStyle name="20% - Accent1 2 3 2 2 3 2 3 2 2" xfId="8909" xr:uid="{00000000-0005-0000-0000-000024220000}"/>
    <cellStyle name="20% - Accent1 2 3 2 2 3 2 3 2 2 2" xfId="8910" xr:uid="{00000000-0005-0000-0000-000025220000}"/>
    <cellStyle name="20% - Accent1 2 3 2 2 3 2 3 2 3" xfId="8911" xr:uid="{00000000-0005-0000-0000-000026220000}"/>
    <cellStyle name="20% - Accent1 2 3 2 2 3 2 3 3" xfId="8912" xr:uid="{00000000-0005-0000-0000-000027220000}"/>
    <cellStyle name="20% - Accent1 2 3 2 2 3 2 3 3 2" xfId="8913" xr:uid="{00000000-0005-0000-0000-000028220000}"/>
    <cellStyle name="20% - Accent1 2 3 2 2 3 2 3 4" xfId="8914" xr:uid="{00000000-0005-0000-0000-000029220000}"/>
    <cellStyle name="20% - Accent1 2 3 2 2 3 2 4" xfId="8915" xr:uid="{00000000-0005-0000-0000-00002A220000}"/>
    <cellStyle name="20% - Accent1 2 3 2 2 3 2 4 2" xfId="8916" xr:uid="{00000000-0005-0000-0000-00002B220000}"/>
    <cellStyle name="20% - Accent1 2 3 2 2 3 2 4 2 2" xfId="8917" xr:uid="{00000000-0005-0000-0000-00002C220000}"/>
    <cellStyle name="20% - Accent1 2 3 2 2 3 2 4 2 2 2" xfId="8918" xr:uid="{00000000-0005-0000-0000-00002D220000}"/>
    <cellStyle name="20% - Accent1 2 3 2 2 3 2 4 2 3" xfId="8919" xr:uid="{00000000-0005-0000-0000-00002E220000}"/>
    <cellStyle name="20% - Accent1 2 3 2 2 3 2 4 3" xfId="8920" xr:uid="{00000000-0005-0000-0000-00002F220000}"/>
    <cellStyle name="20% - Accent1 2 3 2 2 3 2 4 3 2" xfId="8921" xr:uid="{00000000-0005-0000-0000-000030220000}"/>
    <cellStyle name="20% - Accent1 2 3 2 2 3 2 4 4" xfId="8922" xr:uid="{00000000-0005-0000-0000-000031220000}"/>
    <cellStyle name="20% - Accent1 2 3 2 2 3 2 5" xfId="8923" xr:uid="{00000000-0005-0000-0000-000032220000}"/>
    <cellStyle name="20% - Accent1 2 3 2 2 3 2 5 2" xfId="8924" xr:uid="{00000000-0005-0000-0000-000033220000}"/>
    <cellStyle name="20% - Accent1 2 3 2 2 3 2 5 2 2" xfId="8925" xr:uid="{00000000-0005-0000-0000-000034220000}"/>
    <cellStyle name="20% - Accent1 2 3 2 2 3 2 5 3" xfId="8926" xr:uid="{00000000-0005-0000-0000-000035220000}"/>
    <cellStyle name="20% - Accent1 2 3 2 2 3 2 6" xfId="8927" xr:uid="{00000000-0005-0000-0000-000036220000}"/>
    <cellStyle name="20% - Accent1 2 3 2 2 3 2 6 2" xfId="8928" xr:uid="{00000000-0005-0000-0000-000037220000}"/>
    <cellStyle name="20% - Accent1 2 3 2 2 3 2 6 2 2" xfId="8929" xr:uid="{00000000-0005-0000-0000-000038220000}"/>
    <cellStyle name="20% - Accent1 2 3 2 2 3 2 6 3" xfId="8930" xr:uid="{00000000-0005-0000-0000-000039220000}"/>
    <cellStyle name="20% - Accent1 2 3 2 2 3 2 7" xfId="8931" xr:uid="{00000000-0005-0000-0000-00003A220000}"/>
    <cellStyle name="20% - Accent1 2 3 2 2 3 2 7 2" xfId="8932" xr:uid="{00000000-0005-0000-0000-00003B220000}"/>
    <cellStyle name="20% - Accent1 2 3 2 2 3 2 8" xfId="8933" xr:uid="{00000000-0005-0000-0000-00003C220000}"/>
    <cellStyle name="20% - Accent1 2 3 2 2 3 2 8 2" xfId="8934" xr:uid="{00000000-0005-0000-0000-00003D220000}"/>
    <cellStyle name="20% - Accent1 2 3 2 2 3 2 9" xfId="8935" xr:uid="{00000000-0005-0000-0000-00003E220000}"/>
    <cellStyle name="20% - Accent1 2 3 2 2 3 3" xfId="8936" xr:uid="{00000000-0005-0000-0000-00003F220000}"/>
    <cellStyle name="20% - Accent1 2 3 2 2 3 3 2" xfId="8937" xr:uid="{00000000-0005-0000-0000-000040220000}"/>
    <cellStyle name="20% - Accent1 2 3 2 2 3 3 2 2" xfId="8938" xr:uid="{00000000-0005-0000-0000-000041220000}"/>
    <cellStyle name="20% - Accent1 2 3 2 2 3 3 2 2 2" xfId="8939" xr:uid="{00000000-0005-0000-0000-000042220000}"/>
    <cellStyle name="20% - Accent1 2 3 2 2 3 3 2 2 2 2" xfId="8940" xr:uid="{00000000-0005-0000-0000-000043220000}"/>
    <cellStyle name="20% - Accent1 2 3 2 2 3 3 2 2 3" xfId="8941" xr:uid="{00000000-0005-0000-0000-000044220000}"/>
    <cellStyle name="20% - Accent1 2 3 2 2 3 3 2 3" xfId="8942" xr:uid="{00000000-0005-0000-0000-000045220000}"/>
    <cellStyle name="20% - Accent1 2 3 2 2 3 3 2 3 2" xfId="8943" xr:uid="{00000000-0005-0000-0000-000046220000}"/>
    <cellStyle name="20% - Accent1 2 3 2 2 3 3 2 4" xfId="8944" xr:uid="{00000000-0005-0000-0000-000047220000}"/>
    <cellStyle name="20% - Accent1 2 3 2 2 3 3 3" xfId="8945" xr:uid="{00000000-0005-0000-0000-000048220000}"/>
    <cellStyle name="20% - Accent1 2 3 2 2 3 3 3 2" xfId="8946" xr:uid="{00000000-0005-0000-0000-000049220000}"/>
    <cellStyle name="20% - Accent1 2 3 2 2 3 3 3 2 2" xfId="8947" xr:uid="{00000000-0005-0000-0000-00004A220000}"/>
    <cellStyle name="20% - Accent1 2 3 2 2 3 3 3 2 2 2" xfId="8948" xr:uid="{00000000-0005-0000-0000-00004B220000}"/>
    <cellStyle name="20% - Accent1 2 3 2 2 3 3 3 2 3" xfId="8949" xr:uid="{00000000-0005-0000-0000-00004C220000}"/>
    <cellStyle name="20% - Accent1 2 3 2 2 3 3 3 3" xfId="8950" xr:uid="{00000000-0005-0000-0000-00004D220000}"/>
    <cellStyle name="20% - Accent1 2 3 2 2 3 3 3 3 2" xfId="8951" xr:uid="{00000000-0005-0000-0000-00004E220000}"/>
    <cellStyle name="20% - Accent1 2 3 2 2 3 3 3 4" xfId="8952" xr:uid="{00000000-0005-0000-0000-00004F220000}"/>
    <cellStyle name="20% - Accent1 2 3 2 2 3 3 4" xfId="8953" xr:uid="{00000000-0005-0000-0000-000050220000}"/>
    <cellStyle name="20% - Accent1 2 3 2 2 3 3 4 2" xfId="8954" xr:uid="{00000000-0005-0000-0000-000051220000}"/>
    <cellStyle name="20% - Accent1 2 3 2 2 3 3 4 2 2" xfId="8955" xr:uid="{00000000-0005-0000-0000-000052220000}"/>
    <cellStyle name="20% - Accent1 2 3 2 2 3 3 4 2 2 2" xfId="8956" xr:uid="{00000000-0005-0000-0000-000053220000}"/>
    <cellStyle name="20% - Accent1 2 3 2 2 3 3 4 2 3" xfId="8957" xr:uid="{00000000-0005-0000-0000-000054220000}"/>
    <cellStyle name="20% - Accent1 2 3 2 2 3 3 4 3" xfId="8958" xr:uid="{00000000-0005-0000-0000-000055220000}"/>
    <cellStyle name="20% - Accent1 2 3 2 2 3 3 4 3 2" xfId="8959" xr:uid="{00000000-0005-0000-0000-000056220000}"/>
    <cellStyle name="20% - Accent1 2 3 2 2 3 3 4 4" xfId="8960" xr:uid="{00000000-0005-0000-0000-000057220000}"/>
    <cellStyle name="20% - Accent1 2 3 2 2 3 3 5" xfId="8961" xr:uid="{00000000-0005-0000-0000-000058220000}"/>
    <cellStyle name="20% - Accent1 2 3 2 2 3 3 5 2" xfId="8962" xr:uid="{00000000-0005-0000-0000-000059220000}"/>
    <cellStyle name="20% - Accent1 2 3 2 2 3 3 5 2 2" xfId="8963" xr:uid="{00000000-0005-0000-0000-00005A220000}"/>
    <cellStyle name="20% - Accent1 2 3 2 2 3 3 5 3" xfId="8964" xr:uid="{00000000-0005-0000-0000-00005B220000}"/>
    <cellStyle name="20% - Accent1 2 3 2 2 3 3 6" xfId="8965" xr:uid="{00000000-0005-0000-0000-00005C220000}"/>
    <cellStyle name="20% - Accent1 2 3 2 2 3 3 6 2" xfId="8966" xr:uid="{00000000-0005-0000-0000-00005D220000}"/>
    <cellStyle name="20% - Accent1 2 3 2 2 3 3 6 2 2" xfId="8967" xr:uid="{00000000-0005-0000-0000-00005E220000}"/>
    <cellStyle name="20% - Accent1 2 3 2 2 3 3 6 3" xfId="8968" xr:uid="{00000000-0005-0000-0000-00005F220000}"/>
    <cellStyle name="20% - Accent1 2 3 2 2 3 3 7" xfId="8969" xr:uid="{00000000-0005-0000-0000-000060220000}"/>
    <cellStyle name="20% - Accent1 2 3 2 2 3 3 7 2" xfId="8970" xr:uid="{00000000-0005-0000-0000-000061220000}"/>
    <cellStyle name="20% - Accent1 2 3 2 2 3 3 8" xfId="8971" xr:uid="{00000000-0005-0000-0000-000062220000}"/>
    <cellStyle name="20% - Accent1 2 3 2 2 3 3 8 2" xfId="8972" xr:uid="{00000000-0005-0000-0000-000063220000}"/>
    <cellStyle name="20% - Accent1 2 3 2 2 3 3 9" xfId="8973" xr:uid="{00000000-0005-0000-0000-000064220000}"/>
    <cellStyle name="20% - Accent1 2 3 2 2 3 4" xfId="8974" xr:uid="{00000000-0005-0000-0000-000065220000}"/>
    <cellStyle name="20% - Accent1 2 3 2 2 3 4 2" xfId="8975" xr:uid="{00000000-0005-0000-0000-000066220000}"/>
    <cellStyle name="20% - Accent1 2 3 2 2 3 4 2 2" xfId="8976" xr:uid="{00000000-0005-0000-0000-000067220000}"/>
    <cellStyle name="20% - Accent1 2 3 2 2 3 4 2 2 2" xfId="8977" xr:uid="{00000000-0005-0000-0000-000068220000}"/>
    <cellStyle name="20% - Accent1 2 3 2 2 3 4 2 3" xfId="8978" xr:uid="{00000000-0005-0000-0000-000069220000}"/>
    <cellStyle name="20% - Accent1 2 3 2 2 3 4 3" xfId="8979" xr:uid="{00000000-0005-0000-0000-00006A220000}"/>
    <cellStyle name="20% - Accent1 2 3 2 2 3 4 3 2" xfId="8980" xr:uid="{00000000-0005-0000-0000-00006B220000}"/>
    <cellStyle name="20% - Accent1 2 3 2 2 3 4 4" xfId="8981" xr:uid="{00000000-0005-0000-0000-00006C220000}"/>
    <cellStyle name="20% - Accent1 2 3 2 2 3 5" xfId="8982" xr:uid="{00000000-0005-0000-0000-00006D220000}"/>
    <cellStyle name="20% - Accent1 2 3 2 2 3 5 2" xfId="8983" xr:uid="{00000000-0005-0000-0000-00006E220000}"/>
    <cellStyle name="20% - Accent1 2 3 2 2 3 5 2 2" xfId="8984" xr:uid="{00000000-0005-0000-0000-00006F220000}"/>
    <cellStyle name="20% - Accent1 2 3 2 2 3 5 2 2 2" xfId="8985" xr:uid="{00000000-0005-0000-0000-000070220000}"/>
    <cellStyle name="20% - Accent1 2 3 2 2 3 5 2 3" xfId="8986" xr:uid="{00000000-0005-0000-0000-000071220000}"/>
    <cellStyle name="20% - Accent1 2 3 2 2 3 5 3" xfId="8987" xr:uid="{00000000-0005-0000-0000-000072220000}"/>
    <cellStyle name="20% - Accent1 2 3 2 2 3 5 3 2" xfId="8988" xr:uid="{00000000-0005-0000-0000-000073220000}"/>
    <cellStyle name="20% - Accent1 2 3 2 2 3 5 4" xfId="8989" xr:uid="{00000000-0005-0000-0000-000074220000}"/>
    <cellStyle name="20% - Accent1 2 3 2 2 3 6" xfId="8990" xr:uid="{00000000-0005-0000-0000-000075220000}"/>
    <cellStyle name="20% - Accent1 2 3 2 2 3 6 2" xfId="8991" xr:uid="{00000000-0005-0000-0000-000076220000}"/>
    <cellStyle name="20% - Accent1 2 3 2 2 3 6 2 2" xfId="8992" xr:uid="{00000000-0005-0000-0000-000077220000}"/>
    <cellStyle name="20% - Accent1 2 3 2 2 3 6 2 2 2" xfId="8993" xr:uid="{00000000-0005-0000-0000-000078220000}"/>
    <cellStyle name="20% - Accent1 2 3 2 2 3 6 2 3" xfId="8994" xr:uid="{00000000-0005-0000-0000-000079220000}"/>
    <cellStyle name="20% - Accent1 2 3 2 2 3 6 3" xfId="8995" xr:uid="{00000000-0005-0000-0000-00007A220000}"/>
    <cellStyle name="20% - Accent1 2 3 2 2 3 6 3 2" xfId="8996" xr:uid="{00000000-0005-0000-0000-00007B220000}"/>
    <cellStyle name="20% - Accent1 2 3 2 2 3 6 4" xfId="8997" xr:uid="{00000000-0005-0000-0000-00007C220000}"/>
    <cellStyle name="20% - Accent1 2 3 2 2 3 7" xfId="8998" xr:uid="{00000000-0005-0000-0000-00007D220000}"/>
    <cellStyle name="20% - Accent1 2 3 2 2 3 7 2" xfId="8999" xr:uid="{00000000-0005-0000-0000-00007E220000}"/>
    <cellStyle name="20% - Accent1 2 3 2 2 3 7 2 2" xfId="9000" xr:uid="{00000000-0005-0000-0000-00007F220000}"/>
    <cellStyle name="20% - Accent1 2 3 2 2 3 7 3" xfId="9001" xr:uid="{00000000-0005-0000-0000-000080220000}"/>
    <cellStyle name="20% - Accent1 2 3 2 2 3 8" xfId="9002" xr:uid="{00000000-0005-0000-0000-000081220000}"/>
    <cellStyle name="20% - Accent1 2 3 2 2 3 8 2" xfId="9003" xr:uid="{00000000-0005-0000-0000-000082220000}"/>
    <cellStyle name="20% - Accent1 2 3 2 2 3 8 2 2" xfId="9004" xr:uid="{00000000-0005-0000-0000-000083220000}"/>
    <cellStyle name="20% - Accent1 2 3 2 2 3 8 3" xfId="9005" xr:uid="{00000000-0005-0000-0000-000084220000}"/>
    <cellStyle name="20% - Accent1 2 3 2 2 3 9" xfId="9006" xr:uid="{00000000-0005-0000-0000-000085220000}"/>
    <cellStyle name="20% - Accent1 2 3 2 2 3 9 2" xfId="9007" xr:uid="{00000000-0005-0000-0000-000086220000}"/>
    <cellStyle name="20% - Accent1 2 3 2 2 4" xfId="9008" xr:uid="{00000000-0005-0000-0000-000087220000}"/>
    <cellStyle name="20% - Accent1 2 3 2 2 4 10" xfId="9009" xr:uid="{00000000-0005-0000-0000-000088220000}"/>
    <cellStyle name="20% - Accent1 2 3 2 2 4 10 2" xfId="9010" xr:uid="{00000000-0005-0000-0000-000089220000}"/>
    <cellStyle name="20% - Accent1 2 3 2 2 4 11" xfId="9011" xr:uid="{00000000-0005-0000-0000-00008A220000}"/>
    <cellStyle name="20% - Accent1 2 3 2 2 4 2" xfId="9012" xr:uid="{00000000-0005-0000-0000-00008B220000}"/>
    <cellStyle name="20% - Accent1 2 3 2 2 4 2 2" xfId="9013" xr:uid="{00000000-0005-0000-0000-00008C220000}"/>
    <cellStyle name="20% - Accent1 2 3 2 2 4 2 2 2" xfId="9014" xr:uid="{00000000-0005-0000-0000-00008D220000}"/>
    <cellStyle name="20% - Accent1 2 3 2 2 4 2 2 2 2" xfId="9015" xr:uid="{00000000-0005-0000-0000-00008E220000}"/>
    <cellStyle name="20% - Accent1 2 3 2 2 4 2 2 2 2 2" xfId="9016" xr:uid="{00000000-0005-0000-0000-00008F220000}"/>
    <cellStyle name="20% - Accent1 2 3 2 2 4 2 2 2 3" xfId="9017" xr:uid="{00000000-0005-0000-0000-000090220000}"/>
    <cellStyle name="20% - Accent1 2 3 2 2 4 2 2 3" xfId="9018" xr:uid="{00000000-0005-0000-0000-000091220000}"/>
    <cellStyle name="20% - Accent1 2 3 2 2 4 2 2 3 2" xfId="9019" xr:uid="{00000000-0005-0000-0000-000092220000}"/>
    <cellStyle name="20% - Accent1 2 3 2 2 4 2 2 4" xfId="9020" xr:uid="{00000000-0005-0000-0000-000093220000}"/>
    <cellStyle name="20% - Accent1 2 3 2 2 4 2 3" xfId="9021" xr:uid="{00000000-0005-0000-0000-000094220000}"/>
    <cellStyle name="20% - Accent1 2 3 2 2 4 2 3 2" xfId="9022" xr:uid="{00000000-0005-0000-0000-000095220000}"/>
    <cellStyle name="20% - Accent1 2 3 2 2 4 2 3 2 2" xfId="9023" xr:uid="{00000000-0005-0000-0000-000096220000}"/>
    <cellStyle name="20% - Accent1 2 3 2 2 4 2 3 2 2 2" xfId="9024" xr:uid="{00000000-0005-0000-0000-000097220000}"/>
    <cellStyle name="20% - Accent1 2 3 2 2 4 2 3 2 3" xfId="9025" xr:uid="{00000000-0005-0000-0000-000098220000}"/>
    <cellStyle name="20% - Accent1 2 3 2 2 4 2 3 3" xfId="9026" xr:uid="{00000000-0005-0000-0000-000099220000}"/>
    <cellStyle name="20% - Accent1 2 3 2 2 4 2 3 3 2" xfId="9027" xr:uid="{00000000-0005-0000-0000-00009A220000}"/>
    <cellStyle name="20% - Accent1 2 3 2 2 4 2 3 4" xfId="9028" xr:uid="{00000000-0005-0000-0000-00009B220000}"/>
    <cellStyle name="20% - Accent1 2 3 2 2 4 2 4" xfId="9029" xr:uid="{00000000-0005-0000-0000-00009C220000}"/>
    <cellStyle name="20% - Accent1 2 3 2 2 4 2 4 2" xfId="9030" xr:uid="{00000000-0005-0000-0000-00009D220000}"/>
    <cellStyle name="20% - Accent1 2 3 2 2 4 2 4 2 2" xfId="9031" xr:uid="{00000000-0005-0000-0000-00009E220000}"/>
    <cellStyle name="20% - Accent1 2 3 2 2 4 2 4 2 2 2" xfId="9032" xr:uid="{00000000-0005-0000-0000-00009F220000}"/>
    <cellStyle name="20% - Accent1 2 3 2 2 4 2 4 2 3" xfId="9033" xr:uid="{00000000-0005-0000-0000-0000A0220000}"/>
    <cellStyle name="20% - Accent1 2 3 2 2 4 2 4 3" xfId="9034" xr:uid="{00000000-0005-0000-0000-0000A1220000}"/>
    <cellStyle name="20% - Accent1 2 3 2 2 4 2 4 3 2" xfId="9035" xr:uid="{00000000-0005-0000-0000-0000A2220000}"/>
    <cellStyle name="20% - Accent1 2 3 2 2 4 2 4 4" xfId="9036" xr:uid="{00000000-0005-0000-0000-0000A3220000}"/>
    <cellStyle name="20% - Accent1 2 3 2 2 4 2 5" xfId="9037" xr:uid="{00000000-0005-0000-0000-0000A4220000}"/>
    <cellStyle name="20% - Accent1 2 3 2 2 4 2 5 2" xfId="9038" xr:uid="{00000000-0005-0000-0000-0000A5220000}"/>
    <cellStyle name="20% - Accent1 2 3 2 2 4 2 5 2 2" xfId="9039" xr:uid="{00000000-0005-0000-0000-0000A6220000}"/>
    <cellStyle name="20% - Accent1 2 3 2 2 4 2 5 3" xfId="9040" xr:uid="{00000000-0005-0000-0000-0000A7220000}"/>
    <cellStyle name="20% - Accent1 2 3 2 2 4 2 6" xfId="9041" xr:uid="{00000000-0005-0000-0000-0000A8220000}"/>
    <cellStyle name="20% - Accent1 2 3 2 2 4 2 6 2" xfId="9042" xr:uid="{00000000-0005-0000-0000-0000A9220000}"/>
    <cellStyle name="20% - Accent1 2 3 2 2 4 2 6 2 2" xfId="9043" xr:uid="{00000000-0005-0000-0000-0000AA220000}"/>
    <cellStyle name="20% - Accent1 2 3 2 2 4 2 6 3" xfId="9044" xr:uid="{00000000-0005-0000-0000-0000AB220000}"/>
    <cellStyle name="20% - Accent1 2 3 2 2 4 2 7" xfId="9045" xr:uid="{00000000-0005-0000-0000-0000AC220000}"/>
    <cellStyle name="20% - Accent1 2 3 2 2 4 2 7 2" xfId="9046" xr:uid="{00000000-0005-0000-0000-0000AD220000}"/>
    <cellStyle name="20% - Accent1 2 3 2 2 4 2 8" xfId="9047" xr:uid="{00000000-0005-0000-0000-0000AE220000}"/>
    <cellStyle name="20% - Accent1 2 3 2 2 4 2 8 2" xfId="9048" xr:uid="{00000000-0005-0000-0000-0000AF220000}"/>
    <cellStyle name="20% - Accent1 2 3 2 2 4 2 9" xfId="9049" xr:uid="{00000000-0005-0000-0000-0000B0220000}"/>
    <cellStyle name="20% - Accent1 2 3 2 2 4 3" xfId="9050" xr:uid="{00000000-0005-0000-0000-0000B1220000}"/>
    <cellStyle name="20% - Accent1 2 3 2 2 4 3 2" xfId="9051" xr:uid="{00000000-0005-0000-0000-0000B2220000}"/>
    <cellStyle name="20% - Accent1 2 3 2 2 4 3 2 2" xfId="9052" xr:uid="{00000000-0005-0000-0000-0000B3220000}"/>
    <cellStyle name="20% - Accent1 2 3 2 2 4 3 2 2 2" xfId="9053" xr:uid="{00000000-0005-0000-0000-0000B4220000}"/>
    <cellStyle name="20% - Accent1 2 3 2 2 4 3 2 2 2 2" xfId="9054" xr:uid="{00000000-0005-0000-0000-0000B5220000}"/>
    <cellStyle name="20% - Accent1 2 3 2 2 4 3 2 2 3" xfId="9055" xr:uid="{00000000-0005-0000-0000-0000B6220000}"/>
    <cellStyle name="20% - Accent1 2 3 2 2 4 3 2 3" xfId="9056" xr:uid="{00000000-0005-0000-0000-0000B7220000}"/>
    <cellStyle name="20% - Accent1 2 3 2 2 4 3 2 3 2" xfId="9057" xr:uid="{00000000-0005-0000-0000-0000B8220000}"/>
    <cellStyle name="20% - Accent1 2 3 2 2 4 3 2 4" xfId="9058" xr:uid="{00000000-0005-0000-0000-0000B9220000}"/>
    <cellStyle name="20% - Accent1 2 3 2 2 4 3 3" xfId="9059" xr:uid="{00000000-0005-0000-0000-0000BA220000}"/>
    <cellStyle name="20% - Accent1 2 3 2 2 4 3 3 2" xfId="9060" xr:uid="{00000000-0005-0000-0000-0000BB220000}"/>
    <cellStyle name="20% - Accent1 2 3 2 2 4 3 3 2 2" xfId="9061" xr:uid="{00000000-0005-0000-0000-0000BC220000}"/>
    <cellStyle name="20% - Accent1 2 3 2 2 4 3 3 2 2 2" xfId="9062" xr:uid="{00000000-0005-0000-0000-0000BD220000}"/>
    <cellStyle name="20% - Accent1 2 3 2 2 4 3 3 2 3" xfId="9063" xr:uid="{00000000-0005-0000-0000-0000BE220000}"/>
    <cellStyle name="20% - Accent1 2 3 2 2 4 3 3 3" xfId="9064" xr:uid="{00000000-0005-0000-0000-0000BF220000}"/>
    <cellStyle name="20% - Accent1 2 3 2 2 4 3 3 3 2" xfId="9065" xr:uid="{00000000-0005-0000-0000-0000C0220000}"/>
    <cellStyle name="20% - Accent1 2 3 2 2 4 3 3 4" xfId="9066" xr:uid="{00000000-0005-0000-0000-0000C1220000}"/>
    <cellStyle name="20% - Accent1 2 3 2 2 4 3 4" xfId="9067" xr:uid="{00000000-0005-0000-0000-0000C2220000}"/>
    <cellStyle name="20% - Accent1 2 3 2 2 4 3 4 2" xfId="9068" xr:uid="{00000000-0005-0000-0000-0000C3220000}"/>
    <cellStyle name="20% - Accent1 2 3 2 2 4 3 4 2 2" xfId="9069" xr:uid="{00000000-0005-0000-0000-0000C4220000}"/>
    <cellStyle name="20% - Accent1 2 3 2 2 4 3 4 2 2 2" xfId="9070" xr:uid="{00000000-0005-0000-0000-0000C5220000}"/>
    <cellStyle name="20% - Accent1 2 3 2 2 4 3 4 2 3" xfId="9071" xr:uid="{00000000-0005-0000-0000-0000C6220000}"/>
    <cellStyle name="20% - Accent1 2 3 2 2 4 3 4 3" xfId="9072" xr:uid="{00000000-0005-0000-0000-0000C7220000}"/>
    <cellStyle name="20% - Accent1 2 3 2 2 4 3 4 3 2" xfId="9073" xr:uid="{00000000-0005-0000-0000-0000C8220000}"/>
    <cellStyle name="20% - Accent1 2 3 2 2 4 3 4 4" xfId="9074" xr:uid="{00000000-0005-0000-0000-0000C9220000}"/>
    <cellStyle name="20% - Accent1 2 3 2 2 4 3 5" xfId="9075" xr:uid="{00000000-0005-0000-0000-0000CA220000}"/>
    <cellStyle name="20% - Accent1 2 3 2 2 4 3 5 2" xfId="9076" xr:uid="{00000000-0005-0000-0000-0000CB220000}"/>
    <cellStyle name="20% - Accent1 2 3 2 2 4 3 5 2 2" xfId="9077" xr:uid="{00000000-0005-0000-0000-0000CC220000}"/>
    <cellStyle name="20% - Accent1 2 3 2 2 4 3 5 3" xfId="9078" xr:uid="{00000000-0005-0000-0000-0000CD220000}"/>
    <cellStyle name="20% - Accent1 2 3 2 2 4 3 6" xfId="9079" xr:uid="{00000000-0005-0000-0000-0000CE220000}"/>
    <cellStyle name="20% - Accent1 2 3 2 2 4 3 6 2" xfId="9080" xr:uid="{00000000-0005-0000-0000-0000CF220000}"/>
    <cellStyle name="20% - Accent1 2 3 2 2 4 3 6 2 2" xfId="9081" xr:uid="{00000000-0005-0000-0000-0000D0220000}"/>
    <cellStyle name="20% - Accent1 2 3 2 2 4 3 6 3" xfId="9082" xr:uid="{00000000-0005-0000-0000-0000D1220000}"/>
    <cellStyle name="20% - Accent1 2 3 2 2 4 3 7" xfId="9083" xr:uid="{00000000-0005-0000-0000-0000D2220000}"/>
    <cellStyle name="20% - Accent1 2 3 2 2 4 3 7 2" xfId="9084" xr:uid="{00000000-0005-0000-0000-0000D3220000}"/>
    <cellStyle name="20% - Accent1 2 3 2 2 4 3 8" xfId="9085" xr:uid="{00000000-0005-0000-0000-0000D4220000}"/>
    <cellStyle name="20% - Accent1 2 3 2 2 4 3 8 2" xfId="9086" xr:uid="{00000000-0005-0000-0000-0000D5220000}"/>
    <cellStyle name="20% - Accent1 2 3 2 2 4 3 9" xfId="9087" xr:uid="{00000000-0005-0000-0000-0000D6220000}"/>
    <cellStyle name="20% - Accent1 2 3 2 2 4 4" xfId="9088" xr:uid="{00000000-0005-0000-0000-0000D7220000}"/>
    <cellStyle name="20% - Accent1 2 3 2 2 4 4 2" xfId="9089" xr:uid="{00000000-0005-0000-0000-0000D8220000}"/>
    <cellStyle name="20% - Accent1 2 3 2 2 4 4 2 2" xfId="9090" xr:uid="{00000000-0005-0000-0000-0000D9220000}"/>
    <cellStyle name="20% - Accent1 2 3 2 2 4 4 2 2 2" xfId="9091" xr:uid="{00000000-0005-0000-0000-0000DA220000}"/>
    <cellStyle name="20% - Accent1 2 3 2 2 4 4 2 3" xfId="9092" xr:uid="{00000000-0005-0000-0000-0000DB220000}"/>
    <cellStyle name="20% - Accent1 2 3 2 2 4 4 3" xfId="9093" xr:uid="{00000000-0005-0000-0000-0000DC220000}"/>
    <cellStyle name="20% - Accent1 2 3 2 2 4 4 3 2" xfId="9094" xr:uid="{00000000-0005-0000-0000-0000DD220000}"/>
    <cellStyle name="20% - Accent1 2 3 2 2 4 4 4" xfId="9095" xr:uid="{00000000-0005-0000-0000-0000DE220000}"/>
    <cellStyle name="20% - Accent1 2 3 2 2 4 5" xfId="9096" xr:uid="{00000000-0005-0000-0000-0000DF220000}"/>
    <cellStyle name="20% - Accent1 2 3 2 2 4 5 2" xfId="9097" xr:uid="{00000000-0005-0000-0000-0000E0220000}"/>
    <cellStyle name="20% - Accent1 2 3 2 2 4 5 2 2" xfId="9098" xr:uid="{00000000-0005-0000-0000-0000E1220000}"/>
    <cellStyle name="20% - Accent1 2 3 2 2 4 5 2 2 2" xfId="9099" xr:uid="{00000000-0005-0000-0000-0000E2220000}"/>
    <cellStyle name="20% - Accent1 2 3 2 2 4 5 2 3" xfId="9100" xr:uid="{00000000-0005-0000-0000-0000E3220000}"/>
    <cellStyle name="20% - Accent1 2 3 2 2 4 5 3" xfId="9101" xr:uid="{00000000-0005-0000-0000-0000E4220000}"/>
    <cellStyle name="20% - Accent1 2 3 2 2 4 5 3 2" xfId="9102" xr:uid="{00000000-0005-0000-0000-0000E5220000}"/>
    <cellStyle name="20% - Accent1 2 3 2 2 4 5 4" xfId="9103" xr:uid="{00000000-0005-0000-0000-0000E6220000}"/>
    <cellStyle name="20% - Accent1 2 3 2 2 4 6" xfId="9104" xr:uid="{00000000-0005-0000-0000-0000E7220000}"/>
    <cellStyle name="20% - Accent1 2 3 2 2 4 6 2" xfId="9105" xr:uid="{00000000-0005-0000-0000-0000E8220000}"/>
    <cellStyle name="20% - Accent1 2 3 2 2 4 6 2 2" xfId="9106" xr:uid="{00000000-0005-0000-0000-0000E9220000}"/>
    <cellStyle name="20% - Accent1 2 3 2 2 4 6 2 2 2" xfId="9107" xr:uid="{00000000-0005-0000-0000-0000EA220000}"/>
    <cellStyle name="20% - Accent1 2 3 2 2 4 6 2 3" xfId="9108" xr:uid="{00000000-0005-0000-0000-0000EB220000}"/>
    <cellStyle name="20% - Accent1 2 3 2 2 4 6 3" xfId="9109" xr:uid="{00000000-0005-0000-0000-0000EC220000}"/>
    <cellStyle name="20% - Accent1 2 3 2 2 4 6 3 2" xfId="9110" xr:uid="{00000000-0005-0000-0000-0000ED220000}"/>
    <cellStyle name="20% - Accent1 2 3 2 2 4 6 4" xfId="9111" xr:uid="{00000000-0005-0000-0000-0000EE220000}"/>
    <cellStyle name="20% - Accent1 2 3 2 2 4 7" xfId="9112" xr:uid="{00000000-0005-0000-0000-0000EF220000}"/>
    <cellStyle name="20% - Accent1 2 3 2 2 4 7 2" xfId="9113" xr:uid="{00000000-0005-0000-0000-0000F0220000}"/>
    <cellStyle name="20% - Accent1 2 3 2 2 4 7 2 2" xfId="9114" xr:uid="{00000000-0005-0000-0000-0000F1220000}"/>
    <cellStyle name="20% - Accent1 2 3 2 2 4 7 3" xfId="9115" xr:uid="{00000000-0005-0000-0000-0000F2220000}"/>
    <cellStyle name="20% - Accent1 2 3 2 2 4 8" xfId="9116" xr:uid="{00000000-0005-0000-0000-0000F3220000}"/>
    <cellStyle name="20% - Accent1 2 3 2 2 4 8 2" xfId="9117" xr:uid="{00000000-0005-0000-0000-0000F4220000}"/>
    <cellStyle name="20% - Accent1 2 3 2 2 4 8 2 2" xfId="9118" xr:uid="{00000000-0005-0000-0000-0000F5220000}"/>
    <cellStyle name="20% - Accent1 2 3 2 2 4 8 3" xfId="9119" xr:uid="{00000000-0005-0000-0000-0000F6220000}"/>
    <cellStyle name="20% - Accent1 2 3 2 2 4 9" xfId="9120" xr:uid="{00000000-0005-0000-0000-0000F7220000}"/>
    <cellStyle name="20% - Accent1 2 3 2 2 4 9 2" xfId="9121" xr:uid="{00000000-0005-0000-0000-0000F8220000}"/>
    <cellStyle name="20% - Accent1 2 3 2 2 5" xfId="9122" xr:uid="{00000000-0005-0000-0000-0000F9220000}"/>
    <cellStyle name="20% - Accent1 2 3 2 2 5 2" xfId="9123" xr:uid="{00000000-0005-0000-0000-0000FA220000}"/>
    <cellStyle name="20% - Accent1 2 3 2 2 5 2 2" xfId="9124" xr:uid="{00000000-0005-0000-0000-0000FB220000}"/>
    <cellStyle name="20% - Accent1 2 3 2 2 5 2 2 2" xfId="9125" xr:uid="{00000000-0005-0000-0000-0000FC220000}"/>
    <cellStyle name="20% - Accent1 2 3 2 2 5 2 2 2 2" xfId="9126" xr:uid="{00000000-0005-0000-0000-0000FD220000}"/>
    <cellStyle name="20% - Accent1 2 3 2 2 5 2 2 3" xfId="9127" xr:uid="{00000000-0005-0000-0000-0000FE220000}"/>
    <cellStyle name="20% - Accent1 2 3 2 2 5 2 3" xfId="9128" xr:uid="{00000000-0005-0000-0000-0000FF220000}"/>
    <cellStyle name="20% - Accent1 2 3 2 2 5 2 3 2" xfId="9129" xr:uid="{00000000-0005-0000-0000-000000230000}"/>
    <cellStyle name="20% - Accent1 2 3 2 2 5 2 4" xfId="9130" xr:uid="{00000000-0005-0000-0000-000001230000}"/>
    <cellStyle name="20% - Accent1 2 3 2 2 5 3" xfId="9131" xr:uid="{00000000-0005-0000-0000-000002230000}"/>
    <cellStyle name="20% - Accent1 2 3 2 2 5 3 2" xfId="9132" xr:uid="{00000000-0005-0000-0000-000003230000}"/>
    <cellStyle name="20% - Accent1 2 3 2 2 5 3 2 2" xfId="9133" xr:uid="{00000000-0005-0000-0000-000004230000}"/>
    <cellStyle name="20% - Accent1 2 3 2 2 5 3 2 2 2" xfId="9134" xr:uid="{00000000-0005-0000-0000-000005230000}"/>
    <cellStyle name="20% - Accent1 2 3 2 2 5 3 2 3" xfId="9135" xr:uid="{00000000-0005-0000-0000-000006230000}"/>
    <cellStyle name="20% - Accent1 2 3 2 2 5 3 3" xfId="9136" xr:uid="{00000000-0005-0000-0000-000007230000}"/>
    <cellStyle name="20% - Accent1 2 3 2 2 5 3 3 2" xfId="9137" xr:uid="{00000000-0005-0000-0000-000008230000}"/>
    <cellStyle name="20% - Accent1 2 3 2 2 5 3 4" xfId="9138" xr:uid="{00000000-0005-0000-0000-000009230000}"/>
    <cellStyle name="20% - Accent1 2 3 2 2 5 4" xfId="9139" xr:uid="{00000000-0005-0000-0000-00000A230000}"/>
    <cellStyle name="20% - Accent1 2 3 2 2 5 4 2" xfId="9140" xr:uid="{00000000-0005-0000-0000-00000B230000}"/>
    <cellStyle name="20% - Accent1 2 3 2 2 5 4 2 2" xfId="9141" xr:uid="{00000000-0005-0000-0000-00000C230000}"/>
    <cellStyle name="20% - Accent1 2 3 2 2 5 4 2 2 2" xfId="9142" xr:uid="{00000000-0005-0000-0000-00000D230000}"/>
    <cellStyle name="20% - Accent1 2 3 2 2 5 4 2 3" xfId="9143" xr:uid="{00000000-0005-0000-0000-00000E230000}"/>
    <cellStyle name="20% - Accent1 2 3 2 2 5 4 3" xfId="9144" xr:uid="{00000000-0005-0000-0000-00000F230000}"/>
    <cellStyle name="20% - Accent1 2 3 2 2 5 4 3 2" xfId="9145" xr:uid="{00000000-0005-0000-0000-000010230000}"/>
    <cellStyle name="20% - Accent1 2 3 2 2 5 4 4" xfId="9146" xr:uid="{00000000-0005-0000-0000-000011230000}"/>
    <cellStyle name="20% - Accent1 2 3 2 2 5 5" xfId="9147" xr:uid="{00000000-0005-0000-0000-000012230000}"/>
    <cellStyle name="20% - Accent1 2 3 2 2 5 5 2" xfId="9148" xr:uid="{00000000-0005-0000-0000-000013230000}"/>
    <cellStyle name="20% - Accent1 2 3 2 2 5 5 2 2" xfId="9149" xr:uid="{00000000-0005-0000-0000-000014230000}"/>
    <cellStyle name="20% - Accent1 2 3 2 2 5 5 3" xfId="9150" xr:uid="{00000000-0005-0000-0000-000015230000}"/>
    <cellStyle name="20% - Accent1 2 3 2 2 5 6" xfId="9151" xr:uid="{00000000-0005-0000-0000-000016230000}"/>
    <cellStyle name="20% - Accent1 2 3 2 2 5 6 2" xfId="9152" xr:uid="{00000000-0005-0000-0000-000017230000}"/>
    <cellStyle name="20% - Accent1 2 3 2 2 5 6 2 2" xfId="9153" xr:uid="{00000000-0005-0000-0000-000018230000}"/>
    <cellStyle name="20% - Accent1 2 3 2 2 5 6 3" xfId="9154" xr:uid="{00000000-0005-0000-0000-000019230000}"/>
    <cellStyle name="20% - Accent1 2 3 2 2 5 7" xfId="9155" xr:uid="{00000000-0005-0000-0000-00001A230000}"/>
    <cellStyle name="20% - Accent1 2 3 2 2 5 7 2" xfId="9156" xr:uid="{00000000-0005-0000-0000-00001B230000}"/>
    <cellStyle name="20% - Accent1 2 3 2 2 5 8" xfId="9157" xr:uid="{00000000-0005-0000-0000-00001C230000}"/>
    <cellStyle name="20% - Accent1 2 3 2 2 5 8 2" xfId="9158" xr:uid="{00000000-0005-0000-0000-00001D230000}"/>
    <cellStyle name="20% - Accent1 2 3 2 2 5 9" xfId="9159" xr:uid="{00000000-0005-0000-0000-00001E230000}"/>
    <cellStyle name="20% - Accent1 2 3 2 2 6" xfId="9160" xr:uid="{00000000-0005-0000-0000-00001F230000}"/>
    <cellStyle name="20% - Accent1 2 3 2 2 6 2" xfId="9161" xr:uid="{00000000-0005-0000-0000-000020230000}"/>
    <cellStyle name="20% - Accent1 2 3 2 2 6 2 2" xfId="9162" xr:uid="{00000000-0005-0000-0000-000021230000}"/>
    <cellStyle name="20% - Accent1 2 3 2 2 6 2 2 2" xfId="9163" xr:uid="{00000000-0005-0000-0000-000022230000}"/>
    <cellStyle name="20% - Accent1 2 3 2 2 6 2 2 2 2" xfId="9164" xr:uid="{00000000-0005-0000-0000-000023230000}"/>
    <cellStyle name="20% - Accent1 2 3 2 2 6 2 2 3" xfId="9165" xr:uid="{00000000-0005-0000-0000-000024230000}"/>
    <cellStyle name="20% - Accent1 2 3 2 2 6 2 3" xfId="9166" xr:uid="{00000000-0005-0000-0000-000025230000}"/>
    <cellStyle name="20% - Accent1 2 3 2 2 6 2 3 2" xfId="9167" xr:uid="{00000000-0005-0000-0000-000026230000}"/>
    <cellStyle name="20% - Accent1 2 3 2 2 6 2 4" xfId="9168" xr:uid="{00000000-0005-0000-0000-000027230000}"/>
    <cellStyle name="20% - Accent1 2 3 2 2 6 3" xfId="9169" xr:uid="{00000000-0005-0000-0000-000028230000}"/>
    <cellStyle name="20% - Accent1 2 3 2 2 6 3 2" xfId="9170" xr:uid="{00000000-0005-0000-0000-000029230000}"/>
    <cellStyle name="20% - Accent1 2 3 2 2 6 3 2 2" xfId="9171" xr:uid="{00000000-0005-0000-0000-00002A230000}"/>
    <cellStyle name="20% - Accent1 2 3 2 2 6 3 2 2 2" xfId="9172" xr:uid="{00000000-0005-0000-0000-00002B230000}"/>
    <cellStyle name="20% - Accent1 2 3 2 2 6 3 2 3" xfId="9173" xr:uid="{00000000-0005-0000-0000-00002C230000}"/>
    <cellStyle name="20% - Accent1 2 3 2 2 6 3 3" xfId="9174" xr:uid="{00000000-0005-0000-0000-00002D230000}"/>
    <cellStyle name="20% - Accent1 2 3 2 2 6 3 3 2" xfId="9175" xr:uid="{00000000-0005-0000-0000-00002E230000}"/>
    <cellStyle name="20% - Accent1 2 3 2 2 6 3 4" xfId="9176" xr:uid="{00000000-0005-0000-0000-00002F230000}"/>
    <cellStyle name="20% - Accent1 2 3 2 2 6 4" xfId="9177" xr:uid="{00000000-0005-0000-0000-000030230000}"/>
    <cellStyle name="20% - Accent1 2 3 2 2 6 4 2" xfId="9178" xr:uid="{00000000-0005-0000-0000-000031230000}"/>
    <cellStyle name="20% - Accent1 2 3 2 2 6 4 2 2" xfId="9179" xr:uid="{00000000-0005-0000-0000-000032230000}"/>
    <cellStyle name="20% - Accent1 2 3 2 2 6 4 2 2 2" xfId="9180" xr:uid="{00000000-0005-0000-0000-000033230000}"/>
    <cellStyle name="20% - Accent1 2 3 2 2 6 4 2 3" xfId="9181" xr:uid="{00000000-0005-0000-0000-000034230000}"/>
    <cellStyle name="20% - Accent1 2 3 2 2 6 4 3" xfId="9182" xr:uid="{00000000-0005-0000-0000-000035230000}"/>
    <cellStyle name="20% - Accent1 2 3 2 2 6 4 3 2" xfId="9183" xr:uid="{00000000-0005-0000-0000-000036230000}"/>
    <cellStyle name="20% - Accent1 2 3 2 2 6 4 4" xfId="9184" xr:uid="{00000000-0005-0000-0000-000037230000}"/>
    <cellStyle name="20% - Accent1 2 3 2 2 6 5" xfId="9185" xr:uid="{00000000-0005-0000-0000-000038230000}"/>
    <cellStyle name="20% - Accent1 2 3 2 2 6 5 2" xfId="9186" xr:uid="{00000000-0005-0000-0000-000039230000}"/>
    <cellStyle name="20% - Accent1 2 3 2 2 6 5 2 2" xfId="9187" xr:uid="{00000000-0005-0000-0000-00003A230000}"/>
    <cellStyle name="20% - Accent1 2 3 2 2 6 5 3" xfId="9188" xr:uid="{00000000-0005-0000-0000-00003B230000}"/>
    <cellStyle name="20% - Accent1 2 3 2 2 6 6" xfId="9189" xr:uid="{00000000-0005-0000-0000-00003C230000}"/>
    <cellStyle name="20% - Accent1 2 3 2 2 6 6 2" xfId="9190" xr:uid="{00000000-0005-0000-0000-00003D230000}"/>
    <cellStyle name="20% - Accent1 2 3 2 2 6 6 2 2" xfId="9191" xr:uid="{00000000-0005-0000-0000-00003E230000}"/>
    <cellStyle name="20% - Accent1 2 3 2 2 6 6 3" xfId="9192" xr:uid="{00000000-0005-0000-0000-00003F230000}"/>
    <cellStyle name="20% - Accent1 2 3 2 2 6 7" xfId="9193" xr:uid="{00000000-0005-0000-0000-000040230000}"/>
    <cellStyle name="20% - Accent1 2 3 2 2 6 7 2" xfId="9194" xr:uid="{00000000-0005-0000-0000-000041230000}"/>
    <cellStyle name="20% - Accent1 2 3 2 2 6 8" xfId="9195" xr:uid="{00000000-0005-0000-0000-000042230000}"/>
    <cellStyle name="20% - Accent1 2 3 2 2 6 8 2" xfId="9196" xr:uid="{00000000-0005-0000-0000-000043230000}"/>
    <cellStyle name="20% - Accent1 2 3 2 2 6 9" xfId="9197" xr:uid="{00000000-0005-0000-0000-000044230000}"/>
    <cellStyle name="20% - Accent1 2 3 2 2 7" xfId="9198" xr:uid="{00000000-0005-0000-0000-000045230000}"/>
    <cellStyle name="20% - Accent1 2 3 2 2 7 2" xfId="9199" xr:uid="{00000000-0005-0000-0000-000046230000}"/>
    <cellStyle name="20% - Accent1 2 3 2 2 7 2 2" xfId="9200" xr:uid="{00000000-0005-0000-0000-000047230000}"/>
    <cellStyle name="20% - Accent1 2 3 2 2 7 2 2 2" xfId="9201" xr:uid="{00000000-0005-0000-0000-000048230000}"/>
    <cellStyle name="20% - Accent1 2 3 2 2 7 2 3" xfId="9202" xr:uid="{00000000-0005-0000-0000-000049230000}"/>
    <cellStyle name="20% - Accent1 2 3 2 2 7 3" xfId="9203" xr:uid="{00000000-0005-0000-0000-00004A230000}"/>
    <cellStyle name="20% - Accent1 2 3 2 2 7 3 2" xfId="9204" xr:uid="{00000000-0005-0000-0000-00004B230000}"/>
    <cellStyle name="20% - Accent1 2 3 2 2 7 4" xfId="9205" xr:uid="{00000000-0005-0000-0000-00004C230000}"/>
    <cellStyle name="20% - Accent1 2 3 2 2 8" xfId="9206" xr:uid="{00000000-0005-0000-0000-00004D230000}"/>
    <cellStyle name="20% - Accent1 2 3 2 2 8 2" xfId="9207" xr:uid="{00000000-0005-0000-0000-00004E230000}"/>
    <cellStyle name="20% - Accent1 2 3 2 2 8 2 2" xfId="9208" xr:uid="{00000000-0005-0000-0000-00004F230000}"/>
    <cellStyle name="20% - Accent1 2 3 2 2 8 2 2 2" xfId="9209" xr:uid="{00000000-0005-0000-0000-000050230000}"/>
    <cellStyle name="20% - Accent1 2 3 2 2 8 2 3" xfId="9210" xr:uid="{00000000-0005-0000-0000-000051230000}"/>
    <cellStyle name="20% - Accent1 2 3 2 2 8 3" xfId="9211" xr:uid="{00000000-0005-0000-0000-000052230000}"/>
    <cellStyle name="20% - Accent1 2 3 2 2 8 3 2" xfId="9212" xr:uid="{00000000-0005-0000-0000-000053230000}"/>
    <cellStyle name="20% - Accent1 2 3 2 2 8 4" xfId="9213" xr:uid="{00000000-0005-0000-0000-000054230000}"/>
    <cellStyle name="20% - Accent1 2 3 2 2 9" xfId="9214" xr:uid="{00000000-0005-0000-0000-000055230000}"/>
    <cellStyle name="20% - Accent1 2 3 2 2 9 2" xfId="9215" xr:uid="{00000000-0005-0000-0000-000056230000}"/>
    <cellStyle name="20% - Accent1 2 3 2 2 9 2 2" xfId="9216" xr:uid="{00000000-0005-0000-0000-000057230000}"/>
    <cellStyle name="20% - Accent1 2 3 2 2 9 2 2 2" xfId="9217" xr:uid="{00000000-0005-0000-0000-000058230000}"/>
    <cellStyle name="20% - Accent1 2 3 2 2 9 2 3" xfId="9218" xr:uid="{00000000-0005-0000-0000-000059230000}"/>
    <cellStyle name="20% - Accent1 2 3 2 2 9 3" xfId="9219" xr:uid="{00000000-0005-0000-0000-00005A230000}"/>
    <cellStyle name="20% - Accent1 2 3 2 2 9 3 2" xfId="9220" xr:uid="{00000000-0005-0000-0000-00005B230000}"/>
    <cellStyle name="20% - Accent1 2 3 2 2 9 4" xfId="9221" xr:uid="{00000000-0005-0000-0000-00005C230000}"/>
    <cellStyle name="20% - Accent1 2 3 2 3" xfId="9222" xr:uid="{00000000-0005-0000-0000-00005D230000}"/>
    <cellStyle name="20% - Accent1 2 3 2 3 10" xfId="9223" xr:uid="{00000000-0005-0000-0000-00005E230000}"/>
    <cellStyle name="20% - Accent1 2 3 2 3 10 2" xfId="9224" xr:uid="{00000000-0005-0000-0000-00005F230000}"/>
    <cellStyle name="20% - Accent1 2 3 2 3 11" xfId="9225" xr:uid="{00000000-0005-0000-0000-000060230000}"/>
    <cellStyle name="20% - Accent1 2 3 2 3 2" xfId="9226" xr:uid="{00000000-0005-0000-0000-000061230000}"/>
    <cellStyle name="20% - Accent1 2 3 2 3 2 2" xfId="9227" xr:uid="{00000000-0005-0000-0000-000062230000}"/>
    <cellStyle name="20% - Accent1 2 3 2 3 2 2 2" xfId="9228" xr:uid="{00000000-0005-0000-0000-000063230000}"/>
    <cellStyle name="20% - Accent1 2 3 2 3 2 2 2 2" xfId="9229" xr:uid="{00000000-0005-0000-0000-000064230000}"/>
    <cellStyle name="20% - Accent1 2 3 2 3 2 2 2 2 2" xfId="9230" xr:uid="{00000000-0005-0000-0000-000065230000}"/>
    <cellStyle name="20% - Accent1 2 3 2 3 2 2 2 3" xfId="9231" xr:uid="{00000000-0005-0000-0000-000066230000}"/>
    <cellStyle name="20% - Accent1 2 3 2 3 2 2 3" xfId="9232" xr:uid="{00000000-0005-0000-0000-000067230000}"/>
    <cellStyle name="20% - Accent1 2 3 2 3 2 2 3 2" xfId="9233" xr:uid="{00000000-0005-0000-0000-000068230000}"/>
    <cellStyle name="20% - Accent1 2 3 2 3 2 2 4" xfId="9234" xr:uid="{00000000-0005-0000-0000-000069230000}"/>
    <cellStyle name="20% - Accent1 2 3 2 3 2 3" xfId="9235" xr:uid="{00000000-0005-0000-0000-00006A230000}"/>
    <cellStyle name="20% - Accent1 2 3 2 3 2 3 2" xfId="9236" xr:uid="{00000000-0005-0000-0000-00006B230000}"/>
    <cellStyle name="20% - Accent1 2 3 2 3 2 3 2 2" xfId="9237" xr:uid="{00000000-0005-0000-0000-00006C230000}"/>
    <cellStyle name="20% - Accent1 2 3 2 3 2 3 2 2 2" xfId="9238" xr:uid="{00000000-0005-0000-0000-00006D230000}"/>
    <cellStyle name="20% - Accent1 2 3 2 3 2 3 2 3" xfId="9239" xr:uid="{00000000-0005-0000-0000-00006E230000}"/>
    <cellStyle name="20% - Accent1 2 3 2 3 2 3 3" xfId="9240" xr:uid="{00000000-0005-0000-0000-00006F230000}"/>
    <cellStyle name="20% - Accent1 2 3 2 3 2 3 3 2" xfId="9241" xr:uid="{00000000-0005-0000-0000-000070230000}"/>
    <cellStyle name="20% - Accent1 2 3 2 3 2 3 4" xfId="9242" xr:uid="{00000000-0005-0000-0000-000071230000}"/>
    <cellStyle name="20% - Accent1 2 3 2 3 2 4" xfId="9243" xr:uid="{00000000-0005-0000-0000-000072230000}"/>
    <cellStyle name="20% - Accent1 2 3 2 3 2 4 2" xfId="9244" xr:uid="{00000000-0005-0000-0000-000073230000}"/>
    <cellStyle name="20% - Accent1 2 3 2 3 2 4 2 2" xfId="9245" xr:uid="{00000000-0005-0000-0000-000074230000}"/>
    <cellStyle name="20% - Accent1 2 3 2 3 2 4 2 2 2" xfId="9246" xr:uid="{00000000-0005-0000-0000-000075230000}"/>
    <cellStyle name="20% - Accent1 2 3 2 3 2 4 2 3" xfId="9247" xr:uid="{00000000-0005-0000-0000-000076230000}"/>
    <cellStyle name="20% - Accent1 2 3 2 3 2 4 3" xfId="9248" xr:uid="{00000000-0005-0000-0000-000077230000}"/>
    <cellStyle name="20% - Accent1 2 3 2 3 2 4 3 2" xfId="9249" xr:uid="{00000000-0005-0000-0000-000078230000}"/>
    <cellStyle name="20% - Accent1 2 3 2 3 2 4 4" xfId="9250" xr:uid="{00000000-0005-0000-0000-000079230000}"/>
    <cellStyle name="20% - Accent1 2 3 2 3 2 5" xfId="9251" xr:uid="{00000000-0005-0000-0000-00007A230000}"/>
    <cellStyle name="20% - Accent1 2 3 2 3 2 5 2" xfId="9252" xr:uid="{00000000-0005-0000-0000-00007B230000}"/>
    <cellStyle name="20% - Accent1 2 3 2 3 2 5 2 2" xfId="9253" xr:uid="{00000000-0005-0000-0000-00007C230000}"/>
    <cellStyle name="20% - Accent1 2 3 2 3 2 5 3" xfId="9254" xr:uid="{00000000-0005-0000-0000-00007D230000}"/>
    <cellStyle name="20% - Accent1 2 3 2 3 2 6" xfId="9255" xr:uid="{00000000-0005-0000-0000-00007E230000}"/>
    <cellStyle name="20% - Accent1 2 3 2 3 2 6 2" xfId="9256" xr:uid="{00000000-0005-0000-0000-00007F230000}"/>
    <cellStyle name="20% - Accent1 2 3 2 3 2 6 2 2" xfId="9257" xr:uid="{00000000-0005-0000-0000-000080230000}"/>
    <cellStyle name="20% - Accent1 2 3 2 3 2 6 3" xfId="9258" xr:uid="{00000000-0005-0000-0000-000081230000}"/>
    <cellStyle name="20% - Accent1 2 3 2 3 2 7" xfId="9259" xr:uid="{00000000-0005-0000-0000-000082230000}"/>
    <cellStyle name="20% - Accent1 2 3 2 3 2 7 2" xfId="9260" xr:uid="{00000000-0005-0000-0000-000083230000}"/>
    <cellStyle name="20% - Accent1 2 3 2 3 2 8" xfId="9261" xr:uid="{00000000-0005-0000-0000-000084230000}"/>
    <cellStyle name="20% - Accent1 2 3 2 3 2 8 2" xfId="9262" xr:uid="{00000000-0005-0000-0000-000085230000}"/>
    <cellStyle name="20% - Accent1 2 3 2 3 2 9" xfId="9263" xr:uid="{00000000-0005-0000-0000-000086230000}"/>
    <cellStyle name="20% - Accent1 2 3 2 3 3" xfId="9264" xr:uid="{00000000-0005-0000-0000-000087230000}"/>
    <cellStyle name="20% - Accent1 2 3 2 3 3 2" xfId="9265" xr:uid="{00000000-0005-0000-0000-000088230000}"/>
    <cellStyle name="20% - Accent1 2 3 2 3 3 2 2" xfId="9266" xr:uid="{00000000-0005-0000-0000-000089230000}"/>
    <cellStyle name="20% - Accent1 2 3 2 3 3 2 2 2" xfId="9267" xr:uid="{00000000-0005-0000-0000-00008A230000}"/>
    <cellStyle name="20% - Accent1 2 3 2 3 3 2 2 2 2" xfId="9268" xr:uid="{00000000-0005-0000-0000-00008B230000}"/>
    <cellStyle name="20% - Accent1 2 3 2 3 3 2 2 3" xfId="9269" xr:uid="{00000000-0005-0000-0000-00008C230000}"/>
    <cellStyle name="20% - Accent1 2 3 2 3 3 2 3" xfId="9270" xr:uid="{00000000-0005-0000-0000-00008D230000}"/>
    <cellStyle name="20% - Accent1 2 3 2 3 3 2 3 2" xfId="9271" xr:uid="{00000000-0005-0000-0000-00008E230000}"/>
    <cellStyle name="20% - Accent1 2 3 2 3 3 2 4" xfId="9272" xr:uid="{00000000-0005-0000-0000-00008F230000}"/>
    <cellStyle name="20% - Accent1 2 3 2 3 3 3" xfId="9273" xr:uid="{00000000-0005-0000-0000-000090230000}"/>
    <cellStyle name="20% - Accent1 2 3 2 3 3 3 2" xfId="9274" xr:uid="{00000000-0005-0000-0000-000091230000}"/>
    <cellStyle name="20% - Accent1 2 3 2 3 3 3 2 2" xfId="9275" xr:uid="{00000000-0005-0000-0000-000092230000}"/>
    <cellStyle name="20% - Accent1 2 3 2 3 3 3 2 2 2" xfId="9276" xr:uid="{00000000-0005-0000-0000-000093230000}"/>
    <cellStyle name="20% - Accent1 2 3 2 3 3 3 2 3" xfId="9277" xr:uid="{00000000-0005-0000-0000-000094230000}"/>
    <cellStyle name="20% - Accent1 2 3 2 3 3 3 3" xfId="9278" xr:uid="{00000000-0005-0000-0000-000095230000}"/>
    <cellStyle name="20% - Accent1 2 3 2 3 3 3 3 2" xfId="9279" xr:uid="{00000000-0005-0000-0000-000096230000}"/>
    <cellStyle name="20% - Accent1 2 3 2 3 3 3 4" xfId="9280" xr:uid="{00000000-0005-0000-0000-000097230000}"/>
    <cellStyle name="20% - Accent1 2 3 2 3 3 4" xfId="9281" xr:uid="{00000000-0005-0000-0000-000098230000}"/>
    <cellStyle name="20% - Accent1 2 3 2 3 3 4 2" xfId="9282" xr:uid="{00000000-0005-0000-0000-000099230000}"/>
    <cellStyle name="20% - Accent1 2 3 2 3 3 4 2 2" xfId="9283" xr:uid="{00000000-0005-0000-0000-00009A230000}"/>
    <cellStyle name="20% - Accent1 2 3 2 3 3 4 2 2 2" xfId="9284" xr:uid="{00000000-0005-0000-0000-00009B230000}"/>
    <cellStyle name="20% - Accent1 2 3 2 3 3 4 2 3" xfId="9285" xr:uid="{00000000-0005-0000-0000-00009C230000}"/>
    <cellStyle name="20% - Accent1 2 3 2 3 3 4 3" xfId="9286" xr:uid="{00000000-0005-0000-0000-00009D230000}"/>
    <cellStyle name="20% - Accent1 2 3 2 3 3 4 3 2" xfId="9287" xr:uid="{00000000-0005-0000-0000-00009E230000}"/>
    <cellStyle name="20% - Accent1 2 3 2 3 3 4 4" xfId="9288" xr:uid="{00000000-0005-0000-0000-00009F230000}"/>
    <cellStyle name="20% - Accent1 2 3 2 3 3 5" xfId="9289" xr:uid="{00000000-0005-0000-0000-0000A0230000}"/>
    <cellStyle name="20% - Accent1 2 3 2 3 3 5 2" xfId="9290" xr:uid="{00000000-0005-0000-0000-0000A1230000}"/>
    <cellStyle name="20% - Accent1 2 3 2 3 3 5 2 2" xfId="9291" xr:uid="{00000000-0005-0000-0000-0000A2230000}"/>
    <cellStyle name="20% - Accent1 2 3 2 3 3 5 3" xfId="9292" xr:uid="{00000000-0005-0000-0000-0000A3230000}"/>
    <cellStyle name="20% - Accent1 2 3 2 3 3 6" xfId="9293" xr:uid="{00000000-0005-0000-0000-0000A4230000}"/>
    <cellStyle name="20% - Accent1 2 3 2 3 3 6 2" xfId="9294" xr:uid="{00000000-0005-0000-0000-0000A5230000}"/>
    <cellStyle name="20% - Accent1 2 3 2 3 3 6 2 2" xfId="9295" xr:uid="{00000000-0005-0000-0000-0000A6230000}"/>
    <cellStyle name="20% - Accent1 2 3 2 3 3 6 3" xfId="9296" xr:uid="{00000000-0005-0000-0000-0000A7230000}"/>
    <cellStyle name="20% - Accent1 2 3 2 3 3 7" xfId="9297" xr:uid="{00000000-0005-0000-0000-0000A8230000}"/>
    <cellStyle name="20% - Accent1 2 3 2 3 3 7 2" xfId="9298" xr:uid="{00000000-0005-0000-0000-0000A9230000}"/>
    <cellStyle name="20% - Accent1 2 3 2 3 3 8" xfId="9299" xr:uid="{00000000-0005-0000-0000-0000AA230000}"/>
    <cellStyle name="20% - Accent1 2 3 2 3 3 8 2" xfId="9300" xr:uid="{00000000-0005-0000-0000-0000AB230000}"/>
    <cellStyle name="20% - Accent1 2 3 2 3 3 9" xfId="9301" xr:uid="{00000000-0005-0000-0000-0000AC230000}"/>
    <cellStyle name="20% - Accent1 2 3 2 3 4" xfId="9302" xr:uid="{00000000-0005-0000-0000-0000AD230000}"/>
    <cellStyle name="20% - Accent1 2 3 2 3 4 2" xfId="9303" xr:uid="{00000000-0005-0000-0000-0000AE230000}"/>
    <cellStyle name="20% - Accent1 2 3 2 3 4 2 2" xfId="9304" xr:uid="{00000000-0005-0000-0000-0000AF230000}"/>
    <cellStyle name="20% - Accent1 2 3 2 3 4 2 2 2" xfId="9305" xr:uid="{00000000-0005-0000-0000-0000B0230000}"/>
    <cellStyle name="20% - Accent1 2 3 2 3 4 2 3" xfId="9306" xr:uid="{00000000-0005-0000-0000-0000B1230000}"/>
    <cellStyle name="20% - Accent1 2 3 2 3 4 3" xfId="9307" xr:uid="{00000000-0005-0000-0000-0000B2230000}"/>
    <cellStyle name="20% - Accent1 2 3 2 3 4 3 2" xfId="9308" xr:uid="{00000000-0005-0000-0000-0000B3230000}"/>
    <cellStyle name="20% - Accent1 2 3 2 3 4 4" xfId="9309" xr:uid="{00000000-0005-0000-0000-0000B4230000}"/>
    <cellStyle name="20% - Accent1 2 3 2 3 5" xfId="9310" xr:uid="{00000000-0005-0000-0000-0000B5230000}"/>
    <cellStyle name="20% - Accent1 2 3 2 3 5 2" xfId="9311" xr:uid="{00000000-0005-0000-0000-0000B6230000}"/>
    <cellStyle name="20% - Accent1 2 3 2 3 5 2 2" xfId="9312" xr:uid="{00000000-0005-0000-0000-0000B7230000}"/>
    <cellStyle name="20% - Accent1 2 3 2 3 5 2 2 2" xfId="9313" xr:uid="{00000000-0005-0000-0000-0000B8230000}"/>
    <cellStyle name="20% - Accent1 2 3 2 3 5 2 3" xfId="9314" xr:uid="{00000000-0005-0000-0000-0000B9230000}"/>
    <cellStyle name="20% - Accent1 2 3 2 3 5 3" xfId="9315" xr:uid="{00000000-0005-0000-0000-0000BA230000}"/>
    <cellStyle name="20% - Accent1 2 3 2 3 5 3 2" xfId="9316" xr:uid="{00000000-0005-0000-0000-0000BB230000}"/>
    <cellStyle name="20% - Accent1 2 3 2 3 5 4" xfId="9317" xr:uid="{00000000-0005-0000-0000-0000BC230000}"/>
    <cellStyle name="20% - Accent1 2 3 2 3 6" xfId="9318" xr:uid="{00000000-0005-0000-0000-0000BD230000}"/>
    <cellStyle name="20% - Accent1 2 3 2 3 6 2" xfId="9319" xr:uid="{00000000-0005-0000-0000-0000BE230000}"/>
    <cellStyle name="20% - Accent1 2 3 2 3 6 2 2" xfId="9320" xr:uid="{00000000-0005-0000-0000-0000BF230000}"/>
    <cellStyle name="20% - Accent1 2 3 2 3 6 2 2 2" xfId="9321" xr:uid="{00000000-0005-0000-0000-0000C0230000}"/>
    <cellStyle name="20% - Accent1 2 3 2 3 6 2 3" xfId="9322" xr:uid="{00000000-0005-0000-0000-0000C1230000}"/>
    <cellStyle name="20% - Accent1 2 3 2 3 6 3" xfId="9323" xr:uid="{00000000-0005-0000-0000-0000C2230000}"/>
    <cellStyle name="20% - Accent1 2 3 2 3 6 3 2" xfId="9324" xr:uid="{00000000-0005-0000-0000-0000C3230000}"/>
    <cellStyle name="20% - Accent1 2 3 2 3 6 4" xfId="9325" xr:uid="{00000000-0005-0000-0000-0000C4230000}"/>
    <cellStyle name="20% - Accent1 2 3 2 3 7" xfId="9326" xr:uid="{00000000-0005-0000-0000-0000C5230000}"/>
    <cellStyle name="20% - Accent1 2 3 2 3 7 2" xfId="9327" xr:uid="{00000000-0005-0000-0000-0000C6230000}"/>
    <cellStyle name="20% - Accent1 2 3 2 3 7 2 2" xfId="9328" xr:uid="{00000000-0005-0000-0000-0000C7230000}"/>
    <cellStyle name="20% - Accent1 2 3 2 3 7 3" xfId="9329" xr:uid="{00000000-0005-0000-0000-0000C8230000}"/>
    <cellStyle name="20% - Accent1 2 3 2 3 8" xfId="9330" xr:uid="{00000000-0005-0000-0000-0000C9230000}"/>
    <cellStyle name="20% - Accent1 2 3 2 3 8 2" xfId="9331" xr:uid="{00000000-0005-0000-0000-0000CA230000}"/>
    <cellStyle name="20% - Accent1 2 3 2 3 8 2 2" xfId="9332" xr:uid="{00000000-0005-0000-0000-0000CB230000}"/>
    <cellStyle name="20% - Accent1 2 3 2 3 8 3" xfId="9333" xr:uid="{00000000-0005-0000-0000-0000CC230000}"/>
    <cellStyle name="20% - Accent1 2 3 2 3 9" xfId="9334" xr:uid="{00000000-0005-0000-0000-0000CD230000}"/>
    <cellStyle name="20% - Accent1 2 3 2 3 9 2" xfId="9335" xr:uid="{00000000-0005-0000-0000-0000CE230000}"/>
    <cellStyle name="20% - Accent1 2 3 2 4" xfId="9336" xr:uid="{00000000-0005-0000-0000-0000CF230000}"/>
    <cellStyle name="20% - Accent1 2 3 2 4 10" xfId="9337" xr:uid="{00000000-0005-0000-0000-0000D0230000}"/>
    <cellStyle name="20% - Accent1 2 3 2 4 10 2" xfId="9338" xr:uid="{00000000-0005-0000-0000-0000D1230000}"/>
    <cellStyle name="20% - Accent1 2 3 2 4 11" xfId="9339" xr:uid="{00000000-0005-0000-0000-0000D2230000}"/>
    <cellStyle name="20% - Accent1 2 3 2 4 2" xfId="9340" xr:uid="{00000000-0005-0000-0000-0000D3230000}"/>
    <cellStyle name="20% - Accent1 2 3 2 4 2 2" xfId="9341" xr:uid="{00000000-0005-0000-0000-0000D4230000}"/>
    <cellStyle name="20% - Accent1 2 3 2 4 2 2 2" xfId="9342" xr:uid="{00000000-0005-0000-0000-0000D5230000}"/>
    <cellStyle name="20% - Accent1 2 3 2 4 2 2 2 2" xfId="9343" xr:uid="{00000000-0005-0000-0000-0000D6230000}"/>
    <cellStyle name="20% - Accent1 2 3 2 4 2 2 2 2 2" xfId="9344" xr:uid="{00000000-0005-0000-0000-0000D7230000}"/>
    <cellStyle name="20% - Accent1 2 3 2 4 2 2 2 3" xfId="9345" xr:uid="{00000000-0005-0000-0000-0000D8230000}"/>
    <cellStyle name="20% - Accent1 2 3 2 4 2 2 3" xfId="9346" xr:uid="{00000000-0005-0000-0000-0000D9230000}"/>
    <cellStyle name="20% - Accent1 2 3 2 4 2 2 3 2" xfId="9347" xr:uid="{00000000-0005-0000-0000-0000DA230000}"/>
    <cellStyle name="20% - Accent1 2 3 2 4 2 2 4" xfId="9348" xr:uid="{00000000-0005-0000-0000-0000DB230000}"/>
    <cellStyle name="20% - Accent1 2 3 2 4 2 3" xfId="9349" xr:uid="{00000000-0005-0000-0000-0000DC230000}"/>
    <cellStyle name="20% - Accent1 2 3 2 4 2 3 2" xfId="9350" xr:uid="{00000000-0005-0000-0000-0000DD230000}"/>
    <cellStyle name="20% - Accent1 2 3 2 4 2 3 2 2" xfId="9351" xr:uid="{00000000-0005-0000-0000-0000DE230000}"/>
    <cellStyle name="20% - Accent1 2 3 2 4 2 3 2 2 2" xfId="9352" xr:uid="{00000000-0005-0000-0000-0000DF230000}"/>
    <cellStyle name="20% - Accent1 2 3 2 4 2 3 2 3" xfId="9353" xr:uid="{00000000-0005-0000-0000-0000E0230000}"/>
    <cellStyle name="20% - Accent1 2 3 2 4 2 3 3" xfId="9354" xr:uid="{00000000-0005-0000-0000-0000E1230000}"/>
    <cellStyle name="20% - Accent1 2 3 2 4 2 3 3 2" xfId="9355" xr:uid="{00000000-0005-0000-0000-0000E2230000}"/>
    <cellStyle name="20% - Accent1 2 3 2 4 2 3 4" xfId="9356" xr:uid="{00000000-0005-0000-0000-0000E3230000}"/>
    <cellStyle name="20% - Accent1 2 3 2 4 2 4" xfId="9357" xr:uid="{00000000-0005-0000-0000-0000E4230000}"/>
    <cellStyle name="20% - Accent1 2 3 2 4 2 4 2" xfId="9358" xr:uid="{00000000-0005-0000-0000-0000E5230000}"/>
    <cellStyle name="20% - Accent1 2 3 2 4 2 4 2 2" xfId="9359" xr:uid="{00000000-0005-0000-0000-0000E6230000}"/>
    <cellStyle name="20% - Accent1 2 3 2 4 2 4 2 2 2" xfId="9360" xr:uid="{00000000-0005-0000-0000-0000E7230000}"/>
    <cellStyle name="20% - Accent1 2 3 2 4 2 4 2 3" xfId="9361" xr:uid="{00000000-0005-0000-0000-0000E8230000}"/>
    <cellStyle name="20% - Accent1 2 3 2 4 2 4 3" xfId="9362" xr:uid="{00000000-0005-0000-0000-0000E9230000}"/>
    <cellStyle name="20% - Accent1 2 3 2 4 2 4 3 2" xfId="9363" xr:uid="{00000000-0005-0000-0000-0000EA230000}"/>
    <cellStyle name="20% - Accent1 2 3 2 4 2 4 4" xfId="9364" xr:uid="{00000000-0005-0000-0000-0000EB230000}"/>
    <cellStyle name="20% - Accent1 2 3 2 4 2 5" xfId="9365" xr:uid="{00000000-0005-0000-0000-0000EC230000}"/>
    <cellStyle name="20% - Accent1 2 3 2 4 2 5 2" xfId="9366" xr:uid="{00000000-0005-0000-0000-0000ED230000}"/>
    <cellStyle name="20% - Accent1 2 3 2 4 2 5 2 2" xfId="9367" xr:uid="{00000000-0005-0000-0000-0000EE230000}"/>
    <cellStyle name="20% - Accent1 2 3 2 4 2 5 3" xfId="9368" xr:uid="{00000000-0005-0000-0000-0000EF230000}"/>
    <cellStyle name="20% - Accent1 2 3 2 4 2 6" xfId="9369" xr:uid="{00000000-0005-0000-0000-0000F0230000}"/>
    <cellStyle name="20% - Accent1 2 3 2 4 2 6 2" xfId="9370" xr:uid="{00000000-0005-0000-0000-0000F1230000}"/>
    <cellStyle name="20% - Accent1 2 3 2 4 2 6 2 2" xfId="9371" xr:uid="{00000000-0005-0000-0000-0000F2230000}"/>
    <cellStyle name="20% - Accent1 2 3 2 4 2 6 3" xfId="9372" xr:uid="{00000000-0005-0000-0000-0000F3230000}"/>
    <cellStyle name="20% - Accent1 2 3 2 4 2 7" xfId="9373" xr:uid="{00000000-0005-0000-0000-0000F4230000}"/>
    <cellStyle name="20% - Accent1 2 3 2 4 2 7 2" xfId="9374" xr:uid="{00000000-0005-0000-0000-0000F5230000}"/>
    <cellStyle name="20% - Accent1 2 3 2 4 2 8" xfId="9375" xr:uid="{00000000-0005-0000-0000-0000F6230000}"/>
    <cellStyle name="20% - Accent1 2 3 2 4 2 8 2" xfId="9376" xr:uid="{00000000-0005-0000-0000-0000F7230000}"/>
    <cellStyle name="20% - Accent1 2 3 2 4 2 9" xfId="9377" xr:uid="{00000000-0005-0000-0000-0000F8230000}"/>
    <cellStyle name="20% - Accent1 2 3 2 4 3" xfId="9378" xr:uid="{00000000-0005-0000-0000-0000F9230000}"/>
    <cellStyle name="20% - Accent1 2 3 2 4 3 2" xfId="9379" xr:uid="{00000000-0005-0000-0000-0000FA230000}"/>
    <cellStyle name="20% - Accent1 2 3 2 4 3 2 2" xfId="9380" xr:uid="{00000000-0005-0000-0000-0000FB230000}"/>
    <cellStyle name="20% - Accent1 2 3 2 4 3 2 2 2" xfId="9381" xr:uid="{00000000-0005-0000-0000-0000FC230000}"/>
    <cellStyle name="20% - Accent1 2 3 2 4 3 2 2 2 2" xfId="9382" xr:uid="{00000000-0005-0000-0000-0000FD230000}"/>
    <cellStyle name="20% - Accent1 2 3 2 4 3 2 2 3" xfId="9383" xr:uid="{00000000-0005-0000-0000-0000FE230000}"/>
    <cellStyle name="20% - Accent1 2 3 2 4 3 2 3" xfId="9384" xr:uid="{00000000-0005-0000-0000-0000FF230000}"/>
    <cellStyle name="20% - Accent1 2 3 2 4 3 2 3 2" xfId="9385" xr:uid="{00000000-0005-0000-0000-000000240000}"/>
    <cellStyle name="20% - Accent1 2 3 2 4 3 2 4" xfId="9386" xr:uid="{00000000-0005-0000-0000-000001240000}"/>
    <cellStyle name="20% - Accent1 2 3 2 4 3 3" xfId="9387" xr:uid="{00000000-0005-0000-0000-000002240000}"/>
    <cellStyle name="20% - Accent1 2 3 2 4 3 3 2" xfId="9388" xr:uid="{00000000-0005-0000-0000-000003240000}"/>
    <cellStyle name="20% - Accent1 2 3 2 4 3 3 2 2" xfId="9389" xr:uid="{00000000-0005-0000-0000-000004240000}"/>
    <cellStyle name="20% - Accent1 2 3 2 4 3 3 2 2 2" xfId="9390" xr:uid="{00000000-0005-0000-0000-000005240000}"/>
    <cellStyle name="20% - Accent1 2 3 2 4 3 3 2 3" xfId="9391" xr:uid="{00000000-0005-0000-0000-000006240000}"/>
    <cellStyle name="20% - Accent1 2 3 2 4 3 3 3" xfId="9392" xr:uid="{00000000-0005-0000-0000-000007240000}"/>
    <cellStyle name="20% - Accent1 2 3 2 4 3 3 3 2" xfId="9393" xr:uid="{00000000-0005-0000-0000-000008240000}"/>
    <cellStyle name="20% - Accent1 2 3 2 4 3 3 4" xfId="9394" xr:uid="{00000000-0005-0000-0000-000009240000}"/>
    <cellStyle name="20% - Accent1 2 3 2 4 3 4" xfId="9395" xr:uid="{00000000-0005-0000-0000-00000A240000}"/>
    <cellStyle name="20% - Accent1 2 3 2 4 3 4 2" xfId="9396" xr:uid="{00000000-0005-0000-0000-00000B240000}"/>
    <cellStyle name="20% - Accent1 2 3 2 4 3 4 2 2" xfId="9397" xr:uid="{00000000-0005-0000-0000-00000C240000}"/>
    <cellStyle name="20% - Accent1 2 3 2 4 3 4 2 2 2" xfId="9398" xr:uid="{00000000-0005-0000-0000-00000D240000}"/>
    <cellStyle name="20% - Accent1 2 3 2 4 3 4 2 3" xfId="9399" xr:uid="{00000000-0005-0000-0000-00000E240000}"/>
    <cellStyle name="20% - Accent1 2 3 2 4 3 4 3" xfId="9400" xr:uid="{00000000-0005-0000-0000-00000F240000}"/>
    <cellStyle name="20% - Accent1 2 3 2 4 3 4 3 2" xfId="9401" xr:uid="{00000000-0005-0000-0000-000010240000}"/>
    <cellStyle name="20% - Accent1 2 3 2 4 3 4 4" xfId="9402" xr:uid="{00000000-0005-0000-0000-000011240000}"/>
    <cellStyle name="20% - Accent1 2 3 2 4 3 5" xfId="9403" xr:uid="{00000000-0005-0000-0000-000012240000}"/>
    <cellStyle name="20% - Accent1 2 3 2 4 3 5 2" xfId="9404" xr:uid="{00000000-0005-0000-0000-000013240000}"/>
    <cellStyle name="20% - Accent1 2 3 2 4 3 5 2 2" xfId="9405" xr:uid="{00000000-0005-0000-0000-000014240000}"/>
    <cellStyle name="20% - Accent1 2 3 2 4 3 5 3" xfId="9406" xr:uid="{00000000-0005-0000-0000-000015240000}"/>
    <cellStyle name="20% - Accent1 2 3 2 4 3 6" xfId="9407" xr:uid="{00000000-0005-0000-0000-000016240000}"/>
    <cellStyle name="20% - Accent1 2 3 2 4 3 6 2" xfId="9408" xr:uid="{00000000-0005-0000-0000-000017240000}"/>
    <cellStyle name="20% - Accent1 2 3 2 4 3 6 2 2" xfId="9409" xr:uid="{00000000-0005-0000-0000-000018240000}"/>
    <cellStyle name="20% - Accent1 2 3 2 4 3 6 3" xfId="9410" xr:uid="{00000000-0005-0000-0000-000019240000}"/>
    <cellStyle name="20% - Accent1 2 3 2 4 3 7" xfId="9411" xr:uid="{00000000-0005-0000-0000-00001A240000}"/>
    <cellStyle name="20% - Accent1 2 3 2 4 3 7 2" xfId="9412" xr:uid="{00000000-0005-0000-0000-00001B240000}"/>
    <cellStyle name="20% - Accent1 2 3 2 4 3 8" xfId="9413" xr:uid="{00000000-0005-0000-0000-00001C240000}"/>
    <cellStyle name="20% - Accent1 2 3 2 4 3 8 2" xfId="9414" xr:uid="{00000000-0005-0000-0000-00001D240000}"/>
    <cellStyle name="20% - Accent1 2 3 2 4 3 9" xfId="9415" xr:uid="{00000000-0005-0000-0000-00001E240000}"/>
    <cellStyle name="20% - Accent1 2 3 2 4 4" xfId="9416" xr:uid="{00000000-0005-0000-0000-00001F240000}"/>
    <cellStyle name="20% - Accent1 2 3 2 4 4 2" xfId="9417" xr:uid="{00000000-0005-0000-0000-000020240000}"/>
    <cellStyle name="20% - Accent1 2 3 2 4 4 2 2" xfId="9418" xr:uid="{00000000-0005-0000-0000-000021240000}"/>
    <cellStyle name="20% - Accent1 2 3 2 4 4 2 2 2" xfId="9419" xr:uid="{00000000-0005-0000-0000-000022240000}"/>
    <cellStyle name="20% - Accent1 2 3 2 4 4 2 3" xfId="9420" xr:uid="{00000000-0005-0000-0000-000023240000}"/>
    <cellStyle name="20% - Accent1 2 3 2 4 4 3" xfId="9421" xr:uid="{00000000-0005-0000-0000-000024240000}"/>
    <cellStyle name="20% - Accent1 2 3 2 4 4 3 2" xfId="9422" xr:uid="{00000000-0005-0000-0000-000025240000}"/>
    <cellStyle name="20% - Accent1 2 3 2 4 4 4" xfId="9423" xr:uid="{00000000-0005-0000-0000-000026240000}"/>
    <cellStyle name="20% - Accent1 2 3 2 4 5" xfId="9424" xr:uid="{00000000-0005-0000-0000-000027240000}"/>
    <cellStyle name="20% - Accent1 2 3 2 4 5 2" xfId="9425" xr:uid="{00000000-0005-0000-0000-000028240000}"/>
    <cellStyle name="20% - Accent1 2 3 2 4 5 2 2" xfId="9426" xr:uid="{00000000-0005-0000-0000-000029240000}"/>
    <cellStyle name="20% - Accent1 2 3 2 4 5 2 2 2" xfId="9427" xr:uid="{00000000-0005-0000-0000-00002A240000}"/>
    <cellStyle name="20% - Accent1 2 3 2 4 5 2 3" xfId="9428" xr:uid="{00000000-0005-0000-0000-00002B240000}"/>
    <cellStyle name="20% - Accent1 2 3 2 4 5 3" xfId="9429" xr:uid="{00000000-0005-0000-0000-00002C240000}"/>
    <cellStyle name="20% - Accent1 2 3 2 4 5 3 2" xfId="9430" xr:uid="{00000000-0005-0000-0000-00002D240000}"/>
    <cellStyle name="20% - Accent1 2 3 2 4 5 4" xfId="9431" xr:uid="{00000000-0005-0000-0000-00002E240000}"/>
    <cellStyle name="20% - Accent1 2 3 2 4 6" xfId="9432" xr:uid="{00000000-0005-0000-0000-00002F240000}"/>
    <cellStyle name="20% - Accent1 2 3 2 4 6 2" xfId="9433" xr:uid="{00000000-0005-0000-0000-000030240000}"/>
    <cellStyle name="20% - Accent1 2 3 2 4 6 2 2" xfId="9434" xr:uid="{00000000-0005-0000-0000-000031240000}"/>
    <cellStyle name="20% - Accent1 2 3 2 4 6 2 2 2" xfId="9435" xr:uid="{00000000-0005-0000-0000-000032240000}"/>
    <cellStyle name="20% - Accent1 2 3 2 4 6 2 3" xfId="9436" xr:uid="{00000000-0005-0000-0000-000033240000}"/>
    <cellStyle name="20% - Accent1 2 3 2 4 6 3" xfId="9437" xr:uid="{00000000-0005-0000-0000-000034240000}"/>
    <cellStyle name="20% - Accent1 2 3 2 4 6 3 2" xfId="9438" xr:uid="{00000000-0005-0000-0000-000035240000}"/>
    <cellStyle name="20% - Accent1 2 3 2 4 6 4" xfId="9439" xr:uid="{00000000-0005-0000-0000-000036240000}"/>
    <cellStyle name="20% - Accent1 2 3 2 4 7" xfId="9440" xr:uid="{00000000-0005-0000-0000-000037240000}"/>
    <cellStyle name="20% - Accent1 2 3 2 4 7 2" xfId="9441" xr:uid="{00000000-0005-0000-0000-000038240000}"/>
    <cellStyle name="20% - Accent1 2 3 2 4 7 2 2" xfId="9442" xr:uid="{00000000-0005-0000-0000-000039240000}"/>
    <cellStyle name="20% - Accent1 2 3 2 4 7 3" xfId="9443" xr:uid="{00000000-0005-0000-0000-00003A240000}"/>
    <cellStyle name="20% - Accent1 2 3 2 4 8" xfId="9444" xr:uid="{00000000-0005-0000-0000-00003B240000}"/>
    <cellStyle name="20% - Accent1 2 3 2 4 8 2" xfId="9445" xr:uid="{00000000-0005-0000-0000-00003C240000}"/>
    <cellStyle name="20% - Accent1 2 3 2 4 8 2 2" xfId="9446" xr:uid="{00000000-0005-0000-0000-00003D240000}"/>
    <cellStyle name="20% - Accent1 2 3 2 4 8 3" xfId="9447" xr:uid="{00000000-0005-0000-0000-00003E240000}"/>
    <cellStyle name="20% - Accent1 2 3 2 4 9" xfId="9448" xr:uid="{00000000-0005-0000-0000-00003F240000}"/>
    <cellStyle name="20% - Accent1 2 3 2 4 9 2" xfId="9449" xr:uid="{00000000-0005-0000-0000-000040240000}"/>
    <cellStyle name="20% - Accent1 2 3 2 5" xfId="9450" xr:uid="{00000000-0005-0000-0000-000041240000}"/>
    <cellStyle name="20% - Accent1 2 3 2 5 10" xfId="9451" xr:uid="{00000000-0005-0000-0000-000042240000}"/>
    <cellStyle name="20% - Accent1 2 3 2 5 10 2" xfId="9452" xr:uid="{00000000-0005-0000-0000-000043240000}"/>
    <cellStyle name="20% - Accent1 2 3 2 5 11" xfId="9453" xr:uid="{00000000-0005-0000-0000-000044240000}"/>
    <cellStyle name="20% - Accent1 2 3 2 5 2" xfId="9454" xr:uid="{00000000-0005-0000-0000-000045240000}"/>
    <cellStyle name="20% - Accent1 2 3 2 5 2 2" xfId="9455" xr:uid="{00000000-0005-0000-0000-000046240000}"/>
    <cellStyle name="20% - Accent1 2 3 2 5 2 2 2" xfId="9456" xr:uid="{00000000-0005-0000-0000-000047240000}"/>
    <cellStyle name="20% - Accent1 2 3 2 5 2 2 2 2" xfId="9457" xr:uid="{00000000-0005-0000-0000-000048240000}"/>
    <cellStyle name="20% - Accent1 2 3 2 5 2 2 2 2 2" xfId="9458" xr:uid="{00000000-0005-0000-0000-000049240000}"/>
    <cellStyle name="20% - Accent1 2 3 2 5 2 2 2 3" xfId="9459" xr:uid="{00000000-0005-0000-0000-00004A240000}"/>
    <cellStyle name="20% - Accent1 2 3 2 5 2 2 3" xfId="9460" xr:uid="{00000000-0005-0000-0000-00004B240000}"/>
    <cellStyle name="20% - Accent1 2 3 2 5 2 2 3 2" xfId="9461" xr:uid="{00000000-0005-0000-0000-00004C240000}"/>
    <cellStyle name="20% - Accent1 2 3 2 5 2 2 4" xfId="9462" xr:uid="{00000000-0005-0000-0000-00004D240000}"/>
    <cellStyle name="20% - Accent1 2 3 2 5 2 3" xfId="9463" xr:uid="{00000000-0005-0000-0000-00004E240000}"/>
    <cellStyle name="20% - Accent1 2 3 2 5 2 3 2" xfId="9464" xr:uid="{00000000-0005-0000-0000-00004F240000}"/>
    <cellStyle name="20% - Accent1 2 3 2 5 2 3 2 2" xfId="9465" xr:uid="{00000000-0005-0000-0000-000050240000}"/>
    <cellStyle name="20% - Accent1 2 3 2 5 2 3 2 2 2" xfId="9466" xr:uid="{00000000-0005-0000-0000-000051240000}"/>
    <cellStyle name="20% - Accent1 2 3 2 5 2 3 2 3" xfId="9467" xr:uid="{00000000-0005-0000-0000-000052240000}"/>
    <cellStyle name="20% - Accent1 2 3 2 5 2 3 3" xfId="9468" xr:uid="{00000000-0005-0000-0000-000053240000}"/>
    <cellStyle name="20% - Accent1 2 3 2 5 2 3 3 2" xfId="9469" xr:uid="{00000000-0005-0000-0000-000054240000}"/>
    <cellStyle name="20% - Accent1 2 3 2 5 2 3 4" xfId="9470" xr:uid="{00000000-0005-0000-0000-000055240000}"/>
    <cellStyle name="20% - Accent1 2 3 2 5 2 4" xfId="9471" xr:uid="{00000000-0005-0000-0000-000056240000}"/>
    <cellStyle name="20% - Accent1 2 3 2 5 2 4 2" xfId="9472" xr:uid="{00000000-0005-0000-0000-000057240000}"/>
    <cellStyle name="20% - Accent1 2 3 2 5 2 4 2 2" xfId="9473" xr:uid="{00000000-0005-0000-0000-000058240000}"/>
    <cellStyle name="20% - Accent1 2 3 2 5 2 4 2 2 2" xfId="9474" xr:uid="{00000000-0005-0000-0000-000059240000}"/>
    <cellStyle name="20% - Accent1 2 3 2 5 2 4 2 3" xfId="9475" xr:uid="{00000000-0005-0000-0000-00005A240000}"/>
    <cellStyle name="20% - Accent1 2 3 2 5 2 4 3" xfId="9476" xr:uid="{00000000-0005-0000-0000-00005B240000}"/>
    <cellStyle name="20% - Accent1 2 3 2 5 2 4 3 2" xfId="9477" xr:uid="{00000000-0005-0000-0000-00005C240000}"/>
    <cellStyle name="20% - Accent1 2 3 2 5 2 4 4" xfId="9478" xr:uid="{00000000-0005-0000-0000-00005D240000}"/>
    <cellStyle name="20% - Accent1 2 3 2 5 2 5" xfId="9479" xr:uid="{00000000-0005-0000-0000-00005E240000}"/>
    <cellStyle name="20% - Accent1 2 3 2 5 2 5 2" xfId="9480" xr:uid="{00000000-0005-0000-0000-00005F240000}"/>
    <cellStyle name="20% - Accent1 2 3 2 5 2 5 2 2" xfId="9481" xr:uid="{00000000-0005-0000-0000-000060240000}"/>
    <cellStyle name="20% - Accent1 2 3 2 5 2 5 3" xfId="9482" xr:uid="{00000000-0005-0000-0000-000061240000}"/>
    <cellStyle name="20% - Accent1 2 3 2 5 2 6" xfId="9483" xr:uid="{00000000-0005-0000-0000-000062240000}"/>
    <cellStyle name="20% - Accent1 2 3 2 5 2 6 2" xfId="9484" xr:uid="{00000000-0005-0000-0000-000063240000}"/>
    <cellStyle name="20% - Accent1 2 3 2 5 2 6 2 2" xfId="9485" xr:uid="{00000000-0005-0000-0000-000064240000}"/>
    <cellStyle name="20% - Accent1 2 3 2 5 2 6 3" xfId="9486" xr:uid="{00000000-0005-0000-0000-000065240000}"/>
    <cellStyle name="20% - Accent1 2 3 2 5 2 7" xfId="9487" xr:uid="{00000000-0005-0000-0000-000066240000}"/>
    <cellStyle name="20% - Accent1 2 3 2 5 2 7 2" xfId="9488" xr:uid="{00000000-0005-0000-0000-000067240000}"/>
    <cellStyle name="20% - Accent1 2 3 2 5 2 8" xfId="9489" xr:uid="{00000000-0005-0000-0000-000068240000}"/>
    <cellStyle name="20% - Accent1 2 3 2 5 2 8 2" xfId="9490" xr:uid="{00000000-0005-0000-0000-000069240000}"/>
    <cellStyle name="20% - Accent1 2 3 2 5 2 9" xfId="9491" xr:uid="{00000000-0005-0000-0000-00006A240000}"/>
    <cellStyle name="20% - Accent1 2 3 2 5 3" xfId="9492" xr:uid="{00000000-0005-0000-0000-00006B240000}"/>
    <cellStyle name="20% - Accent1 2 3 2 5 3 2" xfId="9493" xr:uid="{00000000-0005-0000-0000-00006C240000}"/>
    <cellStyle name="20% - Accent1 2 3 2 5 3 2 2" xfId="9494" xr:uid="{00000000-0005-0000-0000-00006D240000}"/>
    <cellStyle name="20% - Accent1 2 3 2 5 3 2 2 2" xfId="9495" xr:uid="{00000000-0005-0000-0000-00006E240000}"/>
    <cellStyle name="20% - Accent1 2 3 2 5 3 2 2 2 2" xfId="9496" xr:uid="{00000000-0005-0000-0000-00006F240000}"/>
    <cellStyle name="20% - Accent1 2 3 2 5 3 2 2 3" xfId="9497" xr:uid="{00000000-0005-0000-0000-000070240000}"/>
    <cellStyle name="20% - Accent1 2 3 2 5 3 2 3" xfId="9498" xr:uid="{00000000-0005-0000-0000-000071240000}"/>
    <cellStyle name="20% - Accent1 2 3 2 5 3 2 3 2" xfId="9499" xr:uid="{00000000-0005-0000-0000-000072240000}"/>
    <cellStyle name="20% - Accent1 2 3 2 5 3 2 4" xfId="9500" xr:uid="{00000000-0005-0000-0000-000073240000}"/>
    <cellStyle name="20% - Accent1 2 3 2 5 3 3" xfId="9501" xr:uid="{00000000-0005-0000-0000-000074240000}"/>
    <cellStyle name="20% - Accent1 2 3 2 5 3 3 2" xfId="9502" xr:uid="{00000000-0005-0000-0000-000075240000}"/>
    <cellStyle name="20% - Accent1 2 3 2 5 3 3 2 2" xfId="9503" xr:uid="{00000000-0005-0000-0000-000076240000}"/>
    <cellStyle name="20% - Accent1 2 3 2 5 3 3 2 2 2" xfId="9504" xr:uid="{00000000-0005-0000-0000-000077240000}"/>
    <cellStyle name="20% - Accent1 2 3 2 5 3 3 2 3" xfId="9505" xr:uid="{00000000-0005-0000-0000-000078240000}"/>
    <cellStyle name="20% - Accent1 2 3 2 5 3 3 3" xfId="9506" xr:uid="{00000000-0005-0000-0000-000079240000}"/>
    <cellStyle name="20% - Accent1 2 3 2 5 3 3 3 2" xfId="9507" xr:uid="{00000000-0005-0000-0000-00007A240000}"/>
    <cellStyle name="20% - Accent1 2 3 2 5 3 3 4" xfId="9508" xr:uid="{00000000-0005-0000-0000-00007B240000}"/>
    <cellStyle name="20% - Accent1 2 3 2 5 3 4" xfId="9509" xr:uid="{00000000-0005-0000-0000-00007C240000}"/>
    <cellStyle name="20% - Accent1 2 3 2 5 3 4 2" xfId="9510" xr:uid="{00000000-0005-0000-0000-00007D240000}"/>
    <cellStyle name="20% - Accent1 2 3 2 5 3 4 2 2" xfId="9511" xr:uid="{00000000-0005-0000-0000-00007E240000}"/>
    <cellStyle name="20% - Accent1 2 3 2 5 3 4 2 2 2" xfId="9512" xr:uid="{00000000-0005-0000-0000-00007F240000}"/>
    <cellStyle name="20% - Accent1 2 3 2 5 3 4 2 3" xfId="9513" xr:uid="{00000000-0005-0000-0000-000080240000}"/>
    <cellStyle name="20% - Accent1 2 3 2 5 3 4 3" xfId="9514" xr:uid="{00000000-0005-0000-0000-000081240000}"/>
    <cellStyle name="20% - Accent1 2 3 2 5 3 4 3 2" xfId="9515" xr:uid="{00000000-0005-0000-0000-000082240000}"/>
    <cellStyle name="20% - Accent1 2 3 2 5 3 4 4" xfId="9516" xr:uid="{00000000-0005-0000-0000-000083240000}"/>
    <cellStyle name="20% - Accent1 2 3 2 5 3 5" xfId="9517" xr:uid="{00000000-0005-0000-0000-000084240000}"/>
    <cellStyle name="20% - Accent1 2 3 2 5 3 5 2" xfId="9518" xr:uid="{00000000-0005-0000-0000-000085240000}"/>
    <cellStyle name="20% - Accent1 2 3 2 5 3 5 2 2" xfId="9519" xr:uid="{00000000-0005-0000-0000-000086240000}"/>
    <cellStyle name="20% - Accent1 2 3 2 5 3 5 3" xfId="9520" xr:uid="{00000000-0005-0000-0000-000087240000}"/>
    <cellStyle name="20% - Accent1 2 3 2 5 3 6" xfId="9521" xr:uid="{00000000-0005-0000-0000-000088240000}"/>
    <cellStyle name="20% - Accent1 2 3 2 5 3 6 2" xfId="9522" xr:uid="{00000000-0005-0000-0000-000089240000}"/>
    <cellStyle name="20% - Accent1 2 3 2 5 3 6 2 2" xfId="9523" xr:uid="{00000000-0005-0000-0000-00008A240000}"/>
    <cellStyle name="20% - Accent1 2 3 2 5 3 6 3" xfId="9524" xr:uid="{00000000-0005-0000-0000-00008B240000}"/>
    <cellStyle name="20% - Accent1 2 3 2 5 3 7" xfId="9525" xr:uid="{00000000-0005-0000-0000-00008C240000}"/>
    <cellStyle name="20% - Accent1 2 3 2 5 3 7 2" xfId="9526" xr:uid="{00000000-0005-0000-0000-00008D240000}"/>
    <cellStyle name="20% - Accent1 2 3 2 5 3 8" xfId="9527" xr:uid="{00000000-0005-0000-0000-00008E240000}"/>
    <cellStyle name="20% - Accent1 2 3 2 5 3 8 2" xfId="9528" xr:uid="{00000000-0005-0000-0000-00008F240000}"/>
    <cellStyle name="20% - Accent1 2 3 2 5 3 9" xfId="9529" xr:uid="{00000000-0005-0000-0000-000090240000}"/>
    <cellStyle name="20% - Accent1 2 3 2 5 4" xfId="9530" xr:uid="{00000000-0005-0000-0000-000091240000}"/>
    <cellStyle name="20% - Accent1 2 3 2 5 4 2" xfId="9531" xr:uid="{00000000-0005-0000-0000-000092240000}"/>
    <cellStyle name="20% - Accent1 2 3 2 5 4 2 2" xfId="9532" xr:uid="{00000000-0005-0000-0000-000093240000}"/>
    <cellStyle name="20% - Accent1 2 3 2 5 4 2 2 2" xfId="9533" xr:uid="{00000000-0005-0000-0000-000094240000}"/>
    <cellStyle name="20% - Accent1 2 3 2 5 4 2 3" xfId="9534" xr:uid="{00000000-0005-0000-0000-000095240000}"/>
    <cellStyle name="20% - Accent1 2 3 2 5 4 3" xfId="9535" xr:uid="{00000000-0005-0000-0000-000096240000}"/>
    <cellStyle name="20% - Accent1 2 3 2 5 4 3 2" xfId="9536" xr:uid="{00000000-0005-0000-0000-000097240000}"/>
    <cellStyle name="20% - Accent1 2 3 2 5 4 4" xfId="9537" xr:uid="{00000000-0005-0000-0000-000098240000}"/>
    <cellStyle name="20% - Accent1 2 3 2 5 5" xfId="9538" xr:uid="{00000000-0005-0000-0000-000099240000}"/>
    <cellStyle name="20% - Accent1 2 3 2 5 5 2" xfId="9539" xr:uid="{00000000-0005-0000-0000-00009A240000}"/>
    <cellStyle name="20% - Accent1 2 3 2 5 5 2 2" xfId="9540" xr:uid="{00000000-0005-0000-0000-00009B240000}"/>
    <cellStyle name="20% - Accent1 2 3 2 5 5 2 2 2" xfId="9541" xr:uid="{00000000-0005-0000-0000-00009C240000}"/>
    <cellStyle name="20% - Accent1 2 3 2 5 5 2 3" xfId="9542" xr:uid="{00000000-0005-0000-0000-00009D240000}"/>
    <cellStyle name="20% - Accent1 2 3 2 5 5 3" xfId="9543" xr:uid="{00000000-0005-0000-0000-00009E240000}"/>
    <cellStyle name="20% - Accent1 2 3 2 5 5 3 2" xfId="9544" xr:uid="{00000000-0005-0000-0000-00009F240000}"/>
    <cellStyle name="20% - Accent1 2 3 2 5 5 4" xfId="9545" xr:uid="{00000000-0005-0000-0000-0000A0240000}"/>
    <cellStyle name="20% - Accent1 2 3 2 5 6" xfId="9546" xr:uid="{00000000-0005-0000-0000-0000A1240000}"/>
    <cellStyle name="20% - Accent1 2 3 2 5 6 2" xfId="9547" xr:uid="{00000000-0005-0000-0000-0000A2240000}"/>
    <cellStyle name="20% - Accent1 2 3 2 5 6 2 2" xfId="9548" xr:uid="{00000000-0005-0000-0000-0000A3240000}"/>
    <cellStyle name="20% - Accent1 2 3 2 5 6 2 2 2" xfId="9549" xr:uid="{00000000-0005-0000-0000-0000A4240000}"/>
    <cellStyle name="20% - Accent1 2 3 2 5 6 2 3" xfId="9550" xr:uid="{00000000-0005-0000-0000-0000A5240000}"/>
    <cellStyle name="20% - Accent1 2 3 2 5 6 3" xfId="9551" xr:uid="{00000000-0005-0000-0000-0000A6240000}"/>
    <cellStyle name="20% - Accent1 2 3 2 5 6 3 2" xfId="9552" xr:uid="{00000000-0005-0000-0000-0000A7240000}"/>
    <cellStyle name="20% - Accent1 2 3 2 5 6 4" xfId="9553" xr:uid="{00000000-0005-0000-0000-0000A8240000}"/>
    <cellStyle name="20% - Accent1 2 3 2 5 7" xfId="9554" xr:uid="{00000000-0005-0000-0000-0000A9240000}"/>
    <cellStyle name="20% - Accent1 2 3 2 5 7 2" xfId="9555" xr:uid="{00000000-0005-0000-0000-0000AA240000}"/>
    <cellStyle name="20% - Accent1 2 3 2 5 7 2 2" xfId="9556" xr:uid="{00000000-0005-0000-0000-0000AB240000}"/>
    <cellStyle name="20% - Accent1 2 3 2 5 7 3" xfId="9557" xr:uid="{00000000-0005-0000-0000-0000AC240000}"/>
    <cellStyle name="20% - Accent1 2 3 2 5 8" xfId="9558" xr:uid="{00000000-0005-0000-0000-0000AD240000}"/>
    <cellStyle name="20% - Accent1 2 3 2 5 8 2" xfId="9559" xr:uid="{00000000-0005-0000-0000-0000AE240000}"/>
    <cellStyle name="20% - Accent1 2 3 2 5 8 2 2" xfId="9560" xr:uid="{00000000-0005-0000-0000-0000AF240000}"/>
    <cellStyle name="20% - Accent1 2 3 2 5 8 3" xfId="9561" xr:uid="{00000000-0005-0000-0000-0000B0240000}"/>
    <cellStyle name="20% - Accent1 2 3 2 5 9" xfId="9562" xr:uid="{00000000-0005-0000-0000-0000B1240000}"/>
    <cellStyle name="20% - Accent1 2 3 2 5 9 2" xfId="9563" xr:uid="{00000000-0005-0000-0000-0000B2240000}"/>
    <cellStyle name="20% - Accent1 2 3 2 6" xfId="9564" xr:uid="{00000000-0005-0000-0000-0000B3240000}"/>
    <cellStyle name="20% - Accent1 2 3 2 6 2" xfId="9565" xr:uid="{00000000-0005-0000-0000-0000B4240000}"/>
    <cellStyle name="20% - Accent1 2 3 2 6 2 2" xfId="9566" xr:uid="{00000000-0005-0000-0000-0000B5240000}"/>
    <cellStyle name="20% - Accent1 2 3 2 6 2 2 2" xfId="9567" xr:uid="{00000000-0005-0000-0000-0000B6240000}"/>
    <cellStyle name="20% - Accent1 2 3 2 6 2 2 2 2" xfId="9568" xr:uid="{00000000-0005-0000-0000-0000B7240000}"/>
    <cellStyle name="20% - Accent1 2 3 2 6 2 2 3" xfId="9569" xr:uid="{00000000-0005-0000-0000-0000B8240000}"/>
    <cellStyle name="20% - Accent1 2 3 2 6 2 3" xfId="9570" xr:uid="{00000000-0005-0000-0000-0000B9240000}"/>
    <cellStyle name="20% - Accent1 2 3 2 6 2 3 2" xfId="9571" xr:uid="{00000000-0005-0000-0000-0000BA240000}"/>
    <cellStyle name="20% - Accent1 2 3 2 6 2 4" xfId="9572" xr:uid="{00000000-0005-0000-0000-0000BB240000}"/>
    <cellStyle name="20% - Accent1 2 3 2 6 3" xfId="9573" xr:uid="{00000000-0005-0000-0000-0000BC240000}"/>
    <cellStyle name="20% - Accent1 2 3 2 6 3 2" xfId="9574" xr:uid="{00000000-0005-0000-0000-0000BD240000}"/>
    <cellStyle name="20% - Accent1 2 3 2 6 3 2 2" xfId="9575" xr:uid="{00000000-0005-0000-0000-0000BE240000}"/>
    <cellStyle name="20% - Accent1 2 3 2 6 3 2 2 2" xfId="9576" xr:uid="{00000000-0005-0000-0000-0000BF240000}"/>
    <cellStyle name="20% - Accent1 2 3 2 6 3 2 3" xfId="9577" xr:uid="{00000000-0005-0000-0000-0000C0240000}"/>
    <cellStyle name="20% - Accent1 2 3 2 6 3 3" xfId="9578" xr:uid="{00000000-0005-0000-0000-0000C1240000}"/>
    <cellStyle name="20% - Accent1 2 3 2 6 3 3 2" xfId="9579" xr:uid="{00000000-0005-0000-0000-0000C2240000}"/>
    <cellStyle name="20% - Accent1 2 3 2 6 3 4" xfId="9580" xr:uid="{00000000-0005-0000-0000-0000C3240000}"/>
    <cellStyle name="20% - Accent1 2 3 2 6 4" xfId="9581" xr:uid="{00000000-0005-0000-0000-0000C4240000}"/>
    <cellStyle name="20% - Accent1 2 3 2 6 4 2" xfId="9582" xr:uid="{00000000-0005-0000-0000-0000C5240000}"/>
    <cellStyle name="20% - Accent1 2 3 2 6 4 2 2" xfId="9583" xr:uid="{00000000-0005-0000-0000-0000C6240000}"/>
    <cellStyle name="20% - Accent1 2 3 2 6 4 2 2 2" xfId="9584" xr:uid="{00000000-0005-0000-0000-0000C7240000}"/>
    <cellStyle name="20% - Accent1 2 3 2 6 4 2 3" xfId="9585" xr:uid="{00000000-0005-0000-0000-0000C8240000}"/>
    <cellStyle name="20% - Accent1 2 3 2 6 4 3" xfId="9586" xr:uid="{00000000-0005-0000-0000-0000C9240000}"/>
    <cellStyle name="20% - Accent1 2 3 2 6 4 3 2" xfId="9587" xr:uid="{00000000-0005-0000-0000-0000CA240000}"/>
    <cellStyle name="20% - Accent1 2 3 2 6 4 4" xfId="9588" xr:uid="{00000000-0005-0000-0000-0000CB240000}"/>
    <cellStyle name="20% - Accent1 2 3 2 6 5" xfId="9589" xr:uid="{00000000-0005-0000-0000-0000CC240000}"/>
    <cellStyle name="20% - Accent1 2 3 2 6 5 2" xfId="9590" xr:uid="{00000000-0005-0000-0000-0000CD240000}"/>
    <cellStyle name="20% - Accent1 2 3 2 6 5 2 2" xfId="9591" xr:uid="{00000000-0005-0000-0000-0000CE240000}"/>
    <cellStyle name="20% - Accent1 2 3 2 6 5 3" xfId="9592" xr:uid="{00000000-0005-0000-0000-0000CF240000}"/>
    <cellStyle name="20% - Accent1 2 3 2 6 6" xfId="9593" xr:uid="{00000000-0005-0000-0000-0000D0240000}"/>
    <cellStyle name="20% - Accent1 2 3 2 6 6 2" xfId="9594" xr:uid="{00000000-0005-0000-0000-0000D1240000}"/>
    <cellStyle name="20% - Accent1 2 3 2 6 6 2 2" xfId="9595" xr:uid="{00000000-0005-0000-0000-0000D2240000}"/>
    <cellStyle name="20% - Accent1 2 3 2 6 6 3" xfId="9596" xr:uid="{00000000-0005-0000-0000-0000D3240000}"/>
    <cellStyle name="20% - Accent1 2 3 2 6 7" xfId="9597" xr:uid="{00000000-0005-0000-0000-0000D4240000}"/>
    <cellStyle name="20% - Accent1 2 3 2 6 7 2" xfId="9598" xr:uid="{00000000-0005-0000-0000-0000D5240000}"/>
    <cellStyle name="20% - Accent1 2 3 2 6 8" xfId="9599" xr:uid="{00000000-0005-0000-0000-0000D6240000}"/>
    <cellStyle name="20% - Accent1 2 3 2 6 8 2" xfId="9600" xr:uid="{00000000-0005-0000-0000-0000D7240000}"/>
    <cellStyle name="20% - Accent1 2 3 2 6 9" xfId="9601" xr:uid="{00000000-0005-0000-0000-0000D8240000}"/>
    <cellStyle name="20% - Accent1 2 3 2 7" xfId="9602" xr:uid="{00000000-0005-0000-0000-0000D9240000}"/>
    <cellStyle name="20% - Accent1 2 3 2 7 2" xfId="9603" xr:uid="{00000000-0005-0000-0000-0000DA240000}"/>
    <cellStyle name="20% - Accent1 2 3 2 7 2 2" xfId="9604" xr:uid="{00000000-0005-0000-0000-0000DB240000}"/>
    <cellStyle name="20% - Accent1 2 3 2 7 2 2 2" xfId="9605" xr:uid="{00000000-0005-0000-0000-0000DC240000}"/>
    <cellStyle name="20% - Accent1 2 3 2 7 2 2 2 2" xfId="9606" xr:uid="{00000000-0005-0000-0000-0000DD240000}"/>
    <cellStyle name="20% - Accent1 2 3 2 7 2 2 3" xfId="9607" xr:uid="{00000000-0005-0000-0000-0000DE240000}"/>
    <cellStyle name="20% - Accent1 2 3 2 7 2 3" xfId="9608" xr:uid="{00000000-0005-0000-0000-0000DF240000}"/>
    <cellStyle name="20% - Accent1 2 3 2 7 2 3 2" xfId="9609" xr:uid="{00000000-0005-0000-0000-0000E0240000}"/>
    <cellStyle name="20% - Accent1 2 3 2 7 2 4" xfId="9610" xr:uid="{00000000-0005-0000-0000-0000E1240000}"/>
    <cellStyle name="20% - Accent1 2 3 2 7 3" xfId="9611" xr:uid="{00000000-0005-0000-0000-0000E2240000}"/>
    <cellStyle name="20% - Accent1 2 3 2 7 3 2" xfId="9612" xr:uid="{00000000-0005-0000-0000-0000E3240000}"/>
    <cellStyle name="20% - Accent1 2 3 2 7 3 2 2" xfId="9613" xr:uid="{00000000-0005-0000-0000-0000E4240000}"/>
    <cellStyle name="20% - Accent1 2 3 2 7 3 2 2 2" xfId="9614" xr:uid="{00000000-0005-0000-0000-0000E5240000}"/>
    <cellStyle name="20% - Accent1 2 3 2 7 3 2 3" xfId="9615" xr:uid="{00000000-0005-0000-0000-0000E6240000}"/>
    <cellStyle name="20% - Accent1 2 3 2 7 3 3" xfId="9616" xr:uid="{00000000-0005-0000-0000-0000E7240000}"/>
    <cellStyle name="20% - Accent1 2 3 2 7 3 3 2" xfId="9617" xr:uid="{00000000-0005-0000-0000-0000E8240000}"/>
    <cellStyle name="20% - Accent1 2 3 2 7 3 4" xfId="9618" xr:uid="{00000000-0005-0000-0000-0000E9240000}"/>
    <cellStyle name="20% - Accent1 2 3 2 7 4" xfId="9619" xr:uid="{00000000-0005-0000-0000-0000EA240000}"/>
    <cellStyle name="20% - Accent1 2 3 2 7 4 2" xfId="9620" xr:uid="{00000000-0005-0000-0000-0000EB240000}"/>
    <cellStyle name="20% - Accent1 2 3 2 7 4 2 2" xfId="9621" xr:uid="{00000000-0005-0000-0000-0000EC240000}"/>
    <cellStyle name="20% - Accent1 2 3 2 7 4 2 2 2" xfId="9622" xr:uid="{00000000-0005-0000-0000-0000ED240000}"/>
    <cellStyle name="20% - Accent1 2 3 2 7 4 2 3" xfId="9623" xr:uid="{00000000-0005-0000-0000-0000EE240000}"/>
    <cellStyle name="20% - Accent1 2 3 2 7 4 3" xfId="9624" xr:uid="{00000000-0005-0000-0000-0000EF240000}"/>
    <cellStyle name="20% - Accent1 2 3 2 7 4 3 2" xfId="9625" xr:uid="{00000000-0005-0000-0000-0000F0240000}"/>
    <cellStyle name="20% - Accent1 2 3 2 7 4 4" xfId="9626" xr:uid="{00000000-0005-0000-0000-0000F1240000}"/>
    <cellStyle name="20% - Accent1 2 3 2 7 5" xfId="9627" xr:uid="{00000000-0005-0000-0000-0000F2240000}"/>
    <cellStyle name="20% - Accent1 2 3 2 7 5 2" xfId="9628" xr:uid="{00000000-0005-0000-0000-0000F3240000}"/>
    <cellStyle name="20% - Accent1 2 3 2 7 5 2 2" xfId="9629" xr:uid="{00000000-0005-0000-0000-0000F4240000}"/>
    <cellStyle name="20% - Accent1 2 3 2 7 5 3" xfId="9630" xr:uid="{00000000-0005-0000-0000-0000F5240000}"/>
    <cellStyle name="20% - Accent1 2 3 2 7 6" xfId="9631" xr:uid="{00000000-0005-0000-0000-0000F6240000}"/>
    <cellStyle name="20% - Accent1 2 3 2 7 6 2" xfId="9632" xr:uid="{00000000-0005-0000-0000-0000F7240000}"/>
    <cellStyle name="20% - Accent1 2 3 2 7 6 2 2" xfId="9633" xr:uid="{00000000-0005-0000-0000-0000F8240000}"/>
    <cellStyle name="20% - Accent1 2 3 2 7 6 3" xfId="9634" xr:uid="{00000000-0005-0000-0000-0000F9240000}"/>
    <cellStyle name="20% - Accent1 2 3 2 7 7" xfId="9635" xr:uid="{00000000-0005-0000-0000-0000FA240000}"/>
    <cellStyle name="20% - Accent1 2 3 2 7 7 2" xfId="9636" xr:uid="{00000000-0005-0000-0000-0000FB240000}"/>
    <cellStyle name="20% - Accent1 2 3 2 7 8" xfId="9637" xr:uid="{00000000-0005-0000-0000-0000FC240000}"/>
    <cellStyle name="20% - Accent1 2 3 2 7 8 2" xfId="9638" xr:uid="{00000000-0005-0000-0000-0000FD240000}"/>
    <cellStyle name="20% - Accent1 2 3 2 7 9" xfId="9639" xr:uid="{00000000-0005-0000-0000-0000FE240000}"/>
    <cellStyle name="20% - Accent1 2 3 2 8" xfId="9640" xr:uid="{00000000-0005-0000-0000-0000FF240000}"/>
    <cellStyle name="20% - Accent1 2 3 2 8 2" xfId="9641" xr:uid="{00000000-0005-0000-0000-000000250000}"/>
    <cellStyle name="20% - Accent1 2 3 2 8 2 2" xfId="9642" xr:uid="{00000000-0005-0000-0000-000001250000}"/>
    <cellStyle name="20% - Accent1 2 3 2 8 2 2 2" xfId="9643" xr:uid="{00000000-0005-0000-0000-000002250000}"/>
    <cellStyle name="20% - Accent1 2 3 2 8 2 3" xfId="9644" xr:uid="{00000000-0005-0000-0000-000003250000}"/>
    <cellStyle name="20% - Accent1 2 3 2 8 3" xfId="9645" xr:uid="{00000000-0005-0000-0000-000004250000}"/>
    <cellStyle name="20% - Accent1 2 3 2 8 3 2" xfId="9646" xr:uid="{00000000-0005-0000-0000-000005250000}"/>
    <cellStyle name="20% - Accent1 2 3 2 8 4" xfId="9647" xr:uid="{00000000-0005-0000-0000-000006250000}"/>
    <cellStyle name="20% - Accent1 2 3 2 9" xfId="9648" xr:uid="{00000000-0005-0000-0000-000007250000}"/>
    <cellStyle name="20% - Accent1 2 3 2 9 2" xfId="9649" xr:uid="{00000000-0005-0000-0000-000008250000}"/>
    <cellStyle name="20% - Accent1 2 3 2 9 2 2" xfId="9650" xr:uid="{00000000-0005-0000-0000-000009250000}"/>
    <cellStyle name="20% - Accent1 2 3 2 9 2 2 2" xfId="9651" xr:uid="{00000000-0005-0000-0000-00000A250000}"/>
    <cellStyle name="20% - Accent1 2 3 2 9 2 3" xfId="9652" xr:uid="{00000000-0005-0000-0000-00000B250000}"/>
    <cellStyle name="20% - Accent1 2 3 2 9 3" xfId="9653" xr:uid="{00000000-0005-0000-0000-00000C250000}"/>
    <cellStyle name="20% - Accent1 2 3 2 9 3 2" xfId="9654" xr:uid="{00000000-0005-0000-0000-00000D250000}"/>
    <cellStyle name="20% - Accent1 2 3 2 9 4" xfId="9655" xr:uid="{00000000-0005-0000-0000-00000E250000}"/>
    <cellStyle name="20% - Accent1 2 3 3" xfId="9656" xr:uid="{00000000-0005-0000-0000-00000F250000}"/>
    <cellStyle name="20% - Accent1 2 3 3 10" xfId="9657" xr:uid="{00000000-0005-0000-0000-000010250000}"/>
    <cellStyle name="20% - Accent1 2 3 3 10 2" xfId="9658" xr:uid="{00000000-0005-0000-0000-000011250000}"/>
    <cellStyle name="20% - Accent1 2 3 3 10 2 2" xfId="9659" xr:uid="{00000000-0005-0000-0000-000012250000}"/>
    <cellStyle name="20% - Accent1 2 3 3 10 3" xfId="9660" xr:uid="{00000000-0005-0000-0000-000013250000}"/>
    <cellStyle name="20% - Accent1 2 3 3 11" xfId="9661" xr:uid="{00000000-0005-0000-0000-000014250000}"/>
    <cellStyle name="20% - Accent1 2 3 3 11 2" xfId="9662" xr:uid="{00000000-0005-0000-0000-000015250000}"/>
    <cellStyle name="20% - Accent1 2 3 3 11 2 2" xfId="9663" xr:uid="{00000000-0005-0000-0000-000016250000}"/>
    <cellStyle name="20% - Accent1 2 3 3 11 3" xfId="9664" xr:uid="{00000000-0005-0000-0000-000017250000}"/>
    <cellStyle name="20% - Accent1 2 3 3 12" xfId="9665" xr:uid="{00000000-0005-0000-0000-000018250000}"/>
    <cellStyle name="20% - Accent1 2 3 3 12 2" xfId="9666" xr:uid="{00000000-0005-0000-0000-000019250000}"/>
    <cellStyle name="20% - Accent1 2 3 3 13" xfId="9667" xr:uid="{00000000-0005-0000-0000-00001A250000}"/>
    <cellStyle name="20% - Accent1 2 3 3 13 2" xfId="9668" xr:uid="{00000000-0005-0000-0000-00001B250000}"/>
    <cellStyle name="20% - Accent1 2 3 3 14" xfId="9669" xr:uid="{00000000-0005-0000-0000-00001C250000}"/>
    <cellStyle name="20% - Accent1 2 3 3 2" xfId="9670" xr:uid="{00000000-0005-0000-0000-00001D250000}"/>
    <cellStyle name="20% - Accent1 2 3 3 2 10" xfId="9671" xr:uid="{00000000-0005-0000-0000-00001E250000}"/>
    <cellStyle name="20% - Accent1 2 3 3 2 10 2" xfId="9672" xr:uid="{00000000-0005-0000-0000-00001F250000}"/>
    <cellStyle name="20% - Accent1 2 3 3 2 11" xfId="9673" xr:uid="{00000000-0005-0000-0000-000020250000}"/>
    <cellStyle name="20% - Accent1 2 3 3 2 2" xfId="9674" xr:uid="{00000000-0005-0000-0000-000021250000}"/>
    <cellStyle name="20% - Accent1 2 3 3 2 2 2" xfId="9675" xr:uid="{00000000-0005-0000-0000-000022250000}"/>
    <cellStyle name="20% - Accent1 2 3 3 2 2 2 2" xfId="9676" xr:uid="{00000000-0005-0000-0000-000023250000}"/>
    <cellStyle name="20% - Accent1 2 3 3 2 2 2 2 2" xfId="9677" xr:uid="{00000000-0005-0000-0000-000024250000}"/>
    <cellStyle name="20% - Accent1 2 3 3 2 2 2 2 2 2" xfId="9678" xr:uid="{00000000-0005-0000-0000-000025250000}"/>
    <cellStyle name="20% - Accent1 2 3 3 2 2 2 2 3" xfId="9679" xr:uid="{00000000-0005-0000-0000-000026250000}"/>
    <cellStyle name="20% - Accent1 2 3 3 2 2 2 3" xfId="9680" xr:uid="{00000000-0005-0000-0000-000027250000}"/>
    <cellStyle name="20% - Accent1 2 3 3 2 2 2 3 2" xfId="9681" xr:uid="{00000000-0005-0000-0000-000028250000}"/>
    <cellStyle name="20% - Accent1 2 3 3 2 2 2 4" xfId="9682" xr:uid="{00000000-0005-0000-0000-000029250000}"/>
    <cellStyle name="20% - Accent1 2 3 3 2 2 3" xfId="9683" xr:uid="{00000000-0005-0000-0000-00002A250000}"/>
    <cellStyle name="20% - Accent1 2 3 3 2 2 3 2" xfId="9684" xr:uid="{00000000-0005-0000-0000-00002B250000}"/>
    <cellStyle name="20% - Accent1 2 3 3 2 2 3 2 2" xfId="9685" xr:uid="{00000000-0005-0000-0000-00002C250000}"/>
    <cellStyle name="20% - Accent1 2 3 3 2 2 3 2 2 2" xfId="9686" xr:uid="{00000000-0005-0000-0000-00002D250000}"/>
    <cellStyle name="20% - Accent1 2 3 3 2 2 3 2 3" xfId="9687" xr:uid="{00000000-0005-0000-0000-00002E250000}"/>
    <cellStyle name="20% - Accent1 2 3 3 2 2 3 3" xfId="9688" xr:uid="{00000000-0005-0000-0000-00002F250000}"/>
    <cellStyle name="20% - Accent1 2 3 3 2 2 3 3 2" xfId="9689" xr:uid="{00000000-0005-0000-0000-000030250000}"/>
    <cellStyle name="20% - Accent1 2 3 3 2 2 3 4" xfId="9690" xr:uid="{00000000-0005-0000-0000-000031250000}"/>
    <cellStyle name="20% - Accent1 2 3 3 2 2 4" xfId="9691" xr:uid="{00000000-0005-0000-0000-000032250000}"/>
    <cellStyle name="20% - Accent1 2 3 3 2 2 4 2" xfId="9692" xr:uid="{00000000-0005-0000-0000-000033250000}"/>
    <cellStyle name="20% - Accent1 2 3 3 2 2 4 2 2" xfId="9693" xr:uid="{00000000-0005-0000-0000-000034250000}"/>
    <cellStyle name="20% - Accent1 2 3 3 2 2 4 2 2 2" xfId="9694" xr:uid="{00000000-0005-0000-0000-000035250000}"/>
    <cellStyle name="20% - Accent1 2 3 3 2 2 4 2 3" xfId="9695" xr:uid="{00000000-0005-0000-0000-000036250000}"/>
    <cellStyle name="20% - Accent1 2 3 3 2 2 4 3" xfId="9696" xr:uid="{00000000-0005-0000-0000-000037250000}"/>
    <cellStyle name="20% - Accent1 2 3 3 2 2 4 3 2" xfId="9697" xr:uid="{00000000-0005-0000-0000-000038250000}"/>
    <cellStyle name="20% - Accent1 2 3 3 2 2 4 4" xfId="9698" xr:uid="{00000000-0005-0000-0000-000039250000}"/>
    <cellStyle name="20% - Accent1 2 3 3 2 2 5" xfId="9699" xr:uid="{00000000-0005-0000-0000-00003A250000}"/>
    <cellStyle name="20% - Accent1 2 3 3 2 2 5 2" xfId="9700" xr:uid="{00000000-0005-0000-0000-00003B250000}"/>
    <cellStyle name="20% - Accent1 2 3 3 2 2 5 2 2" xfId="9701" xr:uid="{00000000-0005-0000-0000-00003C250000}"/>
    <cellStyle name="20% - Accent1 2 3 3 2 2 5 3" xfId="9702" xr:uid="{00000000-0005-0000-0000-00003D250000}"/>
    <cellStyle name="20% - Accent1 2 3 3 2 2 6" xfId="9703" xr:uid="{00000000-0005-0000-0000-00003E250000}"/>
    <cellStyle name="20% - Accent1 2 3 3 2 2 6 2" xfId="9704" xr:uid="{00000000-0005-0000-0000-00003F250000}"/>
    <cellStyle name="20% - Accent1 2 3 3 2 2 6 2 2" xfId="9705" xr:uid="{00000000-0005-0000-0000-000040250000}"/>
    <cellStyle name="20% - Accent1 2 3 3 2 2 6 3" xfId="9706" xr:uid="{00000000-0005-0000-0000-000041250000}"/>
    <cellStyle name="20% - Accent1 2 3 3 2 2 7" xfId="9707" xr:uid="{00000000-0005-0000-0000-000042250000}"/>
    <cellStyle name="20% - Accent1 2 3 3 2 2 7 2" xfId="9708" xr:uid="{00000000-0005-0000-0000-000043250000}"/>
    <cellStyle name="20% - Accent1 2 3 3 2 2 8" xfId="9709" xr:uid="{00000000-0005-0000-0000-000044250000}"/>
    <cellStyle name="20% - Accent1 2 3 3 2 2 8 2" xfId="9710" xr:uid="{00000000-0005-0000-0000-000045250000}"/>
    <cellStyle name="20% - Accent1 2 3 3 2 2 9" xfId="9711" xr:uid="{00000000-0005-0000-0000-000046250000}"/>
    <cellStyle name="20% - Accent1 2 3 3 2 3" xfId="9712" xr:uid="{00000000-0005-0000-0000-000047250000}"/>
    <cellStyle name="20% - Accent1 2 3 3 2 3 2" xfId="9713" xr:uid="{00000000-0005-0000-0000-000048250000}"/>
    <cellStyle name="20% - Accent1 2 3 3 2 3 2 2" xfId="9714" xr:uid="{00000000-0005-0000-0000-000049250000}"/>
    <cellStyle name="20% - Accent1 2 3 3 2 3 2 2 2" xfId="9715" xr:uid="{00000000-0005-0000-0000-00004A250000}"/>
    <cellStyle name="20% - Accent1 2 3 3 2 3 2 2 2 2" xfId="9716" xr:uid="{00000000-0005-0000-0000-00004B250000}"/>
    <cellStyle name="20% - Accent1 2 3 3 2 3 2 2 3" xfId="9717" xr:uid="{00000000-0005-0000-0000-00004C250000}"/>
    <cellStyle name="20% - Accent1 2 3 3 2 3 2 3" xfId="9718" xr:uid="{00000000-0005-0000-0000-00004D250000}"/>
    <cellStyle name="20% - Accent1 2 3 3 2 3 2 3 2" xfId="9719" xr:uid="{00000000-0005-0000-0000-00004E250000}"/>
    <cellStyle name="20% - Accent1 2 3 3 2 3 2 4" xfId="9720" xr:uid="{00000000-0005-0000-0000-00004F250000}"/>
    <cellStyle name="20% - Accent1 2 3 3 2 3 3" xfId="9721" xr:uid="{00000000-0005-0000-0000-000050250000}"/>
    <cellStyle name="20% - Accent1 2 3 3 2 3 3 2" xfId="9722" xr:uid="{00000000-0005-0000-0000-000051250000}"/>
    <cellStyle name="20% - Accent1 2 3 3 2 3 3 2 2" xfId="9723" xr:uid="{00000000-0005-0000-0000-000052250000}"/>
    <cellStyle name="20% - Accent1 2 3 3 2 3 3 2 2 2" xfId="9724" xr:uid="{00000000-0005-0000-0000-000053250000}"/>
    <cellStyle name="20% - Accent1 2 3 3 2 3 3 2 3" xfId="9725" xr:uid="{00000000-0005-0000-0000-000054250000}"/>
    <cellStyle name="20% - Accent1 2 3 3 2 3 3 3" xfId="9726" xr:uid="{00000000-0005-0000-0000-000055250000}"/>
    <cellStyle name="20% - Accent1 2 3 3 2 3 3 3 2" xfId="9727" xr:uid="{00000000-0005-0000-0000-000056250000}"/>
    <cellStyle name="20% - Accent1 2 3 3 2 3 3 4" xfId="9728" xr:uid="{00000000-0005-0000-0000-000057250000}"/>
    <cellStyle name="20% - Accent1 2 3 3 2 3 4" xfId="9729" xr:uid="{00000000-0005-0000-0000-000058250000}"/>
    <cellStyle name="20% - Accent1 2 3 3 2 3 4 2" xfId="9730" xr:uid="{00000000-0005-0000-0000-000059250000}"/>
    <cellStyle name="20% - Accent1 2 3 3 2 3 4 2 2" xfId="9731" xr:uid="{00000000-0005-0000-0000-00005A250000}"/>
    <cellStyle name="20% - Accent1 2 3 3 2 3 4 2 2 2" xfId="9732" xr:uid="{00000000-0005-0000-0000-00005B250000}"/>
    <cellStyle name="20% - Accent1 2 3 3 2 3 4 2 3" xfId="9733" xr:uid="{00000000-0005-0000-0000-00005C250000}"/>
    <cellStyle name="20% - Accent1 2 3 3 2 3 4 3" xfId="9734" xr:uid="{00000000-0005-0000-0000-00005D250000}"/>
    <cellStyle name="20% - Accent1 2 3 3 2 3 4 3 2" xfId="9735" xr:uid="{00000000-0005-0000-0000-00005E250000}"/>
    <cellStyle name="20% - Accent1 2 3 3 2 3 4 4" xfId="9736" xr:uid="{00000000-0005-0000-0000-00005F250000}"/>
    <cellStyle name="20% - Accent1 2 3 3 2 3 5" xfId="9737" xr:uid="{00000000-0005-0000-0000-000060250000}"/>
    <cellStyle name="20% - Accent1 2 3 3 2 3 5 2" xfId="9738" xr:uid="{00000000-0005-0000-0000-000061250000}"/>
    <cellStyle name="20% - Accent1 2 3 3 2 3 5 2 2" xfId="9739" xr:uid="{00000000-0005-0000-0000-000062250000}"/>
    <cellStyle name="20% - Accent1 2 3 3 2 3 5 3" xfId="9740" xr:uid="{00000000-0005-0000-0000-000063250000}"/>
    <cellStyle name="20% - Accent1 2 3 3 2 3 6" xfId="9741" xr:uid="{00000000-0005-0000-0000-000064250000}"/>
    <cellStyle name="20% - Accent1 2 3 3 2 3 6 2" xfId="9742" xr:uid="{00000000-0005-0000-0000-000065250000}"/>
    <cellStyle name="20% - Accent1 2 3 3 2 3 6 2 2" xfId="9743" xr:uid="{00000000-0005-0000-0000-000066250000}"/>
    <cellStyle name="20% - Accent1 2 3 3 2 3 6 3" xfId="9744" xr:uid="{00000000-0005-0000-0000-000067250000}"/>
    <cellStyle name="20% - Accent1 2 3 3 2 3 7" xfId="9745" xr:uid="{00000000-0005-0000-0000-000068250000}"/>
    <cellStyle name="20% - Accent1 2 3 3 2 3 7 2" xfId="9746" xr:uid="{00000000-0005-0000-0000-000069250000}"/>
    <cellStyle name="20% - Accent1 2 3 3 2 3 8" xfId="9747" xr:uid="{00000000-0005-0000-0000-00006A250000}"/>
    <cellStyle name="20% - Accent1 2 3 3 2 3 8 2" xfId="9748" xr:uid="{00000000-0005-0000-0000-00006B250000}"/>
    <cellStyle name="20% - Accent1 2 3 3 2 3 9" xfId="9749" xr:uid="{00000000-0005-0000-0000-00006C250000}"/>
    <cellStyle name="20% - Accent1 2 3 3 2 4" xfId="9750" xr:uid="{00000000-0005-0000-0000-00006D250000}"/>
    <cellStyle name="20% - Accent1 2 3 3 2 4 2" xfId="9751" xr:uid="{00000000-0005-0000-0000-00006E250000}"/>
    <cellStyle name="20% - Accent1 2 3 3 2 4 2 2" xfId="9752" xr:uid="{00000000-0005-0000-0000-00006F250000}"/>
    <cellStyle name="20% - Accent1 2 3 3 2 4 2 2 2" xfId="9753" xr:uid="{00000000-0005-0000-0000-000070250000}"/>
    <cellStyle name="20% - Accent1 2 3 3 2 4 2 3" xfId="9754" xr:uid="{00000000-0005-0000-0000-000071250000}"/>
    <cellStyle name="20% - Accent1 2 3 3 2 4 3" xfId="9755" xr:uid="{00000000-0005-0000-0000-000072250000}"/>
    <cellStyle name="20% - Accent1 2 3 3 2 4 3 2" xfId="9756" xr:uid="{00000000-0005-0000-0000-000073250000}"/>
    <cellStyle name="20% - Accent1 2 3 3 2 4 4" xfId="9757" xr:uid="{00000000-0005-0000-0000-000074250000}"/>
    <cellStyle name="20% - Accent1 2 3 3 2 5" xfId="9758" xr:uid="{00000000-0005-0000-0000-000075250000}"/>
    <cellStyle name="20% - Accent1 2 3 3 2 5 2" xfId="9759" xr:uid="{00000000-0005-0000-0000-000076250000}"/>
    <cellStyle name="20% - Accent1 2 3 3 2 5 2 2" xfId="9760" xr:uid="{00000000-0005-0000-0000-000077250000}"/>
    <cellStyle name="20% - Accent1 2 3 3 2 5 2 2 2" xfId="9761" xr:uid="{00000000-0005-0000-0000-000078250000}"/>
    <cellStyle name="20% - Accent1 2 3 3 2 5 2 3" xfId="9762" xr:uid="{00000000-0005-0000-0000-000079250000}"/>
    <cellStyle name="20% - Accent1 2 3 3 2 5 3" xfId="9763" xr:uid="{00000000-0005-0000-0000-00007A250000}"/>
    <cellStyle name="20% - Accent1 2 3 3 2 5 3 2" xfId="9764" xr:uid="{00000000-0005-0000-0000-00007B250000}"/>
    <cellStyle name="20% - Accent1 2 3 3 2 5 4" xfId="9765" xr:uid="{00000000-0005-0000-0000-00007C250000}"/>
    <cellStyle name="20% - Accent1 2 3 3 2 6" xfId="9766" xr:uid="{00000000-0005-0000-0000-00007D250000}"/>
    <cellStyle name="20% - Accent1 2 3 3 2 6 2" xfId="9767" xr:uid="{00000000-0005-0000-0000-00007E250000}"/>
    <cellStyle name="20% - Accent1 2 3 3 2 6 2 2" xfId="9768" xr:uid="{00000000-0005-0000-0000-00007F250000}"/>
    <cellStyle name="20% - Accent1 2 3 3 2 6 2 2 2" xfId="9769" xr:uid="{00000000-0005-0000-0000-000080250000}"/>
    <cellStyle name="20% - Accent1 2 3 3 2 6 2 3" xfId="9770" xr:uid="{00000000-0005-0000-0000-000081250000}"/>
    <cellStyle name="20% - Accent1 2 3 3 2 6 3" xfId="9771" xr:uid="{00000000-0005-0000-0000-000082250000}"/>
    <cellStyle name="20% - Accent1 2 3 3 2 6 3 2" xfId="9772" xr:uid="{00000000-0005-0000-0000-000083250000}"/>
    <cellStyle name="20% - Accent1 2 3 3 2 6 4" xfId="9773" xr:uid="{00000000-0005-0000-0000-000084250000}"/>
    <cellStyle name="20% - Accent1 2 3 3 2 7" xfId="9774" xr:uid="{00000000-0005-0000-0000-000085250000}"/>
    <cellStyle name="20% - Accent1 2 3 3 2 7 2" xfId="9775" xr:uid="{00000000-0005-0000-0000-000086250000}"/>
    <cellStyle name="20% - Accent1 2 3 3 2 7 2 2" xfId="9776" xr:uid="{00000000-0005-0000-0000-000087250000}"/>
    <cellStyle name="20% - Accent1 2 3 3 2 7 3" xfId="9777" xr:uid="{00000000-0005-0000-0000-000088250000}"/>
    <cellStyle name="20% - Accent1 2 3 3 2 8" xfId="9778" xr:uid="{00000000-0005-0000-0000-000089250000}"/>
    <cellStyle name="20% - Accent1 2 3 3 2 8 2" xfId="9779" xr:uid="{00000000-0005-0000-0000-00008A250000}"/>
    <cellStyle name="20% - Accent1 2 3 3 2 8 2 2" xfId="9780" xr:uid="{00000000-0005-0000-0000-00008B250000}"/>
    <cellStyle name="20% - Accent1 2 3 3 2 8 3" xfId="9781" xr:uid="{00000000-0005-0000-0000-00008C250000}"/>
    <cellStyle name="20% - Accent1 2 3 3 2 9" xfId="9782" xr:uid="{00000000-0005-0000-0000-00008D250000}"/>
    <cellStyle name="20% - Accent1 2 3 3 2 9 2" xfId="9783" xr:uid="{00000000-0005-0000-0000-00008E250000}"/>
    <cellStyle name="20% - Accent1 2 3 3 3" xfId="9784" xr:uid="{00000000-0005-0000-0000-00008F250000}"/>
    <cellStyle name="20% - Accent1 2 3 3 3 10" xfId="9785" xr:uid="{00000000-0005-0000-0000-000090250000}"/>
    <cellStyle name="20% - Accent1 2 3 3 3 10 2" xfId="9786" xr:uid="{00000000-0005-0000-0000-000091250000}"/>
    <cellStyle name="20% - Accent1 2 3 3 3 11" xfId="9787" xr:uid="{00000000-0005-0000-0000-000092250000}"/>
    <cellStyle name="20% - Accent1 2 3 3 3 2" xfId="9788" xr:uid="{00000000-0005-0000-0000-000093250000}"/>
    <cellStyle name="20% - Accent1 2 3 3 3 2 2" xfId="9789" xr:uid="{00000000-0005-0000-0000-000094250000}"/>
    <cellStyle name="20% - Accent1 2 3 3 3 2 2 2" xfId="9790" xr:uid="{00000000-0005-0000-0000-000095250000}"/>
    <cellStyle name="20% - Accent1 2 3 3 3 2 2 2 2" xfId="9791" xr:uid="{00000000-0005-0000-0000-000096250000}"/>
    <cellStyle name="20% - Accent1 2 3 3 3 2 2 2 2 2" xfId="9792" xr:uid="{00000000-0005-0000-0000-000097250000}"/>
    <cellStyle name="20% - Accent1 2 3 3 3 2 2 2 3" xfId="9793" xr:uid="{00000000-0005-0000-0000-000098250000}"/>
    <cellStyle name="20% - Accent1 2 3 3 3 2 2 3" xfId="9794" xr:uid="{00000000-0005-0000-0000-000099250000}"/>
    <cellStyle name="20% - Accent1 2 3 3 3 2 2 3 2" xfId="9795" xr:uid="{00000000-0005-0000-0000-00009A250000}"/>
    <cellStyle name="20% - Accent1 2 3 3 3 2 2 4" xfId="9796" xr:uid="{00000000-0005-0000-0000-00009B250000}"/>
    <cellStyle name="20% - Accent1 2 3 3 3 2 3" xfId="9797" xr:uid="{00000000-0005-0000-0000-00009C250000}"/>
    <cellStyle name="20% - Accent1 2 3 3 3 2 3 2" xfId="9798" xr:uid="{00000000-0005-0000-0000-00009D250000}"/>
    <cellStyle name="20% - Accent1 2 3 3 3 2 3 2 2" xfId="9799" xr:uid="{00000000-0005-0000-0000-00009E250000}"/>
    <cellStyle name="20% - Accent1 2 3 3 3 2 3 2 2 2" xfId="9800" xr:uid="{00000000-0005-0000-0000-00009F250000}"/>
    <cellStyle name="20% - Accent1 2 3 3 3 2 3 2 3" xfId="9801" xr:uid="{00000000-0005-0000-0000-0000A0250000}"/>
    <cellStyle name="20% - Accent1 2 3 3 3 2 3 3" xfId="9802" xr:uid="{00000000-0005-0000-0000-0000A1250000}"/>
    <cellStyle name="20% - Accent1 2 3 3 3 2 3 3 2" xfId="9803" xr:uid="{00000000-0005-0000-0000-0000A2250000}"/>
    <cellStyle name="20% - Accent1 2 3 3 3 2 3 4" xfId="9804" xr:uid="{00000000-0005-0000-0000-0000A3250000}"/>
    <cellStyle name="20% - Accent1 2 3 3 3 2 4" xfId="9805" xr:uid="{00000000-0005-0000-0000-0000A4250000}"/>
    <cellStyle name="20% - Accent1 2 3 3 3 2 4 2" xfId="9806" xr:uid="{00000000-0005-0000-0000-0000A5250000}"/>
    <cellStyle name="20% - Accent1 2 3 3 3 2 4 2 2" xfId="9807" xr:uid="{00000000-0005-0000-0000-0000A6250000}"/>
    <cellStyle name="20% - Accent1 2 3 3 3 2 4 2 2 2" xfId="9808" xr:uid="{00000000-0005-0000-0000-0000A7250000}"/>
    <cellStyle name="20% - Accent1 2 3 3 3 2 4 2 3" xfId="9809" xr:uid="{00000000-0005-0000-0000-0000A8250000}"/>
    <cellStyle name="20% - Accent1 2 3 3 3 2 4 3" xfId="9810" xr:uid="{00000000-0005-0000-0000-0000A9250000}"/>
    <cellStyle name="20% - Accent1 2 3 3 3 2 4 3 2" xfId="9811" xr:uid="{00000000-0005-0000-0000-0000AA250000}"/>
    <cellStyle name="20% - Accent1 2 3 3 3 2 4 4" xfId="9812" xr:uid="{00000000-0005-0000-0000-0000AB250000}"/>
    <cellStyle name="20% - Accent1 2 3 3 3 2 5" xfId="9813" xr:uid="{00000000-0005-0000-0000-0000AC250000}"/>
    <cellStyle name="20% - Accent1 2 3 3 3 2 5 2" xfId="9814" xr:uid="{00000000-0005-0000-0000-0000AD250000}"/>
    <cellStyle name="20% - Accent1 2 3 3 3 2 5 2 2" xfId="9815" xr:uid="{00000000-0005-0000-0000-0000AE250000}"/>
    <cellStyle name="20% - Accent1 2 3 3 3 2 5 3" xfId="9816" xr:uid="{00000000-0005-0000-0000-0000AF250000}"/>
    <cellStyle name="20% - Accent1 2 3 3 3 2 6" xfId="9817" xr:uid="{00000000-0005-0000-0000-0000B0250000}"/>
    <cellStyle name="20% - Accent1 2 3 3 3 2 6 2" xfId="9818" xr:uid="{00000000-0005-0000-0000-0000B1250000}"/>
    <cellStyle name="20% - Accent1 2 3 3 3 2 6 2 2" xfId="9819" xr:uid="{00000000-0005-0000-0000-0000B2250000}"/>
    <cellStyle name="20% - Accent1 2 3 3 3 2 6 3" xfId="9820" xr:uid="{00000000-0005-0000-0000-0000B3250000}"/>
    <cellStyle name="20% - Accent1 2 3 3 3 2 7" xfId="9821" xr:uid="{00000000-0005-0000-0000-0000B4250000}"/>
    <cellStyle name="20% - Accent1 2 3 3 3 2 7 2" xfId="9822" xr:uid="{00000000-0005-0000-0000-0000B5250000}"/>
    <cellStyle name="20% - Accent1 2 3 3 3 2 8" xfId="9823" xr:uid="{00000000-0005-0000-0000-0000B6250000}"/>
    <cellStyle name="20% - Accent1 2 3 3 3 2 8 2" xfId="9824" xr:uid="{00000000-0005-0000-0000-0000B7250000}"/>
    <cellStyle name="20% - Accent1 2 3 3 3 2 9" xfId="9825" xr:uid="{00000000-0005-0000-0000-0000B8250000}"/>
    <cellStyle name="20% - Accent1 2 3 3 3 3" xfId="9826" xr:uid="{00000000-0005-0000-0000-0000B9250000}"/>
    <cellStyle name="20% - Accent1 2 3 3 3 3 2" xfId="9827" xr:uid="{00000000-0005-0000-0000-0000BA250000}"/>
    <cellStyle name="20% - Accent1 2 3 3 3 3 2 2" xfId="9828" xr:uid="{00000000-0005-0000-0000-0000BB250000}"/>
    <cellStyle name="20% - Accent1 2 3 3 3 3 2 2 2" xfId="9829" xr:uid="{00000000-0005-0000-0000-0000BC250000}"/>
    <cellStyle name="20% - Accent1 2 3 3 3 3 2 2 2 2" xfId="9830" xr:uid="{00000000-0005-0000-0000-0000BD250000}"/>
    <cellStyle name="20% - Accent1 2 3 3 3 3 2 2 3" xfId="9831" xr:uid="{00000000-0005-0000-0000-0000BE250000}"/>
    <cellStyle name="20% - Accent1 2 3 3 3 3 2 3" xfId="9832" xr:uid="{00000000-0005-0000-0000-0000BF250000}"/>
    <cellStyle name="20% - Accent1 2 3 3 3 3 2 3 2" xfId="9833" xr:uid="{00000000-0005-0000-0000-0000C0250000}"/>
    <cellStyle name="20% - Accent1 2 3 3 3 3 2 4" xfId="9834" xr:uid="{00000000-0005-0000-0000-0000C1250000}"/>
    <cellStyle name="20% - Accent1 2 3 3 3 3 3" xfId="9835" xr:uid="{00000000-0005-0000-0000-0000C2250000}"/>
    <cellStyle name="20% - Accent1 2 3 3 3 3 3 2" xfId="9836" xr:uid="{00000000-0005-0000-0000-0000C3250000}"/>
    <cellStyle name="20% - Accent1 2 3 3 3 3 3 2 2" xfId="9837" xr:uid="{00000000-0005-0000-0000-0000C4250000}"/>
    <cellStyle name="20% - Accent1 2 3 3 3 3 3 2 2 2" xfId="9838" xr:uid="{00000000-0005-0000-0000-0000C5250000}"/>
    <cellStyle name="20% - Accent1 2 3 3 3 3 3 2 3" xfId="9839" xr:uid="{00000000-0005-0000-0000-0000C6250000}"/>
    <cellStyle name="20% - Accent1 2 3 3 3 3 3 3" xfId="9840" xr:uid="{00000000-0005-0000-0000-0000C7250000}"/>
    <cellStyle name="20% - Accent1 2 3 3 3 3 3 3 2" xfId="9841" xr:uid="{00000000-0005-0000-0000-0000C8250000}"/>
    <cellStyle name="20% - Accent1 2 3 3 3 3 3 4" xfId="9842" xr:uid="{00000000-0005-0000-0000-0000C9250000}"/>
    <cellStyle name="20% - Accent1 2 3 3 3 3 4" xfId="9843" xr:uid="{00000000-0005-0000-0000-0000CA250000}"/>
    <cellStyle name="20% - Accent1 2 3 3 3 3 4 2" xfId="9844" xr:uid="{00000000-0005-0000-0000-0000CB250000}"/>
    <cellStyle name="20% - Accent1 2 3 3 3 3 4 2 2" xfId="9845" xr:uid="{00000000-0005-0000-0000-0000CC250000}"/>
    <cellStyle name="20% - Accent1 2 3 3 3 3 4 2 2 2" xfId="9846" xr:uid="{00000000-0005-0000-0000-0000CD250000}"/>
    <cellStyle name="20% - Accent1 2 3 3 3 3 4 2 3" xfId="9847" xr:uid="{00000000-0005-0000-0000-0000CE250000}"/>
    <cellStyle name="20% - Accent1 2 3 3 3 3 4 3" xfId="9848" xr:uid="{00000000-0005-0000-0000-0000CF250000}"/>
    <cellStyle name="20% - Accent1 2 3 3 3 3 4 3 2" xfId="9849" xr:uid="{00000000-0005-0000-0000-0000D0250000}"/>
    <cellStyle name="20% - Accent1 2 3 3 3 3 4 4" xfId="9850" xr:uid="{00000000-0005-0000-0000-0000D1250000}"/>
    <cellStyle name="20% - Accent1 2 3 3 3 3 5" xfId="9851" xr:uid="{00000000-0005-0000-0000-0000D2250000}"/>
    <cellStyle name="20% - Accent1 2 3 3 3 3 5 2" xfId="9852" xr:uid="{00000000-0005-0000-0000-0000D3250000}"/>
    <cellStyle name="20% - Accent1 2 3 3 3 3 5 2 2" xfId="9853" xr:uid="{00000000-0005-0000-0000-0000D4250000}"/>
    <cellStyle name="20% - Accent1 2 3 3 3 3 5 3" xfId="9854" xr:uid="{00000000-0005-0000-0000-0000D5250000}"/>
    <cellStyle name="20% - Accent1 2 3 3 3 3 6" xfId="9855" xr:uid="{00000000-0005-0000-0000-0000D6250000}"/>
    <cellStyle name="20% - Accent1 2 3 3 3 3 6 2" xfId="9856" xr:uid="{00000000-0005-0000-0000-0000D7250000}"/>
    <cellStyle name="20% - Accent1 2 3 3 3 3 6 2 2" xfId="9857" xr:uid="{00000000-0005-0000-0000-0000D8250000}"/>
    <cellStyle name="20% - Accent1 2 3 3 3 3 6 3" xfId="9858" xr:uid="{00000000-0005-0000-0000-0000D9250000}"/>
    <cellStyle name="20% - Accent1 2 3 3 3 3 7" xfId="9859" xr:uid="{00000000-0005-0000-0000-0000DA250000}"/>
    <cellStyle name="20% - Accent1 2 3 3 3 3 7 2" xfId="9860" xr:uid="{00000000-0005-0000-0000-0000DB250000}"/>
    <cellStyle name="20% - Accent1 2 3 3 3 3 8" xfId="9861" xr:uid="{00000000-0005-0000-0000-0000DC250000}"/>
    <cellStyle name="20% - Accent1 2 3 3 3 3 8 2" xfId="9862" xr:uid="{00000000-0005-0000-0000-0000DD250000}"/>
    <cellStyle name="20% - Accent1 2 3 3 3 3 9" xfId="9863" xr:uid="{00000000-0005-0000-0000-0000DE250000}"/>
    <cellStyle name="20% - Accent1 2 3 3 3 4" xfId="9864" xr:uid="{00000000-0005-0000-0000-0000DF250000}"/>
    <cellStyle name="20% - Accent1 2 3 3 3 4 2" xfId="9865" xr:uid="{00000000-0005-0000-0000-0000E0250000}"/>
    <cellStyle name="20% - Accent1 2 3 3 3 4 2 2" xfId="9866" xr:uid="{00000000-0005-0000-0000-0000E1250000}"/>
    <cellStyle name="20% - Accent1 2 3 3 3 4 2 2 2" xfId="9867" xr:uid="{00000000-0005-0000-0000-0000E2250000}"/>
    <cellStyle name="20% - Accent1 2 3 3 3 4 2 3" xfId="9868" xr:uid="{00000000-0005-0000-0000-0000E3250000}"/>
    <cellStyle name="20% - Accent1 2 3 3 3 4 3" xfId="9869" xr:uid="{00000000-0005-0000-0000-0000E4250000}"/>
    <cellStyle name="20% - Accent1 2 3 3 3 4 3 2" xfId="9870" xr:uid="{00000000-0005-0000-0000-0000E5250000}"/>
    <cellStyle name="20% - Accent1 2 3 3 3 4 4" xfId="9871" xr:uid="{00000000-0005-0000-0000-0000E6250000}"/>
    <cellStyle name="20% - Accent1 2 3 3 3 5" xfId="9872" xr:uid="{00000000-0005-0000-0000-0000E7250000}"/>
    <cellStyle name="20% - Accent1 2 3 3 3 5 2" xfId="9873" xr:uid="{00000000-0005-0000-0000-0000E8250000}"/>
    <cellStyle name="20% - Accent1 2 3 3 3 5 2 2" xfId="9874" xr:uid="{00000000-0005-0000-0000-0000E9250000}"/>
    <cellStyle name="20% - Accent1 2 3 3 3 5 2 2 2" xfId="9875" xr:uid="{00000000-0005-0000-0000-0000EA250000}"/>
    <cellStyle name="20% - Accent1 2 3 3 3 5 2 3" xfId="9876" xr:uid="{00000000-0005-0000-0000-0000EB250000}"/>
    <cellStyle name="20% - Accent1 2 3 3 3 5 3" xfId="9877" xr:uid="{00000000-0005-0000-0000-0000EC250000}"/>
    <cellStyle name="20% - Accent1 2 3 3 3 5 3 2" xfId="9878" xr:uid="{00000000-0005-0000-0000-0000ED250000}"/>
    <cellStyle name="20% - Accent1 2 3 3 3 5 4" xfId="9879" xr:uid="{00000000-0005-0000-0000-0000EE250000}"/>
    <cellStyle name="20% - Accent1 2 3 3 3 6" xfId="9880" xr:uid="{00000000-0005-0000-0000-0000EF250000}"/>
    <cellStyle name="20% - Accent1 2 3 3 3 6 2" xfId="9881" xr:uid="{00000000-0005-0000-0000-0000F0250000}"/>
    <cellStyle name="20% - Accent1 2 3 3 3 6 2 2" xfId="9882" xr:uid="{00000000-0005-0000-0000-0000F1250000}"/>
    <cellStyle name="20% - Accent1 2 3 3 3 6 2 2 2" xfId="9883" xr:uid="{00000000-0005-0000-0000-0000F2250000}"/>
    <cellStyle name="20% - Accent1 2 3 3 3 6 2 3" xfId="9884" xr:uid="{00000000-0005-0000-0000-0000F3250000}"/>
    <cellStyle name="20% - Accent1 2 3 3 3 6 3" xfId="9885" xr:uid="{00000000-0005-0000-0000-0000F4250000}"/>
    <cellStyle name="20% - Accent1 2 3 3 3 6 3 2" xfId="9886" xr:uid="{00000000-0005-0000-0000-0000F5250000}"/>
    <cellStyle name="20% - Accent1 2 3 3 3 6 4" xfId="9887" xr:uid="{00000000-0005-0000-0000-0000F6250000}"/>
    <cellStyle name="20% - Accent1 2 3 3 3 7" xfId="9888" xr:uid="{00000000-0005-0000-0000-0000F7250000}"/>
    <cellStyle name="20% - Accent1 2 3 3 3 7 2" xfId="9889" xr:uid="{00000000-0005-0000-0000-0000F8250000}"/>
    <cellStyle name="20% - Accent1 2 3 3 3 7 2 2" xfId="9890" xr:uid="{00000000-0005-0000-0000-0000F9250000}"/>
    <cellStyle name="20% - Accent1 2 3 3 3 7 3" xfId="9891" xr:uid="{00000000-0005-0000-0000-0000FA250000}"/>
    <cellStyle name="20% - Accent1 2 3 3 3 8" xfId="9892" xr:uid="{00000000-0005-0000-0000-0000FB250000}"/>
    <cellStyle name="20% - Accent1 2 3 3 3 8 2" xfId="9893" xr:uid="{00000000-0005-0000-0000-0000FC250000}"/>
    <cellStyle name="20% - Accent1 2 3 3 3 8 2 2" xfId="9894" xr:uid="{00000000-0005-0000-0000-0000FD250000}"/>
    <cellStyle name="20% - Accent1 2 3 3 3 8 3" xfId="9895" xr:uid="{00000000-0005-0000-0000-0000FE250000}"/>
    <cellStyle name="20% - Accent1 2 3 3 3 9" xfId="9896" xr:uid="{00000000-0005-0000-0000-0000FF250000}"/>
    <cellStyle name="20% - Accent1 2 3 3 3 9 2" xfId="9897" xr:uid="{00000000-0005-0000-0000-000000260000}"/>
    <cellStyle name="20% - Accent1 2 3 3 4" xfId="9898" xr:uid="{00000000-0005-0000-0000-000001260000}"/>
    <cellStyle name="20% - Accent1 2 3 3 4 10" xfId="9899" xr:uid="{00000000-0005-0000-0000-000002260000}"/>
    <cellStyle name="20% - Accent1 2 3 3 4 10 2" xfId="9900" xr:uid="{00000000-0005-0000-0000-000003260000}"/>
    <cellStyle name="20% - Accent1 2 3 3 4 11" xfId="9901" xr:uid="{00000000-0005-0000-0000-000004260000}"/>
    <cellStyle name="20% - Accent1 2 3 3 4 2" xfId="9902" xr:uid="{00000000-0005-0000-0000-000005260000}"/>
    <cellStyle name="20% - Accent1 2 3 3 4 2 2" xfId="9903" xr:uid="{00000000-0005-0000-0000-000006260000}"/>
    <cellStyle name="20% - Accent1 2 3 3 4 2 2 2" xfId="9904" xr:uid="{00000000-0005-0000-0000-000007260000}"/>
    <cellStyle name="20% - Accent1 2 3 3 4 2 2 2 2" xfId="9905" xr:uid="{00000000-0005-0000-0000-000008260000}"/>
    <cellStyle name="20% - Accent1 2 3 3 4 2 2 2 2 2" xfId="9906" xr:uid="{00000000-0005-0000-0000-000009260000}"/>
    <cellStyle name="20% - Accent1 2 3 3 4 2 2 2 3" xfId="9907" xr:uid="{00000000-0005-0000-0000-00000A260000}"/>
    <cellStyle name="20% - Accent1 2 3 3 4 2 2 3" xfId="9908" xr:uid="{00000000-0005-0000-0000-00000B260000}"/>
    <cellStyle name="20% - Accent1 2 3 3 4 2 2 3 2" xfId="9909" xr:uid="{00000000-0005-0000-0000-00000C260000}"/>
    <cellStyle name="20% - Accent1 2 3 3 4 2 2 4" xfId="9910" xr:uid="{00000000-0005-0000-0000-00000D260000}"/>
    <cellStyle name="20% - Accent1 2 3 3 4 2 3" xfId="9911" xr:uid="{00000000-0005-0000-0000-00000E260000}"/>
    <cellStyle name="20% - Accent1 2 3 3 4 2 3 2" xfId="9912" xr:uid="{00000000-0005-0000-0000-00000F260000}"/>
    <cellStyle name="20% - Accent1 2 3 3 4 2 3 2 2" xfId="9913" xr:uid="{00000000-0005-0000-0000-000010260000}"/>
    <cellStyle name="20% - Accent1 2 3 3 4 2 3 2 2 2" xfId="9914" xr:uid="{00000000-0005-0000-0000-000011260000}"/>
    <cellStyle name="20% - Accent1 2 3 3 4 2 3 2 3" xfId="9915" xr:uid="{00000000-0005-0000-0000-000012260000}"/>
    <cellStyle name="20% - Accent1 2 3 3 4 2 3 3" xfId="9916" xr:uid="{00000000-0005-0000-0000-000013260000}"/>
    <cellStyle name="20% - Accent1 2 3 3 4 2 3 3 2" xfId="9917" xr:uid="{00000000-0005-0000-0000-000014260000}"/>
    <cellStyle name="20% - Accent1 2 3 3 4 2 3 4" xfId="9918" xr:uid="{00000000-0005-0000-0000-000015260000}"/>
    <cellStyle name="20% - Accent1 2 3 3 4 2 4" xfId="9919" xr:uid="{00000000-0005-0000-0000-000016260000}"/>
    <cellStyle name="20% - Accent1 2 3 3 4 2 4 2" xfId="9920" xr:uid="{00000000-0005-0000-0000-000017260000}"/>
    <cellStyle name="20% - Accent1 2 3 3 4 2 4 2 2" xfId="9921" xr:uid="{00000000-0005-0000-0000-000018260000}"/>
    <cellStyle name="20% - Accent1 2 3 3 4 2 4 2 2 2" xfId="9922" xr:uid="{00000000-0005-0000-0000-000019260000}"/>
    <cellStyle name="20% - Accent1 2 3 3 4 2 4 2 3" xfId="9923" xr:uid="{00000000-0005-0000-0000-00001A260000}"/>
    <cellStyle name="20% - Accent1 2 3 3 4 2 4 3" xfId="9924" xr:uid="{00000000-0005-0000-0000-00001B260000}"/>
    <cellStyle name="20% - Accent1 2 3 3 4 2 4 3 2" xfId="9925" xr:uid="{00000000-0005-0000-0000-00001C260000}"/>
    <cellStyle name="20% - Accent1 2 3 3 4 2 4 4" xfId="9926" xr:uid="{00000000-0005-0000-0000-00001D260000}"/>
    <cellStyle name="20% - Accent1 2 3 3 4 2 5" xfId="9927" xr:uid="{00000000-0005-0000-0000-00001E260000}"/>
    <cellStyle name="20% - Accent1 2 3 3 4 2 5 2" xfId="9928" xr:uid="{00000000-0005-0000-0000-00001F260000}"/>
    <cellStyle name="20% - Accent1 2 3 3 4 2 5 2 2" xfId="9929" xr:uid="{00000000-0005-0000-0000-000020260000}"/>
    <cellStyle name="20% - Accent1 2 3 3 4 2 5 3" xfId="9930" xr:uid="{00000000-0005-0000-0000-000021260000}"/>
    <cellStyle name="20% - Accent1 2 3 3 4 2 6" xfId="9931" xr:uid="{00000000-0005-0000-0000-000022260000}"/>
    <cellStyle name="20% - Accent1 2 3 3 4 2 6 2" xfId="9932" xr:uid="{00000000-0005-0000-0000-000023260000}"/>
    <cellStyle name="20% - Accent1 2 3 3 4 2 6 2 2" xfId="9933" xr:uid="{00000000-0005-0000-0000-000024260000}"/>
    <cellStyle name="20% - Accent1 2 3 3 4 2 6 3" xfId="9934" xr:uid="{00000000-0005-0000-0000-000025260000}"/>
    <cellStyle name="20% - Accent1 2 3 3 4 2 7" xfId="9935" xr:uid="{00000000-0005-0000-0000-000026260000}"/>
    <cellStyle name="20% - Accent1 2 3 3 4 2 7 2" xfId="9936" xr:uid="{00000000-0005-0000-0000-000027260000}"/>
    <cellStyle name="20% - Accent1 2 3 3 4 2 8" xfId="9937" xr:uid="{00000000-0005-0000-0000-000028260000}"/>
    <cellStyle name="20% - Accent1 2 3 3 4 2 8 2" xfId="9938" xr:uid="{00000000-0005-0000-0000-000029260000}"/>
    <cellStyle name="20% - Accent1 2 3 3 4 2 9" xfId="9939" xr:uid="{00000000-0005-0000-0000-00002A260000}"/>
    <cellStyle name="20% - Accent1 2 3 3 4 3" xfId="9940" xr:uid="{00000000-0005-0000-0000-00002B260000}"/>
    <cellStyle name="20% - Accent1 2 3 3 4 3 2" xfId="9941" xr:uid="{00000000-0005-0000-0000-00002C260000}"/>
    <cellStyle name="20% - Accent1 2 3 3 4 3 2 2" xfId="9942" xr:uid="{00000000-0005-0000-0000-00002D260000}"/>
    <cellStyle name="20% - Accent1 2 3 3 4 3 2 2 2" xfId="9943" xr:uid="{00000000-0005-0000-0000-00002E260000}"/>
    <cellStyle name="20% - Accent1 2 3 3 4 3 2 2 2 2" xfId="9944" xr:uid="{00000000-0005-0000-0000-00002F260000}"/>
    <cellStyle name="20% - Accent1 2 3 3 4 3 2 2 3" xfId="9945" xr:uid="{00000000-0005-0000-0000-000030260000}"/>
    <cellStyle name="20% - Accent1 2 3 3 4 3 2 3" xfId="9946" xr:uid="{00000000-0005-0000-0000-000031260000}"/>
    <cellStyle name="20% - Accent1 2 3 3 4 3 2 3 2" xfId="9947" xr:uid="{00000000-0005-0000-0000-000032260000}"/>
    <cellStyle name="20% - Accent1 2 3 3 4 3 2 4" xfId="9948" xr:uid="{00000000-0005-0000-0000-000033260000}"/>
    <cellStyle name="20% - Accent1 2 3 3 4 3 3" xfId="9949" xr:uid="{00000000-0005-0000-0000-000034260000}"/>
    <cellStyle name="20% - Accent1 2 3 3 4 3 3 2" xfId="9950" xr:uid="{00000000-0005-0000-0000-000035260000}"/>
    <cellStyle name="20% - Accent1 2 3 3 4 3 3 2 2" xfId="9951" xr:uid="{00000000-0005-0000-0000-000036260000}"/>
    <cellStyle name="20% - Accent1 2 3 3 4 3 3 2 2 2" xfId="9952" xr:uid="{00000000-0005-0000-0000-000037260000}"/>
    <cellStyle name="20% - Accent1 2 3 3 4 3 3 2 3" xfId="9953" xr:uid="{00000000-0005-0000-0000-000038260000}"/>
    <cellStyle name="20% - Accent1 2 3 3 4 3 3 3" xfId="9954" xr:uid="{00000000-0005-0000-0000-000039260000}"/>
    <cellStyle name="20% - Accent1 2 3 3 4 3 3 3 2" xfId="9955" xr:uid="{00000000-0005-0000-0000-00003A260000}"/>
    <cellStyle name="20% - Accent1 2 3 3 4 3 3 4" xfId="9956" xr:uid="{00000000-0005-0000-0000-00003B260000}"/>
    <cellStyle name="20% - Accent1 2 3 3 4 3 4" xfId="9957" xr:uid="{00000000-0005-0000-0000-00003C260000}"/>
    <cellStyle name="20% - Accent1 2 3 3 4 3 4 2" xfId="9958" xr:uid="{00000000-0005-0000-0000-00003D260000}"/>
    <cellStyle name="20% - Accent1 2 3 3 4 3 4 2 2" xfId="9959" xr:uid="{00000000-0005-0000-0000-00003E260000}"/>
    <cellStyle name="20% - Accent1 2 3 3 4 3 4 2 2 2" xfId="9960" xr:uid="{00000000-0005-0000-0000-00003F260000}"/>
    <cellStyle name="20% - Accent1 2 3 3 4 3 4 2 3" xfId="9961" xr:uid="{00000000-0005-0000-0000-000040260000}"/>
    <cellStyle name="20% - Accent1 2 3 3 4 3 4 3" xfId="9962" xr:uid="{00000000-0005-0000-0000-000041260000}"/>
    <cellStyle name="20% - Accent1 2 3 3 4 3 4 3 2" xfId="9963" xr:uid="{00000000-0005-0000-0000-000042260000}"/>
    <cellStyle name="20% - Accent1 2 3 3 4 3 4 4" xfId="9964" xr:uid="{00000000-0005-0000-0000-000043260000}"/>
    <cellStyle name="20% - Accent1 2 3 3 4 3 5" xfId="9965" xr:uid="{00000000-0005-0000-0000-000044260000}"/>
    <cellStyle name="20% - Accent1 2 3 3 4 3 5 2" xfId="9966" xr:uid="{00000000-0005-0000-0000-000045260000}"/>
    <cellStyle name="20% - Accent1 2 3 3 4 3 5 2 2" xfId="9967" xr:uid="{00000000-0005-0000-0000-000046260000}"/>
    <cellStyle name="20% - Accent1 2 3 3 4 3 5 3" xfId="9968" xr:uid="{00000000-0005-0000-0000-000047260000}"/>
    <cellStyle name="20% - Accent1 2 3 3 4 3 6" xfId="9969" xr:uid="{00000000-0005-0000-0000-000048260000}"/>
    <cellStyle name="20% - Accent1 2 3 3 4 3 6 2" xfId="9970" xr:uid="{00000000-0005-0000-0000-000049260000}"/>
    <cellStyle name="20% - Accent1 2 3 3 4 3 6 2 2" xfId="9971" xr:uid="{00000000-0005-0000-0000-00004A260000}"/>
    <cellStyle name="20% - Accent1 2 3 3 4 3 6 3" xfId="9972" xr:uid="{00000000-0005-0000-0000-00004B260000}"/>
    <cellStyle name="20% - Accent1 2 3 3 4 3 7" xfId="9973" xr:uid="{00000000-0005-0000-0000-00004C260000}"/>
    <cellStyle name="20% - Accent1 2 3 3 4 3 7 2" xfId="9974" xr:uid="{00000000-0005-0000-0000-00004D260000}"/>
    <cellStyle name="20% - Accent1 2 3 3 4 3 8" xfId="9975" xr:uid="{00000000-0005-0000-0000-00004E260000}"/>
    <cellStyle name="20% - Accent1 2 3 3 4 3 8 2" xfId="9976" xr:uid="{00000000-0005-0000-0000-00004F260000}"/>
    <cellStyle name="20% - Accent1 2 3 3 4 3 9" xfId="9977" xr:uid="{00000000-0005-0000-0000-000050260000}"/>
    <cellStyle name="20% - Accent1 2 3 3 4 4" xfId="9978" xr:uid="{00000000-0005-0000-0000-000051260000}"/>
    <cellStyle name="20% - Accent1 2 3 3 4 4 2" xfId="9979" xr:uid="{00000000-0005-0000-0000-000052260000}"/>
    <cellStyle name="20% - Accent1 2 3 3 4 4 2 2" xfId="9980" xr:uid="{00000000-0005-0000-0000-000053260000}"/>
    <cellStyle name="20% - Accent1 2 3 3 4 4 2 2 2" xfId="9981" xr:uid="{00000000-0005-0000-0000-000054260000}"/>
    <cellStyle name="20% - Accent1 2 3 3 4 4 2 3" xfId="9982" xr:uid="{00000000-0005-0000-0000-000055260000}"/>
    <cellStyle name="20% - Accent1 2 3 3 4 4 3" xfId="9983" xr:uid="{00000000-0005-0000-0000-000056260000}"/>
    <cellStyle name="20% - Accent1 2 3 3 4 4 3 2" xfId="9984" xr:uid="{00000000-0005-0000-0000-000057260000}"/>
    <cellStyle name="20% - Accent1 2 3 3 4 4 4" xfId="9985" xr:uid="{00000000-0005-0000-0000-000058260000}"/>
    <cellStyle name="20% - Accent1 2 3 3 4 5" xfId="9986" xr:uid="{00000000-0005-0000-0000-000059260000}"/>
    <cellStyle name="20% - Accent1 2 3 3 4 5 2" xfId="9987" xr:uid="{00000000-0005-0000-0000-00005A260000}"/>
    <cellStyle name="20% - Accent1 2 3 3 4 5 2 2" xfId="9988" xr:uid="{00000000-0005-0000-0000-00005B260000}"/>
    <cellStyle name="20% - Accent1 2 3 3 4 5 2 2 2" xfId="9989" xr:uid="{00000000-0005-0000-0000-00005C260000}"/>
    <cellStyle name="20% - Accent1 2 3 3 4 5 2 3" xfId="9990" xr:uid="{00000000-0005-0000-0000-00005D260000}"/>
    <cellStyle name="20% - Accent1 2 3 3 4 5 3" xfId="9991" xr:uid="{00000000-0005-0000-0000-00005E260000}"/>
    <cellStyle name="20% - Accent1 2 3 3 4 5 3 2" xfId="9992" xr:uid="{00000000-0005-0000-0000-00005F260000}"/>
    <cellStyle name="20% - Accent1 2 3 3 4 5 4" xfId="9993" xr:uid="{00000000-0005-0000-0000-000060260000}"/>
    <cellStyle name="20% - Accent1 2 3 3 4 6" xfId="9994" xr:uid="{00000000-0005-0000-0000-000061260000}"/>
    <cellStyle name="20% - Accent1 2 3 3 4 6 2" xfId="9995" xr:uid="{00000000-0005-0000-0000-000062260000}"/>
    <cellStyle name="20% - Accent1 2 3 3 4 6 2 2" xfId="9996" xr:uid="{00000000-0005-0000-0000-000063260000}"/>
    <cellStyle name="20% - Accent1 2 3 3 4 6 2 2 2" xfId="9997" xr:uid="{00000000-0005-0000-0000-000064260000}"/>
    <cellStyle name="20% - Accent1 2 3 3 4 6 2 3" xfId="9998" xr:uid="{00000000-0005-0000-0000-000065260000}"/>
    <cellStyle name="20% - Accent1 2 3 3 4 6 3" xfId="9999" xr:uid="{00000000-0005-0000-0000-000066260000}"/>
    <cellStyle name="20% - Accent1 2 3 3 4 6 3 2" xfId="10000" xr:uid="{00000000-0005-0000-0000-000067260000}"/>
    <cellStyle name="20% - Accent1 2 3 3 4 6 4" xfId="10001" xr:uid="{00000000-0005-0000-0000-000068260000}"/>
    <cellStyle name="20% - Accent1 2 3 3 4 7" xfId="10002" xr:uid="{00000000-0005-0000-0000-000069260000}"/>
    <cellStyle name="20% - Accent1 2 3 3 4 7 2" xfId="10003" xr:uid="{00000000-0005-0000-0000-00006A260000}"/>
    <cellStyle name="20% - Accent1 2 3 3 4 7 2 2" xfId="10004" xr:uid="{00000000-0005-0000-0000-00006B260000}"/>
    <cellStyle name="20% - Accent1 2 3 3 4 7 3" xfId="10005" xr:uid="{00000000-0005-0000-0000-00006C260000}"/>
    <cellStyle name="20% - Accent1 2 3 3 4 8" xfId="10006" xr:uid="{00000000-0005-0000-0000-00006D260000}"/>
    <cellStyle name="20% - Accent1 2 3 3 4 8 2" xfId="10007" xr:uid="{00000000-0005-0000-0000-00006E260000}"/>
    <cellStyle name="20% - Accent1 2 3 3 4 8 2 2" xfId="10008" xr:uid="{00000000-0005-0000-0000-00006F260000}"/>
    <cellStyle name="20% - Accent1 2 3 3 4 8 3" xfId="10009" xr:uid="{00000000-0005-0000-0000-000070260000}"/>
    <cellStyle name="20% - Accent1 2 3 3 4 9" xfId="10010" xr:uid="{00000000-0005-0000-0000-000071260000}"/>
    <cellStyle name="20% - Accent1 2 3 3 4 9 2" xfId="10011" xr:uid="{00000000-0005-0000-0000-000072260000}"/>
    <cellStyle name="20% - Accent1 2 3 3 5" xfId="10012" xr:uid="{00000000-0005-0000-0000-000073260000}"/>
    <cellStyle name="20% - Accent1 2 3 3 5 2" xfId="10013" xr:uid="{00000000-0005-0000-0000-000074260000}"/>
    <cellStyle name="20% - Accent1 2 3 3 5 2 2" xfId="10014" xr:uid="{00000000-0005-0000-0000-000075260000}"/>
    <cellStyle name="20% - Accent1 2 3 3 5 2 2 2" xfId="10015" xr:uid="{00000000-0005-0000-0000-000076260000}"/>
    <cellStyle name="20% - Accent1 2 3 3 5 2 2 2 2" xfId="10016" xr:uid="{00000000-0005-0000-0000-000077260000}"/>
    <cellStyle name="20% - Accent1 2 3 3 5 2 2 3" xfId="10017" xr:uid="{00000000-0005-0000-0000-000078260000}"/>
    <cellStyle name="20% - Accent1 2 3 3 5 2 3" xfId="10018" xr:uid="{00000000-0005-0000-0000-000079260000}"/>
    <cellStyle name="20% - Accent1 2 3 3 5 2 3 2" xfId="10019" xr:uid="{00000000-0005-0000-0000-00007A260000}"/>
    <cellStyle name="20% - Accent1 2 3 3 5 2 4" xfId="10020" xr:uid="{00000000-0005-0000-0000-00007B260000}"/>
    <cellStyle name="20% - Accent1 2 3 3 5 3" xfId="10021" xr:uid="{00000000-0005-0000-0000-00007C260000}"/>
    <cellStyle name="20% - Accent1 2 3 3 5 3 2" xfId="10022" xr:uid="{00000000-0005-0000-0000-00007D260000}"/>
    <cellStyle name="20% - Accent1 2 3 3 5 3 2 2" xfId="10023" xr:uid="{00000000-0005-0000-0000-00007E260000}"/>
    <cellStyle name="20% - Accent1 2 3 3 5 3 2 2 2" xfId="10024" xr:uid="{00000000-0005-0000-0000-00007F260000}"/>
    <cellStyle name="20% - Accent1 2 3 3 5 3 2 3" xfId="10025" xr:uid="{00000000-0005-0000-0000-000080260000}"/>
    <cellStyle name="20% - Accent1 2 3 3 5 3 3" xfId="10026" xr:uid="{00000000-0005-0000-0000-000081260000}"/>
    <cellStyle name="20% - Accent1 2 3 3 5 3 3 2" xfId="10027" xr:uid="{00000000-0005-0000-0000-000082260000}"/>
    <cellStyle name="20% - Accent1 2 3 3 5 3 4" xfId="10028" xr:uid="{00000000-0005-0000-0000-000083260000}"/>
    <cellStyle name="20% - Accent1 2 3 3 5 4" xfId="10029" xr:uid="{00000000-0005-0000-0000-000084260000}"/>
    <cellStyle name="20% - Accent1 2 3 3 5 4 2" xfId="10030" xr:uid="{00000000-0005-0000-0000-000085260000}"/>
    <cellStyle name="20% - Accent1 2 3 3 5 4 2 2" xfId="10031" xr:uid="{00000000-0005-0000-0000-000086260000}"/>
    <cellStyle name="20% - Accent1 2 3 3 5 4 2 2 2" xfId="10032" xr:uid="{00000000-0005-0000-0000-000087260000}"/>
    <cellStyle name="20% - Accent1 2 3 3 5 4 2 3" xfId="10033" xr:uid="{00000000-0005-0000-0000-000088260000}"/>
    <cellStyle name="20% - Accent1 2 3 3 5 4 3" xfId="10034" xr:uid="{00000000-0005-0000-0000-000089260000}"/>
    <cellStyle name="20% - Accent1 2 3 3 5 4 3 2" xfId="10035" xr:uid="{00000000-0005-0000-0000-00008A260000}"/>
    <cellStyle name="20% - Accent1 2 3 3 5 4 4" xfId="10036" xr:uid="{00000000-0005-0000-0000-00008B260000}"/>
    <cellStyle name="20% - Accent1 2 3 3 5 5" xfId="10037" xr:uid="{00000000-0005-0000-0000-00008C260000}"/>
    <cellStyle name="20% - Accent1 2 3 3 5 5 2" xfId="10038" xr:uid="{00000000-0005-0000-0000-00008D260000}"/>
    <cellStyle name="20% - Accent1 2 3 3 5 5 2 2" xfId="10039" xr:uid="{00000000-0005-0000-0000-00008E260000}"/>
    <cellStyle name="20% - Accent1 2 3 3 5 5 3" xfId="10040" xr:uid="{00000000-0005-0000-0000-00008F260000}"/>
    <cellStyle name="20% - Accent1 2 3 3 5 6" xfId="10041" xr:uid="{00000000-0005-0000-0000-000090260000}"/>
    <cellStyle name="20% - Accent1 2 3 3 5 6 2" xfId="10042" xr:uid="{00000000-0005-0000-0000-000091260000}"/>
    <cellStyle name="20% - Accent1 2 3 3 5 6 2 2" xfId="10043" xr:uid="{00000000-0005-0000-0000-000092260000}"/>
    <cellStyle name="20% - Accent1 2 3 3 5 6 3" xfId="10044" xr:uid="{00000000-0005-0000-0000-000093260000}"/>
    <cellStyle name="20% - Accent1 2 3 3 5 7" xfId="10045" xr:uid="{00000000-0005-0000-0000-000094260000}"/>
    <cellStyle name="20% - Accent1 2 3 3 5 7 2" xfId="10046" xr:uid="{00000000-0005-0000-0000-000095260000}"/>
    <cellStyle name="20% - Accent1 2 3 3 5 8" xfId="10047" xr:uid="{00000000-0005-0000-0000-000096260000}"/>
    <cellStyle name="20% - Accent1 2 3 3 5 8 2" xfId="10048" xr:uid="{00000000-0005-0000-0000-000097260000}"/>
    <cellStyle name="20% - Accent1 2 3 3 5 9" xfId="10049" xr:uid="{00000000-0005-0000-0000-000098260000}"/>
    <cellStyle name="20% - Accent1 2 3 3 6" xfId="10050" xr:uid="{00000000-0005-0000-0000-000099260000}"/>
    <cellStyle name="20% - Accent1 2 3 3 6 2" xfId="10051" xr:uid="{00000000-0005-0000-0000-00009A260000}"/>
    <cellStyle name="20% - Accent1 2 3 3 6 2 2" xfId="10052" xr:uid="{00000000-0005-0000-0000-00009B260000}"/>
    <cellStyle name="20% - Accent1 2 3 3 6 2 2 2" xfId="10053" xr:uid="{00000000-0005-0000-0000-00009C260000}"/>
    <cellStyle name="20% - Accent1 2 3 3 6 2 2 2 2" xfId="10054" xr:uid="{00000000-0005-0000-0000-00009D260000}"/>
    <cellStyle name="20% - Accent1 2 3 3 6 2 2 3" xfId="10055" xr:uid="{00000000-0005-0000-0000-00009E260000}"/>
    <cellStyle name="20% - Accent1 2 3 3 6 2 3" xfId="10056" xr:uid="{00000000-0005-0000-0000-00009F260000}"/>
    <cellStyle name="20% - Accent1 2 3 3 6 2 3 2" xfId="10057" xr:uid="{00000000-0005-0000-0000-0000A0260000}"/>
    <cellStyle name="20% - Accent1 2 3 3 6 2 4" xfId="10058" xr:uid="{00000000-0005-0000-0000-0000A1260000}"/>
    <cellStyle name="20% - Accent1 2 3 3 6 3" xfId="10059" xr:uid="{00000000-0005-0000-0000-0000A2260000}"/>
    <cellStyle name="20% - Accent1 2 3 3 6 3 2" xfId="10060" xr:uid="{00000000-0005-0000-0000-0000A3260000}"/>
    <cellStyle name="20% - Accent1 2 3 3 6 3 2 2" xfId="10061" xr:uid="{00000000-0005-0000-0000-0000A4260000}"/>
    <cellStyle name="20% - Accent1 2 3 3 6 3 2 2 2" xfId="10062" xr:uid="{00000000-0005-0000-0000-0000A5260000}"/>
    <cellStyle name="20% - Accent1 2 3 3 6 3 2 3" xfId="10063" xr:uid="{00000000-0005-0000-0000-0000A6260000}"/>
    <cellStyle name="20% - Accent1 2 3 3 6 3 3" xfId="10064" xr:uid="{00000000-0005-0000-0000-0000A7260000}"/>
    <cellStyle name="20% - Accent1 2 3 3 6 3 3 2" xfId="10065" xr:uid="{00000000-0005-0000-0000-0000A8260000}"/>
    <cellStyle name="20% - Accent1 2 3 3 6 3 4" xfId="10066" xr:uid="{00000000-0005-0000-0000-0000A9260000}"/>
    <cellStyle name="20% - Accent1 2 3 3 6 4" xfId="10067" xr:uid="{00000000-0005-0000-0000-0000AA260000}"/>
    <cellStyle name="20% - Accent1 2 3 3 6 4 2" xfId="10068" xr:uid="{00000000-0005-0000-0000-0000AB260000}"/>
    <cellStyle name="20% - Accent1 2 3 3 6 4 2 2" xfId="10069" xr:uid="{00000000-0005-0000-0000-0000AC260000}"/>
    <cellStyle name="20% - Accent1 2 3 3 6 4 2 2 2" xfId="10070" xr:uid="{00000000-0005-0000-0000-0000AD260000}"/>
    <cellStyle name="20% - Accent1 2 3 3 6 4 2 3" xfId="10071" xr:uid="{00000000-0005-0000-0000-0000AE260000}"/>
    <cellStyle name="20% - Accent1 2 3 3 6 4 3" xfId="10072" xr:uid="{00000000-0005-0000-0000-0000AF260000}"/>
    <cellStyle name="20% - Accent1 2 3 3 6 4 3 2" xfId="10073" xr:uid="{00000000-0005-0000-0000-0000B0260000}"/>
    <cellStyle name="20% - Accent1 2 3 3 6 4 4" xfId="10074" xr:uid="{00000000-0005-0000-0000-0000B1260000}"/>
    <cellStyle name="20% - Accent1 2 3 3 6 5" xfId="10075" xr:uid="{00000000-0005-0000-0000-0000B2260000}"/>
    <cellStyle name="20% - Accent1 2 3 3 6 5 2" xfId="10076" xr:uid="{00000000-0005-0000-0000-0000B3260000}"/>
    <cellStyle name="20% - Accent1 2 3 3 6 5 2 2" xfId="10077" xr:uid="{00000000-0005-0000-0000-0000B4260000}"/>
    <cellStyle name="20% - Accent1 2 3 3 6 5 3" xfId="10078" xr:uid="{00000000-0005-0000-0000-0000B5260000}"/>
    <cellStyle name="20% - Accent1 2 3 3 6 6" xfId="10079" xr:uid="{00000000-0005-0000-0000-0000B6260000}"/>
    <cellStyle name="20% - Accent1 2 3 3 6 6 2" xfId="10080" xr:uid="{00000000-0005-0000-0000-0000B7260000}"/>
    <cellStyle name="20% - Accent1 2 3 3 6 6 2 2" xfId="10081" xr:uid="{00000000-0005-0000-0000-0000B8260000}"/>
    <cellStyle name="20% - Accent1 2 3 3 6 6 3" xfId="10082" xr:uid="{00000000-0005-0000-0000-0000B9260000}"/>
    <cellStyle name="20% - Accent1 2 3 3 6 7" xfId="10083" xr:uid="{00000000-0005-0000-0000-0000BA260000}"/>
    <cellStyle name="20% - Accent1 2 3 3 6 7 2" xfId="10084" xr:uid="{00000000-0005-0000-0000-0000BB260000}"/>
    <cellStyle name="20% - Accent1 2 3 3 6 8" xfId="10085" xr:uid="{00000000-0005-0000-0000-0000BC260000}"/>
    <cellStyle name="20% - Accent1 2 3 3 6 8 2" xfId="10086" xr:uid="{00000000-0005-0000-0000-0000BD260000}"/>
    <cellStyle name="20% - Accent1 2 3 3 6 9" xfId="10087" xr:uid="{00000000-0005-0000-0000-0000BE260000}"/>
    <cellStyle name="20% - Accent1 2 3 3 7" xfId="10088" xr:uid="{00000000-0005-0000-0000-0000BF260000}"/>
    <cellStyle name="20% - Accent1 2 3 3 7 2" xfId="10089" xr:uid="{00000000-0005-0000-0000-0000C0260000}"/>
    <cellStyle name="20% - Accent1 2 3 3 7 2 2" xfId="10090" xr:uid="{00000000-0005-0000-0000-0000C1260000}"/>
    <cellStyle name="20% - Accent1 2 3 3 7 2 2 2" xfId="10091" xr:uid="{00000000-0005-0000-0000-0000C2260000}"/>
    <cellStyle name="20% - Accent1 2 3 3 7 2 3" xfId="10092" xr:uid="{00000000-0005-0000-0000-0000C3260000}"/>
    <cellStyle name="20% - Accent1 2 3 3 7 3" xfId="10093" xr:uid="{00000000-0005-0000-0000-0000C4260000}"/>
    <cellStyle name="20% - Accent1 2 3 3 7 3 2" xfId="10094" xr:uid="{00000000-0005-0000-0000-0000C5260000}"/>
    <cellStyle name="20% - Accent1 2 3 3 7 4" xfId="10095" xr:uid="{00000000-0005-0000-0000-0000C6260000}"/>
    <cellStyle name="20% - Accent1 2 3 3 8" xfId="10096" xr:uid="{00000000-0005-0000-0000-0000C7260000}"/>
    <cellStyle name="20% - Accent1 2 3 3 8 2" xfId="10097" xr:uid="{00000000-0005-0000-0000-0000C8260000}"/>
    <cellStyle name="20% - Accent1 2 3 3 8 2 2" xfId="10098" xr:uid="{00000000-0005-0000-0000-0000C9260000}"/>
    <cellStyle name="20% - Accent1 2 3 3 8 2 2 2" xfId="10099" xr:uid="{00000000-0005-0000-0000-0000CA260000}"/>
    <cellStyle name="20% - Accent1 2 3 3 8 2 3" xfId="10100" xr:uid="{00000000-0005-0000-0000-0000CB260000}"/>
    <cellStyle name="20% - Accent1 2 3 3 8 3" xfId="10101" xr:uid="{00000000-0005-0000-0000-0000CC260000}"/>
    <cellStyle name="20% - Accent1 2 3 3 8 3 2" xfId="10102" xr:uid="{00000000-0005-0000-0000-0000CD260000}"/>
    <cellStyle name="20% - Accent1 2 3 3 8 4" xfId="10103" xr:uid="{00000000-0005-0000-0000-0000CE260000}"/>
    <cellStyle name="20% - Accent1 2 3 3 9" xfId="10104" xr:uid="{00000000-0005-0000-0000-0000CF260000}"/>
    <cellStyle name="20% - Accent1 2 3 3 9 2" xfId="10105" xr:uid="{00000000-0005-0000-0000-0000D0260000}"/>
    <cellStyle name="20% - Accent1 2 3 3 9 2 2" xfId="10106" xr:uid="{00000000-0005-0000-0000-0000D1260000}"/>
    <cellStyle name="20% - Accent1 2 3 3 9 2 2 2" xfId="10107" xr:uid="{00000000-0005-0000-0000-0000D2260000}"/>
    <cellStyle name="20% - Accent1 2 3 3 9 2 3" xfId="10108" xr:uid="{00000000-0005-0000-0000-0000D3260000}"/>
    <cellStyle name="20% - Accent1 2 3 3 9 3" xfId="10109" xr:uid="{00000000-0005-0000-0000-0000D4260000}"/>
    <cellStyle name="20% - Accent1 2 3 3 9 3 2" xfId="10110" xr:uid="{00000000-0005-0000-0000-0000D5260000}"/>
    <cellStyle name="20% - Accent1 2 3 3 9 4" xfId="10111" xr:uid="{00000000-0005-0000-0000-0000D6260000}"/>
    <cellStyle name="20% - Accent1 2 3 4" xfId="10112" xr:uid="{00000000-0005-0000-0000-0000D7260000}"/>
    <cellStyle name="20% - Accent1 2 3 4 10" xfId="10113" xr:uid="{00000000-0005-0000-0000-0000D8260000}"/>
    <cellStyle name="20% - Accent1 2 3 4 10 2" xfId="10114" xr:uid="{00000000-0005-0000-0000-0000D9260000}"/>
    <cellStyle name="20% - Accent1 2 3 4 11" xfId="10115" xr:uid="{00000000-0005-0000-0000-0000DA260000}"/>
    <cellStyle name="20% - Accent1 2 3 4 2" xfId="10116" xr:uid="{00000000-0005-0000-0000-0000DB260000}"/>
    <cellStyle name="20% - Accent1 2 3 4 2 2" xfId="10117" xr:uid="{00000000-0005-0000-0000-0000DC260000}"/>
    <cellStyle name="20% - Accent1 2 3 4 2 2 2" xfId="10118" xr:uid="{00000000-0005-0000-0000-0000DD260000}"/>
    <cellStyle name="20% - Accent1 2 3 4 2 2 2 2" xfId="10119" xr:uid="{00000000-0005-0000-0000-0000DE260000}"/>
    <cellStyle name="20% - Accent1 2 3 4 2 2 2 2 2" xfId="10120" xr:uid="{00000000-0005-0000-0000-0000DF260000}"/>
    <cellStyle name="20% - Accent1 2 3 4 2 2 2 3" xfId="10121" xr:uid="{00000000-0005-0000-0000-0000E0260000}"/>
    <cellStyle name="20% - Accent1 2 3 4 2 2 3" xfId="10122" xr:uid="{00000000-0005-0000-0000-0000E1260000}"/>
    <cellStyle name="20% - Accent1 2 3 4 2 2 3 2" xfId="10123" xr:uid="{00000000-0005-0000-0000-0000E2260000}"/>
    <cellStyle name="20% - Accent1 2 3 4 2 2 4" xfId="10124" xr:uid="{00000000-0005-0000-0000-0000E3260000}"/>
    <cellStyle name="20% - Accent1 2 3 4 2 3" xfId="10125" xr:uid="{00000000-0005-0000-0000-0000E4260000}"/>
    <cellStyle name="20% - Accent1 2 3 4 2 3 2" xfId="10126" xr:uid="{00000000-0005-0000-0000-0000E5260000}"/>
    <cellStyle name="20% - Accent1 2 3 4 2 3 2 2" xfId="10127" xr:uid="{00000000-0005-0000-0000-0000E6260000}"/>
    <cellStyle name="20% - Accent1 2 3 4 2 3 2 2 2" xfId="10128" xr:uid="{00000000-0005-0000-0000-0000E7260000}"/>
    <cellStyle name="20% - Accent1 2 3 4 2 3 2 3" xfId="10129" xr:uid="{00000000-0005-0000-0000-0000E8260000}"/>
    <cellStyle name="20% - Accent1 2 3 4 2 3 3" xfId="10130" xr:uid="{00000000-0005-0000-0000-0000E9260000}"/>
    <cellStyle name="20% - Accent1 2 3 4 2 3 3 2" xfId="10131" xr:uid="{00000000-0005-0000-0000-0000EA260000}"/>
    <cellStyle name="20% - Accent1 2 3 4 2 3 4" xfId="10132" xr:uid="{00000000-0005-0000-0000-0000EB260000}"/>
    <cellStyle name="20% - Accent1 2 3 4 2 4" xfId="10133" xr:uid="{00000000-0005-0000-0000-0000EC260000}"/>
    <cellStyle name="20% - Accent1 2 3 4 2 4 2" xfId="10134" xr:uid="{00000000-0005-0000-0000-0000ED260000}"/>
    <cellStyle name="20% - Accent1 2 3 4 2 4 2 2" xfId="10135" xr:uid="{00000000-0005-0000-0000-0000EE260000}"/>
    <cellStyle name="20% - Accent1 2 3 4 2 4 2 2 2" xfId="10136" xr:uid="{00000000-0005-0000-0000-0000EF260000}"/>
    <cellStyle name="20% - Accent1 2 3 4 2 4 2 3" xfId="10137" xr:uid="{00000000-0005-0000-0000-0000F0260000}"/>
    <cellStyle name="20% - Accent1 2 3 4 2 4 3" xfId="10138" xr:uid="{00000000-0005-0000-0000-0000F1260000}"/>
    <cellStyle name="20% - Accent1 2 3 4 2 4 3 2" xfId="10139" xr:uid="{00000000-0005-0000-0000-0000F2260000}"/>
    <cellStyle name="20% - Accent1 2 3 4 2 4 4" xfId="10140" xr:uid="{00000000-0005-0000-0000-0000F3260000}"/>
    <cellStyle name="20% - Accent1 2 3 4 2 5" xfId="10141" xr:uid="{00000000-0005-0000-0000-0000F4260000}"/>
    <cellStyle name="20% - Accent1 2 3 4 2 5 2" xfId="10142" xr:uid="{00000000-0005-0000-0000-0000F5260000}"/>
    <cellStyle name="20% - Accent1 2 3 4 2 5 2 2" xfId="10143" xr:uid="{00000000-0005-0000-0000-0000F6260000}"/>
    <cellStyle name="20% - Accent1 2 3 4 2 5 3" xfId="10144" xr:uid="{00000000-0005-0000-0000-0000F7260000}"/>
    <cellStyle name="20% - Accent1 2 3 4 2 6" xfId="10145" xr:uid="{00000000-0005-0000-0000-0000F8260000}"/>
    <cellStyle name="20% - Accent1 2 3 4 2 6 2" xfId="10146" xr:uid="{00000000-0005-0000-0000-0000F9260000}"/>
    <cellStyle name="20% - Accent1 2 3 4 2 6 2 2" xfId="10147" xr:uid="{00000000-0005-0000-0000-0000FA260000}"/>
    <cellStyle name="20% - Accent1 2 3 4 2 6 3" xfId="10148" xr:uid="{00000000-0005-0000-0000-0000FB260000}"/>
    <cellStyle name="20% - Accent1 2 3 4 2 7" xfId="10149" xr:uid="{00000000-0005-0000-0000-0000FC260000}"/>
    <cellStyle name="20% - Accent1 2 3 4 2 7 2" xfId="10150" xr:uid="{00000000-0005-0000-0000-0000FD260000}"/>
    <cellStyle name="20% - Accent1 2 3 4 2 8" xfId="10151" xr:uid="{00000000-0005-0000-0000-0000FE260000}"/>
    <cellStyle name="20% - Accent1 2 3 4 2 8 2" xfId="10152" xr:uid="{00000000-0005-0000-0000-0000FF260000}"/>
    <cellStyle name="20% - Accent1 2 3 4 2 9" xfId="10153" xr:uid="{00000000-0005-0000-0000-000000270000}"/>
    <cellStyle name="20% - Accent1 2 3 4 3" xfId="10154" xr:uid="{00000000-0005-0000-0000-000001270000}"/>
    <cellStyle name="20% - Accent1 2 3 4 3 2" xfId="10155" xr:uid="{00000000-0005-0000-0000-000002270000}"/>
    <cellStyle name="20% - Accent1 2 3 4 3 2 2" xfId="10156" xr:uid="{00000000-0005-0000-0000-000003270000}"/>
    <cellStyle name="20% - Accent1 2 3 4 3 2 2 2" xfId="10157" xr:uid="{00000000-0005-0000-0000-000004270000}"/>
    <cellStyle name="20% - Accent1 2 3 4 3 2 2 2 2" xfId="10158" xr:uid="{00000000-0005-0000-0000-000005270000}"/>
    <cellStyle name="20% - Accent1 2 3 4 3 2 2 3" xfId="10159" xr:uid="{00000000-0005-0000-0000-000006270000}"/>
    <cellStyle name="20% - Accent1 2 3 4 3 2 3" xfId="10160" xr:uid="{00000000-0005-0000-0000-000007270000}"/>
    <cellStyle name="20% - Accent1 2 3 4 3 2 3 2" xfId="10161" xr:uid="{00000000-0005-0000-0000-000008270000}"/>
    <cellStyle name="20% - Accent1 2 3 4 3 2 4" xfId="10162" xr:uid="{00000000-0005-0000-0000-000009270000}"/>
    <cellStyle name="20% - Accent1 2 3 4 3 3" xfId="10163" xr:uid="{00000000-0005-0000-0000-00000A270000}"/>
    <cellStyle name="20% - Accent1 2 3 4 3 3 2" xfId="10164" xr:uid="{00000000-0005-0000-0000-00000B270000}"/>
    <cellStyle name="20% - Accent1 2 3 4 3 3 2 2" xfId="10165" xr:uid="{00000000-0005-0000-0000-00000C270000}"/>
    <cellStyle name="20% - Accent1 2 3 4 3 3 2 2 2" xfId="10166" xr:uid="{00000000-0005-0000-0000-00000D270000}"/>
    <cellStyle name="20% - Accent1 2 3 4 3 3 2 3" xfId="10167" xr:uid="{00000000-0005-0000-0000-00000E270000}"/>
    <cellStyle name="20% - Accent1 2 3 4 3 3 3" xfId="10168" xr:uid="{00000000-0005-0000-0000-00000F270000}"/>
    <cellStyle name="20% - Accent1 2 3 4 3 3 3 2" xfId="10169" xr:uid="{00000000-0005-0000-0000-000010270000}"/>
    <cellStyle name="20% - Accent1 2 3 4 3 3 4" xfId="10170" xr:uid="{00000000-0005-0000-0000-000011270000}"/>
    <cellStyle name="20% - Accent1 2 3 4 3 4" xfId="10171" xr:uid="{00000000-0005-0000-0000-000012270000}"/>
    <cellStyle name="20% - Accent1 2 3 4 3 4 2" xfId="10172" xr:uid="{00000000-0005-0000-0000-000013270000}"/>
    <cellStyle name="20% - Accent1 2 3 4 3 4 2 2" xfId="10173" xr:uid="{00000000-0005-0000-0000-000014270000}"/>
    <cellStyle name="20% - Accent1 2 3 4 3 4 2 2 2" xfId="10174" xr:uid="{00000000-0005-0000-0000-000015270000}"/>
    <cellStyle name="20% - Accent1 2 3 4 3 4 2 3" xfId="10175" xr:uid="{00000000-0005-0000-0000-000016270000}"/>
    <cellStyle name="20% - Accent1 2 3 4 3 4 3" xfId="10176" xr:uid="{00000000-0005-0000-0000-000017270000}"/>
    <cellStyle name="20% - Accent1 2 3 4 3 4 3 2" xfId="10177" xr:uid="{00000000-0005-0000-0000-000018270000}"/>
    <cellStyle name="20% - Accent1 2 3 4 3 4 4" xfId="10178" xr:uid="{00000000-0005-0000-0000-000019270000}"/>
    <cellStyle name="20% - Accent1 2 3 4 3 5" xfId="10179" xr:uid="{00000000-0005-0000-0000-00001A270000}"/>
    <cellStyle name="20% - Accent1 2 3 4 3 5 2" xfId="10180" xr:uid="{00000000-0005-0000-0000-00001B270000}"/>
    <cellStyle name="20% - Accent1 2 3 4 3 5 2 2" xfId="10181" xr:uid="{00000000-0005-0000-0000-00001C270000}"/>
    <cellStyle name="20% - Accent1 2 3 4 3 5 3" xfId="10182" xr:uid="{00000000-0005-0000-0000-00001D270000}"/>
    <cellStyle name="20% - Accent1 2 3 4 3 6" xfId="10183" xr:uid="{00000000-0005-0000-0000-00001E270000}"/>
    <cellStyle name="20% - Accent1 2 3 4 3 6 2" xfId="10184" xr:uid="{00000000-0005-0000-0000-00001F270000}"/>
    <cellStyle name="20% - Accent1 2 3 4 3 6 2 2" xfId="10185" xr:uid="{00000000-0005-0000-0000-000020270000}"/>
    <cellStyle name="20% - Accent1 2 3 4 3 6 3" xfId="10186" xr:uid="{00000000-0005-0000-0000-000021270000}"/>
    <cellStyle name="20% - Accent1 2 3 4 3 7" xfId="10187" xr:uid="{00000000-0005-0000-0000-000022270000}"/>
    <cellStyle name="20% - Accent1 2 3 4 3 7 2" xfId="10188" xr:uid="{00000000-0005-0000-0000-000023270000}"/>
    <cellStyle name="20% - Accent1 2 3 4 3 8" xfId="10189" xr:uid="{00000000-0005-0000-0000-000024270000}"/>
    <cellStyle name="20% - Accent1 2 3 4 3 8 2" xfId="10190" xr:uid="{00000000-0005-0000-0000-000025270000}"/>
    <cellStyle name="20% - Accent1 2 3 4 3 9" xfId="10191" xr:uid="{00000000-0005-0000-0000-000026270000}"/>
    <cellStyle name="20% - Accent1 2 3 4 4" xfId="10192" xr:uid="{00000000-0005-0000-0000-000027270000}"/>
    <cellStyle name="20% - Accent1 2 3 4 4 2" xfId="10193" xr:uid="{00000000-0005-0000-0000-000028270000}"/>
    <cellStyle name="20% - Accent1 2 3 4 4 2 2" xfId="10194" xr:uid="{00000000-0005-0000-0000-000029270000}"/>
    <cellStyle name="20% - Accent1 2 3 4 4 2 2 2" xfId="10195" xr:uid="{00000000-0005-0000-0000-00002A270000}"/>
    <cellStyle name="20% - Accent1 2 3 4 4 2 3" xfId="10196" xr:uid="{00000000-0005-0000-0000-00002B270000}"/>
    <cellStyle name="20% - Accent1 2 3 4 4 3" xfId="10197" xr:uid="{00000000-0005-0000-0000-00002C270000}"/>
    <cellStyle name="20% - Accent1 2 3 4 4 3 2" xfId="10198" xr:uid="{00000000-0005-0000-0000-00002D270000}"/>
    <cellStyle name="20% - Accent1 2 3 4 4 4" xfId="10199" xr:uid="{00000000-0005-0000-0000-00002E270000}"/>
    <cellStyle name="20% - Accent1 2 3 4 5" xfId="10200" xr:uid="{00000000-0005-0000-0000-00002F270000}"/>
    <cellStyle name="20% - Accent1 2 3 4 5 2" xfId="10201" xr:uid="{00000000-0005-0000-0000-000030270000}"/>
    <cellStyle name="20% - Accent1 2 3 4 5 2 2" xfId="10202" xr:uid="{00000000-0005-0000-0000-000031270000}"/>
    <cellStyle name="20% - Accent1 2 3 4 5 2 2 2" xfId="10203" xr:uid="{00000000-0005-0000-0000-000032270000}"/>
    <cellStyle name="20% - Accent1 2 3 4 5 2 3" xfId="10204" xr:uid="{00000000-0005-0000-0000-000033270000}"/>
    <cellStyle name="20% - Accent1 2 3 4 5 3" xfId="10205" xr:uid="{00000000-0005-0000-0000-000034270000}"/>
    <cellStyle name="20% - Accent1 2 3 4 5 3 2" xfId="10206" xr:uid="{00000000-0005-0000-0000-000035270000}"/>
    <cellStyle name="20% - Accent1 2 3 4 5 4" xfId="10207" xr:uid="{00000000-0005-0000-0000-000036270000}"/>
    <cellStyle name="20% - Accent1 2 3 4 6" xfId="10208" xr:uid="{00000000-0005-0000-0000-000037270000}"/>
    <cellStyle name="20% - Accent1 2 3 4 6 2" xfId="10209" xr:uid="{00000000-0005-0000-0000-000038270000}"/>
    <cellStyle name="20% - Accent1 2 3 4 6 2 2" xfId="10210" xr:uid="{00000000-0005-0000-0000-000039270000}"/>
    <cellStyle name="20% - Accent1 2 3 4 6 2 2 2" xfId="10211" xr:uid="{00000000-0005-0000-0000-00003A270000}"/>
    <cellStyle name="20% - Accent1 2 3 4 6 2 3" xfId="10212" xr:uid="{00000000-0005-0000-0000-00003B270000}"/>
    <cellStyle name="20% - Accent1 2 3 4 6 3" xfId="10213" xr:uid="{00000000-0005-0000-0000-00003C270000}"/>
    <cellStyle name="20% - Accent1 2 3 4 6 3 2" xfId="10214" xr:uid="{00000000-0005-0000-0000-00003D270000}"/>
    <cellStyle name="20% - Accent1 2 3 4 6 4" xfId="10215" xr:uid="{00000000-0005-0000-0000-00003E270000}"/>
    <cellStyle name="20% - Accent1 2 3 4 7" xfId="10216" xr:uid="{00000000-0005-0000-0000-00003F270000}"/>
    <cellStyle name="20% - Accent1 2 3 4 7 2" xfId="10217" xr:uid="{00000000-0005-0000-0000-000040270000}"/>
    <cellStyle name="20% - Accent1 2 3 4 7 2 2" xfId="10218" xr:uid="{00000000-0005-0000-0000-000041270000}"/>
    <cellStyle name="20% - Accent1 2 3 4 7 3" xfId="10219" xr:uid="{00000000-0005-0000-0000-000042270000}"/>
    <cellStyle name="20% - Accent1 2 3 4 8" xfId="10220" xr:uid="{00000000-0005-0000-0000-000043270000}"/>
    <cellStyle name="20% - Accent1 2 3 4 8 2" xfId="10221" xr:uid="{00000000-0005-0000-0000-000044270000}"/>
    <cellStyle name="20% - Accent1 2 3 4 8 2 2" xfId="10222" xr:uid="{00000000-0005-0000-0000-000045270000}"/>
    <cellStyle name="20% - Accent1 2 3 4 8 3" xfId="10223" xr:uid="{00000000-0005-0000-0000-000046270000}"/>
    <cellStyle name="20% - Accent1 2 3 4 9" xfId="10224" xr:uid="{00000000-0005-0000-0000-000047270000}"/>
    <cellStyle name="20% - Accent1 2 3 4 9 2" xfId="10225" xr:uid="{00000000-0005-0000-0000-000048270000}"/>
    <cellStyle name="20% - Accent1 2 3 5" xfId="10226" xr:uid="{00000000-0005-0000-0000-000049270000}"/>
    <cellStyle name="20% - Accent1 2 3 5 10" xfId="10227" xr:uid="{00000000-0005-0000-0000-00004A270000}"/>
    <cellStyle name="20% - Accent1 2 3 5 10 2" xfId="10228" xr:uid="{00000000-0005-0000-0000-00004B270000}"/>
    <cellStyle name="20% - Accent1 2 3 5 11" xfId="10229" xr:uid="{00000000-0005-0000-0000-00004C270000}"/>
    <cellStyle name="20% - Accent1 2 3 5 2" xfId="10230" xr:uid="{00000000-0005-0000-0000-00004D270000}"/>
    <cellStyle name="20% - Accent1 2 3 5 2 2" xfId="10231" xr:uid="{00000000-0005-0000-0000-00004E270000}"/>
    <cellStyle name="20% - Accent1 2 3 5 2 2 2" xfId="10232" xr:uid="{00000000-0005-0000-0000-00004F270000}"/>
    <cellStyle name="20% - Accent1 2 3 5 2 2 2 2" xfId="10233" xr:uid="{00000000-0005-0000-0000-000050270000}"/>
    <cellStyle name="20% - Accent1 2 3 5 2 2 2 2 2" xfId="10234" xr:uid="{00000000-0005-0000-0000-000051270000}"/>
    <cellStyle name="20% - Accent1 2 3 5 2 2 2 3" xfId="10235" xr:uid="{00000000-0005-0000-0000-000052270000}"/>
    <cellStyle name="20% - Accent1 2 3 5 2 2 3" xfId="10236" xr:uid="{00000000-0005-0000-0000-000053270000}"/>
    <cellStyle name="20% - Accent1 2 3 5 2 2 3 2" xfId="10237" xr:uid="{00000000-0005-0000-0000-000054270000}"/>
    <cellStyle name="20% - Accent1 2 3 5 2 2 4" xfId="10238" xr:uid="{00000000-0005-0000-0000-000055270000}"/>
    <cellStyle name="20% - Accent1 2 3 5 2 3" xfId="10239" xr:uid="{00000000-0005-0000-0000-000056270000}"/>
    <cellStyle name="20% - Accent1 2 3 5 2 3 2" xfId="10240" xr:uid="{00000000-0005-0000-0000-000057270000}"/>
    <cellStyle name="20% - Accent1 2 3 5 2 3 2 2" xfId="10241" xr:uid="{00000000-0005-0000-0000-000058270000}"/>
    <cellStyle name="20% - Accent1 2 3 5 2 3 2 2 2" xfId="10242" xr:uid="{00000000-0005-0000-0000-000059270000}"/>
    <cellStyle name="20% - Accent1 2 3 5 2 3 2 3" xfId="10243" xr:uid="{00000000-0005-0000-0000-00005A270000}"/>
    <cellStyle name="20% - Accent1 2 3 5 2 3 3" xfId="10244" xr:uid="{00000000-0005-0000-0000-00005B270000}"/>
    <cellStyle name="20% - Accent1 2 3 5 2 3 3 2" xfId="10245" xr:uid="{00000000-0005-0000-0000-00005C270000}"/>
    <cellStyle name="20% - Accent1 2 3 5 2 3 4" xfId="10246" xr:uid="{00000000-0005-0000-0000-00005D270000}"/>
    <cellStyle name="20% - Accent1 2 3 5 2 4" xfId="10247" xr:uid="{00000000-0005-0000-0000-00005E270000}"/>
    <cellStyle name="20% - Accent1 2 3 5 2 4 2" xfId="10248" xr:uid="{00000000-0005-0000-0000-00005F270000}"/>
    <cellStyle name="20% - Accent1 2 3 5 2 4 2 2" xfId="10249" xr:uid="{00000000-0005-0000-0000-000060270000}"/>
    <cellStyle name="20% - Accent1 2 3 5 2 4 2 2 2" xfId="10250" xr:uid="{00000000-0005-0000-0000-000061270000}"/>
    <cellStyle name="20% - Accent1 2 3 5 2 4 2 3" xfId="10251" xr:uid="{00000000-0005-0000-0000-000062270000}"/>
    <cellStyle name="20% - Accent1 2 3 5 2 4 3" xfId="10252" xr:uid="{00000000-0005-0000-0000-000063270000}"/>
    <cellStyle name="20% - Accent1 2 3 5 2 4 3 2" xfId="10253" xr:uid="{00000000-0005-0000-0000-000064270000}"/>
    <cellStyle name="20% - Accent1 2 3 5 2 4 4" xfId="10254" xr:uid="{00000000-0005-0000-0000-000065270000}"/>
    <cellStyle name="20% - Accent1 2 3 5 2 5" xfId="10255" xr:uid="{00000000-0005-0000-0000-000066270000}"/>
    <cellStyle name="20% - Accent1 2 3 5 2 5 2" xfId="10256" xr:uid="{00000000-0005-0000-0000-000067270000}"/>
    <cellStyle name="20% - Accent1 2 3 5 2 5 2 2" xfId="10257" xr:uid="{00000000-0005-0000-0000-000068270000}"/>
    <cellStyle name="20% - Accent1 2 3 5 2 5 3" xfId="10258" xr:uid="{00000000-0005-0000-0000-000069270000}"/>
    <cellStyle name="20% - Accent1 2 3 5 2 6" xfId="10259" xr:uid="{00000000-0005-0000-0000-00006A270000}"/>
    <cellStyle name="20% - Accent1 2 3 5 2 6 2" xfId="10260" xr:uid="{00000000-0005-0000-0000-00006B270000}"/>
    <cellStyle name="20% - Accent1 2 3 5 2 6 2 2" xfId="10261" xr:uid="{00000000-0005-0000-0000-00006C270000}"/>
    <cellStyle name="20% - Accent1 2 3 5 2 6 3" xfId="10262" xr:uid="{00000000-0005-0000-0000-00006D270000}"/>
    <cellStyle name="20% - Accent1 2 3 5 2 7" xfId="10263" xr:uid="{00000000-0005-0000-0000-00006E270000}"/>
    <cellStyle name="20% - Accent1 2 3 5 2 7 2" xfId="10264" xr:uid="{00000000-0005-0000-0000-00006F270000}"/>
    <cellStyle name="20% - Accent1 2 3 5 2 8" xfId="10265" xr:uid="{00000000-0005-0000-0000-000070270000}"/>
    <cellStyle name="20% - Accent1 2 3 5 2 8 2" xfId="10266" xr:uid="{00000000-0005-0000-0000-000071270000}"/>
    <cellStyle name="20% - Accent1 2 3 5 2 9" xfId="10267" xr:uid="{00000000-0005-0000-0000-000072270000}"/>
    <cellStyle name="20% - Accent1 2 3 5 3" xfId="10268" xr:uid="{00000000-0005-0000-0000-000073270000}"/>
    <cellStyle name="20% - Accent1 2 3 5 3 2" xfId="10269" xr:uid="{00000000-0005-0000-0000-000074270000}"/>
    <cellStyle name="20% - Accent1 2 3 5 3 2 2" xfId="10270" xr:uid="{00000000-0005-0000-0000-000075270000}"/>
    <cellStyle name="20% - Accent1 2 3 5 3 2 2 2" xfId="10271" xr:uid="{00000000-0005-0000-0000-000076270000}"/>
    <cellStyle name="20% - Accent1 2 3 5 3 2 2 2 2" xfId="10272" xr:uid="{00000000-0005-0000-0000-000077270000}"/>
    <cellStyle name="20% - Accent1 2 3 5 3 2 2 3" xfId="10273" xr:uid="{00000000-0005-0000-0000-000078270000}"/>
    <cellStyle name="20% - Accent1 2 3 5 3 2 3" xfId="10274" xr:uid="{00000000-0005-0000-0000-000079270000}"/>
    <cellStyle name="20% - Accent1 2 3 5 3 2 3 2" xfId="10275" xr:uid="{00000000-0005-0000-0000-00007A270000}"/>
    <cellStyle name="20% - Accent1 2 3 5 3 2 4" xfId="10276" xr:uid="{00000000-0005-0000-0000-00007B270000}"/>
    <cellStyle name="20% - Accent1 2 3 5 3 3" xfId="10277" xr:uid="{00000000-0005-0000-0000-00007C270000}"/>
    <cellStyle name="20% - Accent1 2 3 5 3 3 2" xfId="10278" xr:uid="{00000000-0005-0000-0000-00007D270000}"/>
    <cellStyle name="20% - Accent1 2 3 5 3 3 2 2" xfId="10279" xr:uid="{00000000-0005-0000-0000-00007E270000}"/>
    <cellStyle name="20% - Accent1 2 3 5 3 3 2 2 2" xfId="10280" xr:uid="{00000000-0005-0000-0000-00007F270000}"/>
    <cellStyle name="20% - Accent1 2 3 5 3 3 2 3" xfId="10281" xr:uid="{00000000-0005-0000-0000-000080270000}"/>
    <cellStyle name="20% - Accent1 2 3 5 3 3 3" xfId="10282" xr:uid="{00000000-0005-0000-0000-000081270000}"/>
    <cellStyle name="20% - Accent1 2 3 5 3 3 3 2" xfId="10283" xr:uid="{00000000-0005-0000-0000-000082270000}"/>
    <cellStyle name="20% - Accent1 2 3 5 3 3 4" xfId="10284" xr:uid="{00000000-0005-0000-0000-000083270000}"/>
    <cellStyle name="20% - Accent1 2 3 5 3 4" xfId="10285" xr:uid="{00000000-0005-0000-0000-000084270000}"/>
    <cellStyle name="20% - Accent1 2 3 5 3 4 2" xfId="10286" xr:uid="{00000000-0005-0000-0000-000085270000}"/>
    <cellStyle name="20% - Accent1 2 3 5 3 4 2 2" xfId="10287" xr:uid="{00000000-0005-0000-0000-000086270000}"/>
    <cellStyle name="20% - Accent1 2 3 5 3 4 2 2 2" xfId="10288" xr:uid="{00000000-0005-0000-0000-000087270000}"/>
    <cellStyle name="20% - Accent1 2 3 5 3 4 2 3" xfId="10289" xr:uid="{00000000-0005-0000-0000-000088270000}"/>
    <cellStyle name="20% - Accent1 2 3 5 3 4 3" xfId="10290" xr:uid="{00000000-0005-0000-0000-000089270000}"/>
    <cellStyle name="20% - Accent1 2 3 5 3 4 3 2" xfId="10291" xr:uid="{00000000-0005-0000-0000-00008A270000}"/>
    <cellStyle name="20% - Accent1 2 3 5 3 4 4" xfId="10292" xr:uid="{00000000-0005-0000-0000-00008B270000}"/>
    <cellStyle name="20% - Accent1 2 3 5 3 5" xfId="10293" xr:uid="{00000000-0005-0000-0000-00008C270000}"/>
    <cellStyle name="20% - Accent1 2 3 5 3 5 2" xfId="10294" xr:uid="{00000000-0005-0000-0000-00008D270000}"/>
    <cellStyle name="20% - Accent1 2 3 5 3 5 2 2" xfId="10295" xr:uid="{00000000-0005-0000-0000-00008E270000}"/>
    <cellStyle name="20% - Accent1 2 3 5 3 5 3" xfId="10296" xr:uid="{00000000-0005-0000-0000-00008F270000}"/>
    <cellStyle name="20% - Accent1 2 3 5 3 6" xfId="10297" xr:uid="{00000000-0005-0000-0000-000090270000}"/>
    <cellStyle name="20% - Accent1 2 3 5 3 6 2" xfId="10298" xr:uid="{00000000-0005-0000-0000-000091270000}"/>
    <cellStyle name="20% - Accent1 2 3 5 3 6 2 2" xfId="10299" xr:uid="{00000000-0005-0000-0000-000092270000}"/>
    <cellStyle name="20% - Accent1 2 3 5 3 6 3" xfId="10300" xr:uid="{00000000-0005-0000-0000-000093270000}"/>
    <cellStyle name="20% - Accent1 2 3 5 3 7" xfId="10301" xr:uid="{00000000-0005-0000-0000-000094270000}"/>
    <cellStyle name="20% - Accent1 2 3 5 3 7 2" xfId="10302" xr:uid="{00000000-0005-0000-0000-000095270000}"/>
    <cellStyle name="20% - Accent1 2 3 5 3 8" xfId="10303" xr:uid="{00000000-0005-0000-0000-000096270000}"/>
    <cellStyle name="20% - Accent1 2 3 5 3 8 2" xfId="10304" xr:uid="{00000000-0005-0000-0000-000097270000}"/>
    <cellStyle name="20% - Accent1 2 3 5 3 9" xfId="10305" xr:uid="{00000000-0005-0000-0000-000098270000}"/>
    <cellStyle name="20% - Accent1 2 3 5 4" xfId="10306" xr:uid="{00000000-0005-0000-0000-000099270000}"/>
    <cellStyle name="20% - Accent1 2 3 5 4 2" xfId="10307" xr:uid="{00000000-0005-0000-0000-00009A270000}"/>
    <cellStyle name="20% - Accent1 2 3 5 4 2 2" xfId="10308" xr:uid="{00000000-0005-0000-0000-00009B270000}"/>
    <cellStyle name="20% - Accent1 2 3 5 4 2 2 2" xfId="10309" xr:uid="{00000000-0005-0000-0000-00009C270000}"/>
    <cellStyle name="20% - Accent1 2 3 5 4 2 3" xfId="10310" xr:uid="{00000000-0005-0000-0000-00009D270000}"/>
    <cellStyle name="20% - Accent1 2 3 5 4 3" xfId="10311" xr:uid="{00000000-0005-0000-0000-00009E270000}"/>
    <cellStyle name="20% - Accent1 2 3 5 4 3 2" xfId="10312" xr:uid="{00000000-0005-0000-0000-00009F270000}"/>
    <cellStyle name="20% - Accent1 2 3 5 4 4" xfId="10313" xr:uid="{00000000-0005-0000-0000-0000A0270000}"/>
    <cellStyle name="20% - Accent1 2 3 5 5" xfId="10314" xr:uid="{00000000-0005-0000-0000-0000A1270000}"/>
    <cellStyle name="20% - Accent1 2 3 5 5 2" xfId="10315" xr:uid="{00000000-0005-0000-0000-0000A2270000}"/>
    <cellStyle name="20% - Accent1 2 3 5 5 2 2" xfId="10316" xr:uid="{00000000-0005-0000-0000-0000A3270000}"/>
    <cellStyle name="20% - Accent1 2 3 5 5 2 2 2" xfId="10317" xr:uid="{00000000-0005-0000-0000-0000A4270000}"/>
    <cellStyle name="20% - Accent1 2 3 5 5 2 3" xfId="10318" xr:uid="{00000000-0005-0000-0000-0000A5270000}"/>
    <cellStyle name="20% - Accent1 2 3 5 5 3" xfId="10319" xr:uid="{00000000-0005-0000-0000-0000A6270000}"/>
    <cellStyle name="20% - Accent1 2 3 5 5 3 2" xfId="10320" xr:uid="{00000000-0005-0000-0000-0000A7270000}"/>
    <cellStyle name="20% - Accent1 2 3 5 5 4" xfId="10321" xr:uid="{00000000-0005-0000-0000-0000A8270000}"/>
    <cellStyle name="20% - Accent1 2 3 5 6" xfId="10322" xr:uid="{00000000-0005-0000-0000-0000A9270000}"/>
    <cellStyle name="20% - Accent1 2 3 5 6 2" xfId="10323" xr:uid="{00000000-0005-0000-0000-0000AA270000}"/>
    <cellStyle name="20% - Accent1 2 3 5 6 2 2" xfId="10324" xr:uid="{00000000-0005-0000-0000-0000AB270000}"/>
    <cellStyle name="20% - Accent1 2 3 5 6 2 2 2" xfId="10325" xr:uid="{00000000-0005-0000-0000-0000AC270000}"/>
    <cellStyle name="20% - Accent1 2 3 5 6 2 3" xfId="10326" xr:uid="{00000000-0005-0000-0000-0000AD270000}"/>
    <cellStyle name="20% - Accent1 2 3 5 6 3" xfId="10327" xr:uid="{00000000-0005-0000-0000-0000AE270000}"/>
    <cellStyle name="20% - Accent1 2 3 5 6 3 2" xfId="10328" xr:uid="{00000000-0005-0000-0000-0000AF270000}"/>
    <cellStyle name="20% - Accent1 2 3 5 6 4" xfId="10329" xr:uid="{00000000-0005-0000-0000-0000B0270000}"/>
    <cellStyle name="20% - Accent1 2 3 5 7" xfId="10330" xr:uid="{00000000-0005-0000-0000-0000B1270000}"/>
    <cellStyle name="20% - Accent1 2 3 5 7 2" xfId="10331" xr:uid="{00000000-0005-0000-0000-0000B2270000}"/>
    <cellStyle name="20% - Accent1 2 3 5 7 2 2" xfId="10332" xr:uid="{00000000-0005-0000-0000-0000B3270000}"/>
    <cellStyle name="20% - Accent1 2 3 5 7 3" xfId="10333" xr:uid="{00000000-0005-0000-0000-0000B4270000}"/>
    <cellStyle name="20% - Accent1 2 3 5 8" xfId="10334" xr:uid="{00000000-0005-0000-0000-0000B5270000}"/>
    <cellStyle name="20% - Accent1 2 3 5 8 2" xfId="10335" xr:uid="{00000000-0005-0000-0000-0000B6270000}"/>
    <cellStyle name="20% - Accent1 2 3 5 8 2 2" xfId="10336" xr:uid="{00000000-0005-0000-0000-0000B7270000}"/>
    <cellStyle name="20% - Accent1 2 3 5 8 3" xfId="10337" xr:uid="{00000000-0005-0000-0000-0000B8270000}"/>
    <cellStyle name="20% - Accent1 2 3 5 9" xfId="10338" xr:uid="{00000000-0005-0000-0000-0000B9270000}"/>
    <cellStyle name="20% - Accent1 2 3 5 9 2" xfId="10339" xr:uid="{00000000-0005-0000-0000-0000BA270000}"/>
    <cellStyle name="20% - Accent1 2 3 6" xfId="10340" xr:uid="{00000000-0005-0000-0000-0000BB270000}"/>
    <cellStyle name="20% - Accent1 2 3 6 10" xfId="10341" xr:uid="{00000000-0005-0000-0000-0000BC270000}"/>
    <cellStyle name="20% - Accent1 2 3 6 10 2" xfId="10342" xr:uid="{00000000-0005-0000-0000-0000BD270000}"/>
    <cellStyle name="20% - Accent1 2 3 6 11" xfId="10343" xr:uid="{00000000-0005-0000-0000-0000BE270000}"/>
    <cellStyle name="20% - Accent1 2 3 6 2" xfId="10344" xr:uid="{00000000-0005-0000-0000-0000BF270000}"/>
    <cellStyle name="20% - Accent1 2 3 6 2 2" xfId="10345" xr:uid="{00000000-0005-0000-0000-0000C0270000}"/>
    <cellStyle name="20% - Accent1 2 3 6 2 2 2" xfId="10346" xr:uid="{00000000-0005-0000-0000-0000C1270000}"/>
    <cellStyle name="20% - Accent1 2 3 6 2 2 2 2" xfId="10347" xr:uid="{00000000-0005-0000-0000-0000C2270000}"/>
    <cellStyle name="20% - Accent1 2 3 6 2 2 2 2 2" xfId="10348" xr:uid="{00000000-0005-0000-0000-0000C3270000}"/>
    <cellStyle name="20% - Accent1 2 3 6 2 2 2 3" xfId="10349" xr:uid="{00000000-0005-0000-0000-0000C4270000}"/>
    <cellStyle name="20% - Accent1 2 3 6 2 2 3" xfId="10350" xr:uid="{00000000-0005-0000-0000-0000C5270000}"/>
    <cellStyle name="20% - Accent1 2 3 6 2 2 3 2" xfId="10351" xr:uid="{00000000-0005-0000-0000-0000C6270000}"/>
    <cellStyle name="20% - Accent1 2 3 6 2 2 4" xfId="10352" xr:uid="{00000000-0005-0000-0000-0000C7270000}"/>
    <cellStyle name="20% - Accent1 2 3 6 2 3" xfId="10353" xr:uid="{00000000-0005-0000-0000-0000C8270000}"/>
    <cellStyle name="20% - Accent1 2 3 6 2 3 2" xfId="10354" xr:uid="{00000000-0005-0000-0000-0000C9270000}"/>
    <cellStyle name="20% - Accent1 2 3 6 2 3 2 2" xfId="10355" xr:uid="{00000000-0005-0000-0000-0000CA270000}"/>
    <cellStyle name="20% - Accent1 2 3 6 2 3 2 2 2" xfId="10356" xr:uid="{00000000-0005-0000-0000-0000CB270000}"/>
    <cellStyle name="20% - Accent1 2 3 6 2 3 2 3" xfId="10357" xr:uid="{00000000-0005-0000-0000-0000CC270000}"/>
    <cellStyle name="20% - Accent1 2 3 6 2 3 3" xfId="10358" xr:uid="{00000000-0005-0000-0000-0000CD270000}"/>
    <cellStyle name="20% - Accent1 2 3 6 2 3 3 2" xfId="10359" xr:uid="{00000000-0005-0000-0000-0000CE270000}"/>
    <cellStyle name="20% - Accent1 2 3 6 2 3 4" xfId="10360" xr:uid="{00000000-0005-0000-0000-0000CF270000}"/>
    <cellStyle name="20% - Accent1 2 3 6 2 4" xfId="10361" xr:uid="{00000000-0005-0000-0000-0000D0270000}"/>
    <cellStyle name="20% - Accent1 2 3 6 2 4 2" xfId="10362" xr:uid="{00000000-0005-0000-0000-0000D1270000}"/>
    <cellStyle name="20% - Accent1 2 3 6 2 4 2 2" xfId="10363" xr:uid="{00000000-0005-0000-0000-0000D2270000}"/>
    <cellStyle name="20% - Accent1 2 3 6 2 4 2 2 2" xfId="10364" xr:uid="{00000000-0005-0000-0000-0000D3270000}"/>
    <cellStyle name="20% - Accent1 2 3 6 2 4 2 3" xfId="10365" xr:uid="{00000000-0005-0000-0000-0000D4270000}"/>
    <cellStyle name="20% - Accent1 2 3 6 2 4 3" xfId="10366" xr:uid="{00000000-0005-0000-0000-0000D5270000}"/>
    <cellStyle name="20% - Accent1 2 3 6 2 4 3 2" xfId="10367" xr:uid="{00000000-0005-0000-0000-0000D6270000}"/>
    <cellStyle name="20% - Accent1 2 3 6 2 4 4" xfId="10368" xr:uid="{00000000-0005-0000-0000-0000D7270000}"/>
    <cellStyle name="20% - Accent1 2 3 6 2 5" xfId="10369" xr:uid="{00000000-0005-0000-0000-0000D8270000}"/>
    <cellStyle name="20% - Accent1 2 3 6 2 5 2" xfId="10370" xr:uid="{00000000-0005-0000-0000-0000D9270000}"/>
    <cellStyle name="20% - Accent1 2 3 6 2 5 2 2" xfId="10371" xr:uid="{00000000-0005-0000-0000-0000DA270000}"/>
    <cellStyle name="20% - Accent1 2 3 6 2 5 3" xfId="10372" xr:uid="{00000000-0005-0000-0000-0000DB270000}"/>
    <cellStyle name="20% - Accent1 2 3 6 2 6" xfId="10373" xr:uid="{00000000-0005-0000-0000-0000DC270000}"/>
    <cellStyle name="20% - Accent1 2 3 6 2 6 2" xfId="10374" xr:uid="{00000000-0005-0000-0000-0000DD270000}"/>
    <cellStyle name="20% - Accent1 2 3 6 2 6 2 2" xfId="10375" xr:uid="{00000000-0005-0000-0000-0000DE270000}"/>
    <cellStyle name="20% - Accent1 2 3 6 2 6 3" xfId="10376" xr:uid="{00000000-0005-0000-0000-0000DF270000}"/>
    <cellStyle name="20% - Accent1 2 3 6 2 7" xfId="10377" xr:uid="{00000000-0005-0000-0000-0000E0270000}"/>
    <cellStyle name="20% - Accent1 2 3 6 2 7 2" xfId="10378" xr:uid="{00000000-0005-0000-0000-0000E1270000}"/>
    <cellStyle name="20% - Accent1 2 3 6 2 8" xfId="10379" xr:uid="{00000000-0005-0000-0000-0000E2270000}"/>
    <cellStyle name="20% - Accent1 2 3 6 2 8 2" xfId="10380" xr:uid="{00000000-0005-0000-0000-0000E3270000}"/>
    <cellStyle name="20% - Accent1 2 3 6 2 9" xfId="10381" xr:uid="{00000000-0005-0000-0000-0000E4270000}"/>
    <cellStyle name="20% - Accent1 2 3 6 3" xfId="10382" xr:uid="{00000000-0005-0000-0000-0000E5270000}"/>
    <cellStyle name="20% - Accent1 2 3 6 3 2" xfId="10383" xr:uid="{00000000-0005-0000-0000-0000E6270000}"/>
    <cellStyle name="20% - Accent1 2 3 6 3 2 2" xfId="10384" xr:uid="{00000000-0005-0000-0000-0000E7270000}"/>
    <cellStyle name="20% - Accent1 2 3 6 3 2 2 2" xfId="10385" xr:uid="{00000000-0005-0000-0000-0000E8270000}"/>
    <cellStyle name="20% - Accent1 2 3 6 3 2 2 2 2" xfId="10386" xr:uid="{00000000-0005-0000-0000-0000E9270000}"/>
    <cellStyle name="20% - Accent1 2 3 6 3 2 2 3" xfId="10387" xr:uid="{00000000-0005-0000-0000-0000EA270000}"/>
    <cellStyle name="20% - Accent1 2 3 6 3 2 3" xfId="10388" xr:uid="{00000000-0005-0000-0000-0000EB270000}"/>
    <cellStyle name="20% - Accent1 2 3 6 3 2 3 2" xfId="10389" xr:uid="{00000000-0005-0000-0000-0000EC270000}"/>
    <cellStyle name="20% - Accent1 2 3 6 3 2 4" xfId="10390" xr:uid="{00000000-0005-0000-0000-0000ED270000}"/>
    <cellStyle name="20% - Accent1 2 3 6 3 3" xfId="10391" xr:uid="{00000000-0005-0000-0000-0000EE270000}"/>
    <cellStyle name="20% - Accent1 2 3 6 3 3 2" xfId="10392" xr:uid="{00000000-0005-0000-0000-0000EF270000}"/>
    <cellStyle name="20% - Accent1 2 3 6 3 3 2 2" xfId="10393" xr:uid="{00000000-0005-0000-0000-0000F0270000}"/>
    <cellStyle name="20% - Accent1 2 3 6 3 3 2 2 2" xfId="10394" xr:uid="{00000000-0005-0000-0000-0000F1270000}"/>
    <cellStyle name="20% - Accent1 2 3 6 3 3 2 3" xfId="10395" xr:uid="{00000000-0005-0000-0000-0000F2270000}"/>
    <cellStyle name="20% - Accent1 2 3 6 3 3 3" xfId="10396" xr:uid="{00000000-0005-0000-0000-0000F3270000}"/>
    <cellStyle name="20% - Accent1 2 3 6 3 3 3 2" xfId="10397" xr:uid="{00000000-0005-0000-0000-0000F4270000}"/>
    <cellStyle name="20% - Accent1 2 3 6 3 3 4" xfId="10398" xr:uid="{00000000-0005-0000-0000-0000F5270000}"/>
    <cellStyle name="20% - Accent1 2 3 6 3 4" xfId="10399" xr:uid="{00000000-0005-0000-0000-0000F6270000}"/>
    <cellStyle name="20% - Accent1 2 3 6 3 4 2" xfId="10400" xr:uid="{00000000-0005-0000-0000-0000F7270000}"/>
    <cellStyle name="20% - Accent1 2 3 6 3 4 2 2" xfId="10401" xr:uid="{00000000-0005-0000-0000-0000F8270000}"/>
    <cellStyle name="20% - Accent1 2 3 6 3 4 2 2 2" xfId="10402" xr:uid="{00000000-0005-0000-0000-0000F9270000}"/>
    <cellStyle name="20% - Accent1 2 3 6 3 4 2 3" xfId="10403" xr:uid="{00000000-0005-0000-0000-0000FA270000}"/>
    <cellStyle name="20% - Accent1 2 3 6 3 4 3" xfId="10404" xr:uid="{00000000-0005-0000-0000-0000FB270000}"/>
    <cellStyle name="20% - Accent1 2 3 6 3 4 3 2" xfId="10405" xr:uid="{00000000-0005-0000-0000-0000FC270000}"/>
    <cellStyle name="20% - Accent1 2 3 6 3 4 4" xfId="10406" xr:uid="{00000000-0005-0000-0000-0000FD270000}"/>
    <cellStyle name="20% - Accent1 2 3 6 3 5" xfId="10407" xr:uid="{00000000-0005-0000-0000-0000FE270000}"/>
    <cellStyle name="20% - Accent1 2 3 6 3 5 2" xfId="10408" xr:uid="{00000000-0005-0000-0000-0000FF270000}"/>
    <cellStyle name="20% - Accent1 2 3 6 3 5 2 2" xfId="10409" xr:uid="{00000000-0005-0000-0000-000000280000}"/>
    <cellStyle name="20% - Accent1 2 3 6 3 5 3" xfId="10410" xr:uid="{00000000-0005-0000-0000-000001280000}"/>
    <cellStyle name="20% - Accent1 2 3 6 3 6" xfId="10411" xr:uid="{00000000-0005-0000-0000-000002280000}"/>
    <cellStyle name="20% - Accent1 2 3 6 3 6 2" xfId="10412" xr:uid="{00000000-0005-0000-0000-000003280000}"/>
    <cellStyle name="20% - Accent1 2 3 6 3 6 2 2" xfId="10413" xr:uid="{00000000-0005-0000-0000-000004280000}"/>
    <cellStyle name="20% - Accent1 2 3 6 3 6 3" xfId="10414" xr:uid="{00000000-0005-0000-0000-000005280000}"/>
    <cellStyle name="20% - Accent1 2 3 6 3 7" xfId="10415" xr:uid="{00000000-0005-0000-0000-000006280000}"/>
    <cellStyle name="20% - Accent1 2 3 6 3 7 2" xfId="10416" xr:uid="{00000000-0005-0000-0000-000007280000}"/>
    <cellStyle name="20% - Accent1 2 3 6 3 8" xfId="10417" xr:uid="{00000000-0005-0000-0000-000008280000}"/>
    <cellStyle name="20% - Accent1 2 3 6 3 8 2" xfId="10418" xr:uid="{00000000-0005-0000-0000-000009280000}"/>
    <cellStyle name="20% - Accent1 2 3 6 3 9" xfId="10419" xr:uid="{00000000-0005-0000-0000-00000A280000}"/>
    <cellStyle name="20% - Accent1 2 3 6 4" xfId="10420" xr:uid="{00000000-0005-0000-0000-00000B280000}"/>
    <cellStyle name="20% - Accent1 2 3 6 4 2" xfId="10421" xr:uid="{00000000-0005-0000-0000-00000C280000}"/>
    <cellStyle name="20% - Accent1 2 3 6 4 2 2" xfId="10422" xr:uid="{00000000-0005-0000-0000-00000D280000}"/>
    <cellStyle name="20% - Accent1 2 3 6 4 2 2 2" xfId="10423" xr:uid="{00000000-0005-0000-0000-00000E280000}"/>
    <cellStyle name="20% - Accent1 2 3 6 4 2 3" xfId="10424" xr:uid="{00000000-0005-0000-0000-00000F280000}"/>
    <cellStyle name="20% - Accent1 2 3 6 4 3" xfId="10425" xr:uid="{00000000-0005-0000-0000-000010280000}"/>
    <cellStyle name="20% - Accent1 2 3 6 4 3 2" xfId="10426" xr:uid="{00000000-0005-0000-0000-000011280000}"/>
    <cellStyle name="20% - Accent1 2 3 6 4 4" xfId="10427" xr:uid="{00000000-0005-0000-0000-000012280000}"/>
    <cellStyle name="20% - Accent1 2 3 6 5" xfId="10428" xr:uid="{00000000-0005-0000-0000-000013280000}"/>
    <cellStyle name="20% - Accent1 2 3 6 5 2" xfId="10429" xr:uid="{00000000-0005-0000-0000-000014280000}"/>
    <cellStyle name="20% - Accent1 2 3 6 5 2 2" xfId="10430" xr:uid="{00000000-0005-0000-0000-000015280000}"/>
    <cellStyle name="20% - Accent1 2 3 6 5 2 2 2" xfId="10431" xr:uid="{00000000-0005-0000-0000-000016280000}"/>
    <cellStyle name="20% - Accent1 2 3 6 5 2 3" xfId="10432" xr:uid="{00000000-0005-0000-0000-000017280000}"/>
    <cellStyle name="20% - Accent1 2 3 6 5 3" xfId="10433" xr:uid="{00000000-0005-0000-0000-000018280000}"/>
    <cellStyle name="20% - Accent1 2 3 6 5 3 2" xfId="10434" xr:uid="{00000000-0005-0000-0000-000019280000}"/>
    <cellStyle name="20% - Accent1 2 3 6 5 4" xfId="10435" xr:uid="{00000000-0005-0000-0000-00001A280000}"/>
    <cellStyle name="20% - Accent1 2 3 6 6" xfId="10436" xr:uid="{00000000-0005-0000-0000-00001B280000}"/>
    <cellStyle name="20% - Accent1 2 3 6 6 2" xfId="10437" xr:uid="{00000000-0005-0000-0000-00001C280000}"/>
    <cellStyle name="20% - Accent1 2 3 6 6 2 2" xfId="10438" xr:uid="{00000000-0005-0000-0000-00001D280000}"/>
    <cellStyle name="20% - Accent1 2 3 6 6 2 2 2" xfId="10439" xr:uid="{00000000-0005-0000-0000-00001E280000}"/>
    <cellStyle name="20% - Accent1 2 3 6 6 2 3" xfId="10440" xr:uid="{00000000-0005-0000-0000-00001F280000}"/>
    <cellStyle name="20% - Accent1 2 3 6 6 3" xfId="10441" xr:uid="{00000000-0005-0000-0000-000020280000}"/>
    <cellStyle name="20% - Accent1 2 3 6 6 3 2" xfId="10442" xr:uid="{00000000-0005-0000-0000-000021280000}"/>
    <cellStyle name="20% - Accent1 2 3 6 6 4" xfId="10443" xr:uid="{00000000-0005-0000-0000-000022280000}"/>
    <cellStyle name="20% - Accent1 2 3 6 7" xfId="10444" xr:uid="{00000000-0005-0000-0000-000023280000}"/>
    <cellStyle name="20% - Accent1 2 3 6 7 2" xfId="10445" xr:uid="{00000000-0005-0000-0000-000024280000}"/>
    <cellStyle name="20% - Accent1 2 3 6 7 2 2" xfId="10446" xr:uid="{00000000-0005-0000-0000-000025280000}"/>
    <cellStyle name="20% - Accent1 2 3 6 7 3" xfId="10447" xr:uid="{00000000-0005-0000-0000-000026280000}"/>
    <cellStyle name="20% - Accent1 2 3 6 8" xfId="10448" xr:uid="{00000000-0005-0000-0000-000027280000}"/>
    <cellStyle name="20% - Accent1 2 3 6 8 2" xfId="10449" xr:uid="{00000000-0005-0000-0000-000028280000}"/>
    <cellStyle name="20% - Accent1 2 3 6 8 2 2" xfId="10450" xr:uid="{00000000-0005-0000-0000-000029280000}"/>
    <cellStyle name="20% - Accent1 2 3 6 8 3" xfId="10451" xr:uid="{00000000-0005-0000-0000-00002A280000}"/>
    <cellStyle name="20% - Accent1 2 3 6 9" xfId="10452" xr:uid="{00000000-0005-0000-0000-00002B280000}"/>
    <cellStyle name="20% - Accent1 2 3 6 9 2" xfId="10453" xr:uid="{00000000-0005-0000-0000-00002C280000}"/>
    <cellStyle name="20% - Accent1 2 3 7" xfId="10454" xr:uid="{00000000-0005-0000-0000-00002D280000}"/>
    <cellStyle name="20% - Accent1 2 3 7 2" xfId="10455" xr:uid="{00000000-0005-0000-0000-00002E280000}"/>
    <cellStyle name="20% - Accent1 2 3 7 2 2" xfId="10456" xr:uid="{00000000-0005-0000-0000-00002F280000}"/>
    <cellStyle name="20% - Accent1 2 3 7 2 2 2" xfId="10457" xr:uid="{00000000-0005-0000-0000-000030280000}"/>
    <cellStyle name="20% - Accent1 2 3 7 2 2 2 2" xfId="10458" xr:uid="{00000000-0005-0000-0000-000031280000}"/>
    <cellStyle name="20% - Accent1 2 3 7 2 2 3" xfId="10459" xr:uid="{00000000-0005-0000-0000-000032280000}"/>
    <cellStyle name="20% - Accent1 2 3 7 2 3" xfId="10460" xr:uid="{00000000-0005-0000-0000-000033280000}"/>
    <cellStyle name="20% - Accent1 2 3 7 2 3 2" xfId="10461" xr:uid="{00000000-0005-0000-0000-000034280000}"/>
    <cellStyle name="20% - Accent1 2 3 7 2 4" xfId="10462" xr:uid="{00000000-0005-0000-0000-000035280000}"/>
    <cellStyle name="20% - Accent1 2 3 7 3" xfId="10463" xr:uid="{00000000-0005-0000-0000-000036280000}"/>
    <cellStyle name="20% - Accent1 2 3 7 3 2" xfId="10464" xr:uid="{00000000-0005-0000-0000-000037280000}"/>
    <cellStyle name="20% - Accent1 2 3 7 3 2 2" xfId="10465" xr:uid="{00000000-0005-0000-0000-000038280000}"/>
    <cellStyle name="20% - Accent1 2 3 7 3 2 2 2" xfId="10466" xr:uid="{00000000-0005-0000-0000-000039280000}"/>
    <cellStyle name="20% - Accent1 2 3 7 3 2 3" xfId="10467" xr:uid="{00000000-0005-0000-0000-00003A280000}"/>
    <cellStyle name="20% - Accent1 2 3 7 3 3" xfId="10468" xr:uid="{00000000-0005-0000-0000-00003B280000}"/>
    <cellStyle name="20% - Accent1 2 3 7 3 3 2" xfId="10469" xr:uid="{00000000-0005-0000-0000-00003C280000}"/>
    <cellStyle name="20% - Accent1 2 3 7 3 4" xfId="10470" xr:uid="{00000000-0005-0000-0000-00003D280000}"/>
    <cellStyle name="20% - Accent1 2 3 7 4" xfId="10471" xr:uid="{00000000-0005-0000-0000-00003E280000}"/>
    <cellStyle name="20% - Accent1 2 3 7 4 2" xfId="10472" xr:uid="{00000000-0005-0000-0000-00003F280000}"/>
    <cellStyle name="20% - Accent1 2 3 7 4 2 2" xfId="10473" xr:uid="{00000000-0005-0000-0000-000040280000}"/>
    <cellStyle name="20% - Accent1 2 3 7 4 2 2 2" xfId="10474" xr:uid="{00000000-0005-0000-0000-000041280000}"/>
    <cellStyle name="20% - Accent1 2 3 7 4 2 3" xfId="10475" xr:uid="{00000000-0005-0000-0000-000042280000}"/>
    <cellStyle name="20% - Accent1 2 3 7 4 3" xfId="10476" xr:uid="{00000000-0005-0000-0000-000043280000}"/>
    <cellStyle name="20% - Accent1 2 3 7 4 3 2" xfId="10477" xr:uid="{00000000-0005-0000-0000-000044280000}"/>
    <cellStyle name="20% - Accent1 2 3 7 4 4" xfId="10478" xr:uid="{00000000-0005-0000-0000-000045280000}"/>
    <cellStyle name="20% - Accent1 2 3 7 5" xfId="10479" xr:uid="{00000000-0005-0000-0000-000046280000}"/>
    <cellStyle name="20% - Accent1 2 3 7 5 2" xfId="10480" xr:uid="{00000000-0005-0000-0000-000047280000}"/>
    <cellStyle name="20% - Accent1 2 3 7 5 2 2" xfId="10481" xr:uid="{00000000-0005-0000-0000-000048280000}"/>
    <cellStyle name="20% - Accent1 2 3 7 5 3" xfId="10482" xr:uid="{00000000-0005-0000-0000-000049280000}"/>
    <cellStyle name="20% - Accent1 2 3 7 6" xfId="10483" xr:uid="{00000000-0005-0000-0000-00004A280000}"/>
    <cellStyle name="20% - Accent1 2 3 7 6 2" xfId="10484" xr:uid="{00000000-0005-0000-0000-00004B280000}"/>
    <cellStyle name="20% - Accent1 2 3 7 6 2 2" xfId="10485" xr:uid="{00000000-0005-0000-0000-00004C280000}"/>
    <cellStyle name="20% - Accent1 2 3 7 6 3" xfId="10486" xr:uid="{00000000-0005-0000-0000-00004D280000}"/>
    <cellStyle name="20% - Accent1 2 3 7 7" xfId="10487" xr:uid="{00000000-0005-0000-0000-00004E280000}"/>
    <cellStyle name="20% - Accent1 2 3 7 7 2" xfId="10488" xr:uid="{00000000-0005-0000-0000-00004F280000}"/>
    <cellStyle name="20% - Accent1 2 3 7 8" xfId="10489" xr:uid="{00000000-0005-0000-0000-000050280000}"/>
    <cellStyle name="20% - Accent1 2 3 7 8 2" xfId="10490" xr:uid="{00000000-0005-0000-0000-000051280000}"/>
    <cellStyle name="20% - Accent1 2 3 7 9" xfId="10491" xr:uid="{00000000-0005-0000-0000-000052280000}"/>
    <cellStyle name="20% - Accent1 2 3 8" xfId="10492" xr:uid="{00000000-0005-0000-0000-000053280000}"/>
    <cellStyle name="20% - Accent1 2 3 8 2" xfId="10493" xr:uid="{00000000-0005-0000-0000-000054280000}"/>
    <cellStyle name="20% - Accent1 2 3 8 2 2" xfId="10494" xr:uid="{00000000-0005-0000-0000-000055280000}"/>
    <cellStyle name="20% - Accent1 2 3 8 2 2 2" xfId="10495" xr:uid="{00000000-0005-0000-0000-000056280000}"/>
    <cellStyle name="20% - Accent1 2 3 8 2 2 2 2" xfId="10496" xr:uid="{00000000-0005-0000-0000-000057280000}"/>
    <cellStyle name="20% - Accent1 2 3 8 2 2 3" xfId="10497" xr:uid="{00000000-0005-0000-0000-000058280000}"/>
    <cellStyle name="20% - Accent1 2 3 8 2 3" xfId="10498" xr:uid="{00000000-0005-0000-0000-000059280000}"/>
    <cellStyle name="20% - Accent1 2 3 8 2 3 2" xfId="10499" xr:uid="{00000000-0005-0000-0000-00005A280000}"/>
    <cellStyle name="20% - Accent1 2 3 8 2 4" xfId="10500" xr:uid="{00000000-0005-0000-0000-00005B280000}"/>
    <cellStyle name="20% - Accent1 2 3 8 3" xfId="10501" xr:uid="{00000000-0005-0000-0000-00005C280000}"/>
    <cellStyle name="20% - Accent1 2 3 8 3 2" xfId="10502" xr:uid="{00000000-0005-0000-0000-00005D280000}"/>
    <cellStyle name="20% - Accent1 2 3 8 3 2 2" xfId="10503" xr:uid="{00000000-0005-0000-0000-00005E280000}"/>
    <cellStyle name="20% - Accent1 2 3 8 3 2 2 2" xfId="10504" xr:uid="{00000000-0005-0000-0000-00005F280000}"/>
    <cellStyle name="20% - Accent1 2 3 8 3 2 3" xfId="10505" xr:uid="{00000000-0005-0000-0000-000060280000}"/>
    <cellStyle name="20% - Accent1 2 3 8 3 3" xfId="10506" xr:uid="{00000000-0005-0000-0000-000061280000}"/>
    <cellStyle name="20% - Accent1 2 3 8 3 3 2" xfId="10507" xr:uid="{00000000-0005-0000-0000-000062280000}"/>
    <cellStyle name="20% - Accent1 2 3 8 3 4" xfId="10508" xr:uid="{00000000-0005-0000-0000-000063280000}"/>
    <cellStyle name="20% - Accent1 2 3 8 4" xfId="10509" xr:uid="{00000000-0005-0000-0000-000064280000}"/>
    <cellStyle name="20% - Accent1 2 3 8 4 2" xfId="10510" xr:uid="{00000000-0005-0000-0000-000065280000}"/>
    <cellStyle name="20% - Accent1 2 3 8 4 2 2" xfId="10511" xr:uid="{00000000-0005-0000-0000-000066280000}"/>
    <cellStyle name="20% - Accent1 2 3 8 4 2 2 2" xfId="10512" xr:uid="{00000000-0005-0000-0000-000067280000}"/>
    <cellStyle name="20% - Accent1 2 3 8 4 2 3" xfId="10513" xr:uid="{00000000-0005-0000-0000-000068280000}"/>
    <cellStyle name="20% - Accent1 2 3 8 4 3" xfId="10514" xr:uid="{00000000-0005-0000-0000-000069280000}"/>
    <cellStyle name="20% - Accent1 2 3 8 4 3 2" xfId="10515" xr:uid="{00000000-0005-0000-0000-00006A280000}"/>
    <cellStyle name="20% - Accent1 2 3 8 4 4" xfId="10516" xr:uid="{00000000-0005-0000-0000-00006B280000}"/>
    <cellStyle name="20% - Accent1 2 3 8 5" xfId="10517" xr:uid="{00000000-0005-0000-0000-00006C280000}"/>
    <cellStyle name="20% - Accent1 2 3 8 5 2" xfId="10518" xr:uid="{00000000-0005-0000-0000-00006D280000}"/>
    <cellStyle name="20% - Accent1 2 3 8 5 2 2" xfId="10519" xr:uid="{00000000-0005-0000-0000-00006E280000}"/>
    <cellStyle name="20% - Accent1 2 3 8 5 3" xfId="10520" xr:uid="{00000000-0005-0000-0000-00006F280000}"/>
    <cellStyle name="20% - Accent1 2 3 8 6" xfId="10521" xr:uid="{00000000-0005-0000-0000-000070280000}"/>
    <cellStyle name="20% - Accent1 2 3 8 6 2" xfId="10522" xr:uid="{00000000-0005-0000-0000-000071280000}"/>
    <cellStyle name="20% - Accent1 2 3 8 6 2 2" xfId="10523" xr:uid="{00000000-0005-0000-0000-000072280000}"/>
    <cellStyle name="20% - Accent1 2 3 8 6 3" xfId="10524" xr:uid="{00000000-0005-0000-0000-000073280000}"/>
    <cellStyle name="20% - Accent1 2 3 8 7" xfId="10525" xr:uid="{00000000-0005-0000-0000-000074280000}"/>
    <cellStyle name="20% - Accent1 2 3 8 7 2" xfId="10526" xr:uid="{00000000-0005-0000-0000-000075280000}"/>
    <cellStyle name="20% - Accent1 2 3 8 8" xfId="10527" xr:uid="{00000000-0005-0000-0000-000076280000}"/>
    <cellStyle name="20% - Accent1 2 3 8 8 2" xfId="10528" xr:uid="{00000000-0005-0000-0000-000077280000}"/>
    <cellStyle name="20% - Accent1 2 3 8 9" xfId="10529" xr:uid="{00000000-0005-0000-0000-000078280000}"/>
    <cellStyle name="20% - Accent1 2 3 9" xfId="10530" xr:uid="{00000000-0005-0000-0000-000079280000}"/>
    <cellStyle name="20% - Accent1 2 3 9 2" xfId="10531" xr:uid="{00000000-0005-0000-0000-00007A280000}"/>
    <cellStyle name="20% - Accent1 2 3 9 2 2" xfId="10532" xr:uid="{00000000-0005-0000-0000-00007B280000}"/>
    <cellStyle name="20% - Accent1 2 3 9 2 2 2" xfId="10533" xr:uid="{00000000-0005-0000-0000-00007C280000}"/>
    <cellStyle name="20% - Accent1 2 3 9 2 3" xfId="10534" xr:uid="{00000000-0005-0000-0000-00007D280000}"/>
    <cellStyle name="20% - Accent1 2 3 9 3" xfId="10535" xr:uid="{00000000-0005-0000-0000-00007E280000}"/>
    <cellStyle name="20% - Accent1 2 3 9 3 2" xfId="10536" xr:uid="{00000000-0005-0000-0000-00007F280000}"/>
    <cellStyle name="20% - Accent1 2 3 9 4" xfId="10537" xr:uid="{00000000-0005-0000-0000-000080280000}"/>
    <cellStyle name="20% - Accent1 2 4" xfId="10538" xr:uid="{00000000-0005-0000-0000-000081280000}"/>
    <cellStyle name="20% - Accent1 2 4 10" xfId="10539" xr:uid="{00000000-0005-0000-0000-000082280000}"/>
    <cellStyle name="20% - Accent1 2 4 10 2" xfId="10540" xr:uid="{00000000-0005-0000-0000-000083280000}"/>
    <cellStyle name="20% - Accent1 2 4 10 2 2" xfId="10541" xr:uid="{00000000-0005-0000-0000-000084280000}"/>
    <cellStyle name="20% - Accent1 2 4 10 2 2 2" xfId="10542" xr:uid="{00000000-0005-0000-0000-000085280000}"/>
    <cellStyle name="20% - Accent1 2 4 10 2 3" xfId="10543" xr:uid="{00000000-0005-0000-0000-000086280000}"/>
    <cellStyle name="20% - Accent1 2 4 10 3" xfId="10544" xr:uid="{00000000-0005-0000-0000-000087280000}"/>
    <cellStyle name="20% - Accent1 2 4 10 3 2" xfId="10545" xr:uid="{00000000-0005-0000-0000-000088280000}"/>
    <cellStyle name="20% - Accent1 2 4 10 4" xfId="10546" xr:uid="{00000000-0005-0000-0000-000089280000}"/>
    <cellStyle name="20% - Accent1 2 4 11" xfId="10547" xr:uid="{00000000-0005-0000-0000-00008A280000}"/>
    <cellStyle name="20% - Accent1 2 4 11 2" xfId="10548" xr:uid="{00000000-0005-0000-0000-00008B280000}"/>
    <cellStyle name="20% - Accent1 2 4 11 2 2" xfId="10549" xr:uid="{00000000-0005-0000-0000-00008C280000}"/>
    <cellStyle name="20% - Accent1 2 4 11 2 2 2" xfId="10550" xr:uid="{00000000-0005-0000-0000-00008D280000}"/>
    <cellStyle name="20% - Accent1 2 4 11 2 3" xfId="10551" xr:uid="{00000000-0005-0000-0000-00008E280000}"/>
    <cellStyle name="20% - Accent1 2 4 11 3" xfId="10552" xr:uid="{00000000-0005-0000-0000-00008F280000}"/>
    <cellStyle name="20% - Accent1 2 4 11 3 2" xfId="10553" xr:uid="{00000000-0005-0000-0000-000090280000}"/>
    <cellStyle name="20% - Accent1 2 4 11 4" xfId="10554" xr:uid="{00000000-0005-0000-0000-000091280000}"/>
    <cellStyle name="20% - Accent1 2 4 12" xfId="10555" xr:uid="{00000000-0005-0000-0000-000092280000}"/>
    <cellStyle name="20% - Accent1 2 4 12 2" xfId="10556" xr:uid="{00000000-0005-0000-0000-000093280000}"/>
    <cellStyle name="20% - Accent1 2 4 12 2 2" xfId="10557" xr:uid="{00000000-0005-0000-0000-000094280000}"/>
    <cellStyle name="20% - Accent1 2 4 12 3" xfId="10558" xr:uid="{00000000-0005-0000-0000-000095280000}"/>
    <cellStyle name="20% - Accent1 2 4 13" xfId="10559" xr:uid="{00000000-0005-0000-0000-000096280000}"/>
    <cellStyle name="20% - Accent1 2 4 13 2" xfId="10560" xr:uid="{00000000-0005-0000-0000-000097280000}"/>
    <cellStyle name="20% - Accent1 2 4 13 2 2" xfId="10561" xr:uid="{00000000-0005-0000-0000-000098280000}"/>
    <cellStyle name="20% - Accent1 2 4 13 3" xfId="10562" xr:uid="{00000000-0005-0000-0000-000099280000}"/>
    <cellStyle name="20% - Accent1 2 4 14" xfId="10563" xr:uid="{00000000-0005-0000-0000-00009A280000}"/>
    <cellStyle name="20% - Accent1 2 4 14 2" xfId="10564" xr:uid="{00000000-0005-0000-0000-00009B280000}"/>
    <cellStyle name="20% - Accent1 2 4 15" xfId="10565" xr:uid="{00000000-0005-0000-0000-00009C280000}"/>
    <cellStyle name="20% - Accent1 2 4 15 2" xfId="10566" xr:uid="{00000000-0005-0000-0000-00009D280000}"/>
    <cellStyle name="20% - Accent1 2 4 16" xfId="10567" xr:uid="{00000000-0005-0000-0000-00009E280000}"/>
    <cellStyle name="20% - Accent1 2 4 2" xfId="10568" xr:uid="{00000000-0005-0000-0000-00009F280000}"/>
    <cellStyle name="20% - Accent1 2 4 2 10" xfId="10569" xr:uid="{00000000-0005-0000-0000-0000A0280000}"/>
    <cellStyle name="20% - Accent1 2 4 2 10 2" xfId="10570" xr:uid="{00000000-0005-0000-0000-0000A1280000}"/>
    <cellStyle name="20% - Accent1 2 4 2 10 2 2" xfId="10571" xr:uid="{00000000-0005-0000-0000-0000A2280000}"/>
    <cellStyle name="20% - Accent1 2 4 2 10 2 2 2" xfId="10572" xr:uid="{00000000-0005-0000-0000-0000A3280000}"/>
    <cellStyle name="20% - Accent1 2 4 2 10 2 3" xfId="10573" xr:uid="{00000000-0005-0000-0000-0000A4280000}"/>
    <cellStyle name="20% - Accent1 2 4 2 10 3" xfId="10574" xr:uid="{00000000-0005-0000-0000-0000A5280000}"/>
    <cellStyle name="20% - Accent1 2 4 2 10 3 2" xfId="10575" xr:uid="{00000000-0005-0000-0000-0000A6280000}"/>
    <cellStyle name="20% - Accent1 2 4 2 10 4" xfId="10576" xr:uid="{00000000-0005-0000-0000-0000A7280000}"/>
    <cellStyle name="20% - Accent1 2 4 2 11" xfId="10577" xr:uid="{00000000-0005-0000-0000-0000A8280000}"/>
    <cellStyle name="20% - Accent1 2 4 2 11 2" xfId="10578" xr:uid="{00000000-0005-0000-0000-0000A9280000}"/>
    <cellStyle name="20% - Accent1 2 4 2 11 2 2" xfId="10579" xr:uid="{00000000-0005-0000-0000-0000AA280000}"/>
    <cellStyle name="20% - Accent1 2 4 2 11 3" xfId="10580" xr:uid="{00000000-0005-0000-0000-0000AB280000}"/>
    <cellStyle name="20% - Accent1 2 4 2 12" xfId="10581" xr:uid="{00000000-0005-0000-0000-0000AC280000}"/>
    <cellStyle name="20% - Accent1 2 4 2 12 2" xfId="10582" xr:uid="{00000000-0005-0000-0000-0000AD280000}"/>
    <cellStyle name="20% - Accent1 2 4 2 12 2 2" xfId="10583" xr:uid="{00000000-0005-0000-0000-0000AE280000}"/>
    <cellStyle name="20% - Accent1 2 4 2 12 3" xfId="10584" xr:uid="{00000000-0005-0000-0000-0000AF280000}"/>
    <cellStyle name="20% - Accent1 2 4 2 13" xfId="10585" xr:uid="{00000000-0005-0000-0000-0000B0280000}"/>
    <cellStyle name="20% - Accent1 2 4 2 13 2" xfId="10586" xr:uid="{00000000-0005-0000-0000-0000B1280000}"/>
    <cellStyle name="20% - Accent1 2 4 2 14" xfId="10587" xr:uid="{00000000-0005-0000-0000-0000B2280000}"/>
    <cellStyle name="20% - Accent1 2 4 2 14 2" xfId="10588" xr:uid="{00000000-0005-0000-0000-0000B3280000}"/>
    <cellStyle name="20% - Accent1 2 4 2 15" xfId="10589" xr:uid="{00000000-0005-0000-0000-0000B4280000}"/>
    <cellStyle name="20% - Accent1 2 4 2 2" xfId="10590" xr:uid="{00000000-0005-0000-0000-0000B5280000}"/>
    <cellStyle name="20% - Accent1 2 4 2 2 10" xfId="10591" xr:uid="{00000000-0005-0000-0000-0000B6280000}"/>
    <cellStyle name="20% - Accent1 2 4 2 2 10 2" xfId="10592" xr:uid="{00000000-0005-0000-0000-0000B7280000}"/>
    <cellStyle name="20% - Accent1 2 4 2 2 10 2 2" xfId="10593" xr:uid="{00000000-0005-0000-0000-0000B8280000}"/>
    <cellStyle name="20% - Accent1 2 4 2 2 10 3" xfId="10594" xr:uid="{00000000-0005-0000-0000-0000B9280000}"/>
    <cellStyle name="20% - Accent1 2 4 2 2 11" xfId="10595" xr:uid="{00000000-0005-0000-0000-0000BA280000}"/>
    <cellStyle name="20% - Accent1 2 4 2 2 11 2" xfId="10596" xr:uid="{00000000-0005-0000-0000-0000BB280000}"/>
    <cellStyle name="20% - Accent1 2 4 2 2 11 2 2" xfId="10597" xr:uid="{00000000-0005-0000-0000-0000BC280000}"/>
    <cellStyle name="20% - Accent1 2 4 2 2 11 3" xfId="10598" xr:uid="{00000000-0005-0000-0000-0000BD280000}"/>
    <cellStyle name="20% - Accent1 2 4 2 2 12" xfId="10599" xr:uid="{00000000-0005-0000-0000-0000BE280000}"/>
    <cellStyle name="20% - Accent1 2 4 2 2 12 2" xfId="10600" xr:uid="{00000000-0005-0000-0000-0000BF280000}"/>
    <cellStyle name="20% - Accent1 2 4 2 2 13" xfId="10601" xr:uid="{00000000-0005-0000-0000-0000C0280000}"/>
    <cellStyle name="20% - Accent1 2 4 2 2 13 2" xfId="10602" xr:uid="{00000000-0005-0000-0000-0000C1280000}"/>
    <cellStyle name="20% - Accent1 2 4 2 2 14" xfId="10603" xr:uid="{00000000-0005-0000-0000-0000C2280000}"/>
    <cellStyle name="20% - Accent1 2 4 2 2 2" xfId="10604" xr:uid="{00000000-0005-0000-0000-0000C3280000}"/>
    <cellStyle name="20% - Accent1 2 4 2 2 2 10" xfId="10605" xr:uid="{00000000-0005-0000-0000-0000C4280000}"/>
    <cellStyle name="20% - Accent1 2 4 2 2 2 10 2" xfId="10606" xr:uid="{00000000-0005-0000-0000-0000C5280000}"/>
    <cellStyle name="20% - Accent1 2 4 2 2 2 11" xfId="10607" xr:uid="{00000000-0005-0000-0000-0000C6280000}"/>
    <cellStyle name="20% - Accent1 2 4 2 2 2 2" xfId="10608" xr:uid="{00000000-0005-0000-0000-0000C7280000}"/>
    <cellStyle name="20% - Accent1 2 4 2 2 2 2 2" xfId="10609" xr:uid="{00000000-0005-0000-0000-0000C8280000}"/>
    <cellStyle name="20% - Accent1 2 4 2 2 2 2 2 2" xfId="10610" xr:uid="{00000000-0005-0000-0000-0000C9280000}"/>
    <cellStyle name="20% - Accent1 2 4 2 2 2 2 2 2 2" xfId="10611" xr:uid="{00000000-0005-0000-0000-0000CA280000}"/>
    <cellStyle name="20% - Accent1 2 4 2 2 2 2 2 2 2 2" xfId="10612" xr:uid="{00000000-0005-0000-0000-0000CB280000}"/>
    <cellStyle name="20% - Accent1 2 4 2 2 2 2 2 2 3" xfId="10613" xr:uid="{00000000-0005-0000-0000-0000CC280000}"/>
    <cellStyle name="20% - Accent1 2 4 2 2 2 2 2 3" xfId="10614" xr:uid="{00000000-0005-0000-0000-0000CD280000}"/>
    <cellStyle name="20% - Accent1 2 4 2 2 2 2 2 3 2" xfId="10615" xr:uid="{00000000-0005-0000-0000-0000CE280000}"/>
    <cellStyle name="20% - Accent1 2 4 2 2 2 2 2 4" xfId="10616" xr:uid="{00000000-0005-0000-0000-0000CF280000}"/>
    <cellStyle name="20% - Accent1 2 4 2 2 2 2 3" xfId="10617" xr:uid="{00000000-0005-0000-0000-0000D0280000}"/>
    <cellStyle name="20% - Accent1 2 4 2 2 2 2 3 2" xfId="10618" xr:uid="{00000000-0005-0000-0000-0000D1280000}"/>
    <cellStyle name="20% - Accent1 2 4 2 2 2 2 3 2 2" xfId="10619" xr:uid="{00000000-0005-0000-0000-0000D2280000}"/>
    <cellStyle name="20% - Accent1 2 4 2 2 2 2 3 2 2 2" xfId="10620" xr:uid="{00000000-0005-0000-0000-0000D3280000}"/>
    <cellStyle name="20% - Accent1 2 4 2 2 2 2 3 2 3" xfId="10621" xr:uid="{00000000-0005-0000-0000-0000D4280000}"/>
    <cellStyle name="20% - Accent1 2 4 2 2 2 2 3 3" xfId="10622" xr:uid="{00000000-0005-0000-0000-0000D5280000}"/>
    <cellStyle name="20% - Accent1 2 4 2 2 2 2 3 3 2" xfId="10623" xr:uid="{00000000-0005-0000-0000-0000D6280000}"/>
    <cellStyle name="20% - Accent1 2 4 2 2 2 2 3 4" xfId="10624" xr:uid="{00000000-0005-0000-0000-0000D7280000}"/>
    <cellStyle name="20% - Accent1 2 4 2 2 2 2 4" xfId="10625" xr:uid="{00000000-0005-0000-0000-0000D8280000}"/>
    <cellStyle name="20% - Accent1 2 4 2 2 2 2 4 2" xfId="10626" xr:uid="{00000000-0005-0000-0000-0000D9280000}"/>
    <cellStyle name="20% - Accent1 2 4 2 2 2 2 4 2 2" xfId="10627" xr:uid="{00000000-0005-0000-0000-0000DA280000}"/>
    <cellStyle name="20% - Accent1 2 4 2 2 2 2 4 2 2 2" xfId="10628" xr:uid="{00000000-0005-0000-0000-0000DB280000}"/>
    <cellStyle name="20% - Accent1 2 4 2 2 2 2 4 2 3" xfId="10629" xr:uid="{00000000-0005-0000-0000-0000DC280000}"/>
    <cellStyle name="20% - Accent1 2 4 2 2 2 2 4 3" xfId="10630" xr:uid="{00000000-0005-0000-0000-0000DD280000}"/>
    <cellStyle name="20% - Accent1 2 4 2 2 2 2 4 3 2" xfId="10631" xr:uid="{00000000-0005-0000-0000-0000DE280000}"/>
    <cellStyle name="20% - Accent1 2 4 2 2 2 2 4 4" xfId="10632" xr:uid="{00000000-0005-0000-0000-0000DF280000}"/>
    <cellStyle name="20% - Accent1 2 4 2 2 2 2 5" xfId="10633" xr:uid="{00000000-0005-0000-0000-0000E0280000}"/>
    <cellStyle name="20% - Accent1 2 4 2 2 2 2 5 2" xfId="10634" xr:uid="{00000000-0005-0000-0000-0000E1280000}"/>
    <cellStyle name="20% - Accent1 2 4 2 2 2 2 5 2 2" xfId="10635" xr:uid="{00000000-0005-0000-0000-0000E2280000}"/>
    <cellStyle name="20% - Accent1 2 4 2 2 2 2 5 3" xfId="10636" xr:uid="{00000000-0005-0000-0000-0000E3280000}"/>
    <cellStyle name="20% - Accent1 2 4 2 2 2 2 6" xfId="10637" xr:uid="{00000000-0005-0000-0000-0000E4280000}"/>
    <cellStyle name="20% - Accent1 2 4 2 2 2 2 6 2" xfId="10638" xr:uid="{00000000-0005-0000-0000-0000E5280000}"/>
    <cellStyle name="20% - Accent1 2 4 2 2 2 2 6 2 2" xfId="10639" xr:uid="{00000000-0005-0000-0000-0000E6280000}"/>
    <cellStyle name="20% - Accent1 2 4 2 2 2 2 6 3" xfId="10640" xr:uid="{00000000-0005-0000-0000-0000E7280000}"/>
    <cellStyle name="20% - Accent1 2 4 2 2 2 2 7" xfId="10641" xr:uid="{00000000-0005-0000-0000-0000E8280000}"/>
    <cellStyle name="20% - Accent1 2 4 2 2 2 2 7 2" xfId="10642" xr:uid="{00000000-0005-0000-0000-0000E9280000}"/>
    <cellStyle name="20% - Accent1 2 4 2 2 2 2 8" xfId="10643" xr:uid="{00000000-0005-0000-0000-0000EA280000}"/>
    <cellStyle name="20% - Accent1 2 4 2 2 2 2 8 2" xfId="10644" xr:uid="{00000000-0005-0000-0000-0000EB280000}"/>
    <cellStyle name="20% - Accent1 2 4 2 2 2 2 9" xfId="10645" xr:uid="{00000000-0005-0000-0000-0000EC280000}"/>
    <cellStyle name="20% - Accent1 2 4 2 2 2 3" xfId="10646" xr:uid="{00000000-0005-0000-0000-0000ED280000}"/>
    <cellStyle name="20% - Accent1 2 4 2 2 2 3 2" xfId="10647" xr:uid="{00000000-0005-0000-0000-0000EE280000}"/>
    <cellStyle name="20% - Accent1 2 4 2 2 2 3 2 2" xfId="10648" xr:uid="{00000000-0005-0000-0000-0000EF280000}"/>
    <cellStyle name="20% - Accent1 2 4 2 2 2 3 2 2 2" xfId="10649" xr:uid="{00000000-0005-0000-0000-0000F0280000}"/>
    <cellStyle name="20% - Accent1 2 4 2 2 2 3 2 2 2 2" xfId="10650" xr:uid="{00000000-0005-0000-0000-0000F1280000}"/>
    <cellStyle name="20% - Accent1 2 4 2 2 2 3 2 2 3" xfId="10651" xr:uid="{00000000-0005-0000-0000-0000F2280000}"/>
    <cellStyle name="20% - Accent1 2 4 2 2 2 3 2 3" xfId="10652" xr:uid="{00000000-0005-0000-0000-0000F3280000}"/>
    <cellStyle name="20% - Accent1 2 4 2 2 2 3 2 3 2" xfId="10653" xr:uid="{00000000-0005-0000-0000-0000F4280000}"/>
    <cellStyle name="20% - Accent1 2 4 2 2 2 3 2 4" xfId="10654" xr:uid="{00000000-0005-0000-0000-0000F5280000}"/>
    <cellStyle name="20% - Accent1 2 4 2 2 2 3 3" xfId="10655" xr:uid="{00000000-0005-0000-0000-0000F6280000}"/>
    <cellStyle name="20% - Accent1 2 4 2 2 2 3 3 2" xfId="10656" xr:uid="{00000000-0005-0000-0000-0000F7280000}"/>
    <cellStyle name="20% - Accent1 2 4 2 2 2 3 3 2 2" xfId="10657" xr:uid="{00000000-0005-0000-0000-0000F8280000}"/>
    <cellStyle name="20% - Accent1 2 4 2 2 2 3 3 2 2 2" xfId="10658" xr:uid="{00000000-0005-0000-0000-0000F9280000}"/>
    <cellStyle name="20% - Accent1 2 4 2 2 2 3 3 2 3" xfId="10659" xr:uid="{00000000-0005-0000-0000-0000FA280000}"/>
    <cellStyle name="20% - Accent1 2 4 2 2 2 3 3 3" xfId="10660" xr:uid="{00000000-0005-0000-0000-0000FB280000}"/>
    <cellStyle name="20% - Accent1 2 4 2 2 2 3 3 3 2" xfId="10661" xr:uid="{00000000-0005-0000-0000-0000FC280000}"/>
    <cellStyle name="20% - Accent1 2 4 2 2 2 3 3 4" xfId="10662" xr:uid="{00000000-0005-0000-0000-0000FD280000}"/>
    <cellStyle name="20% - Accent1 2 4 2 2 2 3 4" xfId="10663" xr:uid="{00000000-0005-0000-0000-0000FE280000}"/>
    <cellStyle name="20% - Accent1 2 4 2 2 2 3 4 2" xfId="10664" xr:uid="{00000000-0005-0000-0000-0000FF280000}"/>
    <cellStyle name="20% - Accent1 2 4 2 2 2 3 4 2 2" xfId="10665" xr:uid="{00000000-0005-0000-0000-000000290000}"/>
    <cellStyle name="20% - Accent1 2 4 2 2 2 3 4 2 2 2" xfId="10666" xr:uid="{00000000-0005-0000-0000-000001290000}"/>
    <cellStyle name="20% - Accent1 2 4 2 2 2 3 4 2 3" xfId="10667" xr:uid="{00000000-0005-0000-0000-000002290000}"/>
    <cellStyle name="20% - Accent1 2 4 2 2 2 3 4 3" xfId="10668" xr:uid="{00000000-0005-0000-0000-000003290000}"/>
    <cellStyle name="20% - Accent1 2 4 2 2 2 3 4 3 2" xfId="10669" xr:uid="{00000000-0005-0000-0000-000004290000}"/>
    <cellStyle name="20% - Accent1 2 4 2 2 2 3 4 4" xfId="10670" xr:uid="{00000000-0005-0000-0000-000005290000}"/>
    <cellStyle name="20% - Accent1 2 4 2 2 2 3 5" xfId="10671" xr:uid="{00000000-0005-0000-0000-000006290000}"/>
    <cellStyle name="20% - Accent1 2 4 2 2 2 3 5 2" xfId="10672" xr:uid="{00000000-0005-0000-0000-000007290000}"/>
    <cellStyle name="20% - Accent1 2 4 2 2 2 3 5 2 2" xfId="10673" xr:uid="{00000000-0005-0000-0000-000008290000}"/>
    <cellStyle name="20% - Accent1 2 4 2 2 2 3 5 3" xfId="10674" xr:uid="{00000000-0005-0000-0000-000009290000}"/>
    <cellStyle name="20% - Accent1 2 4 2 2 2 3 6" xfId="10675" xr:uid="{00000000-0005-0000-0000-00000A290000}"/>
    <cellStyle name="20% - Accent1 2 4 2 2 2 3 6 2" xfId="10676" xr:uid="{00000000-0005-0000-0000-00000B290000}"/>
    <cellStyle name="20% - Accent1 2 4 2 2 2 3 6 2 2" xfId="10677" xr:uid="{00000000-0005-0000-0000-00000C290000}"/>
    <cellStyle name="20% - Accent1 2 4 2 2 2 3 6 3" xfId="10678" xr:uid="{00000000-0005-0000-0000-00000D290000}"/>
    <cellStyle name="20% - Accent1 2 4 2 2 2 3 7" xfId="10679" xr:uid="{00000000-0005-0000-0000-00000E290000}"/>
    <cellStyle name="20% - Accent1 2 4 2 2 2 3 7 2" xfId="10680" xr:uid="{00000000-0005-0000-0000-00000F290000}"/>
    <cellStyle name="20% - Accent1 2 4 2 2 2 3 8" xfId="10681" xr:uid="{00000000-0005-0000-0000-000010290000}"/>
    <cellStyle name="20% - Accent1 2 4 2 2 2 3 8 2" xfId="10682" xr:uid="{00000000-0005-0000-0000-000011290000}"/>
    <cellStyle name="20% - Accent1 2 4 2 2 2 3 9" xfId="10683" xr:uid="{00000000-0005-0000-0000-000012290000}"/>
    <cellStyle name="20% - Accent1 2 4 2 2 2 4" xfId="10684" xr:uid="{00000000-0005-0000-0000-000013290000}"/>
    <cellStyle name="20% - Accent1 2 4 2 2 2 4 2" xfId="10685" xr:uid="{00000000-0005-0000-0000-000014290000}"/>
    <cellStyle name="20% - Accent1 2 4 2 2 2 4 2 2" xfId="10686" xr:uid="{00000000-0005-0000-0000-000015290000}"/>
    <cellStyle name="20% - Accent1 2 4 2 2 2 4 2 2 2" xfId="10687" xr:uid="{00000000-0005-0000-0000-000016290000}"/>
    <cellStyle name="20% - Accent1 2 4 2 2 2 4 2 3" xfId="10688" xr:uid="{00000000-0005-0000-0000-000017290000}"/>
    <cellStyle name="20% - Accent1 2 4 2 2 2 4 3" xfId="10689" xr:uid="{00000000-0005-0000-0000-000018290000}"/>
    <cellStyle name="20% - Accent1 2 4 2 2 2 4 3 2" xfId="10690" xr:uid="{00000000-0005-0000-0000-000019290000}"/>
    <cellStyle name="20% - Accent1 2 4 2 2 2 4 4" xfId="10691" xr:uid="{00000000-0005-0000-0000-00001A290000}"/>
    <cellStyle name="20% - Accent1 2 4 2 2 2 5" xfId="10692" xr:uid="{00000000-0005-0000-0000-00001B290000}"/>
    <cellStyle name="20% - Accent1 2 4 2 2 2 5 2" xfId="10693" xr:uid="{00000000-0005-0000-0000-00001C290000}"/>
    <cellStyle name="20% - Accent1 2 4 2 2 2 5 2 2" xfId="10694" xr:uid="{00000000-0005-0000-0000-00001D290000}"/>
    <cellStyle name="20% - Accent1 2 4 2 2 2 5 2 2 2" xfId="10695" xr:uid="{00000000-0005-0000-0000-00001E290000}"/>
    <cellStyle name="20% - Accent1 2 4 2 2 2 5 2 3" xfId="10696" xr:uid="{00000000-0005-0000-0000-00001F290000}"/>
    <cellStyle name="20% - Accent1 2 4 2 2 2 5 3" xfId="10697" xr:uid="{00000000-0005-0000-0000-000020290000}"/>
    <cellStyle name="20% - Accent1 2 4 2 2 2 5 3 2" xfId="10698" xr:uid="{00000000-0005-0000-0000-000021290000}"/>
    <cellStyle name="20% - Accent1 2 4 2 2 2 5 4" xfId="10699" xr:uid="{00000000-0005-0000-0000-000022290000}"/>
    <cellStyle name="20% - Accent1 2 4 2 2 2 6" xfId="10700" xr:uid="{00000000-0005-0000-0000-000023290000}"/>
    <cellStyle name="20% - Accent1 2 4 2 2 2 6 2" xfId="10701" xr:uid="{00000000-0005-0000-0000-000024290000}"/>
    <cellStyle name="20% - Accent1 2 4 2 2 2 6 2 2" xfId="10702" xr:uid="{00000000-0005-0000-0000-000025290000}"/>
    <cellStyle name="20% - Accent1 2 4 2 2 2 6 2 2 2" xfId="10703" xr:uid="{00000000-0005-0000-0000-000026290000}"/>
    <cellStyle name="20% - Accent1 2 4 2 2 2 6 2 3" xfId="10704" xr:uid="{00000000-0005-0000-0000-000027290000}"/>
    <cellStyle name="20% - Accent1 2 4 2 2 2 6 3" xfId="10705" xr:uid="{00000000-0005-0000-0000-000028290000}"/>
    <cellStyle name="20% - Accent1 2 4 2 2 2 6 3 2" xfId="10706" xr:uid="{00000000-0005-0000-0000-000029290000}"/>
    <cellStyle name="20% - Accent1 2 4 2 2 2 6 4" xfId="10707" xr:uid="{00000000-0005-0000-0000-00002A290000}"/>
    <cellStyle name="20% - Accent1 2 4 2 2 2 7" xfId="10708" xr:uid="{00000000-0005-0000-0000-00002B290000}"/>
    <cellStyle name="20% - Accent1 2 4 2 2 2 7 2" xfId="10709" xr:uid="{00000000-0005-0000-0000-00002C290000}"/>
    <cellStyle name="20% - Accent1 2 4 2 2 2 7 2 2" xfId="10710" xr:uid="{00000000-0005-0000-0000-00002D290000}"/>
    <cellStyle name="20% - Accent1 2 4 2 2 2 7 3" xfId="10711" xr:uid="{00000000-0005-0000-0000-00002E290000}"/>
    <cellStyle name="20% - Accent1 2 4 2 2 2 8" xfId="10712" xr:uid="{00000000-0005-0000-0000-00002F290000}"/>
    <cellStyle name="20% - Accent1 2 4 2 2 2 8 2" xfId="10713" xr:uid="{00000000-0005-0000-0000-000030290000}"/>
    <cellStyle name="20% - Accent1 2 4 2 2 2 8 2 2" xfId="10714" xr:uid="{00000000-0005-0000-0000-000031290000}"/>
    <cellStyle name="20% - Accent1 2 4 2 2 2 8 3" xfId="10715" xr:uid="{00000000-0005-0000-0000-000032290000}"/>
    <cellStyle name="20% - Accent1 2 4 2 2 2 9" xfId="10716" xr:uid="{00000000-0005-0000-0000-000033290000}"/>
    <cellStyle name="20% - Accent1 2 4 2 2 2 9 2" xfId="10717" xr:uid="{00000000-0005-0000-0000-000034290000}"/>
    <cellStyle name="20% - Accent1 2 4 2 2 3" xfId="10718" xr:uid="{00000000-0005-0000-0000-000035290000}"/>
    <cellStyle name="20% - Accent1 2 4 2 2 3 10" xfId="10719" xr:uid="{00000000-0005-0000-0000-000036290000}"/>
    <cellStyle name="20% - Accent1 2 4 2 2 3 10 2" xfId="10720" xr:uid="{00000000-0005-0000-0000-000037290000}"/>
    <cellStyle name="20% - Accent1 2 4 2 2 3 11" xfId="10721" xr:uid="{00000000-0005-0000-0000-000038290000}"/>
    <cellStyle name="20% - Accent1 2 4 2 2 3 2" xfId="10722" xr:uid="{00000000-0005-0000-0000-000039290000}"/>
    <cellStyle name="20% - Accent1 2 4 2 2 3 2 2" xfId="10723" xr:uid="{00000000-0005-0000-0000-00003A290000}"/>
    <cellStyle name="20% - Accent1 2 4 2 2 3 2 2 2" xfId="10724" xr:uid="{00000000-0005-0000-0000-00003B290000}"/>
    <cellStyle name="20% - Accent1 2 4 2 2 3 2 2 2 2" xfId="10725" xr:uid="{00000000-0005-0000-0000-00003C290000}"/>
    <cellStyle name="20% - Accent1 2 4 2 2 3 2 2 2 2 2" xfId="10726" xr:uid="{00000000-0005-0000-0000-00003D290000}"/>
    <cellStyle name="20% - Accent1 2 4 2 2 3 2 2 2 3" xfId="10727" xr:uid="{00000000-0005-0000-0000-00003E290000}"/>
    <cellStyle name="20% - Accent1 2 4 2 2 3 2 2 3" xfId="10728" xr:uid="{00000000-0005-0000-0000-00003F290000}"/>
    <cellStyle name="20% - Accent1 2 4 2 2 3 2 2 3 2" xfId="10729" xr:uid="{00000000-0005-0000-0000-000040290000}"/>
    <cellStyle name="20% - Accent1 2 4 2 2 3 2 2 4" xfId="10730" xr:uid="{00000000-0005-0000-0000-000041290000}"/>
    <cellStyle name="20% - Accent1 2 4 2 2 3 2 3" xfId="10731" xr:uid="{00000000-0005-0000-0000-000042290000}"/>
    <cellStyle name="20% - Accent1 2 4 2 2 3 2 3 2" xfId="10732" xr:uid="{00000000-0005-0000-0000-000043290000}"/>
    <cellStyle name="20% - Accent1 2 4 2 2 3 2 3 2 2" xfId="10733" xr:uid="{00000000-0005-0000-0000-000044290000}"/>
    <cellStyle name="20% - Accent1 2 4 2 2 3 2 3 2 2 2" xfId="10734" xr:uid="{00000000-0005-0000-0000-000045290000}"/>
    <cellStyle name="20% - Accent1 2 4 2 2 3 2 3 2 3" xfId="10735" xr:uid="{00000000-0005-0000-0000-000046290000}"/>
    <cellStyle name="20% - Accent1 2 4 2 2 3 2 3 3" xfId="10736" xr:uid="{00000000-0005-0000-0000-000047290000}"/>
    <cellStyle name="20% - Accent1 2 4 2 2 3 2 3 3 2" xfId="10737" xr:uid="{00000000-0005-0000-0000-000048290000}"/>
    <cellStyle name="20% - Accent1 2 4 2 2 3 2 3 4" xfId="10738" xr:uid="{00000000-0005-0000-0000-000049290000}"/>
    <cellStyle name="20% - Accent1 2 4 2 2 3 2 4" xfId="10739" xr:uid="{00000000-0005-0000-0000-00004A290000}"/>
    <cellStyle name="20% - Accent1 2 4 2 2 3 2 4 2" xfId="10740" xr:uid="{00000000-0005-0000-0000-00004B290000}"/>
    <cellStyle name="20% - Accent1 2 4 2 2 3 2 4 2 2" xfId="10741" xr:uid="{00000000-0005-0000-0000-00004C290000}"/>
    <cellStyle name="20% - Accent1 2 4 2 2 3 2 4 2 2 2" xfId="10742" xr:uid="{00000000-0005-0000-0000-00004D290000}"/>
    <cellStyle name="20% - Accent1 2 4 2 2 3 2 4 2 3" xfId="10743" xr:uid="{00000000-0005-0000-0000-00004E290000}"/>
    <cellStyle name="20% - Accent1 2 4 2 2 3 2 4 3" xfId="10744" xr:uid="{00000000-0005-0000-0000-00004F290000}"/>
    <cellStyle name="20% - Accent1 2 4 2 2 3 2 4 3 2" xfId="10745" xr:uid="{00000000-0005-0000-0000-000050290000}"/>
    <cellStyle name="20% - Accent1 2 4 2 2 3 2 4 4" xfId="10746" xr:uid="{00000000-0005-0000-0000-000051290000}"/>
    <cellStyle name="20% - Accent1 2 4 2 2 3 2 5" xfId="10747" xr:uid="{00000000-0005-0000-0000-000052290000}"/>
    <cellStyle name="20% - Accent1 2 4 2 2 3 2 5 2" xfId="10748" xr:uid="{00000000-0005-0000-0000-000053290000}"/>
    <cellStyle name="20% - Accent1 2 4 2 2 3 2 5 2 2" xfId="10749" xr:uid="{00000000-0005-0000-0000-000054290000}"/>
    <cellStyle name="20% - Accent1 2 4 2 2 3 2 5 3" xfId="10750" xr:uid="{00000000-0005-0000-0000-000055290000}"/>
    <cellStyle name="20% - Accent1 2 4 2 2 3 2 6" xfId="10751" xr:uid="{00000000-0005-0000-0000-000056290000}"/>
    <cellStyle name="20% - Accent1 2 4 2 2 3 2 6 2" xfId="10752" xr:uid="{00000000-0005-0000-0000-000057290000}"/>
    <cellStyle name="20% - Accent1 2 4 2 2 3 2 6 2 2" xfId="10753" xr:uid="{00000000-0005-0000-0000-000058290000}"/>
    <cellStyle name="20% - Accent1 2 4 2 2 3 2 6 3" xfId="10754" xr:uid="{00000000-0005-0000-0000-000059290000}"/>
    <cellStyle name="20% - Accent1 2 4 2 2 3 2 7" xfId="10755" xr:uid="{00000000-0005-0000-0000-00005A290000}"/>
    <cellStyle name="20% - Accent1 2 4 2 2 3 2 7 2" xfId="10756" xr:uid="{00000000-0005-0000-0000-00005B290000}"/>
    <cellStyle name="20% - Accent1 2 4 2 2 3 2 8" xfId="10757" xr:uid="{00000000-0005-0000-0000-00005C290000}"/>
    <cellStyle name="20% - Accent1 2 4 2 2 3 2 8 2" xfId="10758" xr:uid="{00000000-0005-0000-0000-00005D290000}"/>
    <cellStyle name="20% - Accent1 2 4 2 2 3 2 9" xfId="10759" xr:uid="{00000000-0005-0000-0000-00005E290000}"/>
    <cellStyle name="20% - Accent1 2 4 2 2 3 3" xfId="10760" xr:uid="{00000000-0005-0000-0000-00005F290000}"/>
    <cellStyle name="20% - Accent1 2 4 2 2 3 3 2" xfId="10761" xr:uid="{00000000-0005-0000-0000-000060290000}"/>
    <cellStyle name="20% - Accent1 2 4 2 2 3 3 2 2" xfId="10762" xr:uid="{00000000-0005-0000-0000-000061290000}"/>
    <cellStyle name="20% - Accent1 2 4 2 2 3 3 2 2 2" xfId="10763" xr:uid="{00000000-0005-0000-0000-000062290000}"/>
    <cellStyle name="20% - Accent1 2 4 2 2 3 3 2 2 2 2" xfId="10764" xr:uid="{00000000-0005-0000-0000-000063290000}"/>
    <cellStyle name="20% - Accent1 2 4 2 2 3 3 2 2 3" xfId="10765" xr:uid="{00000000-0005-0000-0000-000064290000}"/>
    <cellStyle name="20% - Accent1 2 4 2 2 3 3 2 3" xfId="10766" xr:uid="{00000000-0005-0000-0000-000065290000}"/>
    <cellStyle name="20% - Accent1 2 4 2 2 3 3 2 3 2" xfId="10767" xr:uid="{00000000-0005-0000-0000-000066290000}"/>
    <cellStyle name="20% - Accent1 2 4 2 2 3 3 2 4" xfId="10768" xr:uid="{00000000-0005-0000-0000-000067290000}"/>
    <cellStyle name="20% - Accent1 2 4 2 2 3 3 3" xfId="10769" xr:uid="{00000000-0005-0000-0000-000068290000}"/>
    <cellStyle name="20% - Accent1 2 4 2 2 3 3 3 2" xfId="10770" xr:uid="{00000000-0005-0000-0000-000069290000}"/>
    <cellStyle name="20% - Accent1 2 4 2 2 3 3 3 2 2" xfId="10771" xr:uid="{00000000-0005-0000-0000-00006A290000}"/>
    <cellStyle name="20% - Accent1 2 4 2 2 3 3 3 2 2 2" xfId="10772" xr:uid="{00000000-0005-0000-0000-00006B290000}"/>
    <cellStyle name="20% - Accent1 2 4 2 2 3 3 3 2 3" xfId="10773" xr:uid="{00000000-0005-0000-0000-00006C290000}"/>
    <cellStyle name="20% - Accent1 2 4 2 2 3 3 3 3" xfId="10774" xr:uid="{00000000-0005-0000-0000-00006D290000}"/>
    <cellStyle name="20% - Accent1 2 4 2 2 3 3 3 3 2" xfId="10775" xr:uid="{00000000-0005-0000-0000-00006E290000}"/>
    <cellStyle name="20% - Accent1 2 4 2 2 3 3 3 4" xfId="10776" xr:uid="{00000000-0005-0000-0000-00006F290000}"/>
    <cellStyle name="20% - Accent1 2 4 2 2 3 3 4" xfId="10777" xr:uid="{00000000-0005-0000-0000-000070290000}"/>
    <cellStyle name="20% - Accent1 2 4 2 2 3 3 4 2" xfId="10778" xr:uid="{00000000-0005-0000-0000-000071290000}"/>
    <cellStyle name="20% - Accent1 2 4 2 2 3 3 4 2 2" xfId="10779" xr:uid="{00000000-0005-0000-0000-000072290000}"/>
    <cellStyle name="20% - Accent1 2 4 2 2 3 3 4 2 2 2" xfId="10780" xr:uid="{00000000-0005-0000-0000-000073290000}"/>
    <cellStyle name="20% - Accent1 2 4 2 2 3 3 4 2 3" xfId="10781" xr:uid="{00000000-0005-0000-0000-000074290000}"/>
    <cellStyle name="20% - Accent1 2 4 2 2 3 3 4 3" xfId="10782" xr:uid="{00000000-0005-0000-0000-000075290000}"/>
    <cellStyle name="20% - Accent1 2 4 2 2 3 3 4 3 2" xfId="10783" xr:uid="{00000000-0005-0000-0000-000076290000}"/>
    <cellStyle name="20% - Accent1 2 4 2 2 3 3 4 4" xfId="10784" xr:uid="{00000000-0005-0000-0000-000077290000}"/>
    <cellStyle name="20% - Accent1 2 4 2 2 3 3 5" xfId="10785" xr:uid="{00000000-0005-0000-0000-000078290000}"/>
    <cellStyle name="20% - Accent1 2 4 2 2 3 3 5 2" xfId="10786" xr:uid="{00000000-0005-0000-0000-000079290000}"/>
    <cellStyle name="20% - Accent1 2 4 2 2 3 3 5 2 2" xfId="10787" xr:uid="{00000000-0005-0000-0000-00007A290000}"/>
    <cellStyle name="20% - Accent1 2 4 2 2 3 3 5 3" xfId="10788" xr:uid="{00000000-0005-0000-0000-00007B290000}"/>
    <cellStyle name="20% - Accent1 2 4 2 2 3 3 6" xfId="10789" xr:uid="{00000000-0005-0000-0000-00007C290000}"/>
    <cellStyle name="20% - Accent1 2 4 2 2 3 3 6 2" xfId="10790" xr:uid="{00000000-0005-0000-0000-00007D290000}"/>
    <cellStyle name="20% - Accent1 2 4 2 2 3 3 6 2 2" xfId="10791" xr:uid="{00000000-0005-0000-0000-00007E290000}"/>
    <cellStyle name="20% - Accent1 2 4 2 2 3 3 6 3" xfId="10792" xr:uid="{00000000-0005-0000-0000-00007F290000}"/>
    <cellStyle name="20% - Accent1 2 4 2 2 3 3 7" xfId="10793" xr:uid="{00000000-0005-0000-0000-000080290000}"/>
    <cellStyle name="20% - Accent1 2 4 2 2 3 3 7 2" xfId="10794" xr:uid="{00000000-0005-0000-0000-000081290000}"/>
    <cellStyle name="20% - Accent1 2 4 2 2 3 3 8" xfId="10795" xr:uid="{00000000-0005-0000-0000-000082290000}"/>
    <cellStyle name="20% - Accent1 2 4 2 2 3 3 8 2" xfId="10796" xr:uid="{00000000-0005-0000-0000-000083290000}"/>
    <cellStyle name="20% - Accent1 2 4 2 2 3 3 9" xfId="10797" xr:uid="{00000000-0005-0000-0000-000084290000}"/>
    <cellStyle name="20% - Accent1 2 4 2 2 3 4" xfId="10798" xr:uid="{00000000-0005-0000-0000-000085290000}"/>
    <cellStyle name="20% - Accent1 2 4 2 2 3 4 2" xfId="10799" xr:uid="{00000000-0005-0000-0000-000086290000}"/>
    <cellStyle name="20% - Accent1 2 4 2 2 3 4 2 2" xfId="10800" xr:uid="{00000000-0005-0000-0000-000087290000}"/>
    <cellStyle name="20% - Accent1 2 4 2 2 3 4 2 2 2" xfId="10801" xr:uid="{00000000-0005-0000-0000-000088290000}"/>
    <cellStyle name="20% - Accent1 2 4 2 2 3 4 2 3" xfId="10802" xr:uid="{00000000-0005-0000-0000-000089290000}"/>
    <cellStyle name="20% - Accent1 2 4 2 2 3 4 3" xfId="10803" xr:uid="{00000000-0005-0000-0000-00008A290000}"/>
    <cellStyle name="20% - Accent1 2 4 2 2 3 4 3 2" xfId="10804" xr:uid="{00000000-0005-0000-0000-00008B290000}"/>
    <cellStyle name="20% - Accent1 2 4 2 2 3 4 4" xfId="10805" xr:uid="{00000000-0005-0000-0000-00008C290000}"/>
    <cellStyle name="20% - Accent1 2 4 2 2 3 5" xfId="10806" xr:uid="{00000000-0005-0000-0000-00008D290000}"/>
    <cellStyle name="20% - Accent1 2 4 2 2 3 5 2" xfId="10807" xr:uid="{00000000-0005-0000-0000-00008E290000}"/>
    <cellStyle name="20% - Accent1 2 4 2 2 3 5 2 2" xfId="10808" xr:uid="{00000000-0005-0000-0000-00008F290000}"/>
    <cellStyle name="20% - Accent1 2 4 2 2 3 5 2 2 2" xfId="10809" xr:uid="{00000000-0005-0000-0000-000090290000}"/>
    <cellStyle name="20% - Accent1 2 4 2 2 3 5 2 3" xfId="10810" xr:uid="{00000000-0005-0000-0000-000091290000}"/>
    <cellStyle name="20% - Accent1 2 4 2 2 3 5 3" xfId="10811" xr:uid="{00000000-0005-0000-0000-000092290000}"/>
    <cellStyle name="20% - Accent1 2 4 2 2 3 5 3 2" xfId="10812" xr:uid="{00000000-0005-0000-0000-000093290000}"/>
    <cellStyle name="20% - Accent1 2 4 2 2 3 5 4" xfId="10813" xr:uid="{00000000-0005-0000-0000-000094290000}"/>
    <cellStyle name="20% - Accent1 2 4 2 2 3 6" xfId="10814" xr:uid="{00000000-0005-0000-0000-000095290000}"/>
    <cellStyle name="20% - Accent1 2 4 2 2 3 6 2" xfId="10815" xr:uid="{00000000-0005-0000-0000-000096290000}"/>
    <cellStyle name="20% - Accent1 2 4 2 2 3 6 2 2" xfId="10816" xr:uid="{00000000-0005-0000-0000-000097290000}"/>
    <cellStyle name="20% - Accent1 2 4 2 2 3 6 2 2 2" xfId="10817" xr:uid="{00000000-0005-0000-0000-000098290000}"/>
    <cellStyle name="20% - Accent1 2 4 2 2 3 6 2 3" xfId="10818" xr:uid="{00000000-0005-0000-0000-000099290000}"/>
    <cellStyle name="20% - Accent1 2 4 2 2 3 6 3" xfId="10819" xr:uid="{00000000-0005-0000-0000-00009A290000}"/>
    <cellStyle name="20% - Accent1 2 4 2 2 3 6 3 2" xfId="10820" xr:uid="{00000000-0005-0000-0000-00009B290000}"/>
    <cellStyle name="20% - Accent1 2 4 2 2 3 6 4" xfId="10821" xr:uid="{00000000-0005-0000-0000-00009C290000}"/>
    <cellStyle name="20% - Accent1 2 4 2 2 3 7" xfId="10822" xr:uid="{00000000-0005-0000-0000-00009D290000}"/>
    <cellStyle name="20% - Accent1 2 4 2 2 3 7 2" xfId="10823" xr:uid="{00000000-0005-0000-0000-00009E290000}"/>
    <cellStyle name="20% - Accent1 2 4 2 2 3 7 2 2" xfId="10824" xr:uid="{00000000-0005-0000-0000-00009F290000}"/>
    <cellStyle name="20% - Accent1 2 4 2 2 3 7 3" xfId="10825" xr:uid="{00000000-0005-0000-0000-0000A0290000}"/>
    <cellStyle name="20% - Accent1 2 4 2 2 3 8" xfId="10826" xr:uid="{00000000-0005-0000-0000-0000A1290000}"/>
    <cellStyle name="20% - Accent1 2 4 2 2 3 8 2" xfId="10827" xr:uid="{00000000-0005-0000-0000-0000A2290000}"/>
    <cellStyle name="20% - Accent1 2 4 2 2 3 8 2 2" xfId="10828" xr:uid="{00000000-0005-0000-0000-0000A3290000}"/>
    <cellStyle name="20% - Accent1 2 4 2 2 3 8 3" xfId="10829" xr:uid="{00000000-0005-0000-0000-0000A4290000}"/>
    <cellStyle name="20% - Accent1 2 4 2 2 3 9" xfId="10830" xr:uid="{00000000-0005-0000-0000-0000A5290000}"/>
    <cellStyle name="20% - Accent1 2 4 2 2 3 9 2" xfId="10831" xr:uid="{00000000-0005-0000-0000-0000A6290000}"/>
    <cellStyle name="20% - Accent1 2 4 2 2 4" xfId="10832" xr:uid="{00000000-0005-0000-0000-0000A7290000}"/>
    <cellStyle name="20% - Accent1 2 4 2 2 4 10" xfId="10833" xr:uid="{00000000-0005-0000-0000-0000A8290000}"/>
    <cellStyle name="20% - Accent1 2 4 2 2 4 10 2" xfId="10834" xr:uid="{00000000-0005-0000-0000-0000A9290000}"/>
    <cellStyle name="20% - Accent1 2 4 2 2 4 11" xfId="10835" xr:uid="{00000000-0005-0000-0000-0000AA290000}"/>
    <cellStyle name="20% - Accent1 2 4 2 2 4 2" xfId="10836" xr:uid="{00000000-0005-0000-0000-0000AB290000}"/>
    <cellStyle name="20% - Accent1 2 4 2 2 4 2 2" xfId="10837" xr:uid="{00000000-0005-0000-0000-0000AC290000}"/>
    <cellStyle name="20% - Accent1 2 4 2 2 4 2 2 2" xfId="10838" xr:uid="{00000000-0005-0000-0000-0000AD290000}"/>
    <cellStyle name="20% - Accent1 2 4 2 2 4 2 2 2 2" xfId="10839" xr:uid="{00000000-0005-0000-0000-0000AE290000}"/>
    <cellStyle name="20% - Accent1 2 4 2 2 4 2 2 2 2 2" xfId="10840" xr:uid="{00000000-0005-0000-0000-0000AF290000}"/>
    <cellStyle name="20% - Accent1 2 4 2 2 4 2 2 2 3" xfId="10841" xr:uid="{00000000-0005-0000-0000-0000B0290000}"/>
    <cellStyle name="20% - Accent1 2 4 2 2 4 2 2 3" xfId="10842" xr:uid="{00000000-0005-0000-0000-0000B1290000}"/>
    <cellStyle name="20% - Accent1 2 4 2 2 4 2 2 3 2" xfId="10843" xr:uid="{00000000-0005-0000-0000-0000B2290000}"/>
    <cellStyle name="20% - Accent1 2 4 2 2 4 2 2 4" xfId="10844" xr:uid="{00000000-0005-0000-0000-0000B3290000}"/>
    <cellStyle name="20% - Accent1 2 4 2 2 4 2 3" xfId="10845" xr:uid="{00000000-0005-0000-0000-0000B4290000}"/>
    <cellStyle name="20% - Accent1 2 4 2 2 4 2 3 2" xfId="10846" xr:uid="{00000000-0005-0000-0000-0000B5290000}"/>
    <cellStyle name="20% - Accent1 2 4 2 2 4 2 3 2 2" xfId="10847" xr:uid="{00000000-0005-0000-0000-0000B6290000}"/>
    <cellStyle name="20% - Accent1 2 4 2 2 4 2 3 2 2 2" xfId="10848" xr:uid="{00000000-0005-0000-0000-0000B7290000}"/>
    <cellStyle name="20% - Accent1 2 4 2 2 4 2 3 2 3" xfId="10849" xr:uid="{00000000-0005-0000-0000-0000B8290000}"/>
    <cellStyle name="20% - Accent1 2 4 2 2 4 2 3 3" xfId="10850" xr:uid="{00000000-0005-0000-0000-0000B9290000}"/>
    <cellStyle name="20% - Accent1 2 4 2 2 4 2 3 3 2" xfId="10851" xr:uid="{00000000-0005-0000-0000-0000BA290000}"/>
    <cellStyle name="20% - Accent1 2 4 2 2 4 2 3 4" xfId="10852" xr:uid="{00000000-0005-0000-0000-0000BB290000}"/>
    <cellStyle name="20% - Accent1 2 4 2 2 4 2 4" xfId="10853" xr:uid="{00000000-0005-0000-0000-0000BC290000}"/>
    <cellStyle name="20% - Accent1 2 4 2 2 4 2 4 2" xfId="10854" xr:uid="{00000000-0005-0000-0000-0000BD290000}"/>
    <cellStyle name="20% - Accent1 2 4 2 2 4 2 4 2 2" xfId="10855" xr:uid="{00000000-0005-0000-0000-0000BE290000}"/>
    <cellStyle name="20% - Accent1 2 4 2 2 4 2 4 2 2 2" xfId="10856" xr:uid="{00000000-0005-0000-0000-0000BF290000}"/>
    <cellStyle name="20% - Accent1 2 4 2 2 4 2 4 2 3" xfId="10857" xr:uid="{00000000-0005-0000-0000-0000C0290000}"/>
    <cellStyle name="20% - Accent1 2 4 2 2 4 2 4 3" xfId="10858" xr:uid="{00000000-0005-0000-0000-0000C1290000}"/>
    <cellStyle name="20% - Accent1 2 4 2 2 4 2 4 3 2" xfId="10859" xr:uid="{00000000-0005-0000-0000-0000C2290000}"/>
    <cellStyle name="20% - Accent1 2 4 2 2 4 2 4 4" xfId="10860" xr:uid="{00000000-0005-0000-0000-0000C3290000}"/>
    <cellStyle name="20% - Accent1 2 4 2 2 4 2 5" xfId="10861" xr:uid="{00000000-0005-0000-0000-0000C4290000}"/>
    <cellStyle name="20% - Accent1 2 4 2 2 4 2 5 2" xfId="10862" xr:uid="{00000000-0005-0000-0000-0000C5290000}"/>
    <cellStyle name="20% - Accent1 2 4 2 2 4 2 5 2 2" xfId="10863" xr:uid="{00000000-0005-0000-0000-0000C6290000}"/>
    <cellStyle name="20% - Accent1 2 4 2 2 4 2 5 3" xfId="10864" xr:uid="{00000000-0005-0000-0000-0000C7290000}"/>
    <cellStyle name="20% - Accent1 2 4 2 2 4 2 6" xfId="10865" xr:uid="{00000000-0005-0000-0000-0000C8290000}"/>
    <cellStyle name="20% - Accent1 2 4 2 2 4 2 6 2" xfId="10866" xr:uid="{00000000-0005-0000-0000-0000C9290000}"/>
    <cellStyle name="20% - Accent1 2 4 2 2 4 2 6 2 2" xfId="10867" xr:uid="{00000000-0005-0000-0000-0000CA290000}"/>
    <cellStyle name="20% - Accent1 2 4 2 2 4 2 6 3" xfId="10868" xr:uid="{00000000-0005-0000-0000-0000CB290000}"/>
    <cellStyle name="20% - Accent1 2 4 2 2 4 2 7" xfId="10869" xr:uid="{00000000-0005-0000-0000-0000CC290000}"/>
    <cellStyle name="20% - Accent1 2 4 2 2 4 2 7 2" xfId="10870" xr:uid="{00000000-0005-0000-0000-0000CD290000}"/>
    <cellStyle name="20% - Accent1 2 4 2 2 4 2 8" xfId="10871" xr:uid="{00000000-0005-0000-0000-0000CE290000}"/>
    <cellStyle name="20% - Accent1 2 4 2 2 4 2 8 2" xfId="10872" xr:uid="{00000000-0005-0000-0000-0000CF290000}"/>
    <cellStyle name="20% - Accent1 2 4 2 2 4 2 9" xfId="10873" xr:uid="{00000000-0005-0000-0000-0000D0290000}"/>
    <cellStyle name="20% - Accent1 2 4 2 2 4 3" xfId="10874" xr:uid="{00000000-0005-0000-0000-0000D1290000}"/>
    <cellStyle name="20% - Accent1 2 4 2 2 4 3 2" xfId="10875" xr:uid="{00000000-0005-0000-0000-0000D2290000}"/>
    <cellStyle name="20% - Accent1 2 4 2 2 4 3 2 2" xfId="10876" xr:uid="{00000000-0005-0000-0000-0000D3290000}"/>
    <cellStyle name="20% - Accent1 2 4 2 2 4 3 2 2 2" xfId="10877" xr:uid="{00000000-0005-0000-0000-0000D4290000}"/>
    <cellStyle name="20% - Accent1 2 4 2 2 4 3 2 2 2 2" xfId="10878" xr:uid="{00000000-0005-0000-0000-0000D5290000}"/>
    <cellStyle name="20% - Accent1 2 4 2 2 4 3 2 2 3" xfId="10879" xr:uid="{00000000-0005-0000-0000-0000D6290000}"/>
    <cellStyle name="20% - Accent1 2 4 2 2 4 3 2 3" xfId="10880" xr:uid="{00000000-0005-0000-0000-0000D7290000}"/>
    <cellStyle name="20% - Accent1 2 4 2 2 4 3 2 3 2" xfId="10881" xr:uid="{00000000-0005-0000-0000-0000D8290000}"/>
    <cellStyle name="20% - Accent1 2 4 2 2 4 3 2 4" xfId="10882" xr:uid="{00000000-0005-0000-0000-0000D9290000}"/>
    <cellStyle name="20% - Accent1 2 4 2 2 4 3 3" xfId="10883" xr:uid="{00000000-0005-0000-0000-0000DA290000}"/>
    <cellStyle name="20% - Accent1 2 4 2 2 4 3 3 2" xfId="10884" xr:uid="{00000000-0005-0000-0000-0000DB290000}"/>
    <cellStyle name="20% - Accent1 2 4 2 2 4 3 3 2 2" xfId="10885" xr:uid="{00000000-0005-0000-0000-0000DC290000}"/>
    <cellStyle name="20% - Accent1 2 4 2 2 4 3 3 2 2 2" xfId="10886" xr:uid="{00000000-0005-0000-0000-0000DD290000}"/>
    <cellStyle name="20% - Accent1 2 4 2 2 4 3 3 2 3" xfId="10887" xr:uid="{00000000-0005-0000-0000-0000DE290000}"/>
    <cellStyle name="20% - Accent1 2 4 2 2 4 3 3 3" xfId="10888" xr:uid="{00000000-0005-0000-0000-0000DF290000}"/>
    <cellStyle name="20% - Accent1 2 4 2 2 4 3 3 3 2" xfId="10889" xr:uid="{00000000-0005-0000-0000-0000E0290000}"/>
    <cellStyle name="20% - Accent1 2 4 2 2 4 3 3 4" xfId="10890" xr:uid="{00000000-0005-0000-0000-0000E1290000}"/>
    <cellStyle name="20% - Accent1 2 4 2 2 4 3 4" xfId="10891" xr:uid="{00000000-0005-0000-0000-0000E2290000}"/>
    <cellStyle name="20% - Accent1 2 4 2 2 4 3 4 2" xfId="10892" xr:uid="{00000000-0005-0000-0000-0000E3290000}"/>
    <cellStyle name="20% - Accent1 2 4 2 2 4 3 4 2 2" xfId="10893" xr:uid="{00000000-0005-0000-0000-0000E4290000}"/>
    <cellStyle name="20% - Accent1 2 4 2 2 4 3 4 2 2 2" xfId="10894" xr:uid="{00000000-0005-0000-0000-0000E5290000}"/>
    <cellStyle name="20% - Accent1 2 4 2 2 4 3 4 2 3" xfId="10895" xr:uid="{00000000-0005-0000-0000-0000E6290000}"/>
    <cellStyle name="20% - Accent1 2 4 2 2 4 3 4 3" xfId="10896" xr:uid="{00000000-0005-0000-0000-0000E7290000}"/>
    <cellStyle name="20% - Accent1 2 4 2 2 4 3 4 3 2" xfId="10897" xr:uid="{00000000-0005-0000-0000-0000E8290000}"/>
    <cellStyle name="20% - Accent1 2 4 2 2 4 3 4 4" xfId="10898" xr:uid="{00000000-0005-0000-0000-0000E9290000}"/>
    <cellStyle name="20% - Accent1 2 4 2 2 4 3 5" xfId="10899" xr:uid="{00000000-0005-0000-0000-0000EA290000}"/>
    <cellStyle name="20% - Accent1 2 4 2 2 4 3 5 2" xfId="10900" xr:uid="{00000000-0005-0000-0000-0000EB290000}"/>
    <cellStyle name="20% - Accent1 2 4 2 2 4 3 5 2 2" xfId="10901" xr:uid="{00000000-0005-0000-0000-0000EC290000}"/>
    <cellStyle name="20% - Accent1 2 4 2 2 4 3 5 3" xfId="10902" xr:uid="{00000000-0005-0000-0000-0000ED290000}"/>
    <cellStyle name="20% - Accent1 2 4 2 2 4 3 6" xfId="10903" xr:uid="{00000000-0005-0000-0000-0000EE290000}"/>
    <cellStyle name="20% - Accent1 2 4 2 2 4 3 6 2" xfId="10904" xr:uid="{00000000-0005-0000-0000-0000EF290000}"/>
    <cellStyle name="20% - Accent1 2 4 2 2 4 3 6 2 2" xfId="10905" xr:uid="{00000000-0005-0000-0000-0000F0290000}"/>
    <cellStyle name="20% - Accent1 2 4 2 2 4 3 6 3" xfId="10906" xr:uid="{00000000-0005-0000-0000-0000F1290000}"/>
    <cellStyle name="20% - Accent1 2 4 2 2 4 3 7" xfId="10907" xr:uid="{00000000-0005-0000-0000-0000F2290000}"/>
    <cellStyle name="20% - Accent1 2 4 2 2 4 3 7 2" xfId="10908" xr:uid="{00000000-0005-0000-0000-0000F3290000}"/>
    <cellStyle name="20% - Accent1 2 4 2 2 4 3 8" xfId="10909" xr:uid="{00000000-0005-0000-0000-0000F4290000}"/>
    <cellStyle name="20% - Accent1 2 4 2 2 4 3 8 2" xfId="10910" xr:uid="{00000000-0005-0000-0000-0000F5290000}"/>
    <cellStyle name="20% - Accent1 2 4 2 2 4 3 9" xfId="10911" xr:uid="{00000000-0005-0000-0000-0000F6290000}"/>
    <cellStyle name="20% - Accent1 2 4 2 2 4 4" xfId="10912" xr:uid="{00000000-0005-0000-0000-0000F7290000}"/>
    <cellStyle name="20% - Accent1 2 4 2 2 4 4 2" xfId="10913" xr:uid="{00000000-0005-0000-0000-0000F8290000}"/>
    <cellStyle name="20% - Accent1 2 4 2 2 4 4 2 2" xfId="10914" xr:uid="{00000000-0005-0000-0000-0000F9290000}"/>
    <cellStyle name="20% - Accent1 2 4 2 2 4 4 2 2 2" xfId="10915" xr:uid="{00000000-0005-0000-0000-0000FA290000}"/>
    <cellStyle name="20% - Accent1 2 4 2 2 4 4 2 3" xfId="10916" xr:uid="{00000000-0005-0000-0000-0000FB290000}"/>
    <cellStyle name="20% - Accent1 2 4 2 2 4 4 3" xfId="10917" xr:uid="{00000000-0005-0000-0000-0000FC290000}"/>
    <cellStyle name="20% - Accent1 2 4 2 2 4 4 3 2" xfId="10918" xr:uid="{00000000-0005-0000-0000-0000FD290000}"/>
    <cellStyle name="20% - Accent1 2 4 2 2 4 4 4" xfId="10919" xr:uid="{00000000-0005-0000-0000-0000FE290000}"/>
    <cellStyle name="20% - Accent1 2 4 2 2 4 5" xfId="10920" xr:uid="{00000000-0005-0000-0000-0000FF290000}"/>
    <cellStyle name="20% - Accent1 2 4 2 2 4 5 2" xfId="10921" xr:uid="{00000000-0005-0000-0000-0000002A0000}"/>
    <cellStyle name="20% - Accent1 2 4 2 2 4 5 2 2" xfId="10922" xr:uid="{00000000-0005-0000-0000-0000012A0000}"/>
    <cellStyle name="20% - Accent1 2 4 2 2 4 5 2 2 2" xfId="10923" xr:uid="{00000000-0005-0000-0000-0000022A0000}"/>
    <cellStyle name="20% - Accent1 2 4 2 2 4 5 2 3" xfId="10924" xr:uid="{00000000-0005-0000-0000-0000032A0000}"/>
    <cellStyle name="20% - Accent1 2 4 2 2 4 5 3" xfId="10925" xr:uid="{00000000-0005-0000-0000-0000042A0000}"/>
    <cellStyle name="20% - Accent1 2 4 2 2 4 5 3 2" xfId="10926" xr:uid="{00000000-0005-0000-0000-0000052A0000}"/>
    <cellStyle name="20% - Accent1 2 4 2 2 4 5 4" xfId="10927" xr:uid="{00000000-0005-0000-0000-0000062A0000}"/>
    <cellStyle name="20% - Accent1 2 4 2 2 4 6" xfId="10928" xr:uid="{00000000-0005-0000-0000-0000072A0000}"/>
    <cellStyle name="20% - Accent1 2 4 2 2 4 6 2" xfId="10929" xr:uid="{00000000-0005-0000-0000-0000082A0000}"/>
    <cellStyle name="20% - Accent1 2 4 2 2 4 6 2 2" xfId="10930" xr:uid="{00000000-0005-0000-0000-0000092A0000}"/>
    <cellStyle name="20% - Accent1 2 4 2 2 4 6 2 2 2" xfId="10931" xr:uid="{00000000-0005-0000-0000-00000A2A0000}"/>
    <cellStyle name="20% - Accent1 2 4 2 2 4 6 2 3" xfId="10932" xr:uid="{00000000-0005-0000-0000-00000B2A0000}"/>
    <cellStyle name="20% - Accent1 2 4 2 2 4 6 3" xfId="10933" xr:uid="{00000000-0005-0000-0000-00000C2A0000}"/>
    <cellStyle name="20% - Accent1 2 4 2 2 4 6 3 2" xfId="10934" xr:uid="{00000000-0005-0000-0000-00000D2A0000}"/>
    <cellStyle name="20% - Accent1 2 4 2 2 4 6 4" xfId="10935" xr:uid="{00000000-0005-0000-0000-00000E2A0000}"/>
    <cellStyle name="20% - Accent1 2 4 2 2 4 7" xfId="10936" xr:uid="{00000000-0005-0000-0000-00000F2A0000}"/>
    <cellStyle name="20% - Accent1 2 4 2 2 4 7 2" xfId="10937" xr:uid="{00000000-0005-0000-0000-0000102A0000}"/>
    <cellStyle name="20% - Accent1 2 4 2 2 4 7 2 2" xfId="10938" xr:uid="{00000000-0005-0000-0000-0000112A0000}"/>
    <cellStyle name="20% - Accent1 2 4 2 2 4 7 3" xfId="10939" xr:uid="{00000000-0005-0000-0000-0000122A0000}"/>
    <cellStyle name="20% - Accent1 2 4 2 2 4 8" xfId="10940" xr:uid="{00000000-0005-0000-0000-0000132A0000}"/>
    <cellStyle name="20% - Accent1 2 4 2 2 4 8 2" xfId="10941" xr:uid="{00000000-0005-0000-0000-0000142A0000}"/>
    <cellStyle name="20% - Accent1 2 4 2 2 4 8 2 2" xfId="10942" xr:uid="{00000000-0005-0000-0000-0000152A0000}"/>
    <cellStyle name="20% - Accent1 2 4 2 2 4 8 3" xfId="10943" xr:uid="{00000000-0005-0000-0000-0000162A0000}"/>
    <cellStyle name="20% - Accent1 2 4 2 2 4 9" xfId="10944" xr:uid="{00000000-0005-0000-0000-0000172A0000}"/>
    <cellStyle name="20% - Accent1 2 4 2 2 4 9 2" xfId="10945" xr:uid="{00000000-0005-0000-0000-0000182A0000}"/>
    <cellStyle name="20% - Accent1 2 4 2 2 5" xfId="10946" xr:uid="{00000000-0005-0000-0000-0000192A0000}"/>
    <cellStyle name="20% - Accent1 2 4 2 2 5 2" xfId="10947" xr:uid="{00000000-0005-0000-0000-00001A2A0000}"/>
    <cellStyle name="20% - Accent1 2 4 2 2 5 2 2" xfId="10948" xr:uid="{00000000-0005-0000-0000-00001B2A0000}"/>
    <cellStyle name="20% - Accent1 2 4 2 2 5 2 2 2" xfId="10949" xr:uid="{00000000-0005-0000-0000-00001C2A0000}"/>
    <cellStyle name="20% - Accent1 2 4 2 2 5 2 2 2 2" xfId="10950" xr:uid="{00000000-0005-0000-0000-00001D2A0000}"/>
    <cellStyle name="20% - Accent1 2 4 2 2 5 2 2 3" xfId="10951" xr:uid="{00000000-0005-0000-0000-00001E2A0000}"/>
    <cellStyle name="20% - Accent1 2 4 2 2 5 2 3" xfId="10952" xr:uid="{00000000-0005-0000-0000-00001F2A0000}"/>
    <cellStyle name="20% - Accent1 2 4 2 2 5 2 3 2" xfId="10953" xr:uid="{00000000-0005-0000-0000-0000202A0000}"/>
    <cellStyle name="20% - Accent1 2 4 2 2 5 2 4" xfId="10954" xr:uid="{00000000-0005-0000-0000-0000212A0000}"/>
    <cellStyle name="20% - Accent1 2 4 2 2 5 3" xfId="10955" xr:uid="{00000000-0005-0000-0000-0000222A0000}"/>
    <cellStyle name="20% - Accent1 2 4 2 2 5 3 2" xfId="10956" xr:uid="{00000000-0005-0000-0000-0000232A0000}"/>
    <cellStyle name="20% - Accent1 2 4 2 2 5 3 2 2" xfId="10957" xr:uid="{00000000-0005-0000-0000-0000242A0000}"/>
    <cellStyle name="20% - Accent1 2 4 2 2 5 3 2 2 2" xfId="10958" xr:uid="{00000000-0005-0000-0000-0000252A0000}"/>
    <cellStyle name="20% - Accent1 2 4 2 2 5 3 2 3" xfId="10959" xr:uid="{00000000-0005-0000-0000-0000262A0000}"/>
    <cellStyle name="20% - Accent1 2 4 2 2 5 3 3" xfId="10960" xr:uid="{00000000-0005-0000-0000-0000272A0000}"/>
    <cellStyle name="20% - Accent1 2 4 2 2 5 3 3 2" xfId="10961" xr:uid="{00000000-0005-0000-0000-0000282A0000}"/>
    <cellStyle name="20% - Accent1 2 4 2 2 5 3 4" xfId="10962" xr:uid="{00000000-0005-0000-0000-0000292A0000}"/>
    <cellStyle name="20% - Accent1 2 4 2 2 5 4" xfId="10963" xr:uid="{00000000-0005-0000-0000-00002A2A0000}"/>
    <cellStyle name="20% - Accent1 2 4 2 2 5 4 2" xfId="10964" xr:uid="{00000000-0005-0000-0000-00002B2A0000}"/>
    <cellStyle name="20% - Accent1 2 4 2 2 5 4 2 2" xfId="10965" xr:uid="{00000000-0005-0000-0000-00002C2A0000}"/>
    <cellStyle name="20% - Accent1 2 4 2 2 5 4 2 2 2" xfId="10966" xr:uid="{00000000-0005-0000-0000-00002D2A0000}"/>
    <cellStyle name="20% - Accent1 2 4 2 2 5 4 2 3" xfId="10967" xr:uid="{00000000-0005-0000-0000-00002E2A0000}"/>
    <cellStyle name="20% - Accent1 2 4 2 2 5 4 3" xfId="10968" xr:uid="{00000000-0005-0000-0000-00002F2A0000}"/>
    <cellStyle name="20% - Accent1 2 4 2 2 5 4 3 2" xfId="10969" xr:uid="{00000000-0005-0000-0000-0000302A0000}"/>
    <cellStyle name="20% - Accent1 2 4 2 2 5 4 4" xfId="10970" xr:uid="{00000000-0005-0000-0000-0000312A0000}"/>
    <cellStyle name="20% - Accent1 2 4 2 2 5 5" xfId="10971" xr:uid="{00000000-0005-0000-0000-0000322A0000}"/>
    <cellStyle name="20% - Accent1 2 4 2 2 5 5 2" xfId="10972" xr:uid="{00000000-0005-0000-0000-0000332A0000}"/>
    <cellStyle name="20% - Accent1 2 4 2 2 5 5 2 2" xfId="10973" xr:uid="{00000000-0005-0000-0000-0000342A0000}"/>
    <cellStyle name="20% - Accent1 2 4 2 2 5 5 3" xfId="10974" xr:uid="{00000000-0005-0000-0000-0000352A0000}"/>
    <cellStyle name="20% - Accent1 2 4 2 2 5 6" xfId="10975" xr:uid="{00000000-0005-0000-0000-0000362A0000}"/>
    <cellStyle name="20% - Accent1 2 4 2 2 5 6 2" xfId="10976" xr:uid="{00000000-0005-0000-0000-0000372A0000}"/>
    <cellStyle name="20% - Accent1 2 4 2 2 5 6 2 2" xfId="10977" xr:uid="{00000000-0005-0000-0000-0000382A0000}"/>
    <cellStyle name="20% - Accent1 2 4 2 2 5 6 3" xfId="10978" xr:uid="{00000000-0005-0000-0000-0000392A0000}"/>
    <cellStyle name="20% - Accent1 2 4 2 2 5 7" xfId="10979" xr:uid="{00000000-0005-0000-0000-00003A2A0000}"/>
    <cellStyle name="20% - Accent1 2 4 2 2 5 7 2" xfId="10980" xr:uid="{00000000-0005-0000-0000-00003B2A0000}"/>
    <cellStyle name="20% - Accent1 2 4 2 2 5 8" xfId="10981" xr:uid="{00000000-0005-0000-0000-00003C2A0000}"/>
    <cellStyle name="20% - Accent1 2 4 2 2 5 8 2" xfId="10982" xr:uid="{00000000-0005-0000-0000-00003D2A0000}"/>
    <cellStyle name="20% - Accent1 2 4 2 2 5 9" xfId="10983" xr:uid="{00000000-0005-0000-0000-00003E2A0000}"/>
    <cellStyle name="20% - Accent1 2 4 2 2 6" xfId="10984" xr:uid="{00000000-0005-0000-0000-00003F2A0000}"/>
    <cellStyle name="20% - Accent1 2 4 2 2 6 2" xfId="10985" xr:uid="{00000000-0005-0000-0000-0000402A0000}"/>
    <cellStyle name="20% - Accent1 2 4 2 2 6 2 2" xfId="10986" xr:uid="{00000000-0005-0000-0000-0000412A0000}"/>
    <cellStyle name="20% - Accent1 2 4 2 2 6 2 2 2" xfId="10987" xr:uid="{00000000-0005-0000-0000-0000422A0000}"/>
    <cellStyle name="20% - Accent1 2 4 2 2 6 2 2 2 2" xfId="10988" xr:uid="{00000000-0005-0000-0000-0000432A0000}"/>
    <cellStyle name="20% - Accent1 2 4 2 2 6 2 2 3" xfId="10989" xr:uid="{00000000-0005-0000-0000-0000442A0000}"/>
    <cellStyle name="20% - Accent1 2 4 2 2 6 2 3" xfId="10990" xr:uid="{00000000-0005-0000-0000-0000452A0000}"/>
    <cellStyle name="20% - Accent1 2 4 2 2 6 2 3 2" xfId="10991" xr:uid="{00000000-0005-0000-0000-0000462A0000}"/>
    <cellStyle name="20% - Accent1 2 4 2 2 6 2 4" xfId="10992" xr:uid="{00000000-0005-0000-0000-0000472A0000}"/>
    <cellStyle name="20% - Accent1 2 4 2 2 6 3" xfId="10993" xr:uid="{00000000-0005-0000-0000-0000482A0000}"/>
    <cellStyle name="20% - Accent1 2 4 2 2 6 3 2" xfId="10994" xr:uid="{00000000-0005-0000-0000-0000492A0000}"/>
    <cellStyle name="20% - Accent1 2 4 2 2 6 3 2 2" xfId="10995" xr:uid="{00000000-0005-0000-0000-00004A2A0000}"/>
    <cellStyle name="20% - Accent1 2 4 2 2 6 3 2 2 2" xfId="10996" xr:uid="{00000000-0005-0000-0000-00004B2A0000}"/>
    <cellStyle name="20% - Accent1 2 4 2 2 6 3 2 3" xfId="10997" xr:uid="{00000000-0005-0000-0000-00004C2A0000}"/>
    <cellStyle name="20% - Accent1 2 4 2 2 6 3 3" xfId="10998" xr:uid="{00000000-0005-0000-0000-00004D2A0000}"/>
    <cellStyle name="20% - Accent1 2 4 2 2 6 3 3 2" xfId="10999" xr:uid="{00000000-0005-0000-0000-00004E2A0000}"/>
    <cellStyle name="20% - Accent1 2 4 2 2 6 3 4" xfId="11000" xr:uid="{00000000-0005-0000-0000-00004F2A0000}"/>
    <cellStyle name="20% - Accent1 2 4 2 2 6 4" xfId="11001" xr:uid="{00000000-0005-0000-0000-0000502A0000}"/>
    <cellStyle name="20% - Accent1 2 4 2 2 6 4 2" xfId="11002" xr:uid="{00000000-0005-0000-0000-0000512A0000}"/>
    <cellStyle name="20% - Accent1 2 4 2 2 6 4 2 2" xfId="11003" xr:uid="{00000000-0005-0000-0000-0000522A0000}"/>
    <cellStyle name="20% - Accent1 2 4 2 2 6 4 2 2 2" xfId="11004" xr:uid="{00000000-0005-0000-0000-0000532A0000}"/>
    <cellStyle name="20% - Accent1 2 4 2 2 6 4 2 3" xfId="11005" xr:uid="{00000000-0005-0000-0000-0000542A0000}"/>
    <cellStyle name="20% - Accent1 2 4 2 2 6 4 3" xfId="11006" xr:uid="{00000000-0005-0000-0000-0000552A0000}"/>
    <cellStyle name="20% - Accent1 2 4 2 2 6 4 3 2" xfId="11007" xr:uid="{00000000-0005-0000-0000-0000562A0000}"/>
    <cellStyle name="20% - Accent1 2 4 2 2 6 4 4" xfId="11008" xr:uid="{00000000-0005-0000-0000-0000572A0000}"/>
    <cellStyle name="20% - Accent1 2 4 2 2 6 5" xfId="11009" xr:uid="{00000000-0005-0000-0000-0000582A0000}"/>
    <cellStyle name="20% - Accent1 2 4 2 2 6 5 2" xfId="11010" xr:uid="{00000000-0005-0000-0000-0000592A0000}"/>
    <cellStyle name="20% - Accent1 2 4 2 2 6 5 2 2" xfId="11011" xr:uid="{00000000-0005-0000-0000-00005A2A0000}"/>
    <cellStyle name="20% - Accent1 2 4 2 2 6 5 3" xfId="11012" xr:uid="{00000000-0005-0000-0000-00005B2A0000}"/>
    <cellStyle name="20% - Accent1 2 4 2 2 6 6" xfId="11013" xr:uid="{00000000-0005-0000-0000-00005C2A0000}"/>
    <cellStyle name="20% - Accent1 2 4 2 2 6 6 2" xfId="11014" xr:uid="{00000000-0005-0000-0000-00005D2A0000}"/>
    <cellStyle name="20% - Accent1 2 4 2 2 6 6 2 2" xfId="11015" xr:uid="{00000000-0005-0000-0000-00005E2A0000}"/>
    <cellStyle name="20% - Accent1 2 4 2 2 6 6 3" xfId="11016" xr:uid="{00000000-0005-0000-0000-00005F2A0000}"/>
    <cellStyle name="20% - Accent1 2 4 2 2 6 7" xfId="11017" xr:uid="{00000000-0005-0000-0000-0000602A0000}"/>
    <cellStyle name="20% - Accent1 2 4 2 2 6 7 2" xfId="11018" xr:uid="{00000000-0005-0000-0000-0000612A0000}"/>
    <cellStyle name="20% - Accent1 2 4 2 2 6 8" xfId="11019" xr:uid="{00000000-0005-0000-0000-0000622A0000}"/>
    <cellStyle name="20% - Accent1 2 4 2 2 6 8 2" xfId="11020" xr:uid="{00000000-0005-0000-0000-0000632A0000}"/>
    <cellStyle name="20% - Accent1 2 4 2 2 6 9" xfId="11021" xr:uid="{00000000-0005-0000-0000-0000642A0000}"/>
    <cellStyle name="20% - Accent1 2 4 2 2 7" xfId="11022" xr:uid="{00000000-0005-0000-0000-0000652A0000}"/>
    <cellStyle name="20% - Accent1 2 4 2 2 7 2" xfId="11023" xr:uid="{00000000-0005-0000-0000-0000662A0000}"/>
    <cellStyle name="20% - Accent1 2 4 2 2 7 2 2" xfId="11024" xr:uid="{00000000-0005-0000-0000-0000672A0000}"/>
    <cellStyle name="20% - Accent1 2 4 2 2 7 2 2 2" xfId="11025" xr:uid="{00000000-0005-0000-0000-0000682A0000}"/>
    <cellStyle name="20% - Accent1 2 4 2 2 7 2 3" xfId="11026" xr:uid="{00000000-0005-0000-0000-0000692A0000}"/>
    <cellStyle name="20% - Accent1 2 4 2 2 7 3" xfId="11027" xr:uid="{00000000-0005-0000-0000-00006A2A0000}"/>
    <cellStyle name="20% - Accent1 2 4 2 2 7 3 2" xfId="11028" xr:uid="{00000000-0005-0000-0000-00006B2A0000}"/>
    <cellStyle name="20% - Accent1 2 4 2 2 7 4" xfId="11029" xr:uid="{00000000-0005-0000-0000-00006C2A0000}"/>
    <cellStyle name="20% - Accent1 2 4 2 2 8" xfId="11030" xr:uid="{00000000-0005-0000-0000-00006D2A0000}"/>
    <cellStyle name="20% - Accent1 2 4 2 2 8 2" xfId="11031" xr:uid="{00000000-0005-0000-0000-00006E2A0000}"/>
    <cellStyle name="20% - Accent1 2 4 2 2 8 2 2" xfId="11032" xr:uid="{00000000-0005-0000-0000-00006F2A0000}"/>
    <cellStyle name="20% - Accent1 2 4 2 2 8 2 2 2" xfId="11033" xr:uid="{00000000-0005-0000-0000-0000702A0000}"/>
    <cellStyle name="20% - Accent1 2 4 2 2 8 2 3" xfId="11034" xr:uid="{00000000-0005-0000-0000-0000712A0000}"/>
    <cellStyle name="20% - Accent1 2 4 2 2 8 3" xfId="11035" xr:uid="{00000000-0005-0000-0000-0000722A0000}"/>
    <cellStyle name="20% - Accent1 2 4 2 2 8 3 2" xfId="11036" xr:uid="{00000000-0005-0000-0000-0000732A0000}"/>
    <cellStyle name="20% - Accent1 2 4 2 2 8 4" xfId="11037" xr:uid="{00000000-0005-0000-0000-0000742A0000}"/>
    <cellStyle name="20% - Accent1 2 4 2 2 9" xfId="11038" xr:uid="{00000000-0005-0000-0000-0000752A0000}"/>
    <cellStyle name="20% - Accent1 2 4 2 2 9 2" xfId="11039" xr:uid="{00000000-0005-0000-0000-0000762A0000}"/>
    <cellStyle name="20% - Accent1 2 4 2 2 9 2 2" xfId="11040" xr:uid="{00000000-0005-0000-0000-0000772A0000}"/>
    <cellStyle name="20% - Accent1 2 4 2 2 9 2 2 2" xfId="11041" xr:uid="{00000000-0005-0000-0000-0000782A0000}"/>
    <cellStyle name="20% - Accent1 2 4 2 2 9 2 3" xfId="11042" xr:uid="{00000000-0005-0000-0000-0000792A0000}"/>
    <cellStyle name="20% - Accent1 2 4 2 2 9 3" xfId="11043" xr:uid="{00000000-0005-0000-0000-00007A2A0000}"/>
    <cellStyle name="20% - Accent1 2 4 2 2 9 3 2" xfId="11044" xr:uid="{00000000-0005-0000-0000-00007B2A0000}"/>
    <cellStyle name="20% - Accent1 2 4 2 2 9 4" xfId="11045" xr:uid="{00000000-0005-0000-0000-00007C2A0000}"/>
    <cellStyle name="20% - Accent1 2 4 2 3" xfId="11046" xr:uid="{00000000-0005-0000-0000-00007D2A0000}"/>
    <cellStyle name="20% - Accent1 2 4 2 3 10" xfId="11047" xr:uid="{00000000-0005-0000-0000-00007E2A0000}"/>
    <cellStyle name="20% - Accent1 2 4 2 3 10 2" xfId="11048" xr:uid="{00000000-0005-0000-0000-00007F2A0000}"/>
    <cellStyle name="20% - Accent1 2 4 2 3 11" xfId="11049" xr:uid="{00000000-0005-0000-0000-0000802A0000}"/>
    <cellStyle name="20% - Accent1 2 4 2 3 2" xfId="11050" xr:uid="{00000000-0005-0000-0000-0000812A0000}"/>
    <cellStyle name="20% - Accent1 2 4 2 3 2 2" xfId="11051" xr:uid="{00000000-0005-0000-0000-0000822A0000}"/>
    <cellStyle name="20% - Accent1 2 4 2 3 2 2 2" xfId="11052" xr:uid="{00000000-0005-0000-0000-0000832A0000}"/>
    <cellStyle name="20% - Accent1 2 4 2 3 2 2 2 2" xfId="11053" xr:uid="{00000000-0005-0000-0000-0000842A0000}"/>
    <cellStyle name="20% - Accent1 2 4 2 3 2 2 2 2 2" xfId="11054" xr:uid="{00000000-0005-0000-0000-0000852A0000}"/>
    <cellStyle name="20% - Accent1 2 4 2 3 2 2 2 3" xfId="11055" xr:uid="{00000000-0005-0000-0000-0000862A0000}"/>
    <cellStyle name="20% - Accent1 2 4 2 3 2 2 3" xfId="11056" xr:uid="{00000000-0005-0000-0000-0000872A0000}"/>
    <cellStyle name="20% - Accent1 2 4 2 3 2 2 3 2" xfId="11057" xr:uid="{00000000-0005-0000-0000-0000882A0000}"/>
    <cellStyle name="20% - Accent1 2 4 2 3 2 2 4" xfId="11058" xr:uid="{00000000-0005-0000-0000-0000892A0000}"/>
    <cellStyle name="20% - Accent1 2 4 2 3 2 3" xfId="11059" xr:uid="{00000000-0005-0000-0000-00008A2A0000}"/>
    <cellStyle name="20% - Accent1 2 4 2 3 2 3 2" xfId="11060" xr:uid="{00000000-0005-0000-0000-00008B2A0000}"/>
    <cellStyle name="20% - Accent1 2 4 2 3 2 3 2 2" xfId="11061" xr:uid="{00000000-0005-0000-0000-00008C2A0000}"/>
    <cellStyle name="20% - Accent1 2 4 2 3 2 3 2 2 2" xfId="11062" xr:uid="{00000000-0005-0000-0000-00008D2A0000}"/>
    <cellStyle name="20% - Accent1 2 4 2 3 2 3 2 3" xfId="11063" xr:uid="{00000000-0005-0000-0000-00008E2A0000}"/>
    <cellStyle name="20% - Accent1 2 4 2 3 2 3 3" xfId="11064" xr:uid="{00000000-0005-0000-0000-00008F2A0000}"/>
    <cellStyle name="20% - Accent1 2 4 2 3 2 3 3 2" xfId="11065" xr:uid="{00000000-0005-0000-0000-0000902A0000}"/>
    <cellStyle name="20% - Accent1 2 4 2 3 2 3 4" xfId="11066" xr:uid="{00000000-0005-0000-0000-0000912A0000}"/>
    <cellStyle name="20% - Accent1 2 4 2 3 2 4" xfId="11067" xr:uid="{00000000-0005-0000-0000-0000922A0000}"/>
    <cellStyle name="20% - Accent1 2 4 2 3 2 4 2" xfId="11068" xr:uid="{00000000-0005-0000-0000-0000932A0000}"/>
    <cellStyle name="20% - Accent1 2 4 2 3 2 4 2 2" xfId="11069" xr:uid="{00000000-0005-0000-0000-0000942A0000}"/>
    <cellStyle name="20% - Accent1 2 4 2 3 2 4 2 2 2" xfId="11070" xr:uid="{00000000-0005-0000-0000-0000952A0000}"/>
    <cellStyle name="20% - Accent1 2 4 2 3 2 4 2 3" xfId="11071" xr:uid="{00000000-0005-0000-0000-0000962A0000}"/>
    <cellStyle name="20% - Accent1 2 4 2 3 2 4 3" xfId="11072" xr:uid="{00000000-0005-0000-0000-0000972A0000}"/>
    <cellStyle name="20% - Accent1 2 4 2 3 2 4 3 2" xfId="11073" xr:uid="{00000000-0005-0000-0000-0000982A0000}"/>
    <cellStyle name="20% - Accent1 2 4 2 3 2 4 4" xfId="11074" xr:uid="{00000000-0005-0000-0000-0000992A0000}"/>
    <cellStyle name="20% - Accent1 2 4 2 3 2 5" xfId="11075" xr:uid="{00000000-0005-0000-0000-00009A2A0000}"/>
    <cellStyle name="20% - Accent1 2 4 2 3 2 5 2" xfId="11076" xr:uid="{00000000-0005-0000-0000-00009B2A0000}"/>
    <cellStyle name="20% - Accent1 2 4 2 3 2 5 2 2" xfId="11077" xr:uid="{00000000-0005-0000-0000-00009C2A0000}"/>
    <cellStyle name="20% - Accent1 2 4 2 3 2 5 3" xfId="11078" xr:uid="{00000000-0005-0000-0000-00009D2A0000}"/>
    <cellStyle name="20% - Accent1 2 4 2 3 2 6" xfId="11079" xr:uid="{00000000-0005-0000-0000-00009E2A0000}"/>
    <cellStyle name="20% - Accent1 2 4 2 3 2 6 2" xfId="11080" xr:uid="{00000000-0005-0000-0000-00009F2A0000}"/>
    <cellStyle name="20% - Accent1 2 4 2 3 2 6 2 2" xfId="11081" xr:uid="{00000000-0005-0000-0000-0000A02A0000}"/>
    <cellStyle name="20% - Accent1 2 4 2 3 2 6 3" xfId="11082" xr:uid="{00000000-0005-0000-0000-0000A12A0000}"/>
    <cellStyle name="20% - Accent1 2 4 2 3 2 7" xfId="11083" xr:uid="{00000000-0005-0000-0000-0000A22A0000}"/>
    <cellStyle name="20% - Accent1 2 4 2 3 2 7 2" xfId="11084" xr:uid="{00000000-0005-0000-0000-0000A32A0000}"/>
    <cellStyle name="20% - Accent1 2 4 2 3 2 8" xfId="11085" xr:uid="{00000000-0005-0000-0000-0000A42A0000}"/>
    <cellStyle name="20% - Accent1 2 4 2 3 2 8 2" xfId="11086" xr:uid="{00000000-0005-0000-0000-0000A52A0000}"/>
    <cellStyle name="20% - Accent1 2 4 2 3 2 9" xfId="11087" xr:uid="{00000000-0005-0000-0000-0000A62A0000}"/>
    <cellStyle name="20% - Accent1 2 4 2 3 3" xfId="11088" xr:uid="{00000000-0005-0000-0000-0000A72A0000}"/>
    <cellStyle name="20% - Accent1 2 4 2 3 3 2" xfId="11089" xr:uid="{00000000-0005-0000-0000-0000A82A0000}"/>
    <cellStyle name="20% - Accent1 2 4 2 3 3 2 2" xfId="11090" xr:uid="{00000000-0005-0000-0000-0000A92A0000}"/>
    <cellStyle name="20% - Accent1 2 4 2 3 3 2 2 2" xfId="11091" xr:uid="{00000000-0005-0000-0000-0000AA2A0000}"/>
    <cellStyle name="20% - Accent1 2 4 2 3 3 2 2 2 2" xfId="11092" xr:uid="{00000000-0005-0000-0000-0000AB2A0000}"/>
    <cellStyle name="20% - Accent1 2 4 2 3 3 2 2 3" xfId="11093" xr:uid="{00000000-0005-0000-0000-0000AC2A0000}"/>
    <cellStyle name="20% - Accent1 2 4 2 3 3 2 3" xfId="11094" xr:uid="{00000000-0005-0000-0000-0000AD2A0000}"/>
    <cellStyle name="20% - Accent1 2 4 2 3 3 2 3 2" xfId="11095" xr:uid="{00000000-0005-0000-0000-0000AE2A0000}"/>
    <cellStyle name="20% - Accent1 2 4 2 3 3 2 4" xfId="11096" xr:uid="{00000000-0005-0000-0000-0000AF2A0000}"/>
    <cellStyle name="20% - Accent1 2 4 2 3 3 3" xfId="11097" xr:uid="{00000000-0005-0000-0000-0000B02A0000}"/>
    <cellStyle name="20% - Accent1 2 4 2 3 3 3 2" xfId="11098" xr:uid="{00000000-0005-0000-0000-0000B12A0000}"/>
    <cellStyle name="20% - Accent1 2 4 2 3 3 3 2 2" xfId="11099" xr:uid="{00000000-0005-0000-0000-0000B22A0000}"/>
    <cellStyle name="20% - Accent1 2 4 2 3 3 3 2 2 2" xfId="11100" xr:uid="{00000000-0005-0000-0000-0000B32A0000}"/>
    <cellStyle name="20% - Accent1 2 4 2 3 3 3 2 3" xfId="11101" xr:uid="{00000000-0005-0000-0000-0000B42A0000}"/>
    <cellStyle name="20% - Accent1 2 4 2 3 3 3 3" xfId="11102" xr:uid="{00000000-0005-0000-0000-0000B52A0000}"/>
    <cellStyle name="20% - Accent1 2 4 2 3 3 3 3 2" xfId="11103" xr:uid="{00000000-0005-0000-0000-0000B62A0000}"/>
    <cellStyle name="20% - Accent1 2 4 2 3 3 3 4" xfId="11104" xr:uid="{00000000-0005-0000-0000-0000B72A0000}"/>
    <cellStyle name="20% - Accent1 2 4 2 3 3 4" xfId="11105" xr:uid="{00000000-0005-0000-0000-0000B82A0000}"/>
    <cellStyle name="20% - Accent1 2 4 2 3 3 4 2" xfId="11106" xr:uid="{00000000-0005-0000-0000-0000B92A0000}"/>
    <cellStyle name="20% - Accent1 2 4 2 3 3 4 2 2" xfId="11107" xr:uid="{00000000-0005-0000-0000-0000BA2A0000}"/>
    <cellStyle name="20% - Accent1 2 4 2 3 3 4 2 2 2" xfId="11108" xr:uid="{00000000-0005-0000-0000-0000BB2A0000}"/>
    <cellStyle name="20% - Accent1 2 4 2 3 3 4 2 3" xfId="11109" xr:uid="{00000000-0005-0000-0000-0000BC2A0000}"/>
    <cellStyle name="20% - Accent1 2 4 2 3 3 4 3" xfId="11110" xr:uid="{00000000-0005-0000-0000-0000BD2A0000}"/>
    <cellStyle name="20% - Accent1 2 4 2 3 3 4 3 2" xfId="11111" xr:uid="{00000000-0005-0000-0000-0000BE2A0000}"/>
    <cellStyle name="20% - Accent1 2 4 2 3 3 4 4" xfId="11112" xr:uid="{00000000-0005-0000-0000-0000BF2A0000}"/>
    <cellStyle name="20% - Accent1 2 4 2 3 3 5" xfId="11113" xr:uid="{00000000-0005-0000-0000-0000C02A0000}"/>
    <cellStyle name="20% - Accent1 2 4 2 3 3 5 2" xfId="11114" xr:uid="{00000000-0005-0000-0000-0000C12A0000}"/>
    <cellStyle name="20% - Accent1 2 4 2 3 3 5 2 2" xfId="11115" xr:uid="{00000000-0005-0000-0000-0000C22A0000}"/>
    <cellStyle name="20% - Accent1 2 4 2 3 3 5 3" xfId="11116" xr:uid="{00000000-0005-0000-0000-0000C32A0000}"/>
    <cellStyle name="20% - Accent1 2 4 2 3 3 6" xfId="11117" xr:uid="{00000000-0005-0000-0000-0000C42A0000}"/>
    <cellStyle name="20% - Accent1 2 4 2 3 3 6 2" xfId="11118" xr:uid="{00000000-0005-0000-0000-0000C52A0000}"/>
    <cellStyle name="20% - Accent1 2 4 2 3 3 6 2 2" xfId="11119" xr:uid="{00000000-0005-0000-0000-0000C62A0000}"/>
    <cellStyle name="20% - Accent1 2 4 2 3 3 6 3" xfId="11120" xr:uid="{00000000-0005-0000-0000-0000C72A0000}"/>
    <cellStyle name="20% - Accent1 2 4 2 3 3 7" xfId="11121" xr:uid="{00000000-0005-0000-0000-0000C82A0000}"/>
    <cellStyle name="20% - Accent1 2 4 2 3 3 7 2" xfId="11122" xr:uid="{00000000-0005-0000-0000-0000C92A0000}"/>
    <cellStyle name="20% - Accent1 2 4 2 3 3 8" xfId="11123" xr:uid="{00000000-0005-0000-0000-0000CA2A0000}"/>
    <cellStyle name="20% - Accent1 2 4 2 3 3 8 2" xfId="11124" xr:uid="{00000000-0005-0000-0000-0000CB2A0000}"/>
    <cellStyle name="20% - Accent1 2 4 2 3 3 9" xfId="11125" xr:uid="{00000000-0005-0000-0000-0000CC2A0000}"/>
    <cellStyle name="20% - Accent1 2 4 2 3 4" xfId="11126" xr:uid="{00000000-0005-0000-0000-0000CD2A0000}"/>
    <cellStyle name="20% - Accent1 2 4 2 3 4 2" xfId="11127" xr:uid="{00000000-0005-0000-0000-0000CE2A0000}"/>
    <cellStyle name="20% - Accent1 2 4 2 3 4 2 2" xfId="11128" xr:uid="{00000000-0005-0000-0000-0000CF2A0000}"/>
    <cellStyle name="20% - Accent1 2 4 2 3 4 2 2 2" xfId="11129" xr:uid="{00000000-0005-0000-0000-0000D02A0000}"/>
    <cellStyle name="20% - Accent1 2 4 2 3 4 2 3" xfId="11130" xr:uid="{00000000-0005-0000-0000-0000D12A0000}"/>
    <cellStyle name="20% - Accent1 2 4 2 3 4 3" xfId="11131" xr:uid="{00000000-0005-0000-0000-0000D22A0000}"/>
    <cellStyle name="20% - Accent1 2 4 2 3 4 3 2" xfId="11132" xr:uid="{00000000-0005-0000-0000-0000D32A0000}"/>
    <cellStyle name="20% - Accent1 2 4 2 3 4 4" xfId="11133" xr:uid="{00000000-0005-0000-0000-0000D42A0000}"/>
    <cellStyle name="20% - Accent1 2 4 2 3 5" xfId="11134" xr:uid="{00000000-0005-0000-0000-0000D52A0000}"/>
    <cellStyle name="20% - Accent1 2 4 2 3 5 2" xfId="11135" xr:uid="{00000000-0005-0000-0000-0000D62A0000}"/>
    <cellStyle name="20% - Accent1 2 4 2 3 5 2 2" xfId="11136" xr:uid="{00000000-0005-0000-0000-0000D72A0000}"/>
    <cellStyle name="20% - Accent1 2 4 2 3 5 2 2 2" xfId="11137" xr:uid="{00000000-0005-0000-0000-0000D82A0000}"/>
    <cellStyle name="20% - Accent1 2 4 2 3 5 2 3" xfId="11138" xr:uid="{00000000-0005-0000-0000-0000D92A0000}"/>
    <cellStyle name="20% - Accent1 2 4 2 3 5 3" xfId="11139" xr:uid="{00000000-0005-0000-0000-0000DA2A0000}"/>
    <cellStyle name="20% - Accent1 2 4 2 3 5 3 2" xfId="11140" xr:uid="{00000000-0005-0000-0000-0000DB2A0000}"/>
    <cellStyle name="20% - Accent1 2 4 2 3 5 4" xfId="11141" xr:uid="{00000000-0005-0000-0000-0000DC2A0000}"/>
    <cellStyle name="20% - Accent1 2 4 2 3 6" xfId="11142" xr:uid="{00000000-0005-0000-0000-0000DD2A0000}"/>
    <cellStyle name="20% - Accent1 2 4 2 3 6 2" xfId="11143" xr:uid="{00000000-0005-0000-0000-0000DE2A0000}"/>
    <cellStyle name="20% - Accent1 2 4 2 3 6 2 2" xfId="11144" xr:uid="{00000000-0005-0000-0000-0000DF2A0000}"/>
    <cellStyle name="20% - Accent1 2 4 2 3 6 2 2 2" xfId="11145" xr:uid="{00000000-0005-0000-0000-0000E02A0000}"/>
    <cellStyle name="20% - Accent1 2 4 2 3 6 2 3" xfId="11146" xr:uid="{00000000-0005-0000-0000-0000E12A0000}"/>
    <cellStyle name="20% - Accent1 2 4 2 3 6 3" xfId="11147" xr:uid="{00000000-0005-0000-0000-0000E22A0000}"/>
    <cellStyle name="20% - Accent1 2 4 2 3 6 3 2" xfId="11148" xr:uid="{00000000-0005-0000-0000-0000E32A0000}"/>
    <cellStyle name="20% - Accent1 2 4 2 3 6 4" xfId="11149" xr:uid="{00000000-0005-0000-0000-0000E42A0000}"/>
    <cellStyle name="20% - Accent1 2 4 2 3 7" xfId="11150" xr:uid="{00000000-0005-0000-0000-0000E52A0000}"/>
    <cellStyle name="20% - Accent1 2 4 2 3 7 2" xfId="11151" xr:uid="{00000000-0005-0000-0000-0000E62A0000}"/>
    <cellStyle name="20% - Accent1 2 4 2 3 7 2 2" xfId="11152" xr:uid="{00000000-0005-0000-0000-0000E72A0000}"/>
    <cellStyle name="20% - Accent1 2 4 2 3 7 3" xfId="11153" xr:uid="{00000000-0005-0000-0000-0000E82A0000}"/>
    <cellStyle name="20% - Accent1 2 4 2 3 8" xfId="11154" xr:uid="{00000000-0005-0000-0000-0000E92A0000}"/>
    <cellStyle name="20% - Accent1 2 4 2 3 8 2" xfId="11155" xr:uid="{00000000-0005-0000-0000-0000EA2A0000}"/>
    <cellStyle name="20% - Accent1 2 4 2 3 8 2 2" xfId="11156" xr:uid="{00000000-0005-0000-0000-0000EB2A0000}"/>
    <cellStyle name="20% - Accent1 2 4 2 3 8 3" xfId="11157" xr:uid="{00000000-0005-0000-0000-0000EC2A0000}"/>
    <cellStyle name="20% - Accent1 2 4 2 3 9" xfId="11158" xr:uid="{00000000-0005-0000-0000-0000ED2A0000}"/>
    <cellStyle name="20% - Accent1 2 4 2 3 9 2" xfId="11159" xr:uid="{00000000-0005-0000-0000-0000EE2A0000}"/>
    <cellStyle name="20% - Accent1 2 4 2 4" xfId="11160" xr:uid="{00000000-0005-0000-0000-0000EF2A0000}"/>
    <cellStyle name="20% - Accent1 2 4 2 4 10" xfId="11161" xr:uid="{00000000-0005-0000-0000-0000F02A0000}"/>
    <cellStyle name="20% - Accent1 2 4 2 4 10 2" xfId="11162" xr:uid="{00000000-0005-0000-0000-0000F12A0000}"/>
    <cellStyle name="20% - Accent1 2 4 2 4 11" xfId="11163" xr:uid="{00000000-0005-0000-0000-0000F22A0000}"/>
    <cellStyle name="20% - Accent1 2 4 2 4 2" xfId="11164" xr:uid="{00000000-0005-0000-0000-0000F32A0000}"/>
    <cellStyle name="20% - Accent1 2 4 2 4 2 2" xfId="11165" xr:uid="{00000000-0005-0000-0000-0000F42A0000}"/>
    <cellStyle name="20% - Accent1 2 4 2 4 2 2 2" xfId="11166" xr:uid="{00000000-0005-0000-0000-0000F52A0000}"/>
    <cellStyle name="20% - Accent1 2 4 2 4 2 2 2 2" xfId="11167" xr:uid="{00000000-0005-0000-0000-0000F62A0000}"/>
    <cellStyle name="20% - Accent1 2 4 2 4 2 2 2 2 2" xfId="11168" xr:uid="{00000000-0005-0000-0000-0000F72A0000}"/>
    <cellStyle name="20% - Accent1 2 4 2 4 2 2 2 3" xfId="11169" xr:uid="{00000000-0005-0000-0000-0000F82A0000}"/>
    <cellStyle name="20% - Accent1 2 4 2 4 2 2 3" xfId="11170" xr:uid="{00000000-0005-0000-0000-0000F92A0000}"/>
    <cellStyle name="20% - Accent1 2 4 2 4 2 2 3 2" xfId="11171" xr:uid="{00000000-0005-0000-0000-0000FA2A0000}"/>
    <cellStyle name="20% - Accent1 2 4 2 4 2 2 4" xfId="11172" xr:uid="{00000000-0005-0000-0000-0000FB2A0000}"/>
    <cellStyle name="20% - Accent1 2 4 2 4 2 3" xfId="11173" xr:uid="{00000000-0005-0000-0000-0000FC2A0000}"/>
    <cellStyle name="20% - Accent1 2 4 2 4 2 3 2" xfId="11174" xr:uid="{00000000-0005-0000-0000-0000FD2A0000}"/>
    <cellStyle name="20% - Accent1 2 4 2 4 2 3 2 2" xfId="11175" xr:uid="{00000000-0005-0000-0000-0000FE2A0000}"/>
    <cellStyle name="20% - Accent1 2 4 2 4 2 3 2 2 2" xfId="11176" xr:uid="{00000000-0005-0000-0000-0000FF2A0000}"/>
    <cellStyle name="20% - Accent1 2 4 2 4 2 3 2 3" xfId="11177" xr:uid="{00000000-0005-0000-0000-0000002B0000}"/>
    <cellStyle name="20% - Accent1 2 4 2 4 2 3 3" xfId="11178" xr:uid="{00000000-0005-0000-0000-0000012B0000}"/>
    <cellStyle name="20% - Accent1 2 4 2 4 2 3 3 2" xfId="11179" xr:uid="{00000000-0005-0000-0000-0000022B0000}"/>
    <cellStyle name="20% - Accent1 2 4 2 4 2 3 4" xfId="11180" xr:uid="{00000000-0005-0000-0000-0000032B0000}"/>
    <cellStyle name="20% - Accent1 2 4 2 4 2 4" xfId="11181" xr:uid="{00000000-0005-0000-0000-0000042B0000}"/>
    <cellStyle name="20% - Accent1 2 4 2 4 2 4 2" xfId="11182" xr:uid="{00000000-0005-0000-0000-0000052B0000}"/>
    <cellStyle name="20% - Accent1 2 4 2 4 2 4 2 2" xfId="11183" xr:uid="{00000000-0005-0000-0000-0000062B0000}"/>
    <cellStyle name="20% - Accent1 2 4 2 4 2 4 2 2 2" xfId="11184" xr:uid="{00000000-0005-0000-0000-0000072B0000}"/>
    <cellStyle name="20% - Accent1 2 4 2 4 2 4 2 3" xfId="11185" xr:uid="{00000000-0005-0000-0000-0000082B0000}"/>
    <cellStyle name="20% - Accent1 2 4 2 4 2 4 3" xfId="11186" xr:uid="{00000000-0005-0000-0000-0000092B0000}"/>
    <cellStyle name="20% - Accent1 2 4 2 4 2 4 3 2" xfId="11187" xr:uid="{00000000-0005-0000-0000-00000A2B0000}"/>
    <cellStyle name="20% - Accent1 2 4 2 4 2 4 4" xfId="11188" xr:uid="{00000000-0005-0000-0000-00000B2B0000}"/>
    <cellStyle name="20% - Accent1 2 4 2 4 2 5" xfId="11189" xr:uid="{00000000-0005-0000-0000-00000C2B0000}"/>
    <cellStyle name="20% - Accent1 2 4 2 4 2 5 2" xfId="11190" xr:uid="{00000000-0005-0000-0000-00000D2B0000}"/>
    <cellStyle name="20% - Accent1 2 4 2 4 2 5 2 2" xfId="11191" xr:uid="{00000000-0005-0000-0000-00000E2B0000}"/>
    <cellStyle name="20% - Accent1 2 4 2 4 2 5 3" xfId="11192" xr:uid="{00000000-0005-0000-0000-00000F2B0000}"/>
    <cellStyle name="20% - Accent1 2 4 2 4 2 6" xfId="11193" xr:uid="{00000000-0005-0000-0000-0000102B0000}"/>
    <cellStyle name="20% - Accent1 2 4 2 4 2 6 2" xfId="11194" xr:uid="{00000000-0005-0000-0000-0000112B0000}"/>
    <cellStyle name="20% - Accent1 2 4 2 4 2 6 2 2" xfId="11195" xr:uid="{00000000-0005-0000-0000-0000122B0000}"/>
    <cellStyle name="20% - Accent1 2 4 2 4 2 6 3" xfId="11196" xr:uid="{00000000-0005-0000-0000-0000132B0000}"/>
    <cellStyle name="20% - Accent1 2 4 2 4 2 7" xfId="11197" xr:uid="{00000000-0005-0000-0000-0000142B0000}"/>
    <cellStyle name="20% - Accent1 2 4 2 4 2 7 2" xfId="11198" xr:uid="{00000000-0005-0000-0000-0000152B0000}"/>
    <cellStyle name="20% - Accent1 2 4 2 4 2 8" xfId="11199" xr:uid="{00000000-0005-0000-0000-0000162B0000}"/>
    <cellStyle name="20% - Accent1 2 4 2 4 2 8 2" xfId="11200" xr:uid="{00000000-0005-0000-0000-0000172B0000}"/>
    <cellStyle name="20% - Accent1 2 4 2 4 2 9" xfId="11201" xr:uid="{00000000-0005-0000-0000-0000182B0000}"/>
    <cellStyle name="20% - Accent1 2 4 2 4 3" xfId="11202" xr:uid="{00000000-0005-0000-0000-0000192B0000}"/>
    <cellStyle name="20% - Accent1 2 4 2 4 3 2" xfId="11203" xr:uid="{00000000-0005-0000-0000-00001A2B0000}"/>
    <cellStyle name="20% - Accent1 2 4 2 4 3 2 2" xfId="11204" xr:uid="{00000000-0005-0000-0000-00001B2B0000}"/>
    <cellStyle name="20% - Accent1 2 4 2 4 3 2 2 2" xfId="11205" xr:uid="{00000000-0005-0000-0000-00001C2B0000}"/>
    <cellStyle name="20% - Accent1 2 4 2 4 3 2 2 2 2" xfId="11206" xr:uid="{00000000-0005-0000-0000-00001D2B0000}"/>
    <cellStyle name="20% - Accent1 2 4 2 4 3 2 2 3" xfId="11207" xr:uid="{00000000-0005-0000-0000-00001E2B0000}"/>
    <cellStyle name="20% - Accent1 2 4 2 4 3 2 3" xfId="11208" xr:uid="{00000000-0005-0000-0000-00001F2B0000}"/>
    <cellStyle name="20% - Accent1 2 4 2 4 3 2 3 2" xfId="11209" xr:uid="{00000000-0005-0000-0000-0000202B0000}"/>
    <cellStyle name="20% - Accent1 2 4 2 4 3 2 4" xfId="11210" xr:uid="{00000000-0005-0000-0000-0000212B0000}"/>
    <cellStyle name="20% - Accent1 2 4 2 4 3 3" xfId="11211" xr:uid="{00000000-0005-0000-0000-0000222B0000}"/>
    <cellStyle name="20% - Accent1 2 4 2 4 3 3 2" xfId="11212" xr:uid="{00000000-0005-0000-0000-0000232B0000}"/>
    <cellStyle name="20% - Accent1 2 4 2 4 3 3 2 2" xfId="11213" xr:uid="{00000000-0005-0000-0000-0000242B0000}"/>
    <cellStyle name="20% - Accent1 2 4 2 4 3 3 2 2 2" xfId="11214" xr:uid="{00000000-0005-0000-0000-0000252B0000}"/>
    <cellStyle name="20% - Accent1 2 4 2 4 3 3 2 3" xfId="11215" xr:uid="{00000000-0005-0000-0000-0000262B0000}"/>
    <cellStyle name="20% - Accent1 2 4 2 4 3 3 3" xfId="11216" xr:uid="{00000000-0005-0000-0000-0000272B0000}"/>
    <cellStyle name="20% - Accent1 2 4 2 4 3 3 3 2" xfId="11217" xr:uid="{00000000-0005-0000-0000-0000282B0000}"/>
    <cellStyle name="20% - Accent1 2 4 2 4 3 3 4" xfId="11218" xr:uid="{00000000-0005-0000-0000-0000292B0000}"/>
    <cellStyle name="20% - Accent1 2 4 2 4 3 4" xfId="11219" xr:uid="{00000000-0005-0000-0000-00002A2B0000}"/>
    <cellStyle name="20% - Accent1 2 4 2 4 3 4 2" xfId="11220" xr:uid="{00000000-0005-0000-0000-00002B2B0000}"/>
    <cellStyle name="20% - Accent1 2 4 2 4 3 4 2 2" xfId="11221" xr:uid="{00000000-0005-0000-0000-00002C2B0000}"/>
    <cellStyle name="20% - Accent1 2 4 2 4 3 4 2 2 2" xfId="11222" xr:uid="{00000000-0005-0000-0000-00002D2B0000}"/>
    <cellStyle name="20% - Accent1 2 4 2 4 3 4 2 3" xfId="11223" xr:uid="{00000000-0005-0000-0000-00002E2B0000}"/>
    <cellStyle name="20% - Accent1 2 4 2 4 3 4 3" xfId="11224" xr:uid="{00000000-0005-0000-0000-00002F2B0000}"/>
    <cellStyle name="20% - Accent1 2 4 2 4 3 4 3 2" xfId="11225" xr:uid="{00000000-0005-0000-0000-0000302B0000}"/>
    <cellStyle name="20% - Accent1 2 4 2 4 3 4 4" xfId="11226" xr:uid="{00000000-0005-0000-0000-0000312B0000}"/>
    <cellStyle name="20% - Accent1 2 4 2 4 3 5" xfId="11227" xr:uid="{00000000-0005-0000-0000-0000322B0000}"/>
    <cellStyle name="20% - Accent1 2 4 2 4 3 5 2" xfId="11228" xr:uid="{00000000-0005-0000-0000-0000332B0000}"/>
    <cellStyle name="20% - Accent1 2 4 2 4 3 5 2 2" xfId="11229" xr:uid="{00000000-0005-0000-0000-0000342B0000}"/>
    <cellStyle name="20% - Accent1 2 4 2 4 3 5 3" xfId="11230" xr:uid="{00000000-0005-0000-0000-0000352B0000}"/>
    <cellStyle name="20% - Accent1 2 4 2 4 3 6" xfId="11231" xr:uid="{00000000-0005-0000-0000-0000362B0000}"/>
    <cellStyle name="20% - Accent1 2 4 2 4 3 6 2" xfId="11232" xr:uid="{00000000-0005-0000-0000-0000372B0000}"/>
    <cellStyle name="20% - Accent1 2 4 2 4 3 6 2 2" xfId="11233" xr:uid="{00000000-0005-0000-0000-0000382B0000}"/>
    <cellStyle name="20% - Accent1 2 4 2 4 3 6 3" xfId="11234" xr:uid="{00000000-0005-0000-0000-0000392B0000}"/>
    <cellStyle name="20% - Accent1 2 4 2 4 3 7" xfId="11235" xr:uid="{00000000-0005-0000-0000-00003A2B0000}"/>
    <cellStyle name="20% - Accent1 2 4 2 4 3 7 2" xfId="11236" xr:uid="{00000000-0005-0000-0000-00003B2B0000}"/>
    <cellStyle name="20% - Accent1 2 4 2 4 3 8" xfId="11237" xr:uid="{00000000-0005-0000-0000-00003C2B0000}"/>
    <cellStyle name="20% - Accent1 2 4 2 4 3 8 2" xfId="11238" xr:uid="{00000000-0005-0000-0000-00003D2B0000}"/>
    <cellStyle name="20% - Accent1 2 4 2 4 3 9" xfId="11239" xr:uid="{00000000-0005-0000-0000-00003E2B0000}"/>
    <cellStyle name="20% - Accent1 2 4 2 4 4" xfId="11240" xr:uid="{00000000-0005-0000-0000-00003F2B0000}"/>
    <cellStyle name="20% - Accent1 2 4 2 4 4 2" xfId="11241" xr:uid="{00000000-0005-0000-0000-0000402B0000}"/>
    <cellStyle name="20% - Accent1 2 4 2 4 4 2 2" xfId="11242" xr:uid="{00000000-0005-0000-0000-0000412B0000}"/>
    <cellStyle name="20% - Accent1 2 4 2 4 4 2 2 2" xfId="11243" xr:uid="{00000000-0005-0000-0000-0000422B0000}"/>
    <cellStyle name="20% - Accent1 2 4 2 4 4 2 3" xfId="11244" xr:uid="{00000000-0005-0000-0000-0000432B0000}"/>
    <cellStyle name="20% - Accent1 2 4 2 4 4 3" xfId="11245" xr:uid="{00000000-0005-0000-0000-0000442B0000}"/>
    <cellStyle name="20% - Accent1 2 4 2 4 4 3 2" xfId="11246" xr:uid="{00000000-0005-0000-0000-0000452B0000}"/>
    <cellStyle name="20% - Accent1 2 4 2 4 4 4" xfId="11247" xr:uid="{00000000-0005-0000-0000-0000462B0000}"/>
    <cellStyle name="20% - Accent1 2 4 2 4 5" xfId="11248" xr:uid="{00000000-0005-0000-0000-0000472B0000}"/>
    <cellStyle name="20% - Accent1 2 4 2 4 5 2" xfId="11249" xr:uid="{00000000-0005-0000-0000-0000482B0000}"/>
    <cellStyle name="20% - Accent1 2 4 2 4 5 2 2" xfId="11250" xr:uid="{00000000-0005-0000-0000-0000492B0000}"/>
    <cellStyle name="20% - Accent1 2 4 2 4 5 2 2 2" xfId="11251" xr:uid="{00000000-0005-0000-0000-00004A2B0000}"/>
    <cellStyle name="20% - Accent1 2 4 2 4 5 2 3" xfId="11252" xr:uid="{00000000-0005-0000-0000-00004B2B0000}"/>
    <cellStyle name="20% - Accent1 2 4 2 4 5 3" xfId="11253" xr:uid="{00000000-0005-0000-0000-00004C2B0000}"/>
    <cellStyle name="20% - Accent1 2 4 2 4 5 3 2" xfId="11254" xr:uid="{00000000-0005-0000-0000-00004D2B0000}"/>
    <cellStyle name="20% - Accent1 2 4 2 4 5 4" xfId="11255" xr:uid="{00000000-0005-0000-0000-00004E2B0000}"/>
    <cellStyle name="20% - Accent1 2 4 2 4 6" xfId="11256" xr:uid="{00000000-0005-0000-0000-00004F2B0000}"/>
    <cellStyle name="20% - Accent1 2 4 2 4 6 2" xfId="11257" xr:uid="{00000000-0005-0000-0000-0000502B0000}"/>
    <cellStyle name="20% - Accent1 2 4 2 4 6 2 2" xfId="11258" xr:uid="{00000000-0005-0000-0000-0000512B0000}"/>
    <cellStyle name="20% - Accent1 2 4 2 4 6 2 2 2" xfId="11259" xr:uid="{00000000-0005-0000-0000-0000522B0000}"/>
    <cellStyle name="20% - Accent1 2 4 2 4 6 2 3" xfId="11260" xr:uid="{00000000-0005-0000-0000-0000532B0000}"/>
    <cellStyle name="20% - Accent1 2 4 2 4 6 3" xfId="11261" xr:uid="{00000000-0005-0000-0000-0000542B0000}"/>
    <cellStyle name="20% - Accent1 2 4 2 4 6 3 2" xfId="11262" xr:uid="{00000000-0005-0000-0000-0000552B0000}"/>
    <cellStyle name="20% - Accent1 2 4 2 4 6 4" xfId="11263" xr:uid="{00000000-0005-0000-0000-0000562B0000}"/>
    <cellStyle name="20% - Accent1 2 4 2 4 7" xfId="11264" xr:uid="{00000000-0005-0000-0000-0000572B0000}"/>
    <cellStyle name="20% - Accent1 2 4 2 4 7 2" xfId="11265" xr:uid="{00000000-0005-0000-0000-0000582B0000}"/>
    <cellStyle name="20% - Accent1 2 4 2 4 7 2 2" xfId="11266" xr:uid="{00000000-0005-0000-0000-0000592B0000}"/>
    <cellStyle name="20% - Accent1 2 4 2 4 7 3" xfId="11267" xr:uid="{00000000-0005-0000-0000-00005A2B0000}"/>
    <cellStyle name="20% - Accent1 2 4 2 4 8" xfId="11268" xr:uid="{00000000-0005-0000-0000-00005B2B0000}"/>
    <cellStyle name="20% - Accent1 2 4 2 4 8 2" xfId="11269" xr:uid="{00000000-0005-0000-0000-00005C2B0000}"/>
    <cellStyle name="20% - Accent1 2 4 2 4 8 2 2" xfId="11270" xr:uid="{00000000-0005-0000-0000-00005D2B0000}"/>
    <cellStyle name="20% - Accent1 2 4 2 4 8 3" xfId="11271" xr:uid="{00000000-0005-0000-0000-00005E2B0000}"/>
    <cellStyle name="20% - Accent1 2 4 2 4 9" xfId="11272" xr:uid="{00000000-0005-0000-0000-00005F2B0000}"/>
    <cellStyle name="20% - Accent1 2 4 2 4 9 2" xfId="11273" xr:uid="{00000000-0005-0000-0000-0000602B0000}"/>
    <cellStyle name="20% - Accent1 2 4 2 5" xfId="11274" xr:uid="{00000000-0005-0000-0000-0000612B0000}"/>
    <cellStyle name="20% - Accent1 2 4 2 5 10" xfId="11275" xr:uid="{00000000-0005-0000-0000-0000622B0000}"/>
    <cellStyle name="20% - Accent1 2 4 2 5 10 2" xfId="11276" xr:uid="{00000000-0005-0000-0000-0000632B0000}"/>
    <cellStyle name="20% - Accent1 2 4 2 5 11" xfId="11277" xr:uid="{00000000-0005-0000-0000-0000642B0000}"/>
    <cellStyle name="20% - Accent1 2 4 2 5 2" xfId="11278" xr:uid="{00000000-0005-0000-0000-0000652B0000}"/>
    <cellStyle name="20% - Accent1 2 4 2 5 2 2" xfId="11279" xr:uid="{00000000-0005-0000-0000-0000662B0000}"/>
    <cellStyle name="20% - Accent1 2 4 2 5 2 2 2" xfId="11280" xr:uid="{00000000-0005-0000-0000-0000672B0000}"/>
    <cellStyle name="20% - Accent1 2 4 2 5 2 2 2 2" xfId="11281" xr:uid="{00000000-0005-0000-0000-0000682B0000}"/>
    <cellStyle name="20% - Accent1 2 4 2 5 2 2 2 2 2" xfId="11282" xr:uid="{00000000-0005-0000-0000-0000692B0000}"/>
    <cellStyle name="20% - Accent1 2 4 2 5 2 2 2 3" xfId="11283" xr:uid="{00000000-0005-0000-0000-00006A2B0000}"/>
    <cellStyle name="20% - Accent1 2 4 2 5 2 2 3" xfId="11284" xr:uid="{00000000-0005-0000-0000-00006B2B0000}"/>
    <cellStyle name="20% - Accent1 2 4 2 5 2 2 3 2" xfId="11285" xr:uid="{00000000-0005-0000-0000-00006C2B0000}"/>
    <cellStyle name="20% - Accent1 2 4 2 5 2 2 4" xfId="11286" xr:uid="{00000000-0005-0000-0000-00006D2B0000}"/>
    <cellStyle name="20% - Accent1 2 4 2 5 2 3" xfId="11287" xr:uid="{00000000-0005-0000-0000-00006E2B0000}"/>
    <cellStyle name="20% - Accent1 2 4 2 5 2 3 2" xfId="11288" xr:uid="{00000000-0005-0000-0000-00006F2B0000}"/>
    <cellStyle name="20% - Accent1 2 4 2 5 2 3 2 2" xfId="11289" xr:uid="{00000000-0005-0000-0000-0000702B0000}"/>
    <cellStyle name="20% - Accent1 2 4 2 5 2 3 2 2 2" xfId="11290" xr:uid="{00000000-0005-0000-0000-0000712B0000}"/>
    <cellStyle name="20% - Accent1 2 4 2 5 2 3 2 3" xfId="11291" xr:uid="{00000000-0005-0000-0000-0000722B0000}"/>
    <cellStyle name="20% - Accent1 2 4 2 5 2 3 3" xfId="11292" xr:uid="{00000000-0005-0000-0000-0000732B0000}"/>
    <cellStyle name="20% - Accent1 2 4 2 5 2 3 3 2" xfId="11293" xr:uid="{00000000-0005-0000-0000-0000742B0000}"/>
    <cellStyle name="20% - Accent1 2 4 2 5 2 3 4" xfId="11294" xr:uid="{00000000-0005-0000-0000-0000752B0000}"/>
    <cellStyle name="20% - Accent1 2 4 2 5 2 4" xfId="11295" xr:uid="{00000000-0005-0000-0000-0000762B0000}"/>
    <cellStyle name="20% - Accent1 2 4 2 5 2 4 2" xfId="11296" xr:uid="{00000000-0005-0000-0000-0000772B0000}"/>
    <cellStyle name="20% - Accent1 2 4 2 5 2 4 2 2" xfId="11297" xr:uid="{00000000-0005-0000-0000-0000782B0000}"/>
    <cellStyle name="20% - Accent1 2 4 2 5 2 4 2 2 2" xfId="11298" xr:uid="{00000000-0005-0000-0000-0000792B0000}"/>
    <cellStyle name="20% - Accent1 2 4 2 5 2 4 2 3" xfId="11299" xr:uid="{00000000-0005-0000-0000-00007A2B0000}"/>
    <cellStyle name="20% - Accent1 2 4 2 5 2 4 3" xfId="11300" xr:uid="{00000000-0005-0000-0000-00007B2B0000}"/>
    <cellStyle name="20% - Accent1 2 4 2 5 2 4 3 2" xfId="11301" xr:uid="{00000000-0005-0000-0000-00007C2B0000}"/>
    <cellStyle name="20% - Accent1 2 4 2 5 2 4 4" xfId="11302" xr:uid="{00000000-0005-0000-0000-00007D2B0000}"/>
    <cellStyle name="20% - Accent1 2 4 2 5 2 5" xfId="11303" xr:uid="{00000000-0005-0000-0000-00007E2B0000}"/>
    <cellStyle name="20% - Accent1 2 4 2 5 2 5 2" xfId="11304" xr:uid="{00000000-0005-0000-0000-00007F2B0000}"/>
    <cellStyle name="20% - Accent1 2 4 2 5 2 5 2 2" xfId="11305" xr:uid="{00000000-0005-0000-0000-0000802B0000}"/>
    <cellStyle name="20% - Accent1 2 4 2 5 2 5 3" xfId="11306" xr:uid="{00000000-0005-0000-0000-0000812B0000}"/>
    <cellStyle name="20% - Accent1 2 4 2 5 2 6" xfId="11307" xr:uid="{00000000-0005-0000-0000-0000822B0000}"/>
    <cellStyle name="20% - Accent1 2 4 2 5 2 6 2" xfId="11308" xr:uid="{00000000-0005-0000-0000-0000832B0000}"/>
    <cellStyle name="20% - Accent1 2 4 2 5 2 6 2 2" xfId="11309" xr:uid="{00000000-0005-0000-0000-0000842B0000}"/>
    <cellStyle name="20% - Accent1 2 4 2 5 2 6 3" xfId="11310" xr:uid="{00000000-0005-0000-0000-0000852B0000}"/>
    <cellStyle name="20% - Accent1 2 4 2 5 2 7" xfId="11311" xr:uid="{00000000-0005-0000-0000-0000862B0000}"/>
    <cellStyle name="20% - Accent1 2 4 2 5 2 7 2" xfId="11312" xr:uid="{00000000-0005-0000-0000-0000872B0000}"/>
    <cellStyle name="20% - Accent1 2 4 2 5 2 8" xfId="11313" xr:uid="{00000000-0005-0000-0000-0000882B0000}"/>
    <cellStyle name="20% - Accent1 2 4 2 5 2 8 2" xfId="11314" xr:uid="{00000000-0005-0000-0000-0000892B0000}"/>
    <cellStyle name="20% - Accent1 2 4 2 5 2 9" xfId="11315" xr:uid="{00000000-0005-0000-0000-00008A2B0000}"/>
    <cellStyle name="20% - Accent1 2 4 2 5 3" xfId="11316" xr:uid="{00000000-0005-0000-0000-00008B2B0000}"/>
    <cellStyle name="20% - Accent1 2 4 2 5 3 2" xfId="11317" xr:uid="{00000000-0005-0000-0000-00008C2B0000}"/>
    <cellStyle name="20% - Accent1 2 4 2 5 3 2 2" xfId="11318" xr:uid="{00000000-0005-0000-0000-00008D2B0000}"/>
    <cellStyle name="20% - Accent1 2 4 2 5 3 2 2 2" xfId="11319" xr:uid="{00000000-0005-0000-0000-00008E2B0000}"/>
    <cellStyle name="20% - Accent1 2 4 2 5 3 2 2 2 2" xfId="11320" xr:uid="{00000000-0005-0000-0000-00008F2B0000}"/>
    <cellStyle name="20% - Accent1 2 4 2 5 3 2 2 3" xfId="11321" xr:uid="{00000000-0005-0000-0000-0000902B0000}"/>
    <cellStyle name="20% - Accent1 2 4 2 5 3 2 3" xfId="11322" xr:uid="{00000000-0005-0000-0000-0000912B0000}"/>
    <cellStyle name="20% - Accent1 2 4 2 5 3 2 3 2" xfId="11323" xr:uid="{00000000-0005-0000-0000-0000922B0000}"/>
    <cellStyle name="20% - Accent1 2 4 2 5 3 2 4" xfId="11324" xr:uid="{00000000-0005-0000-0000-0000932B0000}"/>
    <cellStyle name="20% - Accent1 2 4 2 5 3 3" xfId="11325" xr:uid="{00000000-0005-0000-0000-0000942B0000}"/>
    <cellStyle name="20% - Accent1 2 4 2 5 3 3 2" xfId="11326" xr:uid="{00000000-0005-0000-0000-0000952B0000}"/>
    <cellStyle name="20% - Accent1 2 4 2 5 3 3 2 2" xfId="11327" xr:uid="{00000000-0005-0000-0000-0000962B0000}"/>
    <cellStyle name="20% - Accent1 2 4 2 5 3 3 2 2 2" xfId="11328" xr:uid="{00000000-0005-0000-0000-0000972B0000}"/>
    <cellStyle name="20% - Accent1 2 4 2 5 3 3 2 3" xfId="11329" xr:uid="{00000000-0005-0000-0000-0000982B0000}"/>
    <cellStyle name="20% - Accent1 2 4 2 5 3 3 3" xfId="11330" xr:uid="{00000000-0005-0000-0000-0000992B0000}"/>
    <cellStyle name="20% - Accent1 2 4 2 5 3 3 3 2" xfId="11331" xr:uid="{00000000-0005-0000-0000-00009A2B0000}"/>
    <cellStyle name="20% - Accent1 2 4 2 5 3 3 4" xfId="11332" xr:uid="{00000000-0005-0000-0000-00009B2B0000}"/>
    <cellStyle name="20% - Accent1 2 4 2 5 3 4" xfId="11333" xr:uid="{00000000-0005-0000-0000-00009C2B0000}"/>
    <cellStyle name="20% - Accent1 2 4 2 5 3 4 2" xfId="11334" xr:uid="{00000000-0005-0000-0000-00009D2B0000}"/>
    <cellStyle name="20% - Accent1 2 4 2 5 3 4 2 2" xfId="11335" xr:uid="{00000000-0005-0000-0000-00009E2B0000}"/>
    <cellStyle name="20% - Accent1 2 4 2 5 3 4 2 2 2" xfId="11336" xr:uid="{00000000-0005-0000-0000-00009F2B0000}"/>
    <cellStyle name="20% - Accent1 2 4 2 5 3 4 2 3" xfId="11337" xr:uid="{00000000-0005-0000-0000-0000A02B0000}"/>
    <cellStyle name="20% - Accent1 2 4 2 5 3 4 3" xfId="11338" xr:uid="{00000000-0005-0000-0000-0000A12B0000}"/>
    <cellStyle name="20% - Accent1 2 4 2 5 3 4 3 2" xfId="11339" xr:uid="{00000000-0005-0000-0000-0000A22B0000}"/>
    <cellStyle name="20% - Accent1 2 4 2 5 3 4 4" xfId="11340" xr:uid="{00000000-0005-0000-0000-0000A32B0000}"/>
    <cellStyle name="20% - Accent1 2 4 2 5 3 5" xfId="11341" xr:uid="{00000000-0005-0000-0000-0000A42B0000}"/>
    <cellStyle name="20% - Accent1 2 4 2 5 3 5 2" xfId="11342" xr:uid="{00000000-0005-0000-0000-0000A52B0000}"/>
    <cellStyle name="20% - Accent1 2 4 2 5 3 5 2 2" xfId="11343" xr:uid="{00000000-0005-0000-0000-0000A62B0000}"/>
    <cellStyle name="20% - Accent1 2 4 2 5 3 5 3" xfId="11344" xr:uid="{00000000-0005-0000-0000-0000A72B0000}"/>
    <cellStyle name="20% - Accent1 2 4 2 5 3 6" xfId="11345" xr:uid="{00000000-0005-0000-0000-0000A82B0000}"/>
    <cellStyle name="20% - Accent1 2 4 2 5 3 6 2" xfId="11346" xr:uid="{00000000-0005-0000-0000-0000A92B0000}"/>
    <cellStyle name="20% - Accent1 2 4 2 5 3 6 2 2" xfId="11347" xr:uid="{00000000-0005-0000-0000-0000AA2B0000}"/>
    <cellStyle name="20% - Accent1 2 4 2 5 3 6 3" xfId="11348" xr:uid="{00000000-0005-0000-0000-0000AB2B0000}"/>
    <cellStyle name="20% - Accent1 2 4 2 5 3 7" xfId="11349" xr:uid="{00000000-0005-0000-0000-0000AC2B0000}"/>
    <cellStyle name="20% - Accent1 2 4 2 5 3 7 2" xfId="11350" xr:uid="{00000000-0005-0000-0000-0000AD2B0000}"/>
    <cellStyle name="20% - Accent1 2 4 2 5 3 8" xfId="11351" xr:uid="{00000000-0005-0000-0000-0000AE2B0000}"/>
    <cellStyle name="20% - Accent1 2 4 2 5 3 8 2" xfId="11352" xr:uid="{00000000-0005-0000-0000-0000AF2B0000}"/>
    <cellStyle name="20% - Accent1 2 4 2 5 3 9" xfId="11353" xr:uid="{00000000-0005-0000-0000-0000B02B0000}"/>
    <cellStyle name="20% - Accent1 2 4 2 5 4" xfId="11354" xr:uid="{00000000-0005-0000-0000-0000B12B0000}"/>
    <cellStyle name="20% - Accent1 2 4 2 5 4 2" xfId="11355" xr:uid="{00000000-0005-0000-0000-0000B22B0000}"/>
    <cellStyle name="20% - Accent1 2 4 2 5 4 2 2" xfId="11356" xr:uid="{00000000-0005-0000-0000-0000B32B0000}"/>
    <cellStyle name="20% - Accent1 2 4 2 5 4 2 2 2" xfId="11357" xr:uid="{00000000-0005-0000-0000-0000B42B0000}"/>
    <cellStyle name="20% - Accent1 2 4 2 5 4 2 3" xfId="11358" xr:uid="{00000000-0005-0000-0000-0000B52B0000}"/>
    <cellStyle name="20% - Accent1 2 4 2 5 4 3" xfId="11359" xr:uid="{00000000-0005-0000-0000-0000B62B0000}"/>
    <cellStyle name="20% - Accent1 2 4 2 5 4 3 2" xfId="11360" xr:uid="{00000000-0005-0000-0000-0000B72B0000}"/>
    <cellStyle name="20% - Accent1 2 4 2 5 4 4" xfId="11361" xr:uid="{00000000-0005-0000-0000-0000B82B0000}"/>
    <cellStyle name="20% - Accent1 2 4 2 5 5" xfId="11362" xr:uid="{00000000-0005-0000-0000-0000B92B0000}"/>
    <cellStyle name="20% - Accent1 2 4 2 5 5 2" xfId="11363" xr:uid="{00000000-0005-0000-0000-0000BA2B0000}"/>
    <cellStyle name="20% - Accent1 2 4 2 5 5 2 2" xfId="11364" xr:uid="{00000000-0005-0000-0000-0000BB2B0000}"/>
    <cellStyle name="20% - Accent1 2 4 2 5 5 2 2 2" xfId="11365" xr:uid="{00000000-0005-0000-0000-0000BC2B0000}"/>
    <cellStyle name="20% - Accent1 2 4 2 5 5 2 3" xfId="11366" xr:uid="{00000000-0005-0000-0000-0000BD2B0000}"/>
    <cellStyle name="20% - Accent1 2 4 2 5 5 3" xfId="11367" xr:uid="{00000000-0005-0000-0000-0000BE2B0000}"/>
    <cellStyle name="20% - Accent1 2 4 2 5 5 3 2" xfId="11368" xr:uid="{00000000-0005-0000-0000-0000BF2B0000}"/>
    <cellStyle name="20% - Accent1 2 4 2 5 5 4" xfId="11369" xr:uid="{00000000-0005-0000-0000-0000C02B0000}"/>
    <cellStyle name="20% - Accent1 2 4 2 5 6" xfId="11370" xr:uid="{00000000-0005-0000-0000-0000C12B0000}"/>
    <cellStyle name="20% - Accent1 2 4 2 5 6 2" xfId="11371" xr:uid="{00000000-0005-0000-0000-0000C22B0000}"/>
    <cellStyle name="20% - Accent1 2 4 2 5 6 2 2" xfId="11372" xr:uid="{00000000-0005-0000-0000-0000C32B0000}"/>
    <cellStyle name="20% - Accent1 2 4 2 5 6 2 2 2" xfId="11373" xr:uid="{00000000-0005-0000-0000-0000C42B0000}"/>
    <cellStyle name="20% - Accent1 2 4 2 5 6 2 3" xfId="11374" xr:uid="{00000000-0005-0000-0000-0000C52B0000}"/>
    <cellStyle name="20% - Accent1 2 4 2 5 6 3" xfId="11375" xr:uid="{00000000-0005-0000-0000-0000C62B0000}"/>
    <cellStyle name="20% - Accent1 2 4 2 5 6 3 2" xfId="11376" xr:uid="{00000000-0005-0000-0000-0000C72B0000}"/>
    <cellStyle name="20% - Accent1 2 4 2 5 6 4" xfId="11377" xr:uid="{00000000-0005-0000-0000-0000C82B0000}"/>
    <cellStyle name="20% - Accent1 2 4 2 5 7" xfId="11378" xr:uid="{00000000-0005-0000-0000-0000C92B0000}"/>
    <cellStyle name="20% - Accent1 2 4 2 5 7 2" xfId="11379" xr:uid="{00000000-0005-0000-0000-0000CA2B0000}"/>
    <cellStyle name="20% - Accent1 2 4 2 5 7 2 2" xfId="11380" xr:uid="{00000000-0005-0000-0000-0000CB2B0000}"/>
    <cellStyle name="20% - Accent1 2 4 2 5 7 3" xfId="11381" xr:uid="{00000000-0005-0000-0000-0000CC2B0000}"/>
    <cellStyle name="20% - Accent1 2 4 2 5 8" xfId="11382" xr:uid="{00000000-0005-0000-0000-0000CD2B0000}"/>
    <cellStyle name="20% - Accent1 2 4 2 5 8 2" xfId="11383" xr:uid="{00000000-0005-0000-0000-0000CE2B0000}"/>
    <cellStyle name="20% - Accent1 2 4 2 5 8 2 2" xfId="11384" xr:uid="{00000000-0005-0000-0000-0000CF2B0000}"/>
    <cellStyle name="20% - Accent1 2 4 2 5 8 3" xfId="11385" xr:uid="{00000000-0005-0000-0000-0000D02B0000}"/>
    <cellStyle name="20% - Accent1 2 4 2 5 9" xfId="11386" xr:uid="{00000000-0005-0000-0000-0000D12B0000}"/>
    <cellStyle name="20% - Accent1 2 4 2 5 9 2" xfId="11387" xr:uid="{00000000-0005-0000-0000-0000D22B0000}"/>
    <cellStyle name="20% - Accent1 2 4 2 6" xfId="11388" xr:uid="{00000000-0005-0000-0000-0000D32B0000}"/>
    <cellStyle name="20% - Accent1 2 4 2 6 2" xfId="11389" xr:uid="{00000000-0005-0000-0000-0000D42B0000}"/>
    <cellStyle name="20% - Accent1 2 4 2 6 2 2" xfId="11390" xr:uid="{00000000-0005-0000-0000-0000D52B0000}"/>
    <cellStyle name="20% - Accent1 2 4 2 6 2 2 2" xfId="11391" xr:uid="{00000000-0005-0000-0000-0000D62B0000}"/>
    <cellStyle name="20% - Accent1 2 4 2 6 2 2 2 2" xfId="11392" xr:uid="{00000000-0005-0000-0000-0000D72B0000}"/>
    <cellStyle name="20% - Accent1 2 4 2 6 2 2 3" xfId="11393" xr:uid="{00000000-0005-0000-0000-0000D82B0000}"/>
    <cellStyle name="20% - Accent1 2 4 2 6 2 3" xfId="11394" xr:uid="{00000000-0005-0000-0000-0000D92B0000}"/>
    <cellStyle name="20% - Accent1 2 4 2 6 2 3 2" xfId="11395" xr:uid="{00000000-0005-0000-0000-0000DA2B0000}"/>
    <cellStyle name="20% - Accent1 2 4 2 6 2 4" xfId="11396" xr:uid="{00000000-0005-0000-0000-0000DB2B0000}"/>
    <cellStyle name="20% - Accent1 2 4 2 6 3" xfId="11397" xr:uid="{00000000-0005-0000-0000-0000DC2B0000}"/>
    <cellStyle name="20% - Accent1 2 4 2 6 3 2" xfId="11398" xr:uid="{00000000-0005-0000-0000-0000DD2B0000}"/>
    <cellStyle name="20% - Accent1 2 4 2 6 3 2 2" xfId="11399" xr:uid="{00000000-0005-0000-0000-0000DE2B0000}"/>
    <cellStyle name="20% - Accent1 2 4 2 6 3 2 2 2" xfId="11400" xr:uid="{00000000-0005-0000-0000-0000DF2B0000}"/>
    <cellStyle name="20% - Accent1 2 4 2 6 3 2 3" xfId="11401" xr:uid="{00000000-0005-0000-0000-0000E02B0000}"/>
    <cellStyle name="20% - Accent1 2 4 2 6 3 3" xfId="11402" xr:uid="{00000000-0005-0000-0000-0000E12B0000}"/>
    <cellStyle name="20% - Accent1 2 4 2 6 3 3 2" xfId="11403" xr:uid="{00000000-0005-0000-0000-0000E22B0000}"/>
    <cellStyle name="20% - Accent1 2 4 2 6 3 4" xfId="11404" xr:uid="{00000000-0005-0000-0000-0000E32B0000}"/>
    <cellStyle name="20% - Accent1 2 4 2 6 4" xfId="11405" xr:uid="{00000000-0005-0000-0000-0000E42B0000}"/>
    <cellStyle name="20% - Accent1 2 4 2 6 4 2" xfId="11406" xr:uid="{00000000-0005-0000-0000-0000E52B0000}"/>
    <cellStyle name="20% - Accent1 2 4 2 6 4 2 2" xfId="11407" xr:uid="{00000000-0005-0000-0000-0000E62B0000}"/>
    <cellStyle name="20% - Accent1 2 4 2 6 4 2 2 2" xfId="11408" xr:uid="{00000000-0005-0000-0000-0000E72B0000}"/>
    <cellStyle name="20% - Accent1 2 4 2 6 4 2 3" xfId="11409" xr:uid="{00000000-0005-0000-0000-0000E82B0000}"/>
    <cellStyle name="20% - Accent1 2 4 2 6 4 3" xfId="11410" xr:uid="{00000000-0005-0000-0000-0000E92B0000}"/>
    <cellStyle name="20% - Accent1 2 4 2 6 4 3 2" xfId="11411" xr:uid="{00000000-0005-0000-0000-0000EA2B0000}"/>
    <cellStyle name="20% - Accent1 2 4 2 6 4 4" xfId="11412" xr:uid="{00000000-0005-0000-0000-0000EB2B0000}"/>
    <cellStyle name="20% - Accent1 2 4 2 6 5" xfId="11413" xr:uid="{00000000-0005-0000-0000-0000EC2B0000}"/>
    <cellStyle name="20% - Accent1 2 4 2 6 5 2" xfId="11414" xr:uid="{00000000-0005-0000-0000-0000ED2B0000}"/>
    <cellStyle name="20% - Accent1 2 4 2 6 5 2 2" xfId="11415" xr:uid="{00000000-0005-0000-0000-0000EE2B0000}"/>
    <cellStyle name="20% - Accent1 2 4 2 6 5 3" xfId="11416" xr:uid="{00000000-0005-0000-0000-0000EF2B0000}"/>
    <cellStyle name="20% - Accent1 2 4 2 6 6" xfId="11417" xr:uid="{00000000-0005-0000-0000-0000F02B0000}"/>
    <cellStyle name="20% - Accent1 2 4 2 6 6 2" xfId="11418" xr:uid="{00000000-0005-0000-0000-0000F12B0000}"/>
    <cellStyle name="20% - Accent1 2 4 2 6 6 2 2" xfId="11419" xr:uid="{00000000-0005-0000-0000-0000F22B0000}"/>
    <cellStyle name="20% - Accent1 2 4 2 6 6 3" xfId="11420" xr:uid="{00000000-0005-0000-0000-0000F32B0000}"/>
    <cellStyle name="20% - Accent1 2 4 2 6 7" xfId="11421" xr:uid="{00000000-0005-0000-0000-0000F42B0000}"/>
    <cellStyle name="20% - Accent1 2 4 2 6 7 2" xfId="11422" xr:uid="{00000000-0005-0000-0000-0000F52B0000}"/>
    <cellStyle name="20% - Accent1 2 4 2 6 8" xfId="11423" xr:uid="{00000000-0005-0000-0000-0000F62B0000}"/>
    <cellStyle name="20% - Accent1 2 4 2 6 8 2" xfId="11424" xr:uid="{00000000-0005-0000-0000-0000F72B0000}"/>
    <cellStyle name="20% - Accent1 2 4 2 6 9" xfId="11425" xr:uid="{00000000-0005-0000-0000-0000F82B0000}"/>
    <cellStyle name="20% - Accent1 2 4 2 7" xfId="11426" xr:uid="{00000000-0005-0000-0000-0000F92B0000}"/>
    <cellStyle name="20% - Accent1 2 4 2 7 2" xfId="11427" xr:uid="{00000000-0005-0000-0000-0000FA2B0000}"/>
    <cellStyle name="20% - Accent1 2 4 2 7 2 2" xfId="11428" xr:uid="{00000000-0005-0000-0000-0000FB2B0000}"/>
    <cellStyle name="20% - Accent1 2 4 2 7 2 2 2" xfId="11429" xr:uid="{00000000-0005-0000-0000-0000FC2B0000}"/>
    <cellStyle name="20% - Accent1 2 4 2 7 2 2 2 2" xfId="11430" xr:uid="{00000000-0005-0000-0000-0000FD2B0000}"/>
    <cellStyle name="20% - Accent1 2 4 2 7 2 2 3" xfId="11431" xr:uid="{00000000-0005-0000-0000-0000FE2B0000}"/>
    <cellStyle name="20% - Accent1 2 4 2 7 2 3" xfId="11432" xr:uid="{00000000-0005-0000-0000-0000FF2B0000}"/>
    <cellStyle name="20% - Accent1 2 4 2 7 2 3 2" xfId="11433" xr:uid="{00000000-0005-0000-0000-0000002C0000}"/>
    <cellStyle name="20% - Accent1 2 4 2 7 2 4" xfId="11434" xr:uid="{00000000-0005-0000-0000-0000012C0000}"/>
    <cellStyle name="20% - Accent1 2 4 2 7 3" xfId="11435" xr:uid="{00000000-0005-0000-0000-0000022C0000}"/>
    <cellStyle name="20% - Accent1 2 4 2 7 3 2" xfId="11436" xr:uid="{00000000-0005-0000-0000-0000032C0000}"/>
    <cellStyle name="20% - Accent1 2 4 2 7 3 2 2" xfId="11437" xr:uid="{00000000-0005-0000-0000-0000042C0000}"/>
    <cellStyle name="20% - Accent1 2 4 2 7 3 2 2 2" xfId="11438" xr:uid="{00000000-0005-0000-0000-0000052C0000}"/>
    <cellStyle name="20% - Accent1 2 4 2 7 3 2 3" xfId="11439" xr:uid="{00000000-0005-0000-0000-0000062C0000}"/>
    <cellStyle name="20% - Accent1 2 4 2 7 3 3" xfId="11440" xr:uid="{00000000-0005-0000-0000-0000072C0000}"/>
    <cellStyle name="20% - Accent1 2 4 2 7 3 3 2" xfId="11441" xr:uid="{00000000-0005-0000-0000-0000082C0000}"/>
    <cellStyle name="20% - Accent1 2 4 2 7 3 4" xfId="11442" xr:uid="{00000000-0005-0000-0000-0000092C0000}"/>
    <cellStyle name="20% - Accent1 2 4 2 7 4" xfId="11443" xr:uid="{00000000-0005-0000-0000-00000A2C0000}"/>
    <cellStyle name="20% - Accent1 2 4 2 7 4 2" xfId="11444" xr:uid="{00000000-0005-0000-0000-00000B2C0000}"/>
    <cellStyle name="20% - Accent1 2 4 2 7 4 2 2" xfId="11445" xr:uid="{00000000-0005-0000-0000-00000C2C0000}"/>
    <cellStyle name="20% - Accent1 2 4 2 7 4 2 2 2" xfId="11446" xr:uid="{00000000-0005-0000-0000-00000D2C0000}"/>
    <cellStyle name="20% - Accent1 2 4 2 7 4 2 3" xfId="11447" xr:uid="{00000000-0005-0000-0000-00000E2C0000}"/>
    <cellStyle name="20% - Accent1 2 4 2 7 4 3" xfId="11448" xr:uid="{00000000-0005-0000-0000-00000F2C0000}"/>
    <cellStyle name="20% - Accent1 2 4 2 7 4 3 2" xfId="11449" xr:uid="{00000000-0005-0000-0000-0000102C0000}"/>
    <cellStyle name="20% - Accent1 2 4 2 7 4 4" xfId="11450" xr:uid="{00000000-0005-0000-0000-0000112C0000}"/>
    <cellStyle name="20% - Accent1 2 4 2 7 5" xfId="11451" xr:uid="{00000000-0005-0000-0000-0000122C0000}"/>
    <cellStyle name="20% - Accent1 2 4 2 7 5 2" xfId="11452" xr:uid="{00000000-0005-0000-0000-0000132C0000}"/>
    <cellStyle name="20% - Accent1 2 4 2 7 5 2 2" xfId="11453" xr:uid="{00000000-0005-0000-0000-0000142C0000}"/>
    <cellStyle name="20% - Accent1 2 4 2 7 5 3" xfId="11454" xr:uid="{00000000-0005-0000-0000-0000152C0000}"/>
    <cellStyle name="20% - Accent1 2 4 2 7 6" xfId="11455" xr:uid="{00000000-0005-0000-0000-0000162C0000}"/>
    <cellStyle name="20% - Accent1 2 4 2 7 6 2" xfId="11456" xr:uid="{00000000-0005-0000-0000-0000172C0000}"/>
    <cellStyle name="20% - Accent1 2 4 2 7 6 2 2" xfId="11457" xr:uid="{00000000-0005-0000-0000-0000182C0000}"/>
    <cellStyle name="20% - Accent1 2 4 2 7 6 3" xfId="11458" xr:uid="{00000000-0005-0000-0000-0000192C0000}"/>
    <cellStyle name="20% - Accent1 2 4 2 7 7" xfId="11459" xr:uid="{00000000-0005-0000-0000-00001A2C0000}"/>
    <cellStyle name="20% - Accent1 2 4 2 7 7 2" xfId="11460" xr:uid="{00000000-0005-0000-0000-00001B2C0000}"/>
    <cellStyle name="20% - Accent1 2 4 2 7 8" xfId="11461" xr:uid="{00000000-0005-0000-0000-00001C2C0000}"/>
    <cellStyle name="20% - Accent1 2 4 2 7 8 2" xfId="11462" xr:uid="{00000000-0005-0000-0000-00001D2C0000}"/>
    <cellStyle name="20% - Accent1 2 4 2 7 9" xfId="11463" xr:uid="{00000000-0005-0000-0000-00001E2C0000}"/>
    <cellStyle name="20% - Accent1 2 4 2 8" xfId="11464" xr:uid="{00000000-0005-0000-0000-00001F2C0000}"/>
    <cellStyle name="20% - Accent1 2 4 2 8 2" xfId="11465" xr:uid="{00000000-0005-0000-0000-0000202C0000}"/>
    <cellStyle name="20% - Accent1 2 4 2 8 2 2" xfId="11466" xr:uid="{00000000-0005-0000-0000-0000212C0000}"/>
    <cellStyle name="20% - Accent1 2 4 2 8 2 2 2" xfId="11467" xr:uid="{00000000-0005-0000-0000-0000222C0000}"/>
    <cellStyle name="20% - Accent1 2 4 2 8 2 3" xfId="11468" xr:uid="{00000000-0005-0000-0000-0000232C0000}"/>
    <cellStyle name="20% - Accent1 2 4 2 8 3" xfId="11469" xr:uid="{00000000-0005-0000-0000-0000242C0000}"/>
    <cellStyle name="20% - Accent1 2 4 2 8 3 2" xfId="11470" xr:uid="{00000000-0005-0000-0000-0000252C0000}"/>
    <cellStyle name="20% - Accent1 2 4 2 8 4" xfId="11471" xr:uid="{00000000-0005-0000-0000-0000262C0000}"/>
    <cellStyle name="20% - Accent1 2 4 2 9" xfId="11472" xr:uid="{00000000-0005-0000-0000-0000272C0000}"/>
    <cellStyle name="20% - Accent1 2 4 2 9 2" xfId="11473" xr:uid="{00000000-0005-0000-0000-0000282C0000}"/>
    <cellStyle name="20% - Accent1 2 4 2 9 2 2" xfId="11474" xr:uid="{00000000-0005-0000-0000-0000292C0000}"/>
    <cellStyle name="20% - Accent1 2 4 2 9 2 2 2" xfId="11475" xr:uid="{00000000-0005-0000-0000-00002A2C0000}"/>
    <cellStyle name="20% - Accent1 2 4 2 9 2 3" xfId="11476" xr:uid="{00000000-0005-0000-0000-00002B2C0000}"/>
    <cellStyle name="20% - Accent1 2 4 2 9 3" xfId="11477" xr:uid="{00000000-0005-0000-0000-00002C2C0000}"/>
    <cellStyle name="20% - Accent1 2 4 2 9 3 2" xfId="11478" xr:uid="{00000000-0005-0000-0000-00002D2C0000}"/>
    <cellStyle name="20% - Accent1 2 4 2 9 4" xfId="11479" xr:uid="{00000000-0005-0000-0000-00002E2C0000}"/>
    <cellStyle name="20% - Accent1 2 4 3" xfId="11480" xr:uid="{00000000-0005-0000-0000-00002F2C0000}"/>
    <cellStyle name="20% - Accent1 2 4 3 10" xfId="11481" xr:uid="{00000000-0005-0000-0000-0000302C0000}"/>
    <cellStyle name="20% - Accent1 2 4 3 10 2" xfId="11482" xr:uid="{00000000-0005-0000-0000-0000312C0000}"/>
    <cellStyle name="20% - Accent1 2 4 3 10 2 2" xfId="11483" xr:uid="{00000000-0005-0000-0000-0000322C0000}"/>
    <cellStyle name="20% - Accent1 2 4 3 10 3" xfId="11484" xr:uid="{00000000-0005-0000-0000-0000332C0000}"/>
    <cellStyle name="20% - Accent1 2 4 3 11" xfId="11485" xr:uid="{00000000-0005-0000-0000-0000342C0000}"/>
    <cellStyle name="20% - Accent1 2 4 3 11 2" xfId="11486" xr:uid="{00000000-0005-0000-0000-0000352C0000}"/>
    <cellStyle name="20% - Accent1 2 4 3 11 2 2" xfId="11487" xr:uid="{00000000-0005-0000-0000-0000362C0000}"/>
    <cellStyle name="20% - Accent1 2 4 3 11 3" xfId="11488" xr:uid="{00000000-0005-0000-0000-0000372C0000}"/>
    <cellStyle name="20% - Accent1 2 4 3 12" xfId="11489" xr:uid="{00000000-0005-0000-0000-0000382C0000}"/>
    <cellStyle name="20% - Accent1 2 4 3 12 2" xfId="11490" xr:uid="{00000000-0005-0000-0000-0000392C0000}"/>
    <cellStyle name="20% - Accent1 2 4 3 13" xfId="11491" xr:uid="{00000000-0005-0000-0000-00003A2C0000}"/>
    <cellStyle name="20% - Accent1 2 4 3 13 2" xfId="11492" xr:uid="{00000000-0005-0000-0000-00003B2C0000}"/>
    <cellStyle name="20% - Accent1 2 4 3 14" xfId="11493" xr:uid="{00000000-0005-0000-0000-00003C2C0000}"/>
    <cellStyle name="20% - Accent1 2 4 3 2" xfId="11494" xr:uid="{00000000-0005-0000-0000-00003D2C0000}"/>
    <cellStyle name="20% - Accent1 2 4 3 2 10" xfId="11495" xr:uid="{00000000-0005-0000-0000-00003E2C0000}"/>
    <cellStyle name="20% - Accent1 2 4 3 2 10 2" xfId="11496" xr:uid="{00000000-0005-0000-0000-00003F2C0000}"/>
    <cellStyle name="20% - Accent1 2 4 3 2 11" xfId="11497" xr:uid="{00000000-0005-0000-0000-0000402C0000}"/>
    <cellStyle name="20% - Accent1 2 4 3 2 2" xfId="11498" xr:uid="{00000000-0005-0000-0000-0000412C0000}"/>
    <cellStyle name="20% - Accent1 2 4 3 2 2 2" xfId="11499" xr:uid="{00000000-0005-0000-0000-0000422C0000}"/>
    <cellStyle name="20% - Accent1 2 4 3 2 2 2 2" xfId="11500" xr:uid="{00000000-0005-0000-0000-0000432C0000}"/>
    <cellStyle name="20% - Accent1 2 4 3 2 2 2 2 2" xfId="11501" xr:uid="{00000000-0005-0000-0000-0000442C0000}"/>
    <cellStyle name="20% - Accent1 2 4 3 2 2 2 2 2 2" xfId="11502" xr:uid="{00000000-0005-0000-0000-0000452C0000}"/>
    <cellStyle name="20% - Accent1 2 4 3 2 2 2 2 3" xfId="11503" xr:uid="{00000000-0005-0000-0000-0000462C0000}"/>
    <cellStyle name="20% - Accent1 2 4 3 2 2 2 3" xfId="11504" xr:uid="{00000000-0005-0000-0000-0000472C0000}"/>
    <cellStyle name="20% - Accent1 2 4 3 2 2 2 3 2" xfId="11505" xr:uid="{00000000-0005-0000-0000-0000482C0000}"/>
    <cellStyle name="20% - Accent1 2 4 3 2 2 2 4" xfId="11506" xr:uid="{00000000-0005-0000-0000-0000492C0000}"/>
    <cellStyle name="20% - Accent1 2 4 3 2 2 3" xfId="11507" xr:uid="{00000000-0005-0000-0000-00004A2C0000}"/>
    <cellStyle name="20% - Accent1 2 4 3 2 2 3 2" xfId="11508" xr:uid="{00000000-0005-0000-0000-00004B2C0000}"/>
    <cellStyle name="20% - Accent1 2 4 3 2 2 3 2 2" xfId="11509" xr:uid="{00000000-0005-0000-0000-00004C2C0000}"/>
    <cellStyle name="20% - Accent1 2 4 3 2 2 3 2 2 2" xfId="11510" xr:uid="{00000000-0005-0000-0000-00004D2C0000}"/>
    <cellStyle name="20% - Accent1 2 4 3 2 2 3 2 3" xfId="11511" xr:uid="{00000000-0005-0000-0000-00004E2C0000}"/>
    <cellStyle name="20% - Accent1 2 4 3 2 2 3 3" xfId="11512" xr:uid="{00000000-0005-0000-0000-00004F2C0000}"/>
    <cellStyle name="20% - Accent1 2 4 3 2 2 3 3 2" xfId="11513" xr:uid="{00000000-0005-0000-0000-0000502C0000}"/>
    <cellStyle name="20% - Accent1 2 4 3 2 2 3 4" xfId="11514" xr:uid="{00000000-0005-0000-0000-0000512C0000}"/>
    <cellStyle name="20% - Accent1 2 4 3 2 2 4" xfId="11515" xr:uid="{00000000-0005-0000-0000-0000522C0000}"/>
    <cellStyle name="20% - Accent1 2 4 3 2 2 4 2" xfId="11516" xr:uid="{00000000-0005-0000-0000-0000532C0000}"/>
    <cellStyle name="20% - Accent1 2 4 3 2 2 4 2 2" xfId="11517" xr:uid="{00000000-0005-0000-0000-0000542C0000}"/>
    <cellStyle name="20% - Accent1 2 4 3 2 2 4 2 2 2" xfId="11518" xr:uid="{00000000-0005-0000-0000-0000552C0000}"/>
    <cellStyle name="20% - Accent1 2 4 3 2 2 4 2 3" xfId="11519" xr:uid="{00000000-0005-0000-0000-0000562C0000}"/>
    <cellStyle name="20% - Accent1 2 4 3 2 2 4 3" xfId="11520" xr:uid="{00000000-0005-0000-0000-0000572C0000}"/>
    <cellStyle name="20% - Accent1 2 4 3 2 2 4 3 2" xfId="11521" xr:uid="{00000000-0005-0000-0000-0000582C0000}"/>
    <cellStyle name="20% - Accent1 2 4 3 2 2 4 4" xfId="11522" xr:uid="{00000000-0005-0000-0000-0000592C0000}"/>
    <cellStyle name="20% - Accent1 2 4 3 2 2 5" xfId="11523" xr:uid="{00000000-0005-0000-0000-00005A2C0000}"/>
    <cellStyle name="20% - Accent1 2 4 3 2 2 5 2" xfId="11524" xr:uid="{00000000-0005-0000-0000-00005B2C0000}"/>
    <cellStyle name="20% - Accent1 2 4 3 2 2 5 2 2" xfId="11525" xr:uid="{00000000-0005-0000-0000-00005C2C0000}"/>
    <cellStyle name="20% - Accent1 2 4 3 2 2 5 3" xfId="11526" xr:uid="{00000000-0005-0000-0000-00005D2C0000}"/>
    <cellStyle name="20% - Accent1 2 4 3 2 2 6" xfId="11527" xr:uid="{00000000-0005-0000-0000-00005E2C0000}"/>
    <cellStyle name="20% - Accent1 2 4 3 2 2 6 2" xfId="11528" xr:uid="{00000000-0005-0000-0000-00005F2C0000}"/>
    <cellStyle name="20% - Accent1 2 4 3 2 2 6 2 2" xfId="11529" xr:uid="{00000000-0005-0000-0000-0000602C0000}"/>
    <cellStyle name="20% - Accent1 2 4 3 2 2 6 3" xfId="11530" xr:uid="{00000000-0005-0000-0000-0000612C0000}"/>
    <cellStyle name="20% - Accent1 2 4 3 2 2 7" xfId="11531" xr:uid="{00000000-0005-0000-0000-0000622C0000}"/>
    <cellStyle name="20% - Accent1 2 4 3 2 2 7 2" xfId="11532" xr:uid="{00000000-0005-0000-0000-0000632C0000}"/>
    <cellStyle name="20% - Accent1 2 4 3 2 2 8" xfId="11533" xr:uid="{00000000-0005-0000-0000-0000642C0000}"/>
    <cellStyle name="20% - Accent1 2 4 3 2 2 8 2" xfId="11534" xr:uid="{00000000-0005-0000-0000-0000652C0000}"/>
    <cellStyle name="20% - Accent1 2 4 3 2 2 9" xfId="11535" xr:uid="{00000000-0005-0000-0000-0000662C0000}"/>
    <cellStyle name="20% - Accent1 2 4 3 2 3" xfId="11536" xr:uid="{00000000-0005-0000-0000-0000672C0000}"/>
    <cellStyle name="20% - Accent1 2 4 3 2 3 2" xfId="11537" xr:uid="{00000000-0005-0000-0000-0000682C0000}"/>
    <cellStyle name="20% - Accent1 2 4 3 2 3 2 2" xfId="11538" xr:uid="{00000000-0005-0000-0000-0000692C0000}"/>
    <cellStyle name="20% - Accent1 2 4 3 2 3 2 2 2" xfId="11539" xr:uid="{00000000-0005-0000-0000-00006A2C0000}"/>
    <cellStyle name="20% - Accent1 2 4 3 2 3 2 2 2 2" xfId="11540" xr:uid="{00000000-0005-0000-0000-00006B2C0000}"/>
    <cellStyle name="20% - Accent1 2 4 3 2 3 2 2 3" xfId="11541" xr:uid="{00000000-0005-0000-0000-00006C2C0000}"/>
    <cellStyle name="20% - Accent1 2 4 3 2 3 2 3" xfId="11542" xr:uid="{00000000-0005-0000-0000-00006D2C0000}"/>
    <cellStyle name="20% - Accent1 2 4 3 2 3 2 3 2" xfId="11543" xr:uid="{00000000-0005-0000-0000-00006E2C0000}"/>
    <cellStyle name="20% - Accent1 2 4 3 2 3 2 4" xfId="11544" xr:uid="{00000000-0005-0000-0000-00006F2C0000}"/>
    <cellStyle name="20% - Accent1 2 4 3 2 3 3" xfId="11545" xr:uid="{00000000-0005-0000-0000-0000702C0000}"/>
    <cellStyle name="20% - Accent1 2 4 3 2 3 3 2" xfId="11546" xr:uid="{00000000-0005-0000-0000-0000712C0000}"/>
    <cellStyle name="20% - Accent1 2 4 3 2 3 3 2 2" xfId="11547" xr:uid="{00000000-0005-0000-0000-0000722C0000}"/>
    <cellStyle name="20% - Accent1 2 4 3 2 3 3 2 2 2" xfId="11548" xr:uid="{00000000-0005-0000-0000-0000732C0000}"/>
    <cellStyle name="20% - Accent1 2 4 3 2 3 3 2 3" xfId="11549" xr:uid="{00000000-0005-0000-0000-0000742C0000}"/>
    <cellStyle name="20% - Accent1 2 4 3 2 3 3 3" xfId="11550" xr:uid="{00000000-0005-0000-0000-0000752C0000}"/>
    <cellStyle name="20% - Accent1 2 4 3 2 3 3 3 2" xfId="11551" xr:uid="{00000000-0005-0000-0000-0000762C0000}"/>
    <cellStyle name="20% - Accent1 2 4 3 2 3 3 4" xfId="11552" xr:uid="{00000000-0005-0000-0000-0000772C0000}"/>
    <cellStyle name="20% - Accent1 2 4 3 2 3 4" xfId="11553" xr:uid="{00000000-0005-0000-0000-0000782C0000}"/>
    <cellStyle name="20% - Accent1 2 4 3 2 3 4 2" xfId="11554" xr:uid="{00000000-0005-0000-0000-0000792C0000}"/>
    <cellStyle name="20% - Accent1 2 4 3 2 3 4 2 2" xfId="11555" xr:uid="{00000000-0005-0000-0000-00007A2C0000}"/>
    <cellStyle name="20% - Accent1 2 4 3 2 3 4 2 2 2" xfId="11556" xr:uid="{00000000-0005-0000-0000-00007B2C0000}"/>
    <cellStyle name="20% - Accent1 2 4 3 2 3 4 2 3" xfId="11557" xr:uid="{00000000-0005-0000-0000-00007C2C0000}"/>
    <cellStyle name="20% - Accent1 2 4 3 2 3 4 3" xfId="11558" xr:uid="{00000000-0005-0000-0000-00007D2C0000}"/>
    <cellStyle name="20% - Accent1 2 4 3 2 3 4 3 2" xfId="11559" xr:uid="{00000000-0005-0000-0000-00007E2C0000}"/>
    <cellStyle name="20% - Accent1 2 4 3 2 3 4 4" xfId="11560" xr:uid="{00000000-0005-0000-0000-00007F2C0000}"/>
    <cellStyle name="20% - Accent1 2 4 3 2 3 5" xfId="11561" xr:uid="{00000000-0005-0000-0000-0000802C0000}"/>
    <cellStyle name="20% - Accent1 2 4 3 2 3 5 2" xfId="11562" xr:uid="{00000000-0005-0000-0000-0000812C0000}"/>
    <cellStyle name="20% - Accent1 2 4 3 2 3 5 2 2" xfId="11563" xr:uid="{00000000-0005-0000-0000-0000822C0000}"/>
    <cellStyle name="20% - Accent1 2 4 3 2 3 5 3" xfId="11564" xr:uid="{00000000-0005-0000-0000-0000832C0000}"/>
    <cellStyle name="20% - Accent1 2 4 3 2 3 6" xfId="11565" xr:uid="{00000000-0005-0000-0000-0000842C0000}"/>
    <cellStyle name="20% - Accent1 2 4 3 2 3 6 2" xfId="11566" xr:uid="{00000000-0005-0000-0000-0000852C0000}"/>
    <cellStyle name="20% - Accent1 2 4 3 2 3 6 2 2" xfId="11567" xr:uid="{00000000-0005-0000-0000-0000862C0000}"/>
    <cellStyle name="20% - Accent1 2 4 3 2 3 6 3" xfId="11568" xr:uid="{00000000-0005-0000-0000-0000872C0000}"/>
    <cellStyle name="20% - Accent1 2 4 3 2 3 7" xfId="11569" xr:uid="{00000000-0005-0000-0000-0000882C0000}"/>
    <cellStyle name="20% - Accent1 2 4 3 2 3 7 2" xfId="11570" xr:uid="{00000000-0005-0000-0000-0000892C0000}"/>
    <cellStyle name="20% - Accent1 2 4 3 2 3 8" xfId="11571" xr:uid="{00000000-0005-0000-0000-00008A2C0000}"/>
    <cellStyle name="20% - Accent1 2 4 3 2 3 8 2" xfId="11572" xr:uid="{00000000-0005-0000-0000-00008B2C0000}"/>
    <cellStyle name="20% - Accent1 2 4 3 2 3 9" xfId="11573" xr:uid="{00000000-0005-0000-0000-00008C2C0000}"/>
    <cellStyle name="20% - Accent1 2 4 3 2 4" xfId="11574" xr:uid="{00000000-0005-0000-0000-00008D2C0000}"/>
    <cellStyle name="20% - Accent1 2 4 3 2 4 2" xfId="11575" xr:uid="{00000000-0005-0000-0000-00008E2C0000}"/>
    <cellStyle name="20% - Accent1 2 4 3 2 4 2 2" xfId="11576" xr:uid="{00000000-0005-0000-0000-00008F2C0000}"/>
    <cellStyle name="20% - Accent1 2 4 3 2 4 2 2 2" xfId="11577" xr:uid="{00000000-0005-0000-0000-0000902C0000}"/>
    <cellStyle name="20% - Accent1 2 4 3 2 4 2 3" xfId="11578" xr:uid="{00000000-0005-0000-0000-0000912C0000}"/>
    <cellStyle name="20% - Accent1 2 4 3 2 4 3" xfId="11579" xr:uid="{00000000-0005-0000-0000-0000922C0000}"/>
    <cellStyle name="20% - Accent1 2 4 3 2 4 3 2" xfId="11580" xr:uid="{00000000-0005-0000-0000-0000932C0000}"/>
    <cellStyle name="20% - Accent1 2 4 3 2 4 4" xfId="11581" xr:uid="{00000000-0005-0000-0000-0000942C0000}"/>
    <cellStyle name="20% - Accent1 2 4 3 2 5" xfId="11582" xr:uid="{00000000-0005-0000-0000-0000952C0000}"/>
    <cellStyle name="20% - Accent1 2 4 3 2 5 2" xfId="11583" xr:uid="{00000000-0005-0000-0000-0000962C0000}"/>
    <cellStyle name="20% - Accent1 2 4 3 2 5 2 2" xfId="11584" xr:uid="{00000000-0005-0000-0000-0000972C0000}"/>
    <cellStyle name="20% - Accent1 2 4 3 2 5 2 2 2" xfId="11585" xr:uid="{00000000-0005-0000-0000-0000982C0000}"/>
    <cellStyle name="20% - Accent1 2 4 3 2 5 2 3" xfId="11586" xr:uid="{00000000-0005-0000-0000-0000992C0000}"/>
    <cellStyle name="20% - Accent1 2 4 3 2 5 3" xfId="11587" xr:uid="{00000000-0005-0000-0000-00009A2C0000}"/>
    <cellStyle name="20% - Accent1 2 4 3 2 5 3 2" xfId="11588" xr:uid="{00000000-0005-0000-0000-00009B2C0000}"/>
    <cellStyle name="20% - Accent1 2 4 3 2 5 4" xfId="11589" xr:uid="{00000000-0005-0000-0000-00009C2C0000}"/>
    <cellStyle name="20% - Accent1 2 4 3 2 6" xfId="11590" xr:uid="{00000000-0005-0000-0000-00009D2C0000}"/>
    <cellStyle name="20% - Accent1 2 4 3 2 6 2" xfId="11591" xr:uid="{00000000-0005-0000-0000-00009E2C0000}"/>
    <cellStyle name="20% - Accent1 2 4 3 2 6 2 2" xfId="11592" xr:uid="{00000000-0005-0000-0000-00009F2C0000}"/>
    <cellStyle name="20% - Accent1 2 4 3 2 6 2 2 2" xfId="11593" xr:uid="{00000000-0005-0000-0000-0000A02C0000}"/>
    <cellStyle name="20% - Accent1 2 4 3 2 6 2 3" xfId="11594" xr:uid="{00000000-0005-0000-0000-0000A12C0000}"/>
    <cellStyle name="20% - Accent1 2 4 3 2 6 3" xfId="11595" xr:uid="{00000000-0005-0000-0000-0000A22C0000}"/>
    <cellStyle name="20% - Accent1 2 4 3 2 6 3 2" xfId="11596" xr:uid="{00000000-0005-0000-0000-0000A32C0000}"/>
    <cellStyle name="20% - Accent1 2 4 3 2 6 4" xfId="11597" xr:uid="{00000000-0005-0000-0000-0000A42C0000}"/>
    <cellStyle name="20% - Accent1 2 4 3 2 7" xfId="11598" xr:uid="{00000000-0005-0000-0000-0000A52C0000}"/>
    <cellStyle name="20% - Accent1 2 4 3 2 7 2" xfId="11599" xr:uid="{00000000-0005-0000-0000-0000A62C0000}"/>
    <cellStyle name="20% - Accent1 2 4 3 2 7 2 2" xfId="11600" xr:uid="{00000000-0005-0000-0000-0000A72C0000}"/>
    <cellStyle name="20% - Accent1 2 4 3 2 7 3" xfId="11601" xr:uid="{00000000-0005-0000-0000-0000A82C0000}"/>
    <cellStyle name="20% - Accent1 2 4 3 2 8" xfId="11602" xr:uid="{00000000-0005-0000-0000-0000A92C0000}"/>
    <cellStyle name="20% - Accent1 2 4 3 2 8 2" xfId="11603" xr:uid="{00000000-0005-0000-0000-0000AA2C0000}"/>
    <cellStyle name="20% - Accent1 2 4 3 2 8 2 2" xfId="11604" xr:uid="{00000000-0005-0000-0000-0000AB2C0000}"/>
    <cellStyle name="20% - Accent1 2 4 3 2 8 3" xfId="11605" xr:uid="{00000000-0005-0000-0000-0000AC2C0000}"/>
    <cellStyle name="20% - Accent1 2 4 3 2 9" xfId="11606" xr:uid="{00000000-0005-0000-0000-0000AD2C0000}"/>
    <cellStyle name="20% - Accent1 2 4 3 2 9 2" xfId="11607" xr:uid="{00000000-0005-0000-0000-0000AE2C0000}"/>
    <cellStyle name="20% - Accent1 2 4 3 3" xfId="11608" xr:uid="{00000000-0005-0000-0000-0000AF2C0000}"/>
    <cellStyle name="20% - Accent1 2 4 3 3 10" xfId="11609" xr:uid="{00000000-0005-0000-0000-0000B02C0000}"/>
    <cellStyle name="20% - Accent1 2 4 3 3 10 2" xfId="11610" xr:uid="{00000000-0005-0000-0000-0000B12C0000}"/>
    <cellStyle name="20% - Accent1 2 4 3 3 11" xfId="11611" xr:uid="{00000000-0005-0000-0000-0000B22C0000}"/>
    <cellStyle name="20% - Accent1 2 4 3 3 2" xfId="11612" xr:uid="{00000000-0005-0000-0000-0000B32C0000}"/>
    <cellStyle name="20% - Accent1 2 4 3 3 2 2" xfId="11613" xr:uid="{00000000-0005-0000-0000-0000B42C0000}"/>
    <cellStyle name="20% - Accent1 2 4 3 3 2 2 2" xfId="11614" xr:uid="{00000000-0005-0000-0000-0000B52C0000}"/>
    <cellStyle name="20% - Accent1 2 4 3 3 2 2 2 2" xfId="11615" xr:uid="{00000000-0005-0000-0000-0000B62C0000}"/>
    <cellStyle name="20% - Accent1 2 4 3 3 2 2 2 2 2" xfId="11616" xr:uid="{00000000-0005-0000-0000-0000B72C0000}"/>
    <cellStyle name="20% - Accent1 2 4 3 3 2 2 2 3" xfId="11617" xr:uid="{00000000-0005-0000-0000-0000B82C0000}"/>
    <cellStyle name="20% - Accent1 2 4 3 3 2 2 3" xfId="11618" xr:uid="{00000000-0005-0000-0000-0000B92C0000}"/>
    <cellStyle name="20% - Accent1 2 4 3 3 2 2 3 2" xfId="11619" xr:uid="{00000000-0005-0000-0000-0000BA2C0000}"/>
    <cellStyle name="20% - Accent1 2 4 3 3 2 2 4" xfId="11620" xr:uid="{00000000-0005-0000-0000-0000BB2C0000}"/>
    <cellStyle name="20% - Accent1 2 4 3 3 2 3" xfId="11621" xr:uid="{00000000-0005-0000-0000-0000BC2C0000}"/>
    <cellStyle name="20% - Accent1 2 4 3 3 2 3 2" xfId="11622" xr:uid="{00000000-0005-0000-0000-0000BD2C0000}"/>
    <cellStyle name="20% - Accent1 2 4 3 3 2 3 2 2" xfId="11623" xr:uid="{00000000-0005-0000-0000-0000BE2C0000}"/>
    <cellStyle name="20% - Accent1 2 4 3 3 2 3 2 2 2" xfId="11624" xr:uid="{00000000-0005-0000-0000-0000BF2C0000}"/>
    <cellStyle name="20% - Accent1 2 4 3 3 2 3 2 3" xfId="11625" xr:uid="{00000000-0005-0000-0000-0000C02C0000}"/>
    <cellStyle name="20% - Accent1 2 4 3 3 2 3 3" xfId="11626" xr:uid="{00000000-0005-0000-0000-0000C12C0000}"/>
    <cellStyle name="20% - Accent1 2 4 3 3 2 3 3 2" xfId="11627" xr:uid="{00000000-0005-0000-0000-0000C22C0000}"/>
    <cellStyle name="20% - Accent1 2 4 3 3 2 3 4" xfId="11628" xr:uid="{00000000-0005-0000-0000-0000C32C0000}"/>
    <cellStyle name="20% - Accent1 2 4 3 3 2 4" xfId="11629" xr:uid="{00000000-0005-0000-0000-0000C42C0000}"/>
    <cellStyle name="20% - Accent1 2 4 3 3 2 4 2" xfId="11630" xr:uid="{00000000-0005-0000-0000-0000C52C0000}"/>
    <cellStyle name="20% - Accent1 2 4 3 3 2 4 2 2" xfId="11631" xr:uid="{00000000-0005-0000-0000-0000C62C0000}"/>
    <cellStyle name="20% - Accent1 2 4 3 3 2 4 2 2 2" xfId="11632" xr:uid="{00000000-0005-0000-0000-0000C72C0000}"/>
    <cellStyle name="20% - Accent1 2 4 3 3 2 4 2 3" xfId="11633" xr:uid="{00000000-0005-0000-0000-0000C82C0000}"/>
    <cellStyle name="20% - Accent1 2 4 3 3 2 4 3" xfId="11634" xr:uid="{00000000-0005-0000-0000-0000C92C0000}"/>
    <cellStyle name="20% - Accent1 2 4 3 3 2 4 3 2" xfId="11635" xr:uid="{00000000-0005-0000-0000-0000CA2C0000}"/>
    <cellStyle name="20% - Accent1 2 4 3 3 2 4 4" xfId="11636" xr:uid="{00000000-0005-0000-0000-0000CB2C0000}"/>
    <cellStyle name="20% - Accent1 2 4 3 3 2 5" xfId="11637" xr:uid="{00000000-0005-0000-0000-0000CC2C0000}"/>
    <cellStyle name="20% - Accent1 2 4 3 3 2 5 2" xfId="11638" xr:uid="{00000000-0005-0000-0000-0000CD2C0000}"/>
    <cellStyle name="20% - Accent1 2 4 3 3 2 5 2 2" xfId="11639" xr:uid="{00000000-0005-0000-0000-0000CE2C0000}"/>
    <cellStyle name="20% - Accent1 2 4 3 3 2 5 3" xfId="11640" xr:uid="{00000000-0005-0000-0000-0000CF2C0000}"/>
    <cellStyle name="20% - Accent1 2 4 3 3 2 6" xfId="11641" xr:uid="{00000000-0005-0000-0000-0000D02C0000}"/>
    <cellStyle name="20% - Accent1 2 4 3 3 2 6 2" xfId="11642" xr:uid="{00000000-0005-0000-0000-0000D12C0000}"/>
    <cellStyle name="20% - Accent1 2 4 3 3 2 6 2 2" xfId="11643" xr:uid="{00000000-0005-0000-0000-0000D22C0000}"/>
    <cellStyle name="20% - Accent1 2 4 3 3 2 6 3" xfId="11644" xr:uid="{00000000-0005-0000-0000-0000D32C0000}"/>
    <cellStyle name="20% - Accent1 2 4 3 3 2 7" xfId="11645" xr:uid="{00000000-0005-0000-0000-0000D42C0000}"/>
    <cellStyle name="20% - Accent1 2 4 3 3 2 7 2" xfId="11646" xr:uid="{00000000-0005-0000-0000-0000D52C0000}"/>
    <cellStyle name="20% - Accent1 2 4 3 3 2 8" xfId="11647" xr:uid="{00000000-0005-0000-0000-0000D62C0000}"/>
    <cellStyle name="20% - Accent1 2 4 3 3 2 8 2" xfId="11648" xr:uid="{00000000-0005-0000-0000-0000D72C0000}"/>
    <cellStyle name="20% - Accent1 2 4 3 3 2 9" xfId="11649" xr:uid="{00000000-0005-0000-0000-0000D82C0000}"/>
    <cellStyle name="20% - Accent1 2 4 3 3 3" xfId="11650" xr:uid="{00000000-0005-0000-0000-0000D92C0000}"/>
    <cellStyle name="20% - Accent1 2 4 3 3 3 2" xfId="11651" xr:uid="{00000000-0005-0000-0000-0000DA2C0000}"/>
    <cellStyle name="20% - Accent1 2 4 3 3 3 2 2" xfId="11652" xr:uid="{00000000-0005-0000-0000-0000DB2C0000}"/>
    <cellStyle name="20% - Accent1 2 4 3 3 3 2 2 2" xfId="11653" xr:uid="{00000000-0005-0000-0000-0000DC2C0000}"/>
    <cellStyle name="20% - Accent1 2 4 3 3 3 2 2 2 2" xfId="11654" xr:uid="{00000000-0005-0000-0000-0000DD2C0000}"/>
    <cellStyle name="20% - Accent1 2 4 3 3 3 2 2 3" xfId="11655" xr:uid="{00000000-0005-0000-0000-0000DE2C0000}"/>
    <cellStyle name="20% - Accent1 2 4 3 3 3 2 3" xfId="11656" xr:uid="{00000000-0005-0000-0000-0000DF2C0000}"/>
    <cellStyle name="20% - Accent1 2 4 3 3 3 2 3 2" xfId="11657" xr:uid="{00000000-0005-0000-0000-0000E02C0000}"/>
    <cellStyle name="20% - Accent1 2 4 3 3 3 2 4" xfId="11658" xr:uid="{00000000-0005-0000-0000-0000E12C0000}"/>
    <cellStyle name="20% - Accent1 2 4 3 3 3 3" xfId="11659" xr:uid="{00000000-0005-0000-0000-0000E22C0000}"/>
    <cellStyle name="20% - Accent1 2 4 3 3 3 3 2" xfId="11660" xr:uid="{00000000-0005-0000-0000-0000E32C0000}"/>
    <cellStyle name="20% - Accent1 2 4 3 3 3 3 2 2" xfId="11661" xr:uid="{00000000-0005-0000-0000-0000E42C0000}"/>
    <cellStyle name="20% - Accent1 2 4 3 3 3 3 2 2 2" xfId="11662" xr:uid="{00000000-0005-0000-0000-0000E52C0000}"/>
    <cellStyle name="20% - Accent1 2 4 3 3 3 3 2 3" xfId="11663" xr:uid="{00000000-0005-0000-0000-0000E62C0000}"/>
    <cellStyle name="20% - Accent1 2 4 3 3 3 3 3" xfId="11664" xr:uid="{00000000-0005-0000-0000-0000E72C0000}"/>
    <cellStyle name="20% - Accent1 2 4 3 3 3 3 3 2" xfId="11665" xr:uid="{00000000-0005-0000-0000-0000E82C0000}"/>
    <cellStyle name="20% - Accent1 2 4 3 3 3 3 4" xfId="11666" xr:uid="{00000000-0005-0000-0000-0000E92C0000}"/>
    <cellStyle name="20% - Accent1 2 4 3 3 3 4" xfId="11667" xr:uid="{00000000-0005-0000-0000-0000EA2C0000}"/>
    <cellStyle name="20% - Accent1 2 4 3 3 3 4 2" xfId="11668" xr:uid="{00000000-0005-0000-0000-0000EB2C0000}"/>
    <cellStyle name="20% - Accent1 2 4 3 3 3 4 2 2" xfId="11669" xr:uid="{00000000-0005-0000-0000-0000EC2C0000}"/>
    <cellStyle name="20% - Accent1 2 4 3 3 3 4 2 2 2" xfId="11670" xr:uid="{00000000-0005-0000-0000-0000ED2C0000}"/>
    <cellStyle name="20% - Accent1 2 4 3 3 3 4 2 3" xfId="11671" xr:uid="{00000000-0005-0000-0000-0000EE2C0000}"/>
    <cellStyle name="20% - Accent1 2 4 3 3 3 4 3" xfId="11672" xr:uid="{00000000-0005-0000-0000-0000EF2C0000}"/>
    <cellStyle name="20% - Accent1 2 4 3 3 3 4 3 2" xfId="11673" xr:uid="{00000000-0005-0000-0000-0000F02C0000}"/>
    <cellStyle name="20% - Accent1 2 4 3 3 3 4 4" xfId="11674" xr:uid="{00000000-0005-0000-0000-0000F12C0000}"/>
    <cellStyle name="20% - Accent1 2 4 3 3 3 5" xfId="11675" xr:uid="{00000000-0005-0000-0000-0000F22C0000}"/>
    <cellStyle name="20% - Accent1 2 4 3 3 3 5 2" xfId="11676" xr:uid="{00000000-0005-0000-0000-0000F32C0000}"/>
    <cellStyle name="20% - Accent1 2 4 3 3 3 5 2 2" xfId="11677" xr:uid="{00000000-0005-0000-0000-0000F42C0000}"/>
    <cellStyle name="20% - Accent1 2 4 3 3 3 5 3" xfId="11678" xr:uid="{00000000-0005-0000-0000-0000F52C0000}"/>
    <cellStyle name="20% - Accent1 2 4 3 3 3 6" xfId="11679" xr:uid="{00000000-0005-0000-0000-0000F62C0000}"/>
    <cellStyle name="20% - Accent1 2 4 3 3 3 6 2" xfId="11680" xr:uid="{00000000-0005-0000-0000-0000F72C0000}"/>
    <cellStyle name="20% - Accent1 2 4 3 3 3 6 2 2" xfId="11681" xr:uid="{00000000-0005-0000-0000-0000F82C0000}"/>
    <cellStyle name="20% - Accent1 2 4 3 3 3 6 3" xfId="11682" xr:uid="{00000000-0005-0000-0000-0000F92C0000}"/>
    <cellStyle name="20% - Accent1 2 4 3 3 3 7" xfId="11683" xr:uid="{00000000-0005-0000-0000-0000FA2C0000}"/>
    <cellStyle name="20% - Accent1 2 4 3 3 3 7 2" xfId="11684" xr:uid="{00000000-0005-0000-0000-0000FB2C0000}"/>
    <cellStyle name="20% - Accent1 2 4 3 3 3 8" xfId="11685" xr:uid="{00000000-0005-0000-0000-0000FC2C0000}"/>
    <cellStyle name="20% - Accent1 2 4 3 3 3 8 2" xfId="11686" xr:uid="{00000000-0005-0000-0000-0000FD2C0000}"/>
    <cellStyle name="20% - Accent1 2 4 3 3 3 9" xfId="11687" xr:uid="{00000000-0005-0000-0000-0000FE2C0000}"/>
    <cellStyle name="20% - Accent1 2 4 3 3 4" xfId="11688" xr:uid="{00000000-0005-0000-0000-0000FF2C0000}"/>
    <cellStyle name="20% - Accent1 2 4 3 3 4 2" xfId="11689" xr:uid="{00000000-0005-0000-0000-0000002D0000}"/>
    <cellStyle name="20% - Accent1 2 4 3 3 4 2 2" xfId="11690" xr:uid="{00000000-0005-0000-0000-0000012D0000}"/>
    <cellStyle name="20% - Accent1 2 4 3 3 4 2 2 2" xfId="11691" xr:uid="{00000000-0005-0000-0000-0000022D0000}"/>
    <cellStyle name="20% - Accent1 2 4 3 3 4 2 3" xfId="11692" xr:uid="{00000000-0005-0000-0000-0000032D0000}"/>
    <cellStyle name="20% - Accent1 2 4 3 3 4 3" xfId="11693" xr:uid="{00000000-0005-0000-0000-0000042D0000}"/>
    <cellStyle name="20% - Accent1 2 4 3 3 4 3 2" xfId="11694" xr:uid="{00000000-0005-0000-0000-0000052D0000}"/>
    <cellStyle name="20% - Accent1 2 4 3 3 4 4" xfId="11695" xr:uid="{00000000-0005-0000-0000-0000062D0000}"/>
    <cellStyle name="20% - Accent1 2 4 3 3 5" xfId="11696" xr:uid="{00000000-0005-0000-0000-0000072D0000}"/>
    <cellStyle name="20% - Accent1 2 4 3 3 5 2" xfId="11697" xr:uid="{00000000-0005-0000-0000-0000082D0000}"/>
    <cellStyle name="20% - Accent1 2 4 3 3 5 2 2" xfId="11698" xr:uid="{00000000-0005-0000-0000-0000092D0000}"/>
    <cellStyle name="20% - Accent1 2 4 3 3 5 2 2 2" xfId="11699" xr:uid="{00000000-0005-0000-0000-00000A2D0000}"/>
    <cellStyle name="20% - Accent1 2 4 3 3 5 2 3" xfId="11700" xr:uid="{00000000-0005-0000-0000-00000B2D0000}"/>
    <cellStyle name="20% - Accent1 2 4 3 3 5 3" xfId="11701" xr:uid="{00000000-0005-0000-0000-00000C2D0000}"/>
    <cellStyle name="20% - Accent1 2 4 3 3 5 3 2" xfId="11702" xr:uid="{00000000-0005-0000-0000-00000D2D0000}"/>
    <cellStyle name="20% - Accent1 2 4 3 3 5 4" xfId="11703" xr:uid="{00000000-0005-0000-0000-00000E2D0000}"/>
    <cellStyle name="20% - Accent1 2 4 3 3 6" xfId="11704" xr:uid="{00000000-0005-0000-0000-00000F2D0000}"/>
    <cellStyle name="20% - Accent1 2 4 3 3 6 2" xfId="11705" xr:uid="{00000000-0005-0000-0000-0000102D0000}"/>
    <cellStyle name="20% - Accent1 2 4 3 3 6 2 2" xfId="11706" xr:uid="{00000000-0005-0000-0000-0000112D0000}"/>
    <cellStyle name="20% - Accent1 2 4 3 3 6 2 2 2" xfId="11707" xr:uid="{00000000-0005-0000-0000-0000122D0000}"/>
    <cellStyle name="20% - Accent1 2 4 3 3 6 2 3" xfId="11708" xr:uid="{00000000-0005-0000-0000-0000132D0000}"/>
    <cellStyle name="20% - Accent1 2 4 3 3 6 3" xfId="11709" xr:uid="{00000000-0005-0000-0000-0000142D0000}"/>
    <cellStyle name="20% - Accent1 2 4 3 3 6 3 2" xfId="11710" xr:uid="{00000000-0005-0000-0000-0000152D0000}"/>
    <cellStyle name="20% - Accent1 2 4 3 3 6 4" xfId="11711" xr:uid="{00000000-0005-0000-0000-0000162D0000}"/>
    <cellStyle name="20% - Accent1 2 4 3 3 7" xfId="11712" xr:uid="{00000000-0005-0000-0000-0000172D0000}"/>
    <cellStyle name="20% - Accent1 2 4 3 3 7 2" xfId="11713" xr:uid="{00000000-0005-0000-0000-0000182D0000}"/>
    <cellStyle name="20% - Accent1 2 4 3 3 7 2 2" xfId="11714" xr:uid="{00000000-0005-0000-0000-0000192D0000}"/>
    <cellStyle name="20% - Accent1 2 4 3 3 7 3" xfId="11715" xr:uid="{00000000-0005-0000-0000-00001A2D0000}"/>
    <cellStyle name="20% - Accent1 2 4 3 3 8" xfId="11716" xr:uid="{00000000-0005-0000-0000-00001B2D0000}"/>
    <cellStyle name="20% - Accent1 2 4 3 3 8 2" xfId="11717" xr:uid="{00000000-0005-0000-0000-00001C2D0000}"/>
    <cellStyle name="20% - Accent1 2 4 3 3 8 2 2" xfId="11718" xr:uid="{00000000-0005-0000-0000-00001D2D0000}"/>
    <cellStyle name="20% - Accent1 2 4 3 3 8 3" xfId="11719" xr:uid="{00000000-0005-0000-0000-00001E2D0000}"/>
    <cellStyle name="20% - Accent1 2 4 3 3 9" xfId="11720" xr:uid="{00000000-0005-0000-0000-00001F2D0000}"/>
    <cellStyle name="20% - Accent1 2 4 3 3 9 2" xfId="11721" xr:uid="{00000000-0005-0000-0000-0000202D0000}"/>
    <cellStyle name="20% - Accent1 2 4 3 4" xfId="11722" xr:uid="{00000000-0005-0000-0000-0000212D0000}"/>
    <cellStyle name="20% - Accent1 2 4 3 4 10" xfId="11723" xr:uid="{00000000-0005-0000-0000-0000222D0000}"/>
    <cellStyle name="20% - Accent1 2 4 3 4 10 2" xfId="11724" xr:uid="{00000000-0005-0000-0000-0000232D0000}"/>
    <cellStyle name="20% - Accent1 2 4 3 4 11" xfId="11725" xr:uid="{00000000-0005-0000-0000-0000242D0000}"/>
    <cellStyle name="20% - Accent1 2 4 3 4 2" xfId="11726" xr:uid="{00000000-0005-0000-0000-0000252D0000}"/>
    <cellStyle name="20% - Accent1 2 4 3 4 2 2" xfId="11727" xr:uid="{00000000-0005-0000-0000-0000262D0000}"/>
    <cellStyle name="20% - Accent1 2 4 3 4 2 2 2" xfId="11728" xr:uid="{00000000-0005-0000-0000-0000272D0000}"/>
    <cellStyle name="20% - Accent1 2 4 3 4 2 2 2 2" xfId="11729" xr:uid="{00000000-0005-0000-0000-0000282D0000}"/>
    <cellStyle name="20% - Accent1 2 4 3 4 2 2 2 2 2" xfId="11730" xr:uid="{00000000-0005-0000-0000-0000292D0000}"/>
    <cellStyle name="20% - Accent1 2 4 3 4 2 2 2 3" xfId="11731" xr:uid="{00000000-0005-0000-0000-00002A2D0000}"/>
    <cellStyle name="20% - Accent1 2 4 3 4 2 2 3" xfId="11732" xr:uid="{00000000-0005-0000-0000-00002B2D0000}"/>
    <cellStyle name="20% - Accent1 2 4 3 4 2 2 3 2" xfId="11733" xr:uid="{00000000-0005-0000-0000-00002C2D0000}"/>
    <cellStyle name="20% - Accent1 2 4 3 4 2 2 4" xfId="11734" xr:uid="{00000000-0005-0000-0000-00002D2D0000}"/>
    <cellStyle name="20% - Accent1 2 4 3 4 2 3" xfId="11735" xr:uid="{00000000-0005-0000-0000-00002E2D0000}"/>
    <cellStyle name="20% - Accent1 2 4 3 4 2 3 2" xfId="11736" xr:uid="{00000000-0005-0000-0000-00002F2D0000}"/>
    <cellStyle name="20% - Accent1 2 4 3 4 2 3 2 2" xfId="11737" xr:uid="{00000000-0005-0000-0000-0000302D0000}"/>
    <cellStyle name="20% - Accent1 2 4 3 4 2 3 2 2 2" xfId="11738" xr:uid="{00000000-0005-0000-0000-0000312D0000}"/>
    <cellStyle name="20% - Accent1 2 4 3 4 2 3 2 3" xfId="11739" xr:uid="{00000000-0005-0000-0000-0000322D0000}"/>
    <cellStyle name="20% - Accent1 2 4 3 4 2 3 3" xfId="11740" xr:uid="{00000000-0005-0000-0000-0000332D0000}"/>
    <cellStyle name="20% - Accent1 2 4 3 4 2 3 3 2" xfId="11741" xr:uid="{00000000-0005-0000-0000-0000342D0000}"/>
    <cellStyle name="20% - Accent1 2 4 3 4 2 3 4" xfId="11742" xr:uid="{00000000-0005-0000-0000-0000352D0000}"/>
    <cellStyle name="20% - Accent1 2 4 3 4 2 4" xfId="11743" xr:uid="{00000000-0005-0000-0000-0000362D0000}"/>
    <cellStyle name="20% - Accent1 2 4 3 4 2 4 2" xfId="11744" xr:uid="{00000000-0005-0000-0000-0000372D0000}"/>
    <cellStyle name="20% - Accent1 2 4 3 4 2 4 2 2" xfId="11745" xr:uid="{00000000-0005-0000-0000-0000382D0000}"/>
    <cellStyle name="20% - Accent1 2 4 3 4 2 4 2 2 2" xfId="11746" xr:uid="{00000000-0005-0000-0000-0000392D0000}"/>
    <cellStyle name="20% - Accent1 2 4 3 4 2 4 2 3" xfId="11747" xr:uid="{00000000-0005-0000-0000-00003A2D0000}"/>
    <cellStyle name="20% - Accent1 2 4 3 4 2 4 3" xfId="11748" xr:uid="{00000000-0005-0000-0000-00003B2D0000}"/>
    <cellStyle name="20% - Accent1 2 4 3 4 2 4 3 2" xfId="11749" xr:uid="{00000000-0005-0000-0000-00003C2D0000}"/>
    <cellStyle name="20% - Accent1 2 4 3 4 2 4 4" xfId="11750" xr:uid="{00000000-0005-0000-0000-00003D2D0000}"/>
    <cellStyle name="20% - Accent1 2 4 3 4 2 5" xfId="11751" xr:uid="{00000000-0005-0000-0000-00003E2D0000}"/>
    <cellStyle name="20% - Accent1 2 4 3 4 2 5 2" xfId="11752" xr:uid="{00000000-0005-0000-0000-00003F2D0000}"/>
    <cellStyle name="20% - Accent1 2 4 3 4 2 5 2 2" xfId="11753" xr:uid="{00000000-0005-0000-0000-0000402D0000}"/>
    <cellStyle name="20% - Accent1 2 4 3 4 2 5 3" xfId="11754" xr:uid="{00000000-0005-0000-0000-0000412D0000}"/>
    <cellStyle name="20% - Accent1 2 4 3 4 2 6" xfId="11755" xr:uid="{00000000-0005-0000-0000-0000422D0000}"/>
    <cellStyle name="20% - Accent1 2 4 3 4 2 6 2" xfId="11756" xr:uid="{00000000-0005-0000-0000-0000432D0000}"/>
    <cellStyle name="20% - Accent1 2 4 3 4 2 6 2 2" xfId="11757" xr:uid="{00000000-0005-0000-0000-0000442D0000}"/>
    <cellStyle name="20% - Accent1 2 4 3 4 2 6 3" xfId="11758" xr:uid="{00000000-0005-0000-0000-0000452D0000}"/>
    <cellStyle name="20% - Accent1 2 4 3 4 2 7" xfId="11759" xr:uid="{00000000-0005-0000-0000-0000462D0000}"/>
    <cellStyle name="20% - Accent1 2 4 3 4 2 7 2" xfId="11760" xr:uid="{00000000-0005-0000-0000-0000472D0000}"/>
    <cellStyle name="20% - Accent1 2 4 3 4 2 8" xfId="11761" xr:uid="{00000000-0005-0000-0000-0000482D0000}"/>
    <cellStyle name="20% - Accent1 2 4 3 4 2 8 2" xfId="11762" xr:uid="{00000000-0005-0000-0000-0000492D0000}"/>
    <cellStyle name="20% - Accent1 2 4 3 4 2 9" xfId="11763" xr:uid="{00000000-0005-0000-0000-00004A2D0000}"/>
    <cellStyle name="20% - Accent1 2 4 3 4 3" xfId="11764" xr:uid="{00000000-0005-0000-0000-00004B2D0000}"/>
    <cellStyle name="20% - Accent1 2 4 3 4 3 2" xfId="11765" xr:uid="{00000000-0005-0000-0000-00004C2D0000}"/>
    <cellStyle name="20% - Accent1 2 4 3 4 3 2 2" xfId="11766" xr:uid="{00000000-0005-0000-0000-00004D2D0000}"/>
    <cellStyle name="20% - Accent1 2 4 3 4 3 2 2 2" xfId="11767" xr:uid="{00000000-0005-0000-0000-00004E2D0000}"/>
    <cellStyle name="20% - Accent1 2 4 3 4 3 2 2 2 2" xfId="11768" xr:uid="{00000000-0005-0000-0000-00004F2D0000}"/>
    <cellStyle name="20% - Accent1 2 4 3 4 3 2 2 3" xfId="11769" xr:uid="{00000000-0005-0000-0000-0000502D0000}"/>
    <cellStyle name="20% - Accent1 2 4 3 4 3 2 3" xfId="11770" xr:uid="{00000000-0005-0000-0000-0000512D0000}"/>
    <cellStyle name="20% - Accent1 2 4 3 4 3 2 3 2" xfId="11771" xr:uid="{00000000-0005-0000-0000-0000522D0000}"/>
    <cellStyle name="20% - Accent1 2 4 3 4 3 2 4" xfId="11772" xr:uid="{00000000-0005-0000-0000-0000532D0000}"/>
    <cellStyle name="20% - Accent1 2 4 3 4 3 3" xfId="11773" xr:uid="{00000000-0005-0000-0000-0000542D0000}"/>
    <cellStyle name="20% - Accent1 2 4 3 4 3 3 2" xfId="11774" xr:uid="{00000000-0005-0000-0000-0000552D0000}"/>
    <cellStyle name="20% - Accent1 2 4 3 4 3 3 2 2" xfId="11775" xr:uid="{00000000-0005-0000-0000-0000562D0000}"/>
    <cellStyle name="20% - Accent1 2 4 3 4 3 3 2 2 2" xfId="11776" xr:uid="{00000000-0005-0000-0000-0000572D0000}"/>
    <cellStyle name="20% - Accent1 2 4 3 4 3 3 2 3" xfId="11777" xr:uid="{00000000-0005-0000-0000-0000582D0000}"/>
    <cellStyle name="20% - Accent1 2 4 3 4 3 3 3" xfId="11778" xr:uid="{00000000-0005-0000-0000-0000592D0000}"/>
    <cellStyle name="20% - Accent1 2 4 3 4 3 3 3 2" xfId="11779" xr:uid="{00000000-0005-0000-0000-00005A2D0000}"/>
    <cellStyle name="20% - Accent1 2 4 3 4 3 3 4" xfId="11780" xr:uid="{00000000-0005-0000-0000-00005B2D0000}"/>
    <cellStyle name="20% - Accent1 2 4 3 4 3 4" xfId="11781" xr:uid="{00000000-0005-0000-0000-00005C2D0000}"/>
    <cellStyle name="20% - Accent1 2 4 3 4 3 4 2" xfId="11782" xr:uid="{00000000-0005-0000-0000-00005D2D0000}"/>
    <cellStyle name="20% - Accent1 2 4 3 4 3 4 2 2" xfId="11783" xr:uid="{00000000-0005-0000-0000-00005E2D0000}"/>
    <cellStyle name="20% - Accent1 2 4 3 4 3 4 2 2 2" xfId="11784" xr:uid="{00000000-0005-0000-0000-00005F2D0000}"/>
    <cellStyle name="20% - Accent1 2 4 3 4 3 4 2 3" xfId="11785" xr:uid="{00000000-0005-0000-0000-0000602D0000}"/>
    <cellStyle name="20% - Accent1 2 4 3 4 3 4 3" xfId="11786" xr:uid="{00000000-0005-0000-0000-0000612D0000}"/>
    <cellStyle name="20% - Accent1 2 4 3 4 3 4 3 2" xfId="11787" xr:uid="{00000000-0005-0000-0000-0000622D0000}"/>
    <cellStyle name="20% - Accent1 2 4 3 4 3 4 4" xfId="11788" xr:uid="{00000000-0005-0000-0000-0000632D0000}"/>
    <cellStyle name="20% - Accent1 2 4 3 4 3 5" xfId="11789" xr:uid="{00000000-0005-0000-0000-0000642D0000}"/>
    <cellStyle name="20% - Accent1 2 4 3 4 3 5 2" xfId="11790" xr:uid="{00000000-0005-0000-0000-0000652D0000}"/>
    <cellStyle name="20% - Accent1 2 4 3 4 3 5 2 2" xfId="11791" xr:uid="{00000000-0005-0000-0000-0000662D0000}"/>
    <cellStyle name="20% - Accent1 2 4 3 4 3 5 3" xfId="11792" xr:uid="{00000000-0005-0000-0000-0000672D0000}"/>
    <cellStyle name="20% - Accent1 2 4 3 4 3 6" xfId="11793" xr:uid="{00000000-0005-0000-0000-0000682D0000}"/>
    <cellStyle name="20% - Accent1 2 4 3 4 3 6 2" xfId="11794" xr:uid="{00000000-0005-0000-0000-0000692D0000}"/>
    <cellStyle name="20% - Accent1 2 4 3 4 3 6 2 2" xfId="11795" xr:uid="{00000000-0005-0000-0000-00006A2D0000}"/>
    <cellStyle name="20% - Accent1 2 4 3 4 3 6 3" xfId="11796" xr:uid="{00000000-0005-0000-0000-00006B2D0000}"/>
    <cellStyle name="20% - Accent1 2 4 3 4 3 7" xfId="11797" xr:uid="{00000000-0005-0000-0000-00006C2D0000}"/>
    <cellStyle name="20% - Accent1 2 4 3 4 3 7 2" xfId="11798" xr:uid="{00000000-0005-0000-0000-00006D2D0000}"/>
    <cellStyle name="20% - Accent1 2 4 3 4 3 8" xfId="11799" xr:uid="{00000000-0005-0000-0000-00006E2D0000}"/>
    <cellStyle name="20% - Accent1 2 4 3 4 3 8 2" xfId="11800" xr:uid="{00000000-0005-0000-0000-00006F2D0000}"/>
    <cellStyle name="20% - Accent1 2 4 3 4 3 9" xfId="11801" xr:uid="{00000000-0005-0000-0000-0000702D0000}"/>
    <cellStyle name="20% - Accent1 2 4 3 4 4" xfId="11802" xr:uid="{00000000-0005-0000-0000-0000712D0000}"/>
    <cellStyle name="20% - Accent1 2 4 3 4 4 2" xfId="11803" xr:uid="{00000000-0005-0000-0000-0000722D0000}"/>
    <cellStyle name="20% - Accent1 2 4 3 4 4 2 2" xfId="11804" xr:uid="{00000000-0005-0000-0000-0000732D0000}"/>
    <cellStyle name="20% - Accent1 2 4 3 4 4 2 2 2" xfId="11805" xr:uid="{00000000-0005-0000-0000-0000742D0000}"/>
    <cellStyle name="20% - Accent1 2 4 3 4 4 2 3" xfId="11806" xr:uid="{00000000-0005-0000-0000-0000752D0000}"/>
    <cellStyle name="20% - Accent1 2 4 3 4 4 3" xfId="11807" xr:uid="{00000000-0005-0000-0000-0000762D0000}"/>
    <cellStyle name="20% - Accent1 2 4 3 4 4 3 2" xfId="11808" xr:uid="{00000000-0005-0000-0000-0000772D0000}"/>
    <cellStyle name="20% - Accent1 2 4 3 4 4 4" xfId="11809" xr:uid="{00000000-0005-0000-0000-0000782D0000}"/>
    <cellStyle name="20% - Accent1 2 4 3 4 5" xfId="11810" xr:uid="{00000000-0005-0000-0000-0000792D0000}"/>
    <cellStyle name="20% - Accent1 2 4 3 4 5 2" xfId="11811" xr:uid="{00000000-0005-0000-0000-00007A2D0000}"/>
    <cellStyle name="20% - Accent1 2 4 3 4 5 2 2" xfId="11812" xr:uid="{00000000-0005-0000-0000-00007B2D0000}"/>
    <cellStyle name="20% - Accent1 2 4 3 4 5 2 2 2" xfId="11813" xr:uid="{00000000-0005-0000-0000-00007C2D0000}"/>
    <cellStyle name="20% - Accent1 2 4 3 4 5 2 3" xfId="11814" xr:uid="{00000000-0005-0000-0000-00007D2D0000}"/>
    <cellStyle name="20% - Accent1 2 4 3 4 5 3" xfId="11815" xr:uid="{00000000-0005-0000-0000-00007E2D0000}"/>
    <cellStyle name="20% - Accent1 2 4 3 4 5 3 2" xfId="11816" xr:uid="{00000000-0005-0000-0000-00007F2D0000}"/>
    <cellStyle name="20% - Accent1 2 4 3 4 5 4" xfId="11817" xr:uid="{00000000-0005-0000-0000-0000802D0000}"/>
    <cellStyle name="20% - Accent1 2 4 3 4 6" xfId="11818" xr:uid="{00000000-0005-0000-0000-0000812D0000}"/>
    <cellStyle name="20% - Accent1 2 4 3 4 6 2" xfId="11819" xr:uid="{00000000-0005-0000-0000-0000822D0000}"/>
    <cellStyle name="20% - Accent1 2 4 3 4 6 2 2" xfId="11820" xr:uid="{00000000-0005-0000-0000-0000832D0000}"/>
    <cellStyle name="20% - Accent1 2 4 3 4 6 2 2 2" xfId="11821" xr:uid="{00000000-0005-0000-0000-0000842D0000}"/>
    <cellStyle name="20% - Accent1 2 4 3 4 6 2 3" xfId="11822" xr:uid="{00000000-0005-0000-0000-0000852D0000}"/>
    <cellStyle name="20% - Accent1 2 4 3 4 6 3" xfId="11823" xr:uid="{00000000-0005-0000-0000-0000862D0000}"/>
    <cellStyle name="20% - Accent1 2 4 3 4 6 3 2" xfId="11824" xr:uid="{00000000-0005-0000-0000-0000872D0000}"/>
    <cellStyle name="20% - Accent1 2 4 3 4 6 4" xfId="11825" xr:uid="{00000000-0005-0000-0000-0000882D0000}"/>
    <cellStyle name="20% - Accent1 2 4 3 4 7" xfId="11826" xr:uid="{00000000-0005-0000-0000-0000892D0000}"/>
    <cellStyle name="20% - Accent1 2 4 3 4 7 2" xfId="11827" xr:uid="{00000000-0005-0000-0000-00008A2D0000}"/>
    <cellStyle name="20% - Accent1 2 4 3 4 7 2 2" xfId="11828" xr:uid="{00000000-0005-0000-0000-00008B2D0000}"/>
    <cellStyle name="20% - Accent1 2 4 3 4 7 3" xfId="11829" xr:uid="{00000000-0005-0000-0000-00008C2D0000}"/>
    <cellStyle name="20% - Accent1 2 4 3 4 8" xfId="11830" xr:uid="{00000000-0005-0000-0000-00008D2D0000}"/>
    <cellStyle name="20% - Accent1 2 4 3 4 8 2" xfId="11831" xr:uid="{00000000-0005-0000-0000-00008E2D0000}"/>
    <cellStyle name="20% - Accent1 2 4 3 4 8 2 2" xfId="11832" xr:uid="{00000000-0005-0000-0000-00008F2D0000}"/>
    <cellStyle name="20% - Accent1 2 4 3 4 8 3" xfId="11833" xr:uid="{00000000-0005-0000-0000-0000902D0000}"/>
    <cellStyle name="20% - Accent1 2 4 3 4 9" xfId="11834" xr:uid="{00000000-0005-0000-0000-0000912D0000}"/>
    <cellStyle name="20% - Accent1 2 4 3 4 9 2" xfId="11835" xr:uid="{00000000-0005-0000-0000-0000922D0000}"/>
    <cellStyle name="20% - Accent1 2 4 3 5" xfId="11836" xr:uid="{00000000-0005-0000-0000-0000932D0000}"/>
    <cellStyle name="20% - Accent1 2 4 3 5 2" xfId="11837" xr:uid="{00000000-0005-0000-0000-0000942D0000}"/>
    <cellStyle name="20% - Accent1 2 4 3 5 2 2" xfId="11838" xr:uid="{00000000-0005-0000-0000-0000952D0000}"/>
    <cellStyle name="20% - Accent1 2 4 3 5 2 2 2" xfId="11839" xr:uid="{00000000-0005-0000-0000-0000962D0000}"/>
    <cellStyle name="20% - Accent1 2 4 3 5 2 2 2 2" xfId="11840" xr:uid="{00000000-0005-0000-0000-0000972D0000}"/>
    <cellStyle name="20% - Accent1 2 4 3 5 2 2 3" xfId="11841" xr:uid="{00000000-0005-0000-0000-0000982D0000}"/>
    <cellStyle name="20% - Accent1 2 4 3 5 2 3" xfId="11842" xr:uid="{00000000-0005-0000-0000-0000992D0000}"/>
    <cellStyle name="20% - Accent1 2 4 3 5 2 3 2" xfId="11843" xr:uid="{00000000-0005-0000-0000-00009A2D0000}"/>
    <cellStyle name="20% - Accent1 2 4 3 5 2 4" xfId="11844" xr:uid="{00000000-0005-0000-0000-00009B2D0000}"/>
    <cellStyle name="20% - Accent1 2 4 3 5 3" xfId="11845" xr:uid="{00000000-0005-0000-0000-00009C2D0000}"/>
    <cellStyle name="20% - Accent1 2 4 3 5 3 2" xfId="11846" xr:uid="{00000000-0005-0000-0000-00009D2D0000}"/>
    <cellStyle name="20% - Accent1 2 4 3 5 3 2 2" xfId="11847" xr:uid="{00000000-0005-0000-0000-00009E2D0000}"/>
    <cellStyle name="20% - Accent1 2 4 3 5 3 2 2 2" xfId="11848" xr:uid="{00000000-0005-0000-0000-00009F2D0000}"/>
    <cellStyle name="20% - Accent1 2 4 3 5 3 2 3" xfId="11849" xr:uid="{00000000-0005-0000-0000-0000A02D0000}"/>
    <cellStyle name="20% - Accent1 2 4 3 5 3 3" xfId="11850" xr:uid="{00000000-0005-0000-0000-0000A12D0000}"/>
    <cellStyle name="20% - Accent1 2 4 3 5 3 3 2" xfId="11851" xr:uid="{00000000-0005-0000-0000-0000A22D0000}"/>
    <cellStyle name="20% - Accent1 2 4 3 5 3 4" xfId="11852" xr:uid="{00000000-0005-0000-0000-0000A32D0000}"/>
    <cellStyle name="20% - Accent1 2 4 3 5 4" xfId="11853" xr:uid="{00000000-0005-0000-0000-0000A42D0000}"/>
    <cellStyle name="20% - Accent1 2 4 3 5 4 2" xfId="11854" xr:uid="{00000000-0005-0000-0000-0000A52D0000}"/>
    <cellStyle name="20% - Accent1 2 4 3 5 4 2 2" xfId="11855" xr:uid="{00000000-0005-0000-0000-0000A62D0000}"/>
    <cellStyle name="20% - Accent1 2 4 3 5 4 2 2 2" xfId="11856" xr:uid="{00000000-0005-0000-0000-0000A72D0000}"/>
    <cellStyle name="20% - Accent1 2 4 3 5 4 2 3" xfId="11857" xr:uid="{00000000-0005-0000-0000-0000A82D0000}"/>
    <cellStyle name="20% - Accent1 2 4 3 5 4 3" xfId="11858" xr:uid="{00000000-0005-0000-0000-0000A92D0000}"/>
    <cellStyle name="20% - Accent1 2 4 3 5 4 3 2" xfId="11859" xr:uid="{00000000-0005-0000-0000-0000AA2D0000}"/>
    <cellStyle name="20% - Accent1 2 4 3 5 4 4" xfId="11860" xr:uid="{00000000-0005-0000-0000-0000AB2D0000}"/>
    <cellStyle name="20% - Accent1 2 4 3 5 5" xfId="11861" xr:uid="{00000000-0005-0000-0000-0000AC2D0000}"/>
    <cellStyle name="20% - Accent1 2 4 3 5 5 2" xfId="11862" xr:uid="{00000000-0005-0000-0000-0000AD2D0000}"/>
    <cellStyle name="20% - Accent1 2 4 3 5 5 2 2" xfId="11863" xr:uid="{00000000-0005-0000-0000-0000AE2D0000}"/>
    <cellStyle name="20% - Accent1 2 4 3 5 5 3" xfId="11864" xr:uid="{00000000-0005-0000-0000-0000AF2D0000}"/>
    <cellStyle name="20% - Accent1 2 4 3 5 6" xfId="11865" xr:uid="{00000000-0005-0000-0000-0000B02D0000}"/>
    <cellStyle name="20% - Accent1 2 4 3 5 6 2" xfId="11866" xr:uid="{00000000-0005-0000-0000-0000B12D0000}"/>
    <cellStyle name="20% - Accent1 2 4 3 5 6 2 2" xfId="11867" xr:uid="{00000000-0005-0000-0000-0000B22D0000}"/>
    <cellStyle name="20% - Accent1 2 4 3 5 6 3" xfId="11868" xr:uid="{00000000-0005-0000-0000-0000B32D0000}"/>
    <cellStyle name="20% - Accent1 2 4 3 5 7" xfId="11869" xr:uid="{00000000-0005-0000-0000-0000B42D0000}"/>
    <cellStyle name="20% - Accent1 2 4 3 5 7 2" xfId="11870" xr:uid="{00000000-0005-0000-0000-0000B52D0000}"/>
    <cellStyle name="20% - Accent1 2 4 3 5 8" xfId="11871" xr:uid="{00000000-0005-0000-0000-0000B62D0000}"/>
    <cellStyle name="20% - Accent1 2 4 3 5 8 2" xfId="11872" xr:uid="{00000000-0005-0000-0000-0000B72D0000}"/>
    <cellStyle name="20% - Accent1 2 4 3 5 9" xfId="11873" xr:uid="{00000000-0005-0000-0000-0000B82D0000}"/>
    <cellStyle name="20% - Accent1 2 4 3 6" xfId="11874" xr:uid="{00000000-0005-0000-0000-0000B92D0000}"/>
    <cellStyle name="20% - Accent1 2 4 3 6 2" xfId="11875" xr:uid="{00000000-0005-0000-0000-0000BA2D0000}"/>
    <cellStyle name="20% - Accent1 2 4 3 6 2 2" xfId="11876" xr:uid="{00000000-0005-0000-0000-0000BB2D0000}"/>
    <cellStyle name="20% - Accent1 2 4 3 6 2 2 2" xfId="11877" xr:uid="{00000000-0005-0000-0000-0000BC2D0000}"/>
    <cellStyle name="20% - Accent1 2 4 3 6 2 2 2 2" xfId="11878" xr:uid="{00000000-0005-0000-0000-0000BD2D0000}"/>
    <cellStyle name="20% - Accent1 2 4 3 6 2 2 3" xfId="11879" xr:uid="{00000000-0005-0000-0000-0000BE2D0000}"/>
    <cellStyle name="20% - Accent1 2 4 3 6 2 3" xfId="11880" xr:uid="{00000000-0005-0000-0000-0000BF2D0000}"/>
    <cellStyle name="20% - Accent1 2 4 3 6 2 3 2" xfId="11881" xr:uid="{00000000-0005-0000-0000-0000C02D0000}"/>
    <cellStyle name="20% - Accent1 2 4 3 6 2 4" xfId="11882" xr:uid="{00000000-0005-0000-0000-0000C12D0000}"/>
    <cellStyle name="20% - Accent1 2 4 3 6 3" xfId="11883" xr:uid="{00000000-0005-0000-0000-0000C22D0000}"/>
    <cellStyle name="20% - Accent1 2 4 3 6 3 2" xfId="11884" xr:uid="{00000000-0005-0000-0000-0000C32D0000}"/>
    <cellStyle name="20% - Accent1 2 4 3 6 3 2 2" xfId="11885" xr:uid="{00000000-0005-0000-0000-0000C42D0000}"/>
    <cellStyle name="20% - Accent1 2 4 3 6 3 2 2 2" xfId="11886" xr:uid="{00000000-0005-0000-0000-0000C52D0000}"/>
    <cellStyle name="20% - Accent1 2 4 3 6 3 2 3" xfId="11887" xr:uid="{00000000-0005-0000-0000-0000C62D0000}"/>
    <cellStyle name="20% - Accent1 2 4 3 6 3 3" xfId="11888" xr:uid="{00000000-0005-0000-0000-0000C72D0000}"/>
    <cellStyle name="20% - Accent1 2 4 3 6 3 3 2" xfId="11889" xr:uid="{00000000-0005-0000-0000-0000C82D0000}"/>
    <cellStyle name="20% - Accent1 2 4 3 6 3 4" xfId="11890" xr:uid="{00000000-0005-0000-0000-0000C92D0000}"/>
    <cellStyle name="20% - Accent1 2 4 3 6 4" xfId="11891" xr:uid="{00000000-0005-0000-0000-0000CA2D0000}"/>
    <cellStyle name="20% - Accent1 2 4 3 6 4 2" xfId="11892" xr:uid="{00000000-0005-0000-0000-0000CB2D0000}"/>
    <cellStyle name="20% - Accent1 2 4 3 6 4 2 2" xfId="11893" xr:uid="{00000000-0005-0000-0000-0000CC2D0000}"/>
    <cellStyle name="20% - Accent1 2 4 3 6 4 2 2 2" xfId="11894" xr:uid="{00000000-0005-0000-0000-0000CD2D0000}"/>
    <cellStyle name="20% - Accent1 2 4 3 6 4 2 3" xfId="11895" xr:uid="{00000000-0005-0000-0000-0000CE2D0000}"/>
    <cellStyle name="20% - Accent1 2 4 3 6 4 3" xfId="11896" xr:uid="{00000000-0005-0000-0000-0000CF2D0000}"/>
    <cellStyle name="20% - Accent1 2 4 3 6 4 3 2" xfId="11897" xr:uid="{00000000-0005-0000-0000-0000D02D0000}"/>
    <cellStyle name="20% - Accent1 2 4 3 6 4 4" xfId="11898" xr:uid="{00000000-0005-0000-0000-0000D12D0000}"/>
    <cellStyle name="20% - Accent1 2 4 3 6 5" xfId="11899" xr:uid="{00000000-0005-0000-0000-0000D22D0000}"/>
    <cellStyle name="20% - Accent1 2 4 3 6 5 2" xfId="11900" xr:uid="{00000000-0005-0000-0000-0000D32D0000}"/>
    <cellStyle name="20% - Accent1 2 4 3 6 5 2 2" xfId="11901" xr:uid="{00000000-0005-0000-0000-0000D42D0000}"/>
    <cellStyle name="20% - Accent1 2 4 3 6 5 3" xfId="11902" xr:uid="{00000000-0005-0000-0000-0000D52D0000}"/>
    <cellStyle name="20% - Accent1 2 4 3 6 6" xfId="11903" xr:uid="{00000000-0005-0000-0000-0000D62D0000}"/>
    <cellStyle name="20% - Accent1 2 4 3 6 6 2" xfId="11904" xr:uid="{00000000-0005-0000-0000-0000D72D0000}"/>
    <cellStyle name="20% - Accent1 2 4 3 6 6 2 2" xfId="11905" xr:uid="{00000000-0005-0000-0000-0000D82D0000}"/>
    <cellStyle name="20% - Accent1 2 4 3 6 6 3" xfId="11906" xr:uid="{00000000-0005-0000-0000-0000D92D0000}"/>
    <cellStyle name="20% - Accent1 2 4 3 6 7" xfId="11907" xr:uid="{00000000-0005-0000-0000-0000DA2D0000}"/>
    <cellStyle name="20% - Accent1 2 4 3 6 7 2" xfId="11908" xr:uid="{00000000-0005-0000-0000-0000DB2D0000}"/>
    <cellStyle name="20% - Accent1 2 4 3 6 8" xfId="11909" xr:uid="{00000000-0005-0000-0000-0000DC2D0000}"/>
    <cellStyle name="20% - Accent1 2 4 3 6 8 2" xfId="11910" xr:uid="{00000000-0005-0000-0000-0000DD2D0000}"/>
    <cellStyle name="20% - Accent1 2 4 3 6 9" xfId="11911" xr:uid="{00000000-0005-0000-0000-0000DE2D0000}"/>
    <cellStyle name="20% - Accent1 2 4 3 7" xfId="11912" xr:uid="{00000000-0005-0000-0000-0000DF2D0000}"/>
    <cellStyle name="20% - Accent1 2 4 3 7 2" xfId="11913" xr:uid="{00000000-0005-0000-0000-0000E02D0000}"/>
    <cellStyle name="20% - Accent1 2 4 3 7 2 2" xfId="11914" xr:uid="{00000000-0005-0000-0000-0000E12D0000}"/>
    <cellStyle name="20% - Accent1 2 4 3 7 2 2 2" xfId="11915" xr:uid="{00000000-0005-0000-0000-0000E22D0000}"/>
    <cellStyle name="20% - Accent1 2 4 3 7 2 3" xfId="11916" xr:uid="{00000000-0005-0000-0000-0000E32D0000}"/>
    <cellStyle name="20% - Accent1 2 4 3 7 3" xfId="11917" xr:uid="{00000000-0005-0000-0000-0000E42D0000}"/>
    <cellStyle name="20% - Accent1 2 4 3 7 3 2" xfId="11918" xr:uid="{00000000-0005-0000-0000-0000E52D0000}"/>
    <cellStyle name="20% - Accent1 2 4 3 7 4" xfId="11919" xr:uid="{00000000-0005-0000-0000-0000E62D0000}"/>
    <cellStyle name="20% - Accent1 2 4 3 8" xfId="11920" xr:uid="{00000000-0005-0000-0000-0000E72D0000}"/>
    <cellStyle name="20% - Accent1 2 4 3 8 2" xfId="11921" xr:uid="{00000000-0005-0000-0000-0000E82D0000}"/>
    <cellStyle name="20% - Accent1 2 4 3 8 2 2" xfId="11922" xr:uid="{00000000-0005-0000-0000-0000E92D0000}"/>
    <cellStyle name="20% - Accent1 2 4 3 8 2 2 2" xfId="11923" xr:uid="{00000000-0005-0000-0000-0000EA2D0000}"/>
    <cellStyle name="20% - Accent1 2 4 3 8 2 3" xfId="11924" xr:uid="{00000000-0005-0000-0000-0000EB2D0000}"/>
    <cellStyle name="20% - Accent1 2 4 3 8 3" xfId="11925" xr:uid="{00000000-0005-0000-0000-0000EC2D0000}"/>
    <cellStyle name="20% - Accent1 2 4 3 8 3 2" xfId="11926" xr:uid="{00000000-0005-0000-0000-0000ED2D0000}"/>
    <cellStyle name="20% - Accent1 2 4 3 8 4" xfId="11927" xr:uid="{00000000-0005-0000-0000-0000EE2D0000}"/>
    <cellStyle name="20% - Accent1 2 4 3 9" xfId="11928" xr:uid="{00000000-0005-0000-0000-0000EF2D0000}"/>
    <cellStyle name="20% - Accent1 2 4 3 9 2" xfId="11929" xr:uid="{00000000-0005-0000-0000-0000F02D0000}"/>
    <cellStyle name="20% - Accent1 2 4 3 9 2 2" xfId="11930" xr:uid="{00000000-0005-0000-0000-0000F12D0000}"/>
    <cellStyle name="20% - Accent1 2 4 3 9 2 2 2" xfId="11931" xr:uid="{00000000-0005-0000-0000-0000F22D0000}"/>
    <cellStyle name="20% - Accent1 2 4 3 9 2 3" xfId="11932" xr:uid="{00000000-0005-0000-0000-0000F32D0000}"/>
    <cellStyle name="20% - Accent1 2 4 3 9 3" xfId="11933" xr:uid="{00000000-0005-0000-0000-0000F42D0000}"/>
    <cellStyle name="20% - Accent1 2 4 3 9 3 2" xfId="11934" xr:uid="{00000000-0005-0000-0000-0000F52D0000}"/>
    <cellStyle name="20% - Accent1 2 4 3 9 4" xfId="11935" xr:uid="{00000000-0005-0000-0000-0000F62D0000}"/>
    <cellStyle name="20% - Accent1 2 4 4" xfId="11936" xr:uid="{00000000-0005-0000-0000-0000F72D0000}"/>
    <cellStyle name="20% - Accent1 2 4 4 10" xfId="11937" xr:uid="{00000000-0005-0000-0000-0000F82D0000}"/>
    <cellStyle name="20% - Accent1 2 4 4 10 2" xfId="11938" xr:uid="{00000000-0005-0000-0000-0000F92D0000}"/>
    <cellStyle name="20% - Accent1 2 4 4 11" xfId="11939" xr:uid="{00000000-0005-0000-0000-0000FA2D0000}"/>
    <cellStyle name="20% - Accent1 2 4 4 2" xfId="11940" xr:uid="{00000000-0005-0000-0000-0000FB2D0000}"/>
    <cellStyle name="20% - Accent1 2 4 4 2 2" xfId="11941" xr:uid="{00000000-0005-0000-0000-0000FC2D0000}"/>
    <cellStyle name="20% - Accent1 2 4 4 2 2 2" xfId="11942" xr:uid="{00000000-0005-0000-0000-0000FD2D0000}"/>
    <cellStyle name="20% - Accent1 2 4 4 2 2 2 2" xfId="11943" xr:uid="{00000000-0005-0000-0000-0000FE2D0000}"/>
    <cellStyle name="20% - Accent1 2 4 4 2 2 2 2 2" xfId="11944" xr:uid="{00000000-0005-0000-0000-0000FF2D0000}"/>
    <cellStyle name="20% - Accent1 2 4 4 2 2 2 3" xfId="11945" xr:uid="{00000000-0005-0000-0000-0000002E0000}"/>
    <cellStyle name="20% - Accent1 2 4 4 2 2 3" xfId="11946" xr:uid="{00000000-0005-0000-0000-0000012E0000}"/>
    <cellStyle name="20% - Accent1 2 4 4 2 2 3 2" xfId="11947" xr:uid="{00000000-0005-0000-0000-0000022E0000}"/>
    <cellStyle name="20% - Accent1 2 4 4 2 2 4" xfId="11948" xr:uid="{00000000-0005-0000-0000-0000032E0000}"/>
    <cellStyle name="20% - Accent1 2 4 4 2 3" xfId="11949" xr:uid="{00000000-0005-0000-0000-0000042E0000}"/>
    <cellStyle name="20% - Accent1 2 4 4 2 3 2" xfId="11950" xr:uid="{00000000-0005-0000-0000-0000052E0000}"/>
    <cellStyle name="20% - Accent1 2 4 4 2 3 2 2" xfId="11951" xr:uid="{00000000-0005-0000-0000-0000062E0000}"/>
    <cellStyle name="20% - Accent1 2 4 4 2 3 2 2 2" xfId="11952" xr:uid="{00000000-0005-0000-0000-0000072E0000}"/>
    <cellStyle name="20% - Accent1 2 4 4 2 3 2 3" xfId="11953" xr:uid="{00000000-0005-0000-0000-0000082E0000}"/>
    <cellStyle name="20% - Accent1 2 4 4 2 3 3" xfId="11954" xr:uid="{00000000-0005-0000-0000-0000092E0000}"/>
    <cellStyle name="20% - Accent1 2 4 4 2 3 3 2" xfId="11955" xr:uid="{00000000-0005-0000-0000-00000A2E0000}"/>
    <cellStyle name="20% - Accent1 2 4 4 2 3 4" xfId="11956" xr:uid="{00000000-0005-0000-0000-00000B2E0000}"/>
    <cellStyle name="20% - Accent1 2 4 4 2 4" xfId="11957" xr:uid="{00000000-0005-0000-0000-00000C2E0000}"/>
    <cellStyle name="20% - Accent1 2 4 4 2 4 2" xfId="11958" xr:uid="{00000000-0005-0000-0000-00000D2E0000}"/>
    <cellStyle name="20% - Accent1 2 4 4 2 4 2 2" xfId="11959" xr:uid="{00000000-0005-0000-0000-00000E2E0000}"/>
    <cellStyle name="20% - Accent1 2 4 4 2 4 2 2 2" xfId="11960" xr:uid="{00000000-0005-0000-0000-00000F2E0000}"/>
    <cellStyle name="20% - Accent1 2 4 4 2 4 2 3" xfId="11961" xr:uid="{00000000-0005-0000-0000-0000102E0000}"/>
    <cellStyle name="20% - Accent1 2 4 4 2 4 3" xfId="11962" xr:uid="{00000000-0005-0000-0000-0000112E0000}"/>
    <cellStyle name="20% - Accent1 2 4 4 2 4 3 2" xfId="11963" xr:uid="{00000000-0005-0000-0000-0000122E0000}"/>
    <cellStyle name="20% - Accent1 2 4 4 2 4 4" xfId="11964" xr:uid="{00000000-0005-0000-0000-0000132E0000}"/>
    <cellStyle name="20% - Accent1 2 4 4 2 5" xfId="11965" xr:uid="{00000000-0005-0000-0000-0000142E0000}"/>
    <cellStyle name="20% - Accent1 2 4 4 2 5 2" xfId="11966" xr:uid="{00000000-0005-0000-0000-0000152E0000}"/>
    <cellStyle name="20% - Accent1 2 4 4 2 5 2 2" xfId="11967" xr:uid="{00000000-0005-0000-0000-0000162E0000}"/>
    <cellStyle name="20% - Accent1 2 4 4 2 5 3" xfId="11968" xr:uid="{00000000-0005-0000-0000-0000172E0000}"/>
    <cellStyle name="20% - Accent1 2 4 4 2 6" xfId="11969" xr:uid="{00000000-0005-0000-0000-0000182E0000}"/>
    <cellStyle name="20% - Accent1 2 4 4 2 6 2" xfId="11970" xr:uid="{00000000-0005-0000-0000-0000192E0000}"/>
    <cellStyle name="20% - Accent1 2 4 4 2 6 2 2" xfId="11971" xr:uid="{00000000-0005-0000-0000-00001A2E0000}"/>
    <cellStyle name="20% - Accent1 2 4 4 2 6 3" xfId="11972" xr:uid="{00000000-0005-0000-0000-00001B2E0000}"/>
    <cellStyle name="20% - Accent1 2 4 4 2 7" xfId="11973" xr:uid="{00000000-0005-0000-0000-00001C2E0000}"/>
    <cellStyle name="20% - Accent1 2 4 4 2 7 2" xfId="11974" xr:uid="{00000000-0005-0000-0000-00001D2E0000}"/>
    <cellStyle name="20% - Accent1 2 4 4 2 8" xfId="11975" xr:uid="{00000000-0005-0000-0000-00001E2E0000}"/>
    <cellStyle name="20% - Accent1 2 4 4 2 8 2" xfId="11976" xr:uid="{00000000-0005-0000-0000-00001F2E0000}"/>
    <cellStyle name="20% - Accent1 2 4 4 2 9" xfId="11977" xr:uid="{00000000-0005-0000-0000-0000202E0000}"/>
    <cellStyle name="20% - Accent1 2 4 4 3" xfId="11978" xr:uid="{00000000-0005-0000-0000-0000212E0000}"/>
    <cellStyle name="20% - Accent1 2 4 4 3 2" xfId="11979" xr:uid="{00000000-0005-0000-0000-0000222E0000}"/>
    <cellStyle name="20% - Accent1 2 4 4 3 2 2" xfId="11980" xr:uid="{00000000-0005-0000-0000-0000232E0000}"/>
    <cellStyle name="20% - Accent1 2 4 4 3 2 2 2" xfId="11981" xr:uid="{00000000-0005-0000-0000-0000242E0000}"/>
    <cellStyle name="20% - Accent1 2 4 4 3 2 2 2 2" xfId="11982" xr:uid="{00000000-0005-0000-0000-0000252E0000}"/>
    <cellStyle name="20% - Accent1 2 4 4 3 2 2 3" xfId="11983" xr:uid="{00000000-0005-0000-0000-0000262E0000}"/>
    <cellStyle name="20% - Accent1 2 4 4 3 2 3" xfId="11984" xr:uid="{00000000-0005-0000-0000-0000272E0000}"/>
    <cellStyle name="20% - Accent1 2 4 4 3 2 3 2" xfId="11985" xr:uid="{00000000-0005-0000-0000-0000282E0000}"/>
    <cellStyle name="20% - Accent1 2 4 4 3 2 4" xfId="11986" xr:uid="{00000000-0005-0000-0000-0000292E0000}"/>
    <cellStyle name="20% - Accent1 2 4 4 3 3" xfId="11987" xr:uid="{00000000-0005-0000-0000-00002A2E0000}"/>
    <cellStyle name="20% - Accent1 2 4 4 3 3 2" xfId="11988" xr:uid="{00000000-0005-0000-0000-00002B2E0000}"/>
    <cellStyle name="20% - Accent1 2 4 4 3 3 2 2" xfId="11989" xr:uid="{00000000-0005-0000-0000-00002C2E0000}"/>
    <cellStyle name="20% - Accent1 2 4 4 3 3 2 2 2" xfId="11990" xr:uid="{00000000-0005-0000-0000-00002D2E0000}"/>
    <cellStyle name="20% - Accent1 2 4 4 3 3 2 3" xfId="11991" xr:uid="{00000000-0005-0000-0000-00002E2E0000}"/>
    <cellStyle name="20% - Accent1 2 4 4 3 3 3" xfId="11992" xr:uid="{00000000-0005-0000-0000-00002F2E0000}"/>
    <cellStyle name="20% - Accent1 2 4 4 3 3 3 2" xfId="11993" xr:uid="{00000000-0005-0000-0000-0000302E0000}"/>
    <cellStyle name="20% - Accent1 2 4 4 3 3 4" xfId="11994" xr:uid="{00000000-0005-0000-0000-0000312E0000}"/>
    <cellStyle name="20% - Accent1 2 4 4 3 4" xfId="11995" xr:uid="{00000000-0005-0000-0000-0000322E0000}"/>
    <cellStyle name="20% - Accent1 2 4 4 3 4 2" xfId="11996" xr:uid="{00000000-0005-0000-0000-0000332E0000}"/>
    <cellStyle name="20% - Accent1 2 4 4 3 4 2 2" xfId="11997" xr:uid="{00000000-0005-0000-0000-0000342E0000}"/>
    <cellStyle name="20% - Accent1 2 4 4 3 4 2 2 2" xfId="11998" xr:uid="{00000000-0005-0000-0000-0000352E0000}"/>
    <cellStyle name="20% - Accent1 2 4 4 3 4 2 3" xfId="11999" xr:uid="{00000000-0005-0000-0000-0000362E0000}"/>
    <cellStyle name="20% - Accent1 2 4 4 3 4 3" xfId="12000" xr:uid="{00000000-0005-0000-0000-0000372E0000}"/>
    <cellStyle name="20% - Accent1 2 4 4 3 4 3 2" xfId="12001" xr:uid="{00000000-0005-0000-0000-0000382E0000}"/>
    <cellStyle name="20% - Accent1 2 4 4 3 4 4" xfId="12002" xr:uid="{00000000-0005-0000-0000-0000392E0000}"/>
    <cellStyle name="20% - Accent1 2 4 4 3 5" xfId="12003" xr:uid="{00000000-0005-0000-0000-00003A2E0000}"/>
    <cellStyle name="20% - Accent1 2 4 4 3 5 2" xfId="12004" xr:uid="{00000000-0005-0000-0000-00003B2E0000}"/>
    <cellStyle name="20% - Accent1 2 4 4 3 5 2 2" xfId="12005" xr:uid="{00000000-0005-0000-0000-00003C2E0000}"/>
    <cellStyle name="20% - Accent1 2 4 4 3 5 3" xfId="12006" xr:uid="{00000000-0005-0000-0000-00003D2E0000}"/>
    <cellStyle name="20% - Accent1 2 4 4 3 6" xfId="12007" xr:uid="{00000000-0005-0000-0000-00003E2E0000}"/>
    <cellStyle name="20% - Accent1 2 4 4 3 6 2" xfId="12008" xr:uid="{00000000-0005-0000-0000-00003F2E0000}"/>
    <cellStyle name="20% - Accent1 2 4 4 3 6 2 2" xfId="12009" xr:uid="{00000000-0005-0000-0000-0000402E0000}"/>
    <cellStyle name="20% - Accent1 2 4 4 3 6 3" xfId="12010" xr:uid="{00000000-0005-0000-0000-0000412E0000}"/>
    <cellStyle name="20% - Accent1 2 4 4 3 7" xfId="12011" xr:uid="{00000000-0005-0000-0000-0000422E0000}"/>
    <cellStyle name="20% - Accent1 2 4 4 3 7 2" xfId="12012" xr:uid="{00000000-0005-0000-0000-0000432E0000}"/>
    <cellStyle name="20% - Accent1 2 4 4 3 8" xfId="12013" xr:uid="{00000000-0005-0000-0000-0000442E0000}"/>
    <cellStyle name="20% - Accent1 2 4 4 3 8 2" xfId="12014" xr:uid="{00000000-0005-0000-0000-0000452E0000}"/>
    <cellStyle name="20% - Accent1 2 4 4 3 9" xfId="12015" xr:uid="{00000000-0005-0000-0000-0000462E0000}"/>
    <cellStyle name="20% - Accent1 2 4 4 4" xfId="12016" xr:uid="{00000000-0005-0000-0000-0000472E0000}"/>
    <cellStyle name="20% - Accent1 2 4 4 4 2" xfId="12017" xr:uid="{00000000-0005-0000-0000-0000482E0000}"/>
    <cellStyle name="20% - Accent1 2 4 4 4 2 2" xfId="12018" xr:uid="{00000000-0005-0000-0000-0000492E0000}"/>
    <cellStyle name="20% - Accent1 2 4 4 4 2 2 2" xfId="12019" xr:uid="{00000000-0005-0000-0000-00004A2E0000}"/>
    <cellStyle name="20% - Accent1 2 4 4 4 2 3" xfId="12020" xr:uid="{00000000-0005-0000-0000-00004B2E0000}"/>
    <cellStyle name="20% - Accent1 2 4 4 4 3" xfId="12021" xr:uid="{00000000-0005-0000-0000-00004C2E0000}"/>
    <cellStyle name="20% - Accent1 2 4 4 4 3 2" xfId="12022" xr:uid="{00000000-0005-0000-0000-00004D2E0000}"/>
    <cellStyle name="20% - Accent1 2 4 4 4 4" xfId="12023" xr:uid="{00000000-0005-0000-0000-00004E2E0000}"/>
    <cellStyle name="20% - Accent1 2 4 4 5" xfId="12024" xr:uid="{00000000-0005-0000-0000-00004F2E0000}"/>
    <cellStyle name="20% - Accent1 2 4 4 5 2" xfId="12025" xr:uid="{00000000-0005-0000-0000-0000502E0000}"/>
    <cellStyle name="20% - Accent1 2 4 4 5 2 2" xfId="12026" xr:uid="{00000000-0005-0000-0000-0000512E0000}"/>
    <cellStyle name="20% - Accent1 2 4 4 5 2 2 2" xfId="12027" xr:uid="{00000000-0005-0000-0000-0000522E0000}"/>
    <cellStyle name="20% - Accent1 2 4 4 5 2 3" xfId="12028" xr:uid="{00000000-0005-0000-0000-0000532E0000}"/>
    <cellStyle name="20% - Accent1 2 4 4 5 3" xfId="12029" xr:uid="{00000000-0005-0000-0000-0000542E0000}"/>
    <cellStyle name="20% - Accent1 2 4 4 5 3 2" xfId="12030" xr:uid="{00000000-0005-0000-0000-0000552E0000}"/>
    <cellStyle name="20% - Accent1 2 4 4 5 4" xfId="12031" xr:uid="{00000000-0005-0000-0000-0000562E0000}"/>
    <cellStyle name="20% - Accent1 2 4 4 6" xfId="12032" xr:uid="{00000000-0005-0000-0000-0000572E0000}"/>
    <cellStyle name="20% - Accent1 2 4 4 6 2" xfId="12033" xr:uid="{00000000-0005-0000-0000-0000582E0000}"/>
    <cellStyle name="20% - Accent1 2 4 4 6 2 2" xfId="12034" xr:uid="{00000000-0005-0000-0000-0000592E0000}"/>
    <cellStyle name="20% - Accent1 2 4 4 6 2 2 2" xfId="12035" xr:uid="{00000000-0005-0000-0000-00005A2E0000}"/>
    <cellStyle name="20% - Accent1 2 4 4 6 2 3" xfId="12036" xr:uid="{00000000-0005-0000-0000-00005B2E0000}"/>
    <cellStyle name="20% - Accent1 2 4 4 6 3" xfId="12037" xr:uid="{00000000-0005-0000-0000-00005C2E0000}"/>
    <cellStyle name="20% - Accent1 2 4 4 6 3 2" xfId="12038" xr:uid="{00000000-0005-0000-0000-00005D2E0000}"/>
    <cellStyle name="20% - Accent1 2 4 4 6 4" xfId="12039" xr:uid="{00000000-0005-0000-0000-00005E2E0000}"/>
    <cellStyle name="20% - Accent1 2 4 4 7" xfId="12040" xr:uid="{00000000-0005-0000-0000-00005F2E0000}"/>
    <cellStyle name="20% - Accent1 2 4 4 7 2" xfId="12041" xr:uid="{00000000-0005-0000-0000-0000602E0000}"/>
    <cellStyle name="20% - Accent1 2 4 4 7 2 2" xfId="12042" xr:uid="{00000000-0005-0000-0000-0000612E0000}"/>
    <cellStyle name="20% - Accent1 2 4 4 7 3" xfId="12043" xr:uid="{00000000-0005-0000-0000-0000622E0000}"/>
    <cellStyle name="20% - Accent1 2 4 4 8" xfId="12044" xr:uid="{00000000-0005-0000-0000-0000632E0000}"/>
    <cellStyle name="20% - Accent1 2 4 4 8 2" xfId="12045" xr:uid="{00000000-0005-0000-0000-0000642E0000}"/>
    <cellStyle name="20% - Accent1 2 4 4 8 2 2" xfId="12046" xr:uid="{00000000-0005-0000-0000-0000652E0000}"/>
    <cellStyle name="20% - Accent1 2 4 4 8 3" xfId="12047" xr:uid="{00000000-0005-0000-0000-0000662E0000}"/>
    <cellStyle name="20% - Accent1 2 4 4 9" xfId="12048" xr:uid="{00000000-0005-0000-0000-0000672E0000}"/>
    <cellStyle name="20% - Accent1 2 4 4 9 2" xfId="12049" xr:uid="{00000000-0005-0000-0000-0000682E0000}"/>
    <cellStyle name="20% - Accent1 2 4 5" xfId="12050" xr:uid="{00000000-0005-0000-0000-0000692E0000}"/>
    <cellStyle name="20% - Accent1 2 4 5 10" xfId="12051" xr:uid="{00000000-0005-0000-0000-00006A2E0000}"/>
    <cellStyle name="20% - Accent1 2 4 5 10 2" xfId="12052" xr:uid="{00000000-0005-0000-0000-00006B2E0000}"/>
    <cellStyle name="20% - Accent1 2 4 5 11" xfId="12053" xr:uid="{00000000-0005-0000-0000-00006C2E0000}"/>
    <cellStyle name="20% - Accent1 2 4 5 2" xfId="12054" xr:uid="{00000000-0005-0000-0000-00006D2E0000}"/>
    <cellStyle name="20% - Accent1 2 4 5 2 2" xfId="12055" xr:uid="{00000000-0005-0000-0000-00006E2E0000}"/>
    <cellStyle name="20% - Accent1 2 4 5 2 2 2" xfId="12056" xr:uid="{00000000-0005-0000-0000-00006F2E0000}"/>
    <cellStyle name="20% - Accent1 2 4 5 2 2 2 2" xfId="12057" xr:uid="{00000000-0005-0000-0000-0000702E0000}"/>
    <cellStyle name="20% - Accent1 2 4 5 2 2 2 2 2" xfId="12058" xr:uid="{00000000-0005-0000-0000-0000712E0000}"/>
    <cellStyle name="20% - Accent1 2 4 5 2 2 2 3" xfId="12059" xr:uid="{00000000-0005-0000-0000-0000722E0000}"/>
    <cellStyle name="20% - Accent1 2 4 5 2 2 3" xfId="12060" xr:uid="{00000000-0005-0000-0000-0000732E0000}"/>
    <cellStyle name="20% - Accent1 2 4 5 2 2 3 2" xfId="12061" xr:uid="{00000000-0005-0000-0000-0000742E0000}"/>
    <cellStyle name="20% - Accent1 2 4 5 2 2 4" xfId="12062" xr:uid="{00000000-0005-0000-0000-0000752E0000}"/>
    <cellStyle name="20% - Accent1 2 4 5 2 3" xfId="12063" xr:uid="{00000000-0005-0000-0000-0000762E0000}"/>
    <cellStyle name="20% - Accent1 2 4 5 2 3 2" xfId="12064" xr:uid="{00000000-0005-0000-0000-0000772E0000}"/>
    <cellStyle name="20% - Accent1 2 4 5 2 3 2 2" xfId="12065" xr:uid="{00000000-0005-0000-0000-0000782E0000}"/>
    <cellStyle name="20% - Accent1 2 4 5 2 3 2 2 2" xfId="12066" xr:uid="{00000000-0005-0000-0000-0000792E0000}"/>
    <cellStyle name="20% - Accent1 2 4 5 2 3 2 3" xfId="12067" xr:uid="{00000000-0005-0000-0000-00007A2E0000}"/>
    <cellStyle name="20% - Accent1 2 4 5 2 3 3" xfId="12068" xr:uid="{00000000-0005-0000-0000-00007B2E0000}"/>
    <cellStyle name="20% - Accent1 2 4 5 2 3 3 2" xfId="12069" xr:uid="{00000000-0005-0000-0000-00007C2E0000}"/>
    <cellStyle name="20% - Accent1 2 4 5 2 3 4" xfId="12070" xr:uid="{00000000-0005-0000-0000-00007D2E0000}"/>
    <cellStyle name="20% - Accent1 2 4 5 2 4" xfId="12071" xr:uid="{00000000-0005-0000-0000-00007E2E0000}"/>
    <cellStyle name="20% - Accent1 2 4 5 2 4 2" xfId="12072" xr:uid="{00000000-0005-0000-0000-00007F2E0000}"/>
    <cellStyle name="20% - Accent1 2 4 5 2 4 2 2" xfId="12073" xr:uid="{00000000-0005-0000-0000-0000802E0000}"/>
    <cellStyle name="20% - Accent1 2 4 5 2 4 2 2 2" xfId="12074" xr:uid="{00000000-0005-0000-0000-0000812E0000}"/>
    <cellStyle name="20% - Accent1 2 4 5 2 4 2 3" xfId="12075" xr:uid="{00000000-0005-0000-0000-0000822E0000}"/>
    <cellStyle name="20% - Accent1 2 4 5 2 4 3" xfId="12076" xr:uid="{00000000-0005-0000-0000-0000832E0000}"/>
    <cellStyle name="20% - Accent1 2 4 5 2 4 3 2" xfId="12077" xr:uid="{00000000-0005-0000-0000-0000842E0000}"/>
    <cellStyle name="20% - Accent1 2 4 5 2 4 4" xfId="12078" xr:uid="{00000000-0005-0000-0000-0000852E0000}"/>
    <cellStyle name="20% - Accent1 2 4 5 2 5" xfId="12079" xr:uid="{00000000-0005-0000-0000-0000862E0000}"/>
    <cellStyle name="20% - Accent1 2 4 5 2 5 2" xfId="12080" xr:uid="{00000000-0005-0000-0000-0000872E0000}"/>
    <cellStyle name="20% - Accent1 2 4 5 2 5 2 2" xfId="12081" xr:uid="{00000000-0005-0000-0000-0000882E0000}"/>
    <cellStyle name="20% - Accent1 2 4 5 2 5 3" xfId="12082" xr:uid="{00000000-0005-0000-0000-0000892E0000}"/>
    <cellStyle name="20% - Accent1 2 4 5 2 6" xfId="12083" xr:uid="{00000000-0005-0000-0000-00008A2E0000}"/>
    <cellStyle name="20% - Accent1 2 4 5 2 6 2" xfId="12084" xr:uid="{00000000-0005-0000-0000-00008B2E0000}"/>
    <cellStyle name="20% - Accent1 2 4 5 2 6 2 2" xfId="12085" xr:uid="{00000000-0005-0000-0000-00008C2E0000}"/>
    <cellStyle name="20% - Accent1 2 4 5 2 6 3" xfId="12086" xr:uid="{00000000-0005-0000-0000-00008D2E0000}"/>
    <cellStyle name="20% - Accent1 2 4 5 2 7" xfId="12087" xr:uid="{00000000-0005-0000-0000-00008E2E0000}"/>
    <cellStyle name="20% - Accent1 2 4 5 2 7 2" xfId="12088" xr:uid="{00000000-0005-0000-0000-00008F2E0000}"/>
    <cellStyle name="20% - Accent1 2 4 5 2 8" xfId="12089" xr:uid="{00000000-0005-0000-0000-0000902E0000}"/>
    <cellStyle name="20% - Accent1 2 4 5 2 8 2" xfId="12090" xr:uid="{00000000-0005-0000-0000-0000912E0000}"/>
    <cellStyle name="20% - Accent1 2 4 5 2 9" xfId="12091" xr:uid="{00000000-0005-0000-0000-0000922E0000}"/>
    <cellStyle name="20% - Accent1 2 4 5 3" xfId="12092" xr:uid="{00000000-0005-0000-0000-0000932E0000}"/>
    <cellStyle name="20% - Accent1 2 4 5 3 2" xfId="12093" xr:uid="{00000000-0005-0000-0000-0000942E0000}"/>
    <cellStyle name="20% - Accent1 2 4 5 3 2 2" xfId="12094" xr:uid="{00000000-0005-0000-0000-0000952E0000}"/>
    <cellStyle name="20% - Accent1 2 4 5 3 2 2 2" xfId="12095" xr:uid="{00000000-0005-0000-0000-0000962E0000}"/>
    <cellStyle name="20% - Accent1 2 4 5 3 2 2 2 2" xfId="12096" xr:uid="{00000000-0005-0000-0000-0000972E0000}"/>
    <cellStyle name="20% - Accent1 2 4 5 3 2 2 3" xfId="12097" xr:uid="{00000000-0005-0000-0000-0000982E0000}"/>
    <cellStyle name="20% - Accent1 2 4 5 3 2 3" xfId="12098" xr:uid="{00000000-0005-0000-0000-0000992E0000}"/>
    <cellStyle name="20% - Accent1 2 4 5 3 2 3 2" xfId="12099" xr:uid="{00000000-0005-0000-0000-00009A2E0000}"/>
    <cellStyle name="20% - Accent1 2 4 5 3 2 4" xfId="12100" xr:uid="{00000000-0005-0000-0000-00009B2E0000}"/>
    <cellStyle name="20% - Accent1 2 4 5 3 3" xfId="12101" xr:uid="{00000000-0005-0000-0000-00009C2E0000}"/>
    <cellStyle name="20% - Accent1 2 4 5 3 3 2" xfId="12102" xr:uid="{00000000-0005-0000-0000-00009D2E0000}"/>
    <cellStyle name="20% - Accent1 2 4 5 3 3 2 2" xfId="12103" xr:uid="{00000000-0005-0000-0000-00009E2E0000}"/>
    <cellStyle name="20% - Accent1 2 4 5 3 3 2 2 2" xfId="12104" xr:uid="{00000000-0005-0000-0000-00009F2E0000}"/>
    <cellStyle name="20% - Accent1 2 4 5 3 3 2 3" xfId="12105" xr:uid="{00000000-0005-0000-0000-0000A02E0000}"/>
    <cellStyle name="20% - Accent1 2 4 5 3 3 3" xfId="12106" xr:uid="{00000000-0005-0000-0000-0000A12E0000}"/>
    <cellStyle name="20% - Accent1 2 4 5 3 3 3 2" xfId="12107" xr:uid="{00000000-0005-0000-0000-0000A22E0000}"/>
    <cellStyle name="20% - Accent1 2 4 5 3 3 4" xfId="12108" xr:uid="{00000000-0005-0000-0000-0000A32E0000}"/>
    <cellStyle name="20% - Accent1 2 4 5 3 4" xfId="12109" xr:uid="{00000000-0005-0000-0000-0000A42E0000}"/>
    <cellStyle name="20% - Accent1 2 4 5 3 4 2" xfId="12110" xr:uid="{00000000-0005-0000-0000-0000A52E0000}"/>
    <cellStyle name="20% - Accent1 2 4 5 3 4 2 2" xfId="12111" xr:uid="{00000000-0005-0000-0000-0000A62E0000}"/>
    <cellStyle name="20% - Accent1 2 4 5 3 4 2 2 2" xfId="12112" xr:uid="{00000000-0005-0000-0000-0000A72E0000}"/>
    <cellStyle name="20% - Accent1 2 4 5 3 4 2 3" xfId="12113" xr:uid="{00000000-0005-0000-0000-0000A82E0000}"/>
    <cellStyle name="20% - Accent1 2 4 5 3 4 3" xfId="12114" xr:uid="{00000000-0005-0000-0000-0000A92E0000}"/>
    <cellStyle name="20% - Accent1 2 4 5 3 4 3 2" xfId="12115" xr:uid="{00000000-0005-0000-0000-0000AA2E0000}"/>
    <cellStyle name="20% - Accent1 2 4 5 3 4 4" xfId="12116" xr:uid="{00000000-0005-0000-0000-0000AB2E0000}"/>
    <cellStyle name="20% - Accent1 2 4 5 3 5" xfId="12117" xr:uid="{00000000-0005-0000-0000-0000AC2E0000}"/>
    <cellStyle name="20% - Accent1 2 4 5 3 5 2" xfId="12118" xr:uid="{00000000-0005-0000-0000-0000AD2E0000}"/>
    <cellStyle name="20% - Accent1 2 4 5 3 5 2 2" xfId="12119" xr:uid="{00000000-0005-0000-0000-0000AE2E0000}"/>
    <cellStyle name="20% - Accent1 2 4 5 3 5 3" xfId="12120" xr:uid="{00000000-0005-0000-0000-0000AF2E0000}"/>
    <cellStyle name="20% - Accent1 2 4 5 3 6" xfId="12121" xr:uid="{00000000-0005-0000-0000-0000B02E0000}"/>
    <cellStyle name="20% - Accent1 2 4 5 3 6 2" xfId="12122" xr:uid="{00000000-0005-0000-0000-0000B12E0000}"/>
    <cellStyle name="20% - Accent1 2 4 5 3 6 2 2" xfId="12123" xr:uid="{00000000-0005-0000-0000-0000B22E0000}"/>
    <cellStyle name="20% - Accent1 2 4 5 3 6 3" xfId="12124" xr:uid="{00000000-0005-0000-0000-0000B32E0000}"/>
    <cellStyle name="20% - Accent1 2 4 5 3 7" xfId="12125" xr:uid="{00000000-0005-0000-0000-0000B42E0000}"/>
    <cellStyle name="20% - Accent1 2 4 5 3 7 2" xfId="12126" xr:uid="{00000000-0005-0000-0000-0000B52E0000}"/>
    <cellStyle name="20% - Accent1 2 4 5 3 8" xfId="12127" xr:uid="{00000000-0005-0000-0000-0000B62E0000}"/>
    <cellStyle name="20% - Accent1 2 4 5 3 8 2" xfId="12128" xr:uid="{00000000-0005-0000-0000-0000B72E0000}"/>
    <cellStyle name="20% - Accent1 2 4 5 3 9" xfId="12129" xr:uid="{00000000-0005-0000-0000-0000B82E0000}"/>
    <cellStyle name="20% - Accent1 2 4 5 4" xfId="12130" xr:uid="{00000000-0005-0000-0000-0000B92E0000}"/>
    <cellStyle name="20% - Accent1 2 4 5 4 2" xfId="12131" xr:uid="{00000000-0005-0000-0000-0000BA2E0000}"/>
    <cellStyle name="20% - Accent1 2 4 5 4 2 2" xfId="12132" xr:uid="{00000000-0005-0000-0000-0000BB2E0000}"/>
    <cellStyle name="20% - Accent1 2 4 5 4 2 2 2" xfId="12133" xr:uid="{00000000-0005-0000-0000-0000BC2E0000}"/>
    <cellStyle name="20% - Accent1 2 4 5 4 2 3" xfId="12134" xr:uid="{00000000-0005-0000-0000-0000BD2E0000}"/>
    <cellStyle name="20% - Accent1 2 4 5 4 3" xfId="12135" xr:uid="{00000000-0005-0000-0000-0000BE2E0000}"/>
    <cellStyle name="20% - Accent1 2 4 5 4 3 2" xfId="12136" xr:uid="{00000000-0005-0000-0000-0000BF2E0000}"/>
    <cellStyle name="20% - Accent1 2 4 5 4 4" xfId="12137" xr:uid="{00000000-0005-0000-0000-0000C02E0000}"/>
    <cellStyle name="20% - Accent1 2 4 5 5" xfId="12138" xr:uid="{00000000-0005-0000-0000-0000C12E0000}"/>
    <cellStyle name="20% - Accent1 2 4 5 5 2" xfId="12139" xr:uid="{00000000-0005-0000-0000-0000C22E0000}"/>
    <cellStyle name="20% - Accent1 2 4 5 5 2 2" xfId="12140" xr:uid="{00000000-0005-0000-0000-0000C32E0000}"/>
    <cellStyle name="20% - Accent1 2 4 5 5 2 2 2" xfId="12141" xr:uid="{00000000-0005-0000-0000-0000C42E0000}"/>
    <cellStyle name="20% - Accent1 2 4 5 5 2 3" xfId="12142" xr:uid="{00000000-0005-0000-0000-0000C52E0000}"/>
    <cellStyle name="20% - Accent1 2 4 5 5 3" xfId="12143" xr:uid="{00000000-0005-0000-0000-0000C62E0000}"/>
    <cellStyle name="20% - Accent1 2 4 5 5 3 2" xfId="12144" xr:uid="{00000000-0005-0000-0000-0000C72E0000}"/>
    <cellStyle name="20% - Accent1 2 4 5 5 4" xfId="12145" xr:uid="{00000000-0005-0000-0000-0000C82E0000}"/>
    <cellStyle name="20% - Accent1 2 4 5 6" xfId="12146" xr:uid="{00000000-0005-0000-0000-0000C92E0000}"/>
    <cellStyle name="20% - Accent1 2 4 5 6 2" xfId="12147" xr:uid="{00000000-0005-0000-0000-0000CA2E0000}"/>
    <cellStyle name="20% - Accent1 2 4 5 6 2 2" xfId="12148" xr:uid="{00000000-0005-0000-0000-0000CB2E0000}"/>
    <cellStyle name="20% - Accent1 2 4 5 6 2 2 2" xfId="12149" xr:uid="{00000000-0005-0000-0000-0000CC2E0000}"/>
    <cellStyle name="20% - Accent1 2 4 5 6 2 3" xfId="12150" xr:uid="{00000000-0005-0000-0000-0000CD2E0000}"/>
    <cellStyle name="20% - Accent1 2 4 5 6 3" xfId="12151" xr:uid="{00000000-0005-0000-0000-0000CE2E0000}"/>
    <cellStyle name="20% - Accent1 2 4 5 6 3 2" xfId="12152" xr:uid="{00000000-0005-0000-0000-0000CF2E0000}"/>
    <cellStyle name="20% - Accent1 2 4 5 6 4" xfId="12153" xr:uid="{00000000-0005-0000-0000-0000D02E0000}"/>
    <cellStyle name="20% - Accent1 2 4 5 7" xfId="12154" xr:uid="{00000000-0005-0000-0000-0000D12E0000}"/>
    <cellStyle name="20% - Accent1 2 4 5 7 2" xfId="12155" xr:uid="{00000000-0005-0000-0000-0000D22E0000}"/>
    <cellStyle name="20% - Accent1 2 4 5 7 2 2" xfId="12156" xr:uid="{00000000-0005-0000-0000-0000D32E0000}"/>
    <cellStyle name="20% - Accent1 2 4 5 7 3" xfId="12157" xr:uid="{00000000-0005-0000-0000-0000D42E0000}"/>
    <cellStyle name="20% - Accent1 2 4 5 8" xfId="12158" xr:uid="{00000000-0005-0000-0000-0000D52E0000}"/>
    <cellStyle name="20% - Accent1 2 4 5 8 2" xfId="12159" xr:uid="{00000000-0005-0000-0000-0000D62E0000}"/>
    <cellStyle name="20% - Accent1 2 4 5 8 2 2" xfId="12160" xr:uid="{00000000-0005-0000-0000-0000D72E0000}"/>
    <cellStyle name="20% - Accent1 2 4 5 8 3" xfId="12161" xr:uid="{00000000-0005-0000-0000-0000D82E0000}"/>
    <cellStyle name="20% - Accent1 2 4 5 9" xfId="12162" xr:uid="{00000000-0005-0000-0000-0000D92E0000}"/>
    <cellStyle name="20% - Accent1 2 4 5 9 2" xfId="12163" xr:uid="{00000000-0005-0000-0000-0000DA2E0000}"/>
    <cellStyle name="20% - Accent1 2 4 6" xfId="12164" xr:uid="{00000000-0005-0000-0000-0000DB2E0000}"/>
    <cellStyle name="20% - Accent1 2 4 6 10" xfId="12165" xr:uid="{00000000-0005-0000-0000-0000DC2E0000}"/>
    <cellStyle name="20% - Accent1 2 4 6 10 2" xfId="12166" xr:uid="{00000000-0005-0000-0000-0000DD2E0000}"/>
    <cellStyle name="20% - Accent1 2 4 6 11" xfId="12167" xr:uid="{00000000-0005-0000-0000-0000DE2E0000}"/>
    <cellStyle name="20% - Accent1 2 4 6 2" xfId="12168" xr:uid="{00000000-0005-0000-0000-0000DF2E0000}"/>
    <cellStyle name="20% - Accent1 2 4 6 2 2" xfId="12169" xr:uid="{00000000-0005-0000-0000-0000E02E0000}"/>
    <cellStyle name="20% - Accent1 2 4 6 2 2 2" xfId="12170" xr:uid="{00000000-0005-0000-0000-0000E12E0000}"/>
    <cellStyle name="20% - Accent1 2 4 6 2 2 2 2" xfId="12171" xr:uid="{00000000-0005-0000-0000-0000E22E0000}"/>
    <cellStyle name="20% - Accent1 2 4 6 2 2 2 2 2" xfId="12172" xr:uid="{00000000-0005-0000-0000-0000E32E0000}"/>
    <cellStyle name="20% - Accent1 2 4 6 2 2 2 3" xfId="12173" xr:uid="{00000000-0005-0000-0000-0000E42E0000}"/>
    <cellStyle name="20% - Accent1 2 4 6 2 2 3" xfId="12174" xr:uid="{00000000-0005-0000-0000-0000E52E0000}"/>
    <cellStyle name="20% - Accent1 2 4 6 2 2 3 2" xfId="12175" xr:uid="{00000000-0005-0000-0000-0000E62E0000}"/>
    <cellStyle name="20% - Accent1 2 4 6 2 2 4" xfId="12176" xr:uid="{00000000-0005-0000-0000-0000E72E0000}"/>
    <cellStyle name="20% - Accent1 2 4 6 2 3" xfId="12177" xr:uid="{00000000-0005-0000-0000-0000E82E0000}"/>
    <cellStyle name="20% - Accent1 2 4 6 2 3 2" xfId="12178" xr:uid="{00000000-0005-0000-0000-0000E92E0000}"/>
    <cellStyle name="20% - Accent1 2 4 6 2 3 2 2" xfId="12179" xr:uid="{00000000-0005-0000-0000-0000EA2E0000}"/>
    <cellStyle name="20% - Accent1 2 4 6 2 3 2 2 2" xfId="12180" xr:uid="{00000000-0005-0000-0000-0000EB2E0000}"/>
    <cellStyle name="20% - Accent1 2 4 6 2 3 2 3" xfId="12181" xr:uid="{00000000-0005-0000-0000-0000EC2E0000}"/>
    <cellStyle name="20% - Accent1 2 4 6 2 3 3" xfId="12182" xr:uid="{00000000-0005-0000-0000-0000ED2E0000}"/>
    <cellStyle name="20% - Accent1 2 4 6 2 3 3 2" xfId="12183" xr:uid="{00000000-0005-0000-0000-0000EE2E0000}"/>
    <cellStyle name="20% - Accent1 2 4 6 2 3 4" xfId="12184" xr:uid="{00000000-0005-0000-0000-0000EF2E0000}"/>
    <cellStyle name="20% - Accent1 2 4 6 2 4" xfId="12185" xr:uid="{00000000-0005-0000-0000-0000F02E0000}"/>
    <cellStyle name="20% - Accent1 2 4 6 2 4 2" xfId="12186" xr:uid="{00000000-0005-0000-0000-0000F12E0000}"/>
    <cellStyle name="20% - Accent1 2 4 6 2 4 2 2" xfId="12187" xr:uid="{00000000-0005-0000-0000-0000F22E0000}"/>
    <cellStyle name="20% - Accent1 2 4 6 2 4 2 2 2" xfId="12188" xr:uid="{00000000-0005-0000-0000-0000F32E0000}"/>
    <cellStyle name="20% - Accent1 2 4 6 2 4 2 3" xfId="12189" xr:uid="{00000000-0005-0000-0000-0000F42E0000}"/>
    <cellStyle name="20% - Accent1 2 4 6 2 4 3" xfId="12190" xr:uid="{00000000-0005-0000-0000-0000F52E0000}"/>
    <cellStyle name="20% - Accent1 2 4 6 2 4 3 2" xfId="12191" xr:uid="{00000000-0005-0000-0000-0000F62E0000}"/>
    <cellStyle name="20% - Accent1 2 4 6 2 4 4" xfId="12192" xr:uid="{00000000-0005-0000-0000-0000F72E0000}"/>
    <cellStyle name="20% - Accent1 2 4 6 2 5" xfId="12193" xr:uid="{00000000-0005-0000-0000-0000F82E0000}"/>
    <cellStyle name="20% - Accent1 2 4 6 2 5 2" xfId="12194" xr:uid="{00000000-0005-0000-0000-0000F92E0000}"/>
    <cellStyle name="20% - Accent1 2 4 6 2 5 2 2" xfId="12195" xr:uid="{00000000-0005-0000-0000-0000FA2E0000}"/>
    <cellStyle name="20% - Accent1 2 4 6 2 5 3" xfId="12196" xr:uid="{00000000-0005-0000-0000-0000FB2E0000}"/>
    <cellStyle name="20% - Accent1 2 4 6 2 6" xfId="12197" xr:uid="{00000000-0005-0000-0000-0000FC2E0000}"/>
    <cellStyle name="20% - Accent1 2 4 6 2 6 2" xfId="12198" xr:uid="{00000000-0005-0000-0000-0000FD2E0000}"/>
    <cellStyle name="20% - Accent1 2 4 6 2 6 2 2" xfId="12199" xr:uid="{00000000-0005-0000-0000-0000FE2E0000}"/>
    <cellStyle name="20% - Accent1 2 4 6 2 6 3" xfId="12200" xr:uid="{00000000-0005-0000-0000-0000FF2E0000}"/>
    <cellStyle name="20% - Accent1 2 4 6 2 7" xfId="12201" xr:uid="{00000000-0005-0000-0000-0000002F0000}"/>
    <cellStyle name="20% - Accent1 2 4 6 2 7 2" xfId="12202" xr:uid="{00000000-0005-0000-0000-0000012F0000}"/>
    <cellStyle name="20% - Accent1 2 4 6 2 8" xfId="12203" xr:uid="{00000000-0005-0000-0000-0000022F0000}"/>
    <cellStyle name="20% - Accent1 2 4 6 2 8 2" xfId="12204" xr:uid="{00000000-0005-0000-0000-0000032F0000}"/>
    <cellStyle name="20% - Accent1 2 4 6 2 9" xfId="12205" xr:uid="{00000000-0005-0000-0000-0000042F0000}"/>
    <cellStyle name="20% - Accent1 2 4 6 3" xfId="12206" xr:uid="{00000000-0005-0000-0000-0000052F0000}"/>
    <cellStyle name="20% - Accent1 2 4 6 3 2" xfId="12207" xr:uid="{00000000-0005-0000-0000-0000062F0000}"/>
    <cellStyle name="20% - Accent1 2 4 6 3 2 2" xfId="12208" xr:uid="{00000000-0005-0000-0000-0000072F0000}"/>
    <cellStyle name="20% - Accent1 2 4 6 3 2 2 2" xfId="12209" xr:uid="{00000000-0005-0000-0000-0000082F0000}"/>
    <cellStyle name="20% - Accent1 2 4 6 3 2 2 2 2" xfId="12210" xr:uid="{00000000-0005-0000-0000-0000092F0000}"/>
    <cellStyle name="20% - Accent1 2 4 6 3 2 2 3" xfId="12211" xr:uid="{00000000-0005-0000-0000-00000A2F0000}"/>
    <cellStyle name="20% - Accent1 2 4 6 3 2 3" xfId="12212" xr:uid="{00000000-0005-0000-0000-00000B2F0000}"/>
    <cellStyle name="20% - Accent1 2 4 6 3 2 3 2" xfId="12213" xr:uid="{00000000-0005-0000-0000-00000C2F0000}"/>
    <cellStyle name="20% - Accent1 2 4 6 3 2 4" xfId="12214" xr:uid="{00000000-0005-0000-0000-00000D2F0000}"/>
    <cellStyle name="20% - Accent1 2 4 6 3 3" xfId="12215" xr:uid="{00000000-0005-0000-0000-00000E2F0000}"/>
    <cellStyle name="20% - Accent1 2 4 6 3 3 2" xfId="12216" xr:uid="{00000000-0005-0000-0000-00000F2F0000}"/>
    <cellStyle name="20% - Accent1 2 4 6 3 3 2 2" xfId="12217" xr:uid="{00000000-0005-0000-0000-0000102F0000}"/>
    <cellStyle name="20% - Accent1 2 4 6 3 3 2 2 2" xfId="12218" xr:uid="{00000000-0005-0000-0000-0000112F0000}"/>
    <cellStyle name="20% - Accent1 2 4 6 3 3 2 3" xfId="12219" xr:uid="{00000000-0005-0000-0000-0000122F0000}"/>
    <cellStyle name="20% - Accent1 2 4 6 3 3 3" xfId="12220" xr:uid="{00000000-0005-0000-0000-0000132F0000}"/>
    <cellStyle name="20% - Accent1 2 4 6 3 3 3 2" xfId="12221" xr:uid="{00000000-0005-0000-0000-0000142F0000}"/>
    <cellStyle name="20% - Accent1 2 4 6 3 3 4" xfId="12222" xr:uid="{00000000-0005-0000-0000-0000152F0000}"/>
    <cellStyle name="20% - Accent1 2 4 6 3 4" xfId="12223" xr:uid="{00000000-0005-0000-0000-0000162F0000}"/>
    <cellStyle name="20% - Accent1 2 4 6 3 4 2" xfId="12224" xr:uid="{00000000-0005-0000-0000-0000172F0000}"/>
    <cellStyle name="20% - Accent1 2 4 6 3 4 2 2" xfId="12225" xr:uid="{00000000-0005-0000-0000-0000182F0000}"/>
    <cellStyle name="20% - Accent1 2 4 6 3 4 2 2 2" xfId="12226" xr:uid="{00000000-0005-0000-0000-0000192F0000}"/>
    <cellStyle name="20% - Accent1 2 4 6 3 4 2 3" xfId="12227" xr:uid="{00000000-0005-0000-0000-00001A2F0000}"/>
    <cellStyle name="20% - Accent1 2 4 6 3 4 3" xfId="12228" xr:uid="{00000000-0005-0000-0000-00001B2F0000}"/>
    <cellStyle name="20% - Accent1 2 4 6 3 4 3 2" xfId="12229" xr:uid="{00000000-0005-0000-0000-00001C2F0000}"/>
    <cellStyle name="20% - Accent1 2 4 6 3 4 4" xfId="12230" xr:uid="{00000000-0005-0000-0000-00001D2F0000}"/>
    <cellStyle name="20% - Accent1 2 4 6 3 5" xfId="12231" xr:uid="{00000000-0005-0000-0000-00001E2F0000}"/>
    <cellStyle name="20% - Accent1 2 4 6 3 5 2" xfId="12232" xr:uid="{00000000-0005-0000-0000-00001F2F0000}"/>
    <cellStyle name="20% - Accent1 2 4 6 3 5 2 2" xfId="12233" xr:uid="{00000000-0005-0000-0000-0000202F0000}"/>
    <cellStyle name="20% - Accent1 2 4 6 3 5 3" xfId="12234" xr:uid="{00000000-0005-0000-0000-0000212F0000}"/>
    <cellStyle name="20% - Accent1 2 4 6 3 6" xfId="12235" xr:uid="{00000000-0005-0000-0000-0000222F0000}"/>
    <cellStyle name="20% - Accent1 2 4 6 3 6 2" xfId="12236" xr:uid="{00000000-0005-0000-0000-0000232F0000}"/>
    <cellStyle name="20% - Accent1 2 4 6 3 6 2 2" xfId="12237" xr:uid="{00000000-0005-0000-0000-0000242F0000}"/>
    <cellStyle name="20% - Accent1 2 4 6 3 6 3" xfId="12238" xr:uid="{00000000-0005-0000-0000-0000252F0000}"/>
    <cellStyle name="20% - Accent1 2 4 6 3 7" xfId="12239" xr:uid="{00000000-0005-0000-0000-0000262F0000}"/>
    <cellStyle name="20% - Accent1 2 4 6 3 7 2" xfId="12240" xr:uid="{00000000-0005-0000-0000-0000272F0000}"/>
    <cellStyle name="20% - Accent1 2 4 6 3 8" xfId="12241" xr:uid="{00000000-0005-0000-0000-0000282F0000}"/>
    <cellStyle name="20% - Accent1 2 4 6 3 8 2" xfId="12242" xr:uid="{00000000-0005-0000-0000-0000292F0000}"/>
    <cellStyle name="20% - Accent1 2 4 6 3 9" xfId="12243" xr:uid="{00000000-0005-0000-0000-00002A2F0000}"/>
    <cellStyle name="20% - Accent1 2 4 6 4" xfId="12244" xr:uid="{00000000-0005-0000-0000-00002B2F0000}"/>
    <cellStyle name="20% - Accent1 2 4 6 4 2" xfId="12245" xr:uid="{00000000-0005-0000-0000-00002C2F0000}"/>
    <cellStyle name="20% - Accent1 2 4 6 4 2 2" xfId="12246" xr:uid="{00000000-0005-0000-0000-00002D2F0000}"/>
    <cellStyle name="20% - Accent1 2 4 6 4 2 2 2" xfId="12247" xr:uid="{00000000-0005-0000-0000-00002E2F0000}"/>
    <cellStyle name="20% - Accent1 2 4 6 4 2 3" xfId="12248" xr:uid="{00000000-0005-0000-0000-00002F2F0000}"/>
    <cellStyle name="20% - Accent1 2 4 6 4 3" xfId="12249" xr:uid="{00000000-0005-0000-0000-0000302F0000}"/>
    <cellStyle name="20% - Accent1 2 4 6 4 3 2" xfId="12250" xr:uid="{00000000-0005-0000-0000-0000312F0000}"/>
    <cellStyle name="20% - Accent1 2 4 6 4 4" xfId="12251" xr:uid="{00000000-0005-0000-0000-0000322F0000}"/>
    <cellStyle name="20% - Accent1 2 4 6 5" xfId="12252" xr:uid="{00000000-0005-0000-0000-0000332F0000}"/>
    <cellStyle name="20% - Accent1 2 4 6 5 2" xfId="12253" xr:uid="{00000000-0005-0000-0000-0000342F0000}"/>
    <cellStyle name="20% - Accent1 2 4 6 5 2 2" xfId="12254" xr:uid="{00000000-0005-0000-0000-0000352F0000}"/>
    <cellStyle name="20% - Accent1 2 4 6 5 2 2 2" xfId="12255" xr:uid="{00000000-0005-0000-0000-0000362F0000}"/>
    <cellStyle name="20% - Accent1 2 4 6 5 2 3" xfId="12256" xr:uid="{00000000-0005-0000-0000-0000372F0000}"/>
    <cellStyle name="20% - Accent1 2 4 6 5 3" xfId="12257" xr:uid="{00000000-0005-0000-0000-0000382F0000}"/>
    <cellStyle name="20% - Accent1 2 4 6 5 3 2" xfId="12258" xr:uid="{00000000-0005-0000-0000-0000392F0000}"/>
    <cellStyle name="20% - Accent1 2 4 6 5 4" xfId="12259" xr:uid="{00000000-0005-0000-0000-00003A2F0000}"/>
    <cellStyle name="20% - Accent1 2 4 6 6" xfId="12260" xr:uid="{00000000-0005-0000-0000-00003B2F0000}"/>
    <cellStyle name="20% - Accent1 2 4 6 6 2" xfId="12261" xr:uid="{00000000-0005-0000-0000-00003C2F0000}"/>
    <cellStyle name="20% - Accent1 2 4 6 6 2 2" xfId="12262" xr:uid="{00000000-0005-0000-0000-00003D2F0000}"/>
    <cellStyle name="20% - Accent1 2 4 6 6 2 2 2" xfId="12263" xr:uid="{00000000-0005-0000-0000-00003E2F0000}"/>
    <cellStyle name="20% - Accent1 2 4 6 6 2 3" xfId="12264" xr:uid="{00000000-0005-0000-0000-00003F2F0000}"/>
    <cellStyle name="20% - Accent1 2 4 6 6 3" xfId="12265" xr:uid="{00000000-0005-0000-0000-0000402F0000}"/>
    <cellStyle name="20% - Accent1 2 4 6 6 3 2" xfId="12266" xr:uid="{00000000-0005-0000-0000-0000412F0000}"/>
    <cellStyle name="20% - Accent1 2 4 6 6 4" xfId="12267" xr:uid="{00000000-0005-0000-0000-0000422F0000}"/>
    <cellStyle name="20% - Accent1 2 4 6 7" xfId="12268" xr:uid="{00000000-0005-0000-0000-0000432F0000}"/>
    <cellStyle name="20% - Accent1 2 4 6 7 2" xfId="12269" xr:uid="{00000000-0005-0000-0000-0000442F0000}"/>
    <cellStyle name="20% - Accent1 2 4 6 7 2 2" xfId="12270" xr:uid="{00000000-0005-0000-0000-0000452F0000}"/>
    <cellStyle name="20% - Accent1 2 4 6 7 3" xfId="12271" xr:uid="{00000000-0005-0000-0000-0000462F0000}"/>
    <cellStyle name="20% - Accent1 2 4 6 8" xfId="12272" xr:uid="{00000000-0005-0000-0000-0000472F0000}"/>
    <cellStyle name="20% - Accent1 2 4 6 8 2" xfId="12273" xr:uid="{00000000-0005-0000-0000-0000482F0000}"/>
    <cellStyle name="20% - Accent1 2 4 6 8 2 2" xfId="12274" xr:uid="{00000000-0005-0000-0000-0000492F0000}"/>
    <cellStyle name="20% - Accent1 2 4 6 8 3" xfId="12275" xr:uid="{00000000-0005-0000-0000-00004A2F0000}"/>
    <cellStyle name="20% - Accent1 2 4 6 9" xfId="12276" xr:uid="{00000000-0005-0000-0000-00004B2F0000}"/>
    <cellStyle name="20% - Accent1 2 4 6 9 2" xfId="12277" xr:uid="{00000000-0005-0000-0000-00004C2F0000}"/>
    <cellStyle name="20% - Accent1 2 4 7" xfId="12278" xr:uid="{00000000-0005-0000-0000-00004D2F0000}"/>
    <cellStyle name="20% - Accent1 2 4 7 2" xfId="12279" xr:uid="{00000000-0005-0000-0000-00004E2F0000}"/>
    <cellStyle name="20% - Accent1 2 4 7 2 2" xfId="12280" xr:uid="{00000000-0005-0000-0000-00004F2F0000}"/>
    <cellStyle name="20% - Accent1 2 4 7 2 2 2" xfId="12281" xr:uid="{00000000-0005-0000-0000-0000502F0000}"/>
    <cellStyle name="20% - Accent1 2 4 7 2 2 2 2" xfId="12282" xr:uid="{00000000-0005-0000-0000-0000512F0000}"/>
    <cellStyle name="20% - Accent1 2 4 7 2 2 3" xfId="12283" xr:uid="{00000000-0005-0000-0000-0000522F0000}"/>
    <cellStyle name="20% - Accent1 2 4 7 2 3" xfId="12284" xr:uid="{00000000-0005-0000-0000-0000532F0000}"/>
    <cellStyle name="20% - Accent1 2 4 7 2 3 2" xfId="12285" xr:uid="{00000000-0005-0000-0000-0000542F0000}"/>
    <cellStyle name="20% - Accent1 2 4 7 2 4" xfId="12286" xr:uid="{00000000-0005-0000-0000-0000552F0000}"/>
    <cellStyle name="20% - Accent1 2 4 7 3" xfId="12287" xr:uid="{00000000-0005-0000-0000-0000562F0000}"/>
    <cellStyle name="20% - Accent1 2 4 7 3 2" xfId="12288" xr:uid="{00000000-0005-0000-0000-0000572F0000}"/>
    <cellStyle name="20% - Accent1 2 4 7 3 2 2" xfId="12289" xr:uid="{00000000-0005-0000-0000-0000582F0000}"/>
    <cellStyle name="20% - Accent1 2 4 7 3 2 2 2" xfId="12290" xr:uid="{00000000-0005-0000-0000-0000592F0000}"/>
    <cellStyle name="20% - Accent1 2 4 7 3 2 3" xfId="12291" xr:uid="{00000000-0005-0000-0000-00005A2F0000}"/>
    <cellStyle name="20% - Accent1 2 4 7 3 3" xfId="12292" xr:uid="{00000000-0005-0000-0000-00005B2F0000}"/>
    <cellStyle name="20% - Accent1 2 4 7 3 3 2" xfId="12293" xr:uid="{00000000-0005-0000-0000-00005C2F0000}"/>
    <cellStyle name="20% - Accent1 2 4 7 3 4" xfId="12294" xr:uid="{00000000-0005-0000-0000-00005D2F0000}"/>
    <cellStyle name="20% - Accent1 2 4 7 4" xfId="12295" xr:uid="{00000000-0005-0000-0000-00005E2F0000}"/>
    <cellStyle name="20% - Accent1 2 4 7 4 2" xfId="12296" xr:uid="{00000000-0005-0000-0000-00005F2F0000}"/>
    <cellStyle name="20% - Accent1 2 4 7 4 2 2" xfId="12297" xr:uid="{00000000-0005-0000-0000-0000602F0000}"/>
    <cellStyle name="20% - Accent1 2 4 7 4 2 2 2" xfId="12298" xr:uid="{00000000-0005-0000-0000-0000612F0000}"/>
    <cellStyle name="20% - Accent1 2 4 7 4 2 3" xfId="12299" xr:uid="{00000000-0005-0000-0000-0000622F0000}"/>
    <cellStyle name="20% - Accent1 2 4 7 4 3" xfId="12300" xr:uid="{00000000-0005-0000-0000-0000632F0000}"/>
    <cellStyle name="20% - Accent1 2 4 7 4 3 2" xfId="12301" xr:uid="{00000000-0005-0000-0000-0000642F0000}"/>
    <cellStyle name="20% - Accent1 2 4 7 4 4" xfId="12302" xr:uid="{00000000-0005-0000-0000-0000652F0000}"/>
    <cellStyle name="20% - Accent1 2 4 7 5" xfId="12303" xr:uid="{00000000-0005-0000-0000-0000662F0000}"/>
    <cellStyle name="20% - Accent1 2 4 7 5 2" xfId="12304" xr:uid="{00000000-0005-0000-0000-0000672F0000}"/>
    <cellStyle name="20% - Accent1 2 4 7 5 2 2" xfId="12305" xr:uid="{00000000-0005-0000-0000-0000682F0000}"/>
    <cellStyle name="20% - Accent1 2 4 7 5 3" xfId="12306" xr:uid="{00000000-0005-0000-0000-0000692F0000}"/>
    <cellStyle name="20% - Accent1 2 4 7 6" xfId="12307" xr:uid="{00000000-0005-0000-0000-00006A2F0000}"/>
    <cellStyle name="20% - Accent1 2 4 7 6 2" xfId="12308" xr:uid="{00000000-0005-0000-0000-00006B2F0000}"/>
    <cellStyle name="20% - Accent1 2 4 7 6 2 2" xfId="12309" xr:uid="{00000000-0005-0000-0000-00006C2F0000}"/>
    <cellStyle name="20% - Accent1 2 4 7 6 3" xfId="12310" xr:uid="{00000000-0005-0000-0000-00006D2F0000}"/>
    <cellStyle name="20% - Accent1 2 4 7 7" xfId="12311" xr:uid="{00000000-0005-0000-0000-00006E2F0000}"/>
    <cellStyle name="20% - Accent1 2 4 7 7 2" xfId="12312" xr:uid="{00000000-0005-0000-0000-00006F2F0000}"/>
    <cellStyle name="20% - Accent1 2 4 7 8" xfId="12313" xr:uid="{00000000-0005-0000-0000-0000702F0000}"/>
    <cellStyle name="20% - Accent1 2 4 7 8 2" xfId="12314" xr:uid="{00000000-0005-0000-0000-0000712F0000}"/>
    <cellStyle name="20% - Accent1 2 4 7 9" xfId="12315" xr:uid="{00000000-0005-0000-0000-0000722F0000}"/>
    <cellStyle name="20% - Accent1 2 4 8" xfId="12316" xr:uid="{00000000-0005-0000-0000-0000732F0000}"/>
    <cellStyle name="20% - Accent1 2 4 8 2" xfId="12317" xr:uid="{00000000-0005-0000-0000-0000742F0000}"/>
    <cellStyle name="20% - Accent1 2 4 8 2 2" xfId="12318" xr:uid="{00000000-0005-0000-0000-0000752F0000}"/>
    <cellStyle name="20% - Accent1 2 4 8 2 2 2" xfId="12319" xr:uid="{00000000-0005-0000-0000-0000762F0000}"/>
    <cellStyle name="20% - Accent1 2 4 8 2 2 2 2" xfId="12320" xr:uid="{00000000-0005-0000-0000-0000772F0000}"/>
    <cellStyle name="20% - Accent1 2 4 8 2 2 3" xfId="12321" xr:uid="{00000000-0005-0000-0000-0000782F0000}"/>
    <cellStyle name="20% - Accent1 2 4 8 2 3" xfId="12322" xr:uid="{00000000-0005-0000-0000-0000792F0000}"/>
    <cellStyle name="20% - Accent1 2 4 8 2 3 2" xfId="12323" xr:uid="{00000000-0005-0000-0000-00007A2F0000}"/>
    <cellStyle name="20% - Accent1 2 4 8 2 4" xfId="12324" xr:uid="{00000000-0005-0000-0000-00007B2F0000}"/>
    <cellStyle name="20% - Accent1 2 4 8 3" xfId="12325" xr:uid="{00000000-0005-0000-0000-00007C2F0000}"/>
    <cellStyle name="20% - Accent1 2 4 8 3 2" xfId="12326" xr:uid="{00000000-0005-0000-0000-00007D2F0000}"/>
    <cellStyle name="20% - Accent1 2 4 8 3 2 2" xfId="12327" xr:uid="{00000000-0005-0000-0000-00007E2F0000}"/>
    <cellStyle name="20% - Accent1 2 4 8 3 2 2 2" xfId="12328" xr:uid="{00000000-0005-0000-0000-00007F2F0000}"/>
    <cellStyle name="20% - Accent1 2 4 8 3 2 3" xfId="12329" xr:uid="{00000000-0005-0000-0000-0000802F0000}"/>
    <cellStyle name="20% - Accent1 2 4 8 3 3" xfId="12330" xr:uid="{00000000-0005-0000-0000-0000812F0000}"/>
    <cellStyle name="20% - Accent1 2 4 8 3 3 2" xfId="12331" xr:uid="{00000000-0005-0000-0000-0000822F0000}"/>
    <cellStyle name="20% - Accent1 2 4 8 3 4" xfId="12332" xr:uid="{00000000-0005-0000-0000-0000832F0000}"/>
    <cellStyle name="20% - Accent1 2 4 8 4" xfId="12333" xr:uid="{00000000-0005-0000-0000-0000842F0000}"/>
    <cellStyle name="20% - Accent1 2 4 8 4 2" xfId="12334" xr:uid="{00000000-0005-0000-0000-0000852F0000}"/>
    <cellStyle name="20% - Accent1 2 4 8 4 2 2" xfId="12335" xr:uid="{00000000-0005-0000-0000-0000862F0000}"/>
    <cellStyle name="20% - Accent1 2 4 8 4 2 2 2" xfId="12336" xr:uid="{00000000-0005-0000-0000-0000872F0000}"/>
    <cellStyle name="20% - Accent1 2 4 8 4 2 3" xfId="12337" xr:uid="{00000000-0005-0000-0000-0000882F0000}"/>
    <cellStyle name="20% - Accent1 2 4 8 4 3" xfId="12338" xr:uid="{00000000-0005-0000-0000-0000892F0000}"/>
    <cellStyle name="20% - Accent1 2 4 8 4 3 2" xfId="12339" xr:uid="{00000000-0005-0000-0000-00008A2F0000}"/>
    <cellStyle name="20% - Accent1 2 4 8 4 4" xfId="12340" xr:uid="{00000000-0005-0000-0000-00008B2F0000}"/>
    <cellStyle name="20% - Accent1 2 4 8 5" xfId="12341" xr:uid="{00000000-0005-0000-0000-00008C2F0000}"/>
    <cellStyle name="20% - Accent1 2 4 8 5 2" xfId="12342" xr:uid="{00000000-0005-0000-0000-00008D2F0000}"/>
    <cellStyle name="20% - Accent1 2 4 8 5 2 2" xfId="12343" xr:uid="{00000000-0005-0000-0000-00008E2F0000}"/>
    <cellStyle name="20% - Accent1 2 4 8 5 3" xfId="12344" xr:uid="{00000000-0005-0000-0000-00008F2F0000}"/>
    <cellStyle name="20% - Accent1 2 4 8 6" xfId="12345" xr:uid="{00000000-0005-0000-0000-0000902F0000}"/>
    <cellStyle name="20% - Accent1 2 4 8 6 2" xfId="12346" xr:uid="{00000000-0005-0000-0000-0000912F0000}"/>
    <cellStyle name="20% - Accent1 2 4 8 6 2 2" xfId="12347" xr:uid="{00000000-0005-0000-0000-0000922F0000}"/>
    <cellStyle name="20% - Accent1 2 4 8 6 3" xfId="12348" xr:uid="{00000000-0005-0000-0000-0000932F0000}"/>
    <cellStyle name="20% - Accent1 2 4 8 7" xfId="12349" xr:uid="{00000000-0005-0000-0000-0000942F0000}"/>
    <cellStyle name="20% - Accent1 2 4 8 7 2" xfId="12350" xr:uid="{00000000-0005-0000-0000-0000952F0000}"/>
    <cellStyle name="20% - Accent1 2 4 8 8" xfId="12351" xr:uid="{00000000-0005-0000-0000-0000962F0000}"/>
    <cellStyle name="20% - Accent1 2 4 8 8 2" xfId="12352" xr:uid="{00000000-0005-0000-0000-0000972F0000}"/>
    <cellStyle name="20% - Accent1 2 4 8 9" xfId="12353" xr:uid="{00000000-0005-0000-0000-0000982F0000}"/>
    <cellStyle name="20% - Accent1 2 4 9" xfId="12354" xr:uid="{00000000-0005-0000-0000-0000992F0000}"/>
    <cellStyle name="20% - Accent1 2 4 9 2" xfId="12355" xr:uid="{00000000-0005-0000-0000-00009A2F0000}"/>
    <cellStyle name="20% - Accent1 2 4 9 2 2" xfId="12356" xr:uid="{00000000-0005-0000-0000-00009B2F0000}"/>
    <cellStyle name="20% - Accent1 2 4 9 2 2 2" xfId="12357" xr:uid="{00000000-0005-0000-0000-00009C2F0000}"/>
    <cellStyle name="20% - Accent1 2 4 9 2 3" xfId="12358" xr:uid="{00000000-0005-0000-0000-00009D2F0000}"/>
    <cellStyle name="20% - Accent1 2 4 9 3" xfId="12359" xr:uid="{00000000-0005-0000-0000-00009E2F0000}"/>
    <cellStyle name="20% - Accent1 2 4 9 3 2" xfId="12360" xr:uid="{00000000-0005-0000-0000-00009F2F0000}"/>
    <cellStyle name="20% - Accent1 2 4 9 4" xfId="12361" xr:uid="{00000000-0005-0000-0000-0000A02F0000}"/>
    <cellStyle name="20% - Accent1 2 5" xfId="12362" xr:uid="{00000000-0005-0000-0000-0000A12F0000}"/>
    <cellStyle name="20% - Accent1 2 5 10" xfId="12363" xr:uid="{00000000-0005-0000-0000-0000A22F0000}"/>
    <cellStyle name="20% - Accent1 2 5 10 2" xfId="12364" xr:uid="{00000000-0005-0000-0000-0000A32F0000}"/>
    <cellStyle name="20% - Accent1 2 5 10 2 2" xfId="12365" xr:uid="{00000000-0005-0000-0000-0000A42F0000}"/>
    <cellStyle name="20% - Accent1 2 5 10 2 2 2" xfId="12366" xr:uid="{00000000-0005-0000-0000-0000A52F0000}"/>
    <cellStyle name="20% - Accent1 2 5 10 2 3" xfId="12367" xr:uid="{00000000-0005-0000-0000-0000A62F0000}"/>
    <cellStyle name="20% - Accent1 2 5 10 3" xfId="12368" xr:uid="{00000000-0005-0000-0000-0000A72F0000}"/>
    <cellStyle name="20% - Accent1 2 5 10 3 2" xfId="12369" xr:uid="{00000000-0005-0000-0000-0000A82F0000}"/>
    <cellStyle name="20% - Accent1 2 5 10 4" xfId="12370" xr:uid="{00000000-0005-0000-0000-0000A92F0000}"/>
    <cellStyle name="20% - Accent1 2 5 11" xfId="12371" xr:uid="{00000000-0005-0000-0000-0000AA2F0000}"/>
    <cellStyle name="20% - Accent1 2 5 11 2" xfId="12372" xr:uid="{00000000-0005-0000-0000-0000AB2F0000}"/>
    <cellStyle name="20% - Accent1 2 5 11 2 2" xfId="12373" xr:uid="{00000000-0005-0000-0000-0000AC2F0000}"/>
    <cellStyle name="20% - Accent1 2 5 11 2 2 2" xfId="12374" xr:uid="{00000000-0005-0000-0000-0000AD2F0000}"/>
    <cellStyle name="20% - Accent1 2 5 11 2 3" xfId="12375" xr:uid="{00000000-0005-0000-0000-0000AE2F0000}"/>
    <cellStyle name="20% - Accent1 2 5 11 3" xfId="12376" xr:uid="{00000000-0005-0000-0000-0000AF2F0000}"/>
    <cellStyle name="20% - Accent1 2 5 11 3 2" xfId="12377" xr:uid="{00000000-0005-0000-0000-0000B02F0000}"/>
    <cellStyle name="20% - Accent1 2 5 11 4" xfId="12378" xr:uid="{00000000-0005-0000-0000-0000B12F0000}"/>
    <cellStyle name="20% - Accent1 2 5 12" xfId="12379" xr:uid="{00000000-0005-0000-0000-0000B22F0000}"/>
    <cellStyle name="20% - Accent1 2 5 12 2" xfId="12380" xr:uid="{00000000-0005-0000-0000-0000B32F0000}"/>
    <cellStyle name="20% - Accent1 2 5 12 2 2" xfId="12381" xr:uid="{00000000-0005-0000-0000-0000B42F0000}"/>
    <cellStyle name="20% - Accent1 2 5 12 3" xfId="12382" xr:uid="{00000000-0005-0000-0000-0000B52F0000}"/>
    <cellStyle name="20% - Accent1 2 5 13" xfId="12383" xr:uid="{00000000-0005-0000-0000-0000B62F0000}"/>
    <cellStyle name="20% - Accent1 2 5 13 2" xfId="12384" xr:uid="{00000000-0005-0000-0000-0000B72F0000}"/>
    <cellStyle name="20% - Accent1 2 5 13 2 2" xfId="12385" xr:uid="{00000000-0005-0000-0000-0000B82F0000}"/>
    <cellStyle name="20% - Accent1 2 5 13 3" xfId="12386" xr:uid="{00000000-0005-0000-0000-0000B92F0000}"/>
    <cellStyle name="20% - Accent1 2 5 14" xfId="12387" xr:uid="{00000000-0005-0000-0000-0000BA2F0000}"/>
    <cellStyle name="20% - Accent1 2 5 14 2" xfId="12388" xr:uid="{00000000-0005-0000-0000-0000BB2F0000}"/>
    <cellStyle name="20% - Accent1 2 5 15" xfId="12389" xr:uid="{00000000-0005-0000-0000-0000BC2F0000}"/>
    <cellStyle name="20% - Accent1 2 5 15 2" xfId="12390" xr:uid="{00000000-0005-0000-0000-0000BD2F0000}"/>
    <cellStyle name="20% - Accent1 2 5 16" xfId="12391" xr:uid="{00000000-0005-0000-0000-0000BE2F0000}"/>
    <cellStyle name="20% - Accent1 2 5 2" xfId="12392" xr:uid="{00000000-0005-0000-0000-0000BF2F0000}"/>
    <cellStyle name="20% - Accent1 2 5 2 10" xfId="12393" xr:uid="{00000000-0005-0000-0000-0000C02F0000}"/>
    <cellStyle name="20% - Accent1 2 5 2 10 2" xfId="12394" xr:uid="{00000000-0005-0000-0000-0000C12F0000}"/>
    <cellStyle name="20% - Accent1 2 5 2 10 2 2" xfId="12395" xr:uid="{00000000-0005-0000-0000-0000C22F0000}"/>
    <cellStyle name="20% - Accent1 2 5 2 10 2 2 2" xfId="12396" xr:uid="{00000000-0005-0000-0000-0000C32F0000}"/>
    <cellStyle name="20% - Accent1 2 5 2 10 2 3" xfId="12397" xr:uid="{00000000-0005-0000-0000-0000C42F0000}"/>
    <cellStyle name="20% - Accent1 2 5 2 10 3" xfId="12398" xr:uid="{00000000-0005-0000-0000-0000C52F0000}"/>
    <cellStyle name="20% - Accent1 2 5 2 10 3 2" xfId="12399" xr:uid="{00000000-0005-0000-0000-0000C62F0000}"/>
    <cellStyle name="20% - Accent1 2 5 2 10 4" xfId="12400" xr:uid="{00000000-0005-0000-0000-0000C72F0000}"/>
    <cellStyle name="20% - Accent1 2 5 2 11" xfId="12401" xr:uid="{00000000-0005-0000-0000-0000C82F0000}"/>
    <cellStyle name="20% - Accent1 2 5 2 11 2" xfId="12402" xr:uid="{00000000-0005-0000-0000-0000C92F0000}"/>
    <cellStyle name="20% - Accent1 2 5 2 11 2 2" xfId="12403" xr:uid="{00000000-0005-0000-0000-0000CA2F0000}"/>
    <cellStyle name="20% - Accent1 2 5 2 11 3" xfId="12404" xr:uid="{00000000-0005-0000-0000-0000CB2F0000}"/>
    <cellStyle name="20% - Accent1 2 5 2 12" xfId="12405" xr:uid="{00000000-0005-0000-0000-0000CC2F0000}"/>
    <cellStyle name="20% - Accent1 2 5 2 12 2" xfId="12406" xr:uid="{00000000-0005-0000-0000-0000CD2F0000}"/>
    <cellStyle name="20% - Accent1 2 5 2 12 2 2" xfId="12407" xr:uid="{00000000-0005-0000-0000-0000CE2F0000}"/>
    <cellStyle name="20% - Accent1 2 5 2 12 3" xfId="12408" xr:uid="{00000000-0005-0000-0000-0000CF2F0000}"/>
    <cellStyle name="20% - Accent1 2 5 2 13" xfId="12409" xr:uid="{00000000-0005-0000-0000-0000D02F0000}"/>
    <cellStyle name="20% - Accent1 2 5 2 13 2" xfId="12410" xr:uid="{00000000-0005-0000-0000-0000D12F0000}"/>
    <cellStyle name="20% - Accent1 2 5 2 14" xfId="12411" xr:uid="{00000000-0005-0000-0000-0000D22F0000}"/>
    <cellStyle name="20% - Accent1 2 5 2 14 2" xfId="12412" xr:uid="{00000000-0005-0000-0000-0000D32F0000}"/>
    <cellStyle name="20% - Accent1 2 5 2 15" xfId="12413" xr:uid="{00000000-0005-0000-0000-0000D42F0000}"/>
    <cellStyle name="20% - Accent1 2 5 2 2" xfId="12414" xr:uid="{00000000-0005-0000-0000-0000D52F0000}"/>
    <cellStyle name="20% - Accent1 2 5 2 2 10" xfId="12415" xr:uid="{00000000-0005-0000-0000-0000D62F0000}"/>
    <cellStyle name="20% - Accent1 2 5 2 2 10 2" xfId="12416" xr:uid="{00000000-0005-0000-0000-0000D72F0000}"/>
    <cellStyle name="20% - Accent1 2 5 2 2 10 2 2" xfId="12417" xr:uid="{00000000-0005-0000-0000-0000D82F0000}"/>
    <cellStyle name="20% - Accent1 2 5 2 2 10 3" xfId="12418" xr:uid="{00000000-0005-0000-0000-0000D92F0000}"/>
    <cellStyle name="20% - Accent1 2 5 2 2 11" xfId="12419" xr:uid="{00000000-0005-0000-0000-0000DA2F0000}"/>
    <cellStyle name="20% - Accent1 2 5 2 2 11 2" xfId="12420" xr:uid="{00000000-0005-0000-0000-0000DB2F0000}"/>
    <cellStyle name="20% - Accent1 2 5 2 2 11 2 2" xfId="12421" xr:uid="{00000000-0005-0000-0000-0000DC2F0000}"/>
    <cellStyle name="20% - Accent1 2 5 2 2 11 3" xfId="12422" xr:uid="{00000000-0005-0000-0000-0000DD2F0000}"/>
    <cellStyle name="20% - Accent1 2 5 2 2 12" xfId="12423" xr:uid="{00000000-0005-0000-0000-0000DE2F0000}"/>
    <cellStyle name="20% - Accent1 2 5 2 2 12 2" xfId="12424" xr:uid="{00000000-0005-0000-0000-0000DF2F0000}"/>
    <cellStyle name="20% - Accent1 2 5 2 2 13" xfId="12425" xr:uid="{00000000-0005-0000-0000-0000E02F0000}"/>
    <cellStyle name="20% - Accent1 2 5 2 2 13 2" xfId="12426" xr:uid="{00000000-0005-0000-0000-0000E12F0000}"/>
    <cellStyle name="20% - Accent1 2 5 2 2 14" xfId="12427" xr:uid="{00000000-0005-0000-0000-0000E22F0000}"/>
    <cellStyle name="20% - Accent1 2 5 2 2 2" xfId="12428" xr:uid="{00000000-0005-0000-0000-0000E32F0000}"/>
    <cellStyle name="20% - Accent1 2 5 2 2 2 10" xfId="12429" xr:uid="{00000000-0005-0000-0000-0000E42F0000}"/>
    <cellStyle name="20% - Accent1 2 5 2 2 2 10 2" xfId="12430" xr:uid="{00000000-0005-0000-0000-0000E52F0000}"/>
    <cellStyle name="20% - Accent1 2 5 2 2 2 11" xfId="12431" xr:uid="{00000000-0005-0000-0000-0000E62F0000}"/>
    <cellStyle name="20% - Accent1 2 5 2 2 2 2" xfId="12432" xr:uid="{00000000-0005-0000-0000-0000E72F0000}"/>
    <cellStyle name="20% - Accent1 2 5 2 2 2 2 2" xfId="12433" xr:uid="{00000000-0005-0000-0000-0000E82F0000}"/>
    <cellStyle name="20% - Accent1 2 5 2 2 2 2 2 2" xfId="12434" xr:uid="{00000000-0005-0000-0000-0000E92F0000}"/>
    <cellStyle name="20% - Accent1 2 5 2 2 2 2 2 2 2" xfId="12435" xr:uid="{00000000-0005-0000-0000-0000EA2F0000}"/>
    <cellStyle name="20% - Accent1 2 5 2 2 2 2 2 2 2 2" xfId="12436" xr:uid="{00000000-0005-0000-0000-0000EB2F0000}"/>
    <cellStyle name="20% - Accent1 2 5 2 2 2 2 2 2 3" xfId="12437" xr:uid="{00000000-0005-0000-0000-0000EC2F0000}"/>
    <cellStyle name="20% - Accent1 2 5 2 2 2 2 2 3" xfId="12438" xr:uid="{00000000-0005-0000-0000-0000ED2F0000}"/>
    <cellStyle name="20% - Accent1 2 5 2 2 2 2 2 3 2" xfId="12439" xr:uid="{00000000-0005-0000-0000-0000EE2F0000}"/>
    <cellStyle name="20% - Accent1 2 5 2 2 2 2 2 4" xfId="12440" xr:uid="{00000000-0005-0000-0000-0000EF2F0000}"/>
    <cellStyle name="20% - Accent1 2 5 2 2 2 2 3" xfId="12441" xr:uid="{00000000-0005-0000-0000-0000F02F0000}"/>
    <cellStyle name="20% - Accent1 2 5 2 2 2 2 3 2" xfId="12442" xr:uid="{00000000-0005-0000-0000-0000F12F0000}"/>
    <cellStyle name="20% - Accent1 2 5 2 2 2 2 3 2 2" xfId="12443" xr:uid="{00000000-0005-0000-0000-0000F22F0000}"/>
    <cellStyle name="20% - Accent1 2 5 2 2 2 2 3 2 2 2" xfId="12444" xr:uid="{00000000-0005-0000-0000-0000F32F0000}"/>
    <cellStyle name="20% - Accent1 2 5 2 2 2 2 3 2 3" xfId="12445" xr:uid="{00000000-0005-0000-0000-0000F42F0000}"/>
    <cellStyle name="20% - Accent1 2 5 2 2 2 2 3 3" xfId="12446" xr:uid="{00000000-0005-0000-0000-0000F52F0000}"/>
    <cellStyle name="20% - Accent1 2 5 2 2 2 2 3 3 2" xfId="12447" xr:uid="{00000000-0005-0000-0000-0000F62F0000}"/>
    <cellStyle name="20% - Accent1 2 5 2 2 2 2 3 4" xfId="12448" xr:uid="{00000000-0005-0000-0000-0000F72F0000}"/>
    <cellStyle name="20% - Accent1 2 5 2 2 2 2 4" xfId="12449" xr:uid="{00000000-0005-0000-0000-0000F82F0000}"/>
    <cellStyle name="20% - Accent1 2 5 2 2 2 2 4 2" xfId="12450" xr:uid="{00000000-0005-0000-0000-0000F92F0000}"/>
    <cellStyle name="20% - Accent1 2 5 2 2 2 2 4 2 2" xfId="12451" xr:uid="{00000000-0005-0000-0000-0000FA2F0000}"/>
    <cellStyle name="20% - Accent1 2 5 2 2 2 2 4 2 2 2" xfId="12452" xr:uid="{00000000-0005-0000-0000-0000FB2F0000}"/>
    <cellStyle name="20% - Accent1 2 5 2 2 2 2 4 2 3" xfId="12453" xr:uid="{00000000-0005-0000-0000-0000FC2F0000}"/>
    <cellStyle name="20% - Accent1 2 5 2 2 2 2 4 3" xfId="12454" xr:uid="{00000000-0005-0000-0000-0000FD2F0000}"/>
    <cellStyle name="20% - Accent1 2 5 2 2 2 2 4 3 2" xfId="12455" xr:uid="{00000000-0005-0000-0000-0000FE2F0000}"/>
    <cellStyle name="20% - Accent1 2 5 2 2 2 2 4 4" xfId="12456" xr:uid="{00000000-0005-0000-0000-0000FF2F0000}"/>
    <cellStyle name="20% - Accent1 2 5 2 2 2 2 5" xfId="12457" xr:uid="{00000000-0005-0000-0000-000000300000}"/>
    <cellStyle name="20% - Accent1 2 5 2 2 2 2 5 2" xfId="12458" xr:uid="{00000000-0005-0000-0000-000001300000}"/>
    <cellStyle name="20% - Accent1 2 5 2 2 2 2 5 2 2" xfId="12459" xr:uid="{00000000-0005-0000-0000-000002300000}"/>
    <cellStyle name="20% - Accent1 2 5 2 2 2 2 5 3" xfId="12460" xr:uid="{00000000-0005-0000-0000-000003300000}"/>
    <cellStyle name="20% - Accent1 2 5 2 2 2 2 6" xfId="12461" xr:uid="{00000000-0005-0000-0000-000004300000}"/>
    <cellStyle name="20% - Accent1 2 5 2 2 2 2 6 2" xfId="12462" xr:uid="{00000000-0005-0000-0000-000005300000}"/>
    <cellStyle name="20% - Accent1 2 5 2 2 2 2 6 2 2" xfId="12463" xr:uid="{00000000-0005-0000-0000-000006300000}"/>
    <cellStyle name="20% - Accent1 2 5 2 2 2 2 6 3" xfId="12464" xr:uid="{00000000-0005-0000-0000-000007300000}"/>
    <cellStyle name="20% - Accent1 2 5 2 2 2 2 7" xfId="12465" xr:uid="{00000000-0005-0000-0000-000008300000}"/>
    <cellStyle name="20% - Accent1 2 5 2 2 2 2 7 2" xfId="12466" xr:uid="{00000000-0005-0000-0000-000009300000}"/>
    <cellStyle name="20% - Accent1 2 5 2 2 2 2 8" xfId="12467" xr:uid="{00000000-0005-0000-0000-00000A300000}"/>
    <cellStyle name="20% - Accent1 2 5 2 2 2 2 8 2" xfId="12468" xr:uid="{00000000-0005-0000-0000-00000B300000}"/>
    <cellStyle name="20% - Accent1 2 5 2 2 2 2 9" xfId="12469" xr:uid="{00000000-0005-0000-0000-00000C300000}"/>
    <cellStyle name="20% - Accent1 2 5 2 2 2 3" xfId="12470" xr:uid="{00000000-0005-0000-0000-00000D300000}"/>
    <cellStyle name="20% - Accent1 2 5 2 2 2 3 2" xfId="12471" xr:uid="{00000000-0005-0000-0000-00000E300000}"/>
    <cellStyle name="20% - Accent1 2 5 2 2 2 3 2 2" xfId="12472" xr:uid="{00000000-0005-0000-0000-00000F300000}"/>
    <cellStyle name="20% - Accent1 2 5 2 2 2 3 2 2 2" xfId="12473" xr:uid="{00000000-0005-0000-0000-000010300000}"/>
    <cellStyle name="20% - Accent1 2 5 2 2 2 3 2 2 2 2" xfId="12474" xr:uid="{00000000-0005-0000-0000-000011300000}"/>
    <cellStyle name="20% - Accent1 2 5 2 2 2 3 2 2 3" xfId="12475" xr:uid="{00000000-0005-0000-0000-000012300000}"/>
    <cellStyle name="20% - Accent1 2 5 2 2 2 3 2 3" xfId="12476" xr:uid="{00000000-0005-0000-0000-000013300000}"/>
    <cellStyle name="20% - Accent1 2 5 2 2 2 3 2 3 2" xfId="12477" xr:uid="{00000000-0005-0000-0000-000014300000}"/>
    <cellStyle name="20% - Accent1 2 5 2 2 2 3 2 4" xfId="12478" xr:uid="{00000000-0005-0000-0000-000015300000}"/>
    <cellStyle name="20% - Accent1 2 5 2 2 2 3 3" xfId="12479" xr:uid="{00000000-0005-0000-0000-000016300000}"/>
    <cellStyle name="20% - Accent1 2 5 2 2 2 3 3 2" xfId="12480" xr:uid="{00000000-0005-0000-0000-000017300000}"/>
    <cellStyle name="20% - Accent1 2 5 2 2 2 3 3 2 2" xfId="12481" xr:uid="{00000000-0005-0000-0000-000018300000}"/>
    <cellStyle name="20% - Accent1 2 5 2 2 2 3 3 2 2 2" xfId="12482" xr:uid="{00000000-0005-0000-0000-000019300000}"/>
    <cellStyle name="20% - Accent1 2 5 2 2 2 3 3 2 3" xfId="12483" xr:uid="{00000000-0005-0000-0000-00001A300000}"/>
    <cellStyle name="20% - Accent1 2 5 2 2 2 3 3 3" xfId="12484" xr:uid="{00000000-0005-0000-0000-00001B300000}"/>
    <cellStyle name="20% - Accent1 2 5 2 2 2 3 3 3 2" xfId="12485" xr:uid="{00000000-0005-0000-0000-00001C300000}"/>
    <cellStyle name="20% - Accent1 2 5 2 2 2 3 3 4" xfId="12486" xr:uid="{00000000-0005-0000-0000-00001D300000}"/>
    <cellStyle name="20% - Accent1 2 5 2 2 2 3 4" xfId="12487" xr:uid="{00000000-0005-0000-0000-00001E300000}"/>
    <cellStyle name="20% - Accent1 2 5 2 2 2 3 4 2" xfId="12488" xr:uid="{00000000-0005-0000-0000-00001F300000}"/>
    <cellStyle name="20% - Accent1 2 5 2 2 2 3 4 2 2" xfId="12489" xr:uid="{00000000-0005-0000-0000-000020300000}"/>
    <cellStyle name="20% - Accent1 2 5 2 2 2 3 4 2 2 2" xfId="12490" xr:uid="{00000000-0005-0000-0000-000021300000}"/>
    <cellStyle name="20% - Accent1 2 5 2 2 2 3 4 2 3" xfId="12491" xr:uid="{00000000-0005-0000-0000-000022300000}"/>
    <cellStyle name="20% - Accent1 2 5 2 2 2 3 4 3" xfId="12492" xr:uid="{00000000-0005-0000-0000-000023300000}"/>
    <cellStyle name="20% - Accent1 2 5 2 2 2 3 4 3 2" xfId="12493" xr:uid="{00000000-0005-0000-0000-000024300000}"/>
    <cellStyle name="20% - Accent1 2 5 2 2 2 3 4 4" xfId="12494" xr:uid="{00000000-0005-0000-0000-000025300000}"/>
    <cellStyle name="20% - Accent1 2 5 2 2 2 3 5" xfId="12495" xr:uid="{00000000-0005-0000-0000-000026300000}"/>
    <cellStyle name="20% - Accent1 2 5 2 2 2 3 5 2" xfId="12496" xr:uid="{00000000-0005-0000-0000-000027300000}"/>
    <cellStyle name="20% - Accent1 2 5 2 2 2 3 5 2 2" xfId="12497" xr:uid="{00000000-0005-0000-0000-000028300000}"/>
    <cellStyle name="20% - Accent1 2 5 2 2 2 3 5 3" xfId="12498" xr:uid="{00000000-0005-0000-0000-000029300000}"/>
    <cellStyle name="20% - Accent1 2 5 2 2 2 3 6" xfId="12499" xr:uid="{00000000-0005-0000-0000-00002A300000}"/>
    <cellStyle name="20% - Accent1 2 5 2 2 2 3 6 2" xfId="12500" xr:uid="{00000000-0005-0000-0000-00002B300000}"/>
    <cellStyle name="20% - Accent1 2 5 2 2 2 3 6 2 2" xfId="12501" xr:uid="{00000000-0005-0000-0000-00002C300000}"/>
    <cellStyle name="20% - Accent1 2 5 2 2 2 3 6 3" xfId="12502" xr:uid="{00000000-0005-0000-0000-00002D300000}"/>
    <cellStyle name="20% - Accent1 2 5 2 2 2 3 7" xfId="12503" xr:uid="{00000000-0005-0000-0000-00002E300000}"/>
    <cellStyle name="20% - Accent1 2 5 2 2 2 3 7 2" xfId="12504" xr:uid="{00000000-0005-0000-0000-00002F300000}"/>
    <cellStyle name="20% - Accent1 2 5 2 2 2 3 8" xfId="12505" xr:uid="{00000000-0005-0000-0000-000030300000}"/>
    <cellStyle name="20% - Accent1 2 5 2 2 2 3 8 2" xfId="12506" xr:uid="{00000000-0005-0000-0000-000031300000}"/>
    <cellStyle name="20% - Accent1 2 5 2 2 2 3 9" xfId="12507" xr:uid="{00000000-0005-0000-0000-000032300000}"/>
    <cellStyle name="20% - Accent1 2 5 2 2 2 4" xfId="12508" xr:uid="{00000000-0005-0000-0000-000033300000}"/>
    <cellStyle name="20% - Accent1 2 5 2 2 2 4 2" xfId="12509" xr:uid="{00000000-0005-0000-0000-000034300000}"/>
    <cellStyle name="20% - Accent1 2 5 2 2 2 4 2 2" xfId="12510" xr:uid="{00000000-0005-0000-0000-000035300000}"/>
    <cellStyle name="20% - Accent1 2 5 2 2 2 4 2 2 2" xfId="12511" xr:uid="{00000000-0005-0000-0000-000036300000}"/>
    <cellStyle name="20% - Accent1 2 5 2 2 2 4 2 3" xfId="12512" xr:uid="{00000000-0005-0000-0000-000037300000}"/>
    <cellStyle name="20% - Accent1 2 5 2 2 2 4 3" xfId="12513" xr:uid="{00000000-0005-0000-0000-000038300000}"/>
    <cellStyle name="20% - Accent1 2 5 2 2 2 4 3 2" xfId="12514" xr:uid="{00000000-0005-0000-0000-000039300000}"/>
    <cellStyle name="20% - Accent1 2 5 2 2 2 4 4" xfId="12515" xr:uid="{00000000-0005-0000-0000-00003A300000}"/>
    <cellStyle name="20% - Accent1 2 5 2 2 2 5" xfId="12516" xr:uid="{00000000-0005-0000-0000-00003B300000}"/>
    <cellStyle name="20% - Accent1 2 5 2 2 2 5 2" xfId="12517" xr:uid="{00000000-0005-0000-0000-00003C300000}"/>
    <cellStyle name="20% - Accent1 2 5 2 2 2 5 2 2" xfId="12518" xr:uid="{00000000-0005-0000-0000-00003D300000}"/>
    <cellStyle name="20% - Accent1 2 5 2 2 2 5 2 2 2" xfId="12519" xr:uid="{00000000-0005-0000-0000-00003E300000}"/>
    <cellStyle name="20% - Accent1 2 5 2 2 2 5 2 3" xfId="12520" xr:uid="{00000000-0005-0000-0000-00003F300000}"/>
    <cellStyle name="20% - Accent1 2 5 2 2 2 5 3" xfId="12521" xr:uid="{00000000-0005-0000-0000-000040300000}"/>
    <cellStyle name="20% - Accent1 2 5 2 2 2 5 3 2" xfId="12522" xr:uid="{00000000-0005-0000-0000-000041300000}"/>
    <cellStyle name="20% - Accent1 2 5 2 2 2 5 4" xfId="12523" xr:uid="{00000000-0005-0000-0000-000042300000}"/>
    <cellStyle name="20% - Accent1 2 5 2 2 2 6" xfId="12524" xr:uid="{00000000-0005-0000-0000-000043300000}"/>
    <cellStyle name="20% - Accent1 2 5 2 2 2 6 2" xfId="12525" xr:uid="{00000000-0005-0000-0000-000044300000}"/>
    <cellStyle name="20% - Accent1 2 5 2 2 2 6 2 2" xfId="12526" xr:uid="{00000000-0005-0000-0000-000045300000}"/>
    <cellStyle name="20% - Accent1 2 5 2 2 2 6 2 2 2" xfId="12527" xr:uid="{00000000-0005-0000-0000-000046300000}"/>
    <cellStyle name="20% - Accent1 2 5 2 2 2 6 2 3" xfId="12528" xr:uid="{00000000-0005-0000-0000-000047300000}"/>
    <cellStyle name="20% - Accent1 2 5 2 2 2 6 3" xfId="12529" xr:uid="{00000000-0005-0000-0000-000048300000}"/>
    <cellStyle name="20% - Accent1 2 5 2 2 2 6 3 2" xfId="12530" xr:uid="{00000000-0005-0000-0000-000049300000}"/>
    <cellStyle name="20% - Accent1 2 5 2 2 2 6 4" xfId="12531" xr:uid="{00000000-0005-0000-0000-00004A300000}"/>
    <cellStyle name="20% - Accent1 2 5 2 2 2 7" xfId="12532" xr:uid="{00000000-0005-0000-0000-00004B300000}"/>
    <cellStyle name="20% - Accent1 2 5 2 2 2 7 2" xfId="12533" xr:uid="{00000000-0005-0000-0000-00004C300000}"/>
    <cellStyle name="20% - Accent1 2 5 2 2 2 7 2 2" xfId="12534" xr:uid="{00000000-0005-0000-0000-00004D300000}"/>
    <cellStyle name="20% - Accent1 2 5 2 2 2 7 3" xfId="12535" xr:uid="{00000000-0005-0000-0000-00004E300000}"/>
    <cellStyle name="20% - Accent1 2 5 2 2 2 8" xfId="12536" xr:uid="{00000000-0005-0000-0000-00004F300000}"/>
    <cellStyle name="20% - Accent1 2 5 2 2 2 8 2" xfId="12537" xr:uid="{00000000-0005-0000-0000-000050300000}"/>
    <cellStyle name="20% - Accent1 2 5 2 2 2 8 2 2" xfId="12538" xr:uid="{00000000-0005-0000-0000-000051300000}"/>
    <cellStyle name="20% - Accent1 2 5 2 2 2 8 3" xfId="12539" xr:uid="{00000000-0005-0000-0000-000052300000}"/>
    <cellStyle name="20% - Accent1 2 5 2 2 2 9" xfId="12540" xr:uid="{00000000-0005-0000-0000-000053300000}"/>
    <cellStyle name="20% - Accent1 2 5 2 2 2 9 2" xfId="12541" xr:uid="{00000000-0005-0000-0000-000054300000}"/>
    <cellStyle name="20% - Accent1 2 5 2 2 3" xfId="12542" xr:uid="{00000000-0005-0000-0000-000055300000}"/>
    <cellStyle name="20% - Accent1 2 5 2 2 3 10" xfId="12543" xr:uid="{00000000-0005-0000-0000-000056300000}"/>
    <cellStyle name="20% - Accent1 2 5 2 2 3 10 2" xfId="12544" xr:uid="{00000000-0005-0000-0000-000057300000}"/>
    <cellStyle name="20% - Accent1 2 5 2 2 3 11" xfId="12545" xr:uid="{00000000-0005-0000-0000-000058300000}"/>
    <cellStyle name="20% - Accent1 2 5 2 2 3 2" xfId="12546" xr:uid="{00000000-0005-0000-0000-000059300000}"/>
    <cellStyle name="20% - Accent1 2 5 2 2 3 2 2" xfId="12547" xr:uid="{00000000-0005-0000-0000-00005A300000}"/>
    <cellStyle name="20% - Accent1 2 5 2 2 3 2 2 2" xfId="12548" xr:uid="{00000000-0005-0000-0000-00005B300000}"/>
    <cellStyle name="20% - Accent1 2 5 2 2 3 2 2 2 2" xfId="12549" xr:uid="{00000000-0005-0000-0000-00005C300000}"/>
    <cellStyle name="20% - Accent1 2 5 2 2 3 2 2 2 2 2" xfId="12550" xr:uid="{00000000-0005-0000-0000-00005D300000}"/>
    <cellStyle name="20% - Accent1 2 5 2 2 3 2 2 2 3" xfId="12551" xr:uid="{00000000-0005-0000-0000-00005E300000}"/>
    <cellStyle name="20% - Accent1 2 5 2 2 3 2 2 3" xfId="12552" xr:uid="{00000000-0005-0000-0000-00005F300000}"/>
    <cellStyle name="20% - Accent1 2 5 2 2 3 2 2 3 2" xfId="12553" xr:uid="{00000000-0005-0000-0000-000060300000}"/>
    <cellStyle name="20% - Accent1 2 5 2 2 3 2 2 4" xfId="12554" xr:uid="{00000000-0005-0000-0000-000061300000}"/>
    <cellStyle name="20% - Accent1 2 5 2 2 3 2 3" xfId="12555" xr:uid="{00000000-0005-0000-0000-000062300000}"/>
    <cellStyle name="20% - Accent1 2 5 2 2 3 2 3 2" xfId="12556" xr:uid="{00000000-0005-0000-0000-000063300000}"/>
    <cellStyle name="20% - Accent1 2 5 2 2 3 2 3 2 2" xfId="12557" xr:uid="{00000000-0005-0000-0000-000064300000}"/>
    <cellStyle name="20% - Accent1 2 5 2 2 3 2 3 2 2 2" xfId="12558" xr:uid="{00000000-0005-0000-0000-000065300000}"/>
    <cellStyle name="20% - Accent1 2 5 2 2 3 2 3 2 3" xfId="12559" xr:uid="{00000000-0005-0000-0000-000066300000}"/>
    <cellStyle name="20% - Accent1 2 5 2 2 3 2 3 3" xfId="12560" xr:uid="{00000000-0005-0000-0000-000067300000}"/>
    <cellStyle name="20% - Accent1 2 5 2 2 3 2 3 3 2" xfId="12561" xr:uid="{00000000-0005-0000-0000-000068300000}"/>
    <cellStyle name="20% - Accent1 2 5 2 2 3 2 3 4" xfId="12562" xr:uid="{00000000-0005-0000-0000-000069300000}"/>
    <cellStyle name="20% - Accent1 2 5 2 2 3 2 4" xfId="12563" xr:uid="{00000000-0005-0000-0000-00006A300000}"/>
    <cellStyle name="20% - Accent1 2 5 2 2 3 2 4 2" xfId="12564" xr:uid="{00000000-0005-0000-0000-00006B300000}"/>
    <cellStyle name="20% - Accent1 2 5 2 2 3 2 4 2 2" xfId="12565" xr:uid="{00000000-0005-0000-0000-00006C300000}"/>
    <cellStyle name="20% - Accent1 2 5 2 2 3 2 4 2 2 2" xfId="12566" xr:uid="{00000000-0005-0000-0000-00006D300000}"/>
    <cellStyle name="20% - Accent1 2 5 2 2 3 2 4 2 3" xfId="12567" xr:uid="{00000000-0005-0000-0000-00006E300000}"/>
    <cellStyle name="20% - Accent1 2 5 2 2 3 2 4 3" xfId="12568" xr:uid="{00000000-0005-0000-0000-00006F300000}"/>
    <cellStyle name="20% - Accent1 2 5 2 2 3 2 4 3 2" xfId="12569" xr:uid="{00000000-0005-0000-0000-000070300000}"/>
    <cellStyle name="20% - Accent1 2 5 2 2 3 2 4 4" xfId="12570" xr:uid="{00000000-0005-0000-0000-000071300000}"/>
    <cellStyle name="20% - Accent1 2 5 2 2 3 2 5" xfId="12571" xr:uid="{00000000-0005-0000-0000-000072300000}"/>
    <cellStyle name="20% - Accent1 2 5 2 2 3 2 5 2" xfId="12572" xr:uid="{00000000-0005-0000-0000-000073300000}"/>
    <cellStyle name="20% - Accent1 2 5 2 2 3 2 5 2 2" xfId="12573" xr:uid="{00000000-0005-0000-0000-000074300000}"/>
    <cellStyle name="20% - Accent1 2 5 2 2 3 2 5 3" xfId="12574" xr:uid="{00000000-0005-0000-0000-000075300000}"/>
    <cellStyle name="20% - Accent1 2 5 2 2 3 2 6" xfId="12575" xr:uid="{00000000-0005-0000-0000-000076300000}"/>
    <cellStyle name="20% - Accent1 2 5 2 2 3 2 6 2" xfId="12576" xr:uid="{00000000-0005-0000-0000-000077300000}"/>
    <cellStyle name="20% - Accent1 2 5 2 2 3 2 6 2 2" xfId="12577" xr:uid="{00000000-0005-0000-0000-000078300000}"/>
    <cellStyle name="20% - Accent1 2 5 2 2 3 2 6 3" xfId="12578" xr:uid="{00000000-0005-0000-0000-000079300000}"/>
    <cellStyle name="20% - Accent1 2 5 2 2 3 2 7" xfId="12579" xr:uid="{00000000-0005-0000-0000-00007A300000}"/>
    <cellStyle name="20% - Accent1 2 5 2 2 3 2 7 2" xfId="12580" xr:uid="{00000000-0005-0000-0000-00007B300000}"/>
    <cellStyle name="20% - Accent1 2 5 2 2 3 2 8" xfId="12581" xr:uid="{00000000-0005-0000-0000-00007C300000}"/>
    <cellStyle name="20% - Accent1 2 5 2 2 3 2 8 2" xfId="12582" xr:uid="{00000000-0005-0000-0000-00007D300000}"/>
    <cellStyle name="20% - Accent1 2 5 2 2 3 2 9" xfId="12583" xr:uid="{00000000-0005-0000-0000-00007E300000}"/>
    <cellStyle name="20% - Accent1 2 5 2 2 3 3" xfId="12584" xr:uid="{00000000-0005-0000-0000-00007F300000}"/>
    <cellStyle name="20% - Accent1 2 5 2 2 3 3 2" xfId="12585" xr:uid="{00000000-0005-0000-0000-000080300000}"/>
    <cellStyle name="20% - Accent1 2 5 2 2 3 3 2 2" xfId="12586" xr:uid="{00000000-0005-0000-0000-000081300000}"/>
    <cellStyle name="20% - Accent1 2 5 2 2 3 3 2 2 2" xfId="12587" xr:uid="{00000000-0005-0000-0000-000082300000}"/>
    <cellStyle name="20% - Accent1 2 5 2 2 3 3 2 2 2 2" xfId="12588" xr:uid="{00000000-0005-0000-0000-000083300000}"/>
    <cellStyle name="20% - Accent1 2 5 2 2 3 3 2 2 3" xfId="12589" xr:uid="{00000000-0005-0000-0000-000084300000}"/>
    <cellStyle name="20% - Accent1 2 5 2 2 3 3 2 3" xfId="12590" xr:uid="{00000000-0005-0000-0000-000085300000}"/>
    <cellStyle name="20% - Accent1 2 5 2 2 3 3 2 3 2" xfId="12591" xr:uid="{00000000-0005-0000-0000-000086300000}"/>
    <cellStyle name="20% - Accent1 2 5 2 2 3 3 2 4" xfId="12592" xr:uid="{00000000-0005-0000-0000-000087300000}"/>
    <cellStyle name="20% - Accent1 2 5 2 2 3 3 3" xfId="12593" xr:uid="{00000000-0005-0000-0000-000088300000}"/>
    <cellStyle name="20% - Accent1 2 5 2 2 3 3 3 2" xfId="12594" xr:uid="{00000000-0005-0000-0000-000089300000}"/>
    <cellStyle name="20% - Accent1 2 5 2 2 3 3 3 2 2" xfId="12595" xr:uid="{00000000-0005-0000-0000-00008A300000}"/>
    <cellStyle name="20% - Accent1 2 5 2 2 3 3 3 2 2 2" xfId="12596" xr:uid="{00000000-0005-0000-0000-00008B300000}"/>
    <cellStyle name="20% - Accent1 2 5 2 2 3 3 3 2 3" xfId="12597" xr:uid="{00000000-0005-0000-0000-00008C300000}"/>
    <cellStyle name="20% - Accent1 2 5 2 2 3 3 3 3" xfId="12598" xr:uid="{00000000-0005-0000-0000-00008D300000}"/>
    <cellStyle name="20% - Accent1 2 5 2 2 3 3 3 3 2" xfId="12599" xr:uid="{00000000-0005-0000-0000-00008E300000}"/>
    <cellStyle name="20% - Accent1 2 5 2 2 3 3 3 4" xfId="12600" xr:uid="{00000000-0005-0000-0000-00008F300000}"/>
    <cellStyle name="20% - Accent1 2 5 2 2 3 3 4" xfId="12601" xr:uid="{00000000-0005-0000-0000-000090300000}"/>
    <cellStyle name="20% - Accent1 2 5 2 2 3 3 4 2" xfId="12602" xr:uid="{00000000-0005-0000-0000-000091300000}"/>
    <cellStyle name="20% - Accent1 2 5 2 2 3 3 4 2 2" xfId="12603" xr:uid="{00000000-0005-0000-0000-000092300000}"/>
    <cellStyle name="20% - Accent1 2 5 2 2 3 3 4 2 2 2" xfId="12604" xr:uid="{00000000-0005-0000-0000-000093300000}"/>
    <cellStyle name="20% - Accent1 2 5 2 2 3 3 4 2 3" xfId="12605" xr:uid="{00000000-0005-0000-0000-000094300000}"/>
    <cellStyle name="20% - Accent1 2 5 2 2 3 3 4 3" xfId="12606" xr:uid="{00000000-0005-0000-0000-000095300000}"/>
    <cellStyle name="20% - Accent1 2 5 2 2 3 3 4 3 2" xfId="12607" xr:uid="{00000000-0005-0000-0000-000096300000}"/>
    <cellStyle name="20% - Accent1 2 5 2 2 3 3 4 4" xfId="12608" xr:uid="{00000000-0005-0000-0000-000097300000}"/>
    <cellStyle name="20% - Accent1 2 5 2 2 3 3 5" xfId="12609" xr:uid="{00000000-0005-0000-0000-000098300000}"/>
    <cellStyle name="20% - Accent1 2 5 2 2 3 3 5 2" xfId="12610" xr:uid="{00000000-0005-0000-0000-000099300000}"/>
    <cellStyle name="20% - Accent1 2 5 2 2 3 3 5 2 2" xfId="12611" xr:uid="{00000000-0005-0000-0000-00009A300000}"/>
    <cellStyle name="20% - Accent1 2 5 2 2 3 3 5 3" xfId="12612" xr:uid="{00000000-0005-0000-0000-00009B300000}"/>
    <cellStyle name="20% - Accent1 2 5 2 2 3 3 6" xfId="12613" xr:uid="{00000000-0005-0000-0000-00009C300000}"/>
    <cellStyle name="20% - Accent1 2 5 2 2 3 3 6 2" xfId="12614" xr:uid="{00000000-0005-0000-0000-00009D300000}"/>
    <cellStyle name="20% - Accent1 2 5 2 2 3 3 6 2 2" xfId="12615" xr:uid="{00000000-0005-0000-0000-00009E300000}"/>
    <cellStyle name="20% - Accent1 2 5 2 2 3 3 6 3" xfId="12616" xr:uid="{00000000-0005-0000-0000-00009F300000}"/>
    <cellStyle name="20% - Accent1 2 5 2 2 3 3 7" xfId="12617" xr:uid="{00000000-0005-0000-0000-0000A0300000}"/>
    <cellStyle name="20% - Accent1 2 5 2 2 3 3 7 2" xfId="12618" xr:uid="{00000000-0005-0000-0000-0000A1300000}"/>
    <cellStyle name="20% - Accent1 2 5 2 2 3 3 8" xfId="12619" xr:uid="{00000000-0005-0000-0000-0000A2300000}"/>
    <cellStyle name="20% - Accent1 2 5 2 2 3 3 8 2" xfId="12620" xr:uid="{00000000-0005-0000-0000-0000A3300000}"/>
    <cellStyle name="20% - Accent1 2 5 2 2 3 3 9" xfId="12621" xr:uid="{00000000-0005-0000-0000-0000A4300000}"/>
    <cellStyle name="20% - Accent1 2 5 2 2 3 4" xfId="12622" xr:uid="{00000000-0005-0000-0000-0000A5300000}"/>
    <cellStyle name="20% - Accent1 2 5 2 2 3 4 2" xfId="12623" xr:uid="{00000000-0005-0000-0000-0000A6300000}"/>
    <cellStyle name="20% - Accent1 2 5 2 2 3 4 2 2" xfId="12624" xr:uid="{00000000-0005-0000-0000-0000A7300000}"/>
    <cellStyle name="20% - Accent1 2 5 2 2 3 4 2 2 2" xfId="12625" xr:uid="{00000000-0005-0000-0000-0000A8300000}"/>
    <cellStyle name="20% - Accent1 2 5 2 2 3 4 2 3" xfId="12626" xr:uid="{00000000-0005-0000-0000-0000A9300000}"/>
    <cellStyle name="20% - Accent1 2 5 2 2 3 4 3" xfId="12627" xr:uid="{00000000-0005-0000-0000-0000AA300000}"/>
    <cellStyle name="20% - Accent1 2 5 2 2 3 4 3 2" xfId="12628" xr:uid="{00000000-0005-0000-0000-0000AB300000}"/>
    <cellStyle name="20% - Accent1 2 5 2 2 3 4 4" xfId="12629" xr:uid="{00000000-0005-0000-0000-0000AC300000}"/>
    <cellStyle name="20% - Accent1 2 5 2 2 3 5" xfId="12630" xr:uid="{00000000-0005-0000-0000-0000AD300000}"/>
    <cellStyle name="20% - Accent1 2 5 2 2 3 5 2" xfId="12631" xr:uid="{00000000-0005-0000-0000-0000AE300000}"/>
    <cellStyle name="20% - Accent1 2 5 2 2 3 5 2 2" xfId="12632" xr:uid="{00000000-0005-0000-0000-0000AF300000}"/>
    <cellStyle name="20% - Accent1 2 5 2 2 3 5 2 2 2" xfId="12633" xr:uid="{00000000-0005-0000-0000-0000B0300000}"/>
    <cellStyle name="20% - Accent1 2 5 2 2 3 5 2 3" xfId="12634" xr:uid="{00000000-0005-0000-0000-0000B1300000}"/>
    <cellStyle name="20% - Accent1 2 5 2 2 3 5 3" xfId="12635" xr:uid="{00000000-0005-0000-0000-0000B2300000}"/>
    <cellStyle name="20% - Accent1 2 5 2 2 3 5 3 2" xfId="12636" xr:uid="{00000000-0005-0000-0000-0000B3300000}"/>
    <cellStyle name="20% - Accent1 2 5 2 2 3 5 4" xfId="12637" xr:uid="{00000000-0005-0000-0000-0000B4300000}"/>
    <cellStyle name="20% - Accent1 2 5 2 2 3 6" xfId="12638" xr:uid="{00000000-0005-0000-0000-0000B5300000}"/>
    <cellStyle name="20% - Accent1 2 5 2 2 3 6 2" xfId="12639" xr:uid="{00000000-0005-0000-0000-0000B6300000}"/>
    <cellStyle name="20% - Accent1 2 5 2 2 3 6 2 2" xfId="12640" xr:uid="{00000000-0005-0000-0000-0000B7300000}"/>
    <cellStyle name="20% - Accent1 2 5 2 2 3 6 2 2 2" xfId="12641" xr:uid="{00000000-0005-0000-0000-0000B8300000}"/>
    <cellStyle name="20% - Accent1 2 5 2 2 3 6 2 3" xfId="12642" xr:uid="{00000000-0005-0000-0000-0000B9300000}"/>
    <cellStyle name="20% - Accent1 2 5 2 2 3 6 3" xfId="12643" xr:uid="{00000000-0005-0000-0000-0000BA300000}"/>
    <cellStyle name="20% - Accent1 2 5 2 2 3 6 3 2" xfId="12644" xr:uid="{00000000-0005-0000-0000-0000BB300000}"/>
    <cellStyle name="20% - Accent1 2 5 2 2 3 6 4" xfId="12645" xr:uid="{00000000-0005-0000-0000-0000BC300000}"/>
    <cellStyle name="20% - Accent1 2 5 2 2 3 7" xfId="12646" xr:uid="{00000000-0005-0000-0000-0000BD300000}"/>
    <cellStyle name="20% - Accent1 2 5 2 2 3 7 2" xfId="12647" xr:uid="{00000000-0005-0000-0000-0000BE300000}"/>
    <cellStyle name="20% - Accent1 2 5 2 2 3 7 2 2" xfId="12648" xr:uid="{00000000-0005-0000-0000-0000BF300000}"/>
    <cellStyle name="20% - Accent1 2 5 2 2 3 7 3" xfId="12649" xr:uid="{00000000-0005-0000-0000-0000C0300000}"/>
    <cellStyle name="20% - Accent1 2 5 2 2 3 8" xfId="12650" xr:uid="{00000000-0005-0000-0000-0000C1300000}"/>
    <cellStyle name="20% - Accent1 2 5 2 2 3 8 2" xfId="12651" xr:uid="{00000000-0005-0000-0000-0000C2300000}"/>
    <cellStyle name="20% - Accent1 2 5 2 2 3 8 2 2" xfId="12652" xr:uid="{00000000-0005-0000-0000-0000C3300000}"/>
    <cellStyle name="20% - Accent1 2 5 2 2 3 8 3" xfId="12653" xr:uid="{00000000-0005-0000-0000-0000C4300000}"/>
    <cellStyle name="20% - Accent1 2 5 2 2 3 9" xfId="12654" xr:uid="{00000000-0005-0000-0000-0000C5300000}"/>
    <cellStyle name="20% - Accent1 2 5 2 2 3 9 2" xfId="12655" xr:uid="{00000000-0005-0000-0000-0000C6300000}"/>
    <cellStyle name="20% - Accent1 2 5 2 2 4" xfId="12656" xr:uid="{00000000-0005-0000-0000-0000C7300000}"/>
    <cellStyle name="20% - Accent1 2 5 2 2 4 10" xfId="12657" xr:uid="{00000000-0005-0000-0000-0000C8300000}"/>
    <cellStyle name="20% - Accent1 2 5 2 2 4 10 2" xfId="12658" xr:uid="{00000000-0005-0000-0000-0000C9300000}"/>
    <cellStyle name="20% - Accent1 2 5 2 2 4 11" xfId="12659" xr:uid="{00000000-0005-0000-0000-0000CA300000}"/>
    <cellStyle name="20% - Accent1 2 5 2 2 4 2" xfId="12660" xr:uid="{00000000-0005-0000-0000-0000CB300000}"/>
    <cellStyle name="20% - Accent1 2 5 2 2 4 2 2" xfId="12661" xr:uid="{00000000-0005-0000-0000-0000CC300000}"/>
    <cellStyle name="20% - Accent1 2 5 2 2 4 2 2 2" xfId="12662" xr:uid="{00000000-0005-0000-0000-0000CD300000}"/>
    <cellStyle name="20% - Accent1 2 5 2 2 4 2 2 2 2" xfId="12663" xr:uid="{00000000-0005-0000-0000-0000CE300000}"/>
    <cellStyle name="20% - Accent1 2 5 2 2 4 2 2 2 2 2" xfId="12664" xr:uid="{00000000-0005-0000-0000-0000CF300000}"/>
    <cellStyle name="20% - Accent1 2 5 2 2 4 2 2 2 3" xfId="12665" xr:uid="{00000000-0005-0000-0000-0000D0300000}"/>
    <cellStyle name="20% - Accent1 2 5 2 2 4 2 2 3" xfId="12666" xr:uid="{00000000-0005-0000-0000-0000D1300000}"/>
    <cellStyle name="20% - Accent1 2 5 2 2 4 2 2 3 2" xfId="12667" xr:uid="{00000000-0005-0000-0000-0000D2300000}"/>
    <cellStyle name="20% - Accent1 2 5 2 2 4 2 2 4" xfId="12668" xr:uid="{00000000-0005-0000-0000-0000D3300000}"/>
    <cellStyle name="20% - Accent1 2 5 2 2 4 2 3" xfId="12669" xr:uid="{00000000-0005-0000-0000-0000D4300000}"/>
    <cellStyle name="20% - Accent1 2 5 2 2 4 2 3 2" xfId="12670" xr:uid="{00000000-0005-0000-0000-0000D5300000}"/>
    <cellStyle name="20% - Accent1 2 5 2 2 4 2 3 2 2" xfId="12671" xr:uid="{00000000-0005-0000-0000-0000D6300000}"/>
    <cellStyle name="20% - Accent1 2 5 2 2 4 2 3 2 2 2" xfId="12672" xr:uid="{00000000-0005-0000-0000-0000D7300000}"/>
    <cellStyle name="20% - Accent1 2 5 2 2 4 2 3 2 3" xfId="12673" xr:uid="{00000000-0005-0000-0000-0000D8300000}"/>
    <cellStyle name="20% - Accent1 2 5 2 2 4 2 3 3" xfId="12674" xr:uid="{00000000-0005-0000-0000-0000D9300000}"/>
    <cellStyle name="20% - Accent1 2 5 2 2 4 2 3 3 2" xfId="12675" xr:uid="{00000000-0005-0000-0000-0000DA300000}"/>
    <cellStyle name="20% - Accent1 2 5 2 2 4 2 3 4" xfId="12676" xr:uid="{00000000-0005-0000-0000-0000DB300000}"/>
    <cellStyle name="20% - Accent1 2 5 2 2 4 2 4" xfId="12677" xr:uid="{00000000-0005-0000-0000-0000DC300000}"/>
    <cellStyle name="20% - Accent1 2 5 2 2 4 2 4 2" xfId="12678" xr:uid="{00000000-0005-0000-0000-0000DD300000}"/>
    <cellStyle name="20% - Accent1 2 5 2 2 4 2 4 2 2" xfId="12679" xr:uid="{00000000-0005-0000-0000-0000DE300000}"/>
    <cellStyle name="20% - Accent1 2 5 2 2 4 2 4 2 2 2" xfId="12680" xr:uid="{00000000-0005-0000-0000-0000DF300000}"/>
    <cellStyle name="20% - Accent1 2 5 2 2 4 2 4 2 3" xfId="12681" xr:uid="{00000000-0005-0000-0000-0000E0300000}"/>
    <cellStyle name="20% - Accent1 2 5 2 2 4 2 4 3" xfId="12682" xr:uid="{00000000-0005-0000-0000-0000E1300000}"/>
    <cellStyle name="20% - Accent1 2 5 2 2 4 2 4 3 2" xfId="12683" xr:uid="{00000000-0005-0000-0000-0000E2300000}"/>
    <cellStyle name="20% - Accent1 2 5 2 2 4 2 4 4" xfId="12684" xr:uid="{00000000-0005-0000-0000-0000E3300000}"/>
    <cellStyle name="20% - Accent1 2 5 2 2 4 2 5" xfId="12685" xr:uid="{00000000-0005-0000-0000-0000E4300000}"/>
    <cellStyle name="20% - Accent1 2 5 2 2 4 2 5 2" xfId="12686" xr:uid="{00000000-0005-0000-0000-0000E5300000}"/>
    <cellStyle name="20% - Accent1 2 5 2 2 4 2 5 2 2" xfId="12687" xr:uid="{00000000-0005-0000-0000-0000E6300000}"/>
    <cellStyle name="20% - Accent1 2 5 2 2 4 2 5 3" xfId="12688" xr:uid="{00000000-0005-0000-0000-0000E7300000}"/>
    <cellStyle name="20% - Accent1 2 5 2 2 4 2 6" xfId="12689" xr:uid="{00000000-0005-0000-0000-0000E8300000}"/>
    <cellStyle name="20% - Accent1 2 5 2 2 4 2 6 2" xfId="12690" xr:uid="{00000000-0005-0000-0000-0000E9300000}"/>
    <cellStyle name="20% - Accent1 2 5 2 2 4 2 6 2 2" xfId="12691" xr:uid="{00000000-0005-0000-0000-0000EA300000}"/>
    <cellStyle name="20% - Accent1 2 5 2 2 4 2 6 3" xfId="12692" xr:uid="{00000000-0005-0000-0000-0000EB300000}"/>
    <cellStyle name="20% - Accent1 2 5 2 2 4 2 7" xfId="12693" xr:uid="{00000000-0005-0000-0000-0000EC300000}"/>
    <cellStyle name="20% - Accent1 2 5 2 2 4 2 7 2" xfId="12694" xr:uid="{00000000-0005-0000-0000-0000ED300000}"/>
    <cellStyle name="20% - Accent1 2 5 2 2 4 2 8" xfId="12695" xr:uid="{00000000-0005-0000-0000-0000EE300000}"/>
    <cellStyle name="20% - Accent1 2 5 2 2 4 2 8 2" xfId="12696" xr:uid="{00000000-0005-0000-0000-0000EF300000}"/>
    <cellStyle name="20% - Accent1 2 5 2 2 4 2 9" xfId="12697" xr:uid="{00000000-0005-0000-0000-0000F0300000}"/>
    <cellStyle name="20% - Accent1 2 5 2 2 4 3" xfId="12698" xr:uid="{00000000-0005-0000-0000-0000F1300000}"/>
    <cellStyle name="20% - Accent1 2 5 2 2 4 3 2" xfId="12699" xr:uid="{00000000-0005-0000-0000-0000F2300000}"/>
    <cellStyle name="20% - Accent1 2 5 2 2 4 3 2 2" xfId="12700" xr:uid="{00000000-0005-0000-0000-0000F3300000}"/>
    <cellStyle name="20% - Accent1 2 5 2 2 4 3 2 2 2" xfId="12701" xr:uid="{00000000-0005-0000-0000-0000F4300000}"/>
    <cellStyle name="20% - Accent1 2 5 2 2 4 3 2 2 2 2" xfId="12702" xr:uid="{00000000-0005-0000-0000-0000F5300000}"/>
    <cellStyle name="20% - Accent1 2 5 2 2 4 3 2 2 3" xfId="12703" xr:uid="{00000000-0005-0000-0000-0000F6300000}"/>
    <cellStyle name="20% - Accent1 2 5 2 2 4 3 2 3" xfId="12704" xr:uid="{00000000-0005-0000-0000-0000F7300000}"/>
    <cellStyle name="20% - Accent1 2 5 2 2 4 3 2 3 2" xfId="12705" xr:uid="{00000000-0005-0000-0000-0000F8300000}"/>
    <cellStyle name="20% - Accent1 2 5 2 2 4 3 2 4" xfId="12706" xr:uid="{00000000-0005-0000-0000-0000F9300000}"/>
    <cellStyle name="20% - Accent1 2 5 2 2 4 3 3" xfId="12707" xr:uid="{00000000-0005-0000-0000-0000FA300000}"/>
    <cellStyle name="20% - Accent1 2 5 2 2 4 3 3 2" xfId="12708" xr:uid="{00000000-0005-0000-0000-0000FB300000}"/>
    <cellStyle name="20% - Accent1 2 5 2 2 4 3 3 2 2" xfId="12709" xr:uid="{00000000-0005-0000-0000-0000FC300000}"/>
    <cellStyle name="20% - Accent1 2 5 2 2 4 3 3 2 2 2" xfId="12710" xr:uid="{00000000-0005-0000-0000-0000FD300000}"/>
    <cellStyle name="20% - Accent1 2 5 2 2 4 3 3 2 3" xfId="12711" xr:uid="{00000000-0005-0000-0000-0000FE300000}"/>
    <cellStyle name="20% - Accent1 2 5 2 2 4 3 3 3" xfId="12712" xr:uid="{00000000-0005-0000-0000-0000FF300000}"/>
    <cellStyle name="20% - Accent1 2 5 2 2 4 3 3 3 2" xfId="12713" xr:uid="{00000000-0005-0000-0000-000000310000}"/>
    <cellStyle name="20% - Accent1 2 5 2 2 4 3 3 4" xfId="12714" xr:uid="{00000000-0005-0000-0000-000001310000}"/>
    <cellStyle name="20% - Accent1 2 5 2 2 4 3 4" xfId="12715" xr:uid="{00000000-0005-0000-0000-000002310000}"/>
    <cellStyle name="20% - Accent1 2 5 2 2 4 3 4 2" xfId="12716" xr:uid="{00000000-0005-0000-0000-000003310000}"/>
    <cellStyle name="20% - Accent1 2 5 2 2 4 3 4 2 2" xfId="12717" xr:uid="{00000000-0005-0000-0000-000004310000}"/>
    <cellStyle name="20% - Accent1 2 5 2 2 4 3 4 2 2 2" xfId="12718" xr:uid="{00000000-0005-0000-0000-000005310000}"/>
    <cellStyle name="20% - Accent1 2 5 2 2 4 3 4 2 3" xfId="12719" xr:uid="{00000000-0005-0000-0000-000006310000}"/>
    <cellStyle name="20% - Accent1 2 5 2 2 4 3 4 3" xfId="12720" xr:uid="{00000000-0005-0000-0000-000007310000}"/>
    <cellStyle name="20% - Accent1 2 5 2 2 4 3 4 3 2" xfId="12721" xr:uid="{00000000-0005-0000-0000-000008310000}"/>
    <cellStyle name="20% - Accent1 2 5 2 2 4 3 4 4" xfId="12722" xr:uid="{00000000-0005-0000-0000-000009310000}"/>
    <cellStyle name="20% - Accent1 2 5 2 2 4 3 5" xfId="12723" xr:uid="{00000000-0005-0000-0000-00000A310000}"/>
    <cellStyle name="20% - Accent1 2 5 2 2 4 3 5 2" xfId="12724" xr:uid="{00000000-0005-0000-0000-00000B310000}"/>
    <cellStyle name="20% - Accent1 2 5 2 2 4 3 5 2 2" xfId="12725" xr:uid="{00000000-0005-0000-0000-00000C310000}"/>
    <cellStyle name="20% - Accent1 2 5 2 2 4 3 5 3" xfId="12726" xr:uid="{00000000-0005-0000-0000-00000D310000}"/>
    <cellStyle name="20% - Accent1 2 5 2 2 4 3 6" xfId="12727" xr:uid="{00000000-0005-0000-0000-00000E310000}"/>
    <cellStyle name="20% - Accent1 2 5 2 2 4 3 6 2" xfId="12728" xr:uid="{00000000-0005-0000-0000-00000F310000}"/>
    <cellStyle name="20% - Accent1 2 5 2 2 4 3 6 2 2" xfId="12729" xr:uid="{00000000-0005-0000-0000-000010310000}"/>
    <cellStyle name="20% - Accent1 2 5 2 2 4 3 6 3" xfId="12730" xr:uid="{00000000-0005-0000-0000-000011310000}"/>
    <cellStyle name="20% - Accent1 2 5 2 2 4 3 7" xfId="12731" xr:uid="{00000000-0005-0000-0000-000012310000}"/>
    <cellStyle name="20% - Accent1 2 5 2 2 4 3 7 2" xfId="12732" xr:uid="{00000000-0005-0000-0000-000013310000}"/>
    <cellStyle name="20% - Accent1 2 5 2 2 4 3 8" xfId="12733" xr:uid="{00000000-0005-0000-0000-000014310000}"/>
    <cellStyle name="20% - Accent1 2 5 2 2 4 3 8 2" xfId="12734" xr:uid="{00000000-0005-0000-0000-000015310000}"/>
    <cellStyle name="20% - Accent1 2 5 2 2 4 3 9" xfId="12735" xr:uid="{00000000-0005-0000-0000-000016310000}"/>
    <cellStyle name="20% - Accent1 2 5 2 2 4 4" xfId="12736" xr:uid="{00000000-0005-0000-0000-000017310000}"/>
    <cellStyle name="20% - Accent1 2 5 2 2 4 4 2" xfId="12737" xr:uid="{00000000-0005-0000-0000-000018310000}"/>
    <cellStyle name="20% - Accent1 2 5 2 2 4 4 2 2" xfId="12738" xr:uid="{00000000-0005-0000-0000-000019310000}"/>
    <cellStyle name="20% - Accent1 2 5 2 2 4 4 2 2 2" xfId="12739" xr:uid="{00000000-0005-0000-0000-00001A310000}"/>
    <cellStyle name="20% - Accent1 2 5 2 2 4 4 2 3" xfId="12740" xr:uid="{00000000-0005-0000-0000-00001B310000}"/>
    <cellStyle name="20% - Accent1 2 5 2 2 4 4 3" xfId="12741" xr:uid="{00000000-0005-0000-0000-00001C310000}"/>
    <cellStyle name="20% - Accent1 2 5 2 2 4 4 3 2" xfId="12742" xr:uid="{00000000-0005-0000-0000-00001D310000}"/>
    <cellStyle name="20% - Accent1 2 5 2 2 4 4 4" xfId="12743" xr:uid="{00000000-0005-0000-0000-00001E310000}"/>
    <cellStyle name="20% - Accent1 2 5 2 2 4 5" xfId="12744" xr:uid="{00000000-0005-0000-0000-00001F310000}"/>
    <cellStyle name="20% - Accent1 2 5 2 2 4 5 2" xfId="12745" xr:uid="{00000000-0005-0000-0000-000020310000}"/>
    <cellStyle name="20% - Accent1 2 5 2 2 4 5 2 2" xfId="12746" xr:uid="{00000000-0005-0000-0000-000021310000}"/>
    <cellStyle name="20% - Accent1 2 5 2 2 4 5 2 2 2" xfId="12747" xr:uid="{00000000-0005-0000-0000-000022310000}"/>
    <cellStyle name="20% - Accent1 2 5 2 2 4 5 2 3" xfId="12748" xr:uid="{00000000-0005-0000-0000-000023310000}"/>
    <cellStyle name="20% - Accent1 2 5 2 2 4 5 3" xfId="12749" xr:uid="{00000000-0005-0000-0000-000024310000}"/>
    <cellStyle name="20% - Accent1 2 5 2 2 4 5 3 2" xfId="12750" xr:uid="{00000000-0005-0000-0000-000025310000}"/>
    <cellStyle name="20% - Accent1 2 5 2 2 4 5 4" xfId="12751" xr:uid="{00000000-0005-0000-0000-000026310000}"/>
    <cellStyle name="20% - Accent1 2 5 2 2 4 6" xfId="12752" xr:uid="{00000000-0005-0000-0000-000027310000}"/>
    <cellStyle name="20% - Accent1 2 5 2 2 4 6 2" xfId="12753" xr:uid="{00000000-0005-0000-0000-000028310000}"/>
    <cellStyle name="20% - Accent1 2 5 2 2 4 6 2 2" xfId="12754" xr:uid="{00000000-0005-0000-0000-000029310000}"/>
    <cellStyle name="20% - Accent1 2 5 2 2 4 6 2 2 2" xfId="12755" xr:uid="{00000000-0005-0000-0000-00002A310000}"/>
    <cellStyle name="20% - Accent1 2 5 2 2 4 6 2 3" xfId="12756" xr:uid="{00000000-0005-0000-0000-00002B310000}"/>
    <cellStyle name="20% - Accent1 2 5 2 2 4 6 3" xfId="12757" xr:uid="{00000000-0005-0000-0000-00002C310000}"/>
    <cellStyle name="20% - Accent1 2 5 2 2 4 6 3 2" xfId="12758" xr:uid="{00000000-0005-0000-0000-00002D310000}"/>
    <cellStyle name="20% - Accent1 2 5 2 2 4 6 4" xfId="12759" xr:uid="{00000000-0005-0000-0000-00002E310000}"/>
    <cellStyle name="20% - Accent1 2 5 2 2 4 7" xfId="12760" xr:uid="{00000000-0005-0000-0000-00002F310000}"/>
    <cellStyle name="20% - Accent1 2 5 2 2 4 7 2" xfId="12761" xr:uid="{00000000-0005-0000-0000-000030310000}"/>
    <cellStyle name="20% - Accent1 2 5 2 2 4 7 2 2" xfId="12762" xr:uid="{00000000-0005-0000-0000-000031310000}"/>
    <cellStyle name="20% - Accent1 2 5 2 2 4 7 3" xfId="12763" xr:uid="{00000000-0005-0000-0000-000032310000}"/>
    <cellStyle name="20% - Accent1 2 5 2 2 4 8" xfId="12764" xr:uid="{00000000-0005-0000-0000-000033310000}"/>
    <cellStyle name="20% - Accent1 2 5 2 2 4 8 2" xfId="12765" xr:uid="{00000000-0005-0000-0000-000034310000}"/>
    <cellStyle name="20% - Accent1 2 5 2 2 4 8 2 2" xfId="12766" xr:uid="{00000000-0005-0000-0000-000035310000}"/>
    <cellStyle name="20% - Accent1 2 5 2 2 4 8 3" xfId="12767" xr:uid="{00000000-0005-0000-0000-000036310000}"/>
    <cellStyle name="20% - Accent1 2 5 2 2 4 9" xfId="12768" xr:uid="{00000000-0005-0000-0000-000037310000}"/>
    <cellStyle name="20% - Accent1 2 5 2 2 4 9 2" xfId="12769" xr:uid="{00000000-0005-0000-0000-000038310000}"/>
    <cellStyle name="20% - Accent1 2 5 2 2 5" xfId="12770" xr:uid="{00000000-0005-0000-0000-000039310000}"/>
    <cellStyle name="20% - Accent1 2 5 2 2 5 2" xfId="12771" xr:uid="{00000000-0005-0000-0000-00003A310000}"/>
    <cellStyle name="20% - Accent1 2 5 2 2 5 2 2" xfId="12772" xr:uid="{00000000-0005-0000-0000-00003B310000}"/>
    <cellStyle name="20% - Accent1 2 5 2 2 5 2 2 2" xfId="12773" xr:uid="{00000000-0005-0000-0000-00003C310000}"/>
    <cellStyle name="20% - Accent1 2 5 2 2 5 2 2 2 2" xfId="12774" xr:uid="{00000000-0005-0000-0000-00003D310000}"/>
    <cellStyle name="20% - Accent1 2 5 2 2 5 2 2 3" xfId="12775" xr:uid="{00000000-0005-0000-0000-00003E310000}"/>
    <cellStyle name="20% - Accent1 2 5 2 2 5 2 3" xfId="12776" xr:uid="{00000000-0005-0000-0000-00003F310000}"/>
    <cellStyle name="20% - Accent1 2 5 2 2 5 2 3 2" xfId="12777" xr:uid="{00000000-0005-0000-0000-000040310000}"/>
    <cellStyle name="20% - Accent1 2 5 2 2 5 2 4" xfId="12778" xr:uid="{00000000-0005-0000-0000-000041310000}"/>
    <cellStyle name="20% - Accent1 2 5 2 2 5 3" xfId="12779" xr:uid="{00000000-0005-0000-0000-000042310000}"/>
    <cellStyle name="20% - Accent1 2 5 2 2 5 3 2" xfId="12780" xr:uid="{00000000-0005-0000-0000-000043310000}"/>
    <cellStyle name="20% - Accent1 2 5 2 2 5 3 2 2" xfId="12781" xr:uid="{00000000-0005-0000-0000-000044310000}"/>
    <cellStyle name="20% - Accent1 2 5 2 2 5 3 2 2 2" xfId="12782" xr:uid="{00000000-0005-0000-0000-000045310000}"/>
    <cellStyle name="20% - Accent1 2 5 2 2 5 3 2 3" xfId="12783" xr:uid="{00000000-0005-0000-0000-000046310000}"/>
    <cellStyle name="20% - Accent1 2 5 2 2 5 3 3" xfId="12784" xr:uid="{00000000-0005-0000-0000-000047310000}"/>
    <cellStyle name="20% - Accent1 2 5 2 2 5 3 3 2" xfId="12785" xr:uid="{00000000-0005-0000-0000-000048310000}"/>
    <cellStyle name="20% - Accent1 2 5 2 2 5 3 4" xfId="12786" xr:uid="{00000000-0005-0000-0000-000049310000}"/>
    <cellStyle name="20% - Accent1 2 5 2 2 5 4" xfId="12787" xr:uid="{00000000-0005-0000-0000-00004A310000}"/>
    <cellStyle name="20% - Accent1 2 5 2 2 5 4 2" xfId="12788" xr:uid="{00000000-0005-0000-0000-00004B310000}"/>
    <cellStyle name="20% - Accent1 2 5 2 2 5 4 2 2" xfId="12789" xr:uid="{00000000-0005-0000-0000-00004C310000}"/>
    <cellStyle name="20% - Accent1 2 5 2 2 5 4 2 2 2" xfId="12790" xr:uid="{00000000-0005-0000-0000-00004D310000}"/>
    <cellStyle name="20% - Accent1 2 5 2 2 5 4 2 3" xfId="12791" xr:uid="{00000000-0005-0000-0000-00004E310000}"/>
    <cellStyle name="20% - Accent1 2 5 2 2 5 4 3" xfId="12792" xr:uid="{00000000-0005-0000-0000-00004F310000}"/>
    <cellStyle name="20% - Accent1 2 5 2 2 5 4 3 2" xfId="12793" xr:uid="{00000000-0005-0000-0000-000050310000}"/>
    <cellStyle name="20% - Accent1 2 5 2 2 5 4 4" xfId="12794" xr:uid="{00000000-0005-0000-0000-000051310000}"/>
    <cellStyle name="20% - Accent1 2 5 2 2 5 5" xfId="12795" xr:uid="{00000000-0005-0000-0000-000052310000}"/>
    <cellStyle name="20% - Accent1 2 5 2 2 5 5 2" xfId="12796" xr:uid="{00000000-0005-0000-0000-000053310000}"/>
    <cellStyle name="20% - Accent1 2 5 2 2 5 5 2 2" xfId="12797" xr:uid="{00000000-0005-0000-0000-000054310000}"/>
    <cellStyle name="20% - Accent1 2 5 2 2 5 5 3" xfId="12798" xr:uid="{00000000-0005-0000-0000-000055310000}"/>
    <cellStyle name="20% - Accent1 2 5 2 2 5 6" xfId="12799" xr:uid="{00000000-0005-0000-0000-000056310000}"/>
    <cellStyle name="20% - Accent1 2 5 2 2 5 6 2" xfId="12800" xr:uid="{00000000-0005-0000-0000-000057310000}"/>
    <cellStyle name="20% - Accent1 2 5 2 2 5 6 2 2" xfId="12801" xr:uid="{00000000-0005-0000-0000-000058310000}"/>
    <cellStyle name="20% - Accent1 2 5 2 2 5 6 3" xfId="12802" xr:uid="{00000000-0005-0000-0000-000059310000}"/>
    <cellStyle name="20% - Accent1 2 5 2 2 5 7" xfId="12803" xr:uid="{00000000-0005-0000-0000-00005A310000}"/>
    <cellStyle name="20% - Accent1 2 5 2 2 5 7 2" xfId="12804" xr:uid="{00000000-0005-0000-0000-00005B310000}"/>
    <cellStyle name="20% - Accent1 2 5 2 2 5 8" xfId="12805" xr:uid="{00000000-0005-0000-0000-00005C310000}"/>
    <cellStyle name="20% - Accent1 2 5 2 2 5 8 2" xfId="12806" xr:uid="{00000000-0005-0000-0000-00005D310000}"/>
    <cellStyle name="20% - Accent1 2 5 2 2 5 9" xfId="12807" xr:uid="{00000000-0005-0000-0000-00005E310000}"/>
    <cellStyle name="20% - Accent1 2 5 2 2 6" xfId="12808" xr:uid="{00000000-0005-0000-0000-00005F310000}"/>
    <cellStyle name="20% - Accent1 2 5 2 2 6 2" xfId="12809" xr:uid="{00000000-0005-0000-0000-000060310000}"/>
    <cellStyle name="20% - Accent1 2 5 2 2 6 2 2" xfId="12810" xr:uid="{00000000-0005-0000-0000-000061310000}"/>
    <cellStyle name="20% - Accent1 2 5 2 2 6 2 2 2" xfId="12811" xr:uid="{00000000-0005-0000-0000-000062310000}"/>
    <cellStyle name="20% - Accent1 2 5 2 2 6 2 2 2 2" xfId="12812" xr:uid="{00000000-0005-0000-0000-000063310000}"/>
    <cellStyle name="20% - Accent1 2 5 2 2 6 2 2 3" xfId="12813" xr:uid="{00000000-0005-0000-0000-000064310000}"/>
    <cellStyle name="20% - Accent1 2 5 2 2 6 2 3" xfId="12814" xr:uid="{00000000-0005-0000-0000-000065310000}"/>
    <cellStyle name="20% - Accent1 2 5 2 2 6 2 3 2" xfId="12815" xr:uid="{00000000-0005-0000-0000-000066310000}"/>
    <cellStyle name="20% - Accent1 2 5 2 2 6 2 4" xfId="12816" xr:uid="{00000000-0005-0000-0000-000067310000}"/>
    <cellStyle name="20% - Accent1 2 5 2 2 6 3" xfId="12817" xr:uid="{00000000-0005-0000-0000-000068310000}"/>
    <cellStyle name="20% - Accent1 2 5 2 2 6 3 2" xfId="12818" xr:uid="{00000000-0005-0000-0000-000069310000}"/>
    <cellStyle name="20% - Accent1 2 5 2 2 6 3 2 2" xfId="12819" xr:uid="{00000000-0005-0000-0000-00006A310000}"/>
    <cellStyle name="20% - Accent1 2 5 2 2 6 3 2 2 2" xfId="12820" xr:uid="{00000000-0005-0000-0000-00006B310000}"/>
    <cellStyle name="20% - Accent1 2 5 2 2 6 3 2 3" xfId="12821" xr:uid="{00000000-0005-0000-0000-00006C310000}"/>
    <cellStyle name="20% - Accent1 2 5 2 2 6 3 3" xfId="12822" xr:uid="{00000000-0005-0000-0000-00006D310000}"/>
    <cellStyle name="20% - Accent1 2 5 2 2 6 3 3 2" xfId="12823" xr:uid="{00000000-0005-0000-0000-00006E310000}"/>
    <cellStyle name="20% - Accent1 2 5 2 2 6 3 4" xfId="12824" xr:uid="{00000000-0005-0000-0000-00006F310000}"/>
    <cellStyle name="20% - Accent1 2 5 2 2 6 4" xfId="12825" xr:uid="{00000000-0005-0000-0000-000070310000}"/>
    <cellStyle name="20% - Accent1 2 5 2 2 6 4 2" xfId="12826" xr:uid="{00000000-0005-0000-0000-000071310000}"/>
    <cellStyle name="20% - Accent1 2 5 2 2 6 4 2 2" xfId="12827" xr:uid="{00000000-0005-0000-0000-000072310000}"/>
    <cellStyle name="20% - Accent1 2 5 2 2 6 4 2 2 2" xfId="12828" xr:uid="{00000000-0005-0000-0000-000073310000}"/>
    <cellStyle name="20% - Accent1 2 5 2 2 6 4 2 3" xfId="12829" xr:uid="{00000000-0005-0000-0000-000074310000}"/>
    <cellStyle name="20% - Accent1 2 5 2 2 6 4 3" xfId="12830" xr:uid="{00000000-0005-0000-0000-000075310000}"/>
    <cellStyle name="20% - Accent1 2 5 2 2 6 4 3 2" xfId="12831" xr:uid="{00000000-0005-0000-0000-000076310000}"/>
    <cellStyle name="20% - Accent1 2 5 2 2 6 4 4" xfId="12832" xr:uid="{00000000-0005-0000-0000-000077310000}"/>
    <cellStyle name="20% - Accent1 2 5 2 2 6 5" xfId="12833" xr:uid="{00000000-0005-0000-0000-000078310000}"/>
    <cellStyle name="20% - Accent1 2 5 2 2 6 5 2" xfId="12834" xr:uid="{00000000-0005-0000-0000-000079310000}"/>
    <cellStyle name="20% - Accent1 2 5 2 2 6 5 2 2" xfId="12835" xr:uid="{00000000-0005-0000-0000-00007A310000}"/>
    <cellStyle name="20% - Accent1 2 5 2 2 6 5 3" xfId="12836" xr:uid="{00000000-0005-0000-0000-00007B310000}"/>
    <cellStyle name="20% - Accent1 2 5 2 2 6 6" xfId="12837" xr:uid="{00000000-0005-0000-0000-00007C310000}"/>
    <cellStyle name="20% - Accent1 2 5 2 2 6 6 2" xfId="12838" xr:uid="{00000000-0005-0000-0000-00007D310000}"/>
    <cellStyle name="20% - Accent1 2 5 2 2 6 6 2 2" xfId="12839" xr:uid="{00000000-0005-0000-0000-00007E310000}"/>
    <cellStyle name="20% - Accent1 2 5 2 2 6 6 3" xfId="12840" xr:uid="{00000000-0005-0000-0000-00007F310000}"/>
    <cellStyle name="20% - Accent1 2 5 2 2 6 7" xfId="12841" xr:uid="{00000000-0005-0000-0000-000080310000}"/>
    <cellStyle name="20% - Accent1 2 5 2 2 6 7 2" xfId="12842" xr:uid="{00000000-0005-0000-0000-000081310000}"/>
    <cellStyle name="20% - Accent1 2 5 2 2 6 8" xfId="12843" xr:uid="{00000000-0005-0000-0000-000082310000}"/>
    <cellStyle name="20% - Accent1 2 5 2 2 6 8 2" xfId="12844" xr:uid="{00000000-0005-0000-0000-000083310000}"/>
    <cellStyle name="20% - Accent1 2 5 2 2 6 9" xfId="12845" xr:uid="{00000000-0005-0000-0000-000084310000}"/>
    <cellStyle name="20% - Accent1 2 5 2 2 7" xfId="12846" xr:uid="{00000000-0005-0000-0000-000085310000}"/>
    <cellStyle name="20% - Accent1 2 5 2 2 7 2" xfId="12847" xr:uid="{00000000-0005-0000-0000-000086310000}"/>
    <cellStyle name="20% - Accent1 2 5 2 2 7 2 2" xfId="12848" xr:uid="{00000000-0005-0000-0000-000087310000}"/>
    <cellStyle name="20% - Accent1 2 5 2 2 7 2 2 2" xfId="12849" xr:uid="{00000000-0005-0000-0000-000088310000}"/>
    <cellStyle name="20% - Accent1 2 5 2 2 7 2 3" xfId="12850" xr:uid="{00000000-0005-0000-0000-000089310000}"/>
    <cellStyle name="20% - Accent1 2 5 2 2 7 3" xfId="12851" xr:uid="{00000000-0005-0000-0000-00008A310000}"/>
    <cellStyle name="20% - Accent1 2 5 2 2 7 3 2" xfId="12852" xr:uid="{00000000-0005-0000-0000-00008B310000}"/>
    <cellStyle name="20% - Accent1 2 5 2 2 7 4" xfId="12853" xr:uid="{00000000-0005-0000-0000-00008C310000}"/>
    <cellStyle name="20% - Accent1 2 5 2 2 8" xfId="12854" xr:uid="{00000000-0005-0000-0000-00008D310000}"/>
    <cellStyle name="20% - Accent1 2 5 2 2 8 2" xfId="12855" xr:uid="{00000000-0005-0000-0000-00008E310000}"/>
    <cellStyle name="20% - Accent1 2 5 2 2 8 2 2" xfId="12856" xr:uid="{00000000-0005-0000-0000-00008F310000}"/>
    <cellStyle name="20% - Accent1 2 5 2 2 8 2 2 2" xfId="12857" xr:uid="{00000000-0005-0000-0000-000090310000}"/>
    <cellStyle name="20% - Accent1 2 5 2 2 8 2 3" xfId="12858" xr:uid="{00000000-0005-0000-0000-000091310000}"/>
    <cellStyle name="20% - Accent1 2 5 2 2 8 3" xfId="12859" xr:uid="{00000000-0005-0000-0000-000092310000}"/>
    <cellStyle name="20% - Accent1 2 5 2 2 8 3 2" xfId="12860" xr:uid="{00000000-0005-0000-0000-000093310000}"/>
    <cellStyle name="20% - Accent1 2 5 2 2 8 4" xfId="12861" xr:uid="{00000000-0005-0000-0000-000094310000}"/>
    <cellStyle name="20% - Accent1 2 5 2 2 9" xfId="12862" xr:uid="{00000000-0005-0000-0000-000095310000}"/>
    <cellStyle name="20% - Accent1 2 5 2 2 9 2" xfId="12863" xr:uid="{00000000-0005-0000-0000-000096310000}"/>
    <cellStyle name="20% - Accent1 2 5 2 2 9 2 2" xfId="12864" xr:uid="{00000000-0005-0000-0000-000097310000}"/>
    <cellStyle name="20% - Accent1 2 5 2 2 9 2 2 2" xfId="12865" xr:uid="{00000000-0005-0000-0000-000098310000}"/>
    <cellStyle name="20% - Accent1 2 5 2 2 9 2 3" xfId="12866" xr:uid="{00000000-0005-0000-0000-000099310000}"/>
    <cellStyle name="20% - Accent1 2 5 2 2 9 3" xfId="12867" xr:uid="{00000000-0005-0000-0000-00009A310000}"/>
    <cellStyle name="20% - Accent1 2 5 2 2 9 3 2" xfId="12868" xr:uid="{00000000-0005-0000-0000-00009B310000}"/>
    <cellStyle name="20% - Accent1 2 5 2 2 9 4" xfId="12869" xr:uid="{00000000-0005-0000-0000-00009C310000}"/>
    <cellStyle name="20% - Accent1 2 5 2 3" xfId="12870" xr:uid="{00000000-0005-0000-0000-00009D310000}"/>
    <cellStyle name="20% - Accent1 2 5 2 3 10" xfId="12871" xr:uid="{00000000-0005-0000-0000-00009E310000}"/>
    <cellStyle name="20% - Accent1 2 5 2 3 10 2" xfId="12872" xr:uid="{00000000-0005-0000-0000-00009F310000}"/>
    <cellStyle name="20% - Accent1 2 5 2 3 11" xfId="12873" xr:uid="{00000000-0005-0000-0000-0000A0310000}"/>
    <cellStyle name="20% - Accent1 2 5 2 3 2" xfId="12874" xr:uid="{00000000-0005-0000-0000-0000A1310000}"/>
    <cellStyle name="20% - Accent1 2 5 2 3 2 2" xfId="12875" xr:uid="{00000000-0005-0000-0000-0000A2310000}"/>
    <cellStyle name="20% - Accent1 2 5 2 3 2 2 2" xfId="12876" xr:uid="{00000000-0005-0000-0000-0000A3310000}"/>
    <cellStyle name="20% - Accent1 2 5 2 3 2 2 2 2" xfId="12877" xr:uid="{00000000-0005-0000-0000-0000A4310000}"/>
    <cellStyle name="20% - Accent1 2 5 2 3 2 2 2 2 2" xfId="12878" xr:uid="{00000000-0005-0000-0000-0000A5310000}"/>
    <cellStyle name="20% - Accent1 2 5 2 3 2 2 2 3" xfId="12879" xr:uid="{00000000-0005-0000-0000-0000A6310000}"/>
    <cellStyle name="20% - Accent1 2 5 2 3 2 2 3" xfId="12880" xr:uid="{00000000-0005-0000-0000-0000A7310000}"/>
    <cellStyle name="20% - Accent1 2 5 2 3 2 2 3 2" xfId="12881" xr:uid="{00000000-0005-0000-0000-0000A8310000}"/>
    <cellStyle name="20% - Accent1 2 5 2 3 2 2 4" xfId="12882" xr:uid="{00000000-0005-0000-0000-0000A9310000}"/>
    <cellStyle name="20% - Accent1 2 5 2 3 2 3" xfId="12883" xr:uid="{00000000-0005-0000-0000-0000AA310000}"/>
    <cellStyle name="20% - Accent1 2 5 2 3 2 3 2" xfId="12884" xr:uid="{00000000-0005-0000-0000-0000AB310000}"/>
    <cellStyle name="20% - Accent1 2 5 2 3 2 3 2 2" xfId="12885" xr:uid="{00000000-0005-0000-0000-0000AC310000}"/>
    <cellStyle name="20% - Accent1 2 5 2 3 2 3 2 2 2" xfId="12886" xr:uid="{00000000-0005-0000-0000-0000AD310000}"/>
    <cellStyle name="20% - Accent1 2 5 2 3 2 3 2 3" xfId="12887" xr:uid="{00000000-0005-0000-0000-0000AE310000}"/>
    <cellStyle name="20% - Accent1 2 5 2 3 2 3 3" xfId="12888" xr:uid="{00000000-0005-0000-0000-0000AF310000}"/>
    <cellStyle name="20% - Accent1 2 5 2 3 2 3 3 2" xfId="12889" xr:uid="{00000000-0005-0000-0000-0000B0310000}"/>
    <cellStyle name="20% - Accent1 2 5 2 3 2 3 4" xfId="12890" xr:uid="{00000000-0005-0000-0000-0000B1310000}"/>
    <cellStyle name="20% - Accent1 2 5 2 3 2 4" xfId="12891" xr:uid="{00000000-0005-0000-0000-0000B2310000}"/>
    <cellStyle name="20% - Accent1 2 5 2 3 2 4 2" xfId="12892" xr:uid="{00000000-0005-0000-0000-0000B3310000}"/>
    <cellStyle name="20% - Accent1 2 5 2 3 2 4 2 2" xfId="12893" xr:uid="{00000000-0005-0000-0000-0000B4310000}"/>
    <cellStyle name="20% - Accent1 2 5 2 3 2 4 2 2 2" xfId="12894" xr:uid="{00000000-0005-0000-0000-0000B5310000}"/>
    <cellStyle name="20% - Accent1 2 5 2 3 2 4 2 3" xfId="12895" xr:uid="{00000000-0005-0000-0000-0000B6310000}"/>
    <cellStyle name="20% - Accent1 2 5 2 3 2 4 3" xfId="12896" xr:uid="{00000000-0005-0000-0000-0000B7310000}"/>
    <cellStyle name="20% - Accent1 2 5 2 3 2 4 3 2" xfId="12897" xr:uid="{00000000-0005-0000-0000-0000B8310000}"/>
    <cellStyle name="20% - Accent1 2 5 2 3 2 4 4" xfId="12898" xr:uid="{00000000-0005-0000-0000-0000B9310000}"/>
    <cellStyle name="20% - Accent1 2 5 2 3 2 5" xfId="12899" xr:uid="{00000000-0005-0000-0000-0000BA310000}"/>
    <cellStyle name="20% - Accent1 2 5 2 3 2 5 2" xfId="12900" xr:uid="{00000000-0005-0000-0000-0000BB310000}"/>
    <cellStyle name="20% - Accent1 2 5 2 3 2 5 2 2" xfId="12901" xr:uid="{00000000-0005-0000-0000-0000BC310000}"/>
    <cellStyle name="20% - Accent1 2 5 2 3 2 5 3" xfId="12902" xr:uid="{00000000-0005-0000-0000-0000BD310000}"/>
    <cellStyle name="20% - Accent1 2 5 2 3 2 6" xfId="12903" xr:uid="{00000000-0005-0000-0000-0000BE310000}"/>
    <cellStyle name="20% - Accent1 2 5 2 3 2 6 2" xfId="12904" xr:uid="{00000000-0005-0000-0000-0000BF310000}"/>
    <cellStyle name="20% - Accent1 2 5 2 3 2 6 2 2" xfId="12905" xr:uid="{00000000-0005-0000-0000-0000C0310000}"/>
    <cellStyle name="20% - Accent1 2 5 2 3 2 6 3" xfId="12906" xr:uid="{00000000-0005-0000-0000-0000C1310000}"/>
    <cellStyle name="20% - Accent1 2 5 2 3 2 7" xfId="12907" xr:uid="{00000000-0005-0000-0000-0000C2310000}"/>
    <cellStyle name="20% - Accent1 2 5 2 3 2 7 2" xfId="12908" xr:uid="{00000000-0005-0000-0000-0000C3310000}"/>
    <cellStyle name="20% - Accent1 2 5 2 3 2 8" xfId="12909" xr:uid="{00000000-0005-0000-0000-0000C4310000}"/>
    <cellStyle name="20% - Accent1 2 5 2 3 2 8 2" xfId="12910" xr:uid="{00000000-0005-0000-0000-0000C5310000}"/>
    <cellStyle name="20% - Accent1 2 5 2 3 2 9" xfId="12911" xr:uid="{00000000-0005-0000-0000-0000C6310000}"/>
    <cellStyle name="20% - Accent1 2 5 2 3 3" xfId="12912" xr:uid="{00000000-0005-0000-0000-0000C7310000}"/>
    <cellStyle name="20% - Accent1 2 5 2 3 3 2" xfId="12913" xr:uid="{00000000-0005-0000-0000-0000C8310000}"/>
    <cellStyle name="20% - Accent1 2 5 2 3 3 2 2" xfId="12914" xr:uid="{00000000-0005-0000-0000-0000C9310000}"/>
    <cellStyle name="20% - Accent1 2 5 2 3 3 2 2 2" xfId="12915" xr:uid="{00000000-0005-0000-0000-0000CA310000}"/>
    <cellStyle name="20% - Accent1 2 5 2 3 3 2 2 2 2" xfId="12916" xr:uid="{00000000-0005-0000-0000-0000CB310000}"/>
    <cellStyle name="20% - Accent1 2 5 2 3 3 2 2 3" xfId="12917" xr:uid="{00000000-0005-0000-0000-0000CC310000}"/>
    <cellStyle name="20% - Accent1 2 5 2 3 3 2 3" xfId="12918" xr:uid="{00000000-0005-0000-0000-0000CD310000}"/>
    <cellStyle name="20% - Accent1 2 5 2 3 3 2 3 2" xfId="12919" xr:uid="{00000000-0005-0000-0000-0000CE310000}"/>
    <cellStyle name="20% - Accent1 2 5 2 3 3 2 4" xfId="12920" xr:uid="{00000000-0005-0000-0000-0000CF310000}"/>
    <cellStyle name="20% - Accent1 2 5 2 3 3 3" xfId="12921" xr:uid="{00000000-0005-0000-0000-0000D0310000}"/>
    <cellStyle name="20% - Accent1 2 5 2 3 3 3 2" xfId="12922" xr:uid="{00000000-0005-0000-0000-0000D1310000}"/>
    <cellStyle name="20% - Accent1 2 5 2 3 3 3 2 2" xfId="12923" xr:uid="{00000000-0005-0000-0000-0000D2310000}"/>
    <cellStyle name="20% - Accent1 2 5 2 3 3 3 2 2 2" xfId="12924" xr:uid="{00000000-0005-0000-0000-0000D3310000}"/>
    <cellStyle name="20% - Accent1 2 5 2 3 3 3 2 3" xfId="12925" xr:uid="{00000000-0005-0000-0000-0000D4310000}"/>
    <cellStyle name="20% - Accent1 2 5 2 3 3 3 3" xfId="12926" xr:uid="{00000000-0005-0000-0000-0000D5310000}"/>
    <cellStyle name="20% - Accent1 2 5 2 3 3 3 3 2" xfId="12927" xr:uid="{00000000-0005-0000-0000-0000D6310000}"/>
    <cellStyle name="20% - Accent1 2 5 2 3 3 3 4" xfId="12928" xr:uid="{00000000-0005-0000-0000-0000D7310000}"/>
    <cellStyle name="20% - Accent1 2 5 2 3 3 4" xfId="12929" xr:uid="{00000000-0005-0000-0000-0000D8310000}"/>
    <cellStyle name="20% - Accent1 2 5 2 3 3 4 2" xfId="12930" xr:uid="{00000000-0005-0000-0000-0000D9310000}"/>
    <cellStyle name="20% - Accent1 2 5 2 3 3 4 2 2" xfId="12931" xr:uid="{00000000-0005-0000-0000-0000DA310000}"/>
    <cellStyle name="20% - Accent1 2 5 2 3 3 4 2 2 2" xfId="12932" xr:uid="{00000000-0005-0000-0000-0000DB310000}"/>
    <cellStyle name="20% - Accent1 2 5 2 3 3 4 2 3" xfId="12933" xr:uid="{00000000-0005-0000-0000-0000DC310000}"/>
    <cellStyle name="20% - Accent1 2 5 2 3 3 4 3" xfId="12934" xr:uid="{00000000-0005-0000-0000-0000DD310000}"/>
    <cellStyle name="20% - Accent1 2 5 2 3 3 4 3 2" xfId="12935" xr:uid="{00000000-0005-0000-0000-0000DE310000}"/>
    <cellStyle name="20% - Accent1 2 5 2 3 3 4 4" xfId="12936" xr:uid="{00000000-0005-0000-0000-0000DF310000}"/>
    <cellStyle name="20% - Accent1 2 5 2 3 3 5" xfId="12937" xr:uid="{00000000-0005-0000-0000-0000E0310000}"/>
    <cellStyle name="20% - Accent1 2 5 2 3 3 5 2" xfId="12938" xr:uid="{00000000-0005-0000-0000-0000E1310000}"/>
    <cellStyle name="20% - Accent1 2 5 2 3 3 5 2 2" xfId="12939" xr:uid="{00000000-0005-0000-0000-0000E2310000}"/>
    <cellStyle name="20% - Accent1 2 5 2 3 3 5 3" xfId="12940" xr:uid="{00000000-0005-0000-0000-0000E3310000}"/>
    <cellStyle name="20% - Accent1 2 5 2 3 3 6" xfId="12941" xr:uid="{00000000-0005-0000-0000-0000E4310000}"/>
    <cellStyle name="20% - Accent1 2 5 2 3 3 6 2" xfId="12942" xr:uid="{00000000-0005-0000-0000-0000E5310000}"/>
    <cellStyle name="20% - Accent1 2 5 2 3 3 6 2 2" xfId="12943" xr:uid="{00000000-0005-0000-0000-0000E6310000}"/>
    <cellStyle name="20% - Accent1 2 5 2 3 3 6 3" xfId="12944" xr:uid="{00000000-0005-0000-0000-0000E7310000}"/>
    <cellStyle name="20% - Accent1 2 5 2 3 3 7" xfId="12945" xr:uid="{00000000-0005-0000-0000-0000E8310000}"/>
    <cellStyle name="20% - Accent1 2 5 2 3 3 7 2" xfId="12946" xr:uid="{00000000-0005-0000-0000-0000E9310000}"/>
    <cellStyle name="20% - Accent1 2 5 2 3 3 8" xfId="12947" xr:uid="{00000000-0005-0000-0000-0000EA310000}"/>
    <cellStyle name="20% - Accent1 2 5 2 3 3 8 2" xfId="12948" xr:uid="{00000000-0005-0000-0000-0000EB310000}"/>
    <cellStyle name="20% - Accent1 2 5 2 3 3 9" xfId="12949" xr:uid="{00000000-0005-0000-0000-0000EC310000}"/>
    <cellStyle name="20% - Accent1 2 5 2 3 4" xfId="12950" xr:uid="{00000000-0005-0000-0000-0000ED310000}"/>
    <cellStyle name="20% - Accent1 2 5 2 3 4 2" xfId="12951" xr:uid="{00000000-0005-0000-0000-0000EE310000}"/>
    <cellStyle name="20% - Accent1 2 5 2 3 4 2 2" xfId="12952" xr:uid="{00000000-0005-0000-0000-0000EF310000}"/>
    <cellStyle name="20% - Accent1 2 5 2 3 4 2 2 2" xfId="12953" xr:uid="{00000000-0005-0000-0000-0000F0310000}"/>
    <cellStyle name="20% - Accent1 2 5 2 3 4 2 3" xfId="12954" xr:uid="{00000000-0005-0000-0000-0000F1310000}"/>
    <cellStyle name="20% - Accent1 2 5 2 3 4 3" xfId="12955" xr:uid="{00000000-0005-0000-0000-0000F2310000}"/>
    <cellStyle name="20% - Accent1 2 5 2 3 4 3 2" xfId="12956" xr:uid="{00000000-0005-0000-0000-0000F3310000}"/>
    <cellStyle name="20% - Accent1 2 5 2 3 4 4" xfId="12957" xr:uid="{00000000-0005-0000-0000-0000F4310000}"/>
    <cellStyle name="20% - Accent1 2 5 2 3 5" xfId="12958" xr:uid="{00000000-0005-0000-0000-0000F5310000}"/>
    <cellStyle name="20% - Accent1 2 5 2 3 5 2" xfId="12959" xr:uid="{00000000-0005-0000-0000-0000F6310000}"/>
    <cellStyle name="20% - Accent1 2 5 2 3 5 2 2" xfId="12960" xr:uid="{00000000-0005-0000-0000-0000F7310000}"/>
    <cellStyle name="20% - Accent1 2 5 2 3 5 2 2 2" xfId="12961" xr:uid="{00000000-0005-0000-0000-0000F8310000}"/>
    <cellStyle name="20% - Accent1 2 5 2 3 5 2 3" xfId="12962" xr:uid="{00000000-0005-0000-0000-0000F9310000}"/>
    <cellStyle name="20% - Accent1 2 5 2 3 5 3" xfId="12963" xr:uid="{00000000-0005-0000-0000-0000FA310000}"/>
    <cellStyle name="20% - Accent1 2 5 2 3 5 3 2" xfId="12964" xr:uid="{00000000-0005-0000-0000-0000FB310000}"/>
    <cellStyle name="20% - Accent1 2 5 2 3 5 4" xfId="12965" xr:uid="{00000000-0005-0000-0000-0000FC310000}"/>
    <cellStyle name="20% - Accent1 2 5 2 3 6" xfId="12966" xr:uid="{00000000-0005-0000-0000-0000FD310000}"/>
    <cellStyle name="20% - Accent1 2 5 2 3 6 2" xfId="12967" xr:uid="{00000000-0005-0000-0000-0000FE310000}"/>
    <cellStyle name="20% - Accent1 2 5 2 3 6 2 2" xfId="12968" xr:uid="{00000000-0005-0000-0000-0000FF310000}"/>
    <cellStyle name="20% - Accent1 2 5 2 3 6 2 2 2" xfId="12969" xr:uid="{00000000-0005-0000-0000-000000320000}"/>
    <cellStyle name="20% - Accent1 2 5 2 3 6 2 3" xfId="12970" xr:uid="{00000000-0005-0000-0000-000001320000}"/>
    <cellStyle name="20% - Accent1 2 5 2 3 6 3" xfId="12971" xr:uid="{00000000-0005-0000-0000-000002320000}"/>
    <cellStyle name="20% - Accent1 2 5 2 3 6 3 2" xfId="12972" xr:uid="{00000000-0005-0000-0000-000003320000}"/>
    <cellStyle name="20% - Accent1 2 5 2 3 6 4" xfId="12973" xr:uid="{00000000-0005-0000-0000-000004320000}"/>
    <cellStyle name="20% - Accent1 2 5 2 3 7" xfId="12974" xr:uid="{00000000-0005-0000-0000-000005320000}"/>
    <cellStyle name="20% - Accent1 2 5 2 3 7 2" xfId="12975" xr:uid="{00000000-0005-0000-0000-000006320000}"/>
    <cellStyle name="20% - Accent1 2 5 2 3 7 2 2" xfId="12976" xr:uid="{00000000-0005-0000-0000-000007320000}"/>
    <cellStyle name="20% - Accent1 2 5 2 3 7 3" xfId="12977" xr:uid="{00000000-0005-0000-0000-000008320000}"/>
    <cellStyle name="20% - Accent1 2 5 2 3 8" xfId="12978" xr:uid="{00000000-0005-0000-0000-000009320000}"/>
    <cellStyle name="20% - Accent1 2 5 2 3 8 2" xfId="12979" xr:uid="{00000000-0005-0000-0000-00000A320000}"/>
    <cellStyle name="20% - Accent1 2 5 2 3 8 2 2" xfId="12980" xr:uid="{00000000-0005-0000-0000-00000B320000}"/>
    <cellStyle name="20% - Accent1 2 5 2 3 8 3" xfId="12981" xr:uid="{00000000-0005-0000-0000-00000C320000}"/>
    <cellStyle name="20% - Accent1 2 5 2 3 9" xfId="12982" xr:uid="{00000000-0005-0000-0000-00000D320000}"/>
    <cellStyle name="20% - Accent1 2 5 2 3 9 2" xfId="12983" xr:uid="{00000000-0005-0000-0000-00000E320000}"/>
    <cellStyle name="20% - Accent1 2 5 2 4" xfId="12984" xr:uid="{00000000-0005-0000-0000-00000F320000}"/>
    <cellStyle name="20% - Accent1 2 5 2 4 10" xfId="12985" xr:uid="{00000000-0005-0000-0000-000010320000}"/>
    <cellStyle name="20% - Accent1 2 5 2 4 10 2" xfId="12986" xr:uid="{00000000-0005-0000-0000-000011320000}"/>
    <cellStyle name="20% - Accent1 2 5 2 4 11" xfId="12987" xr:uid="{00000000-0005-0000-0000-000012320000}"/>
    <cellStyle name="20% - Accent1 2 5 2 4 2" xfId="12988" xr:uid="{00000000-0005-0000-0000-000013320000}"/>
    <cellStyle name="20% - Accent1 2 5 2 4 2 2" xfId="12989" xr:uid="{00000000-0005-0000-0000-000014320000}"/>
    <cellStyle name="20% - Accent1 2 5 2 4 2 2 2" xfId="12990" xr:uid="{00000000-0005-0000-0000-000015320000}"/>
    <cellStyle name="20% - Accent1 2 5 2 4 2 2 2 2" xfId="12991" xr:uid="{00000000-0005-0000-0000-000016320000}"/>
    <cellStyle name="20% - Accent1 2 5 2 4 2 2 2 2 2" xfId="12992" xr:uid="{00000000-0005-0000-0000-000017320000}"/>
    <cellStyle name="20% - Accent1 2 5 2 4 2 2 2 3" xfId="12993" xr:uid="{00000000-0005-0000-0000-000018320000}"/>
    <cellStyle name="20% - Accent1 2 5 2 4 2 2 3" xfId="12994" xr:uid="{00000000-0005-0000-0000-000019320000}"/>
    <cellStyle name="20% - Accent1 2 5 2 4 2 2 3 2" xfId="12995" xr:uid="{00000000-0005-0000-0000-00001A320000}"/>
    <cellStyle name="20% - Accent1 2 5 2 4 2 2 4" xfId="12996" xr:uid="{00000000-0005-0000-0000-00001B320000}"/>
    <cellStyle name="20% - Accent1 2 5 2 4 2 3" xfId="12997" xr:uid="{00000000-0005-0000-0000-00001C320000}"/>
    <cellStyle name="20% - Accent1 2 5 2 4 2 3 2" xfId="12998" xr:uid="{00000000-0005-0000-0000-00001D320000}"/>
    <cellStyle name="20% - Accent1 2 5 2 4 2 3 2 2" xfId="12999" xr:uid="{00000000-0005-0000-0000-00001E320000}"/>
    <cellStyle name="20% - Accent1 2 5 2 4 2 3 2 2 2" xfId="13000" xr:uid="{00000000-0005-0000-0000-00001F320000}"/>
    <cellStyle name="20% - Accent1 2 5 2 4 2 3 2 3" xfId="13001" xr:uid="{00000000-0005-0000-0000-000020320000}"/>
    <cellStyle name="20% - Accent1 2 5 2 4 2 3 3" xfId="13002" xr:uid="{00000000-0005-0000-0000-000021320000}"/>
    <cellStyle name="20% - Accent1 2 5 2 4 2 3 3 2" xfId="13003" xr:uid="{00000000-0005-0000-0000-000022320000}"/>
    <cellStyle name="20% - Accent1 2 5 2 4 2 3 4" xfId="13004" xr:uid="{00000000-0005-0000-0000-000023320000}"/>
    <cellStyle name="20% - Accent1 2 5 2 4 2 4" xfId="13005" xr:uid="{00000000-0005-0000-0000-000024320000}"/>
    <cellStyle name="20% - Accent1 2 5 2 4 2 4 2" xfId="13006" xr:uid="{00000000-0005-0000-0000-000025320000}"/>
    <cellStyle name="20% - Accent1 2 5 2 4 2 4 2 2" xfId="13007" xr:uid="{00000000-0005-0000-0000-000026320000}"/>
    <cellStyle name="20% - Accent1 2 5 2 4 2 4 2 2 2" xfId="13008" xr:uid="{00000000-0005-0000-0000-000027320000}"/>
    <cellStyle name="20% - Accent1 2 5 2 4 2 4 2 3" xfId="13009" xr:uid="{00000000-0005-0000-0000-000028320000}"/>
    <cellStyle name="20% - Accent1 2 5 2 4 2 4 3" xfId="13010" xr:uid="{00000000-0005-0000-0000-000029320000}"/>
    <cellStyle name="20% - Accent1 2 5 2 4 2 4 3 2" xfId="13011" xr:uid="{00000000-0005-0000-0000-00002A320000}"/>
    <cellStyle name="20% - Accent1 2 5 2 4 2 4 4" xfId="13012" xr:uid="{00000000-0005-0000-0000-00002B320000}"/>
    <cellStyle name="20% - Accent1 2 5 2 4 2 5" xfId="13013" xr:uid="{00000000-0005-0000-0000-00002C320000}"/>
    <cellStyle name="20% - Accent1 2 5 2 4 2 5 2" xfId="13014" xr:uid="{00000000-0005-0000-0000-00002D320000}"/>
    <cellStyle name="20% - Accent1 2 5 2 4 2 5 2 2" xfId="13015" xr:uid="{00000000-0005-0000-0000-00002E320000}"/>
    <cellStyle name="20% - Accent1 2 5 2 4 2 5 3" xfId="13016" xr:uid="{00000000-0005-0000-0000-00002F320000}"/>
    <cellStyle name="20% - Accent1 2 5 2 4 2 6" xfId="13017" xr:uid="{00000000-0005-0000-0000-000030320000}"/>
    <cellStyle name="20% - Accent1 2 5 2 4 2 6 2" xfId="13018" xr:uid="{00000000-0005-0000-0000-000031320000}"/>
    <cellStyle name="20% - Accent1 2 5 2 4 2 6 2 2" xfId="13019" xr:uid="{00000000-0005-0000-0000-000032320000}"/>
    <cellStyle name="20% - Accent1 2 5 2 4 2 6 3" xfId="13020" xr:uid="{00000000-0005-0000-0000-000033320000}"/>
    <cellStyle name="20% - Accent1 2 5 2 4 2 7" xfId="13021" xr:uid="{00000000-0005-0000-0000-000034320000}"/>
    <cellStyle name="20% - Accent1 2 5 2 4 2 7 2" xfId="13022" xr:uid="{00000000-0005-0000-0000-000035320000}"/>
    <cellStyle name="20% - Accent1 2 5 2 4 2 8" xfId="13023" xr:uid="{00000000-0005-0000-0000-000036320000}"/>
    <cellStyle name="20% - Accent1 2 5 2 4 2 8 2" xfId="13024" xr:uid="{00000000-0005-0000-0000-000037320000}"/>
    <cellStyle name="20% - Accent1 2 5 2 4 2 9" xfId="13025" xr:uid="{00000000-0005-0000-0000-000038320000}"/>
    <cellStyle name="20% - Accent1 2 5 2 4 3" xfId="13026" xr:uid="{00000000-0005-0000-0000-000039320000}"/>
    <cellStyle name="20% - Accent1 2 5 2 4 3 2" xfId="13027" xr:uid="{00000000-0005-0000-0000-00003A320000}"/>
    <cellStyle name="20% - Accent1 2 5 2 4 3 2 2" xfId="13028" xr:uid="{00000000-0005-0000-0000-00003B320000}"/>
    <cellStyle name="20% - Accent1 2 5 2 4 3 2 2 2" xfId="13029" xr:uid="{00000000-0005-0000-0000-00003C320000}"/>
    <cellStyle name="20% - Accent1 2 5 2 4 3 2 2 2 2" xfId="13030" xr:uid="{00000000-0005-0000-0000-00003D320000}"/>
    <cellStyle name="20% - Accent1 2 5 2 4 3 2 2 3" xfId="13031" xr:uid="{00000000-0005-0000-0000-00003E320000}"/>
    <cellStyle name="20% - Accent1 2 5 2 4 3 2 3" xfId="13032" xr:uid="{00000000-0005-0000-0000-00003F320000}"/>
    <cellStyle name="20% - Accent1 2 5 2 4 3 2 3 2" xfId="13033" xr:uid="{00000000-0005-0000-0000-000040320000}"/>
    <cellStyle name="20% - Accent1 2 5 2 4 3 2 4" xfId="13034" xr:uid="{00000000-0005-0000-0000-000041320000}"/>
    <cellStyle name="20% - Accent1 2 5 2 4 3 3" xfId="13035" xr:uid="{00000000-0005-0000-0000-000042320000}"/>
    <cellStyle name="20% - Accent1 2 5 2 4 3 3 2" xfId="13036" xr:uid="{00000000-0005-0000-0000-000043320000}"/>
    <cellStyle name="20% - Accent1 2 5 2 4 3 3 2 2" xfId="13037" xr:uid="{00000000-0005-0000-0000-000044320000}"/>
    <cellStyle name="20% - Accent1 2 5 2 4 3 3 2 2 2" xfId="13038" xr:uid="{00000000-0005-0000-0000-000045320000}"/>
    <cellStyle name="20% - Accent1 2 5 2 4 3 3 2 3" xfId="13039" xr:uid="{00000000-0005-0000-0000-000046320000}"/>
    <cellStyle name="20% - Accent1 2 5 2 4 3 3 3" xfId="13040" xr:uid="{00000000-0005-0000-0000-000047320000}"/>
    <cellStyle name="20% - Accent1 2 5 2 4 3 3 3 2" xfId="13041" xr:uid="{00000000-0005-0000-0000-000048320000}"/>
    <cellStyle name="20% - Accent1 2 5 2 4 3 3 4" xfId="13042" xr:uid="{00000000-0005-0000-0000-000049320000}"/>
    <cellStyle name="20% - Accent1 2 5 2 4 3 4" xfId="13043" xr:uid="{00000000-0005-0000-0000-00004A320000}"/>
    <cellStyle name="20% - Accent1 2 5 2 4 3 4 2" xfId="13044" xr:uid="{00000000-0005-0000-0000-00004B320000}"/>
    <cellStyle name="20% - Accent1 2 5 2 4 3 4 2 2" xfId="13045" xr:uid="{00000000-0005-0000-0000-00004C320000}"/>
    <cellStyle name="20% - Accent1 2 5 2 4 3 4 2 2 2" xfId="13046" xr:uid="{00000000-0005-0000-0000-00004D320000}"/>
    <cellStyle name="20% - Accent1 2 5 2 4 3 4 2 3" xfId="13047" xr:uid="{00000000-0005-0000-0000-00004E320000}"/>
    <cellStyle name="20% - Accent1 2 5 2 4 3 4 3" xfId="13048" xr:uid="{00000000-0005-0000-0000-00004F320000}"/>
    <cellStyle name="20% - Accent1 2 5 2 4 3 4 3 2" xfId="13049" xr:uid="{00000000-0005-0000-0000-000050320000}"/>
    <cellStyle name="20% - Accent1 2 5 2 4 3 4 4" xfId="13050" xr:uid="{00000000-0005-0000-0000-000051320000}"/>
    <cellStyle name="20% - Accent1 2 5 2 4 3 5" xfId="13051" xr:uid="{00000000-0005-0000-0000-000052320000}"/>
    <cellStyle name="20% - Accent1 2 5 2 4 3 5 2" xfId="13052" xr:uid="{00000000-0005-0000-0000-000053320000}"/>
    <cellStyle name="20% - Accent1 2 5 2 4 3 5 2 2" xfId="13053" xr:uid="{00000000-0005-0000-0000-000054320000}"/>
    <cellStyle name="20% - Accent1 2 5 2 4 3 5 3" xfId="13054" xr:uid="{00000000-0005-0000-0000-000055320000}"/>
    <cellStyle name="20% - Accent1 2 5 2 4 3 6" xfId="13055" xr:uid="{00000000-0005-0000-0000-000056320000}"/>
    <cellStyle name="20% - Accent1 2 5 2 4 3 6 2" xfId="13056" xr:uid="{00000000-0005-0000-0000-000057320000}"/>
    <cellStyle name="20% - Accent1 2 5 2 4 3 6 2 2" xfId="13057" xr:uid="{00000000-0005-0000-0000-000058320000}"/>
    <cellStyle name="20% - Accent1 2 5 2 4 3 6 3" xfId="13058" xr:uid="{00000000-0005-0000-0000-000059320000}"/>
    <cellStyle name="20% - Accent1 2 5 2 4 3 7" xfId="13059" xr:uid="{00000000-0005-0000-0000-00005A320000}"/>
    <cellStyle name="20% - Accent1 2 5 2 4 3 7 2" xfId="13060" xr:uid="{00000000-0005-0000-0000-00005B320000}"/>
    <cellStyle name="20% - Accent1 2 5 2 4 3 8" xfId="13061" xr:uid="{00000000-0005-0000-0000-00005C320000}"/>
    <cellStyle name="20% - Accent1 2 5 2 4 3 8 2" xfId="13062" xr:uid="{00000000-0005-0000-0000-00005D320000}"/>
    <cellStyle name="20% - Accent1 2 5 2 4 3 9" xfId="13063" xr:uid="{00000000-0005-0000-0000-00005E320000}"/>
    <cellStyle name="20% - Accent1 2 5 2 4 4" xfId="13064" xr:uid="{00000000-0005-0000-0000-00005F320000}"/>
    <cellStyle name="20% - Accent1 2 5 2 4 4 2" xfId="13065" xr:uid="{00000000-0005-0000-0000-000060320000}"/>
    <cellStyle name="20% - Accent1 2 5 2 4 4 2 2" xfId="13066" xr:uid="{00000000-0005-0000-0000-000061320000}"/>
    <cellStyle name="20% - Accent1 2 5 2 4 4 2 2 2" xfId="13067" xr:uid="{00000000-0005-0000-0000-000062320000}"/>
    <cellStyle name="20% - Accent1 2 5 2 4 4 2 3" xfId="13068" xr:uid="{00000000-0005-0000-0000-000063320000}"/>
    <cellStyle name="20% - Accent1 2 5 2 4 4 3" xfId="13069" xr:uid="{00000000-0005-0000-0000-000064320000}"/>
    <cellStyle name="20% - Accent1 2 5 2 4 4 3 2" xfId="13070" xr:uid="{00000000-0005-0000-0000-000065320000}"/>
    <cellStyle name="20% - Accent1 2 5 2 4 4 4" xfId="13071" xr:uid="{00000000-0005-0000-0000-000066320000}"/>
    <cellStyle name="20% - Accent1 2 5 2 4 5" xfId="13072" xr:uid="{00000000-0005-0000-0000-000067320000}"/>
    <cellStyle name="20% - Accent1 2 5 2 4 5 2" xfId="13073" xr:uid="{00000000-0005-0000-0000-000068320000}"/>
    <cellStyle name="20% - Accent1 2 5 2 4 5 2 2" xfId="13074" xr:uid="{00000000-0005-0000-0000-000069320000}"/>
    <cellStyle name="20% - Accent1 2 5 2 4 5 2 2 2" xfId="13075" xr:uid="{00000000-0005-0000-0000-00006A320000}"/>
    <cellStyle name="20% - Accent1 2 5 2 4 5 2 3" xfId="13076" xr:uid="{00000000-0005-0000-0000-00006B320000}"/>
    <cellStyle name="20% - Accent1 2 5 2 4 5 3" xfId="13077" xr:uid="{00000000-0005-0000-0000-00006C320000}"/>
    <cellStyle name="20% - Accent1 2 5 2 4 5 3 2" xfId="13078" xr:uid="{00000000-0005-0000-0000-00006D320000}"/>
    <cellStyle name="20% - Accent1 2 5 2 4 5 4" xfId="13079" xr:uid="{00000000-0005-0000-0000-00006E320000}"/>
    <cellStyle name="20% - Accent1 2 5 2 4 6" xfId="13080" xr:uid="{00000000-0005-0000-0000-00006F320000}"/>
    <cellStyle name="20% - Accent1 2 5 2 4 6 2" xfId="13081" xr:uid="{00000000-0005-0000-0000-000070320000}"/>
    <cellStyle name="20% - Accent1 2 5 2 4 6 2 2" xfId="13082" xr:uid="{00000000-0005-0000-0000-000071320000}"/>
    <cellStyle name="20% - Accent1 2 5 2 4 6 2 2 2" xfId="13083" xr:uid="{00000000-0005-0000-0000-000072320000}"/>
    <cellStyle name="20% - Accent1 2 5 2 4 6 2 3" xfId="13084" xr:uid="{00000000-0005-0000-0000-000073320000}"/>
    <cellStyle name="20% - Accent1 2 5 2 4 6 3" xfId="13085" xr:uid="{00000000-0005-0000-0000-000074320000}"/>
    <cellStyle name="20% - Accent1 2 5 2 4 6 3 2" xfId="13086" xr:uid="{00000000-0005-0000-0000-000075320000}"/>
    <cellStyle name="20% - Accent1 2 5 2 4 6 4" xfId="13087" xr:uid="{00000000-0005-0000-0000-000076320000}"/>
    <cellStyle name="20% - Accent1 2 5 2 4 7" xfId="13088" xr:uid="{00000000-0005-0000-0000-000077320000}"/>
    <cellStyle name="20% - Accent1 2 5 2 4 7 2" xfId="13089" xr:uid="{00000000-0005-0000-0000-000078320000}"/>
    <cellStyle name="20% - Accent1 2 5 2 4 7 2 2" xfId="13090" xr:uid="{00000000-0005-0000-0000-000079320000}"/>
    <cellStyle name="20% - Accent1 2 5 2 4 7 3" xfId="13091" xr:uid="{00000000-0005-0000-0000-00007A320000}"/>
    <cellStyle name="20% - Accent1 2 5 2 4 8" xfId="13092" xr:uid="{00000000-0005-0000-0000-00007B320000}"/>
    <cellStyle name="20% - Accent1 2 5 2 4 8 2" xfId="13093" xr:uid="{00000000-0005-0000-0000-00007C320000}"/>
    <cellStyle name="20% - Accent1 2 5 2 4 8 2 2" xfId="13094" xr:uid="{00000000-0005-0000-0000-00007D320000}"/>
    <cellStyle name="20% - Accent1 2 5 2 4 8 3" xfId="13095" xr:uid="{00000000-0005-0000-0000-00007E320000}"/>
    <cellStyle name="20% - Accent1 2 5 2 4 9" xfId="13096" xr:uid="{00000000-0005-0000-0000-00007F320000}"/>
    <cellStyle name="20% - Accent1 2 5 2 4 9 2" xfId="13097" xr:uid="{00000000-0005-0000-0000-000080320000}"/>
    <cellStyle name="20% - Accent1 2 5 2 5" xfId="13098" xr:uid="{00000000-0005-0000-0000-000081320000}"/>
    <cellStyle name="20% - Accent1 2 5 2 5 10" xfId="13099" xr:uid="{00000000-0005-0000-0000-000082320000}"/>
    <cellStyle name="20% - Accent1 2 5 2 5 10 2" xfId="13100" xr:uid="{00000000-0005-0000-0000-000083320000}"/>
    <cellStyle name="20% - Accent1 2 5 2 5 11" xfId="13101" xr:uid="{00000000-0005-0000-0000-000084320000}"/>
    <cellStyle name="20% - Accent1 2 5 2 5 2" xfId="13102" xr:uid="{00000000-0005-0000-0000-000085320000}"/>
    <cellStyle name="20% - Accent1 2 5 2 5 2 2" xfId="13103" xr:uid="{00000000-0005-0000-0000-000086320000}"/>
    <cellStyle name="20% - Accent1 2 5 2 5 2 2 2" xfId="13104" xr:uid="{00000000-0005-0000-0000-000087320000}"/>
    <cellStyle name="20% - Accent1 2 5 2 5 2 2 2 2" xfId="13105" xr:uid="{00000000-0005-0000-0000-000088320000}"/>
    <cellStyle name="20% - Accent1 2 5 2 5 2 2 2 2 2" xfId="13106" xr:uid="{00000000-0005-0000-0000-000089320000}"/>
    <cellStyle name="20% - Accent1 2 5 2 5 2 2 2 3" xfId="13107" xr:uid="{00000000-0005-0000-0000-00008A320000}"/>
    <cellStyle name="20% - Accent1 2 5 2 5 2 2 3" xfId="13108" xr:uid="{00000000-0005-0000-0000-00008B320000}"/>
    <cellStyle name="20% - Accent1 2 5 2 5 2 2 3 2" xfId="13109" xr:uid="{00000000-0005-0000-0000-00008C320000}"/>
    <cellStyle name="20% - Accent1 2 5 2 5 2 2 4" xfId="13110" xr:uid="{00000000-0005-0000-0000-00008D320000}"/>
    <cellStyle name="20% - Accent1 2 5 2 5 2 3" xfId="13111" xr:uid="{00000000-0005-0000-0000-00008E320000}"/>
    <cellStyle name="20% - Accent1 2 5 2 5 2 3 2" xfId="13112" xr:uid="{00000000-0005-0000-0000-00008F320000}"/>
    <cellStyle name="20% - Accent1 2 5 2 5 2 3 2 2" xfId="13113" xr:uid="{00000000-0005-0000-0000-000090320000}"/>
    <cellStyle name="20% - Accent1 2 5 2 5 2 3 2 2 2" xfId="13114" xr:uid="{00000000-0005-0000-0000-000091320000}"/>
    <cellStyle name="20% - Accent1 2 5 2 5 2 3 2 3" xfId="13115" xr:uid="{00000000-0005-0000-0000-000092320000}"/>
    <cellStyle name="20% - Accent1 2 5 2 5 2 3 3" xfId="13116" xr:uid="{00000000-0005-0000-0000-000093320000}"/>
    <cellStyle name="20% - Accent1 2 5 2 5 2 3 3 2" xfId="13117" xr:uid="{00000000-0005-0000-0000-000094320000}"/>
    <cellStyle name="20% - Accent1 2 5 2 5 2 3 4" xfId="13118" xr:uid="{00000000-0005-0000-0000-000095320000}"/>
    <cellStyle name="20% - Accent1 2 5 2 5 2 4" xfId="13119" xr:uid="{00000000-0005-0000-0000-000096320000}"/>
    <cellStyle name="20% - Accent1 2 5 2 5 2 4 2" xfId="13120" xr:uid="{00000000-0005-0000-0000-000097320000}"/>
    <cellStyle name="20% - Accent1 2 5 2 5 2 4 2 2" xfId="13121" xr:uid="{00000000-0005-0000-0000-000098320000}"/>
    <cellStyle name="20% - Accent1 2 5 2 5 2 4 2 2 2" xfId="13122" xr:uid="{00000000-0005-0000-0000-000099320000}"/>
    <cellStyle name="20% - Accent1 2 5 2 5 2 4 2 3" xfId="13123" xr:uid="{00000000-0005-0000-0000-00009A320000}"/>
    <cellStyle name="20% - Accent1 2 5 2 5 2 4 3" xfId="13124" xr:uid="{00000000-0005-0000-0000-00009B320000}"/>
    <cellStyle name="20% - Accent1 2 5 2 5 2 4 3 2" xfId="13125" xr:uid="{00000000-0005-0000-0000-00009C320000}"/>
    <cellStyle name="20% - Accent1 2 5 2 5 2 4 4" xfId="13126" xr:uid="{00000000-0005-0000-0000-00009D320000}"/>
    <cellStyle name="20% - Accent1 2 5 2 5 2 5" xfId="13127" xr:uid="{00000000-0005-0000-0000-00009E320000}"/>
    <cellStyle name="20% - Accent1 2 5 2 5 2 5 2" xfId="13128" xr:uid="{00000000-0005-0000-0000-00009F320000}"/>
    <cellStyle name="20% - Accent1 2 5 2 5 2 5 2 2" xfId="13129" xr:uid="{00000000-0005-0000-0000-0000A0320000}"/>
    <cellStyle name="20% - Accent1 2 5 2 5 2 5 3" xfId="13130" xr:uid="{00000000-0005-0000-0000-0000A1320000}"/>
    <cellStyle name="20% - Accent1 2 5 2 5 2 6" xfId="13131" xr:uid="{00000000-0005-0000-0000-0000A2320000}"/>
    <cellStyle name="20% - Accent1 2 5 2 5 2 6 2" xfId="13132" xr:uid="{00000000-0005-0000-0000-0000A3320000}"/>
    <cellStyle name="20% - Accent1 2 5 2 5 2 6 2 2" xfId="13133" xr:uid="{00000000-0005-0000-0000-0000A4320000}"/>
    <cellStyle name="20% - Accent1 2 5 2 5 2 6 3" xfId="13134" xr:uid="{00000000-0005-0000-0000-0000A5320000}"/>
    <cellStyle name="20% - Accent1 2 5 2 5 2 7" xfId="13135" xr:uid="{00000000-0005-0000-0000-0000A6320000}"/>
    <cellStyle name="20% - Accent1 2 5 2 5 2 7 2" xfId="13136" xr:uid="{00000000-0005-0000-0000-0000A7320000}"/>
    <cellStyle name="20% - Accent1 2 5 2 5 2 8" xfId="13137" xr:uid="{00000000-0005-0000-0000-0000A8320000}"/>
    <cellStyle name="20% - Accent1 2 5 2 5 2 8 2" xfId="13138" xr:uid="{00000000-0005-0000-0000-0000A9320000}"/>
    <cellStyle name="20% - Accent1 2 5 2 5 2 9" xfId="13139" xr:uid="{00000000-0005-0000-0000-0000AA320000}"/>
    <cellStyle name="20% - Accent1 2 5 2 5 3" xfId="13140" xr:uid="{00000000-0005-0000-0000-0000AB320000}"/>
    <cellStyle name="20% - Accent1 2 5 2 5 3 2" xfId="13141" xr:uid="{00000000-0005-0000-0000-0000AC320000}"/>
    <cellStyle name="20% - Accent1 2 5 2 5 3 2 2" xfId="13142" xr:uid="{00000000-0005-0000-0000-0000AD320000}"/>
    <cellStyle name="20% - Accent1 2 5 2 5 3 2 2 2" xfId="13143" xr:uid="{00000000-0005-0000-0000-0000AE320000}"/>
    <cellStyle name="20% - Accent1 2 5 2 5 3 2 2 2 2" xfId="13144" xr:uid="{00000000-0005-0000-0000-0000AF320000}"/>
    <cellStyle name="20% - Accent1 2 5 2 5 3 2 2 3" xfId="13145" xr:uid="{00000000-0005-0000-0000-0000B0320000}"/>
    <cellStyle name="20% - Accent1 2 5 2 5 3 2 3" xfId="13146" xr:uid="{00000000-0005-0000-0000-0000B1320000}"/>
    <cellStyle name="20% - Accent1 2 5 2 5 3 2 3 2" xfId="13147" xr:uid="{00000000-0005-0000-0000-0000B2320000}"/>
    <cellStyle name="20% - Accent1 2 5 2 5 3 2 4" xfId="13148" xr:uid="{00000000-0005-0000-0000-0000B3320000}"/>
    <cellStyle name="20% - Accent1 2 5 2 5 3 3" xfId="13149" xr:uid="{00000000-0005-0000-0000-0000B4320000}"/>
    <cellStyle name="20% - Accent1 2 5 2 5 3 3 2" xfId="13150" xr:uid="{00000000-0005-0000-0000-0000B5320000}"/>
    <cellStyle name="20% - Accent1 2 5 2 5 3 3 2 2" xfId="13151" xr:uid="{00000000-0005-0000-0000-0000B6320000}"/>
    <cellStyle name="20% - Accent1 2 5 2 5 3 3 2 2 2" xfId="13152" xr:uid="{00000000-0005-0000-0000-0000B7320000}"/>
    <cellStyle name="20% - Accent1 2 5 2 5 3 3 2 3" xfId="13153" xr:uid="{00000000-0005-0000-0000-0000B8320000}"/>
    <cellStyle name="20% - Accent1 2 5 2 5 3 3 3" xfId="13154" xr:uid="{00000000-0005-0000-0000-0000B9320000}"/>
    <cellStyle name="20% - Accent1 2 5 2 5 3 3 3 2" xfId="13155" xr:uid="{00000000-0005-0000-0000-0000BA320000}"/>
    <cellStyle name="20% - Accent1 2 5 2 5 3 3 4" xfId="13156" xr:uid="{00000000-0005-0000-0000-0000BB320000}"/>
    <cellStyle name="20% - Accent1 2 5 2 5 3 4" xfId="13157" xr:uid="{00000000-0005-0000-0000-0000BC320000}"/>
    <cellStyle name="20% - Accent1 2 5 2 5 3 4 2" xfId="13158" xr:uid="{00000000-0005-0000-0000-0000BD320000}"/>
    <cellStyle name="20% - Accent1 2 5 2 5 3 4 2 2" xfId="13159" xr:uid="{00000000-0005-0000-0000-0000BE320000}"/>
    <cellStyle name="20% - Accent1 2 5 2 5 3 4 2 2 2" xfId="13160" xr:uid="{00000000-0005-0000-0000-0000BF320000}"/>
    <cellStyle name="20% - Accent1 2 5 2 5 3 4 2 3" xfId="13161" xr:uid="{00000000-0005-0000-0000-0000C0320000}"/>
    <cellStyle name="20% - Accent1 2 5 2 5 3 4 3" xfId="13162" xr:uid="{00000000-0005-0000-0000-0000C1320000}"/>
    <cellStyle name="20% - Accent1 2 5 2 5 3 4 3 2" xfId="13163" xr:uid="{00000000-0005-0000-0000-0000C2320000}"/>
    <cellStyle name="20% - Accent1 2 5 2 5 3 4 4" xfId="13164" xr:uid="{00000000-0005-0000-0000-0000C3320000}"/>
    <cellStyle name="20% - Accent1 2 5 2 5 3 5" xfId="13165" xr:uid="{00000000-0005-0000-0000-0000C4320000}"/>
    <cellStyle name="20% - Accent1 2 5 2 5 3 5 2" xfId="13166" xr:uid="{00000000-0005-0000-0000-0000C5320000}"/>
    <cellStyle name="20% - Accent1 2 5 2 5 3 5 2 2" xfId="13167" xr:uid="{00000000-0005-0000-0000-0000C6320000}"/>
    <cellStyle name="20% - Accent1 2 5 2 5 3 5 3" xfId="13168" xr:uid="{00000000-0005-0000-0000-0000C7320000}"/>
    <cellStyle name="20% - Accent1 2 5 2 5 3 6" xfId="13169" xr:uid="{00000000-0005-0000-0000-0000C8320000}"/>
    <cellStyle name="20% - Accent1 2 5 2 5 3 6 2" xfId="13170" xr:uid="{00000000-0005-0000-0000-0000C9320000}"/>
    <cellStyle name="20% - Accent1 2 5 2 5 3 6 2 2" xfId="13171" xr:uid="{00000000-0005-0000-0000-0000CA320000}"/>
    <cellStyle name="20% - Accent1 2 5 2 5 3 6 3" xfId="13172" xr:uid="{00000000-0005-0000-0000-0000CB320000}"/>
    <cellStyle name="20% - Accent1 2 5 2 5 3 7" xfId="13173" xr:uid="{00000000-0005-0000-0000-0000CC320000}"/>
    <cellStyle name="20% - Accent1 2 5 2 5 3 7 2" xfId="13174" xr:uid="{00000000-0005-0000-0000-0000CD320000}"/>
    <cellStyle name="20% - Accent1 2 5 2 5 3 8" xfId="13175" xr:uid="{00000000-0005-0000-0000-0000CE320000}"/>
    <cellStyle name="20% - Accent1 2 5 2 5 3 8 2" xfId="13176" xr:uid="{00000000-0005-0000-0000-0000CF320000}"/>
    <cellStyle name="20% - Accent1 2 5 2 5 3 9" xfId="13177" xr:uid="{00000000-0005-0000-0000-0000D0320000}"/>
    <cellStyle name="20% - Accent1 2 5 2 5 4" xfId="13178" xr:uid="{00000000-0005-0000-0000-0000D1320000}"/>
    <cellStyle name="20% - Accent1 2 5 2 5 4 2" xfId="13179" xr:uid="{00000000-0005-0000-0000-0000D2320000}"/>
    <cellStyle name="20% - Accent1 2 5 2 5 4 2 2" xfId="13180" xr:uid="{00000000-0005-0000-0000-0000D3320000}"/>
    <cellStyle name="20% - Accent1 2 5 2 5 4 2 2 2" xfId="13181" xr:uid="{00000000-0005-0000-0000-0000D4320000}"/>
    <cellStyle name="20% - Accent1 2 5 2 5 4 2 3" xfId="13182" xr:uid="{00000000-0005-0000-0000-0000D5320000}"/>
    <cellStyle name="20% - Accent1 2 5 2 5 4 3" xfId="13183" xr:uid="{00000000-0005-0000-0000-0000D6320000}"/>
    <cellStyle name="20% - Accent1 2 5 2 5 4 3 2" xfId="13184" xr:uid="{00000000-0005-0000-0000-0000D7320000}"/>
    <cellStyle name="20% - Accent1 2 5 2 5 4 4" xfId="13185" xr:uid="{00000000-0005-0000-0000-0000D8320000}"/>
    <cellStyle name="20% - Accent1 2 5 2 5 5" xfId="13186" xr:uid="{00000000-0005-0000-0000-0000D9320000}"/>
    <cellStyle name="20% - Accent1 2 5 2 5 5 2" xfId="13187" xr:uid="{00000000-0005-0000-0000-0000DA320000}"/>
    <cellStyle name="20% - Accent1 2 5 2 5 5 2 2" xfId="13188" xr:uid="{00000000-0005-0000-0000-0000DB320000}"/>
    <cellStyle name="20% - Accent1 2 5 2 5 5 2 2 2" xfId="13189" xr:uid="{00000000-0005-0000-0000-0000DC320000}"/>
    <cellStyle name="20% - Accent1 2 5 2 5 5 2 3" xfId="13190" xr:uid="{00000000-0005-0000-0000-0000DD320000}"/>
    <cellStyle name="20% - Accent1 2 5 2 5 5 3" xfId="13191" xr:uid="{00000000-0005-0000-0000-0000DE320000}"/>
    <cellStyle name="20% - Accent1 2 5 2 5 5 3 2" xfId="13192" xr:uid="{00000000-0005-0000-0000-0000DF320000}"/>
    <cellStyle name="20% - Accent1 2 5 2 5 5 4" xfId="13193" xr:uid="{00000000-0005-0000-0000-0000E0320000}"/>
    <cellStyle name="20% - Accent1 2 5 2 5 6" xfId="13194" xr:uid="{00000000-0005-0000-0000-0000E1320000}"/>
    <cellStyle name="20% - Accent1 2 5 2 5 6 2" xfId="13195" xr:uid="{00000000-0005-0000-0000-0000E2320000}"/>
    <cellStyle name="20% - Accent1 2 5 2 5 6 2 2" xfId="13196" xr:uid="{00000000-0005-0000-0000-0000E3320000}"/>
    <cellStyle name="20% - Accent1 2 5 2 5 6 2 2 2" xfId="13197" xr:uid="{00000000-0005-0000-0000-0000E4320000}"/>
    <cellStyle name="20% - Accent1 2 5 2 5 6 2 3" xfId="13198" xr:uid="{00000000-0005-0000-0000-0000E5320000}"/>
    <cellStyle name="20% - Accent1 2 5 2 5 6 3" xfId="13199" xr:uid="{00000000-0005-0000-0000-0000E6320000}"/>
    <cellStyle name="20% - Accent1 2 5 2 5 6 3 2" xfId="13200" xr:uid="{00000000-0005-0000-0000-0000E7320000}"/>
    <cellStyle name="20% - Accent1 2 5 2 5 6 4" xfId="13201" xr:uid="{00000000-0005-0000-0000-0000E8320000}"/>
    <cellStyle name="20% - Accent1 2 5 2 5 7" xfId="13202" xr:uid="{00000000-0005-0000-0000-0000E9320000}"/>
    <cellStyle name="20% - Accent1 2 5 2 5 7 2" xfId="13203" xr:uid="{00000000-0005-0000-0000-0000EA320000}"/>
    <cellStyle name="20% - Accent1 2 5 2 5 7 2 2" xfId="13204" xr:uid="{00000000-0005-0000-0000-0000EB320000}"/>
    <cellStyle name="20% - Accent1 2 5 2 5 7 3" xfId="13205" xr:uid="{00000000-0005-0000-0000-0000EC320000}"/>
    <cellStyle name="20% - Accent1 2 5 2 5 8" xfId="13206" xr:uid="{00000000-0005-0000-0000-0000ED320000}"/>
    <cellStyle name="20% - Accent1 2 5 2 5 8 2" xfId="13207" xr:uid="{00000000-0005-0000-0000-0000EE320000}"/>
    <cellStyle name="20% - Accent1 2 5 2 5 8 2 2" xfId="13208" xr:uid="{00000000-0005-0000-0000-0000EF320000}"/>
    <cellStyle name="20% - Accent1 2 5 2 5 8 3" xfId="13209" xr:uid="{00000000-0005-0000-0000-0000F0320000}"/>
    <cellStyle name="20% - Accent1 2 5 2 5 9" xfId="13210" xr:uid="{00000000-0005-0000-0000-0000F1320000}"/>
    <cellStyle name="20% - Accent1 2 5 2 5 9 2" xfId="13211" xr:uid="{00000000-0005-0000-0000-0000F2320000}"/>
    <cellStyle name="20% - Accent1 2 5 2 6" xfId="13212" xr:uid="{00000000-0005-0000-0000-0000F3320000}"/>
    <cellStyle name="20% - Accent1 2 5 2 6 2" xfId="13213" xr:uid="{00000000-0005-0000-0000-0000F4320000}"/>
    <cellStyle name="20% - Accent1 2 5 2 6 2 2" xfId="13214" xr:uid="{00000000-0005-0000-0000-0000F5320000}"/>
    <cellStyle name="20% - Accent1 2 5 2 6 2 2 2" xfId="13215" xr:uid="{00000000-0005-0000-0000-0000F6320000}"/>
    <cellStyle name="20% - Accent1 2 5 2 6 2 2 2 2" xfId="13216" xr:uid="{00000000-0005-0000-0000-0000F7320000}"/>
    <cellStyle name="20% - Accent1 2 5 2 6 2 2 3" xfId="13217" xr:uid="{00000000-0005-0000-0000-0000F8320000}"/>
    <cellStyle name="20% - Accent1 2 5 2 6 2 3" xfId="13218" xr:uid="{00000000-0005-0000-0000-0000F9320000}"/>
    <cellStyle name="20% - Accent1 2 5 2 6 2 3 2" xfId="13219" xr:uid="{00000000-0005-0000-0000-0000FA320000}"/>
    <cellStyle name="20% - Accent1 2 5 2 6 2 4" xfId="13220" xr:uid="{00000000-0005-0000-0000-0000FB320000}"/>
    <cellStyle name="20% - Accent1 2 5 2 6 3" xfId="13221" xr:uid="{00000000-0005-0000-0000-0000FC320000}"/>
    <cellStyle name="20% - Accent1 2 5 2 6 3 2" xfId="13222" xr:uid="{00000000-0005-0000-0000-0000FD320000}"/>
    <cellStyle name="20% - Accent1 2 5 2 6 3 2 2" xfId="13223" xr:uid="{00000000-0005-0000-0000-0000FE320000}"/>
    <cellStyle name="20% - Accent1 2 5 2 6 3 2 2 2" xfId="13224" xr:uid="{00000000-0005-0000-0000-0000FF320000}"/>
    <cellStyle name="20% - Accent1 2 5 2 6 3 2 3" xfId="13225" xr:uid="{00000000-0005-0000-0000-000000330000}"/>
    <cellStyle name="20% - Accent1 2 5 2 6 3 3" xfId="13226" xr:uid="{00000000-0005-0000-0000-000001330000}"/>
    <cellStyle name="20% - Accent1 2 5 2 6 3 3 2" xfId="13227" xr:uid="{00000000-0005-0000-0000-000002330000}"/>
    <cellStyle name="20% - Accent1 2 5 2 6 3 4" xfId="13228" xr:uid="{00000000-0005-0000-0000-000003330000}"/>
    <cellStyle name="20% - Accent1 2 5 2 6 4" xfId="13229" xr:uid="{00000000-0005-0000-0000-000004330000}"/>
    <cellStyle name="20% - Accent1 2 5 2 6 4 2" xfId="13230" xr:uid="{00000000-0005-0000-0000-000005330000}"/>
    <cellStyle name="20% - Accent1 2 5 2 6 4 2 2" xfId="13231" xr:uid="{00000000-0005-0000-0000-000006330000}"/>
    <cellStyle name="20% - Accent1 2 5 2 6 4 2 2 2" xfId="13232" xr:uid="{00000000-0005-0000-0000-000007330000}"/>
    <cellStyle name="20% - Accent1 2 5 2 6 4 2 3" xfId="13233" xr:uid="{00000000-0005-0000-0000-000008330000}"/>
    <cellStyle name="20% - Accent1 2 5 2 6 4 3" xfId="13234" xr:uid="{00000000-0005-0000-0000-000009330000}"/>
    <cellStyle name="20% - Accent1 2 5 2 6 4 3 2" xfId="13235" xr:uid="{00000000-0005-0000-0000-00000A330000}"/>
    <cellStyle name="20% - Accent1 2 5 2 6 4 4" xfId="13236" xr:uid="{00000000-0005-0000-0000-00000B330000}"/>
    <cellStyle name="20% - Accent1 2 5 2 6 5" xfId="13237" xr:uid="{00000000-0005-0000-0000-00000C330000}"/>
    <cellStyle name="20% - Accent1 2 5 2 6 5 2" xfId="13238" xr:uid="{00000000-0005-0000-0000-00000D330000}"/>
    <cellStyle name="20% - Accent1 2 5 2 6 5 2 2" xfId="13239" xr:uid="{00000000-0005-0000-0000-00000E330000}"/>
    <cellStyle name="20% - Accent1 2 5 2 6 5 3" xfId="13240" xr:uid="{00000000-0005-0000-0000-00000F330000}"/>
    <cellStyle name="20% - Accent1 2 5 2 6 6" xfId="13241" xr:uid="{00000000-0005-0000-0000-000010330000}"/>
    <cellStyle name="20% - Accent1 2 5 2 6 6 2" xfId="13242" xr:uid="{00000000-0005-0000-0000-000011330000}"/>
    <cellStyle name="20% - Accent1 2 5 2 6 6 2 2" xfId="13243" xr:uid="{00000000-0005-0000-0000-000012330000}"/>
    <cellStyle name="20% - Accent1 2 5 2 6 6 3" xfId="13244" xr:uid="{00000000-0005-0000-0000-000013330000}"/>
    <cellStyle name="20% - Accent1 2 5 2 6 7" xfId="13245" xr:uid="{00000000-0005-0000-0000-000014330000}"/>
    <cellStyle name="20% - Accent1 2 5 2 6 7 2" xfId="13246" xr:uid="{00000000-0005-0000-0000-000015330000}"/>
    <cellStyle name="20% - Accent1 2 5 2 6 8" xfId="13247" xr:uid="{00000000-0005-0000-0000-000016330000}"/>
    <cellStyle name="20% - Accent1 2 5 2 6 8 2" xfId="13248" xr:uid="{00000000-0005-0000-0000-000017330000}"/>
    <cellStyle name="20% - Accent1 2 5 2 6 9" xfId="13249" xr:uid="{00000000-0005-0000-0000-000018330000}"/>
    <cellStyle name="20% - Accent1 2 5 2 7" xfId="13250" xr:uid="{00000000-0005-0000-0000-000019330000}"/>
    <cellStyle name="20% - Accent1 2 5 2 7 2" xfId="13251" xr:uid="{00000000-0005-0000-0000-00001A330000}"/>
    <cellStyle name="20% - Accent1 2 5 2 7 2 2" xfId="13252" xr:uid="{00000000-0005-0000-0000-00001B330000}"/>
    <cellStyle name="20% - Accent1 2 5 2 7 2 2 2" xfId="13253" xr:uid="{00000000-0005-0000-0000-00001C330000}"/>
    <cellStyle name="20% - Accent1 2 5 2 7 2 2 2 2" xfId="13254" xr:uid="{00000000-0005-0000-0000-00001D330000}"/>
    <cellStyle name="20% - Accent1 2 5 2 7 2 2 3" xfId="13255" xr:uid="{00000000-0005-0000-0000-00001E330000}"/>
    <cellStyle name="20% - Accent1 2 5 2 7 2 3" xfId="13256" xr:uid="{00000000-0005-0000-0000-00001F330000}"/>
    <cellStyle name="20% - Accent1 2 5 2 7 2 3 2" xfId="13257" xr:uid="{00000000-0005-0000-0000-000020330000}"/>
    <cellStyle name="20% - Accent1 2 5 2 7 2 4" xfId="13258" xr:uid="{00000000-0005-0000-0000-000021330000}"/>
    <cellStyle name="20% - Accent1 2 5 2 7 3" xfId="13259" xr:uid="{00000000-0005-0000-0000-000022330000}"/>
    <cellStyle name="20% - Accent1 2 5 2 7 3 2" xfId="13260" xr:uid="{00000000-0005-0000-0000-000023330000}"/>
    <cellStyle name="20% - Accent1 2 5 2 7 3 2 2" xfId="13261" xr:uid="{00000000-0005-0000-0000-000024330000}"/>
    <cellStyle name="20% - Accent1 2 5 2 7 3 2 2 2" xfId="13262" xr:uid="{00000000-0005-0000-0000-000025330000}"/>
    <cellStyle name="20% - Accent1 2 5 2 7 3 2 3" xfId="13263" xr:uid="{00000000-0005-0000-0000-000026330000}"/>
    <cellStyle name="20% - Accent1 2 5 2 7 3 3" xfId="13264" xr:uid="{00000000-0005-0000-0000-000027330000}"/>
    <cellStyle name="20% - Accent1 2 5 2 7 3 3 2" xfId="13265" xr:uid="{00000000-0005-0000-0000-000028330000}"/>
    <cellStyle name="20% - Accent1 2 5 2 7 3 4" xfId="13266" xr:uid="{00000000-0005-0000-0000-000029330000}"/>
    <cellStyle name="20% - Accent1 2 5 2 7 4" xfId="13267" xr:uid="{00000000-0005-0000-0000-00002A330000}"/>
    <cellStyle name="20% - Accent1 2 5 2 7 4 2" xfId="13268" xr:uid="{00000000-0005-0000-0000-00002B330000}"/>
    <cellStyle name="20% - Accent1 2 5 2 7 4 2 2" xfId="13269" xr:uid="{00000000-0005-0000-0000-00002C330000}"/>
    <cellStyle name="20% - Accent1 2 5 2 7 4 2 2 2" xfId="13270" xr:uid="{00000000-0005-0000-0000-00002D330000}"/>
    <cellStyle name="20% - Accent1 2 5 2 7 4 2 3" xfId="13271" xr:uid="{00000000-0005-0000-0000-00002E330000}"/>
    <cellStyle name="20% - Accent1 2 5 2 7 4 3" xfId="13272" xr:uid="{00000000-0005-0000-0000-00002F330000}"/>
    <cellStyle name="20% - Accent1 2 5 2 7 4 3 2" xfId="13273" xr:uid="{00000000-0005-0000-0000-000030330000}"/>
    <cellStyle name="20% - Accent1 2 5 2 7 4 4" xfId="13274" xr:uid="{00000000-0005-0000-0000-000031330000}"/>
    <cellStyle name="20% - Accent1 2 5 2 7 5" xfId="13275" xr:uid="{00000000-0005-0000-0000-000032330000}"/>
    <cellStyle name="20% - Accent1 2 5 2 7 5 2" xfId="13276" xr:uid="{00000000-0005-0000-0000-000033330000}"/>
    <cellStyle name="20% - Accent1 2 5 2 7 5 2 2" xfId="13277" xr:uid="{00000000-0005-0000-0000-000034330000}"/>
    <cellStyle name="20% - Accent1 2 5 2 7 5 3" xfId="13278" xr:uid="{00000000-0005-0000-0000-000035330000}"/>
    <cellStyle name="20% - Accent1 2 5 2 7 6" xfId="13279" xr:uid="{00000000-0005-0000-0000-000036330000}"/>
    <cellStyle name="20% - Accent1 2 5 2 7 6 2" xfId="13280" xr:uid="{00000000-0005-0000-0000-000037330000}"/>
    <cellStyle name="20% - Accent1 2 5 2 7 6 2 2" xfId="13281" xr:uid="{00000000-0005-0000-0000-000038330000}"/>
    <cellStyle name="20% - Accent1 2 5 2 7 6 3" xfId="13282" xr:uid="{00000000-0005-0000-0000-000039330000}"/>
    <cellStyle name="20% - Accent1 2 5 2 7 7" xfId="13283" xr:uid="{00000000-0005-0000-0000-00003A330000}"/>
    <cellStyle name="20% - Accent1 2 5 2 7 7 2" xfId="13284" xr:uid="{00000000-0005-0000-0000-00003B330000}"/>
    <cellStyle name="20% - Accent1 2 5 2 7 8" xfId="13285" xr:uid="{00000000-0005-0000-0000-00003C330000}"/>
    <cellStyle name="20% - Accent1 2 5 2 7 8 2" xfId="13286" xr:uid="{00000000-0005-0000-0000-00003D330000}"/>
    <cellStyle name="20% - Accent1 2 5 2 7 9" xfId="13287" xr:uid="{00000000-0005-0000-0000-00003E330000}"/>
    <cellStyle name="20% - Accent1 2 5 2 8" xfId="13288" xr:uid="{00000000-0005-0000-0000-00003F330000}"/>
    <cellStyle name="20% - Accent1 2 5 2 8 2" xfId="13289" xr:uid="{00000000-0005-0000-0000-000040330000}"/>
    <cellStyle name="20% - Accent1 2 5 2 8 2 2" xfId="13290" xr:uid="{00000000-0005-0000-0000-000041330000}"/>
    <cellStyle name="20% - Accent1 2 5 2 8 2 2 2" xfId="13291" xr:uid="{00000000-0005-0000-0000-000042330000}"/>
    <cellStyle name="20% - Accent1 2 5 2 8 2 3" xfId="13292" xr:uid="{00000000-0005-0000-0000-000043330000}"/>
    <cellStyle name="20% - Accent1 2 5 2 8 3" xfId="13293" xr:uid="{00000000-0005-0000-0000-000044330000}"/>
    <cellStyle name="20% - Accent1 2 5 2 8 3 2" xfId="13294" xr:uid="{00000000-0005-0000-0000-000045330000}"/>
    <cellStyle name="20% - Accent1 2 5 2 8 4" xfId="13295" xr:uid="{00000000-0005-0000-0000-000046330000}"/>
    <cellStyle name="20% - Accent1 2 5 2 9" xfId="13296" xr:uid="{00000000-0005-0000-0000-000047330000}"/>
    <cellStyle name="20% - Accent1 2 5 2 9 2" xfId="13297" xr:uid="{00000000-0005-0000-0000-000048330000}"/>
    <cellStyle name="20% - Accent1 2 5 2 9 2 2" xfId="13298" xr:uid="{00000000-0005-0000-0000-000049330000}"/>
    <cellStyle name="20% - Accent1 2 5 2 9 2 2 2" xfId="13299" xr:uid="{00000000-0005-0000-0000-00004A330000}"/>
    <cellStyle name="20% - Accent1 2 5 2 9 2 3" xfId="13300" xr:uid="{00000000-0005-0000-0000-00004B330000}"/>
    <cellStyle name="20% - Accent1 2 5 2 9 3" xfId="13301" xr:uid="{00000000-0005-0000-0000-00004C330000}"/>
    <cellStyle name="20% - Accent1 2 5 2 9 3 2" xfId="13302" xr:uid="{00000000-0005-0000-0000-00004D330000}"/>
    <cellStyle name="20% - Accent1 2 5 2 9 4" xfId="13303" xr:uid="{00000000-0005-0000-0000-00004E330000}"/>
    <cellStyle name="20% - Accent1 2 5 3" xfId="13304" xr:uid="{00000000-0005-0000-0000-00004F330000}"/>
    <cellStyle name="20% - Accent1 2 5 3 10" xfId="13305" xr:uid="{00000000-0005-0000-0000-000050330000}"/>
    <cellStyle name="20% - Accent1 2 5 3 10 2" xfId="13306" xr:uid="{00000000-0005-0000-0000-000051330000}"/>
    <cellStyle name="20% - Accent1 2 5 3 10 2 2" xfId="13307" xr:uid="{00000000-0005-0000-0000-000052330000}"/>
    <cellStyle name="20% - Accent1 2 5 3 10 3" xfId="13308" xr:uid="{00000000-0005-0000-0000-000053330000}"/>
    <cellStyle name="20% - Accent1 2 5 3 11" xfId="13309" xr:uid="{00000000-0005-0000-0000-000054330000}"/>
    <cellStyle name="20% - Accent1 2 5 3 11 2" xfId="13310" xr:uid="{00000000-0005-0000-0000-000055330000}"/>
    <cellStyle name="20% - Accent1 2 5 3 11 2 2" xfId="13311" xr:uid="{00000000-0005-0000-0000-000056330000}"/>
    <cellStyle name="20% - Accent1 2 5 3 11 3" xfId="13312" xr:uid="{00000000-0005-0000-0000-000057330000}"/>
    <cellStyle name="20% - Accent1 2 5 3 12" xfId="13313" xr:uid="{00000000-0005-0000-0000-000058330000}"/>
    <cellStyle name="20% - Accent1 2 5 3 12 2" xfId="13314" xr:uid="{00000000-0005-0000-0000-000059330000}"/>
    <cellStyle name="20% - Accent1 2 5 3 13" xfId="13315" xr:uid="{00000000-0005-0000-0000-00005A330000}"/>
    <cellStyle name="20% - Accent1 2 5 3 13 2" xfId="13316" xr:uid="{00000000-0005-0000-0000-00005B330000}"/>
    <cellStyle name="20% - Accent1 2 5 3 14" xfId="13317" xr:uid="{00000000-0005-0000-0000-00005C330000}"/>
    <cellStyle name="20% - Accent1 2 5 3 2" xfId="13318" xr:uid="{00000000-0005-0000-0000-00005D330000}"/>
    <cellStyle name="20% - Accent1 2 5 3 2 10" xfId="13319" xr:uid="{00000000-0005-0000-0000-00005E330000}"/>
    <cellStyle name="20% - Accent1 2 5 3 2 10 2" xfId="13320" xr:uid="{00000000-0005-0000-0000-00005F330000}"/>
    <cellStyle name="20% - Accent1 2 5 3 2 11" xfId="13321" xr:uid="{00000000-0005-0000-0000-000060330000}"/>
    <cellStyle name="20% - Accent1 2 5 3 2 2" xfId="13322" xr:uid="{00000000-0005-0000-0000-000061330000}"/>
    <cellStyle name="20% - Accent1 2 5 3 2 2 2" xfId="13323" xr:uid="{00000000-0005-0000-0000-000062330000}"/>
    <cellStyle name="20% - Accent1 2 5 3 2 2 2 2" xfId="13324" xr:uid="{00000000-0005-0000-0000-000063330000}"/>
    <cellStyle name="20% - Accent1 2 5 3 2 2 2 2 2" xfId="13325" xr:uid="{00000000-0005-0000-0000-000064330000}"/>
    <cellStyle name="20% - Accent1 2 5 3 2 2 2 2 2 2" xfId="13326" xr:uid="{00000000-0005-0000-0000-000065330000}"/>
    <cellStyle name="20% - Accent1 2 5 3 2 2 2 2 3" xfId="13327" xr:uid="{00000000-0005-0000-0000-000066330000}"/>
    <cellStyle name="20% - Accent1 2 5 3 2 2 2 3" xfId="13328" xr:uid="{00000000-0005-0000-0000-000067330000}"/>
    <cellStyle name="20% - Accent1 2 5 3 2 2 2 3 2" xfId="13329" xr:uid="{00000000-0005-0000-0000-000068330000}"/>
    <cellStyle name="20% - Accent1 2 5 3 2 2 2 4" xfId="13330" xr:uid="{00000000-0005-0000-0000-000069330000}"/>
    <cellStyle name="20% - Accent1 2 5 3 2 2 3" xfId="13331" xr:uid="{00000000-0005-0000-0000-00006A330000}"/>
    <cellStyle name="20% - Accent1 2 5 3 2 2 3 2" xfId="13332" xr:uid="{00000000-0005-0000-0000-00006B330000}"/>
    <cellStyle name="20% - Accent1 2 5 3 2 2 3 2 2" xfId="13333" xr:uid="{00000000-0005-0000-0000-00006C330000}"/>
    <cellStyle name="20% - Accent1 2 5 3 2 2 3 2 2 2" xfId="13334" xr:uid="{00000000-0005-0000-0000-00006D330000}"/>
    <cellStyle name="20% - Accent1 2 5 3 2 2 3 2 3" xfId="13335" xr:uid="{00000000-0005-0000-0000-00006E330000}"/>
    <cellStyle name="20% - Accent1 2 5 3 2 2 3 3" xfId="13336" xr:uid="{00000000-0005-0000-0000-00006F330000}"/>
    <cellStyle name="20% - Accent1 2 5 3 2 2 3 3 2" xfId="13337" xr:uid="{00000000-0005-0000-0000-000070330000}"/>
    <cellStyle name="20% - Accent1 2 5 3 2 2 3 4" xfId="13338" xr:uid="{00000000-0005-0000-0000-000071330000}"/>
    <cellStyle name="20% - Accent1 2 5 3 2 2 4" xfId="13339" xr:uid="{00000000-0005-0000-0000-000072330000}"/>
    <cellStyle name="20% - Accent1 2 5 3 2 2 4 2" xfId="13340" xr:uid="{00000000-0005-0000-0000-000073330000}"/>
    <cellStyle name="20% - Accent1 2 5 3 2 2 4 2 2" xfId="13341" xr:uid="{00000000-0005-0000-0000-000074330000}"/>
    <cellStyle name="20% - Accent1 2 5 3 2 2 4 2 2 2" xfId="13342" xr:uid="{00000000-0005-0000-0000-000075330000}"/>
    <cellStyle name="20% - Accent1 2 5 3 2 2 4 2 3" xfId="13343" xr:uid="{00000000-0005-0000-0000-000076330000}"/>
    <cellStyle name="20% - Accent1 2 5 3 2 2 4 3" xfId="13344" xr:uid="{00000000-0005-0000-0000-000077330000}"/>
    <cellStyle name="20% - Accent1 2 5 3 2 2 4 3 2" xfId="13345" xr:uid="{00000000-0005-0000-0000-000078330000}"/>
    <cellStyle name="20% - Accent1 2 5 3 2 2 4 4" xfId="13346" xr:uid="{00000000-0005-0000-0000-000079330000}"/>
    <cellStyle name="20% - Accent1 2 5 3 2 2 5" xfId="13347" xr:uid="{00000000-0005-0000-0000-00007A330000}"/>
    <cellStyle name="20% - Accent1 2 5 3 2 2 5 2" xfId="13348" xr:uid="{00000000-0005-0000-0000-00007B330000}"/>
    <cellStyle name="20% - Accent1 2 5 3 2 2 5 2 2" xfId="13349" xr:uid="{00000000-0005-0000-0000-00007C330000}"/>
    <cellStyle name="20% - Accent1 2 5 3 2 2 5 3" xfId="13350" xr:uid="{00000000-0005-0000-0000-00007D330000}"/>
    <cellStyle name="20% - Accent1 2 5 3 2 2 6" xfId="13351" xr:uid="{00000000-0005-0000-0000-00007E330000}"/>
    <cellStyle name="20% - Accent1 2 5 3 2 2 6 2" xfId="13352" xr:uid="{00000000-0005-0000-0000-00007F330000}"/>
    <cellStyle name="20% - Accent1 2 5 3 2 2 6 2 2" xfId="13353" xr:uid="{00000000-0005-0000-0000-000080330000}"/>
    <cellStyle name="20% - Accent1 2 5 3 2 2 6 3" xfId="13354" xr:uid="{00000000-0005-0000-0000-000081330000}"/>
    <cellStyle name="20% - Accent1 2 5 3 2 2 7" xfId="13355" xr:uid="{00000000-0005-0000-0000-000082330000}"/>
    <cellStyle name="20% - Accent1 2 5 3 2 2 7 2" xfId="13356" xr:uid="{00000000-0005-0000-0000-000083330000}"/>
    <cellStyle name="20% - Accent1 2 5 3 2 2 8" xfId="13357" xr:uid="{00000000-0005-0000-0000-000084330000}"/>
    <cellStyle name="20% - Accent1 2 5 3 2 2 8 2" xfId="13358" xr:uid="{00000000-0005-0000-0000-000085330000}"/>
    <cellStyle name="20% - Accent1 2 5 3 2 2 9" xfId="13359" xr:uid="{00000000-0005-0000-0000-000086330000}"/>
    <cellStyle name="20% - Accent1 2 5 3 2 3" xfId="13360" xr:uid="{00000000-0005-0000-0000-000087330000}"/>
    <cellStyle name="20% - Accent1 2 5 3 2 3 2" xfId="13361" xr:uid="{00000000-0005-0000-0000-000088330000}"/>
    <cellStyle name="20% - Accent1 2 5 3 2 3 2 2" xfId="13362" xr:uid="{00000000-0005-0000-0000-000089330000}"/>
    <cellStyle name="20% - Accent1 2 5 3 2 3 2 2 2" xfId="13363" xr:uid="{00000000-0005-0000-0000-00008A330000}"/>
    <cellStyle name="20% - Accent1 2 5 3 2 3 2 2 2 2" xfId="13364" xr:uid="{00000000-0005-0000-0000-00008B330000}"/>
    <cellStyle name="20% - Accent1 2 5 3 2 3 2 2 3" xfId="13365" xr:uid="{00000000-0005-0000-0000-00008C330000}"/>
    <cellStyle name="20% - Accent1 2 5 3 2 3 2 3" xfId="13366" xr:uid="{00000000-0005-0000-0000-00008D330000}"/>
    <cellStyle name="20% - Accent1 2 5 3 2 3 2 3 2" xfId="13367" xr:uid="{00000000-0005-0000-0000-00008E330000}"/>
    <cellStyle name="20% - Accent1 2 5 3 2 3 2 4" xfId="13368" xr:uid="{00000000-0005-0000-0000-00008F330000}"/>
    <cellStyle name="20% - Accent1 2 5 3 2 3 3" xfId="13369" xr:uid="{00000000-0005-0000-0000-000090330000}"/>
    <cellStyle name="20% - Accent1 2 5 3 2 3 3 2" xfId="13370" xr:uid="{00000000-0005-0000-0000-000091330000}"/>
    <cellStyle name="20% - Accent1 2 5 3 2 3 3 2 2" xfId="13371" xr:uid="{00000000-0005-0000-0000-000092330000}"/>
    <cellStyle name="20% - Accent1 2 5 3 2 3 3 2 2 2" xfId="13372" xr:uid="{00000000-0005-0000-0000-000093330000}"/>
    <cellStyle name="20% - Accent1 2 5 3 2 3 3 2 3" xfId="13373" xr:uid="{00000000-0005-0000-0000-000094330000}"/>
    <cellStyle name="20% - Accent1 2 5 3 2 3 3 3" xfId="13374" xr:uid="{00000000-0005-0000-0000-000095330000}"/>
    <cellStyle name="20% - Accent1 2 5 3 2 3 3 3 2" xfId="13375" xr:uid="{00000000-0005-0000-0000-000096330000}"/>
    <cellStyle name="20% - Accent1 2 5 3 2 3 3 4" xfId="13376" xr:uid="{00000000-0005-0000-0000-000097330000}"/>
    <cellStyle name="20% - Accent1 2 5 3 2 3 4" xfId="13377" xr:uid="{00000000-0005-0000-0000-000098330000}"/>
    <cellStyle name="20% - Accent1 2 5 3 2 3 4 2" xfId="13378" xr:uid="{00000000-0005-0000-0000-000099330000}"/>
    <cellStyle name="20% - Accent1 2 5 3 2 3 4 2 2" xfId="13379" xr:uid="{00000000-0005-0000-0000-00009A330000}"/>
    <cellStyle name="20% - Accent1 2 5 3 2 3 4 2 2 2" xfId="13380" xr:uid="{00000000-0005-0000-0000-00009B330000}"/>
    <cellStyle name="20% - Accent1 2 5 3 2 3 4 2 3" xfId="13381" xr:uid="{00000000-0005-0000-0000-00009C330000}"/>
    <cellStyle name="20% - Accent1 2 5 3 2 3 4 3" xfId="13382" xr:uid="{00000000-0005-0000-0000-00009D330000}"/>
    <cellStyle name="20% - Accent1 2 5 3 2 3 4 3 2" xfId="13383" xr:uid="{00000000-0005-0000-0000-00009E330000}"/>
    <cellStyle name="20% - Accent1 2 5 3 2 3 4 4" xfId="13384" xr:uid="{00000000-0005-0000-0000-00009F330000}"/>
    <cellStyle name="20% - Accent1 2 5 3 2 3 5" xfId="13385" xr:uid="{00000000-0005-0000-0000-0000A0330000}"/>
    <cellStyle name="20% - Accent1 2 5 3 2 3 5 2" xfId="13386" xr:uid="{00000000-0005-0000-0000-0000A1330000}"/>
    <cellStyle name="20% - Accent1 2 5 3 2 3 5 2 2" xfId="13387" xr:uid="{00000000-0005-0000-0000-0000A2330000}"/>
    <cellStyle name="20% - Accent1 2 5 3 2 3 5 3" xfId="13388" xr:uid="{00000000-0005-0000-0000-0000A3330000}"/>
    <cellStyle name="20% - Accent1 2 5 3 2 3 6" xfId="13389" xr:uid="{00000000-0005-0000-0000-0000A4330000}"/>
    <cellStyle name="20% - Accent1 2 5 3 2 3 6 2" xfId="13390" xr:uid="{00000000-0005-0000-0000-0000A5330000}"/>
    <cellStyle name="20% - Accent1 2 5 3 2 3 6 2 2" xfId="13391" xr:uid="{00000000-0005-0000-0000-0000A6330000}"/>
    <cellStyle name="20% - Accent1 2 5 3 2 3 6 3" xfId="13392" xr:uid="{00000000-0005-0000-0000-0000A7330000}"/>
    <cellStyle name="20% - Accent1 2 5 3 2 3 7" xfId="13393" xr:uid="{00000000-0005-0000-0000-0000A8330000}"/>
    <cellStyle name="20% - Accent1 2 5 3 2 3 7 2" xfId="13394" xr:uid="{00000000-0005-0000-0000-0000A9330000}"/>
    <cellStyle name="20% - Accent1 2 5 3 2 3 8" xfId="13395" xr:uid="{00000000-0005-0000-0000-0000AA330000}"/>
    <cellStyle name="20% - Accent1 2 5 3 2 3 8 2" xfId="13396" xr:uid="{00000000-0005-0000-0000-0000AB330000}"/>
    <cellStyle name="20% - Accent1 2 5 3 2 3 9" xfId="13397" xr:uid="{00000000-0005-0000-0000-0000AC330000}"/>
    <cellStyle name="20% - Accent1 2 5 3 2 4" xfId="13398" xr:uid="{00000000-0005-0000-0000-0000AD330000}"/>
    <cellStyle name="20% - Accent1 2 5 3 2 4 2" xfId="13399" xr:uid="{00000000-0005-0000-0000-0000AE330000}"/>
    <cellStyle name="20% - Accent1 2 5 3 2 4 2 2" xfId="13400" xr:uid="{00000000-0005-0000-0000-0000AF330000}"/>
    <cellStyle name="20% - Accent1 2 5 3 2 4 2 2 2" xfId="13401" xr:uid="{00000000-0005-0000-0000-0000B0330000}"/>
    <cellStyle name="20% - Accent1 2 5 3 2 4 2 3" xfId="13402" xr:uid="{00000000-0005-0000-0000-0000B1330000}"/>
    <cellStyle name="20% - Accent1 2 5 3 2 4 3" xfId="13403" xr:uid="{00000000-0005-0000-0000-0000B2330000}"/>
    <cellStyle name="20% - Accent1 2 5 3 2 4 3 2" xfId="13404" xr:uid="{00000000-0005-0000-0000-0000B3330000}"/>
    <cellStyle name="20% - Accent1 2 5 3 2 4 4" xfId="13405" xr:uid="{00000000-0005-0000-0000-0000B4330000}"/>
    <cellStyle name="20% - Accent1 2 5 3 2 5" xfId="13406" xr:uid="{00000000-0005-0000-0000-0000B5330000}"/>
    <cellStyle name="20% - Accent1 2 5 3 2 5 2" xfId="13407" xr:uid="{00000000-0005-0000-0000-0000B6330000}"/>
    <cellStyle name="20% - Accent1 2 5 3 2 5 2 2" xfId="13408" xr:uid="{00000000-0005-0000-0000-0000B7330000}"/>
    <cellStyle name="20% - Accent1 2 5 3 2 5 2 2 2" xfId="13409" xr:uid="{00000000-0005-0000-0000-0000B8330000}"/>
    <cellStyle name="20% - Accent1 2 5 3 2 5 2 3" xfId="13410" xr:uid="{00000000-0005-0000-0000-0000B9330000}"/>
    <cellStyle name="20% - Accent1 2 5 3 2 5 3" xfId="13411" xr:uid="{00000000-0005-0000-0000-0000BA330000}"/>
    <cellStyle name="20% - Accent1 2 5 3 2 5 3 2" xfId="13412" xr:uid="{00000000-0005-0000-0000-0000BB330000}"/>
    <cellStyle name="20% - Accent1 2 5 3 2 5 4" xfId="13413" xr:uid="{00000000-0005-0000-0000-0000BC330000}"/>
    <cellStyle name="20% - Accent1 2 5 3 2 6" xfId="13414" xr:uid="{00000000-0005-0000-0000-0000BD330000}"/>
    <cellStyle name="20% - Accent1 2 5 3 2 6 2" xfId="13415" xr:uid="{00000000-0005-0000-0000-0000BE330000}"/>
    <cellStyle name="20% - Accent1 2 5 3 2 6 2 2" xfId="13416" xr:uid="{00000000-0005-0000-0000-0000BF330000}"/>
    <cellStyle name="20% - Accent1 2 5 3 2 6 2 2 2" xfId="13417" xr:uid="{00000000-0005-0000-0000-0000C0330000}"/>
    <cellStyle name="20% - Accent1 2 5 3 2 6 2 3" xfId="13418" xr:uid="{00000000-0005-0000-0000-0000C1330000}"/>
    <cellStyle name="20% - Accent1 2 5 3 2 6 3" xfId="13419" xr:uid="{00000000-0005-0000-0000-0000C2330000}"/>
    <cellStyle name="20% - Accent1 2 5 3 2 6 3 2" xfId="13420" xr:uid="{00000000-0005-0000-0000-0000C3330000}"/>
    <cellStyle name="20% - Accent1 2 5 3 2 6 4" xfId="13421" xr:uid="{00000000-0005-0000-0000-0000C4330000}"/>
    <cellStyle name="20% - Accent1 2 5 3 2 7" xfId="13422" xr:uid="{00000000-0005-0000-0000-0000C5330000}"/>
    <cellStyle name="20% - Accent1 2 5 3 2 7 2" xfId="13423" xr:uid="{00000000-0005-0000-0000-0000C6330000}"/>
    <cellStyle name="20% - Accent1 2 5 3 2 7 2 2" xfId="13424" xr:uid="{00000000-0005-0000-0000-0000C7330000}"/>
    <cellStyle name="20% - Accent1 2 5 3 2 7 3" xfId="13425" xr:uid="{00000000-0005-0000-0000-0000C8330000}"/>
    <cellStyle name="20% - Accent1 2 5 3 2 8" xfId="13426" xr:uid="{00000000-0005-0000-0000-0000C9330000}"/>
    <cellStyle name="20% - Accent1 2 5 3 2 8 2" xfId="13427" xr:uid="{00000000-0005-0000-0000-0000CA330000}"/>
    <cellStyle name="20% - Accent1 2 5 3 2 8 2 2" xfId="13428" xr:uid="{00000000-0005-0000-0000-0000CB330000}"/>
    <cellStyle name="20% - Accent1 2 5 3 2 8 3" xfId="13429" xr:uid="{00000000-0005-0000-0000-0000CC330000}"/>
    <cellStyle name="20% - Accent1 2 5 3 2 9" xfId="13430" xr:uid="{00000000-0005-0000-0000-0000CD330000}"/>
    <cellStyle name="20% - Accent1 2 5 3 2 9 2" xfId="13431" xr:uid="{00000000-0005-0000-0000-0000CE330000}"/>
    <cellStyle name="20% - Accent1 2 5 3 3" xfId="13432" xr:uid="{00000000-0005-0000-0000-0000CF330000}"/>
    <cellStyle name="20% - Accent1 2 5 3 3 10" xfId="13433" xr:uid="{00000000-0005-0000-0000-0000D0330000}"/>
    <cellStyle name="20% - Accent1 2 5 3 3 10 2" xfId="13434" xr:uid="{00000000-0005-0000-0000-0000D1330000}"/>
    <cellStyle name="20% - Accent1 2 5 3 3 11" xfId="13435" xr:uid="{00000000-0005-0000-0000-0000D2330000}"/>
    <cellStyle name="20% - Accent1 2 5 3 3 2" xfId="13436" xr:uid="{00000000-0005-0000-0000-0000D3330000}"/>
    <cellStyle name="20% - Accent1 2 5 3 3 2 2" xfId="13437" xr:uid="{00000000-0005-0000-0000-0000D4330000}"/>
    <cellStyle name="20% - Accent1 2 5 3 3 2 2 2" xfId="13438" xr:uid="{00000000-0005-0000-0000-0000D5330000}"/>
    <cellStyle name="20% - Accent1 2 5 3 3 2 2 2 2" xfId="13439" xr:uid="{00000000-0005-0000-0000-0000D6330000}"/>
    <cellStyle name="20% - Accent1 2 5 3 3 2 2 2 2 2" xfId="13440" xr:uid="{00000000-0005-0000-0000-0000D7330000}"/>
    <cellStyle name="20% - Accent1 2 5 3 3 2 2 2 3" xfId="13441" xr:uid="{00000000-0005-0000-0000-0000D8330000}"/>
    <cellStyle name="20% - Accent1 2 5 3 3 2 2 3" xfId="13442" xr:uid="{00000000-0005-0000-0000-0000D9330000}"/>
    <cellStyle name="20% - Accent1 2 5 3 3 2 2 3 2" xfId="13443" xr:uid="{00000000-0005-0000-0000-0000DA330000}"/>
    <cellStyle name="20% - Accent1 2 5 3 3 2 2 4" xfId="13444" xr:uid="{00000000-0005-0000-0000-0000DB330000}"/>
    <cellStyle name="20% - Accent1 2 5 3 3 2 3" xfId="13445" xr:uid="{00000000-0005-0000-0000-0000DC330000}"/>
    <cellStyle name="20% - Accent1 2 5 3 3 2 3 2" xfId="13446" xr:uid="{00000000-0005-0000-0000-0000DD330000}"/>
    <cellStyle name="20% - Accent1 2 5 3 3 2 3 2 2" xfId="13447" xr:uid="{00000000-0005-0000-0000-0000DE330000}"/>
    <cellStyle name="20% - Accent1 2 5 3 3 2 3 2 2 2" xfId="13448" xr:uid="{00000000-0005-0000-0000-0000DF330000}"/>
    <cellStyle name="20% - Accent1 2 5 3 3 2 3 2 3" xfId="13449" xr:uid="{00000000-0005-0000-0000-0000E0330000}"/>
    <cellStyle name="20% - Accent1 2 5 3 3 2 3 3" xfId="13450" xr:uid="{00000000-0005-0000-0000-0000E1330000}"/>
    <cellStyle name="20% - Accent1 2 5 3 3 2 3 3 2" xfId="13451" xr:uid="{00000000-0005-0000-0000-0000E2330000}"/>
    <cellStyle name="20% - Accent1 2 5 3 3 2 3 4" xfId="13452" xr:uid="{00000000-0005-0000-0000-0000E3330000}"/>
    <cellStyle name="20% - Accent1 2 5 3 3 2 4" xfId="13453" xr:uid="{00000000-0005-0000-0000-0000E4330000}"/>
    <cellStyle name="20% - Accent1 2 5 3 3 2 4 2" xfId="13454" xr:uid="{00000000-0005-0000-0000-0000E5330000}"/>
    <cellStyle name="20% - Accent1 2 5 3 3 2 4 2 2" xfId="13455" xr:uid="{00000000-0005-0000-0000-0000E6330000}"/>
    <cellStyle name="20% - Accent1 2 5 3 3 2 4 2 2 2" xfId="13456" xr:uid="{00000000-0005-0000-0000-0000E7330000}"/>
    <cellStyle name="20% - Accent1 2 5 3 3 2 4 2 3" xfId="13457" xr:uid="{00000000-0005-0000-0000-0000E8330000}"/>
    <cellStyle name="20% - Accent1 2 5 3 3 2 4 3" xfId="13458" xr:uid="{00000000-0005-0000-0000-0000E9330000}"/>
    <cellStyle name="20% - Accent1 2 5 3 3 2 4 3 2" xfId="13459" xr:uid="{00000000-0005-0000-0000-0000EA330000}"/>
    <cellStyle name="20% - Accent1 2 5 3 3 2 4 4" xfId="13460" xr:uid="{00000000-0005-0000-0000-0000EB330000}"/>
    <cellStyle name="20% - Accent1 2 5 3 3 2 5" xfId="13461" xr:uid="{00000000-0005-0000-0000-0000EC330000}"/>
    <cellStyle name="20% - Accent1 2 5 3 3 2 5 2" xfId="13462" xr:uid="{00000000-0005-0000-0000-0000ED330000}"/>
    <cellStyle name="20% - Accent1 2 5 3 3 2 5 2 2" xfId="13463" xr:uid="{00000000-0005-0000-0000-0000EE330000}"/>
    <cellStyle name="20% - Accent1 2 5 3 3 2 5 3" xfId="13464" xr:uid="{00000000-0005-0000-0000-0000EF330000}"/>
    <cellStyle name="20% - Accent1 2 5 3 3 2 6" xfId="13465" xr:uid="{00000000-0005-0000-0000-0000F0330000}"/>
    <cellStyle name="20% - Accent1 2 5 3 3 2 6 2" xfId="13466" xr:uid="{00000000-0005-0000-0000-0000F1330000}"/>
    <cellStyle name="20% - Accent1 2 5 3 3 2 6 2 2" xfId="13467" xr:uid="{00000000-0005-0000-0000-0000F2330000}"/>
    <cellStyle name="20% - Accent1 2 5 3 3 2 6 3" xfId="13468" xr:uid="{00000000-0005-0000-0000-0000F3330000}"/>
    <cellStyle name="20% - Accent1 2 5 3 3 2 7" xfId="13469" xr:uid="{00000000-0005-0000-0000-0000F4330000}"/>
    <cellStyle name="20% - Accent1 2 5 3 3 2 7 2" xfId="13470" xr:uid="{00000000-0005-0000-0000-0000F5330000}"/>
    <cellStyle name="20% - Accent1 2 5 3 3 2 8" xfId="13471" xr:uid="{00000000-0005-0000-0000-0000F6330000}"/>
    <cellStyle name="20% - Accent1 2 5 3 3 2 8 2" xfId="13472" xr:uid="{00000000-0005-0000-0000-0000F7330000}"/>
    <cellStyle name="20% - Accent1 2 5 3 3 2 9" xfId="13473" xr:uid="{00000000-0005-0000-0000-0000F8330000}"/>
    <cellStyle name="20% - Accent1 2 5 3 3 3" xfId="13474" xr:uid="{00000000-0005-0000-0000-0000F9330000}"/>
    <cellStyle name="20% - Accent1 2 5 3 3 3 2" xfId="13475" xr:uid="{00000000-0005-0000-0000-0000FA330000}"/>
    <cellStyle name="20% - Accent1 2 5 3 3 3 2 2" xfId="13476" xr:uid="{00000000-0005-0000-0000-0000FB330000}"/>
    <cellStyle name="20% - Accent1 2 5 3 3 3 2 2 2" xfId="13477" xr:uid="{00000000-0005-0000-0000-0000FC330000}"/>
    <cellStyle name="20% - Accent1 2 5 3 3 3 2 2 2 2" xfId="13478" xr:uid="{00000000-0005-0000-0000-0000FD330000}"/>
    <cellStyle name="20% - Accent1 2 5 3 3 3 2 2 3" xfId="13479" xr:uid="{00000000-0005-0000-0000-0000FE330000}"/>
    <cellStyle name="20% - Accent1 2 5 3 3 3 2 3" xfId="13480" xr:uid="{00000000-0005-0000-0000-0000FF330000}"/>
    <cellStyle name="20% - Accent1 2 5 3 3 3 2 3 2" xfId="13481" xr:uid="{00000000-0005-0000-0000-000000340000}"/>
    <cellStyle name="20% - Accent1 2 5 3 3 3 2 4" xfId="13482" xr:uid="{00000000-0005-0000-0000-000001340000}"/>
    <cellStyle name="20% - Accent1 2 5 3 3 3 3" xfId="13483" xr:uid="{00000000-0005-0000-0000-000002340000}"/>
    <cellStyle name="20% - Accent1 2 5 3 3 3 3 2" xfId="13484" xr:uid="{00000000-0005-0000-0000-000003340000}"/>
    <cellStyle name="20% - Accent1 2 5 3 3 3 3 2 2" xfId="13485" xr:uid="{00000000-0005-0000-0000-000004340000}"/>
    <cellStyle name="20% - Accent1 2 5 3 3 3 3 2 2 2" xfId="13486" xr:uid="{00000000-0005-0000-0000-000005340000}"/>
    <cellStyle name="20% - Accent1 2 5 3 3 3 3 2 3" xfId="13487" xr:uid="{00000000-0005-0000-0000-000006340000}"/>
    <cellStyle name="20% - Accent1 2 5 3 3 3 3 3" xfId="13488" xr:uid="{00000000-0005-0000-0000-000007340000}"/>
    <cellStyle name="20% - Accent1 2 5 3 3 3 3 3 2" xfId="13489" xr:uid="{00000000-0005-0000-0000-000008340000}"/>
    <cellStyle name="20% - Accent1 2 5 3 3 3 3 4" xfId="13490" xr:uid="{00000000-0005-0000-0000-000009340000}"/>
    <cellStyle name="20% - Accent1 2 5 3 3 3 4" xfId="13491" xr:uid="{00000000-0005-0000-0000-00000A340000}"/>
    <cellStyle name="20% - Accent1 2 5 3 3 3 4 2" xfId="13492" xr:uid="{00000000-0005-0000-0000-00000B340000}"/>
    <cellStyle name="20% - Accent1 2 5 3 3 3 4 2 2" xfId="13493" xr:uid="{00000000-0005-0000-0000-00000C340000}"/>
    <cellStyle name="20% - Accent1 2 5 3 3 3 4 2 2 2" xfId="13494" xr:uid="{00000000-0005-0000-0000-00000D340000}"/>
    <cellStyle name="20% - Accent1 2 5 3 3 3 4 2 3" xfId="13495" xr:uid="{00000000-0005-0000-0000-00000E340000}"/>
    <cellStyle name="20% - Accent1 2 5 3 3 3 4 3" xfId="13496" xr:uid="{00000000-0005-0000-0000-00000F340000}"/>
    <cellStyle name="20% - Accent1 2 5 3 3 3 4 3 2" xfId="13497" xr:uid="{00000000-0005-0000-0000-000010340000}"/>
    <cellStyle name="20% - Accent1 2 5 3 3 3 4 4" xfId="13498" xr:uid="{00000000-0005-0000-0000-000011340000}"/>
    <cellStyle name="20% - Accent1 2 5 3 3 3 5" xfId="13499" xr:uid="{00000000-0005-0000-0000-000012340000}"/>
    <cellStyle name="20% - Accent1 2 5 3 3 3 5 2" xfId="13500" xr:uid="{00000000-0005-0000-0000-000013340000}"/>
    <cellStyle name="20% - Accent1 2 5 3 3 3 5 2 2" xfId="13501" xr:uid="{00000000-0005-0000-0000-000014340000}"/>
    <cellStyle name="20% - Accent1 2 5 3 3 3 5 3" xfId="13502" xr:uid="{00000000-0005-0000-0000-000015340000}"/>
    <cellStyle name="20% - Accent1 2 5 3 3 3 6" xfId="13503" xr:uid="{00000000-0005-0000-0000-000016340000}"/>
    <cellStyle name="20% - Accent1 2 5 3 3 3 6 2" xfId="13504" xr:uid="{00000000-0005-0000-0000-000017340000}"/>
    <cellStyle name="20% - Accent1 2 5 3 3 3 6 2 2" xfId="13505" xr:uid="{00000000-0005-0000-0000-000018340000}"/>
    <cellStyle name="20% - Accent1 2 5 3 3 3 6 3" xfId="13506" xr:uid="{00000000-0005-0000-0000-000019340000}"/>
    <cellStyle name="20% - Accent1 2 5 3 3 3 7" xfId="13507" xr:uid="{00000000-0005-0000-0000-00001A340000}"/>
    <cellStyle name="20% - Accent1 2 5 3 3 3 7 2" xfId="13508" xr:uid="{00000000-0005-0000-0000-00001B340000}"/>
    <cellStyle name="20% - Accent1 2 5 3 3 3 8" xfId="13509" xr:uid="{00000000-0005-0000-0000-00001C340000}"/>
    <cellStyle name="20% - Accent1 2 5 3 3 3 8 2" xfId="13510" xr:uid="{00000000-0005-0000-0000-00001D340000}"/>
    <cellStyle name="20% - Accent1 2 5 3 3 3 9" xfId="13511" xr:uid="{00000000-0005-0000-0000-00001E340000}"/>
    <cellStyle name="20% - Accent1 2 5 3 3 4" xfId="13512" xr:uid="{00000000-0005-0000-0000-00001F340000}"/>
    <cellStyle name="20% - Accent1 2 5 3 3 4 2" xfId="13513" xr:uid="{00000000-0005-0000-0000-000020340000}"/>
    <cellStyle name="20% - Accent1 2 5 3 3 4 2 2" xfId="13514" xr:uid="{00000000-0005-0000-0000-000021340000}"/>
    <cellStyle name="20% - Accent1 2 5 3 3 4 2 2 2" xfId="13515" xr:uid="{00000000-0005-0000-0000-000022340000}"/>
    <cellStyle name="20% - Accent1 2 5 3 3 4 2 3" xfId="13516" xr:uid="{00000000-0005-0000-0000-000023340000}"/>
    <cellStyle name="20% - Accent1 2 5 3 3 4 3" xfId="13517" xr:uid="{00000000-0005-0000-0000-000024340000}"/>
    <cellStyle name="20% - Accent1 2 5 3 3 4 3 2" xfId="13518" xr:uid="{00000000-0005-0000-0000-000025340000}"/>
    <cellStyle name="20% - Accent1 2 5 3 3 4 4" xfId="13519" xr:uid="{00000000-0005-0000-0000-000026340000}"/>
    <cellStyle name="20% - Accent1 2 5 3 3 5" xfId="13520" xr:uid="{00000000-0005-0000-0000-000027340000}"/>
    <cellStyle name="20% - Accent1 2 5 3 3 5 2" xfId="13521" xr:uid="{00000000-0005-0000-0000-000028340000}"/>
    <cellStyle name="20% - Accent1 2 5 3 3 5 2 2" xfId="13522" xr:uid="{00000000-0005-0000-0000-000029340000}"/>
    <cellStyle name="20% - Accent1 2 5 3 3 5 2 2 2" xfId="13523" xr:uid="{00000000-0005-0000-0000-00002A340000}"/>
    <cellStyle name="20% - Accent1 2 5 3 3 5 2 3" xfId="13524" xr:uid="{00000000-0005-0000-0000-00002B340000}"/>
    <cellStyle name="20% - Accent1 2 5 3 3 5 3" xfId="13525" xr:uid="{00000000-0005-0000-0000-00002C340000}"/>
    <cellStyle name="20% - Accent1 2 5 3 3 5 3 2" xfId="13526" xr:uid="{00000000-0005-0000-0000-00002D340000}"/>
    <cellStyle name="20% - Accent1 2 5 3 3 5 4" xfId="13527" xr:uid="{00000000-0005-0000-0000-00002E340000}"/>
    <cellStyle name="20% - Accent1 2 5 3 3 6" xfId="13528" xr:uid="{00000000-0005-0000-0000-00002F340000}"/>
    <cellStyle name="20% - Accent1 2 5 3 3 6 2" xfId="13529" xr:uid="{00000000-0005-0000-0000-000030340000}"/>
    <cellStyle name="20% - Accent1 2 5 3 3 6 2 2" xfId="13530" xr:uid="{00000000-0005-0000-0000-000031340000}"/>
    <cellStyle name="20% - Accent1 2 5 3 3 6 2 2 2" xfId="13531" xr:uid="{00000000-0005-0000-0000-000032340000}"/>
    <cellStyle name="20% - Accent1 2 5 3 3 6 2 3" xfId="13532" xr:uid="{00000000-0005-0000-0000-000033340000}"/>
    <cellStyle name="20% - Accent1 2 5 3 3 6 3" xfId="13533" xr:uid="{00000000-0005-0000-0000-000034340000}"/>
    <cellStyle name="20% - Accent1 2 5 3 3 6 3 2" xfId="13534" xr:uid="{00000000-0005-0000-0000-000035340000}"/>
    <cellStyle name="20% - Accent1 2 5 3 3 6 4" xfId="13535" xr:uid="{00000000-0005-0000-0000-000036340000}"/>
    <cellStyle name="20% - Accent1 2 5 3 3 7" xfId="13536" xr:uid="{00000000-0005-0000-0000-000037340000}"/>
    <cellStyle name="20% - Accent1 2 5 3 3 7 2" xfId="13537" xr:uid="{00000000-0005-0000-0000-000038340000}"/>
    <cellStyle name="20% - Accent1 2 5 3 3 7 2 2" xfId="13538" xr:uid="{00000000-0005-0000-0000-000039340000}"/>
    <cellStyle name="20% - Accent1 2 5 3 3 7 3" xfId="13539" xr:uid="{00000000-0005-0000-0000-00003A340000}"/>
    <cellStyle name="20% - Accent1 2 5 3 3 8" xfId="13540" xr:uid="{00000000-0005-0000-0000-00003B340000}"/>
    <cellStyle name="20% - Accent1 2 5 3 3 8 2" xfId="13541" xr:uid="{00000000-0005-0000-0000-00003C340000}"/>
    <cellStyle name="20% - Accent1 2 5 3 3 8 2 2" xfId="13542" xr:uid="{00000000-0005-0000-0000-00003D340000}"/>
    <cellStyle name="20% - Accent1 2 5 3 3 8 3" xfId="13543" xr:uid="{00000000-0005-0000-0000-00003E340000}"/>
    <cellStyle name="20% - Accent1 2 5 3 3 9" xfId="13544" xr:uid="{00000000-0005-0000-0000-00003F340000}"/>
    <cellStyle name="20% - Accent1 2 5 3 3 9 2" xfId="13545" xr:uid="{00000000-0005-0000-0000-000040340000}"/>
    <cellStyle name="20% - Accent1 2 5 3 4" xfId="13546" xr:uid="{00000000-0005-0000-0000-000041340000}"/>
    <cellStyle name="20% - Accent1 2 5 3 4 10" xfId="13547" xr:uid="{00000000-0005-0000-0000-000042340000}"/>
    <cellStyle name="20% - Accent1 2 5 3 4 10 2" xfId="13548" xr:uid="{00000000-0005-0000-0000-000043340000}"/>
    <cellStyle name="20% - Accent1 2 5 3 4 11" xfId="13549" xr:uid="{00000000-0005-0000-0000-000044340000}"/>
    <cellStyle name="20% - Accent1 2 5 3 4 2" xfId="13550" xr:uid="{00000000-0005-0000-0000-000045340000}"/>
    <cellStyle name="20% - Accent1 2 5 3 4 2 2" xfId="13551" xr:uid="{00000000-0005-0000-0000-000046340000}"/>
    <cellStyle name="20% - Accent1 2 5 3 4 2 2 2" xfId="13552" xr:uid="{00000000-0005-0000-0000-000047340000}"/>
    <cellStyle name="20% - Accent1 2 5 3 4 2 2 2 2" xfId="13553" xr:uid="{00000000-0005-0000-0000-000048340000}"/>
    <cellStyle name="20% - Accent1 2 5 3 4 2 2 2 2 2" xfId="13554" xr:uid="{00000000-0005-0000-0000-000049340000}"/>
    <cellStyle name="20% - Accent1 2 5 3 4 2 2 2 3" xfId="13555" xr:uid="{00000000-0005-0000-0000-00004A340000}"/>
    <cellStyle name="20% - Accent1 2 5 3 4 2 2 3" xfId="13556" xr:uid="{00000000-0005-0000-0000-00004B340000}"/>
    <cellStyle name="20% - Accent1 2 5 3 4 2 2 3 2" xfId="13557" xr:uid="{00000000-0005-0000-0000-00004C340000}"/>
    <cellStyle name="20% - Accent1 2 5 3 4 2 2 4" xfId="13558" xr:uid="{00000000-0005-0000-0000-00004D340000}"/>
    <cellStyle name="20% - Accent1 2 5 3 4 2 3" xfId="13559" xr:uid="{00000000-0005-0000-0000-00004E340000}"/>
    <cellStyle name="20% - Accent1 2 5 3 4 2 3 2" xfId="13560" xr:uid="{00000000-0005-0000-0000-00004F340000}"/>
    <cellStyle name="20% - Accent1 2 5 3 4 2 3 2 2" xfId="13561" xr:uid="{00000000-0005-0000-0000-000050340000}"/>
    <cellStyle name="20% - Accent1 2 5 3 4 2 3 2 2 2" xfId="13562" xr:uid="{00000000-0005-0000-0000-000051340000}"/>
    <cellStyle name="20% - Accent1 2 5 3 4 2 3 2 3" xfId="13563" xr:uid="{00000000-0005-0000-0000-000052340000}"/>
    <cellStyle name="20% - Accent1 2 5 3 4 2 3 3" xfId="13564" xr:uid="{00000000-0005-0000-0000-000053340000}"/>
    <cellStyle name="20% - Accent1 2 5 3 4 2 3 3 2" xfId="13565" xr:uid="{00000000-0005-0000-0000-000054340000}"/>
    <cellStyle name="20% - Accent1 2 5 3 4 2 3 4" xfId="13566" xr:uid="{00000000-0005-0000-0000-000055340000}"/>
    <cellStyle name="20% - Accent1 2 5 3 4 2 4" xfId="13567" xr:uid="{00000000-0005-0000-0000-000056340000}"/>
    <cellStyle name="20% - Accent1 2 5 3 4 2 4 2" xfId="13568" xr:uid="{00000000-0005-0000-0000-000057340000}"/>
    <cellStyle name="20% - Accent1 2 5 3 4 2 4 2 2" xfId="13569" xr:uid="{00000000-0005-0000-0000-000058340000}"/>
    <cellStyle name="20% - Accent1 2 5 3 4 2 4 2 2 2" xfId="13570" xr:uid="{00000000-0005-0000-0000-000059340000}"/>
    <cellStyle name="20% - Accent1 2 5 3 4 2 4 2 3" xfId="13571" xr:uid="{00000000-0005-0000-0000-00005A340000}"/>
    <cellStyle name="20% - Accent1 2 5 3 4 2 4 3" xfId="13572" xr:uid="{00000000-0005-0000-0000-00005B340000}"/>
    <cellStyle name="20% - Accent1 2 5 3 4 2 4 3 2" xfId="13573" xr:uid="{00000000-0005-0000-0000-00005C340000}"/>
    <cellStyle name="20% - Accent1 2 5 3 4 2 4 4" xfId="13574" xr:uid="{00000000-0005-0000-0000-00005D340000}"/>
    <cellStyle name="20% - Accent1 2 5 3 4 2 5" xfId="13575" xr:uid="{00000000-0005-0000-0000-00005E340000}"/>
    <cellStyle name="20% - Accent1 2 5 3 4 2 5 2" xfId="13576" xr:uid="{00000000-0005-0000-0000-00005F340000}"/>
    <cellStyle name="20% - Accent1 2 5 3 4 2 5 2 2" xfId="13577" xr:uid="{00000000-0005-0000-0000-000060340000}"/>
    <cellStyle name="20% - Accent1 2 5 3 4 2 5 3" xfId="13578" xr:uid="{00000000-0005-0000-0000-000061340000}"/>
    <cellStyle name="20% - Accent1 2 5 3 4 2 6" xfId="13579" xr:uid="{00000000-0005-0000-0000-000062340000}"/>
    <cellStyle name="20% - Accent1 2 5 3 4 2 6 2" xfId="13580" xr:uid="{00000000-0005-0000-0000-000063340000}"/>
    <cellStyle name="20% - Accent1 2 5 3 4 2 6 2 2" xfId="13581" xr:uid="{00000000-0005-0000-0000-000064340000}"/>
    <cellStyle name="20% - Accent1 2 5 3 4 2 6 3" xfId="13582" xr:uid="{00000000-0005-0000-0000-000065340000}"/>
    <cellStyle name="20% - Accent1 2 5 3 4 2 7" xfId="13583" xr:uid="{00000000-0005-0000-0000-000066340000}"/>
    <cellStyle name="20% - Accent1 2 5 3 4 2 7 2" xfId="13584" xr:uid="{00000000-0005-0000-0000-000067340000}"/>
    <cellStyle name="20% - Accent1 2 5 3 4 2 8" xfId="13585" xr:uid="{00000000-0005-0000-0000-000068340000}"/>
    <cellStyle name="20% - Accent1 2 5 3 4 2 8 2" xfId="13586" xr:uid="{00000000-0005-0000-0000-000069340000}"/>
    <cellStyle name="20% - Accent1 2 5 3 4 2 9" xfId="13587" xr:uid="{00000000-0005-0000-0000-00006A340000}"/>
    <cellStyle name="20% - Accent1 2 5 3 4 3" xfId="13588" xr:uid="{00000000-0005-0000-0000-00006B340000}"/>
    <cellStyle name="20% - Accent1 2 5 3 4 3 2" xfId="13589" xr:uid="{00000000-0005-0000-0000-00006C340000}"/>
    <cellStyle name="20% - Accent1 2 5 3 4 3 2 2" xfId="13590" xr:uid="{00000000-0005-0000-0000-00006D340000}"/>
    <cellStyle name="20% - Accent1 2 5 3 4 3 2 2 2" xfId="13591" xr:uid="{00000000-0005-0000-0000-00006E340000}"/>
    <cellStyle name="20% - Accent1 2 5 3 4 3 2 2 2 2" xfId="13592" xr:uid="{00000000-0005-0000-0000-00006F340000}"/>
    <cellStyle name="20% - Accent1 2 5 3 4 3 2 2 3" xfId="13593" xr:uid="{00000000-0005-0000-0000-000070340000}"/>
    <cellStyle name="20% - Accent1 2 5 3 4 3 2 3" xfId="13594" xr:uid="{00000000-0005-0000-0000-000071340000}"/>
    <cellStyle name="20% - Accent1 2 5 3 4 3 2 3 2" xfId="13595" xr:uid="{00000000-0005-0000-0000-000072340000}"/>
    <cellStyle name="20% - Accent1 2 5 3 4 3 2 4" xfId="13596" xr:uid="{00000000-0005-0000-0000-000073340000}"/>
    <cellStyle name="20% - Accent1 2 5 3 4 3 3" xfId="13597" xr:uid="{00000000-0005-0000-0000-000074340000}"/>
    <cellStyle name="20% - Accent1 2 5 3 4 3 3 2" xfId="13598" xr:uid="{00000000-0005-0000-0000-000075340000}"/>
    <cellStyle name="20% - Accent1 2 5 3 4 3 3 2 2" xfId="13599" xr:uid="{00000000-0005-0000-0000-000076340000}"/>
    <cellStyle name="20% - Accent1 2 5 3 4 3 3 2 2 2" xfId="13600" xr:uid="{00000000-0005-0000-0000-000077340000}"/>
    <cellStyle name="20% - Accent1 2 5 3 4 3 3 2 3" xfId="13601" xr:uid="{00000000-0005-0000-0000-000078340000}"/>
    <cellStyle name="20% - Accent1 2 5 3 4 3 3 3" xfId="13602" xr:uid="{00000000-0005-0000-0000-000079340000}"/>
    <cellStyle name="20% - Accent1 2 5 3 4 3 3 3 2" xfId="13603" xr:uid="{00000000-0005-0000-0000-00007A340000}"/>
    <cellStyle name="20% - Accent1 2 5 3 4 3 3 4" xfId="13604" xr:uid="{00000000-0005-0000-0000-00007B340000}"/>
    <cellStyle name="20% - Accent1 2 5 3 4 3 4" xfId="13605" xr:uid="{00000000-0005-0000-0000-00007C340000}"/>
    <cellStyle name="20% - Accent1 2 5 3 4 3 4 2" xfId="13606" xr:uid="{00000000-0005-0000-0000-00007D340000}"/>
    <cellStyle name="20% - Accent1 2 5 3 4 3 4 2 2" xfId="13607" xr:uid="{00000000-0005-0000-0000-00007E340000}"/>
    <cellStyle name="20% - Accent1 2 5 3 4 3 4 2 2 2" xfId="13608" xr:uid="{00000000-0005-0000-0000-00007F340000}"/>
    <cellStyle name="20% - Accent1 2 5 3 4 3 4 2 3" xfId="13609" xr:uid="{00000000-0005-0000-0000-000080340000}"/>
    <cellStyle name="20% - Accent1 2 5 3 4 3 4 3" xfId="13610" xr:uid="{00000000-0005-0000-0000-000081340000}"/>
    <cellStyle name="20% - Accent1 2 5 3 4 3 4 3 2" xfId="13611" xr:uid="{00000000-0005-0000-0000-000082340000}"/>
    <cellStyle name="20% - Accent1 2 5 3 4 3 4 4" xfId="13612" xr:uid="{00000000-0005-0000-0000-000083340000}"/>
    <cellStyle name="20% - Accent1 2 5 3 4 3 5" xfId="13613" xr:uid="{00000000-0005-0000-0000-000084340000}"/>
    <cellStyle name="20% - Accent1 2 5 3 4 3 5 2" xfId="13614" xr:uid="{00000000-0005-0000-0000-000085340000}"/>
    <cellStyle name="20% - Accent1 2 5 3 4 3 5 2 2" xfId="13615" xr:uid="{00000000-0005-0000-0000-000086340000}"/>
    <cellStyle name="20% - Accent1 2 5 3 4 3 5 3" xfId="13616" xr:uid="{00000000-0005-0000-0000-000087340000}"/>
    <cellStyle name="20% - Accent1 2 5 3 4 3 6" xfId="13617" xr:uid="{00000000-0005-0000-0000-000088340000}"/>
    <cellStyle name="20% - Accent1 2 5 3 4 3 6 2" xfId="13618" xr:uid="{00000000-0005-0000-0000-000089340000}"/>
    <cellStyle name="20% - Accent1 2 5 3 4 3 6 2 2" xfId="13619" xr:uid="{00000000-0005-0000-0000-00008A340000}"/>
    <cellStyle name="20% - Accent1 2 5 3 4 3 6 3" xfId="13620" xr:uid="{00000000-0005-0000-0000-00008B340000}"/>
    <cellStyle name="20% - Accent1 2 5 3 4 3 7" xfId="13621" xr:uid="{00000000-0005-0000-0000-00008C340000}"/>
    <cellStyle name="20% - Accent1 2 5 3 4 3 7 2" xfId="13622" xr:uid="{00000000-0005-0000-0000-00008D340000}"/>
    <cellStyle name="20% - Accent1 2 5 3 4 3 8" xfId="13623" xr:uid="{00000000-0005-0000-0000-00008E340000}"/>
    <cellStyle name="20% - Accent1 2 5 3 4 3 8 2" xfId="13624" xr:uid="{00000000-0005-0000-0000-00008F340000}"/>
    <cellStyle name="20% - Accent1 2 5 3 4 3 9" xfId="13625" xr:uid="{00000000-0005-0000-0000-000090340000}"/>
    <cellStyle name="20% - Accent1 2 5 3 4 4" xfId="13626" xr:uid="{00000000-0005-0000-0000-000091340000}"/>
    <cellStyle name="20% - Accent1 2 5 3 4 4 2" xfId="13627" xr:uid="{00000000-0005-0000-0000-000092340000}"/>
    <cellStyle name="20% - Accent1 2 5 3 4 4 2 2" xfId="13628" xr:uid="{00000000-0005-0000-0000-000093340000}"/>
    <cellStyle name="20% - Accent1 2 5 3 4 4 2 2 2" xfId="13629" xr:uid="{00000000-0005-0000-0000-000094340000}"/>
    <cellStyle name="20% - Accent1 2 5 3 4 4 2 3" xfId="13630" xr:uid="{00000000-0005-0000-0000-000095340000}"/>
    <cellStyle name="20% - Accent1 2 5 3 4 4 3" xfId="13631" xr:uid="{00000000-0005-0000-0000-000096340000}"/>
    <cellStyle name="20% - Accent1 2 5 3 4 4 3 2" xfId="13632" xr:uid="{00000000-0005-0000-0000-000097340000}"/>
    <cellStyle name="20% - Accent1 2 5 3 4 4 4" xfId="13633" xr:uid="{00000000-0005-0000-0000-000098340000}"/>
    <cellStyle name="20% - Accent1 2 5 3 4 5" xfId="13634" xr:uid="{00000000-0005-0000-0000-000099340000}"/>
    <cellStyle name="20% - Accent1 2 5 3 4 5 2" xfId="13635" xr:uid="{00000000-0005-0000-0000-00009A340000}"/>
    <cellStyle name="20% - Accent1 2 5 3 4 5 2 2" xfId="13636" xr:uid="{00000000-0005-0000-0000-00009B340000}"/>
    <cellStyle name="20% - Accent1 2 5 3 4 5 2 2 2" xfId="13637" xr:uid="{00000000-0005-0000-0000-00009C340000}"/>
    <cellStyle name="20% - Accent1 2 5 3 4 5 2 3" xfId="13638" xr:uid="{00000000-0005-0000-0000-00009D340000}"/>
    <cellStyle name="20% - Accent1 2 5 3 4 5 3" xfId="13639" xr:uid="{00000000-0005-0000-0000-00009E340000}"/>
    <cellStyle name="20% - Accent1 2 5 3 4 5 3 2" xfId="13640" xr:uid="{00000000-0005-0000-0000-00009F340000}"/>
    <cellStyle name="20% - Accent1 2 5 3 4 5 4" xfId="13641" xr:uid="{00000000-0005-0000-0000-0000A0340000}"/>
    <cellStyle name="20% - Accent1 2 5 3 4 6" xfId="13642" xr:uid="{00000000-0005-0000-0000-0000A1340000}"/>
    <cellStyle name="20% - Accent1 2 5 3 4 6 2" xfId="13643" xr:uid="{00000000-0005-0000-0000-0000A2340000}"/>
    <cellStyle name="20% - Accent1 2 5 3 4 6 2 2" xfId="13644" xr:uid="{00000000-0005-0000-0000-0000A3340000}"/>
    <cellStyle name="20% - Accent1 2 5 3 4 6 2 2 2" xfId="13645" xr:uid="{00000000-0005-0000-0000-0000A4340000}"/>
    <cellStyle name="20% - Accent1 2 5 3 4 6 2 3" xfId="13646" xr:uid="{00000000-0005-0000-0000-0000A5340000}"/>
    <cellStyle name="20% - Accent1 2 5 3 4 6 3" xfId="13647" xr:uid="{00000000-0005-0000-0000-0000A6340000}"/>
    <cellStyle name="20% - Accent1 2 5 3 4 6 3 2" xfId="13648" xr:uid="{00000000-0005-0000-0000-0000A7340000}"/>
    <cellStyle name="20% - Accent1 2 5 3 4 6 4" xfId="13649" xr:uid="{00000000-0005-0000-0000-0000A8340000}"/>
    <cellStyle name="20% - Accent1 2 5 3 4 7" xfId="13650" xr:uid="{00000000-0005-0000-0000-0000A9340000}"/>
    <cellStyle name="20% - Accent1 2 5 3 4 7 2" xfId="13651" xr:uid="{00000000-0005-0000-0000-0000AA340000}"/>
    <cellStyle name="20% - Accent1 2 5 3 4 7 2 2" xfId="13652" xr:uid="{00000000-0005-0000-0000-0000AB340000}"/>
    <cellStyle name="20% - Accent1 2 5 3 4 7 3" xfId="13653" xr:uid="{00000000-0005-0000-0000-0000AC340000}"/>
    <cellStyle name="20% - Accent1 2 5 3 4 8" xfId="13654" xr:uid="{00000000-0005-0000-0000-0000AD340000}"/>
    <cellStyle name="20% - Accent1 2 5 3 4 8 2" xfId="13655" xr:uid="{00000000-0005-0000-0000-0000AE340000}"/>
    <cellStyle name="20% - Accent1 2 5 3 4 8 2 2" xfId="13656" xr:uid="{00000000-0005-0000-0000-0000AF340000}"/>
    <cellStyle name="20% - Accent1 2 5 3 4 8 3" xfId="13657" xr:uid="{00000000-0005-0000-0000-0000B0340000}"/>
    <cellStyle name="20% - Accent1 2 5 3 4 9" xfId="13658" xr:uid="{00000000-0005-0000-0000-0000B1340000}"/>
    <cellStyle name="20% - Accent1 2 5 3 4 9 2" xfId="13659" xr:uid="{00000000-0005-0000-0000-0000B2340000}"/>
    <cellStyle name="20% - Accent1 2 5 3 5" xfId="13660" xr:uid="{00000000-0005-0000-0000-0000B3340000}"/>
    <cellStyle name="20% - Accent1 2 5 3 5 2" xfId="13661" xr:uid="{00000000-0005-0000-0000-0000B4340000}"/>
    <cellStyle name="20% - Accent1 2 5 3 5 2 2" xfId="13662" xr:uid="{00000000-0005-0000-0000-0000B5340000}"/>
    <cellStyle name="20% - Accent1 2 5 3 5 2 2 2" xfId="13663" xr:uid="{00000000-0005-0000-0000-0000B6340000}"/>
    <cellStyle name="20% - Accent1 2 5 3 5 2 2 2 2" xfId="13664" xr:uid="{00000000-0005-0000-0000-0000B7340000}"/>
    <cellStyle name="20% - Accent1 2 5 3 5 2 2 3" xfId="13665" xr:uid="{00000000-0005-0000-0000-0000B8340000}"/>
    <cellStyle name="20% - Accent1 2 5 3 5 2 3" xfId="13666" xr:uid="{00000000-0005-0000-0000-0000B9340000}"/>
    <cellStyle name="20% - Accent1 2 5 3 5 2 3 2" xfId="13667" xr:uid="{00000000-0005-0000-0000-0000BA340000}"/>
    <cellStyle name="20% - Accent1 2 5 3 5 2 4" xfId="13668" xr:uid="{00000000-0005-0000-0000-0000BB340000}"/>
    <cellStyle name="20% - Accent1 2 5 3 5 3" xfId="13669" xr:uid="{00000000-0005-0000-0000-0000BC340000}"/>
    <cellStyle name="20% - Accent1 2 5 3 5 3 2" xfId="13670" xr:uid="{00000000-0005-0000-0000-0000BD340000}"/>
    <cellStyle name="20% - Accent1 2 5 3 5 3 2 2" xfId="13671" xr:uid="{00000000-0005-0000-0000-0000BE340000}"/>
    <cellStyle name="20% - Accent1 2 5 3 5 3 2 2 2" xfId="13672" xr:uid="{00000000-0005-0000-0000-0000BF340000}"/>
    <cellStyle name="20% - Accent1 2 5 3 5 3 2 3" xfId="13673" xr:uid="{00000000-0005-0000-0000-0000C0340000}"/>
    <cellStyle name="20% - Accent1 2 5 3 5 3 3" xfId="13674" xr:uid="{00000000-0005-0000-0000-0000C1340000}"/>
    <cellStyle name="20% - Accent1 2 5 3 5 3 3 2" xfId="13675" xr:uid="{00000000-0005-0000-0000-0000C2340000}"/>
    <cellStyle name="20% - Accent1 2 5 3 5 3 4" xfId="13676" xr:uid="{00000000-0005-0000-0000-0000C3340000}"/>
    <cellStyle name="20% - Accent1 2 5 3 5 4" xfId="13677" xr:uid="{00000000-0005-0000-0000-0000C4340000}"/>
    <cellStyle name="20% - Accent1 2 5 3 5 4 2" xfId="13678" xr:uid="{00000000-0005-0000-0000-0000C5340000}"/>
    <cellStyle name="20% - Accent1 2 5 3 5 4 2 2" xfId="13679" xr:uid="{00000000-0005-0000-0000-0000C6340000}"/>
    <cellStyle name="20% - Accent1 2 5 3 5 4 2 2 2" xfId="13680" xr:uid="{00000000-0005-0000-0000-0000C7340000}"/>
    <cellStyle name="20% - Accent1 2 5 3 5 4 2 3" xfId="13681" xr:uid="{00000000-0005-0000-0000-0000C8340000}"/>
    <cellStyle name="20% - Accent1 2 5 3 5 4 3" xfId="13682" xr:uid="{00000000-0005-0000-0000-0000C9340000}"/>
    <cellStyle name="20% - Accent1 2 5 3 5 4 3 2" xfId="13683" xr:uid="{00000000-0005-0000-0000-0000CA340000}"/>
    <cellStyle name="20% - Accent1 2 5 3 5 4 4" xfId="13684" xr:uid="{00000000-0005-0000-0000-0000CB340000}"/>
    <cellStyle name="20% - Accent1 2 5 3 5 5" xfId="13685" xr:uid="{00000000-0005-0000-0000-0000CC340000}"/>
    <cellStyle name="20% - Accent1 2 5 3 5 5 2" xfId="13686" xr:uid="{00000000-0005-0000-0000-0000CD340000}"/>
    <cellStyle name="20% - Accent1 2 5 3 5 5 2 2" xfId="13687" xr:uid="{00000000-0005-0000-0000-0000CE340000}"/>
    <cellStyle name="20% - Accent1 2 5 3 5 5 3" xfId="13688" xr:uid="{00000000-0005-0000-0000-0000CF340000}"/>
    <cellStyle name="20% - Accent1 2 5 3 5 6" xfId="13689" xr:uid="{00000000-0005-0000-0000-0000D0340000}"/>
    <cellStyle name="20% - Accent1 2 5 3 5 6 2" xfId="13690" xr:uid="{00000000-0005-0000-0000-0000D1340000}"/>
    <cellStyle name="20% - Accent1 2 5 3 5 6 2 2" xfId="13691" xr:uid="{00000000-0005-0000-0000-0000D2340000}"/>
    <cellStyle name="20% - Accent1 2 5 3 5 6 3" xfId="13692" xr:uid="{00000000-0005-0000-0000-0000D3340000}"/>
    <cellStyle name="20% - Accent1 2 5 3 5 7" xfId="13693" xr:uid="{00000000-0005-0000-0000-0000D4340000}"/>
    <cellStyle name="20% - Accent1 2 5 3 5 7 2" xfId="13694" xr:uid="{00000000-0005-0000-0000-0000D5340000}"/>
    <cellStyle name="20% - Accent1 2 5 3 5 8" xfId="13695" xr:uid="{00000000-0005-0000-0000-0000D6340000}"/>
    <cellStyle name="20% - Accent1 2 5 3 5 8 2" xfId="13696" xr:uid="{00000000-0005-0000-0000-0000D7340000}"/>
    <cellStyle name="20% - Accent1 2 5 3 5 9" xfId="13697" xr:uid="{00000000-0005-0000-0000-0000D8340000}"/>
    <cellStyle name="20% - Accent1 2 5 3 6" xfId="13698" xr:uid="{00000000-0005-0000-0000-0000D9340000}"/>
    <cellStyle name="20% - Accent1 2 5 3 6 2" xfId="13699" xr:uid="{00000000-0005-0000-0000-0000DA340000}"/>
    <cellStyle name="20% - Accent1 2 5 3 6 2 2" xfId="13700" xr:uid="{00000000-0005-0000-0000-0000DB340000}"/>
    <cellStyle name="20% - Accent1 2 5 3 6 2 2 2" xfId="13701" xr:uid="{00000000-0005-0000-0000-0000DC340000}"/>
    <cellStyle name="20% - Accent1 2 5 3 6 2 2 2 2" xfId="13702" xr:uid="{00000000-0005-0000-0000-0000DD340000}"/>
    <cellStyle name="20% - Accent1 2 5 3 6 2 2 3" xfId="13703" xr:uid="{00000000-0005-0000-0000-0000DE340000}"/>
    <cellStyle name="20% - Accent1 2 5 3 6 2 3" xfId="13704" xr:uid="{00000000-0005-0000-0000-0000DF340000}"/>
    <cellStyle name="20% - Accent1 2 5 3 6 2 3 2" xfId="13705" xr:uid="{00000000-0005-0000-0000-0000E0340000}"/>
    <cellStyle name="20% - Accent1 2 5 3 6 2 4" xfId="13706" xr:uid="{00000000-0005-0000-0000-0000E1340000}"/>
    <cellStyle name="20% - Accent1 2 5 3 6 3" xfId="13707" xr:uid="{00000000-0005-0000-0000-0000E2340000}"/>
    <cellStyle name="20% - Accent1 2 5 3 6 3 2" xfId="13708" xr:uid="{00000000-0005-0000-0000-0000E3340000}"/>
    <cellStyle name="20% - Accent1 2 5 3 6 3 2 2" xfId="13709" xr:uid="{00000000-0005-0000-0000-0000E4340000}"/>
    <cellStyle name="20% - Accent1 2 5 3 6 3 2 2 2" xfId="13710" xr:uid="{00000000-0005-0000-0000-0000E5340000}"/>
    <cellStyle name="20% - Accent1 2 5 3 6 3 2 3" xfId="13711" xr:uid="{00000000-0005-0000-0000-0000E6340000}"/>
    <cellStyle name="20% - Accent1 2 5 3 6 3 3" xfId="13712" xr:uid="{00000000-0005-0000-0000-0000E7340000}"/>
    <cellStyle name="20% - Accent1 2 5 3 6 3 3 2" xfId="13713" xr:uid="{00000000-0005-0000-0000-0000E8340000}"/>
    <cellStyle name="20% - Accent1 2 5 3 6 3 4" xfId="13714" xr:uid="{00000000-0005-0000-0000-0000E9340000}"/>
    <cellStyle name="20% - Accent1 2 5 3 6 4" xfId="13715" xr:uid="{00000000-0005-0000-0000-0000EA340000}"/>
    <cellStyle name="20% - Accent1 2 5 3 6 4 2" xfId="13716" xr:uid="{00000000-0005-0000-0000-0000EB340000}"/>
    <cellStyle name="20% - Accent1 2 5 3 6 4 2 2" xfId="13717" xr:uid="{00000000-0005-0000-0000-0000EC340000}"/>
    <cellStyle name="20% - Accent1 2 5 3 6 4 2 2 2" xfId="13718" xr:uid="{00000000-0005-0000-0000-0000ED340000}"/>
    <cellStyle name="20% - Accent1 2 5 3 6 4 2 3" xfId="13719" xr:uid="{00000000-0005-0000-0000-0000EE340000}"/>
    <cellStyle name="20% - Accent1 2 5 3 6 4 3" xfId="13720" xr:uid="{00000000-0005-0000-0000-0000EF340000}"/>
    <cellStyle name="20% - Accent1 2 5 3 6 4 3 2" xfId="13721" xr:uid="{00000000-0005-0000-0000-0000F0340000}"/>
    <cellStyle name="20% - Accent1 2 5 3 6 4 4" xfId="13722" xr:uid="{00000000-0005-0000-0000-0000F1340000}"/>
    <cellStyle name="20% - Accent1 2 5 3 6 5" xfId="13723" xr:uid="{00000000-0005-0000-0000-0000F2340000}"/>
    <cellStyle name="20% - Accent1 2 5 3 6 5 2" xfId="13724" xr:uid="{00000000-0005-0000-0000-0000F3340000}"/>
    <cellStyle name="20% - Accent1 2 5 3 6 5 2 2" xfId="13725" xr:uid="{00000000-0005-0000-0000-0000F4340000}"/>
    <cellStyle name="20% - Accent1 2 5 3 6 5 3" xfId="13726" xr:uid="{00000000-0005-0000-0000-0000F5340000}"/>
    <cellStyle name="20% - Accent1 2 5 3 6 6" xfId="13727" xr:uid="{00000000-0005-0000-0000-0000F6340000}"/>
    <cellStyle name="20% - Accent1 2 5 3 6 6 2" xfId="13728" xr:uid="{00000000-0005-0000-0000-0000F7340000}"/>
    <cellStyle name="20% - Accent1 2 5 3 6 6 2 2" xfId="13729" xr:uid="{00000000-0005-0000-0000-0000F8340000}"/>
    <cellStyle name="20% - Accent1 2 5 3 6 6 3" xfId="13730" xr:uid="{00000000-0005-0000-0000-0000F9340000}"/>
    <cellStyle name="20% - Accent1 2 5 3 6 7" xfId="13731" xr:uid="{00000000-0005-0000-0000-0000FA340000}"/>
    <cellStyle name="20% - Accent1 2 5 3 6 7 2" xfId="13732" xr:uid="{00000000-0005-0000-0000-0000FB340000}"/>
    <cellStyle name="20% - Accent1 2 5 3 6 8" xfId="13733" xr:uid="{00000000-0005-0000-0000-0000FC340000}"/>
    <cellStyle name="20% - Accent1 2 5 3 6 8 2" xfId="13734" xr:uid="{00000000-0005-0000-0000-0000FD340000}"/>
    <cellStyle name="20% - Accent1 2 5 3 6 9" xfId="13735" xr:uid="{00000000-0005-0000-0000-0000FE340000}"/>
    <cellStyle name="20% - Accent1 2 5 3 7" xfId="13736" xr:uid="{00000000-0005-0000-0000-0000FF340000}"/>
    <cellStyle name="20% - Accent1 2 5 3 7 2" xfId="13737" xr:uid="{00000000-0005-0000-0000-000000350000}"/>
    <cellStyle name="20% - Accent1 2 5 3 7 2 2" xfId="13738" xr:uid="{00000000-0005-0000-0000-000001350000}"/>
    <cellStyle name="20% - Accent1 2 5 3 7 2 2 2" xfId="13739" xr:uid="{00000000-0005-0000-0000-000002350000}"/>
    <cellStyle name="20% - Accent1 2 5 3 7 2 3" xfId="13740" xr:uid="{00000000-0005-0000-0000-000003350000}"/>
    <cellStyle name="20% - Accent1 2 5 3 7 3" xfId="13741" xr:uid="{00000000-0005-0000-0000-000004350000}"/>
    <cellStyle name="20% - Accent1 2 5 3 7 3 2" xfId="13742" xr:uid="{00000000-0005-0000-0000-000005350000}"/>
    <cellStyle name="20% - Accent1 2 5 3 7 4" xfId="13743" xr:uid="{00000000-0005-0000-0000-000006350000}"/>
    <cellStyle name="20% - Accent1 2 5 3 8" xfId="13744" xr:uid="{00000000-0005-0000-0000-000007350000}"/>
    <cellStyle name="20% - Accent1 2 5 3 8 2" xfId="13745" xr:uid="{00000000-0005-0000-0000-000008350000}"/>
    <cellStyle name="20% - Accent1 2 5 3 8 2 2" xfId="13746" xr:uid="{00000000-0005-0000-0000-000009350000}"/>
    <cellStyle name="20% - Accent1 2 5 3 8 2 2 2" xfId="13747" xr:uid="{00000000-0005-0000-0000-00000A350000}"/>
    <cellStyle name="20% - Accent1 2 5 3 8 2 3" xfId="13748" xr:uid="{00000000-0005-0000-0000-00000B350000}"/>
    <cellStyle name="20% - Accent1 2 5 3 8 3" xfId="13749" xr:uid="{00000000-0005-0000-0000-00000C350000}"/>
    <cellStyle name="20% - Accent1 2 5 3 8 3 2" xfId="13750" xr:uid="{00000000-0005-0000-0000-00000D350000}"/>
    <cellStyle name="20% - Accent1 2 5 3 8 4" xfId="13751" xr:uid="{00000000-0005-0000-0000-00000E350000}"/>
    <cellStyle name="20% - Accent1 2 5 3 9" xfId="13752" xr:uid="{00000000-0005-0000-0000-00000F350000}"/>
    <cellStyle name="20% - Accent1 2 5 3 9 2" xfId="13753" xr:uid="{00000000-0005-0000-0000-000010350000}"/>
    <cellStyle name="20% - Accent1 2 5 3 9 2 2" xfId="13754" xr:uid="{00000000-0005-0000-0000-000011350000}"/>
    <cellStyle name="20% - Accent1 2 5 3 9 2 2 2" xfId="13755" xr:uid="{00000000-0005-0000-0000-000012350000}"/>
    <cellStyle name="20% - Accent1 2 5 3 9 2 3" xfId="13756" xr:uid="{00000000-0005-0000-0000-000013350000}"/>
    <cellStyle name="20% - Accent1 2 5 3 9 3" xfId="13757" xr:uid="{00000000-0005-0000-0000-000014350000}"/>
    <cellStyle name="20% - Accent1 2 5 3 9 3 2" xfId="13758" xr:uid="{00000000-0005-0000-0000-000015350000}"/>
    <cellStyle name="20% - Accent1 2 5 3 9 4" xfId="13759" xr:uid="{00000000-0005-0000-0000-000016350000}"/>
    <cellStyle name="20% - Accent1 2 5 4" xfId="13760" xr:uid="{00000000-0005-0000-0000-000017350000}"/>
    <cellStyle name="20% - Accent1 2 5 4 10" xfId="13761" xr:uid="{00000000-0005-0000-0000-000018350000}"/>
    <cellStyle name="20% - Accent1 2 5 4 10 2" xfId="13762" xr:uid="{00000000-0005-0000-0000-000019350000}"/>
    <cellStyle name="20% - Accent1 2 5 4 11" xfId="13763" xr:uid="{00000000-0005-0000-0000-00001A350000}"/>
    <cellStyle name="20% - Accent1 2 5 4 2" xfId="13764" xr:uid="{00000000-0005-0000-0000-00001B350000}"/>
    <cellStyle name="20% - Accent1 2 5 4 2 2" xfId="13765" xr:uid="{00000000-0005-0000-0000-00001C350000}"/>
    <cellStyle name="20% - Accent1 2 5 4 2 2 2" xfId="13766" xr:uid="{00000000-0005-0000-0000-00001D350000}"/>
    <cellStyle name="20% - Accent1 2 5 4 2 2 2 2" xfId="13767" xr:uid="{00000000-0005-0000-0000-00001E350000}"/>
    <cellStyle name="20% - Accent1 2 5 4 2 2 2 2 2" xfId="13768" xr:uid="{00000000-0005-0000-0000-00001F350000}"/>
    <cellStyle name="20% - Accent1 2 5 4 2 2 2 3" xfId="13769" xr:uid="{00000000-0005-0000-0000-000020350000}"/>
    <cellStyle name="20% - Accent1 2 5 4 2 2 3" xfId="13770" xr:uid="{00000000-0005-0000-0000-000021350000}"/>
    <cellStyle name="20% - Accent1 2 5 4 2 2 3 2" xfId="13771" xr:uid="{00000000-0005-0000-0000-000022350000}"/>
    <cellStyle name="20% - Accent1 2 5 4 2 2 4" xfId="13772" xr:uid="{00000000-0005-0000-0000-000023350000}"/>
    <cellStyle name="20% - Accent1 2 5 4 2 3" xfId="13773" xr:uid="{00000000-0005-0000-0000-000024350000}"/>
    <cellStyle name="20% - Accent1 2 5 4 2 3 2" xfId="13774" xr:uid="{00000000-0005-0000-0000-000025350000}"/>
    <cellStyle name="20% - Accent1 2 5 4 2 3 2 2" xfId="13775" xr:uid="{00000000-0005-0000-0000-000026350000}"/>
    <cellStyle name="20% - Accent1 2 5 4 2 3 2 2 2" xfId="13776" xr:uid="{00000000-0005-0000-0000-000027350000}"/>
    <cellStyle name="20% - Accent1 2 5 4 2 3 2 3" xfId="13777" xr:uid="{00000000-0005-0000-0000-000028350000}"/>
    <cellStyle name="20% - Accent1 2 5 4 2 3 3" xfId="13778" xr:uid="{00000000-0005-0000-0000-000029350000}"/>
    <cellStyle name="20% - Accent1 2 5 4 2 3 3 2" xfId="13779" xr:uid="{00000000-0005-0000-0000-00002A350000}"/>
    <cellStyle name="20% - Accent1 2 5 4 2 3 4" xfId="13780" xr:uid="{00000000-0005-0000-0000-00002B350000}"/>
    <cellStyle name="20% - Accent1 2 5 4 2 4" xfId="13781" xr:uid="{00000000-0005-0000-0000-00002C350000}"/>
    <cellStyle name="20% - Accent1 2 5 4 2 4 2" xfId="13782" xr:uid="{00000000-0005-0000-0000-00002D350000}"/>
    <cellStyle name="20% - Accent1 2 5 4 2 4 2 2" xfId="13783" xr:uid="{00000000-0005-0000-0000-00002E350000}"/>
    <cellStyle name="20% - Accent1 2 5 4 2 4 2 2 2" xfId="13784" xr:uid="{00000000-0005-0000-0000-00002F350000}"/>
    <cellStyle name="20% - Accent1 2 5 4 2 4 2 3" xfId="13785" xr:uid="{00000000-0005-0000-0000-000030350000}"/>
    <cellStyle name="20% - Accent1 2 5 4 2 4 3" xfId="13786" xr:uid="{00000000-0005-0000-0000-000031350000}"/>
    <cellStyle name="20% - Accent1 2 5 4 2 4 3 2" xfId="13787" xr:uid="{00000000-0005-0000-0000-000032350000}"/>
    <cellStyle name="20% - Accent1 2 5 4 2 4 4" xfId="13788" xr:uid="{00000000-0005-0000-0000-000033350000}"/>
    <cellStyle name="20% - Accent1 2 5 4 2 5" xfId="13789" xr:uid="{00000000-0005-0000-0000-000034350000}"/>
    <cellStyle name="20% - Accent1 2 5 4 2 5 2" xfId="13790" xr:uid="{00000000-0005-0000-0000-000035350000}"/>
    <cellStyle name="20% - Accent1 2 5 4 2 5 2 2" xfId="13791" xr:uid="{00000000-0005-0000-0000-000036350000}"/>
    <cellStyle name="20% - Accent1 2 5 4 2 5 3" xfId="13792" xr:uid="{00000000-0005-0000-0000-000037350000}"/>
    <cellStyle name="20% - Accent1 2 5 4 2 6" xfId="13793" xr:uid="{00000000-0005-0000-0000-000038350000}"/>
    <cellStyle name="20% - Accent1 2 5 4 2 6 2" xfId="13794" xr:uid="{00000000-0005-0000-0000-000039350000}"/>
    <cellStyle name="20% - Accent1 2 5 4 2 6 2 2" xfId="13795" xr:uid="{00000000-0005-0000-0000-00003A350000}"/>
    <cellStyle name="20% - Accent1 2 5 4 2 6 3" xfId="13796" xr:uid="{00000000-0005-0000-0000-00003B350000}"/>
    <cellStyle name="20% - Accent1 2 5 4 2 7" xfId="13797" xr:uid="{00000000-0005-0000-0000-00003C350000}"/>
    <cellStyle name="20% - Accent1 2 5 4 2 7 2" xfId="13798" xr:uid="{00000000-0005-0000-0000-00003D350000}"/>
    <cellStyle name="20% - Accent1 2 5 4 2 8" xfId="13799" xr:uid="{00000000-0005-0000-0000-00003E350000}"/>
    <cellStyle name="20% - Accent1 2 5 4 2 8 2" xfId="13800" xr:uid="{00000000-0005-0000-0000-00003F350000}"/>
    <cellStyle name="20% - Accent1 2 5 4 2 9" xfId="13801" xr:uid="{00000000-0005-0000-0000-000040350000}"/>
    <cellStyle name="20% - Accent1 2 5 4 3" xfId="13802" xr:uid="{00000000-0005-0000-0000-000041350000}"/>
    <cellStyle name="20% - Accent1 2 5 4 3 2" xfId="13803" xr:uid="{00000000-0005-0000-0000-000042350000}"/>
    <cellStyle name="20% - Accent1 2 5 4 3 2 2" xfId="13804" xr:uid="{00000000-0005-0000-0000-000043350000}"/>
    <cellStyle name="20% - Accent1 2 5 4 3 2 2 2" xfId="13805" xr:uid="{00000000-0005-0000-0000-000044350000}"/>
    <cellStyle name="20% - Accent1 2 5 4 3 2 2 2 2" xfId="13806" xr:uid="{00000000-0005-0000-0000-000045350000}"/>
    <cellStyle name="20% - Accent1 2 5 4 3 2 2 3" xfId="13807" xr:uid="{00000000-0005-0000-0000-000046350000}"/>
    <cellStyle name="20% - Accent1 2 5 4 3 2 3" xfId="13808" xr:uid="{00000000-0005-0000-0000-000047350000}"/>
    <cellStyle name="20% - Accent1 2 5 4 3 2 3 2" xfId="13809" xr:uid="{00000000-0005-0000-0000-000048350000}"/>
    <cellStyle name="20% - Accent1 2 5 4 3 2 4" xfId="13810" xr:uid="{00000000-0005-0000-0000-000049350000}"/>
    <cellStyle name="20% - Accent1 2 5 4 3 3" xfId="13811" xr:uid="{00000000-0005-0000-0000-00004A350000}"/>
    <cellStyle name="20% - Accent1 2 5 4 3 3 2" xfId="13812" xr:uid="{00000000-0005-0000-0000-00004B350000}"/>
    <cellStyle name="20% - Accent1 2 5 4 3 3 2 2" xfId="13813" xr:uid="{00000000-0005-0000-0000-00004C350000}"/>
    <cellStyle name="20% - Accent1 2 5 4 3 3 2 2 2" xfId="13814" xr:uid="{00000000-0005-0000-0000-00004D350000}"/>
    <cellStyle name="20% - Accent1 2 5 4 3 3 2 3" xfId="13815" xr:uid="{00000000-0005-0000-0000-00004E350000}"/>
    <cellStyle name="20% - Accent1 2 5 4 3 3 3" xfId="13816" xr:uid="{00000000-0005-0000-0000-00004F350000}"/>
    <cellStyle name="20% - Accent1 2 5 4 3 3 3 2" xfId="13817" xr:uid="{00000000-0005-0000-0000-000050350000}"/>
    <cellStyle name="20% - Accent1 2 5 4 3 3 4" xfId="13818" xr:uid="{00000000-0005-0000-0000-000051350000}"/>
    <cellStyle name="20% - Accent1 2 5 4 3 4" xfId="13819" xr:uid="{00000000-0005-0000-0000-000052350000}"/>
    <cellStyle name="20% - Accent1 2 5 4 3 4 2" xfId="13820" xr:uid="{00000000-0005-0000-0000-000053350000}"/>
    <cellStyle name="20% - Accent1 2 5 4 3 4 2 2" xfId="13821" xr:uid="{00000000-0005-0000-0000-000054350000}"/>
    <cellStyle name="20% - Accent1 2 5 4 3 4 2 2 2" xfId="13822" xr:uid="{00000000-0005-0000-0000-000055350000}"/>
    <cellStyle name="20% - Accent1 2 5 4 3 4 2 3" xfId="13823" xr:uid="{00000000-0005-0000-0000-000056350000}"/>
    <cellStyle name="20% - Accent1 2 5 4 3 4 3" xfId="13824" xr:uid="{00000000-0005-0000-0000-000057350000}"/>
    <cellStyle name="20% - Accent1 2 5 4 3 4 3 2" xfId="13825" xr:uid="{00000000-0005-0000-0000-000058350000}"/>
    <cellStyle name="20% - Accent1 2 5 4 3 4 4" xfId="13826" xr:uid="{00000000-0005-0000-0000-000059350000}"/>
    <cellStyle name="20% - Accent1 2 5 4 3 5" xfId="13827" xr:uid="{00000000-0005-0000-0000-00005A350000}"/>
    <cellStyle name="20% - Accent1 2 5 4 3 5 2" xfId="13828" xr:uid="{00000000-0005-0000-0000-00005B350000}"/>
    <cellStyle name="20% - Accent1 2 5 4 3 5 2 2" xfId="13829" xr:uid="{00000000-0005-0000-0000-00005C350000}"/>
    <cellStyle name="20% - Accent1 2 5 4 3 5 3" xfId="13830" xr:uid="{00000000-0005-0000-0000-00005D350000}"/>
    <cellStyle name="20% - Accent1 2 5 4 3 6" xfId="13831" xr:uid="{00000000-0005-0000-0000-00005E350000}"/>
    <cellStyle name="20% - Accent1 2 5 4 3 6 2" xfId="13832" xr:uid="{00000000-0005-0000-0000-00005F350000}"/>
    <cellStyle name="20% - Accent1 2 5 4 3 6 2 2" xfId="13833" xr:uid="{00000000-0005-0000-0000-000060350000}"/>
    <cellStyle name="20% - Accent1 2 5 4 3 6 3" xfId="13834" xr:uid="{00000000-0005-0000-0000-000061350000}"/>
    <cellStyle name="20% - Accent1 2 5 4 3 7" xfId="13835" xr:uid="{00000000-0005-0000-0000-000062350000}"/>
    <cellStyle name="20% - Accent1 2 5 4 3 7 2" xfId="13836" xr:uid="{00000000-0005-0000-0000-000063350000}"/>
    <cellStyle name="20% - Accent1 2 5 4 3 8" xfId="13837" xr:uid="{00000000-0005-0000-0000-000064350000}"/>
    <cellStyle name="20% - Accent1 2 5 4 3 8 2" xfId="13838" xr:uid="{00000000-0005-0000-0000-000065350000}"/>
    <cellStyle name="20% - Accent1 2 5 4 3 9" xfId="13839" xr:uid="{00000000-0005-0000-0000-000066350000}"/>
    <cellStyle name="20% - Accent1 2 5 4 4" xfId="13840" xr:uid="{00000000-0005-0000-0000-000067350000}"/>
    <cellStyle name="20% - Accent1 2 5 4 4 2" xfId="13841" xr:uid="{00000000-0005-0000-0000-000068350000}"/>
    <cellStyle name="20% - Accent1 2 5 4 4 2 2" xfId="13842" xr:uid="{00000000-0005-0000-0000-000069350000}"/>
    <cellStyle name="20% - Accent1 2 5 4 4 2 2 2" xfId="13843" xr:uid="{00000000-0005-0000-0000-00006A350000}"/>
    <cellStyle name="20% - Accent1 2 5 4 4 2 3" xfId="13844" xr:uid="{00000000-0005-0000-0000-00006B350000}"/>
    <cellStyle name="20% - Accent1 2 5 4 4 3" xfId="13845" xr:uid="{00000000-0005-0000-0000-00006C350000}"/>
    <cellStyle name="20% - Accent1 2 5 4 4 3 2" xfId="13846" xr:uid="{00000000-0005-0000-0000-00006D350000}"/>
    <cellStyle name="20% - Accent1 2 5 4 4 4" xfId="13847" xr:uid="{00000000-0005-0000-0000-00006E350000}"/>
    <cellStyle name="20% - Accent1 2 5 4 5" xfId="13848" xr:uid="{00000000-0005-0000-0000-00006F350000}"/>
    <cellStyle name="20% - Accent1 2 5 4 5 2" xfId="13849" xr:uid="{00000000-0005-0000-0000-000070350000}"/>
    <cellStyle name="20% - Accent1 2 5 4 5 2 2" xfId="13850" xr:uid="{00000000-0005-0000-0000-000071350000}"/>
    <cellStyle name="20% - Accent1 2 5 4 5 2 2 2" xfId="13851" xr:uid="{00000000-0005-0000-0000-000072350000}"/>
    <cellStyle name="20% - Accent1 2 5 4 5 2 3" xfId="13852" xr:uid="{00000000-0005-0000-0000-000073350000}"/>
    <cellStyle name="20% - Accent1 2 5 4 5 3" xfId="13853" xr:uid="{00000000-0005-0000-0000-000074350000}"/>
    <cellStyle name="20% - Accent1 2 5 4 5 3 2" xfId="13854" xr:uid="{00000000-0005-0000-0000-000075350000}"/>
    <cellStyle name="20% - Accent1 2 5 4 5 4" xfId="13855" xr:uid="{00000000-0005-0000-0000-000076350000}"/>
    <cellStyle name="20% - Accent1 2 5 4 6" xfId="13856" xr:uid="{00000000-0005-0000-0000-000077350000}"/>
    <cellStyle name="20% - Accent1 2 5 4 6 2" xfId="13857" xr:uid="{00000000-0005-0000-0000-000078350000}"/>
    <cellStyle name="20% - Accent1 2 5 4 6 2 2" xfId="13858" xr:uid="{00000000-0005-0000-0000-000079350000}"/>
    <cellStyle name="20% - Accent1 2 5 4 6 2 2 2" xfId="13859" xr:uid="{00000000-0005-0000-0000-00007A350000}"/>
    <cellStyle name="20% - Accent1 2 5 4 6 2 3" xfId="13860" xr:uid="{00000000-0005-0000-0000-00007B350000}"/>
    <cellStyle name="20% - Accent1 2 5 4 6 3" xfId="13861" xr:uid="{00000000-0005-0000-0000-00007C350000}"/>
    <cellStyle name="20% - Accent1 2 5 4 6 3 2" xfId="13862" xr:uid="{00000000-0005-0000-0000-00007D350000}"/>
    <cellStyle name="20% - Accent1 2 5 4 6 4" xfId="13863" xr:uid="{00000000-0005-0000-0000-00007E350000}"/>
    <cellStyle name="20% - Accent1 2 5 4 7" xfId="13864" xr:uid="{00000000-0005-0000-0000-00007F350000}"/>
    <cellStyle name="20% - Accent1 2 5 4 7 2" xfId="13865" xr:uid="{00000000-0005-0000-0000-000080350000}"/>
    <cellStyle name="20% - Accent1 2 5 4 7 2 2" xfId="13866" xr:uid="{00000000-0005-0000-0000-000081350000}"/>
    <cellStyle name="20% - Accent1 2 5 4 7 3" xfId="13867" xr:uid="{00000000-0005-0000-0000-000082350000}"/>
    <cellStyle name="20% - Accent1 2 5 4 8" xfId="13868" xr:uid="{00000000-0005-0000-0000-000083350000}"/>
    <cellStyle name="20% - Accent1 2 5 4 8 2" xfId="13869" xr:uid="{00000000-0005-0000-0000-000084350000}"/>
    <cellStyle name="20% - Accent1 2 5 4 8 2 2" xfId="13870" xr:uid="{00000000-0005-0000-0000-000085350000}"/>
    <cellStyle name="20% - Accent1 2 5 4 8 3" xfId="13871" xr:uid="{00000000-0005-0000-0000-000086350000}"/>
    <cellStyle name="20% - Accent1 2 5 4 9" xfId="13872" xr:uid="{00000000-0005-0000-0000-000087350000}"/>
    <cellStyle name="20% - Accent1 2 5 4 9 2" xfId="13873" xr:uid="{00000000-0005-0000-0000-000088350000}"/>
    <cellStyle name="20% - Accent1 2 5 5" xfId="13874" xr:uid="{00000000-0005-0000-0000-000089350000}"/>
    <cellStyle name="20% - Accent1 2 5 5 10" xfId="13875" xr:uid="{00000000-0005-0000-0000-00008A350000}"/>
    <cellStyle name="20% - Accent1 2 5 5 10 2" xfId="13876" xr:uid="{00000000-0005-0000-0000-00008B350000}"/>
    <cellStyle name="20% - Accent1 2 5 5 11" xfId="13877" xr:uid="{00000000-0005-0000-0000-00008C350000}"/>
    <cellStyle name="20% - Accent1 2 5 5 2" xfId="13878" xr:uid="{00000000-0005-0000-0000-00008D350000}"/>
    <cellStyle name="20% - Accent1 2 5 5 2 2" xfId="13879" xr:uid="{00000000-0005-0000-0000-00008E350000}"/>
    <cellStyle name="20% - Accent1 2 5 5 2 2 2" xfId="13880" xr:uid="{00000000-0005-0000-0000-00008F350000}"/>
    <cellStyle name="20% - Accent1 2 5 5 2 2 2 2" xfId="13881" xr:uid="{00000000-0005-0000-0000-000090350000}"/>
    <cellStyle name="20% - Accent1 2 5 5 2 2 2 2 2" xfId="13882" xr:uid="{00000000-0005-0000-0000-000091350000}"/>
    <cellStyle name="20% - Accent1 2 5 5 2 2 2 3" xfId="13883" xr:uid="{00000000-0005-0000-0000-000092350000}"/>
    <cellStyle name="20% - Accent1 2 5 5 2 2 3" xfId="13884" xr:uid="{00000000-0005-0000-0000-000093350000}"/>
    <cellStyle name="20% - Accent1 2 5 5 2 2 3 2" xfId="13885" xr:uid="{00000000-0005-0000-0000-000094350000}"/>
    <cellStyle name="20% - Accent1 2 5 5 2 2 4" xfId="13886" xr:uid="{00000000-0005-0000-0000-000095350000}"/>
    <cellStyle name="20% - Accent1 2 5 5 2 3" xfId="13887" xr:uid="{00000000-0005-0000-0000-000096350000}"/>
    <cellStyle name="20% - Accent1 2 5 5 2 3 2" xfId="13888" xr:uid="{00000000-0005-0000-0000-000097350000}"/>
    <cellStyle name="20% - Accent1 2 5 5 2 3 2 2" xfId="13889" xr:uid="{00000000-0005-0000-0000-000098350000}"/>
    <cellStyle name="20% - Accent1 2 5 5 2 3 2 2 2" xfId="13890" xr:uid="{00000000-0005-0000-0000-000099350000}"/>
    <cellStyle name="20% - Accent1 2 5 5 2 3 2 3" xfId="13891" xr:uid="{00000000-0005-0000-0000-00009A350000}"/>
    <cellStyle name="20% - Accent1 2 5 5 2 3 3" xfId="13892" xr:uid="{00000000-0005-0000-0000-00009B350000}"/>
    <cellStyle name="20% - Accent1 2 5 5 2 3 3 2" xfId="13893" xr:uid="{00000000-0005-0000-0000-00009C350000}"/>
    <cellStyle name="20% - Accent1 2 5 5 2 3 4" xfId="13894" xr:uid="{00000000-0005-0000-0000-00009D350000}"/>
    <cellStyle name="20% - Accent1 2 5 5 2 4" xfId="13895" xr:uid="{00000000-0005-0000-0000-00009E350000}"/>
    <cellStyle name="20% - Accent1 2 5 5 2 4 2" xfId="13896" xr:uid="{00000000-0005-0000-0000-00009F350000}"/>
    <cellStyle name="20% - Accent1 2 5 5 2 4 2 2" xfId="13897" xr:uid="{00000000-0005-0000-0000-0000A0350000}"/>
    <cellStyle name="20% - Accent1 2 5 5 2 4 2 2 2" xfId="13898" xr:uid="{00000000-0005-0000-0000-0000A1350000}"/>
    <cellStyle name="20% - Accent1 2 5 5 2 4 2 3" xfId="13899" xr:uid="{00000000-0005-0000-0000-0000A2350000}"/>
    <cellStyle name="20% - Accent1 2 5 5 2 4 3" xfId="13900" xr:uid="{00000000-0005-0000-0000-0000A3350000}"/>
    <cellStyle name="20% - Accent1 2 5 5 2 4 3 2" xfId="13901" xr:uid="{00000000-0005-0000-0000-0000A4350000}"/>
    <cellStyle name="20% - Accent1 2 5 5 2 4 4" xfId="13902" xr:uid="{00000000-0005-0000-0000-0000A5350000}"/>
    <cellStyle name="20% - Accent1 2 5 5 2 5" xfId="13903" xr:uid="{00000000-0005-0000-0000-0000A6350000}"/>
    <cellStyle name="20% - Accent1 2 5 5 2 5 2" xfId="13904" xr:uid="{00000000-0005-0000-0000-0000A7350000}"/>
    <cellStyle name="20% - Accent1 2 5 5 2 5 2 2" xfId="13905" xr:uid="{00000000-0005-0000-0000-0000A8350000}"/>
    <cellStyle name="20% - Accent1 2 5 5 2 5 3" xfId="13906" xr:uid="{00000000-0005-0000-0000-0000A9350000}"/>
    <cellStyle name="20% - Accent1 2 5 5 2 6" xfId="13907" xr:uid="{00000000-0005-0000-0000-0000AA350000}"/>
    <cellStyle name="20% - Accent1 2 5 5 2 6 2" xfId="13908" xr:uid="{00000000-0005-0000-0000-0000AB350000}"/>
    <cellStyle name="20% - Accent1 2 5 5 2 6 2 2" xfId="13909" xr:uid="{00000000-0005-0000-0000-0000AC350000}"/>
    <cellStyle name="20% - Accent1 2 5 5 2 6 3" xfId="13910" xr:uid="{00000000-0005-0000-0000-0000AD350000}"/>
    <cellStyle name="20% - Accent1 2 5 5 2 7" xfId="13911" xr:uid="{00000000-0005-0000-0000-0000AE350000}"/>
    <cellStyle name="20% - Accent1 2 5 5 2 7 2" xfId="13912" xr:uid="{00000000-0005-0000-0000-0000AF350000}"/>
    <cellStyle name="20% - Accent1 2 5 5 2 8" xfId="13913" xr:uid="{00000000-0005-0000-0000-0000B0350000}"/>
    <cellStyle name="20% - Accent1 2 5 5 2 8 2" xfId="13914" xr:uid="{00000000-0005-0000-0000-0000B1350000}"/>
    <cellStyle name="20% - Accent1 2 5 5 2 9" xfId="13915" xr:uid="{00000000-0005-0000-0000-0000B2350000}"/>
    <cellStyle name="20% - Accent1 2 5 5 3" xfId="13916" xr:uid="{00000000-0005-0000-0000-0000B3350000}"/>
    <cellStyle name="20% - Accent1 2 5 5 3 2" xfId="13917" xr:uid="{00000000-0005-0000-0000-0000B4350000}"/>
    <cellStyle name="20% - Accent1 2 5 5 3 2 2" xfId="13918" xr:uid="{00000000-0005-0000-0000-0000B5350000}"/>
    <cellStyle name="20% - Accent1 2 5 5 3 2 2 2" xfId="13919" xr:uid="{00000000-0005-0000-0000-0000B6350000}"/>
    <cellStyle name="20% - Accent1 2 5 5 3 2 2 2 2" xfId="13920" xr:uid="{00000000-0005-0000-0000-0000B7350000}"/>
    <cellStyle name="20% - Accent1 2 5 5 3 2 2 3" xfId="13921" xr:uid="{00000000-0005-0000-0000-0000B8350000}"/>
    <cellStyle name="20% - Accent1 2 5 5 3 2 3" xfId="13922" xr:uid="{00000000-0005-0000-0000-0000B9350000}"/>
    <cellStyle name="20% - Accent1 2 5 5 3 2 3 2" xfId="13923" xr:uid="{00000000-0005-0000-0000-0000BA350000}"/>
    <cellStyle name="20% - Accent1 2 5 5 3 2 4" xfId="13924" xr:uid="{00000000-0005-0000-0000-0000BB350000}"/>
    <cellStyle name="20% - Accent1 2 5 5 3 3" xfId="13925" xr:uid="{00000000-0005-0000-0000-0000BC350000}"/>
    <cellStyle name="20% - Accent1 2 5 5 3 3 2" xfId="13926" xr:uid="{00000000-0005-0000-0000-0000BD350000}"/>
    <cellStyle name="20% - Accent1 2 5 5 3 3 2 2" xfId="13927" xr:uid="{00000000-0005-0000-0000-0000BE350000}"/>
    <cellStyle name="20% - Accent1 2 5 5 3 3 2 2 2" xfId="13928" xr:uid="{00000000-0005-0000-0000-0000BF350000}"/>
    <cellStyle name="20% - Accent1 2 5 5 3 3 2 3" xfId="13929" xr:uid="{00000000-0005-0000-0000-0000C0350000}"/>
    <cellStyle name="20% - Accent1 2 5 5 3 3 3" xfId="13930" xr:uid="{00000000-0005-0000-0000-0000C1350000}"/>
    <cellStyle name="20% - Accent1 2 5 5 3 3 3 2" xfId="13931" xr:uid="{00000000-0005-0000-0000-0000C2350000}"/>
    <cellStyle name="20% - Accent1 2 5 5 3 3 4" xfId="13932" xr:uid="{00000000-0005-0000-0000-0000C3350000}"/>
    <cellStyle name="20% - Accent1 2 5 5 3 4" xfId="13933" xr:uid="{00000000-0005-0000-0000-0000C4350000}"/>
    <cellStyle name="20% - Accent1 2 5 5 3 4 2" xfId="13934" xr:uid="{00000000-0005-0000-0000-0000C5350000}"/>
    <cellStyle name="20% - Accent1 2 5 5 3 4 2 2" xfId="13935" xr:uid="{00000000-0005-0000-0000-0000C6350000}"/>
    <cellStyle name="20% - Accent1 2 5 5 3 4 2 2 2" xfId="13936" xr:uid="{00000000-0005-0000-0000-0000C7350000}"/>
    <cellStyle name="20% - Accent1 2 5 5 3 4 2 3" xfId="13937" xr:uid="{00000000-0005-0000-0000-0000C8350000}"/>
    <cellStyle name="20% - Accent1 2 5 5 3 4 3" xfId="13938" xr:uid="{00000000-0005-0000-0000-0000C9350000}"/>
    <cellStyle name="20% - Accent1 2 5 5 3 4 3 2" xfId="13939" xr:uid="{00000000-0005-0000-0000-0000CA350000}"/>
    <cellStyle name="20% - Accent1 2 5 5 3 4 4" xfId="13940" xr:uid="{00000000-0005-0000-0000-0000CB350000}"/>
    <cellStyle name="20% - Accent1 2 5 5 3 5" xfId="13941" xr:uid="{00000000-0005-0000-0000-0000CC350000}"/>
    <cellStyle name="20% - Accent1 2 5 5 3 5 2" xfId="13942" xr:uid="{00000000-0005-0000-0000-0000CD350000}"/>
    <cellStyle name="20% - Accent1 2 5 5 3 5 2 2" xfId="13943" xr:uid="{00000000-0005-0000-0000-0000CE350000}"/>
    <cellStyle name="20% - Accent1 2 5 5 3 5 3" xfId="13944" xr:uid="{00000000-0005-0000-0000-0000CF350000}"/>
    <cellStyle name="20% - Accent1 2 5 5 3 6" xfId="13945" xr:uid="{00000000-0005-0000-0000-0000D0350000}"/>
    <cellStyle name="20% - Accent1 2 5 5 3 6 2" xfId="13946" xr:uid="{00000000-0005-0000-0000-0000D1350000}"/>
    <cellStyle name="20% - Accent1 2 5 5 3 6 2 2" xfId="13947" xr:uid="{00000000-0005-0000-0000-0000D2350000}"/>
    <cellStyle name="20% - Accent1 2 5 5 3 6 3" xfId="13948" xr:uid="{00000000-0005-0000-0000-0000D3350000}"/>
    <cellStyle name="20% - Accent1 2 5 5 3 7" xfId="13949" xr:uid="{00000000-0005-0000-0000-0000D4350000}"/>
    <cellStyle name="20% - Accent1 2 5 5 3 7 2" xfId="13950" xr:uid="{00000000-0005-0000-0000-0000D5350000}"/>
    <cellStyle name="20% - Accent1 2 5 5 3 8" xfId="13951" xr:uid="{00000000-0005-0000-0000-0000D6350000}"/>
    <cellStyle name="20% - Accent1 2 5 5 3 8 2" xfId="13952" xr:uid="{00000000-0005-0000-0000-0000D7350000}"/>
    <cellStyle name="20% - Accent1 2 5 5 3 9" xfId="13953" xr:uid="{00000000-0005-0000-0000-0000D8350000}"/>
    <cellStyle name="20% - Accent1 2 5 5 4" xfId="13954" xr:uid="{00000000-0005-0000-0000-0000D9350000}"/>
    <cellStyle name="20% - Accent1 2 5 5 4 2" xfId="13955" xr:uid="{00000000-0005-0000-0000-0000DA350000}"/>
    <cellStyle name="20% - Accent1 2 5 5 4 2 2" xfId="13956" xr:uid="{00000000-0005-0000-0000-0000DB350000}"/>
    <cellStyle name="20% - Accent1 2 5 5 4 2 2 2" xfId="13957" xr:uid="{00000000-0005-0000-0000-0000DC350000}"/>
    <cellStyle name="20% - Accent1 2 5 5 4 2 3" xfId="13958" xr:uid="{00000000-0005-0000-0000-0000DD350000}"/>
    <cellStyle name="20% - Accent1 2 5 5 4 3" xfId="13959" xr:uid="{00000000-0005-0000-0000-0000DE350000}"/>
    <cellStyle name="20% - Accent1 2 5 5 4 3 2" xfId="13960" xr:uid="{00000000-0005-0000-0000-0000DF350000}"/>
    <cellStyle name="20% - Accent1 2 5 5 4 4" xfId="13961" xr:uid="{00000000-0005-0000-0000-0000E0350000}"/>
    <cellStyle name="20% - Accent1 2 5 5 5" xfId="13962" xr:uid="{00000000-0005-0000-0000-0000E1350000}"/>
    <cellStyle name="20% - Accent1 2 5 5 5 2" xfId="13963" xr:uid="{00000000-0005-0000-0000-0000E2350000}"/>
    <cellStyle name="20% - Accent1 2 5 5 5 2 2" xfId="13964" xr:uid="{00000000-0005-0000-0000-0000E3350000}"/>
    <cellStyle name="20% - Accent1 2 5 5 5 2 2 2" xfId="13965" xr:uid="{00000000-0005-0000-0000-0000E4350000}"/>
    <cellStyle name="20% - Accent1 2 5 5 5 2 3" xfId="13966" xr:uid="{00000000-0005-0000-0000-0000E5350000}"/>
    <cellStyle name="20% - Accent1 2 5 5 5 3" xfId="13967" xr:uid="{00000000-0005-0000-0000-0000E6350000}"/>
    <cellStyle name="20% - Accent1 2 5 5 5 3 2" xfId="13968" xr:uid="{00000000-0005-0000-0000-0000E7350000}"/>
    <cellStyle name="20% - Accent1 2 5 5 5 4" xfId="13969" xr:uid="{00000000-0005-0000-0000-0000E8350000}"/>
    <cellStyle name="20% - Accent1 2 5 5 6" xfId="13970" xr:uid="{00000000-0005-0000-0000-0000E9350000}"/>
    <cellStyle name="20% - Accent1 2 5 5 6 2" xfId="13971" xr:uid="{00000000-0005-0000-0000-0000EA350000}"/>
    <cellStyle name="20% - Accent1 2 5 5 6 2 2" xfId="13972" xr:uid="{00000000-0005-0000-0000-0000EB350000}"/>
    <cellStyle name="20% - Accent1 2 5 5 6 2 2 2" xfId="13973" xr:uid="{00000000-0005-0000-0000-0000EC350000}"/>
    <cellStyle name="20% - Accent1 2 5 5 6 2 3" xfId="13974" xr:uid="{00000000-0005-0000-0000-0000ED350000}"/>
    <cellStyle name="20% - Accent1 2 5 5 6 3" xfId="13975" xr:uid="{00000000-0005-0000-0000-0000EE350000}"/>
    <cellStyle name="20% - Accent1 2 5 5 6 3 2" xfId="13976" xr:uid="{00000000-0005-0000-0000-0000EF350000}"/>
    <cellStyle name="20% - Accent1 2 5 5 6 4" xfId="13977" xr:uid="{00000000-0005-0000-0000-0000F0350000}"/>
    <cellStyle name="20% - Accent1 2 5 5 7" xfId="13978" xr:uid="{00000000-0005-0000-0000-0000F1350000}"/>
    <cellStyle name="20% - Accent1 2 5 5 7 2" xfId="13979" xr:uid="{00000000-0005-0000-0000-0000F2350000}"/>
    <cellStyle name="20% - Accent1 2 5 5 7 2 2" xfId="13980" xr:uid="{00000000-0005-0000-0000-0000F3350000}"/>
    <cellStyle name="20% - Accent1 2 5 5 7 3" xfId="13981" xr:uid="{00000000-0005-0000-0000-0000F4350000}"/>
    <cellStyle name="20% - Accent1 2 5 5 8" xfId="13982" xr:uid="{00000000-0005-0000-0000-0000F5350000}"/>
    <cellStyle name="20% - Accent1 2 5 5 8 2" xfId="13983" xr:uid="{00000000-0005-0000-0000-0000F6350000}"/>
    <cellStyle name="20% - Accent1 2 5 5 8 2 2" xfId="13984" xr:uid="{00000000-0005-0000-0000-0000F7350000}"/>
    <cellStyle name="20% - Accent1 2 5 5 8 3" xfId="13985" xr:uid="{00000000-0005-0000-0000-0000F8350000}"/>
    <cellStyle name="20% - Accent1 2 5 5 9" xfId="13986" xr:uid="{00000000-0005-0000-0000-0000F9350000}"/>
    <cellStyle name="20% - Accent1 2 5 5 9 2" xfId="13987" xr:uid="{00000000-0005-0000-0000-0000FA350000}"/>
    <cellStyle name="20% - Accent1 2 5 6" xfId="13988" xr:uid="{00000000-0005-0000-0000-0000FB350000}"/>
    <cellStyle name="20% - Accent1 2 5 6 10" xfId="13989" xr:uid="{00000000-0005-0000-0000-0000FC350000}"/>
    <cellStyle name="20% - Accent1 2 5 6 10 2" xfId="13990" xr:uid="{00000000-0005-0000-0000-0000FD350000}"/>
    <cellStyle name="20% - Accent1 2 5 6 11" xfId="13991" xr:uid="{00000000-0005-0000-0000-0000FE350000}"/>
    <cellStyle name="20% - Accent1 2 5 6 2" xfId="13992" xr:uid="{00000000-0005-0000-0000-0000FF350000}"/>
    <cellStyle name="20% - Accent1 2 5 6 2 2" xfId="13993" xr:uid="{00000000-0005-0000-0000-000000360000}"/>
    <cellStyle name="20% - Accent1 2 5 6 2 2 2" xfId="13994" xr:uid="{00000000-0005-0000-0000-000001360000}"/>
    <cellStyle name="20% - Accent1 2 5 6 2 2 2 2" xfId="13995" xr:uid="{00000000-0005-0000-0000-000002360000}"/>
    <cellStyle name="20% - Accent1 2 5 6 2 2 2 2 2" xfId="13996" xr:uid="{00000000-0005-0000-0000-000003360000}"/>
    <cellStyle name="20% - Accent1 2 5 6 2 2 2 3" xfId="13997" xr:uid="{00000000-0005-0000-0000-000004360000}"/>
    <cellStyle name="20% - Accent1 2 5 6 2 2 3" xfId="13998" xr:uid="{00000000-0005-0000-0000-000005360000}"/>
    <cellStyle name="20% - Accent1 2 5 6 2 2 3 2" xfId="13999" xr:uid="{00000000-0005-0000-0000-000006360000}"/>
    <cellStyle name="20% - Accent1 2 5 6 2 2 4" xfId="14000" xr:uid="{00000000-0005-0000-0000-000007360000}"/>
    <cellStyle name="20% - Accent1 2 5 6 2 3" xfId="14001" xr:uid="{00000000-0005-0000-0000-000008360000}"/>
    <cellStyle name="20% - Accent1 2 5 6 2 3 2" xfId="14002" xr:uid="{00000000-0005-0000-0000-000009360000}"/>
    <cellStyle name="20% - Accent1 2 5 6 2 3 2 2" xfId="14003" xr:uid="{00000000-0005-0000-0000-00000A360000}"/>
    <cellStyle name="20% - Accent1 2 5 6 2 3 2 2 2" xfId="14004" xr:uid="{00000000-0005-0000-0000-00000B360000}"/>
    <cellStyle name="20% - Accent1 2 5 6 2 3 2 3" xfId="14005" xr:uid="{00000000-0005-0000-0000-00000C360000}"/>
    <cellStyle name="20% - Accent1 2 5 6 2 3 3" xfId="14006" xr:uid="{00000000-0005-0000-0000-00000D360000}"/>
    <cellStyle name="20% - Accent1 2 5 6 2 3 3 2" xfId="14007" xr:uid="{00000000-0005-0000-0000-00000E360000}"/>
    <cellStyle name="20% - Accent1 2 5 6 2 3 4" xfId="14008" xr:uid="{00000000-0005-0000-0000-00000F360000}"/>
    <cellStyle name="20% - Accent1 2 5 6 2 4" xfId="14009" xr:uid="{00000000-0005-0000-0000-000010360000}"/>
    <cellStyle name="20% - Accent1 2 5 6 2 4 2" xfId="14010" xr:uid="{00000000-0005-0000-0000-000011360000}"/>
    <cellStyle name="20% - Accent1 2 5 6 2 4 2 2" xfId="14011" xr:uid="{00000000-0005-0000-0000-000012360000}"/>
    <cellStyle name="20% - Accent1 2 5 6 2 4 2 2 2" xfId="14012" xr:uid="{00000000-0005-0000-0000-000013360000}"/>
    <cellStyle name="20% - Accent1 2 5 6 2 4 2 3" xfId="14013" xr:uid="{00000000-0005-0000-0000-000014360000}"/>
    <cellStyle name="20% - Accent1 2 5 6 2 4 3" xfId="14014" xr:uid="{00000000-0005-0000-0000-000015360000}"/>
    <cellStyle name="20% - Accent1 2 5 6 2 4 3 2" xfId="14015" xr:uid="{00000000-0005-0000-0000-000016360000}"/>
    <cellStyle name="20% - Accent1 2 5 6 2 4 4" xfId="14016" xr:uid="{00000000-0005-0000-0000-000017360000}"/>
    <cellStyle name="20% - Accent1 2 5 6 2 5" xfId="14017" xr:uid="{00000000-0005-0000-0000-000018360000}"/>
    <cellStyle name="20% - Accent1 2 5 6 2 5 2" xfId="14018" xr:uid="{00000000-0005-0000-0000-000019360000}"/>
    <cellStyle name="20% - Accent1 2 5 6 2 5 2 2" xfId="14019" xr:uid="{00000000-0005-0000-0000-00001A360000}"/>
    <cellStyle name="20% - Accent1 2 5 6 2 5 3" xfId="14020" xr:uid="{00000000-0005-0000-0000-00001B360000}"/>
    <cellStyle name="20% - Accent1 2 5 6 2 6" xfId="14021" xr:uid="{00000000-0005-0000-0000-00001C360000}"/>
    <cellStyle name="20% - Accent1 2 5 6 2 6 2" xfId="14022" xr:uid="{00000000-0005-0000-0000-00001D360000}"/>
    <cellStyle name="20% - Accent1 2 5 6 2 6 2 2" xfId="14023" xr:uid="{00000000-0005-0000-0000-00001E360000}"/>
    <cellStyle name="20% - Accent1 2 5 6 2 6 3" xfId="14024" xr:uid="{00000000-0005-0000-0000-00001F360000}"/>
    <cellStyle name="20% - Accent1 2 5 6 2 7" xfId="14025" xr:uid="{00000000-0005-0000-0000-000020360000}"/>
    <cellStyle name="20% - Accent1 2 5 6 2 7 2" xfId="14026" xr:uid="{00000000-0005-0000-0000-000021360000}"/>
    <cellStyle name="20% - Accent1 2 5 6 2 8" xfId="14027" xr:uid="{00000000-0005-0000-0000-000022360000}"/>
    <cellStyle name="20% - Accent1 2 5 6 2 8 2" xfId="14028" xr:uid="{00000000-0005-0000-0000-000023360000}"/>
    <cellStyle name="20% - Accent1 2 5 6 2 9" xfId="14029" xr:uid="{00000000-0005-0000-0000-000024360000}"/>
    <cellStyle name="20% - Accent1 2 5 6 3" xfId="14030" xr:uid="{00000000-0005-0000-0000-000025360000}"/>
    <cellStyle name="20% - Accent1 2 5 6 3 2" xfId="14031" xr:uid="{00000000-0005-0000-0000-000026360000}"/>
    <cellStyle name="20% - Accent1 2 5 6 3 2 2" xfId="14032" xr:uid="{00000000-0005-0000-0000-000027360000}"/>
    <cellStyle name="20% - Accent1 2 5 6 3 2 2 2" xfId="14033" xr:uid="{00000000-0005-0000-0000-000028360000}"/>
    <cellStyle name="20% - Accent1 2 5 6 3 2 2 2 2" xfId="14034" xr:uid="{00000000-0005-0000-0000-000029360000}"/>
    <cellStyle name="20% - Accent1 2 5 6 3 2 2 3" xfId="14035" xr:uid="{00000000-0005-0000-0000-00002A360000}"/>
    <cellStyle name="20% - Accent1 2 5 6 3 2 3" xfId="14036" xr:uid="{00000000-0005-0000-0000-00002B360000}"/>
    <cellStyle name="20% - Accent1 2 5 6 3 2 3 2" xfId="14037" xr:uid="{00000000-0005-0000-0000-00002C360000}"/>
    <cellStyle name="20% - Accent1 2 5 6 3 2 4" xfId="14038" xr:uid="{00000000-0005-0000-0000-00002D360000}"/>
    <cellStyle name="20% - Accent1 2 5 6 3 3" xfId="14039" xr:uid="{00000000-0005-0000-0000-00002E360000}"/>
    <cellStyle name="20% - Accent1 2 5 6 3 3 2" xfId="14040" xr:uid="{00000000-0005-0000-0000-00002F360000}"/>
    <cellStyle name="20% - Accent1 2 5 6 3 3 2 2" xfId="14041" xr:uid="{00000000-0005-0000-0000-000030360000}"/>
    <cellStyle name="20% - Accent1 2 5 6 3 3 2 2 2" xfId="14042" xr:uid="{00000000-0005-0000-0000-000031360000}"/>
    <cellStyle name="20% - Accent1 2 5 6 3 3 2 3" xfId="14043" xr:uid="{00000000-0005-0000-0000-000032360000}"/>
    <cellStyle name="20% - Accent1 2 5 6 3 3 3" xfId="14044" xr:uid="{00000000-0005-0000-0000-000033360000}"/>
    <cellStyle name="20% - Accent1 2 5 6 3 3 3 2" xfId="14045" xr:uid="{00000000-0005-0000-0000-000034360000}"/>
    <cellStyle name="20% - Accent1 2 5 6 3 3 4" xfId="14046" xr:uid="{00000000-0005-0000-0000-000035360000}"/>
    <cellStyle name="20% - Accent1 2 5 6 3 4" xfId="14047" xr:uid="{00000000-0005-0000-0000-000036360000}"/>
    <cellStyle name="20% - Accent1 2 5 6 3 4 2" xfId="14048" xr:uid="{00000000-0005-0000-0000-000037360000}"/>
    <cellStyle name="20% - Accent1 2 5 6 3 4 2 2" xfId="14049" xr:uid="{00000000-0005-0000-0000-000038360000}"/>
    <cellStyle name="20% - Accent1 2 5 6 3 4 2 2 2" xfId="14050" xr:uid="{00000000-0005-0000-0000-000039360000}"/>
    <cellStyle name="20% - Accent1 2 5 6 3 4 2 3" xfId="14051" xr:uid="{00000000-0005-0000-0000-00003A360000}"/>
    <cellStyle name="20% - Accent1 2 5 6 3 4 3" xfId="14052" xr:uid="{00000000-0005-0000-0000-00003B360000}"/>
    <cellStyle name="20% - Accent1 2 5 6 3 4 3 2" xfId="14053" xr:uid="{00000000-0005-0000-0000-00003C360000}"/>
    <cellStyle name="20% - Accent1 2 5 6 3 4 4" xfId="14054" xr:uid="{00000000-0005-0000-0000-00003D360000}"/>
    <cellStyle name="20% - Accent1 2 5 6 3 5" xfId="14055" xr:uid="{00000000-0005-0000-0000-00003E360000}"/>
    <cellStyle name="20% - Accent1 2 5 6 3 5 2" xfId="14056" xr:uid="{00000000-0005-0000-0000-00003F360000}"/>
    <cellStyle name="20% - Accent1 2 5 6 3 5 2 2" xfId="14057" xr:uid="{00000000-0005-0000-0000-000040360000}"/>
    <cellStyle name="20% - Accent1 2 5 6 3 5 3" xfId="14058" xr:uid="{00000000-0005-0000-0000-000041360000}"/>
    <cellStyle name="20% - Accent1 2 5 6 3 6" xfId="14059" xr:uid="{00000000-0005-0000-0000-000042360000}"/>
    <cellStyle name="20% - Accent1 2 5 6 3 6 2" xfId="14060" xr:uid="{00000000-0005-0000-0000-000043360000}"/>
    <cellStyle name="20% - Accent1 2 5 6 3 6 2 2" xfId="14061" xr:uid="{00000000-0005-0000-0000-000044360000}"/>
    <cellStyle name="20% - Accent1 2 5 6 3 6 3" xfId="14062" xr:uid="{00000000-0005-0000-0000-000045360000}"/>
    <cellStyle name="20% - Accent1 2 5 6 3 7" xfId="14063" xr:uid="{00000000-0005-0000-0000-000046360000}"/>
    <cellStyle name="20% - Accent1 2 5 6 3 7 2" xfId="14064" xr:uid="{00000000-0005-0000-0000-000047360000}"/>
    <cellStyle name="20% - Accent1 2 5 6 3 8" xfId="14065" xr:uid="{00000000-0005-0000-0000-000048360000}"/>
    <cellStyle name="20% - Accent1 2 5 6 3 8 2" xfId="14066" xr:uid="{00000000-0005-0000-0000-000049360000}"/>
    <cellStyle name="20% - Accent1 2 5 6 3 9" xfId="14067" xr:uid="{00000000-0005-0000-0000-00004A360000}"/>
    <cellStyle name="20% - Accent1 2 5 6 4" xfId="14068" xr:uid="{00000000-0005-0000-0000-00004B360000}"/>
    <cellStyle name="20% - Accent1 2 5 6 4 2" xfId="14069" xr:uid="{00000000-0005-0000-0000-00004C360000}"/>
    <cellStyle name="20% - Accent1 2 5 6 4 2 2" xfId="14070" xr:uid="{00000000-0005-0000-0000-00004D360000}"/>
    <cellStyle name="20% - Accent1 2 5 6 4 2 2 2" xfId="14071" xr:uid="{00000000-0005-0000-0000-00004E360000}"/>
    <cellStyle name="20% - Accent1 2 5 6 4 2 3" xfId="14072" xr:uid="{00000000-0005-0000-0000-00004F360000}"/>
    <cellStyle name="20% - Accent1 2 5 6 4 3" xfId="14073" xr:uid="{00000000-0005-0000-0000-000050360000}"/>
    <cellStyle name="20% - Accent1 2 5 6 4 3 2" xfId="14074" xr:uid="{00000000-0005-0000-0000-000051360000}"/>
    <cellStyle name="20% - Accent1 2 5 6 4 4" xfId="14075" xr:uid="{00000000-0005-0000-0000-000052360000}"/>
    <cellStyle name="20% - Accent1 2 5 6 5" xfId="14076" xr:uid="{00000000-0005-0000-0000-000053360000}"/>
    <cellStyle name="20% - Accent1 2 5 6 5 2" xfId="14077" xr:uid="{00000000-0005-0000-0000-000054360000}"/>
    <cellStyle name="20% - Accent1 2 5 6 5 2 2" xfId="14078" xr:uid="{00000000-0005-0000-0000-000055360000}"/>
    <cellStyle name="20% - Accent1 2 5 6 5 2 2 2" xfId="14079" xr:uid="{00000000-0005-0000-0000-000056360000}"/>
    <cellStyle name="20% - Accent1 2 5 6 5 2 3" xfId="14080" xr:uid="{00000000-0005-0000-0000-000057360000}"/>
    <cellStyle name="20% - Accent1 2 5 6 5 3" xfId="14081" xr:uid="{00000000-0005-0000-0000-000058360000}"/>
    <cellStyle name="20% - Accent1 2 5 6 5 3 2" xfId="14082" xr:uid="{00000000-0005-0000-0000-000059360000}"/>
    <cellStyle name="20% - Accent1 2 5 6 5 4" xfId="14083" xr:uid="{00000000-0005-0000-0000-00005A360000}"/>
    <cellStyle name="20% - Accent1 2 5 6 6" xfId="14084" xr:uid="{00000000-0005-0000-0000-00005B360000}"/>
    <cellStyle name="20% - Accent1 2 5 6 6 2" xfId="14085" xr:uid="{00000000-0005-0000-0000-00005C360000}"/>
    <cellStyle name="20% - Accent1 2 5 6 6 2 2" xfId="14086" xr:uid="{00000000-0005-0000-0000-00005D360000}"/>
    <cellStyle name="20% - Accent1 2 5 6 6 2 2 2" xfId="14087" xr:uid="{00000000-0005-0000-0000-00005E360000}"/>
    <cellStyle name="20% - Accent1 2 5 6 6 2 3" xfId="14088" xr:uid="{00000000-0005-0000-0000-00005F360000}"/>
    <cellStyle name="20% - Accent1 2 5 6 6 3" xfId="14089" xr:uid="{00000000-0005-0000-0000-000060360000}"/>
    <cellStyle name="20% - Accent1 2 5 6 6 3 2" xfId="14090" xr:uid="{00000000-0005-0000-0000-000061360000}"/>
    <cellStyle name="20% - Accent1 2 5 6 6 4" xfId="14091" xr:uid="{00000000-0005-0000-0000-000062360000}"/>
    <cellStyle name="20% - Accent1 2 5 6 7" xfId="14092" xr:uid="{00000000-0005-0000-0000-000063360000}"/>
    <cellStyle name="20% - Accent1 2 5 6 7 2" xfId="14093" xr:uid="{00000000-0005-0000-0000-000064360000}"/>
    <cellStyle name="20% - Accent1 2 5 6 7 2 2" xfId="14094" xr:uid="{00000000-0005-0000-0000-000065360000}"/>
    <cellStyle name="20% - Accent1 2 5 6 7 3" xfId="14095" xr:uid="{00000000-0005-0000-0000-000066360000}"/>
    <cellStyle name="20% - Accent1 2 5 6 8" xfId="14096" xr:uid="{00000000-0005-0000-0000-000067360000}"/>
    <cellStyle name="20% - Accent1 2 5 6 8 2" xfId="14097" xr:uid="{00000000-0005-0000-0000-000068360000}"/>
    <cellStyle name="20% - Accent1 2 5 6 8 2 2" xfId="14098" xr:uid="{00000000-0005-0000-0000-000069360000}"/>
    <cellStyle name="20% - Accent1 2 5 6 8 3" xfId="14099" xr:uid="{00000000-0005-0000-0000-00006A360000}"/>
    <cellStyle name="20% - Accent1 2 5 6 9" xfId="14100" xr:uid="{00000000-0005-0000-0000-00006B360000}"/>
    <cellStyle name="20% - Accent1 2 5 6 9 2" xfId="14101" xr:uid="{00000000-0005-0000-0000-00006C360000}"/>
    <cellStyle name="20% - Accent1 2 5 7" xfId="14102" xr:uid="{00000000-0005-0000-0000-00006D360000}"/>
    <cellStyle name="20% - Accent1 2 5 7 2" xfId="14103" xr:uid="{00000000-0005-0000-0000-00006E360000}"/>
    <cellStyle name="20% - Accent1 2 5 7 2 2" xfId="14104" xr:uid="{00000000-0005-0000-0000-00006F360000}"/>
    <cellStyle name="20% - Accent1 2 5 7 2 2 2" xfId="14105" xr:uid="{00000000-0005-0000-0000-000070360000}"/>
    <cellStyle name="20% - Accent1 2 5 7 2 2 2 2" xfId="14106" xr:uid="{00000000-0005-0000-0000-000071360000}"/>
    <cellStyle name="20% - Accent1 2 5 7 2 2 3" xfId="14107" xr:uid="{00000000-0005-0000-0000-000072360000}"/>
    <cellStyle name="20% - Accent1 2 5 7 2 3" xfId="14108" xr:uid="{00000000-0005-0000-0000-000073360000}"/>
    <cellStyle name="20% - Accent1 2 5 7 2 3 2" xfId="14109" xr:uid="{00000000-0005-0000-0000-000074360000}"/>
    <cellStyle name="20% - Accent1 2 5 7 2 4" xfId="14110" xr:uid="{00000000-0005-0000-0000-000075360000}"/>
    <cellStyle name="20% - Accent1 2 5 7 3" xfId="14111" xr:uid="{00000000-0005-0000-0000-000076360000}"/>
    <cellStyle name="20% - Accent1 2 5 7 3 2" xfId="14112" xr:uid="{00000000-0005-0000-0000-000077360000}"/>
    <cellStyle name="20% - Accent1 2 5 7 3 2 2" xfId="14113" xr:uid="{00000000-0005-0000-0000-000078360000}"/>
    <cellStyle name="20% - Accent1 2 5 7 3 2 2 2" xfId="14114" xr:uid="{00000000-0005-0000-0000-000079360000}"/>
    <cellStyle name="20% - Accent1 2 5 7 3 2 3" xfId="14115" xr:uid="{00000000-0005-0000-0000-00007A360000}"/>
    <cellStyle name="20% - Accent1 2 5 7 3 3" xfId="14116" xr:uid="{00000000-0005-0000-0000-00007B360000}"/>
    <cellStyle name="20% - Accent1 2 5 7 3 3 2" xfId="14117" xr:uid="{00000000-0005-0000-0000-00007C360000}"/>
    <cellStyle name="20% - Accent1 2 5 7 3 4" xfId="14118" xr:uid="{00000000-0005-0000-0000-00007D360000}"/>
    <cellStyle name="20% - Accent1 2 5 7 4" xfId="14119" xr:uid="{00000000-0005-0000-0000-00007E360000}"/>
    <cellStyle name="20% - Accent1 2 5 7 4 2" xfId="14120" xr:uid="{00000000-0005-0000-0000-00007F360000}"/>
    <cellStyle name="20% - Accent1 2 5 7 4 2 2" xfId="14121" xr:uid="{00000000-0005-0000-0000-000080360000}"/>
    <cellStyle name="20% - Accent1 2 5 7 4 2 2 2" xfId="14122" xr:uid="{00000000-0005-0000-0000-000081360000}"/>
    <cellStyle name="20% - Accent1 2 5 7 4 2 3" xfId="14123" xr:uid="{00000000-0005-0000-0000-000082360000}"/>
    <cellStyle name="20% - Accent1 2 5 7 4 3" xfId="14124" xr:uid="{00000000-0005-0000-0000-000083360000}"/>
    <cellStyle name="20% - Accent1 2 5 7 4 3 2" xfId="14125" xr:uid="{00000000-0005-0000-0000-000084360000}"/>
    <cellStyle name="20% - Accent1 2 5 7 4 4" xfId="14126" xr:uid="{00000000-0005-0000-0000-000085360000}"/>
    <cellStyle name="20% - Accent1 2 5 7 5" xfId="14127" xr:uid="{00000000-0005-0000-0000-000086360000}"/>
    <cellStyle name="20% - Accent1 2 5 7 5 2" xfId="14128" xr:uid="{00000000-0005-0000-0000-000087360000}"/>
    <cellStyle name="20% - Accent1 2 5 7 5 2 2" xfId="14129" xr:uid="{00000000-0005-0000-0000-000088360000}"/>
    <cellStyle name="20% - Accent1 2 5 7 5 3" xfId="14130" xr:uid="{00000000-0005-0000-0000-000089360000}"/>
    <cellStyle name="20% - Accent1 2 5 7 6" xfId="14131" xr:uid="{00000000-0005-0000-0000-00008A360000}"/>
    <cellStyle name="20% - Accent1 2 5 7 6 2" xfId="14132" xr:uid="{00000000-0005-0000-0000-00008B360000}"/>
    <cellStyle name="20% - Accent1 2 5 7 6 2 2" xfId="14133" xr:uid="{00000000-0005-0000-0000-00008C360000}"/>
    <cellStyle name="20% - Accent1 2 5 7 6 3" xfId="14134" xr:uid="{00000000-0005-0000-0000-00008D360000}"/>
    <cellStyle name="20% - Accent1 2 5 7 7" xfId="14135" xr:uid="{00000000-0005-0000-0000-00008E360000}"/>
    <cellStyle name="20% - Accent1 2 5 7 7 2" xfId="14136" xr:uid="{00000000-0005-0000-0000-00008F360000}"/>
    <cellStyle name="20% - Accent1 2 5 7 8" xfId="14137" xr:uid="{00000000-0005-0000-0000-000090360000}"/>
    <cellStyle name="20% - Accent1 2 5 7 8 2" xfId="14138" xr:uid="{00000000-0005-0000-0000-000091360000}"/>
    <cellStyle name="20% - Accent1 2 5 7 9" xfId="14139" xr:uid="{00000000-0005-0000-0000-000092360000}"/>
    <cellStyle name="20% - Accent1 2 5 8" xfId="14140" xr:uid="{00000000-0005-0000-0000-000093360000}"/>
    <cellStyle name="20% - Accent1 2 5 8 2" xfId="14141" xr:uid="{00000000-0005-0000-0000-000094360000}"/>
    <cellStyle name="20% - Accent1 2 5 8 2 2" xfId="14142" xr:uid="{00000000-0005-0000-0000-000095360000}"/>
    <cellStyle name="20% - Accent1 2 5 8 2 2 2" xfId="14143" xr:uid="{00000000-0005-0000-0000-000096360000}"/>
    <cellStyle name="20% - Accent1 2 5 8 2 2 2 2" xfId="14144" xr:uid="{00000000-0005-0000-0000-000097360000}"/>
    <cellStyle name="20% - Accent1 2 5 8 2 2 3" xfId="14145" xr:uid="{00000000-0005-0000-0000-000098360000}"/>
    <cellStyle name="20% - Accent1 2 5 8 2 3" xfId="14146" xr:uid="{00000000-0005-0000-0000-000099360000}"/>
    <cellStyle name="20% - Accent1 2 5 8 2 3 2" xfId="14147" xr:uid="{00000000-0005-0000-0000-00009A360000}"/>
    <cellStyle name="20% - Accent1 2 5 8 2 4" xfId="14148" xr:uid="{00000000-0005-0000-0000-00009B360000}"/>
    <cellStyle name="20% - Accent1 2 5 8 3" xfId="14149" xr:uid="{00000000-0005-0000-0000-00009C360000}"/>
    <cellStyle name="20% - Accent1 2 5 8 3 2" xfId="14150" xr:uid="{00000000-0005-0000-0000-00009D360000}"/>
    <cellStyle name="20% - Accent1 2 5 8 3 2 2" xfId="14151" xr:uid="{00000000-0005-0000-0000-00009E360000}"/>
    <cellStyle name="20% - Accent1 2 5 8 3 2 2 2" xfId="14152" xr:uid="{00000000-0005-0000-0000-00009F360000}"/>
    <cellStyle name="20% - Accent1 2 5 8 3 2 3" xfId="14153" xr:uid="{00000000-0005-0000-0000-0000A0360000}"/>
    <cellStyle name="20% - Accent1 2 5 8 3 3" xfId="14154" xr:uid="{00000000-0005-0000-0000-0000A1360000}"/>
    <cellStyle name="20% - Accent1 2 5 8 3 3 2" xfId="14155" xr:uid="{00000000-0005-0000-0000-0000A2360000}"/>
    <cellStyle name="20% - Accent1 2 5 8 3 4" xfId="14156" xr:uid="{00000000-0005-0000-0000-0000A3360000}"/>
    <cellStyle name="20% - Accent1 2 5 8 4" xfId="14157" xr:uid="{00000000-0005-0000-0000-0000A4360000}"/>
    <cellStyle name="20% - Accent1 2 5 8 4 2" xfId="14158" xr:uid="{00000000-0005-0000-0000-0000A5360000}"/>
    <cellStyle name="20% - Accent1 2 5 8 4 2 2" xfId="14159" xr:uid="{00000000-0005-0000-0000-0000A6360000}"/>
    <cellStyle name="20% - Accent1 2 5 8 4 2 2 2" xfId="14160" xr:uid="{00000000-0005-0000-0000-0000A7360000}"/>
    <cellStyle name="20% - Accent1 2 5 8 4 2 3" xfId="14161" xr:uid="{00000000-0005-0000-0000-0000A8360000}"/>
    <cellStyle name="20% - Accent1 2 5 8 4 3" xfId="14162" xr:uid="{00000000-0005-0000-0000-0000A9360000}"/>
    <cellStyle name="20% - Accent1 2 5 8 4 3 2" xfId="14163" xr:uid="{00000000-0005-0000-0000-0000AA360000}"/>
    <cellStyle name="20% - Accent1 2 5 8 4 4" xfId="14164" xr:uid="{00000000-0005-0000-0000-0000AB360000}"/>
    <cellStyle name="20% - Accent1 2 5 8 5" xfId="14165" xr:uid="{00000000-0005-0000-0000-0000AC360000}"/>
    <cellStyle name="20% - Accent1 2 5 8 5 2" xfId="14166" xr:uid="{00000000-0005-0000-0000-0000AD360000}"/>
    <cellStyle name="20% - Accent1 2 5 8 5 2 2" xfId="14167" xr:uid="{00000000-0005-0000-0000-0000AE360000}"/>
    <cellStyle name="20% - Accent1 2 5 8 5 3" xfId="14168" xr:uid="{00000000-0005-0000-0000-0000AF360000}"/>
    <cellStyle name="20% - Accent1 2 5 8 6" xfId="14169" xr:uid="{00000000-0005-0000-0000-0000B0360000}"/>
    <cellStyle name="20% - Accent1 2 5 8 6 2" xfId="14170" xr:uid="{00000000-0005-0000-0000-0000B1360000}"/>
    <cellStyle name="20% - Accent1 2 5 8 6 2 2" xfId="14171" xr:uid="{00000000-0005-0000-0000-0000B2360000}"/>
    <cellStyle name="20% - Accent1 2 5 8 6 3" xfId="14172" xr:uid="{00000000-0005-0000-0000-0000B3360000}"/>
    <cellStyle name="20% - Accent1 2 5 8 7" xfId="14173" xr:uid="{00000000-0005-0000-0000-0000B4360000}"/>
    <cellStyle name="20% - Accent1 2 5 8 7 2" xfId="14174" xr:uid="{00000000-0005-0000-0000-0000B5360000}"/>
    <cellStyle name="20% - Accent1 2 5 8 8" xfId="14175" xr:uid="{00000000-0005-0000-0000-0000B6360000}"/>
    <cellStyle name="20% - Accent1 2 5 8 8 2" xfId="14176" xr:uid="{00000000-0005-0000-0000-0000B7360000}"/>
    <cellStyle name="20% - Accent1 2 5 8 9" xfId="14177" xr:uid="{00000000-0005-0000-0000-0000B8360000}"/>
    <cellStyle name="20% - Accent1 2 5 9" xfId="14178" xr:uid="{00000000-0005-0000-0000-0000B9360000}"/>
    <cellStyle name="20% - Accent1 2 5 9 2" xfId="14179" xr:uid="{00000000-0005-0000-0000-0000BA360000}"/>
    <cellStyle name="20% - Accent1 2 5 9 2 2" xfId="14180" xr:uid="{00000000-0005-0000-0000-0000BB360000}"/>
    <cellStyle name="20% - Accent1 2 5 9 2 2 2" xfId="14181" xr:uid="{00000000-0005-0000-0000-0000BC360000}"/>
    <cellStyle name="20% - Accent1 2 5 9 2 3" xfId="14182" xr:uid="{00000000-0005-0000-0000-0000BD360000}"/>
    <cellStyle name="20% - Accent1 2 5 9 3" xfId="14183" xr:uid="{00000000-0005-0000-0000-0000BE360000}"/>
    <cellStyle name="20% - Accent1 2 5 9 3 2" xfId="14184" xr:uid="{00000000-0005-0000-0000-0000BF360000}"/>
    <cellStyle name="20% - Accent1 2 5 9 4" xfId="14185" xr:uid="{00000000-0005-0000-0000-0000C0360000}"/>
    <cellStyle name="20% - Accent1 2 6" xfId="14186" xr:uid="{00000000-0005-0000-0000-0000C1360000}"/>
    <cellStyle name="20% - Accent1 2 6 10" xfId="14187" xr:uid="{00000000-0005-0000-0000-0000C2360000}"/>
    <cellStyle name="20% - Accent1 2 6 10 2" xfId="14188" xr:uid="{00000000-0005-0000-0000-0000C3360000}"/>
    <cellStyle name="20% - Accent1 2 6 10 2 2" xfId="14189" xr:uid="{00000000-0005-0000-0000-0000C4360000}"/>
    <cellStyle name="20% - Accent1 2 6 10 2 2 2" xfId="14190" xr:uid="{00000000-0005-0000-0000-0000C5360000}"/>
    <cellStyle name="20% - Accent1 2 6 10 2 3" xfId="14191" xr:uid="{00000000-0005-0000-0000-0000C6360000}"/>
    <cellStyle name="20% - Accent1 2 6 10 3" xfId="14192" xr:uid="{00000000-0005-0000-0000-0000C7360000}"/>
    <cellStyle name="20% - Accent1 2 6 10 3 2" xfId="14193" xr:uid="{00000000-0005-0000-0000-0000C8360000}"/>
    <cellStyle name="20% - Accent1 2 6 10 4" xfId="14194" xr:uid="{00000000-0005-0000-0000-0000C9360000}"/>
    <cellStyle name="20% - Accent1 2 6 11" xfId="14195" xr:uid="{00000000-0005-0000-0000-0000CA360000}"/>
    <cellStyle name="20% - Accent1 2 6 11 2" xfId="14196" xr:uid="{00000000-0005-0000-0000-0000CB360000}"/>
    <cellStyle name="20% - Accent1 2 6 11 2 2" xfId="14197" xr:uid="{00000000-0005-0000-0000-0000CC360000}"/>
    <cellStyle name="20% - Accent1 2 6 11 3" xfId="14198" xr:uid="{00000000-0005-0000-0000-0000CD360000}"/>
    <cellStyle name="20% - Accent1 2 6 12" xfId="14199" xr:uid="{00000000-0005-0000-0000-0000CE360000}"/>
    <cellStyle name="20% - Accent1 2 6 12 2" xfId="14200" xr:uid="{00000000-0005-0000-0000-0000CF360000}"/>
    <cellStyle name="20% - Accent1 2 6 12 2 2" xfId="14201" xr:uid="{00000000-0005-0000-0000-0000D0360000}"/>
    <cellStyle name="20% - Accent1 2 6 12 3" xfId="14202" xr:uid="{00000000-0005-0000-0000-0000D1360000}"/>
    <cellStyle name="20% - Accent1 2 6 13" xfId="14203" xr:uid="{00000000-0005-0000-0000-0000D2360000}"/>
    <cellStyle name="20% - Accent1 2 6 13 2" xfId="14204" xr:uid="{00000000-0005-0000-0000-0000D3360000}"/>
    <cellStyle name="20% - Accent1 2 6 14" xfId="14205" xr:uid="{00000000-0005-0000-0000-0000D4360000}"/>
    <cellStyle name="20% - Accent1 2 6 14 2" xfId="14206" xr:uid="{00000000-0005-0000-0000-0000D5360000}"/>
    <cellStyle name="20% - Accent1 2 6 15" xfId="14207" xr:uid="{00000000-0005-0000-0000-0000D6360000}"/>
    <cellStyle name="20% - Accent1 2 6 2" xfId="14208" xr:uid="{00000000-0005-0000-0000-0000D7360000}"/>
    <cellStyle name="20% - Accent1 2 6 2 10" xfId="14209" xr:uid="{00000000-0005-0000-0000-0000D8360000}"/>
    <cellStyle name="20% - Accent1 2 6 2 10 2" xfId="14210" xr:uid="{00000000-0005-0000-0000-0000D9360000}"/>
    <cellStyle name="20% - Accent1 2 6 2 10 2 2" xfId="14211" xr:uid="{00000000-0005-0000-0000-0000DA360000}"/>
    <cellStyle name="20% - Accent1 2 6 2 10 3" xfId="14212" xr:uid="{00000000-0005-0000-0000-0000DB360000}"/>
    <cellStyle name="20% - Accent1 2 6 2 11" xfId="14213" xr:uid="{00000000-0005-0000-0000-0000DC360000}"/>
    <cellStyle name="20% - Accent1 2 6 2 11 2" xfId="14214" xr:uid="{00000000-0005-0000-0000-0000DD360000}"/>
    <cellStyle name="20% - Accent1 2 6 2 11 2 2" xfId="14215" xr:uid="{00000000-0005-0000-0000-0000DE360000}"/>
    <cellStyle name="20% - Accent1 2 6 2 11 3" xfId="14216" xr:uid="{00000000-0005-0000-0000-0000DF360000}"/>
    <cellStyle name="20% - Accent1 2 6 2 12" xfId="14217" xr:uid="{00000000-0005-0000-0000-0000E0360000}"/>
    <cellStyle name="20% - Accent1 2 6 2 12 2" xfId="14218" xr:uid="{00000000-0005-0000-0000-0000E1360000}"/>
    <cellStyle name="20% - Accent1 2 6 2 13" xfId="14219" xr:uid="{00000000-0005-0000-0000-0000E2360000}"/>
    <cellStyle name="20% - Accent1 2 6 2 13 2" xfId="14220" xr:uid="{00000000-0005-0000-0000-0000E3360000}"/>
    <cellStyle name="20% - Accent1 2 6 2 14" xfId="14221" xr:uid="{00000000-0005-0000-0000-0000E4360000}"/>
    <cellStyle name="20% - Accent1 2 6 2 2" xfId="14222" xr:uid="{00000000-0005-0000-0000-0000E5360000}"/>
    <cellStyle name="20% - Accent1 2 6 2 2 10" xfId="14223" xr:uid="{00000000-0005-0000-0000-0000E6360000}"/>
    <cellStyle name="20% - Accent1 2 6 2 2 10 2" xfId="14224" xr:uid="{00000000-0005-0000-0000-0000E7360000}"/>
    <cellStyle name="20% - Accent1 2 6 2 2 11" xfId="14225" xr:uid="{00000000-0005-0000-0000-0000E8360000}"/>
    <cellStyle name="20% - Accent1 2 6 2 2 2" xfId="14226" xr:uid="{00000000-0005-0000-0000-0000E9360000}"/>
    <cellStyle name="20% - Accent1 2 6 2 2 2 2" xfId="14227" xr:uid="{00000000-0005-0000-0000-0000EA360000}"/>
    <cellStyle name="20% - Accent1 2 6 2 2 2 2 2" xfId="14228" xr:uid="{00000000-0005-0000-0000-0000EB360000}"/>
    <cellStyle name="20% - Accent1 2 6 2 2 2 2 2 2" xfId="14229" xr:uid="{00000000-0005-0000-0000-0000EC360000}"/>
    <cellStyle name="20% - Accent1 2 6 2 2 2 2 2 2 2" xfId="14230" xr:uid="{00000000-0005-0000-0000-0000ED360000}"/>
    <cellStyle name="20% - Accent1 2 6 2 2 2 2 2 3" xfId="14231" xr:uid="{00000000-0005-0000-0000-0000EE360000}"/>
    <cellStyle name="20% - Accent1 2 6 2 2 2 2 3" xfId="14232" xr:uid="{00000000-0005-0000-0000-0000EF360000}"/>
    <cellStyle name="20% - Accent1 2 6 2 2 2 2 3 2" xfId="14233" xr:uid="{00000000-0005-0000-0000-0000F0360000}"/>
    <cellStyle name="20% - Accent1 2 6 2 2 2 2 4" xfId="14234" xr:uid="{00000000-0005-0000-0000-0000F1360000}"/>
    <cellStyle name="20% - Accent1 2 6 2 2 2 3" xfId="14235" xr:uid="{00000000-0005-0000-0000-0000F2360000}"/>
    <cellStyle name="20% - Accent1 2 6 2 2 2 3 2" xfId="14236" xr:uid="{00000000-0005-0000-0000-0000F3360000}"/>
    <cellStyle name="20% - Accent1 2 6 2 2 2 3 2 2" xfId="14237" xr:uid="{00000000-0005-0000-0000-0000F4360000}"/>
    <cellStyle name="20% - Accent1 2 6 2 2 2 3 2 2 2" xfId="14238" xr:uid="{00000000-0005-0000-0000-0000F5360000}"/>
    <cellStyle name="20% - Accent1 2 6 2 2 2 3 2 3" xfId="14239" xr:uid="{00000000-0005-0000-0000-0000F6360000}"/>
    <cellStyle name="20% - Accent1 2 6 2 2 2 3 3" xfId="14240" xr:uid="{00000000-0005-0000-0000-0000F7360000}"/>
    <cellStyle name="20% - Accent1 2 6 2 2 2 3 3 2" xfId="14241" xr:uid="{00000000-0005-0000-0000-0000F8360000}"/>
    <cellStyle name="20% - Accent1 2 6 2 2 2 3 4" xfId="14242" xr:uid="{00000000-0005-0000-0000-0000F9360000}"/>
    <cellStyle name="20% - Accent1 2 6 2 2 2 4" xfId="14243" xr:uid="{00000000-0005-0000-0000-0000FA360000}"/>
    <cellStyle name="20% - Accent1 2 6 2 2 2 4 2" xfId="14244" xr:uid="{00000000-0005-0000-0000-0000FB360000}"/>
    <cellStyle name="20% - Accent1 2 6 2 2 2 4 2 2" xfId="14245" xr:uid="{00000000-0005-0000-0000-0000FC360000}"/>
    <cellStyle name="20% - Accent1 2 6 2 2 2 4 2 2 2" xfId="14246" xr:uid="{00000000-0005-0000-0000-0000FD360000}"/>
    <cellStyle name="20% - Accent1 2 6 2 2 2 4 2 3" xfId="14247" xr:uid="{00000000-0005-0000-0000-0000FE360000}"/>
    <cellStyle name="20% - Accent1 2 6 2 2 2 4 3" xfId="14248" xr:uid="{00000000-0005-0000-0000-0000FF360000}"/>
    <cellStyle name="20% - Accent1 2 6 2 2 2 4 3 2" xfId="14249" xr:uid="{00000000-0005-0000-0000-000000370000}"/>
    <cellStyle name="20% - Accent1 2 6 2 2 2 4 4" xfId="14250" xr:uid="{00000000-0005-0000-0000-000001370000}"/>
    <cellStyle name="20% - Accent1 2 6 2 2 2 5" xfId="14251" xr:uid="{00000000-0005-0000-0000-000002370000}"/>
    <cellStyle name="20% - Accent1 2 6 2 2 2 5 2" xfId="14252" xr:uid="{00000000-0005-0000-0000-000003370000}"/>
    <cellStyle name="20% - Accent1 2 6 2 2 2 5 2 2" xfId="14253" xr:uid="{00000000-0005-0000-0000-000004370000}"/>
    <cellStyle name="20% - Accent1 2 6 2 2 2 5 3" xfId="14254" xr:uid="{00000000-0005-0000-0000-000005370000}"/>
    <cellStyle name="20% - Accent1 2 6 2 2 2 6" xfId="14255" xr:uid="{00000000-0005-0000-0000-000006370000}"/>
    <cellStyle name="20% - Accent1 2 6 2 2 2 6 2" xfId="14256" xr:uid="{00000000-0005-0000-0000-000007370000}"/>
    <cellStyle name="20% - Accent1 2 6 2 2 2 6 2 2" xfId="14257" xr:uid="{00000000-0005-0000-0000-000008370000}"/>
    <cellStyle name="20% - Accent1 2 6 2 2 2 6 3" xfId="14258" xr:uid="{00000000-0005-0000-0000-000009370000}"/>
    <cellStyle name="20% - Accent1 2 6 2 2 2 7" xfId="14259" xr:uid="{00000000-0005-0000-0000-00000A370000}"/>
    <cellStyle name="20% - Accent1 2 6 2 2 2 7 2" xfId="14260" xr:uid="{00000000-0005-0000-0000-00000B370000}"/>
    <cellStyle name="20% - Accent1 2 6 2 2 2 8" xfId="14261" xr:uid="{00000000-0005-0000-0000-00000C370000}"/>
    <cellStyle name="20% - Accent1 2 6 2 2 2 8 2" xfId="14262" xr:uid="{00000000-0005-0000-0000-00000D370000}"/>
    <cellStyle name="20% - Accent1 2 6 2 2 2 9" xfId="14263" xr:uid="{00000000-0005-0000-0000-00000E370000}"/>
    <cellStyle name="20% - Accent1 2 6 2 2 3" xfId="14264" xr:uid="{00000000-0005-0000-0000-00000F370000}"/>
    <cellStyle name="20% - Accent1 2 6 2 2 3 2" xfId="14265" xr:uid="{00000000-0005-0000-0000-000010370000}"/>
    <cellStyle name="20% - Accent1 2 6 2 2 3 2 2" xfId="14266" xr:uid="{00000000-0005-0000-0000-000011370000}"/>
    <cellStyle name="20% - Accent1 2 6 2 2 3 2 2 2" xfId="14267" xr:uid="{00000000-0005-0000-0000-000012370000}"/>
    <cellStyle name="20% - Accent1 2 6 2 2 3 2 2 2 2" xfId="14268" xr:uid="{00000000-0005-0000-0000-000013370000}"/>
    <cellStyle name="20% - Accent1 2 6 2 2 3 2 2 3" xfId="14269" xr:uid="{00000000-0005-0000-0000-000014370000}"/>
    <cellStyle name="20% - Accent1 2 6 2 2 3 2 3" xfId="14270" xr:uid="{00000000-0005-0000-0000-000015370000}"/>
    <cellStyle name="20% - Accent1 2 6 2 2 3 2 3 2" xfId="14271" xr:uid="{00000000-0005-0000-0000-000016370000}"/>
    <cellStyle name="20% - Accent1 2 6 2 2 3 2 4" xfId="14272" xr:uid="{00000000-0005-0000-0000-000017370000}"/>
    <cellStyle name="20% - Accent1 2 6 2 2 3 3" xfId="14273" xr:uid="{00000000-0005-0000-0000-000018370000}"/>
    <cellStyle name="20% - Accent1 2 6 2 2 3 3 2" xfId="14274" xr:uid="{00000000-0005-0000-0000-000019370000}"/>
    <cellStyle name="20% - Accent1 2 6 2 2 3 3 2 2" xfId="14275" xr:uid="{00000000-0005-0000-0000-00001A370000}"/>
    <cellStyle name="20% - Accent1 2 6 2 2 3 3 2 2 2" xfId="14276" xr:uid="{00000000-0005-0000-0000-00001B370000}"/>
    <cellStyle name="20% - Accent1 2 6 2 2 3 3 2 3" xfId="14277" xr:uid="{00000000-0005-0000-0000-00001C370000}"/>
    <cellStyle name="20% - Accent1 2 6 2 2 3 3 3" xfId="14278" xr:uid="{00000000-0005-0000-0000-00001D370000}"/>
    <cellStyle name="20% - Accent1 2 6 2 2 3 3 3 2" xfId="14279" xr:uid="{00000000-0005-0000-0000-00001E370000}"/>
    <cellStyle name="20% - Accent1 2 6 2 2 3 3 4" xfId="14280" xr:uid="{00000000-0005-0000-0000-00001F370000}"/>
    <cellStyle name="20% - Accent1 2 6 2 2 3 4" xfId="14281" xr:uid="{00000000-0005-0000-0000-000020370000}"/>
    <cellStyle name="20% - Accent1 2 6 2 2 3 4 2" xfId="14282" xr:uid="{00000000-0005-0000-0000-000021370000}"/>
    <cellStyle name="20% - Accent1 2 6 2 2 3 4 2 2" xfId="14283" xr:uid="{00000000-0005-0000-0000-000022370000}"/>
    <cellStyle name="20% - Accent1 2 6 2 2 3 4 2 2 2" xfId="14284" xr:uid="{00000000-0005-0000-0000-000023370000}"/>
    <cellStyle name="20% - Accent1 2 6 2 2 3 4 2 3" xfId="14285" xr:uid="{00000000-0005-0000-0000-000024370000}"/>
    <cellStyle name="20% - Accent1 2 6 2 2 3 4 3" xfId="14286" xr:uid="{00000000-0005-0000-0000-000025370000}"/>
    <cellStyle name="20% - Accent1 2 6 2 2 3 4 3 2" xfId="14287" xr:uid="{00000000-0005-0000-0000-000026370000}"/>
    <cellStyle name="20% - Accent1 2 6 2 2 3 4 4" xfId="14288" xr:uid="{00000000-0005-0000-0000-000027370000}"/>
    <cellStyle name="20% - Accent1 2 6 2 2 3 5" xfId="14289" xr:uid="{00000000-0005-0000-0000-000028370000}"/>
    <cellStyle name="20% - Accent1 2 6 2 2 3 5 2" xfId="14290" xr:uid="{00000000-0005-0000-0000-000029370000}"/>
    <cellStyle name="20% - Accent1 2 6 2 2 3 5 2 2" xfId="14291" xr:uid="{00000000-0005-0000-0000-00002A370000}"/>
    <cellStyle name="20% - Accent1 2 6 2 2 3 5 3" xfId="14292" xr:uid="{00000000-0005-0000-0000-00002B370000}"/>
    <cellStyle name="20% - Accent1 2 6 2 2 3 6" xfId="14293" xr:uid="{00000000-0005-0000-0000-00002C370000}"/>
    <cellStyle name="20% - Accent1 2 6 2 2 3 6 2" xfId="14294" xr:uid="{00000000-0005-0000-0000-00002D370000}"/>
    <cellStyle name="20% - Accent1 2 6 2 2 3 6 2 2" xfId="14295" xr:uid="{00000000-0005-0000-0000-00002E370000}"/>
    <cellStyle name="20% - Accent1 2 6 2 2 3 6 3" xfId="14296" xr:uid="{00000000-0005-0000-0000-00002F370000}"/>
    <cellStyle name="20% - Accent1 2 6 2 2 3 7" xfId="14297" xr:uid="{00000000-0005-0000-0000-000030370000}"/>
    <cellStyle name="20% - Accent1 2 6 2 2 3 7 2" xfId="14298" xr:uid="{00000000-0005-0000-0000-000031370000}"/>
    <cellStyle name="20% - Accent1 2 6 2 2 3 8" xfId="14299" xr:uid="{00000000-0005-0000-0000-000032370000}"/>
    <cellStyle name="20% - Accent1 2 6 2 2 3 8 2" xfId="14300" xr:uid="{00000000-0005-0000-0000-000033370000}"/>
    <cellStyle name="20% - Accent1 2 6 2 2 3 9" xfId="14301" xr:uid="{00000000-0005-0000-0000-000034370000}"/>
    <cellStyle name="20% - Accent1 2 6 2 2 4" xfId="14302" xr:uid="{00000000-0005-0000-0000-000035370000}"/>
    <cellStyle name="20% - Accent1 2 6 2 2 4 2" xfId="14303" xr:uid="{00000000-0005-0000-0000-000036370000}"/>
    <cellStyle name="20% - Accent1 2 6 2 2 4 2 2" xfId="14304" xr:uid="{00000000-0005-0000-0000-000037370000}"/>
    <cellStyle name="20% - Accent1 2 6 2 2 4 2 2 2" xfId="14305" xr:uid="{00000000-0005-0000-0000-000038370000}"/>
    <cellStyle name="20% - Accent1 2 6 2 2 4 2 3" xfId="14306" xr:uid="{00000000-0005-0000-0000-000039370000}"/>
    <cellStyle name="20% - Accent1 2 6 2 2 4 3" xfId="14307" xr:uid="{00000000-0005-0000-0000-00003A370000}"/>
    <cellStyle name="20% - Accent1 2 6 2 2 4 3 2" xfId="14308" xr:uid="{00000000-0005-0000-0000-00003B370000}"/>
    <cellStyle name="20% - Accent1 2 6 2 2 4 4" xfId="14309" xr:uid="{00000000-0005-0000-0000-00003C370000}"/>
    <cellStyle name="20% - Accent1 2 6 2 2 5" xfId="14310" xr:uid="{00000000-0005-0000-0000-00003D370000}"/>
    <cellStyle name="20% - Accent1 2 6 2 2 5 2" xfId="14311" xr:uid="{00000000-0005-0000-0000-00003E370000}"/>
    <cellStyle name="20% - Accent1 2 6 2 2 5 2 2" xfId="14312" xr:uid="{00000000-0005-0000-0000-00003F370000}"/>
    <cellStyle name="20% - Accent1 2 6 2 2 5 2 2 2" xfId="14313" xr:uid="{00000000-0005-0000-0000-000040370000}"/>
    <cellStyle name="20% - Accent1 2 6 2 2 5 2 3" xfId="14314" xr:uid="{00000000-0005-0000-0000-000041370000}"/>
    <cellStyle name="20% - Accent1 2 6 2 2 5 3" xfId="14315" xr:uid="{00000000-0005-0000-0000-000042370000}"/>
    <cellStyle name="20% - Accent1 2 6 2 2 5 3 2" xfId="14316" xr:uid="{00000000-0005-0000-0000-000043370000}"/>
    <cellStyle name="20% - Accent1 2 6 2 2 5 4" xfId="14317" xr:uid="{00000000-0005-0000-0000-000044370000}"/>
    <cellStyle name="20% - Accent1 2 6 2 2 6" xfId="14318" xr:uid="{00000000-0005-0000-0000-000045370000}"/>
    <cellStyle name="20% - Accent1 2 6 2 2 6 2" xfId="14319" xr:uid="{00000000-0005-0000-0000-000046370000}"/>
    <cellStyle name="20% - Accent1 2 6 2 2 6 2 2" xfId="14320" xr:uid="{00000000-0005-0000-0000-000047370000}"/>
    <cellStyle name="20% - Accent1 2 6 2 2 6 2 2 2" xfId="14321" xr:uid="{00000000-0005-0000-0000-000048370000}"/>
    <cellStyle name="20% - Accent1 2 6 2 2 6 2 3" xfId="14322" xr:uid="{00000000-0005-0000-0000-000049370000}"/>
    <cellStyle name="20% - Accent1 2 6 2 2 6 3" xfId="14323" xr:uid="{00000000-0005-0000-0000-00004A370000}"/>
    <cellStyle name="20% - Accent1 2 6 2 2 6 3 2" xfId="14324" xr:uid="{00000000-0005-0000-0000-00004B370000}"/>
    <cellStyle name="20% - Accent1 2 6 2 2 6 4" xfId="14325" xr:uid="{00000000-0005-0000-0000-00004C370000}"/>
    <cellStyle name="20% - Accent1 2 6 2 2 7" xfId="14326" xr:uid="{00000000-0005-0000-0000-00004D370000}"/>
    <cellStyle name="20% - Accent1 2 6 2 2 7 2" xfId="14327" xr:uid="{00000000-0005-0000-0000-00004E370000}"/>
    <cellStyle name="20% - Accent1 2 6 2 2 7 2 2" xfId="14328" xr:uid="{00000000-0005-0000-0000-00004F370000}"/>
    <cellStyle name="20% - Accent1 2 6 2 2 7 3" xfId="14329" xr:uid="{00000000-0005-0000-0000-000050370000}"/>
    <cellStyle name="20% - Accent1 2 6 2 2 8" xfId="14330" xr:uid="{00000000-0005-0000-0000-000051370000}"/>
    <cellStyle name="20% - Accent1 2 6 2 2 8 2" xfId="14331" xr:uid="{00000000-0005-0000-0000-000052370000}"/>
    <cellStyle name="20% - Accent1 2 6 2 2 8 2 2" xfId="14332" xr:uid="{00000000-0005-0000-0000-000053370000}"/>
    <cellStyle name="20% - Accent1 2 6 2 2 8 3" xfId="14333" xr:uid="{00000000-0005-0000-0000-000054370000}"/>
    <cellStyle name="20% - Accent1 2 6 2 2 9" xfId="14334" xr:uid="{00000000-0005-0000-0000-000055370000}"/>
    <cellStyle name="20% - Accent1 2 6 2 2 9 2" xfId="14335" xr:uid="{00000000-0005-0000-0000-000056370000}"/>
    <cellStyle name="20% - Accent1 2 6 2 3" xfId="14336" xr:uid="{00000000-0005-0000-0000-000057370000}"/>
    <cellStyle name="20% - Accent1 2 6 2 3 10" xfId="14337" xr:uid="{00000000-0005-0000-0000-000058370000}"/>
    <cellStyle name="20% - Accent1 2 6 2 3 10 2" xfId="14338" xr:uid="{00000000-0005-0000-0000-000059370000}"/>
    <cellStyle name="20% - Accent1 2 6 2 3 11" xfId="14339" xr:uid="{00000000-0005-0000-0000-00005A370000}"/>
    <cellStyle name="20% - Accent1 2 6 2 3 2" xfId="14340" xr:uid="{00000000-0005-0000-0000-00005B370000}"/>
    <cellStyle name="20% - Accent1 2 6 2 3 2 2" xfId="14341" xr:uid="{00000000-0005-0000-0000-00005C370000}"/>
    <cellStyle name="20% - Accent1 2 6 2 3 2 2 2" xfId="14342" xr:uid="{00000000-0005-0000-0000-00005D370000}"/>
    <cellStyle name="20% - Accent1 2 6 2 3 2 2 2 2" xfId="14343" xr:uid="{00000000-0005-0000-0000-00005E370000}"/>
    <cellStyle name="20% - Accent1 2 6 2 3 2 2 2 2 2" xfId="14344" xr:uid="{00000000-0005-0000-0000-00005F370000}"/>
    <cellStyle name="20% - Accent1 2 6 2 3 2 2 2 3" xfId="14345" xr:uid="{00000000-0005-0000-0000-000060370000}"/>
    <cellStyle name="20% - Accent1 2 6 2 3 2 2 3" xfId="14346" xr:uid="{00000000-0005-0000-0000-000061370000}"/>
    <cellStyle name="20% - Accent1 2 6 2 3 2 2 3 2" xfId="14347" xr:uid="{00000000-0005-0000-0000-000062370000}"/>
    <cellStyle name="20% - Accent1 2 6 2 3 2 2 4" xfId="14348" xr:uid="{00000000-0005-0000-0000-000063370000}"/>
    <cellStyle name="20% - Accent1 2 6 2 3 2 3" xfId="14349" xr:uid="{00000000-0005-0000-0000-000064370000}"/>
    <cellStyle name="20% - Accent1 2 6 2 3 2 3 2" xfId="14350" xr:uid="{00000000-0005-0000-0000-000065370000}"/>
    <cellStyle name="20% - Accent1 2 6 2 3 2 3 2 2" xfId="14351" xr:uid="{00000000-0005-0000-0000-000066370000}"/>
    <cellStyle name="20% - Accent1 2 6 2 3 2 3 2 2 2" xfId="14352" xr:uid="{00000000-0005-0000-0000-000067370000}"/>
    <cellStyle name="20% - Accent1 2 6 2 3 2 3 2 3" xfId="14353" xr:uid="{00000000-0005-0000-0000-000068370000}"/>
    <cellStyle name="20% - Accent1 2 6 2 3 2 3 3" xfId="14354" xr:uid="{00000000-0005-0000-0000-000069370000}"/>
    <cellStyle name="20% - Accent1 2 6 2 3 2 3 3 2" xfId="14355" xr:uid="{00000000-0005-0000-0000-00006A370000}"/>
    <cellStyle name="20% - Accent1 2 6 2 3 2 3 4" xfId="14356" xr:uid="{00000000-0005-0000-0000-00006B370000}"/>
    <cellStyle name="20% - Accent1 2 6 2 3 2 4" xfId="14357" xr:uid="{00000000-0005-0000-0000-00006C370000}"/>
    <cellStyle name="20% - Accent1 2 6 2 3 2 4 2" xfId="14358" xr:uid="{00000000-0005-0000-0000-00006D370000}"/>
    <cellStyle name="20% - Accent1 2 6 2 3 2 4 2 2" xfId="14359" xr:uid="{00000000-0005-0000-0000-00006E370000}"/>
    <cellStyle name="20% - Accent1 2 6 2 3 2 4 2 2 2" xfId="14360" xr:uid="{00000000-0005-0000-0000-00006F370000}"/>
    <cellStyle name="20% - Accent1 2 6 2 3 2 4 2 3" xfId="14361" xr:uid="{00000000-0005-0000-0000-000070370000}"/>
    <cellStyle name="20% - Accent1 2 6 2 3 2 4 3" xfId="14362" xr:uid="{00000000-0005-0000-0000-000071370000}"/>
    <cellStyle name="20% - Accent1 2 6 2 3 2 4 3 2" xfId="14363" xr:uid="{00000000-0005-0000-0000-000072370000}"/>
    <cellStyle name="20% - Accent1 2 6 2 3 2 4 4" xfId="14364" xr:uid="{00000000-0005-0000-0000-000073370000}"/>
    <cellStyle name="20% - Accent1 2 6 2 3 2 5" xfId="14365" xr:uid="{00000000-0005-0000-0000-000074370000}"/>
    <cellStyle name="20% - Accent1 2 6 2 3 2 5 2" xfId="14366" xr:uid="{00000000-0005-0000-0000-000075370000}"/>
    <cellStyle name="20% - Accent1 2 6 2 3 2 5 2 2" xfId="14367" xr:uid="{00000000-0005-0000-0000-000076370000}"/>
    <cellStyle name="20% - Accent1 2 6 2 3 2 5 3" xfId="14368" xr:uid="{00000000-0005-0000-0000-000077370000}"/>
    <cellStyle name="20% - Accent1 2 6 2 3 2 6" xfId="14369" xr:uid="{00000000-0005-0000-0000-000078370000}"/>
    <cellStyle name="20% - Accent1 2 6 2 3 2 6 2" xfId="14370" xr:uid="{00000000-0005-0000-0000-000079370000}"/>
    <cellStyle name="20% - Accent1 2 6 2 3 2 6 2 2" xfId="14371" xr:uid="{00000000-0005-0000-0000-00007A370000}"/>
    <cellStyle name="20% - Accent1 2 6 2 3 2 6 3" xfId="14372" xr:uid="{00000000-0005-0000-0000-00007B370000}"/>
    <cellStyle name="20% - Accent1 2 6 2 3 2 7" xfId="14373" xr:uid="{00000000-0005-0000-0000-00007C370000}"/>
    <cellStyle name="20% - Accent1 2 6 2 3 2 7 2" xfId="14374" xr:uid="{00000000-0005-0000-0000-00007D370000}"/>
    <cellStyle name="20% - Accent1 2 6 2 3 2 8" xfId="14375" xr:uid="{00000000-0005-0000-0000-00007E370000}"/>
    <cellStyle name="20% - Accent1 2 6 2 3 2 8 2" xfId="14376" xr:uid="{00000000-0005-0000-0000-00007F370000}"/>
    <cellStyle name="20% - Accent1 2 6 2 3 2 9" xfId="14377" xr:uid="{00000000-0005-0000-0000-000080370000}"/>
    <cellStyle name="20% - Accent1 2 6 2 3 3" xfId="14378" xr:uid="{00000000-0005-0000-0000-000081370000}"/>
    <cellStyle name="20% - Accent1 2 6 2 3 3 2" xfId="14379" xr:uid="{00000000-0005-0000-0000-000082370000}"/>
    <cellStyle name="20% - Accent1 2 6 2 3 3 2 2" xfId="14380" xr:uid="{00000000-0005-0000-0000-000083370000}"/>
    <cellStyle name="20% - Accent1 2 6 2 3 3 2 2 2" xfId="14381" xr:uid="{00000000-0005-0000-0000-000084370000}"/>
    <cellStyle name="20% - Accent1 2 6 2 3 3 2 2 2 2" xfId="14382" xr:uid="{00000000-0005-0000-0000-000085370000}"/>
    <cellStyle name="20% - Accent1 2 6 2 3 3 2 2 3" xfId="14383" xr:uid="{00000000-0005-0000-0000-000086370000}"/>
    <cellStyle name="20% - Accent1 2 6 2 3 3 2 3" xfId="14384" xr:uid="{00000000-0005-0000-0000-000087370000}"/>
    <cellStyle name="20% - Accent1 2 6 2 3 3 2 3 2" xfId="14385" xr:uid="{00000000-0005-0000-0000-000088370000}"/>
    <cellStyle name="20% - Accent1 2 6 2 3 3 2 4" xfId="14386" xr:uid="{00000000-0005-0000-0000-000089370000}"/>
    <cellStyle name="20% - Accent1 2 6 2 3 3 3" xfId="14387" xr:uid="{00000000-0005-0000-0000-00008A370000}"/>
    <cellStyle name="20% - Accent1 2 6 2 3 3 3 2" xfId="14388" xr:uid="{00000000-0005-0000-0000-00008B370000}"/>
    <cellStyle name="20% - Accent1 2 6 2 3 3 3 2 2" xfId="14389" xr:uid="{00000000-0005-0000-0000-00008C370000}"/>
    <cellStyle name="20% - Accent1 2 6 2 3 3 3 2 2 2" xfId="14390" xr:uid="{00000000-0005-0000-0000-00008D370000}"/>
    <cellStyle name="20% - Accent1 2 6 2 3 3 3 2 3" xfId="14391" xr:uid="{00000000-0005-0000-0000-00008E370000}"/>
    <cellStyle name="20% - Accent1 2 6 2 3 3 3 3" xfId="14392" xr:uid="{00000000-0005-0000-0000-00008F370000}"/>
    <cellStyle name="20% - Accent1 2 6 2 3 3 3 3 2" xfId="14393" xr:uid="{00000000-0005-0000-0000-000090370000}"/>
    <cellStyle name="20% - Accent1 2 6 2 3 3 3 4" xfId="14394" xr:uid="{00000000-0005-0000-0000-000091370000}"/>
    <cellStyle name="20% - Accent1 2 6 2 3 3 4" xfId="14395" xr:uid="{00000000-0005-0000-0000-000092370000}"/>
    <cellStyle name="20% - Accent1 2 6 2 3 3 4 2" xfId="14396" xr:uid="{00000000-0005-0000-0000-000093370000}"/>
    <cellStyle name="20% - Accent1 2 6 2 3 3 4 2 2" xfId="14397" xr:uid="{00000000-0005-0000-0000-000094370000}"/>
    <cellStyle name="20% - Accent1 2 6 2 3 3 4 2 2 2" xfId="14398" xr:uid="{00000000-0005-0000-0000-000095370000}"/>
    <cellStyle name="20% - Accent1 2 6 2 3 3 4 2 3" xfId="14399" xr:uid="{00000000-0005-0000-0000-000096370000}"/>
    <cellStyle name="20% - Accent1 2 6 2 3 3 4 3" xfId="14400" xr:uid="{00000000-0005-0000-0000-000097370000}"/>
    <cellStyle name="20% - Accent1 2 6 2 3 3 4 3 2" xfId="14401" xr:uid="{00000000-0005-0000-0000-000098370000}"/>
    <cellStyle name="20% - Accent1 2 6 2 3 3 4 4" xfId="14402" xr:uid="{00000000-0005-0000-0000-000099370000}"/>
    <cellStyle name="20% - Accent1 2 6 2 3 3 5" xfId="14403" xr:uid="{00000000-0005-0000-0000-00009A370000}"/>
    <cellStyle name="20% - Accent1 2 6 2 3 3 5 2" xfId="14404" xr:uid="{00000000-0005-0000-0000-00009B370000}"/>
    <cellStyle name="20% - Accent1 2 6 2 3 3 5 2 2" xfId="14405" xr:uid="{00000000-0005-0000-0000-00009C370000}"/>
    <cellStyle name="20% - Accent1 2 6 2 3 3 5 3" xfId="14406" xr:uid="{00000000-0005-0000-0000-00009D370000}"/>
    <cellStyle name="20% - Accent1 2 6 2 3 3 6" xfId="14407" xr:uid="{00000000-0005-0000-0000-00009E370000}"/>
    <cellStyle name="20% - Accent1 2 6 2 3 3 6 2" xfId="14408" xr:uid="{00000000-0005-0000-0000-00009F370000}"/>
    <cellStyle name="20% - Accent1 2 6 2 3 3 6 2 2" xfId="14409" xr:uid="{00000000-0005-0000-0000-0000A0370000}"/>
    <cellStyle name="20% - Accent1 2 6 2 3 3 6 3" xfId="14410" xr:uid="{00000000-0005-0000-0000-0000A1370000}"/>
    <cellStyle name="20% - Accent1 2 6 2 3 3 7" xfId="14411" xr:uid="{00000000-0005-0000-0000-0000A2370000}"/>
    <cellStyle name="20% - Accent1 2 6 2 3 3 7 2" xfId="14412" xr:uid="{00000000-0005-0000-0000-0000A3370000}"/>
    <cellStyle name="20% - Accent1 2 6 2 3 3 8" xfId="14413" xr:uid="{00000000-0005-0000-0000-0000A4370000}"/>
    <cellStyle name="20% - Accent1 2 6 2 3 3 8 2" xfId="14414" xr:uid="{00000000-0005-0000-0000-0000A5370000}"/>
    <cellStyle name="20% - Accent1 2 6 2 3 3 9" xfId="14415" xr:uid="{00000000-0005-0000-0000-0000A6370000}"/>
    <cellStyle name="20% - Accent1 2 6 2 3 4" xfId="14416" xr:uid="{00000000-0005-0000-0000-0000A7370000}"/>
    <cellStyle name="20% - Accent1 2 6 2 3 4 2" xfId="14417" xr:uid="{00000000-0005-0000-0000-0000A8370000}"/>
    <cellStyle name="20% - Accent1 2 6 2 3 4 2 2" xfId="14418" xr:uid="{00000000-0005-0000-0000-0000A9370000}"/>
    <cellStyle name="20% - Accent1 2 6 2 3 4 2 2 2" xfId="14419" xr:uid="{00000000-0005-0000-0000-0000AA370000}"/>
    <cellStyle name="20% - Accent1 2 6 2 3 4 2 3" xfId="14420" xr:uid="{00000000-0005-0000-0000-0000AB370000}"/>
    <cellStyle name="20% - Accent1 2 6 2 3 4 3" xfId="14421" xr:uid="{00000000-0005-0000-0000-0000AC370000}"/>
    <cellStyle name="20% - Accent1 2 6 2 3 4 3 2" xfId="14422" xr:uid="{00000000-0005-0000-0000-0000AD370000}"/>
    <cellStyle name="20% - Accent1 2 6 2 3 4 4" xfId="14423" xr:uid="{00000000-0005-0000-0000-0000AE370000}"/>
    <cellStyle name="20% - Accent1 2 6 2 3 5" xfId="14424" xr:uid="{00000000-0005-0000-0000-0000AF370000}"/>
    <cellStyle name="20% - Accent1 2 6 2 3 5 2" xfId="14425" xr:uid="{00000000-0005-0000-0000-0000B0370000}"/>
    <cellStyle name="20% - Accent1 2 6 2 3 5 2 2" xfId="14426" xr:uid="{00000000-0005-0000-0000-0000B1370000}"/>
    <cellStyle name="20% - Accent1 2 6 2 3 5 2 2 2" xfId="14427" xr:uid="{00000000-0005-0000-0000-0000B2370000}"/>
    <cellStyle name="20% - Accent1 2 6 2 3 5 2 3" xfId="14428" xr:uid="{00000000-0005-0000-0000-0000B3370000}"/>
    <cellStyle name="20% - Accent1 2 6 2 3 5 3" xfId="14429" xr:uid="{00000000-0005-0000-0000-0000B4370000}"/>
    <cellStyle name="20% - Accent1 2 6 2 3 5 3 2" xfId="14430" xr:uid="{00000000-0005-0000-0000-0000B5370000}"/>
    <cellStyle name="20% - Accent1 2 6 2 3 5 4" xfId="14431" xr:uid="{00000000-0005-0000-0000-0000B6370000}"/>
    <cellStyle name="20% - Accent1 2 6 2 3 6" xfId="14432" xr:uid="{00000000-0005-0000-0000-0000B7370000}"/>
    <cellStyle name="20% - Accent1 2 6 2 3 6 2" xfId="14433" xr:uid="{00000000-0005-0000-0000-0000B8370000}"/>
    <cellStyle name="20% - Accent1 2 6 2 3 6 2 2" xfId="14434" xr:uid="{00000000-0005-0000-0000-0000B9370000}"/>
    <cellStyle name="20% - Accent1 2 6 2 3 6 2 2 2" xfId="14435" xr:uid="{00000000-0005-0000-0000-0000BA370000}"/>
    <cellStyle name="20% - Accent1 2 6 2 3 6 2 3" xfId="14436" xr:uid="{00000000-0005-0000-0000-0000BB370000}"/>
    <cellStyle name="20% - Accent1 2 6 2 3 6 3" xfId="14437" xr:uid="{00000000-0005-0000-0000-0000BC370000}"/>
    <cellStyle name="20% - Accent1 2 6 2 3 6 3 2" xfId="14438" xr:uid="{00000000-0005-0000-0000-0000BD370000}"/>
    <cellStyle name="20% - Accent1 2 6 2 3 6 4" xfId="14439" xr:uid="{00000000-0005-0000-0000-0000BE370000}"/>
    <cellStyle name="20% - Accent1 2 6 2 3 7" xfId="14440" xr:uid="{00000000-0005-0000-0000-0000BF370000}"/>
    <cellStyle name="20% - Accent1 2 6 2 3 7 2" xfId="14441" xr:uid="{00000000-0005-0000-0000-0000C0370000}"/>
    <cellStyle name="20% - Accent1 2 6 2 3 7 2 2" xfId="14442" xr:uid="{00000000-0005-0000-0000-0000C1370000}"/>
    <cellStyle name="20% - Accent1 2 6 2 3 7 3" xfId="14443" xr:uid="{00000000-0005-0000-0000-0000C2370000}"/>
    <cellStyle name="20% - Accent1 2 6 2 3 8" xfId="14444" xr:uid="{00000000-0005-0000-0000-0000C3370000}"/>
    <cellStyle name="20% - Accent1 2 6 2 3 8 2" xfId="14445" xr:uid="{00000000-0005-0000-0000-0000C4370000}"/>
    <cellStyle name="20% - Accent1 2 6 2 3 8 2 2" xfId="14446" xr:uid="{00000000-0005-0000-0000-0000C5370000}"/>
    <cellStyle name="20% - Accent1 2 6 2 3 8 3" xfId="14447" xr:uid="{00000000-0005-0000-0000-0000C6370000}"/>
    <cellStyle name="20% - Accent1 2 6 2 3 9" xfId="14448" xr:uid="{00000000-0005-0000-0000-0000C7370000}"/>
    <cellStyle name="20% - Accent1 2 6 2 3 9 2" xfId="14449" xr:uid="{00000000-0005-0000-0000-0000C8370000}"/>
    <cellStyle name="20% - Accent1 2 6 2 4" xfId="14450" xr:uid="{00000000-0005-0000-0000-0000C9370000}"/>
    <cellStyle name="20% - Accent1 2 6 2 4 10" xfId="14451" xr:uid="{00000000-0005-0000-0000-0000CA370000}"/>
    <cellStyle name="20% - Accent1 2 6 2 4 10 2" xfId="14452" xr:uid="{00000000-0005-0000-0000-0000CB370000}"/>
    <cellStyle name="20% - Accent1 2 6 2 4 11" xfId="14453" xr:uid="{00000000-0005-0000-0000-0000CC370000}"/>
    <cellStyle name="20% - Accent1 2 6 2 4 2" xfId="14454" xr:uid="{00000000-0005-0000-0000-0000CD370000}"/>
    <cellStyle name="20% - Accent1 2 6 2 4 2 2" xfId="14455" xr:uid="{00000000-0005-0000-0000-0000CE370000}"/>
    <cellStyle name="20% - Accent1 2 6 2 4 2 2 2" xfId="14456" xr:uid="{00000000-0005-0000-0000-0000CF370000}"/>
    <cellStyle name="20% - Accent1 2 6 2 4 2 2 2 2" xfId="14457" xr:uid="{00000000-0005-0000-0000-0000D0370000}"/>
    <cellStyle name="20% - Accent1 2 6 2 4 2 2 2 2 2" xfId="14458" xr:uid="{00000000-0005-0000-0000-0000D1370000}"/>
    <cellStyle name="20% - Accent1 2 6 2 4 2 2 2 3" xfId="14459" xr:uid="{00000000-0005-0000-0000-0000D2370000}"/>
    <cellStyle name="20% - Accent1 2 6 2 4 2 2 3" xfId="14460" xr:uid="{00000000-0005-0000-0000-0000D3370000}"/>
    <cellStyle name="20% - Accent1 2 6 2 4 2 2 3 2" xfId="14461" xr:uid="{00000000-0005-0000-0000-0000D4370000}"/>
    <cellStyle name="20% - Accent1 2 6 2 4 2 2 4" xfId="14462" xr:uid="{00000000-0005-0000-0000-0000D5370000}"/>
    <cellStyle name="20% - Accent1 2 6 2 4 2 3" xfId="14463" xr:uid="{00000000-0005-0000-0000-0000D6370000}"/>
    <cellStyle name="20% - Accent1 2 6 2 4 2 3 2" xfId="14464" xr:uid="{00000000-0005-0000-0000-0000D7370000}"/>
    <cellStyle name="20% - Accent1 2 6 2 4 2 3 2 2" xfId="14465" xr:uid="{00000000-0005-0000-0000-0000D8370000}"/>
    <cellStyle name="20% - Accent1 2 6 2 4 2 3 2 2 2" xfId="14466" xr:uid="{00000000-0005-0000-0000-0000D9370000}"/>
    <cellStyle name="20% - Accent1 2 6 2 4 2 3 2 3" xfId="14467" xr:uid="{00000000-0005-0000-0000-0000DA370000}"/>
    <cellStyle name="20% - Accent1 2 6 2 4 2 3 3" xfId="14468" xr:uid="{00000000-0005-0000-0000-0000DB370000}"/>
    <cellStyle name="20% - Accent1 2 6 2 4 2 3 3 2" xfId="14469" xr:uid="{00000000-0005-0000-0000-0000DC370000}"/>
    <cellStyle name="20% - Accent1 2 6 2 4 2 3 4" xfId="14470" xr:uid="{00000000-0005-0000-0000-0000DD370000}"/>
    <cellStyle name="20% - Accent1 2 6 2 4 2 4" xfId="14471" xr:uid="{00000000-0005-0000-0000-0000DE370000}"/>
    <cellStyle name="20% - Accent1 2 6 2 4 2 4 2" xfId="14472" xr:uid="{00000000-0005-0000-0000-0000DF370000}"/>
    <cellStyle name="20% - Accent1 2 6 2 4 2 4 2 2" xfId="14473" xr:uid="{00000000-0005-0000-0000-0000E0370000}"/>
    <cellStyle name="20% - Accent1 2 6 2 4 2 4 2 2 2" xfId="14474" xr:uid="{00000000-0005-0000-0000-0000E1370000}"/>
    <cellStyle name="20% - Accent1 2 6 2 4 2 4 2 3" xfId="14475" xr:uid="{00000000-0005-0000-0000-0000E2370000}"/>
    <cellStyle name="20% - Accent1 2 6 2 4 2 4 3" xfId="14476" xr:uid="{00000000-0005-0000-0000-0000E3370000}"/>
    <cellStyle name="20% - Accent1 2 6 2 4 2 4 3 2" xfId="14477" xr:uid="{00000000-0005-0000-0000-0000E4370000}"/>
    <cellStyle name="20% - Accent1 2 6 2 4 2 4 4" xfId="14478" xr:uid="{00000000-0005-0000-0000-0000E5370000}"/>
    <cellStyle name="20% - Accent1 2 6 2 4 2 5" xfId="14479" xr:uid="{00000000-0005-0000-0000-0000E6370000}"/>
    <cellStyle name="20% - Accent1 2 6 2 4 2 5 2" xfId="14480" xr:uid="{00000000-0005-0000-0000-0000E7370000}"/>
    <cellStyle name="20% - Accent1 2 6 2 4 2 5 2 2" xfId="14481" xr:uid="{00000000-0005-0000-0000-0000E8370000}"/>
    <cellStyle name="20% - Accent1 2 6 2 4 2 5 3" xfId="14482" xr:uid="{00000000-0005-0000-0000-0000E9370000}"/>
    <cellStyle name="20% - Accent1 2 6 2 4 2 6" xfId="14483" xr:uid="{00000000-0005-0000-0000-0000EA370000}"/>
    <cellStyle name="20% - Accent1 2 6 2 4 2 6 2" xfId="14484" xr:uid="{00000000-0005-0000-0000-0000EB370000}"/>
    <cellStyle name="20% - Accent1 2 6 2 4 2 6 2 2" xfId="14485" xr:uid="{00000000-0005-0000-0000-0000EC370000}"/>
    <cellStyle name="20% - Accent1 2 6 2 4 2 6 3" xfId="14486" xr:uid="{00000000-0005-0000-0000-0000ED370000}"/>
    <cellStyle name="20% - Accent1 2 6 2 4 2 7" xfId="14487" xr:uid="{00000000-0005-0000-0000-0000EE370000}"/>
    <cellStyle name="20% - Accent1 2 6 2 4 2 7 2" xfId="14488" xr:uid="{00000000-0005-0000-0000-0000EF370000}"/>
    <cellStyle name="20% - Accent1 2 6 2 4 2 8" xfId="14489" xr:uid="{00000000-0005-0000-0000-0000F0370000}"/>
    <cellStyle name="20% - Accent1 2 6 2 4 2 8 2" xfId="14490" xr:uid="{00000000-0005-0000-0000-0000F1370000}"/>
    <cellStyle name="20% - Accent1 2 6 2 4 2 9" xfId="14491" xr:uid="{00000000-0005-0000-0000-0000F2370000}"/>
    <cellStyle name="20% - Accent1 2 6 2 4 3" xfId="14492" xr:uid="{00000000-0005-0000-0000-0000F3370000}"/>
    <cellStyle name="20% - Accent1 2 6 2 4 3 2" xfId="14493" xr:uid="{00000000-0005-0000-0000-0000F4370000}"/>
    <cellStyle name="20% - Accent1 2 6 2 4 3 2 2" xfId="14494" xr:uid="{00000000-0005-0000-0000-0000F5370000}"/>
    <cellStyle name="20% - Accent1 2 6 2 4 3 2 2 2" xfId="14495" xr:uid="{00000000-0005-0000-0000-0000F6370000}"/>
    <cellStyle name="20% - Accent1 2 6 2 4 3 2 2 2 2" xfId="14496" xr:uid="{00000000-0005-0000-0000-0000F7370000}"/>
    <cellStyle name="20% - Accent1 2 6 2 4 3 2 2 3" xfId="14497" xr:uid="{00000000-0005-0000-0000-0000F8370000}"/>
    <cellStyle name="20% - Accent1 2 6 2 4 3 2 3" xfId="14498" xr:uid="{00000000-0005-0000-0000-0000F9370000}"/>
    <cellStyle name="20% - Accent1 2 6 2 4 3 2 3 2" xfId="14499" xr:uid="{00000000-0005-0000-0000-0000FA370000}"/>
    <cellStyle name="20% - Accent1 2 6 2 4 3 2 4" xfId="14500" xr:uid="{00000000-0005-0000-0000-0000FB370000}"/>
    <cellStyle name="20% - Accent1 2 6 2 4 3 3" xfId="14501" xr:uid="{00000000-0005-0000-0000-0000FC370000}"/>
    <cellStyle name="20% - Accent1 2 6 2 4 3 3 2" xfId="14502" xr:uid="{00000000-0005-0000-0000-0000FD370000}"/>
    <cellStyle name="20% - Accent1 2 6 2 4 3 3 2 2" xfId="14503" xr:uid="{00000000-0005-0000-0000-0000FE370000}"/>
    <cellStyle name="20% - Accent1 2 6 2 4 3 3 2 2 2" xfId="14504" xr:uid="{00000000-0005-0000-0000-0000FF370000}"/>
    <cellStyle name="20% - Accent1 2 6 2 4 3 3 2 3" xfId="14505" xr:uid="{00000000-0005-0000-0000-000000380000}"/>
    <cellStyle name="20% - Accent1 2 6 2 4 3 3 3" xfId="14506" xr:uid="{00000000-0005-0000-0000-000001380000}"/>
    <cellStyle name="20% - Accent1 2 6 2 4 3 3 3 2" xfId="14507" xr:uid="{00000000-0005-0000-0000-000002380000}"/>
    <cellStyle name="20% - Accent1 2 6 2 4 3 3 4" xfId="14508" xr:uid="{00000000-0005-0000-0000-000003380000}"/>
    <cellStyle name="20% - Accent1 2 6 2 4 3 4" xfId="14509" xr:uid="{00000000-0005-0000-0000-000004380000}"/>
    <cellStyle name="20% - Accent1 2 6 2 4 3 4 2" xfId="14510" xr:uid="{00000000-0005-0000-0000-000005380000}"/>
    <cellStyle name="20% - Accent1 2 6 2 4 3 4 2 2" xfId="14511" xr:uid="{00000000-0005-0000-0000-000006380000}"/>
    <cellStyle name="20% - Accent1 2 6 2 4 3 4 2 2 2" xfId="14512" xr:uid="{00000000-0005-0000-0000-000007380000}"/>
    <cellStyle name="20% - Accent1 2 6 2 4 3 4 2 3" xfId="14513" xr:uid="{00000000-0005-0000-0000-000008380000}"/>
    <cellStyle name="20% - Accent1 2 6 2 4 3 4 3" xfId="14514" xr:uid="{00000000-0005-0000-0000-000009380000}"/>
    <cellStyle name="20% - Accent1 2 6 2 4 3 4 3 2" xfId="14515" xr:uid="{00000000-0005-0000-0000-00000A380000}"/>
    <cellStyle name="20% - Accent1 2 6 2 4 3 4 4" xfId="14516" xr:uid="{00000000-0005-0000-0000-00000B380000}"/>
    <cellStyle name="20% - Accent1 2 6 2 4 3 5" xfId="14517" xr:uid="{00000000-0005-0000-0000-00000C380000}"/>
    <cellStyle name="20% - Accent1 2 6 2 4 3 5 2" xfId="14518" xr:uid="{00000000-0005-0000-0000-00000D380000}"/>
    <cellStyle name="20% - Accent1 2 6 2 4 3 5 2 2" xfId="14519" xr:uid="{00000000-0005-0000-0000-00000E380000}"/>
    <cellStyle name="20% - Accent1 2 6 2 4 3 5 3" xfId="14520" xr:uid="{00000000-0005-0000-0000-00000F380000}"/>
    <cellStyle name="20% - Accent1 2 6 2 4 3 6" xfId="14521" xr:uid="{00000000-0005-0000-0000-000010380000}"/>
    <cellStyle name="20% - Accent1 2 6 2 4 3 6 2" xfId="14522" xr:uid="{00000000-0005-0000-0000-000011380000}"/>
    <cellStyle name="20% - Accent1 2 6 2 4 3 6 2 2" xfId="14523" xr:uid="{00000000-0005-0000-0000-000012380000}"/>
    <cellStyle name="20% - Accent1 2 6 2 4 3 6 3" xfId="14524" xr:uid="{00000000-0005-0000-0000-000013380000}"/>
    <cellStyle name="20% - Accent1 2 6 2 4 3 7" xfId="14525" xr:uid="{00000000-0005-0000-0000-000014380000}"/>
    <cellStyle name="20% - Accent1 2 6 2 4 3 7 2" xfId="14526" xr:uid="{00000000-0005-0000-0000-000015380000}"/>
    <cellStyle name="20% - Accent1 2 6 2 4 3 8" xfId="14527" xr:uid="{00000000-0005-0000-0000-000016380000}"/>
    <cellStyle name="20% - Accent1 2 6 2 4 3 8 2" xfId="14528" xr:uid="{00000000-0005-0000-0000-000017380000}"/>
    <cellStyle name="20% - Accent1 2 6 2 4 3 9" xfId="14529" xr:uid="{00000000-0005-0000-0000-000018380000}"/>
    <cellStyle name="20% - Accent1 2 6 2 4 4" xfId="14530" xr:uid="{00000000-0005-0000-0000-000019380000}"/>
    <cellStyle name="20% - Accent1 2 6 2 4 4 2" xfId="14531" xr:uid="{00000000-0005-0000-0000-00001A380000}"/>
    <cellStyle name="20% - Accent1 2 6 2 4 4 2 2" xfId="14532" xr:uid="{00000000-0005-0000-0000-00001B380000}"/>
    <cellStyle name="20% - Accent1 2 6 2 4 4 2 2 2" xfId="14533" xr:uid="{00000000-0005-0000-0000-00001C380000}"/>
    <cellStyle name="20% - Accent1 2 6 2 4 4 2 3" xfId="14534" xr:uid="{00000000-0005-0000-0000-00001D380000}"/>
    <cellStyle name="20% - Accent1 2 6 2 4 4 3" xfId="14535" xr:uid="{00000000-0005-0000-0000-00001E380000}"/>
    <cellStyle name="20% - Accent1 2 6 2 4 4 3 2" xfId="14536" xr:uid="{00000000-0005-0000-0000-00001F380000}"/>
    <cellStyle name="20% - Accent1 2 6 2 4 4 4" xfId="14537" xr:uid="{00000000-0005-0000-0000-000020380000}"/>
    <cellStyle name="20% - Accent1 2 6 2 4 5" xfId="14538" xr:uid="{00000000-0005-0000-0000-000021380000}"/>
    <cellStyle name="20% - Accent1 2 6 2 4 5 2" xfId="14539" xr:uid="{00000000-0005-0000-0000-000022380000}"/>
    <cellStyle name="20% - Accent1 2 6 2 4 5 2 2" xfId="14540" xr:uid="{00000000-0005-0000-0000-000023380000}"/>
    <cellStyle name="20% - Accent1 2 6 2 4 5 2 2 2" xfId="14541" xr:uid="{00000000-0005-0000-0000-000024380000}"/>
    <cellStyle name="20% - Accent1 2 6 2 4 5 2 3" xfId="14542" xr:uid="{00000000-0005-0000-0000-000025380000}"/>
    <cellStyle name="20% - Accent1 2 6 2 4 5 3" xfId="14543" xr:uid="{00000000-0005-0000-0000-000026380000}"/>
    <cellStyle name="20% - Accent1 2 6 2 4 5 3 2" xfId="14544" xr:uid="{00000000-0005-0000-0000-000027380000}"/>
    <cellStyle name="20% - Accent1 2 6 2 4 5 4" xfId="14545" xr:uid="{00000000-0005-0000-0000-000028380000}"/>
    <cellStyle name="20% - Accent1 2 6 2 4 6" xfId="14546" xr:uid="{00000000-0005-0000-0000-000029380000}"/>
    <cellStyle name="20% - Accent1 2 6 2 4 6 2" xfId="14547" xr:uid="{00000000-0005-0000-0000-00002A380000}"/>
    <cellStyle name="20% - Accent1 2 6 2 4 6 2 2" xfId="14548" xr:uid="{00000000-0005-0000-0000-00002B380000}"/>
    <cellStyle name="20% - Accent1 2 6 2 4 6 2 2 2" xfId="14549" xr:uid="{00000000-0005-0000-0000-00002C380000}"/>
    <cellStyle name="20% - Accent1 2 6 2 4 6 2 3" xfId="14550" xr:uid="{00000000-0005-0000-0000-00002D380000}"/>
    <cellStyle name="20% - Accent1 2 6 2 4 6 3" xfId="14551" xr:uid="{00000000-0005-0000-0000-00002E380000}"/>
    <cellStyle name="20% - Accent1 2 6 2 4 6 3 2" xfId="14552" xr:uid="{00000000-0005-0000-0000-00002F380000}"/>
    <cellStyle name="20% - Accent1 2 6 2 4 6 4" xfId="14553" xr:uid="{00000000-0005-0000-0000-000030380000}"/>
    <cellStyle name="20% - Accent1 2 6 2 4 7" xfId="14554" xr:uid="{00000000-0005-0000-0000-000031380000}"/>
    <cellStyle name="20% - Accent1 2 6 2 4 7 2" xfId="14555" xr:uid="{00000000-0005-0000-0000-000032380000}"/>
    <cellStyle name="20% - Accent1 2 6 2 4 7 2 2" xfId="14556" xr:uid="{00000000-0005-0000-0000-000033380000}"/>
    <cellStyle name="20% - Accent1 2 6 2 4 7 3" xfId="14557" xr:uid="{00000000-0005-0000-0000-000034380000}"/>
    <cellStyle name="20% - Accent1 2 6 2 4 8" xfId="14558" xr:uid="{00000000-0005-0000-0000-000035380000}"/>
    <cellStyle name="20% - Accent1 2 6 2 4 8 2" xfId="14559" xr:uid="{00000000-0005-0000-0000-000036380000}"/>
    <cellStyle name="20% - Accent1 2 6 2 4 8 2 2" xfId="14560" xr:uid="{00000000-0005-0000-0000-000037380000}"/>
    <cellStyle name="20% - Accent1 2 6 2 4 8 3" xfId="14561" xr:uid="{00000000-0005-0000-0000-000038380000}"/>
    <cellStyle name="20% - Accent1 2 6 2 4 9" xfId="14562" xr:uid="{00000000-0005-0000-0000-000039380000}"/>
    <cellStyle name="20% - Accent1 2 6 2 4 9 2" xfId="14563" xr:uid="{00000000-0005-0000-0000-00003A380000}"/>
    <cellStyle name="20% - Accent1 2 6 2 5" xfId="14564" xr:uid="{00000000-0005-0000-0000-00003B380000}"/>
    <cellStyle name="20% - Accent1 2 6 2 5 2" xfId="14565" xr:uid="{00000000-0005-0000-0000-00003C380000}"/>
    <cellStyle name="20% - Accent1 2 6 2 5 2 2" xfId="14566" xr:uid="{00000000-0005-0000-0000-00003D380000}"/>
    <cellStyle name="20% - Accent1 2 6 2 5 2 2 2" xfId="14567" xr:uid="{00000000-0005-0000-0000-00003E380000}"/>
    <cellStyle name="20% - Accent1 2 6 2 5 2 2 2 2" xfId="14568" xr:uid="{00000000-0005-0000-0000-00003F380000}"/>
    <cellStyle name="20% - Accent1 2 6 2 5 2 2 3" xfId="14569" xr:uid="{00000000-0005-0000-0000-000040380000}"/>
    <cellStyle name="20% - Accent1 2 6 2 5 2 3" xfId="14570" xr:uid="{00000000-0005-0000-0000-000041380000}"/>
    <cellStyle name="20% - Accent1 2 6 2 5 2 3 2" xfId="14571" xr:uid="{00000000-0005-0000-0000-000042380000}"/>
    <cellStyle name="20% - Accent1 2 6 2 5 2 4" xfId="14572" xr:uid="{00000000-0005-0000-0000-000043380000}"/>
    <cellStyle name="20% - Accent1 2 6 2 5 3" xfId="14573" xr:uid="{00000000-0005-0000-0000-000044380000}"/>
    <cellStyle name="20% - Accent1 2 6 2 5 3 2" xfId="14574" xr:uid="{00000000-0005-0000-0000-000045380000}"/>
    <cellStyle name="20% - Accent1 2 6 2 5 3 2 2" xfId="14575" xr:uid="{00000000-0005-0000-0000-000046380000}"/>
    <cellStyle name="20% - Accent1 2 6 2 5 3 2 2 2" xfId="14576" xr:uid="{00000000-0005-0000-0000-000047380000}"/>
    <cellStyle name="20% - Accent1 2 6 2 5 3 2 3" xfId="14577" xr:uid="{00000000-0005-0000-0000-000048380000}"/>
    <cellStyle name="20% - Accent1 2 6 2 5 3 3" xfId="14578" xr:uid="{00000000-0005-0000-0000-000049380000}"/>
    <cellStyle name="20% - Accent1 2 6 2 5 3 3 2" xfId="14579" xr:uid="{00000000-0005-0000-0000-00004A380000}"/>
    <cellStyle name="20% - Accent1 2 6 2 5 3 4" xfId="14580" xr:uid="{00000000-0005-0000-0000-00004B380000}"/>
    <cellStyle name="20% - Accent1 2 6 2 5 4" xfId="14581" xr:uid="{00000000-0005-0000-0000-00004C380000}"/>
    <cellStyle name="20% - Accent1 2 6 2 5 4 2" xfId="14582" xr:uid="{00000000-0005-0000-0000-00004D380000}"/>
    <cellStyle name="20% - Accent1 2 6 2 5 4 2 2" xfId="14583" xr:uid="{00000000-0005-0000-0000-00004E380000}"/>
    <cellStyle name="20% - Accent1 2 6 2 5 4 2 2 2" xfId="14584" xr:uid="{00000000-0005-0000-0000-00004F380000}"/>
    <cellStyle name="20% - Accent1 2 6 2 5 4 2 3" xfId="14585" xr:uid="{00000000-0005-0000-0000-000050380000}"/>
    <cellStyle name="20% - Accent1 2 6 2 5 4 3" xfId="14586" xr:uid="{00000000-0005-0000-0000-000051380000}"/>
    <cellStyle name="20% - Accent1 2 6 2 5 4 3 2" xfId="14587" xr:uid="{00000000-0005-0000-0000-000052380000}"/>
    <cellStyle name="20% - Accent1 2 6 2 5 4 4" xfId="14588" xr:uid="{00000000-0005-0000-0000-000053380000}"/>
    <cellStyle name="20% - Accent1 2 6 2 5 5" xfId="14589" xr:uid="{00000000-0005-0000-0000-000054380000}"/>
    <cellStyle name="20% - Accent1 2 6 2 5 5 2" xfId="14590" xr:uid="{00000000-0005-0000-0000-000055380000}"/>
    <cellStyle name="20% - Accent1 2 6 2 5 5 2 2" xfId="14591" xr:uid="{00000000-0005-0000-0000-000056380000}"/>
    <cellStyle name="20% - Accent1 2 6 2 5 5 3" xfId="14592" xr:uid="{00000000-0005-0000-0000-000057380000}"/>
    <cellStyle name="20% - Accent1 2 6 2 5 6" xfId="14593" xr:uid="{00000000-0005-0000-0000-000058380000}"/>
    <cellStyle name="20% - Accent1 2 6 2 5 6 2" xfId="14594" xr:uid="{00000000-0005-0000-0000-000059380000}"/>
    <cellStyle name="20% - Accent1 2 6 2 5 6 2 2" xfId="14595" xr:uid="{00000000-0005-0000-0000-00005A380000}"/>
    <cellStyle name="20% - Accent1 2 6 2 5 6 3" xfId="14596" xr:uid="{00000000-0005-0000-0000-00005B380000}"/>
    <cellStyle name="20% - Accent1 2 6 2 5 7" xfId="14597" xr:uid="{00000000-0005-0000-0000-00005C380000}"/>
    <cellStyle name="20% - Accent1 2 6 2 5 7 2" xfId="14598" xr:uid="{00000000-0005-0000-0000-00005D380000}"/>
    <cellStyle name="20% - Accent1 2 6 2 5 8" xfId="14599" xr:uid="{00000000-0005-0000-0000-00005E380000}"/>
    <cellStyle name="20% - Accent1 2 6 2 5 8 2" xfId="14600" xr:uid="{00000000-0005-0000-0000-00005F380000}"/>
    <cellStyle name="20% - Accent1 2 6 2 5 9" xfId="14601" xr:uid="{00000000-0005-0000-0000-000060380000}"/>
    <cellStyle name="20% - Accent1 2 6 2 6" xfId="14602" xr:uid="{00000000-0005-0000-0000-000061380000}"/>
    <cellStyle name="20% - Accent1 2 6 2 6 2" xfId="14603" xr:uid="{00000000-0005-0000-0000-000062380000}"/>
    <cellStyle name="20% - Accent1 2 6 2 6 2 2" xfId="14604" xr:uid="{00000000-0005-0000-0000-000063380000}"/>
    <cellStyle name="20% - Accent1 2 6 2 6 2 2 2" xfId="14605" xr:uid="{00000000-0005-0000-0000-000064380000}"/>
    <cellStyle name="20% - Accent1 2 6 2 6 2 2 2 2" xfId="14606" xr:uid="{00000000-0005-0000-0000-000065380000}"/>
    <cellStyle name="20% - Accent1 2 6 2 6 2 2 3" xfId="14607" xr:uid="{00000000-0005-0000-0000-000066380000}"/>
    <cellStyle name="20% - Accent1 2 6 2 6 2 3" xfId="14608" xr:uid="{00000000-0005-0000-0000-000067380000}"/>
    <cellStyle name="20% - Accent1 2 6 2 6 2 3 2" xfId="14609" xr:uid="{00000000-0005-0000-0000-000068380000}"/>
    <cellStyle name="20% - Accent1 2 6 2 6 2 4" xfId="14610" xr:uid="{00000000-0005-0000-0000-000069380000}"/>
    <cellStyle name="20% - Accent1 2 6 2 6 3" xfId="14611" xr:uid="{00000000-0005-0000-0000-00006A380000}"/>
    <cellStyle name="20% - Accent1 2 6 2 6 3 2" xfId="14612" xr:uid="{00000000-0005-0000-0000-00006B380000}"/>
    <cellStyle name="20% - Accent1 2 6 2 6 3 2 2" xfId="14613" xr:uid="{00000000-0005-0000-0000-00006C380000}"/>
    <cellStyle name="20% - Accent1 2 6 2 6 3 2 2 2" xfId="14614" xr:uid="{00000000-0005-0000-0000-00006D380000}"/>
    <cellStyle name="20% - Accent1 2 6 2 6 3 2 3" xfId="14615" xr:uid="{00000000-0005-0000-0000-00006E380000}"/>
    <cellStyle name="20% - Accent1 2 6 2 6 3 3" xfId="14616" xr:uid="{00000000-0005-0000-0000-00006F380000}"/>
    <cellStyle name="20% - Accent1 2 6 2 6 3 3 2" xfId="14617" xr:uid="{00000000-0005-0000-0000-000070380000}"/>
    <cellStyle name="20% - Accent1 2 6 2 6 3 4" xfId="14618" xr:uid="{00000000-0005-0000-0000-000071380000}"/>
    <cellStyle name="20% - Accent1 2 6 2 6 4" xfId="14619" xr:uid="{00000000-0005-0000-0000-000072380000}"/>
    <cellStyle name="20% - Accent1 2 6 2 6 4 2" xfId="14620" xr:uid="{00000000-0005-0000-0000-000073380000}"/>
    <cellStyle name="20% - Accent1 2 6 2 6 4 2 2" xfId="14621" xr:uid="{00000000-0005-0000-0000-000074380000}"/>
    <cellStyle name="20% - Accent1 2 6 2 6 4 2 2 2" xfId="14622" xr:uid="{00000000-0005-0000-0000-000075380000}"/>
    <cellStyle name="20% - Accent1 2 6 2 6 4 2 3" xfId="14623" xr:uid="{00000000-0005-0000-0000-000076380000}"/>
    <cellStyle name="20% - Accent1 2 6 2 6 4 3" xfId="14624" xr:uid="{00000000-0005-0000-0000-000077380000}"/>
    <cellStyle name="20% - Accent1 2 6 2 6 4 3 2" xfId="14625" xr:uid="{00000000-0005-0000-0000-000078380000}"/>
    <cellStyle name="20% - Accent1 2 6 2 6 4 4" xfId="14626" xr:uid="{00000000-0005-0000-0000-000079380000}"/>
    <cellStyle name="20% - Accent1 2 6 2 6 5" xfId="14627" xr:uid="{00000000-0005-0000-0000-00007A380000}"/>
    <cellStyle name="20% - Accent1 2 6 2 6 5 2" xfId="14628" xr:uid="{00000000-0005-0000-0000-00007B380000}"/>
    <cellStyle name="20% - Accent1 2 6 2 6 5 2 2" xfId="14629" xr:uid="{00000000-0005-0000-0000-00007C380000}"/>
    <cellStyle name="20% - Accent1 2 6 2 6 5 3" xfId="14630" xr:uid="{00000000-0005-0000-0000-00007D380000}"/>
    <cellStyle name="20% - Accent1 2 6 2 6 6" xfId="14631" xr:uid="{00000000-0005-0000-0000-00007E380000}"/>
    <cellStyle name="20% - Accent1 2 6 2 6 6 2" xfId="14632" xr:uid="{00000000-0005-0000-0000-00007F380000}"/>
    <cellStyle name="20% - Accent1 2 6 2 6 6 2 2" xfId="14633" xr:uid="{00000000-0005-0000-0000-000080380000}"/>
    <cellStyle name="20% - Accent1 2 6 2 6 6 3" xfId="14634" xr:uid="{00000000-0005-0000-0000-000081380000}"/>
    <cellStyle name="20% - Accent1 2 6 2 6 7" xfId="14635" xr:uid="{00000000-0005-0000-0000-000082380000}"/>
    <cellStyle name="20% - Accent1 2 6 2 6 7 2" xfId="14636" xr:uid="{00000000-0005-0000-0000-000083380000}"/>
    <cellStyle name="20% - Accent1 2 6 2 6 8" xfId="14637" xr:uid="{00000000-0005-0000-0000-000084380000}"/>
    <cellStyle name="20% - Accent1 2 6 2 6 8 2" xfId="14638" xr:uid="{00000000-0005-0000-0000-000085380000}"/>
    <cellStyle name="20% - Accent1 2 6 2 6 9" xfId="14639" xr:uid="{00000000-0005-0000-0000-000086380000}"/>
    <cellStyle name="20% - Accent1 2 6 2 7" xfId="14640" xr:uid="{00000000-0005-0000-0000-000087380000}"/>
    <cellStyle name="20% - Accent1 2 6 2 7 2" xfId="14641" xr:uid="{00000000-0005-0000-0000-000088380000}"/>
    <cellStyle name="20% - Accent1 2 6 2 7 2 2" xfId="14642" xr:uid="{00000000-0005-0000-0000-000089380000}"/>
    <cellStyle name="20% - Accent1 2 6 2 7 2 2 2" xfId="14643" xr:uid="{00000000-0005-0000-0000-00008A380000}"/>
    <cellStyle name="20% - Accent1 2 6 2 7 2 3" xfId="14644" xr:uid="{00000000-0005-0000-0000-00008B380000}"/>
    <cellStyle name="20% - Accent1 2 6 2 7 3" xfId="14645" xr:uid="{00000000-0005-0000-0000-00008C380000}"/>
    <cellStyle name="20% - Accent1 2 6 2 7 3 2" xfId="14646" xr:uid="{00000000-0005-0000-0000-00008D380000}"/>
    <cellStyle name="20% - Accent1 2 6 2 7 4" xfId="14647" xr:uid="{00000000-0005-0000-0000-00008E380000}"/>
    <cellStyle name="20% - Accent1 2 6 2 8" xfId="14648" xr:uid="{00000000-0005-0000-0000-00008F380000}"/>
    <cellStyle name="20% - Accent1 2 6 2 8 2" xfId="14649" xr:uid="{00000000-0005-0000-0000-000090380000}"/>
    <cellStyle name="20% - Accent1 2 6 2 8 2 2" xfId="14650" xr:uid="{00000000-0005-0000-0000-000091380000}"/>
    <cellStyle name="20% - Accent1 2 6 2 8 2 2 2" xfId="14651" xr:uid="{00000000-0005-0000-0000-000092380000}"/>
    <cellStyle name="20% - Accent1 2 6 2 8 2 3" xfId="14652" xr:uid="{00000000-0005-0000-0000-000093380000}"/>
    <cellStyle name="20% - Accent1 2 6 2 8 3" xfId="14653" xr:uid="{00000000-0005-0000-0000-000094380000}"/>
    <cellStyle name="20% - Accent1 2 6 2 8 3 2" xfId="14654" xr:uid="{00000000-0005-0000-0000-000095380000}"/>
    <cellStyle name="20% - Accent1 2 6 2 8 4" xfId="14655" xr:uid="{00000000-0005-0000-0000-000096380000}"/>
    <cellStyle name="20% - Accent1 2 6 2 9" xfId="14656" xr:uid="{00000000-0005-0000-0000-000097380000}"/>
    <cellStyle name="20% - Accent1 2 6 2 9 2" xfId="14657" xr:uid="{00000000-0005-0000-0000-000098380000}"/>
    <cellStyle name="20% - Accent1 2 6 2 9 2 2" xfId="14658" xr:uid="{00000000-0005-0000-0000-000099380000}"/>
    <cellStyle name="20% - Accent1 2 6 2 9 2 2 2" xfId="14659" xr:uid="{00000000-0005-0000-0000-00009A380000}"/>
    <cellStyle name="20% - Accent1 2 6 2 9 2 3" xfId="14660" xr:uid="{00000000-0005-0000-0000-00009B380000}"/>
    <cellStyle name="20% - Accent1 2 6 2 9 3" xfId="14661" xr:uid="{00000000-0005-0000-0000-00009C380000}"/>
    <cellStyle name="20% - Accent1 2 6 2 9 3 2" xfId="14662" xr:uid="{00000000-0005-0000-0000-00009D380000}"/>
    <cellStyle name="20% - Accent1 2 6 2 9 4" xfId="14663" xr:uid="{00000000-0005-0000-0000-00009E380000}"/>
    <cellStyle name="20% - Accent1 2 6 3" xfId="14664" xr:uid="{00000000-0005-0000-0000-00009F380000}"/>
    <cellStyle name="20% - Accent1 2 6 3 10" xfId="14665" xr:uid="{00000000-0005-0000-0000-0000A0380000}"/>
    <cellStyle name="20% - Accent1 2 6 3 10 2" xfId="14666" xr:uid="{00000000-0005-0000-0000-0000A1380000}"/>
    <cellStyle name="20% - Accent1 2 6 3 11" xfId="14667" xr:uid="{00000000-0005-0000-0000-0000A2380000}"/>
    <cellStyle name="20% - Accent1 2 6 3 2" xfId="14668" xr:uid="{00000000-0005-0000-0000-0000A3380000}"/>
    <cellStyle name="20% - Accent1 2 6 3 2 2" xfId="14669" xr:uid="{00000000-0005-0000-0000-0000A4380000}"/>
    <cellStyle name="20% - Accent1 2 6 3 2 2 2" xfId="14670" xr:uid="{00000000-0005-0000-0000-0000A5380000}"/>
    <cellStyle name="20% - Accent1 2 6 3 2 2 2 2" xfId="14671" xr:uid="{00000000-0005-0000-0000-0000A6380000}"/>
    <cellStyle name="20% - Accent1 2 6 3 2 2 2 2 2" xfId="14672" xr:uid="{00000000-0005-0000-0000-0000A7380000}"/>
    <cellStyle name="20% - Accent1 2 6 3 2 2 2 3" xfId="14673" xr:uid="{00000000-0005-0000-0000-0000A8380000}"/>
    <cellStyle name="20% - Accent1 2 6 3 2 2 3" xfId="14674" xr:uid="{00000000-0005-0000-0000-0000A9380000}"/>
    <cellStyle name="20% - Accent1 2 6 3 2 2 3 2" xfId="14675" xr:uid="{00000000-0005-0000-0000-0000AA380000}"/>
    <cellStyle name="20% - Accent1 2 6 3 2 2 4" xfId="14676" xr:uid="{00000000-0005-0000-0000-0000AB380000}"/>
    <cellStyle name="20% - Accent1 2 6 3 2 3" xfId="14677" xr:uid="{00000000-0005-0000-0000-0000AC380000}"/>
    <cellStyle name="20% - Accent1 2 6 3 2 3 2" xfId="14678" xr:uid="{00000000-0005-0000-0000-0000AD380000}"/>
    <cellStyle name="20% - Accent1 2 6 3 2 3 2 2" xfId="14679" xr:uid="{00000000-0005-0000-0000-0000AE380000}"/>
    <cellStyle name="20% - Accent1 2 6 3 2 3 2 2 2" xfId="14680" xr:uid="{00000000-0005-0000-0000-0000AF380000}"/>
    <cellStyle name="20% - Accent1 2 6 3 2 3 2 3" xfId="14681" xr:uid="{00000000-0005-0000-0000-0000B0380000}"/>
    <cellStyle name="20% - Accent1 2 6 3 2 3 3" xfId="14682" xr:uid="{00000000-0005-0000-0000-0000B1380000}"/>
    <cellStyle name="20% - Accent1 2 6 3 2 3 3 2" xfId="14683" xr:uid="{00000000-0005-0000-0000-0000B2380000}"/>
    <cellStyle name="20% - Accent1 2 6 3 2 3 4" xfId="14684" xr:uid="{00000000-0005-0000-0000-0000B3380000}"/>
    <cellStyle name="20% - Accent1 2 6 3 2 4" xfId="14685" xr:uid="{00000000-0005-0000-0000-0000B4380000}"/>
    <cellStyle name="20% - Accent1 2 6 3 2 4 2" xfId="14686" xr:uid="{00000000-0005-0000-0000-0000B5380000}"/>
    <cellStyle name="20% - Accent1 2 6 3 2 4 2 2" xfId="14687" xr:uid="{00000000-0005-0000-0000-0000B6380000}"/>
    <cellStyle name="20% - Accent1 2 6 3 2 4 2 2 2" xfId="14688" xr:uid="{00000000-0005-0000-0000-0000B7380000}"/>
    <cellStyle name="20% - Accent1 2 6 3 2 4 2 3" xfId="14689" xr:uid="{00000000-0005-0000-0000-0000B8380000}"/>
    <cellStyle name="20% - Accent1 2 6 3 2 4 3" xfId="14690" xr:uid="{00000000-0005-0000-0000-0000B9380000}"/>
    <cellStyle name="20% - Accent1 2 6 3 2 4 3 2" xfId="14691" xr:uid="{00000000-0005-0000-0000-0000BA380000}"/>
    <cellStyle name="20% - Accent1 2 6 3 2 4 4" xfId="14692" xr:uid="{00000000-0005-0000-0000-0000BB380000}"/>
    <cellStyle name="20% - Accent1 2 6 3 2 5" xfId="14693" xr:uid="{00000000-0005-0000-0000-0000BC380000}"/>
    <cellStyle name="20% - Accent1 2 6 3 2 5 2" xfId="14694" xr:uid="{00000000-0005-0000-0000-0000BD380000}"/>
    <cellStyle name="20% - Accent1 2 6 3 2 5 2 2" xfId="14695" xr:uid="{00000000-0005-0000-0000-0000BE380000}"/>
    <cellStyle name="20% - Accent1 2 6 3 2 5 3" xfId="14696" xr:uid="{00000000-0005-0000-0000-0000BF380000}"/>
    <cellStyle name="20% - Accent1 2 6 3 2 6" xfId="14697" xr:uid="{00000000-0005-0000-0000-0000C0380000}"/>
    <cellStyle name="20% - Accent1 2 6 3 2 6 2" xfId="14698" xr:uid="{00000000-0005-0000-0000-0000C1380000}"/>
    <cellStyle name="20% - Accent1 2 6 3 2 6 2 2" xfId="14699" xr:uid="{00000000-0005-0000-0000-0000C2380000}"/>
    <cellStyle name="20% - Accent1 2 6 3 2 6 3" xfId="14700" xr:uid="{00000000-0005-0000-0000-0000C3380000}"/>
    <cellStyle name="20% - Accent1 2 6 3 2 7" xfId="14701" xr:uid="{00000000-0005-0000-0000-0000C4380000}"/>
    <cellStyle name="20% - Accent1 2 6 3 2 7 2" xfId="14702" xr:uid="{00000000-0005-0000-0000-0000C5380000}"/>
    <cellStyle name="20% - Accent1 2 6 3 2 8" xfId="14703" xr:uid="{00000000-0005-0000-0000-0000C6380000}"/>
    <cellStyle name="20% - Accent1 2 6 3 2 8 2" xfId="14704" xr:uid="{00000000-0005-0000-0000-0000C7380000}"/>
    <cellStyle name="20% - Accent1 2 6 3 2 9" xfId="14705" xr:uid="{00000000-0005-0000-0000-0000C8380000}"/>
    <cellStyle name="20% - Accent1 2 6 3 3" xfId="14706" xr:uid="{00000000-0005-0000-0000-0000C9380000}"/>
    <cellStyle name="20% - Accent1 2 6 3 3 2" xfId="14707" xr:uid="{00000000-0005-0000-0000-0000CA380000}"/>
    <cellStyle name="20% - Accent1 2 6 3 3 2 2" xfId="14708" xr:uid="{00000000-0005-0000-0000-0000CB380000}"/>
    <cellStyle name="20% - Accent1 2 6 3 3 2 2 2" xfId="14709" xr:uid="{00000000-0005-0000-0000-0000CC380000}"/>
    <cellStyle name="20% - Accent1 2 6 3 3 2 2 2 2" xfId="14710" xr:uid="{00000000-0005-0000-0000-0000CD380000}"/>
    <cellStyle name="20% - Accent1 2 6 3 3 2 2 3" xfId="14711" xr:uid="{00000000-0005-0000-0000-0000CE380000}"/>
    <cellStyle name="20% - Accent1 2 6 3 3 2 3" xfId="14712" xr:uid="{00000000-0005-0000-0000-0000CF380000}"/>
    <cellStyle name="20% - Accent1 2 6 3 3 2 3 2" xfId="14713" xr:uid="{00000000-0005-0000-0000-0000D0380000}"/>
    <cellStyle name="20% - Accent1 2 6 3 3 2 4" xfId="14714" xr:uid="{00000000-0005-0000-0000-0000D1380000}"/>
    <cellStyle name="20% - Accent1 2 6 3 3 3" xfId="14715" xr:uid="{00000000-0005-0000-0000-0000D2380000}"/>
    <cellStyle name="20% - Accent1 2 6 3 3 3 2" xfId="14716" xr:uid="{00000000-0005-0000-0000-0000D3380000}"/>
    <cellStyle name="20% - Accent1 2 6 3 3 3 2 2" xfId="14717" xr:uid="{00000000-0005-0000-0000-0000D4380000}"/>
    <cellStyle name="20% - Accent1 2 6 3 3 3 2 2 2" xfId="14718" xr:uid="{00000000-0005-0000-0000-0000D5380000}"/>
    <cellStyle name="20% - Accent1 2 6 3 3 3 2 3" xfId="14719" xr:uid="{00000000-0005-0000-0000-0000D6380000}"/>
    <cellStyle name="20% - Accent1 2 6 3 3 3 3" xfId="14720" xr:uid="{00000000-0005-0000-0000-0000D7380000}"/>
    <cellStyle name="20% - Accent1 2 6 3 3 3 3 2" xfId="14721" xr:uid="{00000000-0005-0000-0000-0000D8380000}"/>
    <cellStyle name="20% - Accent1 2 6 3 3 3 4" xfId="14722" xr:uid="{00000000-0005-0000-0000-0000D9380000}"/>
    <cellStyle name="20% - Accent1 2 6 3 3 4" xfId="14723" xr:uid="{00000000-0005-0000-0000-0000DA380000}"/>
    <cellStyle name="20% - Accent1 2 6 3 3 4 2" xfId="14724" xr:uid="{00000000-0005-0000-0000-0000DB380000}"/>
    <cellStyle name="20% - Accent1 2 6 3 3 4 2 2" xfId="14725" xr:uid="{00000000-0005-0000-0000-0000DC380000}"/>
    <cellStyle name="20% - Accent1 2 6 3 3 4 2 2 2" xfId="14726" xr:uid="{00000000-0005-0000-0000-0000DD380000}"/>
    <cellStyle name="20% - Accent1 2 6 3 3 4 2 3" xfId="14727" xr:uid="{00000000-0005-0000-0000-0000DE380000}"/>
    <cellStyle name="20% - Accent1 2 6 3 3 4 3" xfId="14728" xr:uid="{00000000-0005-0000-0000-0000DF380000}"/>
    <cellStyle name="20% - Accent1 2 6 3 3 4 3 2" xfId="14729" xr:uid="{00000000-0005-0000-0000-0000E0380000}"/>
    <cellStyle name="20% - Accent1 2 6 3 3 4 4" xfId="14730" xr:uid="{00000000-0005-0000-0000-0000E1380000}"/>
    <cellStyle name="20% - Accent1 2 6 3 3 5" xfId="14731" xr:uid="{00000000-0005-0000-0000-0000E2380000}"/>
    <cellStyle name="20% - Accent1 2 6 3 3 5 2" xfId="14732" xr:uid="{00000000-0005-0000-0000-0000E3380000}"/>
    <cellStyle name="20% - Accent1 2 6 3 3 5 2 2" xfId="14733" xr:uid="{00000000-0005-0000-0000-0000E4380000}"/>
    <cellStyle name="20% - Accent1 2 6 3 3 5 3" xfId="14734" xr:uid="{00000000-0005-0000-0000-0000E5380000}"/>
    <cellStyle name="20% - Accent1 2 6 3 3 6" xfId="14735" xr:uid="{00000000-0005-0000-0000-0000E6380000}"/>
    <cellStyle name="20% - Accent1 2 6 3 3 6 2" xfId="14736" xr:uid="{00000000-0005-0000-0000-0000E7380000}"/>
    <cellStyle name="20% - Accent1 2 6 3 3 6 2 2" xfId="14737" xr:uid="{00000000-0005-0000-0000-0000E8380000}"/>
    <cellStyle name="20% - Accent1 2 6 3 3 6 3" xfId="14738" xr:uid="{00000000-0005-0000-0000-0000E9380000}"/>
    <cellStyle name="20% - Accent1 2 6 3 3 7" xfId="14739" xr:uid="{00000000-0005-0000-0000-0000EA380000}"/>
    <cellStyle name="20% - Accent1 2 6 3 3 7 2" xfId="14740" xr:uid="{00000000-0005-0000-0000-0000EB380000}"/>
    <cellStyle name="20% - Accent1 2 6 3 3 8" xfId="14741" xr:uid="{00000000-0005-0000-0000-0000EC380000}"/>
    <cellStyle name="20% - Accent1 2 6 3 3 8 2" xfId="14742" xr:uid="{00000000-0005-0000-0000-0000ED380000}"/>
    <cellStyle name="20% - Accent1 2 6 3 3 9" xfId="14743" xr:uid="{00000000-0005-0000-0000-0000EE380000}"/>
    <cellStyle name="20% - Accent1 2 6 3 4" xfId="14744" xr:uid="{00000000-0005-0000-0000-0000EF380000}"/>
    <cellStyle name="20% - Accent1 2 6 3 4 2" xfId="14745" xr:uid="{00000000-0005-0000-0000-0000F0380000}"/>
    <cellStyle name="20% - Accent1 2 6 3 4 2 2" xfId="14746" xr:uid="{00000000-0005-0000-0000-0000F1380000}"/>
    <cellStyle name="20% - Accent1 2 6 3 4 2 2 2" xfId="14747" xr:uid="{00000000-0005-0000-0000-0000F2380000}"/>
    <cellStyle name="20% - Accent1 2 6 3 4 2 3" xfId="14748" xr:uid="{00000000-0005-0000-0000-0000F3380000}"/>
    <cellStyle name="20% - Accent1 2 6 3 4 3" xfId="14749" xr:uid="{00000000-0005-0000-0000-0000F4380000}"/>
    <cellStyle name="20% - Accent1 2 6 3 4 3 2" xfId="14750" xr:uid="{00000000-0005-0000-0000-0000F5380000}"/>
    <cellStyle name="20% - Accent1 2 6 3 4 4" xfId="14751" xr:uid="{00000000-0005-0000-0000-0000F6380000}"/>
    <cellStyle name="20% - Accent1 2 6 3 5" xfId="14752" xr:uid="{00000000-0005-0000-0000-0000F7380000}"/>
    <cellStyle name="20% - Accent1 2 6 3 5 2" xfId="14753" xr:uid="{00000000-0005-0000-0000-0000F8380000}"/>
    <cellStyle name="20% - Accent1 2 6 3 5 2 2" xfId="14754" xr:uid="{00000000-0005-0000-0000-0000F9380000}"/>
    <cellStyle name="20% - Accent1 2 6 3 5 2 2 2" xfId="14755" xr:uid="{00000000-0005-0000-0000-0000FA380000}"/>
    <cellStyle name="20% - Accent1 2 6 3 5 2 3" xfId="14756" xr:uid="{00000000-0005-0000-0000-0000FB380000}"/>
    <cellStyle name="20% - Accent1 2 6 3 5 3" xfId="14757" xr:uid="{00000000-0005-0000-0000-0000FC380000}"/>
    <cellStyle name="20% - Accent1 2 6 3 5 3 2" xfId="14758" xr:uid="{00000000-0005-0000-0000-0000FD380000}"/>
    <cellStyle name="20% - Accent1 2 6 3 5 4" xfId="14759" xr:uid="{00000000-0005-0000-0000-0000FE380000}"/>
    <cellStyle name="20% - Accent1 2 6 3 6" xfId="14760" xr:uid="{00000000-0005-0000-0000-0000FF380000}"/>
    <cellStyle name="20% - Accent1 2 6 3 6 2" xfId="14761" xr:uid="{00000000-0005-0000-0000-000000390000}"/>
    <cellStyle name="20% - Accent1 2 6 3 6 2 2" xfId="14762" xr:uid="{00000000-0005-0000-0000-000001390000}"/>
    <cellStyle name="20% - Accent1 2 6 3 6 2 2 2" xfId="14763" xr:uid="{00000000-0005-0000-0000-000002390000}"/>
    <cellStyle name="20% - Accent1 2 6 3 6 2 3" xfId="14764" xr:uid="{00000000-0005-0000-0000-000003390000}"/>
    <cellStyle name="20% - Accent1 2 6 3 6 3" xfId="14765" xr:uid="{00000000-0005-0000-0000-000004390000}"/>
    <cellStyle name="20% - Accent1 2 6 3 6 3 2" xfId="14766" xr:uid="{00000000-0005-0000-0000-000005390000}"/>
    <cellStyle name="20% - Accent1 2 6 3 6 4" xfId="14767" xr:uid="{00000000-0005-0000-0000-000006390000}"/>
    <cellStyle name="20% - Accent1 2 6 3 7" xfId="14768" xr:uid="{00000000-0005-0000-0000-000007390000}"/>
    <cellStyle name="20% - Accent1 2 6 3 7 2" xfId="14769" xr:uid="{00000000-0005-0000-0000-000008390000}"/>
    <cellStyle name="20% - Accent1 2 6 3 7 2 2" xfId="14770" xr:uid="{00000000-0005-0000-0000-000009390000}"/>
    <cellStyle name="20% - Accent1 2 6 3 7 3" xfId="14771" xr:uid="{00000000-0005-0000-0000-00000A390000}"/>
    <cellStyle name="20% - Accent1 2 6 3 8" xfId="14772" xr:uid="{00000000-0005-0000-0000-00000B390000}"/>
    <cellStyle name="20% - Accent1 2 6 3 8 2" xfId="14773" xr:uid="{00000000-0005-0000-0000-00000C390000}"/>
    <cellStyle name="20% - Accent1 2 6 3 8 2 2" xfId="14774" xr:uid="{00000000-0005-0000-0000-00000D390000}"/>
    <cellStyle name="20% - Accent1 2 6 3 8 3" xfId="14775" xr:uid="{00000000-0005-0000-0000-00000E390000}"/>
    <cellStyle name="20% - Accent1 2 6 3 9" xfId="14776" xr:uid="{00000000-0005-0000-0000-00000F390000}"/>
    <cellStyle name="20% - Accent1 2 6 3 9 2" xfId="14777" xr:uid="{00000000-0005-0000-0000-000010390000}"/>
    <cellStyle name="20% - Accent1 2 6 4" xfId="14778" xr:uid="{00000000-0005-0000-0000-000011390000}"/>
    <cellStyle name="20% - Accent1 2 6 4 10" xfId="14779" xr:uid="{00000000-0005-0000-0000-000012390000}"/>
    <cellStyle name="20% - Accent1 2 6 4 10 2" xfId="14780" xr:uid="{00000000-0005-0000-0000-000013390000}"/>
    <cellStyle name="20% - Accent1 2 6 4 11" xfId="14781" xr:uid="{00000000-0005-0000-0000-000014390000}"/>
    <cellStyle name="20% - Accent1 2 6 4 2" xfId="14782" xr:uid="{00000000-0005-0000-0000-000015390000}"/>
    <cellStyle name="20% - Accent1 2 6 4 2 2" xfId="14783" xr:uid="{00000000-0005-0000-0000-000016390000}"/>
    <cellStyle name="20% - Accent1 2 6 4 2 2 2" xfId="14784" xr:uid="{00000000-0005-0000-0000-000017390000}"/>
    <cellStyle name="20% - Accent1 2 6 4 2 2 2 2" xfId="14785" xr:uid="{00000000-0005-0000-0000-000018390000}"/>
    <cellStyle name="20% - Accent1 2 6 4 2 2 2 2 2" xfId="14786" xr:uid="{00000000-0005-0000-0000-000019390000}"/>
    <cellStyle name="20% - Accent1 2 6 4 2 2 2 3" xfId="14787" xr:uid="{00000000-0005-0000-0000-00001A390000}"/>
    <cellStyle name="20% - Accent1 2 6 4 2 2 3" xfId="14788" xr:uid="{00000000-0005-0000-0000-00001B390000}"/>
    <cellStyle name="20% - Accent1 2 6 4 2 2 3 2" xfId="14789" xr:uid="{00000000-0005-0000-0000-00001C390000}"/>
    <cellStyle name="20% - Accent1 2 6 4 2 2 4" xfId="14790" xr:uid="{00000000-0005-0000-0000-00001D390000}"/>
    <cellStyle name="20% - Accent1 2 6 4 2 3" xfId="14791" xr:uid="{00000000-0005-0000-0000-00001E390000}"/>
    <cellStyle name="20% - Accent1 2 6 4 2 3 2" xfId="14792" xr:uid="{00000000-0005-0000-0000-00001F390000}"/>
    <cellStyle name="20% - Accent1 2 6 4 2 3 2 2" xfId="14793" xr:uid="{00000000-0005-0000-0000-000020390000}"/>
    <cellStyle name="20% - Accent1 2 6 4 2 3 2 2 2" xfId="14794" xr:uid="{00000000-0005-0000-0000-000021390000}"/>
    <cellStyle name="20% - Accent1 2 6 4 2 3 2 3" xfId="14795" xr:uid="{00000000-0005-0000-0000-000022390000}"/>
    <cellStyle name="20% - Accent1 2 6 4 2 3 3" xfId="14796" xr:uid="{00000000-0005-0000-0000-000023390000}"/>
    <cellStyle name="20% - Accent1 2 6 4 2 3 3 2" xfId="14797" xr:uid="{00000000-0005-0000-0000-000024390000}"/>
    <cellStyle name="20% - Accent1 2 6 4 2 3 4" xfId="14798" xr:uid="{00000000-0005-0000-0000-000025390000}"/>
    <cellStyle name="20% - Accent1 2 6 4 2 4" xfId="14799" xr:uid="{00000000-0005-0000-0000-000026390000}"/>
    <cellStyle name="20% - Accent1 2 6 4 2 4 2" xfId="14800" xr:uid="{00000000-0005-0000-0000-000027390000}"/>
    <cellStyle name="20% - Accent1 2 6 4 2 4 2 2" xfId="14801" xr:uid="{00000000-0005-0000-0000-000028390000}"/>
    <cellStyle name="20% - Accent1 2 6 4 2 4 2 2 2" xfId="14802" xr:uid="{00000000-0005-0000-0000-000029390000}"/>
    <cellStyle name="20% - Accent1 2 6 4 2 4 2 3" xfId="14803" xr:uid="{00000000-0005-0000-0000-00002A390000}"/>
    <cellStyle name="20% - Accent1 2 6 4 2 4 3" xfId="14804" xr:uid="{00000000-0005-0000-0000-00002B390000}"/>
    <cellStyle name="20% - Accent1 2 6 4 2 4 3 2" xfId="14805" xr:uid="{00000000-0005-0000-0000-00002C390000}"/>
    <cellStyle name="20% - Accent1 2 6 4 2 4 4" xfId="14806" xr:uid="{00000000-0005-0000-0000-00002D390000}"/>
    <cellStyle name="20% - Accent1 2 6 4 2 5" xfId="14807" xr:uid="{00000000-0005-0000-0000-00002E390000}"/>
    <cellStyle name="20% - Accent1 2 6 4 2 5 2" xfId="14808" xr:uid="{00000000-0005-0000-0000-00002F390000}"/>
    <cellStyle name="20% - Accent1 2 6 4 2 5 2 2" xfId="14809" xr:uid="{00000000-0005-0000-0000-000030390000}"/>
    <cellStyle name="20% - Accent1 2 6 4 2 5 3" xfId="14810" xr:uid="{00000000-0005-0000-0000-000031390000}"/>
    <cellStyle name="20% - Accent1 2 6 4 2 6" xfId="14811" xr:uid="{00000000-0005-0000-0000-000032390000}"/>
    <cellStyle name="20% - Accent1 2 6 4 2 6 2" xfId="14812" xr:uid="{00000000-0005-0000-0000-000033390000}"/>
    <cellStyle name="20% - Accent1 2 6 4 2 6 2 2" xfId="14813" xr:uid="{00000000-0005-0000-0000-000034390000}"/>
    <cellStyle name="20% - Accent1 2 6 4 2 6 3" xfId="14814" xr:uid="{00000000-0005-0000-0000-000035390000}"/>
    <cellStyle name="20% - Accent1 2 6 4 2 7" xfId="14815" xr:uid="{00000000-0005-0000-0000-000036390000}"/>
    <cellStyle name="20% - Accent1 2 6 4 2 7 2" xfId="14816" xr:uid="{00000000-0005-0000-0000-000037390000}"/>
    <cellStyle name="20% - Accent1 2 6 4 2 8" xfId="14817" xr:uid="{00000000-0005-0000-0000-000038390000}"/>
    <cellStyle name="20% - Accent1 2 6 4 2 8 2" xfId="14818" xr:uid="{00000000-0005-0000-0000-000039390000}"/>
    <cellStyle name="20% - Accent1 2 6 4 2 9" xfId="14819" xr:uid="{00000000-0005-0000-0000-00003A390000}"/>
    <cellStyle name="20% - Accent1 2 6 4 3" xfId="14820" xr:uid="{00000000-0005-0000-0000-00003B390000}"/>
    <cellStyle name="20% - Accent1 2 6 4 3 2" xfId="14821" xr:uid="{00000000-0005-0000-0000-00003C390000}"/>
    <cellStyle name="20% - Accent1 2 6 4 3 2 2" xfId="14822" xr:uid="{00000000-0005-0000-0000-00003D390000}"/>
    <cellStyle name="20% - Accent1 2 6 4 3 2 2 2" xfId="14823" xr:uid="{00000000-0005-0000-0000-00003E390000}"/>
    <cellStyle name="20% - Accent1 2 6 4 3 2 2 2 2" xfId="14824" xr:uid="{00000000-0005-0000-0000-00003F390000}"/>
    <cellStyle name="20% - Accent1 2 6 4 3 2 2 3" xfId="14825" xr:uid="{00000000-0005-0000-0000-000040390000}"/>
    <cellStyle name="20% - Accent1 2 6 4 3 2 3" xfId="14826" xr:uid="{00000000-0005-0000-0000-000041390000}"/>
    <cellStyle name="20% - Accent1 2 6 4 3 2 3 2" xfId="14827" xr:uid="{00000000-0005-0000-0000-000042390000}"/>
    <cellStyle name="20% - Accent1 2 6 4 3 2 4" xfId="14828" xr:uid="{00000000-0005-0000-0000-000043390000}"/>
    <cellStyle name="20% - Accent1 2 6 4 3 3" xfId="14829" xr:uid="{00000000-0005-0000-0000-000044390000}"/>
    <cellStyle name="20% - Accent1 2 6 4 3 3 2" xfId="14830" xr:uid="{00000000-0005-0000-0000-000045390000}"/>
    <cellStyle name="20% - Accent1 2 6 4 3 3 2 2" xfId="14831" xr:uid="{00000000-0005-0000-0000-000046390000}"/>
    <cellStyle name="20% - Accent1 2 6 4 3 3 2 2 2" xfId="14832" xr:uid="{00000000-0005-0000-0000-000047390000}"/>
    <cellStyle name="20% - Accent1 2 6 4 3 3 2 3" xfId="14833" xr:uid="{00000000-0005-0000-0000-000048390000}"/>
    <cellStyle name="20% - Accent1 2 6 4 3 3 3" xfId="14834" xr:uid="{00000000-0005-0000-0000-000049390000}"/>
    <cellStyle name="20% - Accent1 2 6 4 3 3 3 2" xfId="14835" xr:uid="{00000000-0005-0000-0000-00004A390000}"/>
    <cellStyle name="20% - Accent1 2 6 4 3 3 4" xfId="14836" xr:uid="{00000000-0005-0000-0000-00004B390000}"/>
    <cellStyle name="20% - Accent1 2 6 4 3 4" xfId="14837" xr:uid="{00000000-0005-0000-0000-00004C390000}"/>
    <cellStyle name="20% - Accent1 2 6 4 3 4 2" xfId="14838" xr:uid="{00000000-0005-0000-0000-00004D390000}"/>
    <cellStyle name="20% - Accent1 2 6 4 3 4 2 2" xfId="14839" xr:uid="{00000000-0005-0000-0000-00004E390000}"/>
    <cellStyle name="20% - Accent1 2 6 4 3 4 2 2 2" xfId="14840" xr:uid="{00000000-0005-0000-0000-00004F390000}"/>
    <cellStyle name="20% - Accent1 2 6 4 3 4 2 3" xfId="14841" xr:uid="{00000000-0005-0000-0000-000050390000}"/>
    <cellStyle name="20% - Accent1 2 6 4 3 4 3" xfId="14842" xr:uid="{00000000-0005-0000-0000-000051390000}"/>
    <cellStyle name="20% - Accent1 2 6 4 3 4 3 2" xfId="14843" xr:uid="{00000000-0005-0000-0000-000052390000}"/>
    <cellStyle name="20% - Accent1 2 6 4 3 4 4" xfId="14844" xr:uid="{00000000-0005-0000-0000-000053390000}"/>
    <cellStyle name="20% - Accent1 2 6 4 3 5" xfId="14845" xr:uid="{00000000-0005-0000-0000-000054390000}"/>
    <cellStyle name="20% - Accent1 2 6 4 3 5 2" xfId="14846" xr:uid="{00000000-0005-0000-0000-000055390000}"/>
    <cellStyle name="20% - Accent1 2 6 4 3 5 2 2" xfId="14847" xr:uid="{00000000-0005-0000-0000-000056390000}"/>
    <cellStyle name="20% - Accent1 2 6 4 3 5 3" xfId="14848" xr:uid="{00000000-0005-0000-0000-000057390000}"/>
    <cellStyle name="20% - Accent1 2 6 4 3 6" xfId="14849" xr:uid="{00000000-0005-0000-0000-000058390000}"/>
    <cellStyle name="20% - Accent1 2 6 4 3 6 2" xfId="14850" xr:uid="{00000000-0005-0000-0000-000059390000}"/>
    <cellStyle name="20% - Accent1 2 6 4 3 6 2 2" xfId="14851" xr:uid="{00000000-0005-0000-0000-00005A390000}"/>
    <cellStyle name="20% - Accent1 2 6 4 3 6 3" xfId="14852" xr:uid="{00000000-0005-0000-0000-00005B390000}"/>
    <cellStyle name="20% - Accent1 2 6 4 3 7" xfId="14853" xr:uid="{00000000-0005-0000-0000-00005C390000}"/>
    <cellStyle name="20% - Accent1 2 6 4 3 7 2" xfId="14854" xr:uid="{00000000-0005-0000-0000-00005D390000}"/>
    <cellStyle name="20% - Accent1 2 6 4 3 8" xfId="14855" xr:uid="{00000000-0005-0000-0000-00005E390000}"/>
    <cellStyle name="20% - Accent1 2 6 4 3 8 2" xfId="14856" xr:uid="{00000000-0005-0000-0000-00005F390000}"/>
    <cellStyle name="20% - Accent1 2 6 4 3 9" xfId="14857" xr:uid="{00000000-0005-0000-0000-000060390000}"/>
    <cellStyle name="20% - Accent1 2 6 4 4" xfId="14858" xr:uid="{00000000-0005-0000-0000-000061390000}"/>
    <cellStyle name="20% - Accent1 2 6 4 4 2" xfId="14859" xr:uid="{00000000-0005-0000-0000-000062390000}"/>
    <cellStyle name="20% - Accent1 2 6 4 4 2 2" xfId="14860" xr:uid="{00000000-0005-0000-0000-000063390000}"/>
    <cellStyle name="20% - Accent1 2 6 4 4 2 2 2" xfId="14861" xr:uid="{00000000-0005-0000-0000-000064390000}"/>
    <cellStyle name="20% - Accent1 2 6 4 4 2 3" xfId="14862" xr:uid="{00000000-0005-0000-0000-000065390000}"/>
    <cellStyle name="20% - Accent1 2 6 4 4 3" xfId="14863" xr:uid="{00000000-0005-0000-0000-000066390000}"/>
    <cellStyle name="20% - Accent1 2 6 4 4 3 2" xfId="14864" xr:uid="{00000000-0005-0000-0000-000067390000}"/>
    <cellStyle name="20% - Accent1 2 6 4 4 4" xfId="14865" xr:uid="{00000000-0005-0000-0000-000068390000}"/>
    <cellStyle name="20% - Accent1 2 6 4 5" xfId="14866" xr:uid="{00000000-0005-0000-0000-000069390000}"/>
    <cellStyle name="20% - Accent1 2 6 4 5 2" xfId="14867" xr:uid="{00000000-0005-0000-0000-00006A390000}"/>
    <cellStyle name="20% - Accent1 2 6 4 5 2 2" xfId="14868" xr:uid="{00000000-0005-0000-0000-00006B390000}"/>
    <cellStyle name="20% - Accent1 2 6 4 5 2 2 2" xfId="14869" xr:uid="{00000000-0005-0000-0000-00006C390000}"/>
    <cellStyle name="20% - Accent1 2 6 4 5 2 3" xfId="14870" xr:uid="{00000000-0005-0000-0000-00006D390000}"/>
    <cellStyle name="20% - Accent1 2 6 4 5 3" xfId="14871" xr:uid="{00000000-0005-0000-0000-00006E390000}"/>
    <cellStyle name="20% - Accent1 2 6 4 5 3 2" xfId="14872" xr:uid="{00000000-0005-0000-0000-00006F390000}"/>
    <cellStyle name="20% - Accent1 2 6 4 5 4" xfId="14873" xr:uid="{00000000-0005-0000-0000-000070390000}"/>
    <cellStyle name="20% - Accent1 2 6 4 6" xfId="14874" xr:uid="{00000000-0005-0000-0000-000071390000}"/>
    <cellStyle name="20% - Accent1 2 6 4 6 2" xfId="14875" xr:uid="{00000000-0005-0000-0000-000072390000}"/>
    <cellStyle name="20% - Accent1 2 6 4 6 2 2" xfId="14876" xr:uid="{00000000-0005-0000-0000-000073390000}"/>
    <cellStyle name="20% - Accent1 2 6 4 6 2 2 2" xfId="14877" xr:uid="{00000000-0005-0000-0000-000074390000}"/>
    <cellStyle name="20% - Accent1 2 6 4 6 2 3" xfId="14878" xr:uid="{00000000-0005-0000-0000-000075390000}"/>
    <cellStyle name="20% - Accent1 2 6 4 6 3" xfId="14879" xr:uid="{00000000-0005-0000-0000-000076390000}"/>
    <cellStyle name="20% - Accent1 2 6 4 6 3 2" xfId="14880" xr:uid="{00000000-0005-0000-0000-000077390000}"/>
    <cellStyle name="20% - Accent1 2 6 4 6 4" xfId="14881" xr:uid="{00000000-0005-0000-0000-000078390000}"/>
    <cellStyle name="20% - Accent1 2 6 4 7" xfId="14882" xr:uid="{00000000-0005-0000-0000-000079390000}"/>
    <cellStyle name="20% - Accent1 2 6 4 7 2" xfId="14883" xr:uid="{00000000-0005-0000-0000-00007A390000}"/>
    <cellStyle name="20% - Accent1 2 6 4 7 2 2" xfId="14884" xr:uid="{00000000-0005-0000-0000-00007B390000}"/>
    <cellStyle name="20% - Accent1 2 6 4 7 3" xfId="14885" xr:uid="{00000000-0005-0000-0000-00007C390000}"/>
    <cellStyle name="20% - Accent1 2 6 4 8" xfId="14886" xr:uid="{00000000-0005-0000-0000-00007D390000}"/>
    <cellStyle name="20% - Accent1 2 6 4 8 2" xfId="14887" xr:uid="{00000000-0005-0000-0000-00007E390000}"/>
    <cellStyle name="20% - Accent1 2 6 4 8 2 2" xfId="14888" xr:uid="{00000000-0005-0000-0000-00007F390000}"/>
    <cellStyle name="20% - Accent1 2 6 4 8 3" xfId="14889" xr:uid="{00000000-0005-0000-0000-000080390000}"/>
    <cellStyle name="20% - Accent1 2 6 4 9" xfId="14890" xr:uid="{00000000-0005-0000-0000-000081390000}"/>
    <cellStyle name="20% - Accent1 2 6 4 9 2" xfId="14891" xr:uid="{00000000-0005-0000-0000-000082390000}"/>
    <cellStyle name="20% - Accent1 2 6 5" xfId="14892" xr:uid="{00000000-0005-0000-0000-000083390000}"/>
    <cellStyle name="20% - Accent1 2 6 5 10" xfId="14893" xr:uid="{00000000-0005-0000-0000-000084390000}"/>
    <cellStyle name="20% - Accent1 2 6 5 10 2" xfId="14894" xr:uid="{00000000-0005-0000-0000-000085390000}"/>
    <cellStyle name="20% - Accent1 2 6 5 11" xfId="14895" xr:uid="{00000000-0005-0000-0000-000086390000}"/>
    <cellStyle name="20% - Accent1 2 6 5 2" xfId="14896" xr:uid="{00000000-0005-0000-0000-000087390000}"/>
    <cellStyle name="20% - Accent1 2 6 5 2 2" xfId="14897" xr:uid="{00000000-0005-0000-0000-000088390000}"/>
    <cellStyle name="20% - Accent1 2 6 5 2 2 2" xfId="14898" xr:uid="{00000000-0005-0000-0000-000089390000}"/>
    <cellStyle name="20% - Accent1 2 6 5 2 2 2 2" xfId="14899" xr:uid="{00000000-0005-0000-0000-00008A390000}"/>
    <cellStyle name="20% - Accent1 2 6 5 2 2 2 2 2" xfId="14900" xr:uid="{00000000-0005-0000-0000-00008B390000}"/>
    <cellStyle name="20% - Accent1 2 6 5 2 2 2 3" xfId="14901" xr:uid="{00000000-0005-0000-0000-00008C390000}"/>
    <cellStyle name="20% - Accent1 2 6 5 2 2 3" xfId="14902" xr:uid="{00000000-0005-0000-0000-00008D390000}"/>
    <cellStyle name="20% - Accent1 2 6 5 2 2 3 2" xfId="14903" xr:uid="{00000000-0005-0000-0000-00008E390000}"/>
    <cellStyle name="20% - Accent1 2 6 5 2 2 4" xfId="14904" xr:uid="{00000000-0005-0000-0000-00008F390000}"/>
    <cellStyle name="20% - Accent1 2 6 5 2 3" xfId="14905" xr:uid="{00000000-0005-0000-0000-000090390000}"/>
    <cellStyle name="20% - Accent1 2 6 5 2 3 2" xfId="14906" xr:uid="{00000000-0005-0000-0000-000091390000}"/>
    <cellStyle name="20% - Accent1 2 6 5 2 3 2 2" xfId="14907" xr:uid="{00000000-0005-0000-0000-000092390000}"/>
    <cellStyle name="20% - Accent1 2 6 5 2 3 2 2 2" xfId="14908" xr:uid="{00000000-0005-0000-0000-000093390000}"/>
    <cellStyle name="20% - Accent1 2 6 5 2 3 2 3" xfId="14909" xr:uid="{00000000-0005-0000-0000-000094390000}"/>
    <cellStyle name="20% - Accent1 2 6 5 2 3 3" xfId="14910" xr:uid="{00000000-0005-0000-0000-000095390000}"/>
    <cellStyle name="20% - Accent1 2 6 5 2 3 3 2" xfId="14911" xr:uid="{00000000-0005-0000-0000-000096390000}"/>
    <cellStyle name="20% - Accent1 2 6 5 2 3 4" xfId="14912" xr:uid="{00000000-0005-0000-0000-000097390000}"/>
    <cellStyle name="20% - Accent1 2 6 5 2 4" xfId="14913" xr:uid="{00000000-0005-0000-0000-000098390000}"/>
    <cellStyle name="20% - Accent1 2 6 5 2 4 2" xfId="14914" xr:uid="{00000000-0005-0000-0000-000099390000}"/>
    <cellStyle name="20% - Accent1 2 6 5 2 4 2 2" xfId="14915" xr:uid="{00000000-0005-0000-0000-00009A390000}"/>
    <cellStyle name="20% - Accent1 2 6 5 2 4 2 2 2" xfId="14916" xr:uid="{00000000-0005-0000-0000-00009B390000}"/>
    <cellStyle name="20% - Accent1 2 6 5 2 4 2 3" xfId="14917" xr:uid="{00000000-0005-0000-0000-00009C390000}"/>
    <cellStyle name="20% - Accent1 2 6 5 2 4 3" xfId="14918" xr:uid="{00000000-0005-0000-0000-00009D390000}"/>
    <cellStyle name="20% - Accent1 2 6 5 2 4 3 2" xfId="14919" xr:uid="{00000000-0005-0000-0000-00009E390000}"/>
    <cellStyle name="20% - Accent1 2 6 5 2 4 4" xfId="14920" xr:uid="{00000000-0005-0000-0000-00009F390000}"/>
    <cellStyle name="20% - Accent1 2 6 5 2 5" xfId="14921" xr:uid="{00000000-0005-0000-0000-0000A0390000}"/>
    <cellStyle name="20% - Accent1 2 6 5 2 5 2" xfId="14922" xr:uid="{00000000-0005-0000-0000-0000A1390000}"/>
    <cellStyle name="20% - Accent1 2 6 5 2 5 2 2" xfId="14923" xr:uid="{00000000-0005-0000-0000-0000A2390000}"/>
    <cellStyle name="20% - Accent1 2 6 5 2 5 3" xfId="14924" xr:uid="{00000000-0005-0000-0000-0000A3390000}"/>
    <cellStyle name="20% - Accent1 2 6 5 2 6" xfId="14925" xr:uid="{00000000-0005-0000-0000-0000A4390000}"/>
    <cellStyle name="20% - Accent1 2 6 5 2 6 2" xfId="14926" xr:uid="{00000000-0005-0000-0000-0000A5390000}"/>
    <cellStyle name="20% - Accent1 2 6 5 2 6 2 2" xfId="14927" xr:uid="{00000000-0005-0000-0000-0000A6390000}"/>
    <cellStyle name="20% - Accent1 2 6 5 2 6 3" xfId="14928" xr:uid="{00000000-0005-0000-0000-0000A7390000}"/>
    <cellStyle name="20% - Accent1 2 6 5 2 7" xfId="14929" xr:uid="{00000000-0005-0000-0000-0000A8390000}"/>
    <cellStyle name="20% - Accent1 2 6 5 2 7 2" xfId="14930" xr:uid="{00000000-0005-0000-0000-0000A9390000}"/>
    <cellStyle name="20% - Accent1 2 6 5 2 8" xfId="14931" xr:uid="{00000000-0005-0000-0000-0000AA390000}"/>
    <cellStyle name="20% - Accent1 2 6 5 2 8 2" xfId="14932" xr:uid="{00000000-0005-0000-0000-0000AB390000}"/>
    <cellStyle name="20% - Accent1 2 6 5 2 9" xfId="14933" xr:uid="{00000000-0005-0000-0000-0000AC390000}"/>
    <cellStyle name="20% - Accent1 2 6 5 3" xfId="14934" xr:uid="{00000000-0005-0000-0000-0000AD390000}"/>
    <cellStyle name="20% - Accent1 2 6 5 3 2" xfId="14935" xr:uid="{00000000-0005-0000-0000-0000AE390000}"/>
    <cellStyle name="20% - Accent1 2 6 5 3 2 2" xfId="14936" xr:uid="{00000000-0005-0000-0000-0000AF390000}"/>
    <cellStyle name="20% - Accent1 2 6 5 3 2 2 2" xfId="14937" xr:uid="{00000000-0005-0000-0000-0000B0390000}"/>
    <cellStyle name="20% - Accent1 2 6 5 3 2 2 2 2" xfId="14938" xr:uid="{00000000-0005-0000-0000-0000B1390000}"/>
    <cellStyle name="20% - Accent1 2 6 5 3 2 2 3" xfId="14939" xr:uid="{00000000-0005-0000-0000-0000B2390000}"/>
    <cellStyle name="20% - Accent1 2 6 5 3 2 3" xfId="14940" xr:uid="{00000000-0005-0000-0000-0000B3390000}"/>
    <cellStyle name="20% - Accent1 2 6 5 3 2 3 2" xfId="14941" xr:uid="{00000000-0005-0000-0000-0000B4390000}"/>
    <cellStyle name="20% - Accent1 2 6 5 3 2 4" xfId="14942" xr:uid="{00000000-0005-0000-0000-0000B5390000}"/>
    <cellStyle name="20% - Accent1 2 6 5 3 3" xfId="14943" xr:uid="{00000000-0005-0000-0000-0000B6390000}"/>
    <cellStyle name="20% - Accent1 2 6 5 3 3 2" xfId="14944" xr:uid="{00000000-0005-0000-0000-0000B7390000}"/>
    <cellStyle name="20% - Accent1 2 6 5 3 3 2 2" xfId="14945" xr:uid="{00000000-0005-0000-0000-0000B8390000}"/>
    <cellStyle name="20% - Accent1 2 6 5 3 3 2 2 2" xfId="14946" xr:uid="{00000000-0005-0000-0000-0000B9390000}"/>
    <cellStyle name="20% - Accent1 2 6 5 3 3 2 3" xfId="14947" xr:uid="{00000000-0005-0000-0000-0000BA390000}"/>
    <cellStyle name="20% - Accent1 2 6 5 3 3 3" xfId="14948" xr:uid="{00000000-0005-0000-0000-0000BB390000}"/>
    <cellStyle name="20% - Accent1 2 6 5 3 3 3 2" xfId="14949" xr:uid="{00000000-0005-0000-0000-0000BC390000}"/>
    <cellStyle name="20% - Accent1 2 6 5 3 3 4" xfId="14950" xr:uid="{00000000-0005-0000-0000-0000BD390000}"/>
    <cellStyle name="20% - Accent1 2 6 5 3 4" xfId="14951" xr:uid="{00000000-0005-0000-0000-0000BE390000}"/>
    <cellStyle name="20% - Accent1 2 6 5 3 4 2" xfId="14952" xr:uid="{00000000-0005-0000-0000-0000BF390000}"/>
    <cellStyle name="20% - Accent1 2 6 5 3 4 2 2" xfId="14953" xr:uid="{00000000-0005-0000-0000-0000C0390000}"/>
    <cellStyle name="20% - Accent1 2 6 5 3 4 2 2 2" xfId="14954" xr:uid="{00000000-0005-0000-0000-0000C1390000}"/>
    <cellStyle name="20% - Accent1 2 6 5 3 4 2 3" xfId="14955" xr:uid="{00000000-0005-0000-0000-0000C2390000}"/>
    <cellStyle name="20% - Accent1 2 6 5 3 4 3" xfId="14956" xr:uid="{00000000-0005-0000-0000-0000C3390000}"/>
    <cellStyle name="20% - Accent1 2 6 5 3 4 3 2" xfId="14957" xr:uid="{00000000-0005-0000-0000-0000C4390000}"/>
    <cellStyle name="20% - Accent1 2 6 5 3 4 4" xfId="14958" xr:uid="{00000000-0005-0000-0000-0000C5390000}"/>
    <cellStyle name="20% - Accent1 2 6 5 3 5" xfId="14959" xr:uid="{00000000-0005-0000-0000-0000C6390000}"/>
    <cellStyle name="20% - Accent1 2 6 5 3 5 2" xfId="14960" xr:uid="{00000000-0005-0000-0000-0000C7390000}"/>
    <cellStyle name="20% - Accent1 2 6 5 3 5 2 2" xfId="14961" xr:uid="{00000000-0005-0000-0000-0000C8390000}"/>
    <cellStyle name="20% - Accent1 2 6 5 3 5 3" xfId="14962" xr:uid="{00000000-0005-0000-0000-0000C9390000}"/>
    <cellStyle name="20% - Accent1 2 6 5 3 6" xfId="14963" xr:uid="{00000000-0005-0000-0000-0000CA390000}"/>
    <cellStyle name="20% - Accent1 2 6 5 3 6 2" xfId="14964" xr:uid="{00000000-0005-0000-0000-0000CB390000}"/>
    <cellStyle name="20% - Accent1 2 6 5 3 6 2 2" xfId="14965" xr:uid="{00000000-0005-0000-0000-0000CC390000}"/>
    <cellStyle name="20% - Accent1 2 6 5 3 6 3" xfId="14966" xr:uid="{00000000-0005-0000-0000-0000CD390000}"/>
    <cellStyle name="20% - Accent1 2 6 5 3 7" xfId="14967" xr:uid="{00000000-0005-0000-0000-0000CE390000}"/>
    <cellStyle name="20% - Accent1 2 6 5 3 7 2" xfId="14968" xr:uid="{00000000-0005-0000-0000-0000CF390000}"/>
    <cellStyle name="20% - Accent1 2 6 5 3 8" xfId="14969" xr:uid="{00000000-0005-0000-0000-0000D0390000}"/>
    <cellStyle name="20% - Accent1 2 6 5 3 8 2" xfId="14970" xr:uid="{00000000-0005-0000-0000-0000D1390000}"/>
    <cellStyle name="20% - Accent1 2 6 5 3 9" xfId="14971" xr:uid="{00000000-0005-0000-0000-0000D2390000}"/>
    <cellStyle name="20% - Accent1 2 6 5 4" xfId="14972" xr:uid="{00000000-0005-0000-0000-0000D3390000}"/>
    <cellStyle name="20% - Accent1 2 6 5 4 2" xfId="14973" xr:uid="{00000000-0005-0000-0000-0000D4390000}"/>
    <cellStyle name="20% - Accent1 2 6 5 4 2 2" xfId="14974" xr:uid="{00000000-0005-0000-0000-0000D5390000}"/>
    <cellStyle name="20% - Accent1 2 6 5 4 2 2 2" xfId="14975" xr:uid="{00000000-0005-0000-0000-0000D6390000}"/>
    <cellStyle name="20% - Accent1 2 6 5 4 2 3" xfId="14976" xr:uid="{00000000-0005-0000-0000-0000D7390000}"/>
    <cellStyle name="20% - Accent1 2 6 5 4 3" xfId="14977" xr:uid="{00000000-0005-0000-0000-0000D8390000}"/>
    <cellStyle name="20% - Accent1 2 6 5 4 3 2" xfId="14978" xr:uid="{00000000-0005-0000-0000-0000D9390000}"/>
    <cellStyle name="20% - Accent1 2 6 5 4 4" xfId="14979" xr:uid="{00000000-0005-0000-0000-0000DA390000}"/>
    <cellStyle name="20% - Accent1 2 6 5 5" xfId="14980" xr:uid="{00000000-0005-0000-0000-0000DB390000}"/>
    <cellStyle name="20% - Accent1 2 6 5 5 2" xfId="14981" xr:uid="{00000000-0005-0000-0000-0000DC390000}"/>
    <cellStyle name="20% - Accent1 2 6 5 5 2 2" xfId="14982" xr:uid="{00000000-0005-0000-0000-0000DD390000}"/>
    <cellStyle name="20% - Accent1 2 6 5 5 2 2 2" xfId="14983" xr:uid="{00000000-0005-0000-0000-0000DE390000}"/>
    <cellStyle name="20% - Accent1 2 6 5 5 2 3" xfId="14984" xr:uid="{00000000-0005-0000-0000-0000DF390000}"/>
    <cellStyle name="20% - Accent1 2 6 5 5 3" xfId="14985" xr:uid="{00000000-0005-0000-0000-0000E0390000}"/>
    <cellStyle name="20% - Accent1 2 6 5 5 3 2" xfId="14986" xr:uid="{00000000-0005-0000-0000-0000E1390000}"/>
    <cellStyle name="20% - Accent1 2 6 5 5 4" xfId="14987" xr:uid="{00000000-0005-0000-0000-0000E2390000}"/>
    <cellStyle name="20% - Accent1 2 6 5 6" xfId="14988" xr:uid="{00000000-0005-0000-0000-0000E3390000}"/>
    <cellStyle name="20% - Accent1 2 6 5 6 2" xfId="14989" xr:uid="{00000000-0005-0000-0000-0000E4390000}"/>
    <cellStyle name="20% - Accent1 2 6 5 6 2 2" xfId="14990" xr:uid="{00000000-0005-0000-0000-0000E5390000}"/>
    <cellStyle name="20% - Accent1 2 6 5 6 2 2 2" xfId="14991" xr:uid="{00000000-0005-0000-0000-0000E6390000}"/>
    <cellStyle name="20% - Accent1 2 6 5 6 2 3" xfId="14992" xr:uid="{00000000-0005-0000-0000-0000E7390000}"/>
    <cellStyle name="20% - Accent1 2 6 5 6 3" xfId="14993" xr:uid="{00000000-0005-0000-0000-0000E8390000}"/>
    <cellStyle name="20% - Accent1 2 6 5 6 3 2" xfId="14994" xr:uid="{00000000-0005-0000-0000-0000E9390000}"/>
    <cellStyle name="20% - Accent1 2 6 5 6 4" xfId="14995" xr:uid="{00000000-0005-0000-0000-0000EA390000}"/>
    <cellStyle name="20% - Accent1 2 6 5 7" xfId="14996" xr:uid="{00000000-0005-0000-0000-0000EB390000}"/>
    <cellStyle name="20% - Accent1 2 6 5 7 2" xfId="14997" xr:uid="{00000000-0005-0000-0000-0000EC390000}"/>
    <cellStyle name="20% - Accent1 2 6 5 7 2 2" xfId="14998" xr:uid="{00000000-0005-0000-0000-0000ED390000}"/>
    <cellStyle name="20% - Accent1 2 6 5 7 3" xfId="14999" xr:uid="{00000000-0005-0000-0000-0000EE390000}"/>
    <cellStyle name="20% - Accent1 2 6 5 8" xfId="15000" xr:uid="{00000000-0005-0000-0000-0000EF390000}"/>
    <cellStyle name="20% - Accent1 2 6 5 8 2" xfId="15001" xr:uid="{00000000-0005-0000-0000-0000F0390000}"/>
    <cellStyle name="20% - Accent1 2 6 5 8 2 2" xfId="15002" xr:uid="{00000000-0005-0000-0000-0000F1390000}"/>
    <cellStyle name="20% - Accent1 2 6 5 8 3" xfId="15003" xr:uid="{00000000-0005-0000-0000-0000F2390000}"/>
    <cellStyle name="20% - Accent1 2 6 5 9" xfId="15004" xr:uid="{00000000-0005-0000-0000-0000F3390000}"/>
    <cellStyle name="20% - Accent1 2 6 5 9 2" xfId="15005" xr:uid="{00000000-0005-0000-0000-0000F4390000}"/>
    <cellStyle name="20% - Accent1 2 6 6" xfId="15006" xr:uid="{00000000-0005-0000-0000-0000F5390000}"/>
    <cellStyle name="20% - Accent1 2 6 6 2" xfId="15007" xr:uid="{00000000-0005-0000-0000-0000F6390000}"/>
    <cellStyle name="20% - Accent1 2 6 6 2 2" xfId="15008" xr:uid="{00000000-0005-0000-0000-0000F7390000}"/>
    <cellStyle name="20% - Accent1 2 6 6 2 2 2" xfId="15009" xr:uid="{00000000-0005-0000-0000-0000F8390000}"/>
    <cellStyle name="20% - Accent1 2 6 6 2 2 2 2" xfId="15010" xr:uid="{00000000-0005-0000-0000-0000F9390000}"/>
    <cellStyle name="20% - Accent1 2 6 6 2 2 3" xfId="15011" xr:uid="{00000000-0005-0000-0000-0000FA390000}"/>
    <cellStyle name="20% - Accent1 2 6 6 2 3" xfId="15012" xr:uid="{00000000-0005-0000-0000-0000FB390000}"/>
    <cellStyle name="20% - Accent1 2 6 6 2 3 2" xfId="15013" xr:uid="{00000000-0005-0000-0000-0000FC390000}"/>
    <cellStyle name="20% - Accent1 2 6 6 2 4" xfId="15014" xr:uid="{00000000-0005-0000-0000-0000FD390000}"/>
    <cellStyle name="20% - Accent1 2 6 6 3" xfId="15015" xr:uid="{00000000-0005-0000-0000-0000FE390000}"/>
    <cellStyle name="20% - Accent1 2 6 6 3 2" xfId="15016" xr:uid="{00000000-0005-0000-0000-0000FF390000}"/>
    <cellStyle name="20% - Accent1 2 6 6 3 2 2" xfId="15017" xr:uid="{00000000-0005-0000-0000-0000003A0000}"/>
    <cellStyle name="20% - Accent1 2 6 6 3 2 2 2" xfId="15018" xr:uid="{00000000-0005-0000-0000-0000013A0000}"/>
    <cellStyle name="20% - Accent1 2 6 6 3 2 3" xfId="15019" xr:uid="{00000000-0005-0000-0000-0000023A0000}"/>
    <cellStyle name="20% - Accent1 2 6 6 3 3" xfId="15020" xr:uid="{00000000-0005-0000-0000-0000033A0000}"/>
    <cellStyle name="20% - Accent1 2 6 6 3 3 2" xfId="15021" xr:uid="{00000000-0005-0000-0000-0000043A0000}"/>
    <cellStyle name="20% - Accent1 2 6 6 3 4" xfId="15022" xr:uid="{00000000-0005-0000-0000-0000053A0000}"/>
    <cellStyle name="20% - Accent1 2 6 6 4" xfId="15023" xr:uid="{00000000-0005-0000-0000-0000063A0000}"/>
    <cellStyle name="20% - Accent1 2 6 6 4 2" xfId="15024" xr:uid="{00000000-0005-0000-0000-0000073A0000}"/>
    <cellStyle name="20% - Accent1 2 6 6 4 2 2" xfId="15025" xr:uid="{00000000-0005-0000-0000-0000083A0000}"/>
    <cellStyle name="20% - Accent1 2 6 6 4 2 2 2" xfId="15026" xr:uid="{00000000-0005-0000-0000-0000093A0000}"/>
    <cellStyle name="20% - Accent1 2 6 6 4 2 3" xfId="15027" xr:uid="{00000000-0005-0000-0000-00000A3A0000}"/>
    <cellStyle name="20% - Accent1 2 6 6 4 3" xfId="15028" xr:uid="{00000000-0005-0000-0000-00000B3A0000}"/>
    <cellStyle name="20% - Accent1 2 6 6 4 3 2" xfId="15029" xr:uid="{00000000-0005-0000-0000-00000C3A0000}"/>
    <cellStyle name="20% - Accent1 2 6 6 4 4" xfId="15030" xr:uid="{00000000-0005-0000-0000-00000D3A0000}"/>
    <cellStyle name="20% - Accent1 2 6 6 5" xfId="15031" xr:uid="{00000000-0005-0000-0000-00000E3A0000}"/>
    <cellStyle name="20% - Accent1 2 6 6 5 2" xfId="15032" xr:uid="{00000000-0005-0000-0000-00000F3A0000}"/>
    <cellStyle name="20% - Accent1 2 6 6 5 2 2" xfId="15033" xr:uid="{00000000-0005-0000-0000-0000103A0000}"/>
    <cellStyle name="20% - Accent1 2 6 6 5 3" xfId="15034" xr:uid="{00000000-0005-0000-0000-0000113A0000}"/>
    <cellStyle name="20% - Accent1 2 6 6 6" xfId="15035" xr:uid="{00000000-0005-0000-0000-0000123A0000}"/>
    <cellStyle name="20% - Accent1 2 6 6 6 2" xfId="15036" xr:uid="{00000000-0005-0000-0000-0000133A0000}"/>
    <cellStyle name="20% - Accent1 2 6 6 6 2 2" xfId="15037" xr:uid="{00000000-0005-0000-0000-0000143A0000}"/>
    <cellStyle name="20% - Accent1 2 6 6 6 3" xfId="15038" xr:uid="{00000000-0005-0000-0000-0000153A0000}"/>
    <cellStyle name="20% - Accent1 2 6 6 7" xfId="15039" xr:uid="{00000000-0005-0000-0000-0000163A0000}"/>
    <cellStyle name="20% - Accent1 2 6 6 7 2" xfId="15040" xr:uid="{00000000-0005-0000-0000-0000173A0000}"/>
    <cellStyle name="20% - Accent1 2 6 6 8" xfId="15041" xr:uid="{00000000-0005-0000-0000-0000183A0000}"/>
    <cellStyle name="20% - Accent1 2 6 6 8 2" xfId="15042" xr:uid="{00000000-0005-0000-0000-0000193A0000}"/>
    <cellStyle name="20% - Accent1 2 6 6 9" xfId="15043" xr:uid="{00000000-0005-0000-0000-00001A3A0000}"/>
    <cellStyle name="20% - Accent1 2 6 7" xfId="15044" xr:uid="{00000000-0005-0000-0000-00001B3A0000}"/>
    <cellStyle name="20% - Accent1 2 6 7 2" xfId="15045" xr:uid="{00000000-0005-0000-0000-00001C3A0000}"/>
    <cellStyle name="20% - Accent1 2 6 7 2 2" xfId="15046" xr:uid="{00000000-0005-0000-0000-00001D3A0000}"/>
    <cellStyle name="20% - Accent1 2 6 7 2 2 2" xfId="15047" xr:uid="{00000000-0005-0000-0000-00001E3A0000}"/>
    <cellStyle name="20% - Accent1 2 6 7 2 2 2 2" xfId="15048" xr:uid="{00000000-0005-0000-0000-00001F3A0000}"/>
    <cellStyle name="20% - Accent1 2 6 7 2 2 3" xfId="15049" xr:uid="{00000000-0005-0000-0000-0000203A0000}"/>
    <cellStyle name="20% - Accent1 2 6 7 2 3" xfId="15050" xr:uid="{00000000-0005-0000-0000-0000213A0000}"/>
    <cellStyle name="20% - Accent1 2 6 7 2 3 2" xfId="15051" xr:uid="{00000000-0005-0000-0000-0000223A0000}"/>
    <cellStyle name="20% - Accent1 2 6 7 2 4" xfId="15052" xr:uid="{00000000-0005-0000-0000-0000233A0000}"/>
    <cellStyle name="20% - Accent1 2 6 7 3" xfId="15053" xr:uid="{00000000-0005-0000-0000-0000243A0000}"/>
    <cellStyle name="20% - Accent1 2 6 7 3 2" xfId="15054" xr:uid="{00000000-0005-0000-0000-0000253A0000}"/>
    <cellStyle name="20% - Accent1 2 6 7 3 2 2" xfId="15055" xr:uid="{00000000-0005-0000-0000-0000263A0000}"/>
    <cellStyle name="20% - Accent1 2 6 7 3 2 2 2" xfId="15056" xr:uid="{00000000-0005-0000-0000-0000273A0000}"/>
    <cellStyle name="20% - Accent1 2 6 7 3 2 3" xfId="15057" xr:uid="{00000000-0005-0000-0000-0000283A0000}"/>
    <cellStyle name="20% - Accent1 2 6 7 3 3" xfId="15058" xr:uid="{00000000-0005-0000-0000-0000293A0000}"/>
    <cellStyle name="20% - Accent1 2 6 7 3 3 2" xfId="15059" xr:uid="{00000000-0005-0000-0000-00002A3A0000}"/>
    <cellStyle name="20% - Accent1 2 6 7 3 4" xfId="15060" xr:uid="{00000000-0005-0000-0000-00002B3A0000}"/>
    <cellStyle name="20% - Accent1 2 6 7 4" xfId="15061" xr:uid="{00000000-0005-0000-0000-00002C3A0000}"/>
    <cellStyle name="20% - Accent1 2 6 7 4 2" xfId="15062" xr:uid="{00000000-0005-0000-0000-00002D3A0000}"/>
    <cellStyle name="20% - Accent1 2 6 7 4 2 2" xfId="15063" xr:uid="{00000000-0005-0000-0000-00002E3A0000}"/>
    <cellStyle name="20% - Accent1 2 6 7 4 2 2 2" xfId="15064" xr:uid="{00000000-0005-0000-0000-00002F3A0000}"/>
    <cellStyle name="20% - Accent1 2 6 7 4 2 3" xfId="15065" xr:uid="{00000000-0005-0000-0000-0000303A0000}"/>
    <cellStyle name="20% - Accent1 2 6 7 4 3" xfId="15066" xr:uid="{00000000-0005-0000-0000-0000313A0000}"/>
    <cellStyle name="20% - Accent1 2 6 7 4 3 2" xfId="15067" xr:uid="{00000000-0005-0000-0000-0000323A0000}"/>
    <cellStyle name="20% - Accent1 2 6 7 4 4" xfId="15068" xr:uid="{00000000-0005-0000-0000-0000333A0000}"/>
    <cellStyle name="20% - Accent1 2 6 7 5" xfId="15069" xr:uid="{00000000-0005-0000-0000-0000343A0000}"/>
    <cellStyle name="20% - Accent1 2 6 7 5 2" xfId="15070" xr:uid="{00000000-0005-0000-0000-0000353A0000}"/>
    <cellStyle name="20% - Accent1 2 6 7 5 2 2" xfId="15071" xr:uid="{00000000-0005-0000-0000-0000363A0000}"/>
    <cellStyle name="20% - Accent1 2 6 7 5 3" xfId="15072" xr:uid="{00000000-0005-0000-0000-0000373A0000}"/>
    <cellStyle name="20% - Accent1 2 6 7 6" xfId="15073" xr:uid="{00000000-0005-0000-0000-0000383A0000}"/>
    <cellStyle name="20% - Accent1 2 6 7 6 2" xfId="15074" xr:uid="{00000000-0005-0000-0000-0000393A0000}"/>
    <cellStyle name="20% - Accent1 2 6 7 6 2 2" xfId="15075" xr:uid="{00000000-0005-0000-0000-00003A3A0000}"/>
    <cellStyle name="20% - Accent1 2 6 7 6 3" xfId="15076" xr:uid="{00000000-0005-0000-0000-00003B3A0000}"/>
    <cellStyle name="20% - Accent1 2 6 7 7" xfId="15077" xr:uid="{00000000-0005-0000-0000-00003C3A0000}"/>
    <cellStyle name="20% - Accent1 2 6 7 7 2" xfId="15078" xr:uid="{00000000-0005-0000-0000-00003D3A0000}"/>
    <cellStyle name="20% - Accent1 2 6 7 8" xfId="15079" xr:uid="{00000000-0005-0000-0000-00003E3A0000}"/>
    <cellStyle name="20% - Accent1 2 6 7 8 2" xfId="15080" xr:uid="{00000000-0005-0000-0000-00003F3A0000}"/>
    <cellStyle name="20% - Accent1 2 6 7 9" xfId="15081" xr:uid="{00000000-0005-0000-0000-0000403A0000}"/>
    <cellStyle name="20% - Accent1 2 6 8" xfId="15082" xr:uid="{00000000-0005-0000-0000-0000413A0000}"/>
    <cellStyle name="20% - Accent1 2 6 8 2" xfId="15083" xr:uid="{00000000-0005-0000-0000-0000423A0000}"/>
    <cellStyle name="20% - Accent1 2 6 8 2 2" xfId="15084" xr:uid="{00000000-0005-0000-0000-0000433A0000}"/>
    <cellStyle name="20% - Accent1 2 6 8 2 2 2" xfId="15085" xr:uid="{00000000-0005-0000-0000-0000443A0000}"/>
    <cellStyle name="20% - Accent1 2 6 8 2 3" xfId="15086" xr:uid="{00000000-0005-0000-0000-0000453A0000}"/>
    <cellStyle name="20% - Accent1 2 6 8 3" xfId="15087" xr:uid="{00000000-0005-0000-0000-0000463A0000}"/>
    <cellStyle name="20% - Accent1 2 6 8 3 2" xfId="15088" xr:uid="{00000000-0005-0000-0000-0000473A0000}"/>
    <cellStyle name="20% - Accent1 2 6 8 4" xfId="15089" xr:uid="{00000000-0005-0000-0000-0000483A0000}"/>
    <cellStyle name="20% - Accent1 2 6 9" xfId="15090" xr:uid="{00000000-0005-0000-0000-0000493A0000}"/>
    <cellStyle name="20% - Accent1 2 6 9 2" xfId="15091" xr:uid="{00000000-0005-0000-0000-00004A3A0000}"/>
    <cellStyle name="20% - Accent1 2 6 9 2 2" xfId="15092" xr:uid="{00000000-0005-0000-0000-00004B3A0000}"/>
    <cellStyle name="20% - Accent1 2 6 9 2 2 2" xfId="15093" xr:uid="{00000000-0005-0000-0000-00004C3A0000}"/>
    <cellStyle name="20% - Accent1 2 6 9 2 3" xfId="15094" xr:uid="{00000000-0005-0000-0000-00004D3A0000}"/>
    <cellStyle name="20% - Accent1 2 6 9 3" xfId="15095" xr:uid="{00000000-0005-0000-0000-00004E3A0000}"/>
    <cellStyle name="20% - Accent1 2 6 9 3 2" xfId="15096" xr:uid="{00000000-0005-0000-0000-00004F3A0000}"/>
    <cellStyle name="20% - Accent1 2 6 9 4" xfId="15097" xr:uid="{00000000-0005-0000-0000-0000503A0000}"/>
    <cellStyle name="20% - Accent1 2 7" xfId="15098" xr:uid="{00000000-0005-0000-0000-0000513A0000}"/>
    <cellStyle name="20% - Accent1 2 7 10" xfId="15099" xr:uid="{00000000-0005-0000-0000-0000523A0000}"/>
    <cellStyle name="20% - Accent1 2 7 10 2" xfId="15100" xr:uid="{00000000-0005-0000-0000-0000533A0000}"/>
    <cellStyle name="20% - Accent1 2 7 10 2 2" xfId="15101" xr:uid="{00000000-0005-0000-0000-0000543A0000}"/>
    <cellStyle name="20% - Accent1 2 7 10 3" xfId="15102" xr:uid="{00000000-0005-0000-0000-0000553A0000}"/>
    <cellStyle name="20% - Accent1 2 7 11" xfId="15103" xr:uid="{00000000-0005-0000-0000-0000563A0000}"/>
    <cellStyle name="20% - Accent1 2 7 11 2" xfId="15104" xr:uid="{00000000-0005-0000-0000-0000573A0000}"/>
    <cellStyle name="20% - Accent1 2 7 11 2 2" xfId="15105" xr:uid="{00000000-0005-0000-0000-0000583A0000}"/>
    <cellStyle name="20% - Accent1 2 7 11 3" xfId="15106" xr:uid="{00000000-0005-0000-0000-0000593A0000}"/>
    <cellStyle name="20% - Accent1 2 7 12" xfId="15107" xr:uid="{00000000-0005-0000-0000-00005A3A0000}"/>
    <cellStyle name="20% - Accent1 2 7 12 2" xfId="15108" xr:uid="{00000000-0005-0000-0000-00005B3A0000}"/>
    <cellStyle name="20% - Accent1 2 7 13" xfId="15109" xr:uid="{00000000-0005-0000-0000-00005C3A0000}"/>
    <cellStyle name="20% - Accent1 2 7 13 2" xfId="15110" xr:uid="{00000000-0005-0000-0000-00005D3A0000}"/>
    <cellStyle name="20% - Accent1 2 7 14" xfId="15111" xr:uid="{00000000-0005-0000-0000-00005E3A0000}"/>
    <cellStyle name="20% - Accent1 2 7 2" xfId="15112" xr:uid="{00000000-0005-0000-0000-00005F3A0000}"/>
    <cellStyle name="20% - Accent1 2 7 2 10" xfId="15113" xr:uid="{00000000-0005-0000-0000-0000603A0000}"/>
    <cellStyle name="20% - Accent1 2 7 2 10 2" xfId="15114" xr:uid="{00000000-0005-0000-0000-0000613A0000}"/>
    <cellStyle name="20% - Accent1 2 7 2 11" xfId="15115" xr:uid="{00000000-0005-0000-0000-0000623A0000}"/>
    <cellStyle name="20% - Accent1 2 7 2 2" xfId="15116" xr:uid="{00000000-0005-0000-0000-0000633A0000}"/>
    <cellStyle name="20% - Accent1 2 7 2 2 2" xfId="15117" xr:uid="{00000000-0005-0000-0000-0000643A0000}"/>
    <cellStyle name="20% - Accent1 2 7 2 2 2 2" xfId="15118" xr:uid="{00000000-0005-0000-0000-0000653A0000}"/>
    <cellStyle name="20% - Accent1 2 7 2 2 2 2 2" xfId="15119" xr:uid="{00000000-0005-0000-0000-0000663A0000}"/>
    <cellStyle name="20% - Accent1 2 7 2 2 2 2 2 2" xfId="15120" xr:uid="{00000000-0005-0000-0000-0000673A0000}"/>
    <cellStyle name="20% - Accent1 2 7 2 2 2 2 3" xfId="15121" xr:uid="{00000000-0005-0000-0000-0000683A0000}"/>
    <cellStyle name="20% - Accent1 2 7 2 2 2 3" xfId="15122" xr:uid="{00000000-0005-0000-0000-0000693A0000}"/>
    <cellStyle name="20% - Accent1 2 7 2 2 2 3 2" xfId="15123" xr:uid="{00000000-0005-0000-0000-00006A3A0000}"/>
    <cellStyle name="20% - Accent1 2 7 2 2 2 4" xfId="15124" xr:uid="{00000000-0005-0000-0000-00006B3A0000}"/>
    <cellStyle name="20% - Accent1 2 7 2 2 3" xfId="15125" xr:uid="{00000000-0005-0000-0000-00006C3A0000}"/>
    <cellStyle name="20% - Accent1 2 7 2 2 3 2" xfId="15126" xr:uid="{00000000-0005-0000-0000-00006D3A0000}"/>
    <cellStyle name="20% - Accent1 2 7 2 2 3 2 2" xfId="15127" xr:uid="{00000000-0005-0000-0000-00006E3A0000}"/>
    <cellStyle name="20% - Accent1 2 7 2 2 3 2 2 2" xfId="15128" xr:uid="{00000000-0005-0000-0000-00006F3A0000}"/>
    <cellStyle name="20% - Accent1 2 7 2 2 3 2 3" xfId="15129" xr:uid="{00000000-0005-0000-0000-0000703A0000}"/>
    <cellStyle name="20% - Accent1 2 7 2 2 3 3" xfId="15130" xr:uid="{00000000-0005-0000-0000-0000713A0000}"/>
    <cellStyle name="20% - Accent1 2 7 2 2 3 3 2" xfId="15131" xr:uid="{00000000-0005-0000-0000-0000723A0000}"/>
    <cellStyle name="20% - Accent1 2 7 2 2 3 4" xfId="15132" xr:uid="{00000000-0005-0000-0000-0000733A0000}"/>
    <cellStyle name="20% - Accent1 2 7 2 2 4" xfId="15133" xr:uid="{00000000-0005-0000-0000-0000743A0000}"/>
    <cellStyle name="20% - Accent1 2 7 2 2 4 2" xfId="15134" xr:uid="{00000000-0005-0000-0000-0000753A0000}"/>
    <cellStyle name="20% - Accent1 2 7 2 2 4 2 2" xfId="15135" xr:uid="{00000000-0005-0000-0000-0000763A0000}"/>
    <cellStyle name="20% - Accent1 2 7 2 2 4 2 2 2" xfId="15136" xr:uid="{00000000-0005-0000-0000-0000773A0000}"/>
    <cellStyle name="20% - Accent1 2 7 2 2 4 2 3" xfId="15137" xr:uid="{00000000-0005-0000-0000-0000783A0000}"/>
    <cellStyle name="20% - Accent1 2 7 2 2 4 3" xfId="15138" xr:uid="{00000000-0005-0000-0000-0000793A0000}"/>
    <cellStyle name="20% - Accent1 2 7 2 2 4 3 2" xfId="15139" xr:uid="{00000000-0005-0000-0000-00007A3A0000}"/>
    <cellStyle name="20% - Accent1 2 7 2 2 4 4" xfId="15140" xr:uid="{00000000-0005-0000-0000-00007B3A0000}"/>
    <cellStyle name="20% - Accent1 2 7 2 2 5" xfId="15141" xr:uid="{00000000-0005-0000-0000-00007C3A0000}"/>
    <cellStyle name="20% - Accent1 2 7 2 2 5 2" xfId="15142" xr:uid="{00000000-0005-0000-0000-00007D3A0000}"/>
    <cellStyle name="20% - Accent1 2 7 2 2 5 2 2" xfId="15143" xr:uid="{00000000-0005-0000-0000-00007E3A0000}"/>
    <cellStyle name="20% - Accent1 2 7 2 2 5 3" xfId="15144" xr:uid="{00000000-0005-0000-0000-00007F3A0000}"/>
    <cellStyle name="20% - Accent1 2 7 2 2 6" xfId="15145" xr:uid="{00000000-0005-0000-0000-0000803A0000}"/>
    <cellStyle name="20% - Accent1 2 7 2 2 6 2" xfId="15146" xr:uid="{00000000-0005-0000-0000-0000813A0000}"/>
    <cellStyle name="20% - Accent1 2 7 2 2 6 2 2" xfId="15147" xr:uid="{00000000-0005-0000-0000-0000823A0000}"/>
    <cellStyle name="20% - Accent1 2 7 2 2 6 3" xfId="15148" xr:uid="{00000000-0005-0000-0000-0000833A0000}"/>
    <cellStyle name="20% - Accent1 2 7 2 2 7" xfId="15149" xr:uid="{00000000-0005-0000-0000-0000843A0000}"/>
    <cellStyle name="20% - Accent1 2 7 2 2 7 2" xfId="15150" xr:uid="{00000000-0005-0000-0000-0000853A0000}"/>
    <cellStyle name="20% - Accent1 2 7 2 2 8" xfId="15151" xr:uid="{00000000-0005-0000-0000-0000863A0000}"/>
    <cellStyle name="20% - Accent1 2 7 2 2 8 2" xfId="15152" xr:uid="{00000000-0005-0000-0000-0000873A0000}"/>
    <cellStyle name="20% - Accent1 2 7 2 2 9" xfId="15153" xr:uid="{00000000-0005-0000-0000-0000883A0000}"/>
    <cellStyle name="20% - Accent1 2 7 2 3" xfId="15154" xr:uid="{00000000-0005-0000-0000-0000893A0000}"/>
    <cellStyle name="20% - Accent1 2 7 2 3 2" xfId="15155" xr:uid="{00000000-0005-0000-0000-00008A3A0000}"/>
    <cellStyle name="20% - Accent1 2 7 2 3 2 2" xfId="15156" xr:uid="{00000000-0005-0000-0000-00008B3A0000}"/>
    <cellStyle name="20% - Accent1 2 7 2 3 2 2 2" xfId="15157" xr:uid="{00000000-0005-0000-0000-00008C3A0000}"/>
    <cellStyle name="20% - Accent1 2 7 2 3 2 2 2 2" xfId="15158" xr:uid="{00000000-0005-0000-0000-00008D3A0000}"/>
    <cellStyle name="20% - Accent1 2 7 2 3 2 2 3" xfId="15159" xr:uid="{00000000-0005-0000-0000-00008E3A0000}"/>
    <cellStyle name="20% - Accent1 2 7 2 3 2 3" xfId="15160" xr:uid="{00000000-0005-0000-0000-00008F3A0000}"/>
    <cellStyle name="20% - Accent1 2 7 2 3 2 3 2" xfId="15161" xr:uid="{00000000-0005-0000-0000-0000903A0000}"/>
    <cellStyle name="20% - Accent1 2 7 2 3 2 4" xfId="15162" xr:uid="{00000000-0005-0000-0000-0000913A0000}"/>
    <cellStyle name="20% - Accent1 2 7 2 3 3" xfId="15163" xr:uid="{00000000-0005-0000-0000-0000923A0000}"/>
    <cellStyle name="20% - Accent1 2 7 2 3 3 2" xfId="15164" xr:uid="{00000000-0005-0000-0000-0000933A0000}"/>
    <cellStyle name="20% - Accent1 2 7 2 3 3 2 2" xfId="15165" xr:uid="{00000000-0005-0000-0000-0000943A0000}"/>
    <cellStyle name="20% - Accent1 2 7 2 3 3 2 2 2" xfId="15166" xr:uid="{00000000-0005-0000-0000-0000953A0000}"/>
    <cellStyle name="20% - Accent1 2 7 2 3 3 2 3" xfId="15167" xr:uid="{00000000-0005-0000-0000-0000963A0000}"/>
    <cellStyle name="20% - Accent1 2 7 2 3 3 3" xfId="15168" xr:uid="{00000000-0005-0000-0000-0000973A0000}"/>
    <cellStyle name="20% - Accent1 2 7 2 3 3 3 2" xfId="15169" xr:uid="{00000000-0005-0000-0000-0000983A0000}"/>
    <cellStyle name="20% - Accent1 2 7 2 3 3 4" xfId="15170" xr:uid="{00000000-0005-0000-0000-0000993A0000}"/>
    <cellStyle name="20% - Accent1 2 7 2 3 4" xfId="15171" xr:uid="{00000000-0005-0000-0000-00009A3A0000}"/>
    <cellStyle name="20% - Accent1 2 7 2 3 4 2" xfId="15172" xr:uid="{00000000-0005-0000-0000-00009B3A0000}"/>
    <cellStyle name="20% - Accent1 2 7 2 3 4 2 2" xfId="15173" xr:uid="{00000000-0005-0000-0000-00009C3A0000}"/>
    <cellStyle name="20% - Accent1 2 7 2 3 4 2 2 2" xfId="15174" xr:uid="{00000000-0005-0000-0000-00009D3A0000}"/>
    <cellStyle name="20% - Accent1 2 7 2 3 4 2 3" xfId="15175" xr:uid="{00000000-0005-0000-0000-00009E3A0000}"/>
    <cellStyle name="20% - Accent1 2 7 2 3 4 3" xfId="15176" xr:uid="{00000000-0005-0000-0000-00009F3A0000}"/>
    <cellStyle name="20% - Accent1 2 7 2 3 4 3 2" xfId="15177" xr:uid="{00000000-0005-0000-0000-0000A03A0000}"/>
    <cellStyle name="20% - Accent1 2 7 2 3 4 4" xfId="15178" xr:uid="{00000000-0005-0000-0000-0000A13A0000}"/>
    <cellStyle name="20% - Accent1 2 7 2 3 5" xfId="15179" xr:uid="{00000000-0005-0000-0000-0000A23A0000}"/>
    <cellStyle name="20% - Accent1 2 7 2 3 5 2" xfId="15180" xr:uid="{00000000-0005-0000-0000-0000A33A0000}"/>
    <cellStyle name="20% - Accent1 2 7 2 3 5 2 2" xfId="15181" xr:uid="{00000000-0005-0000-0000-0000A43A0000}"/>
    <cellStyle name="20% - Accent1 2 7 2 3 5 3" xfId="15182" xr:uid="{00000000-0005-0000-0000-0000A53A0000}"/>
    <cellStyle name="20% - Accent1 2 7 2 3 6" xfId="15183" xr:uid="{00000000-0005-0000-0000-0000A63A0000}"/>
    <cellStyle name="20% - Accent1 2 7 2 3 6 2" xfId="15184" xr:uid="{00000000-0005-0000-0000-0000A73A0000}"/>
    <cellStyle name="20% - Accent1 2 7 2 3 6 2 2" xfId="15185" xr:uid="{00000000-0005-0000-0000-0000A83A0000}"/>
    <cellStyle name="20% - Accent1 2 7 2 3 6 3" xfId="15186" xr:uid="{00000000-0005-0000-0000-0000A93A0000}"/>
    <cellStyle name="20% - Accent1 2 7 2 3 7" xfId="15187" xr:uid="{00000000-0005-0000-0000-0000AA3A0000}"/>
    <cellStyle name="20% - Accent1 2 7 2 3 7 2" xfId="15188" xr:uid="{00000000-0005-0000-0000-0000AB3A0000}"/>
    <cellStyle name="20% - Accent1 2 7 2 3 8" xfId="15189" xr:uid="{00000000-0005-0000-0000-0000AC3A0000}"/>
    <cellStyle name="20% - Accent1 2 7 2 3 8 2" xfId="15190" xr:uid="{00000000-0005-0000-0000-0000AD3A0000}"/>
    <cellStyle name="20% - Accent1 2 7 2 3 9" xfId="15191" xr:uid="{00000000-0005-0000-0000-0000AE3A0000}"/>
    <cellStyle name="20% - Accent1 2 7 2 4" xfId="15192" xr:uid="{00000000-0005-0000-0000-0000AF3A0000}"/>
    <cellStyle name="20% - Accent1 2 7 2 4 2" xfId="15193" xr:uid="{00000000-0005-0000-0000-0000B03A0000}"/>
    <cellStyle name="20% - Accent1 2 7 2 4 2 2" xfId="15194" xr:uid="{00000000-0005-0000-0000-0000B13A0000}"/>
    <cellStyle name="20% - Accent1 2 7 2 4 2 2 2" xfId="15195" xr:uid="{00000000-0005-0000-0000-0000B23A0000}"/>
    <cellStyle name="20% - Accent1 2 7 2 4 2 3" xfId="15196" xr:uid="{00000000-0005-0000-0000-0000B33A0000}"/>
    <cellStyle name="20% - Accent1 2 7 2 4 3" xfId="15197" xr:uid="{00000000-0005-0000-0000-0000B43A0000}"/>
    <cellStyle name="20% - Accent1 2 7 2 4 3 2" xfId="15198" xr:uid="{00000000-0005-0000-0000-0000B53A0000}"/>
    <cellStyle name="20% - Accent1 2 7 2 4 4" xfId="15199" xr:uid="{00000000-0005-0000-0000-0000B63A0000}"/>
    <cellStyle name="20% - Accent1 2 7 2 5" xfId="15200" xr:uid="{00000000-0005-0000-0000-0000B73A0000}"/>
    <cellStyle name="20% - Accent1 2 7 2 5 2" xfId="15201" xr:uid="{00000000-0005-0000-0000-0000B83A0000}"/>
    <cellStyle name="20% - Accent1 2 7 2 5 2 2" xfId="15202" xr:uid="{00000000-0005-0000-0000-0000B93A0000}"/>
    <cellStyle name="20% - Accent1 2 7 2 5 2 2 2" xfId="15203" xr:uid="{00000000-0005-0000-0000-0000BA3A0000}"/>
    <cellStyle name="20% - Accent1 2 7 2 5 2 3" xfId="15204" xr:uid="{00000000-0005-0000-0000-0000BB3A0000}"/>
    <cellStyle name="20% - Accent1 2 7 2 5 3" xfId="15205" xr:uid="{00000000-0005-0000-0000-0000BC3A0000}"/>
    <cellStyle name="20% - Accent1 2 7 2 5 3 2" xfId="15206" xr:uid="{00000000-0005-0000-0000-0000BD3A0000}"/>
    <cellStyle name="20% - Accent1 2 7 2 5 4" xfId="15207" xr:uid="{00000000-0005-0000-0000-0000BE3A0000}"/>
    <cellStyle name="20% - Accent1 2 7 2 6" xfId="15208" xr:uid="{00000000-0005-0000-0000-0000BF3A0000}"/>
    <cellStyle name="20% - Accent1 2 7 2 6 2" xfId="15209" xr:uid="{00000000-0005-0000-0000-0000C03A0000}"/>
    <cellStyle name="20% - Accent1 2 7 2 6 2 2" xfId="15210" xr:uid="{00000000-0005-0000-0000-0000C13A0000}"/>
    <cellStyle name="20% - Accent1 2 7 2 6 2 2 2" xfId="15211" xr:uid="{00000000-0005-0000-0000-0000C23A0000}"/>
    <cellStyle name="20% - Accent1 2 7 2 6 2 3" xfId="15212" xr:uid="{00000000-0005-0000-0000-0000C33A0000}"/>
    <cellStyle name="20% - Accent1 2 7 2 6 3" xfId="15213" xr:uid="{00000000-0005-0000-0000-0000C43A0000}"/>
    <cellStyle name="20% - Accent1 2 7 2 6 3 2" xfId="15214" xr:uid="{00000000-0005-0000-0000-0000C53A0000}"/>
    <cellStyle name="20% - Accent1 2 7 2 6 4" xfId="15215" xr:uid="{00000000-0005-0000-0000-0000C63A0000}"/>
    <cellStyle name="20% - Accent1 2 7 2 7" xfId="15216" xr:uid="{00000000-0005-0000-0000-0000C73A0000}"/>
    <cellStyle name="20% - Accent1 2 7 2 7 2" xfId="15217" xr:uid="{00000000-0005-0000-0000-0000C83A0000}"/>
    <cellStyle name="20% - Accent1 2 7 2 7 2 2" xfId="15218" xr:uid="{00000000-0005-0000-0000-0000C93A0000}"/>
    <cellStyle name="20% - Accent1 2 7 2 7 3" xfId="15219" xr:uid="{00000000-0005-0000-0000-0000CA3A0000}"/>
    <cellStyle name="20% - Accent1 2 7 2 8" xfId="15220" xr:uid="{00000000-0005-0000-0000-0000CB3A0000}"/>
    <cellStyle name="20% - Accent1 2 7 2 8 2" xfId="15221" xr:uid="{00000000-0005-0000-0000-0000CC3A0000}"/>
    <cellStyle name="20% - Accent1 2 7 2 8 2 2" xfId="15222" xr:uid="{00000000-0005-0000-0000-0000CD3A0000}"/>
    <cellStyle name="20% - Accent1 2 7 2 8 3" xfId="15223" xr:uid="{00000000-0005-0000-0000-0000CE3A0000}"/>
    <cellStyle name="20% - Accent1 2 7 2 9" xfId="15224" xr:uid="{00000000-0005-0000-0000-0000CF3A0000}"/>
    <cellStyle name="20% - Accent1 2 7 2 9 2" xfId="15225" xr:uid="{00000000-0005-0000-0000-0000D03A0000}"/>
    <cellStyle name="20% - Accent1 2 7 3" xfId="15226" xr:uid="{00000000-0005-0000-0000-0000D13A0000}"/>
    <cellStyle name="20% - Accent1 2 7 3 10" xfId="15227" xr:uid="{00000000-0005-0000-0000-0000D23A0000}"/>
    <cellStyle name="20% - Accent1 2 7 3 10 2" xfId="15228" xr:uid="{00000000-0005-0000-0000-0000D33A0000}"/>
    <cellStyle name="20% - Accent1 2 7 3 11" xfId="15229" xr:uid="{00000000-0005-0000-0000-0000D43A0000}"/>
    <cellStyle name="20% - Accent1 2 7 3 2" xfId="15230" xr:uid="{00000000-0005-0000-0000-0000D53A0000}"/>
    <cellStyle name="20% - Accent1 2 7 3 2 2" xfId="15231" xr:uid="{00000000-0005-0000-0000-0000D63A0000}"/>
    <cellStyle name="20% - Accent1 2 7 3 2 2 2" xfId="15232" xr:uid="{00000000-0005-0000-0000-0000D73A0000}"/>
    <cellStyle name="20% - Accent1 2 7 3 2 2 2 2" xfId="15233" xr:uid="{00000000-0005-0000-0000-0000D83A0000}"/>
    <cellStyle name="20% - Accent1 2 7 3 2 2 2 2 2" xfId="15234" xr:uid="{00000000-0005-0000-0000-0000D93A0000}"/>
    <cellStyle name="20% - Accent1 2 7 3 2 2 2 3" xfId="15235" xr:uid="{00000000-0005-0000-0000-0000DA3A0000}"/>
    <cellStyle name="20% - Accent1 2 7 3 2 2 3" xfId="15236" xr:uid="{00000000-0005-0000-0000-0000DB3A0000}"/>
    <cellStyle name="20% - Accent1 2 7 3 2 2 3 2" xfId="15237" xr:uid="{00000000-0005-0000-0000-0000DC3A0000}"/>
    <cellStyle name="20% - Accent1 2 7 3 2 2 4" xfId="15238" xr:uid="{00000000-0005-0000-0000-0000DD3A0000}"/>
    <cellStyle name="20% - Accent1 2 7 3 2 3" xfId="15239" xr:uid="{00000000-0005-0000-0000-0000DE3A0000}"/>
    <cellStyle name="20% - Accent1 2 7 3 2 3 2" xfId="15240" xr:uid="{00000000-0005-0000-0000-0000DF3A0000}"/>
    <cellStyle name="20% - Accent1 2 7 3 2 3 2 2" xfId="15241" xr:uid="{00000000-0005-0000-0000-0000E03A0000}"/>
    <cellStyle name="20% - Accent1 2 7 3 2 3 2 2 2" xfId="15242" xr:uid="{00000000-0005-0000-0000-0000E13A0000}"/>
    <cellStyle name="20% - Accent1 2 7 3 2 3 2 3" xfId="15243" xr:uid="{00000000-0005-0000-0000-0000E23A0000}"/>
    <cellStyle name="20% - Accent1 2 7 3 2 3 3" xfId="15244" xr:uid="{00000000-0005-0000-0000-0000E33A0000}"/>
    <cellStyle name="20% - Accent1 2 7 3 2 3 3 2" xfId="15245" xr:uid="{00000000-0005-0000-0000-0000E43A0000}"/>
    <cellStyle name="20% - Accent1 2 7 3 2 3 4" xfId="15246" xr:uid="{00000000-0005-0000-0000-0000E53A0000}"/>
    <cellStyle name="20% - Accent1 2 7 3 2 4" xfId="15247" xr:uid="{00000000-0005-0000-0000-0000E63A0000}"/>
    <cellStyle name="20% - Accent1 2 7 3 2 4 2" xfId="15248" xr:uid="{00000000-0005-0000-0000-0000E73A0000}"/>
    <cellStyle name="20% - Accent1 2 7 3 2 4 2 2" xfId="15249" xr:uid="{00000000-0005-0000-0000-0000E83A0000}"/>
    <cellStyle name="20% - Accent1 2 7 3 2 4 2 2 2" xfId="15250" xr:uid="{00000000-0005-0000-0000-0000E93A0000}"/>
    <cellStyle name="20% - Accent1 2 7 3 2 4 2 3" xfId="15251" xr:uid="{00000000-0005-0000-0000-0000EA3A0000}"/>
    <cellStyle name="20% - Accent1 2 7 3 2 4 3" xfId="15252" xr:uid="{00000000-0005-0000-0000-0000EB3A0000}"/>
    <cellStyle name="20% - Accent1 2 7 3 2 4 3 2" xfId="15253" xr:uid="{00000000-0005-0000-0000-0000EC3A0000}"/>
    <cellStyle name="20% - Accent1 2 7 3 2 4 4" xfId="15254" xr:uid="{00000000-0005-0000-0000-0000ED3A0000}"/>
    <cellStyle name="20% - Accent1 2 7 3 2 5" xfId="15255" xr:uid="{00000000-0005-0000-0000-0000EE3A0000}"/>
    <cellStyle name="20% - Accent1 2 7 3 2 5 2" xfId="15256" xr:uid="{00000000-0005-0000-0000-0000EF3A0000}"/>
    <cellStyle name="20% - Accent1 2 7 3 2 5 2 2" xfId="15257" xr:uid="{00000000-0005-0000-0000-0000F03A0000}"/>
    <cellStyle name="20% - Accent1 2 7 3 2 5 3" xfId="15258" xr:uid="{00000000-0005-0000-0000-0000F13A0000}"/>
    <cellStyle name="20% - Accent1 2 7 3 2 6" xfId="15259" xr:uid="{00000000-0005-0000-0000-0000F23A0000}"/>
    <cellStyle name="20% - Accent1 2 7 3 2 6 2" xfId="15260" xr:uid="{00000000-0005-0000-0000-0000F33A0000}"/>
    <cellStyle name="20% - Accent1 2 7 3 2 6 2 2" xfId="15261" xr:uid="{00000000-0005-0000-0000-0000F43A0000}"/>
    <cellStyle name="20% - Accent1 2 7 3 2 6 3" xfId="15262" xr:uid="{00000000-0005-0000-0000-0000F53A0000}"/>
    <cellStyle name="20% - Accent1 2 7 3 2 7" xfId="15263" xr:uid="{00000000-0005-0000-0000-0000F63A0000}"/>
    <cellStyle name="20% - Accent1 2 7 3 2 7 2" xfId="15264" xr:uid="{00000000-0005-0000-0000-0000F73A0000}"/>
    <cellStyle name="20% - Accent1 2 7 3 2 8" xfId="15265" xr:uid="{00000000-0005-0000-0000-0000F83A0000}"/>
    <cellStyle name="20% - Accent1 2 7 3 2 8 2" xfId="15266" xr:uid="{00000000-0005-0000-0000-0000F93A0000}"/>
    <cellStyle name="20% - Accent1 2 7 3 2 9" xfId="15267" xr:uid="{00000000-0005-0000-0000-0000FA3A0000}"/>
    <cellStyle name="20% - Accent1 2 7 3 3" xfId="15268" xr:uid="{00000000-0005-0000-0000-0000FB3A0000}"/>
    <cellStyle name="20% - Accent1 2 7 3 3 2" xfId="15269" xr:uid="{00000000-0005-0000-0000-0000FC3A0000}"/>
    <cellStyle name="20% - Accent1 2 7 3 3 2 2" xfId="15270" xr:uid="{00000000-0005-0000-0000-0000FD3A0000}"/>
    <cellStyle name="20% - Accent1 2 7 3 3 2 2 2" xfId="15271" xr:uid="{00000000-0005-0000-0000-0000FE3A0000}"/>
    <cellStyle name="20% - Accent1 2 7 3 3 2 2 2 2" xfId="15272" xr:uid="{00000000-0005-0000-0000-0000FF3A0000}"/>
    <cellStyle name="20% - Accent1 2 7 3 3 2 2 3" xfId="15273" xr:uid="{00000000-0005-0000-0000-0000003B0000}"/>
    <cellStyle name="20% - Accent1 2 7 3 3 2 3" xfId="15274" xr:uid="{00000000-0005-0000-0000-0000013B0000}"/>
    <cellStyle name="20% - Accent1 2 7 3 3 2 3 2" xfId="15275" xr:uid="{00000000-0005-0000-0000-0000023B0000}"/>
    <cellStyle name="20% - Accent1 2 7 3 3 2 4" xfId="15276" xr:uid="{00000000-0005-0000-0000-0000033B0000}"/>
    <cellStyle name="20% - Accent1 2 7 3 3 3" xfId="15277" xr:uid="{00000000-0005-0000-0000-0000043B0000}"/>
    <cellStyle name="20% - Accent1 2 7 3 3 3 2" xfId="15278" xr:uid="{00000000-0005-0000-0000-0000053B0000}"/>
    <cellStyle name="20% - Accent1 2 7 3 3 3 2 2" xfId="15279" xr:uid="{00000000-0005-0000-0000-0000063B0000}"/>
    <cellStyle name="20% - Accent1 2 7 3 3 3 2 2 2" xfId="15280" xr:uid="{00000000-0005-0000-0000-0000073B0000}"/>
    <cellStyle name="20% - Accent1 2 7 3 3 3 2 3" xfId="15281" xr:uid="{00000000-0005-0000-0000-0000083B0000}"/>
    <cellStyle name="20% - Accent1 2 7 3 3 3 3" xfId="15282" xr:uid="{00000000-0005-0000-0000-0000093B0000}"/>
    <cellStyle name="20% - Accent1 2 7 3 3 3 3 2" xfId="15283" xr:uid="{00000000-0005-0000-0000-00000A3B0000}"/>
    <cellStyle name="20% - Accent1 2 7 3 3 3 4" xfId="15284" xr:uid="{00000000-0005-0000-0000-00000B3B0000}"/>
    <cellStyle name="20% - Accent1 2 7 3 3 4" xfId="15285" xr:uid="{00000000-0005-0000-0000-00000C3B0000}"/>
    <cellStyle name="20% - Accent1 2 7 3 3 4 2" xfId="15286" xr:uid="{00000000-0005-0000-0000-00000D3B0000}"/>
    <cellStyle name="20% - Accent1 2 7 3 3 4 2 2" xfId="15287" xr:uid="{00000000-0005-0000-0000-00000E3B0000}"/>
    <cellStyle name="20% - Accent1 2 7 3 3 4 2 2 2" xfId="15288" xr:uid="{00000000-0005-0000-0000-00000F3B0000}"/>
    <cellStyle name="20% - Accent1 2 7 3 3 4 2 3" xfId="15289" xr:uid="{00000000-0005-0000-0000-0000103B0000}"/>
    <cellStyle name="20% - Accent1 2 7 3 3 4 3" xfId="15290" xr:uid="{00000000-0005-0000-0000-0000113B0000}"/>
    <cellStyle name="20% - Accent1 2 7 3 3 4 3 2" xfId="15291" xr:uid="{00000000-0005-0000-0000-0000123B0000}"/>
    <cellStyle name="20% - Accent1 2 7 3 3 4 4" xfId="15292" xr:uid="{00000000-0005-0000-0000-0000133B0000}"/>
    <cellStyle name="20% - Accent1 2 7 3 3 5" xfId="15293" xr:uid="{00000000-0005-0000-0000-0000143B0000}"/>
    <cellStyle name="20% - Accent1 2 7 3 3 5 2" xfId="15294" xr:uid="{00000000-0005-0000-0000-0000153B0000}"/>
    <cellStyle name="20% - Accent1 2 7 3 3 5 2 2" xfId="15295" xr:uid="{00000000-0005-0000-0000-0000163B0000}"/>
    <cellStyle name="20% - Accent1 2 7 3 3 5 3" xfId="15296" xr:uid="{00000000-0005-0000-0000-0000173B0000}"/>
    <cellStyle name="20% - Accent1 2 7 3 3 6" xfId="15297" xr:uid="{00000000-0005-0000-0000-0000183B0000}"/>
    <cellStyle name="20% - Accent1 2 7 3 3 6 2" xfId="15298" xr:uid="{00000000-0005-0000-0000-0000193B0000}"/>
    <cellStyle name="20% - Accent1 2 7 3 3 6 2 2" xfId="15299" xr:uid="{00000000-0005-0000-0000-00001A3B0000}"/>
    <cellStyle name="20% - Accent1 2 7 3 3 6 3" xfId="15300" xr:uid="{00000000-0005-0000-0000-00001B3B0000}"/>
    <cellStyle name="20% - Accent1 2 7 3 3 7" xfId="15301" xr:uid="{00000000-0005-0000-0000-00001C3B0000}"/>
    <cellStyle name="20% - Accent1 2 7 3 3 7 2" xfId="15302" xr:uid="{00000000-0005-0000-0000-00001D3B0000}"/>
    <cellStyle name="20% - Accent1 2 7 3 3 8" xfId="15303" xr:uid="{00000000-0005-0000-0000-00001E3B0000}"/>
    <cellStyle name="20% - Accent1 2 7 3 3 8 2" xfId="15304" xr:uid="{00000000-0005-0000-0000-00001F3B0000}"/>
    <cellStyle name="20% - Accent1 2 7 3 3 9" xfId="15305" xr:uid="{00000000-0005-0000-0000-0000203B0000}"/>
    <cellStyle name="20% - Accent1 2 7 3 4" xfId="15306" xr:uid="{00000000-0005-0000-0000-0000213B0000}"/>
    <cellStyle name="20% - Accent1 2 7 3 4 2" xfId="15307" xr:uid="{00000000-0005-0000-0000-0000223B0000}"/>
    <cellStyle name="20% - Accent1 2 7 3 4 2 2" xfId="15308" xr:uid="{00000000-0005-0000-0000-0000233B0000}"/>
    <cellStyle name="20% - Accent1 2 7 3 4 2 2 2" xfId="15309" xr:uid="{00000000-0005-0000-0000-0000243B0000}"/>
    <cellStyle name="20% - Accent1 2 7 3 4 2 3" xfId="15310" xr:uid="{00000000-0005-0000-0000-0000253B0000}"/>
    <cellStyle name="20% - Accent1 2 7 3 4 3" xfId="15311" xr:uid="{00000000-0005-0000-0000-0000263B0000}"/>
    <cellStyle name="20% - Accent1 2 7 3 4 3 2" xfId="15312" xr:uid="{00000000-0005-0000-0000-0000273B0000}"/>
    <cellStyle name="20% - Accent1 2 7 3 4 4" xfId="15313" xr:uid="{00000000-0005-0000-0000-0000283B0000}"/>
    <cellStyle name="20% - Accent1 2 7 3 5" xfId="15314" xr:uid="{00000000-0005-0000-0000-0000293B0000}"/>
    <cellStyle name="20% - Accent1 2 7 3 5 2" xfId="15315" xr:uid="{00000000-0005-0000-0000-00002A3B0000}"/>
    <cellStyle name="20% - Accent1 2 7 3 5 2 2" xfId="15316" xr:uid="{00000000-0005-0000-0000-00002B3B0000}"/>
    <cellStyle name="20% - Accent1 2 7 3 5 2 2 2" xfId="15317" xr:uid="{00000000-0005-0000-0000-00002C3B0000}"/>
    <cellStyle name="20% - Accent1 2 7 3 5 2 3" xfId="15318" xr:uid="{00000000-0005-0000-0000-00002D3B0000}"/>
    <cellStyle name="20% - Accent1 2 7 3 5 3" xfId="15319" xr:uid="{00000000-0005-0000-0000-00002E3B0000}"/>
    <cellStyle name="20% - Accent1 2 7 3 5 3 2" xfId="15320" xr:uid="{00000000-0005-0000-0000-00002F3B0000}"/>
    <cellStyle name="20% - Accent1 2 7 3 5 4" xfId="15321" xr:uid="{00000000-0005-0000-0000-0000303B0000}"/>
    <cellStyle name="20% - Accent1 2 7 3 6" xfId="15322" xr:uid="{00000000-0005-0000-0000-0000313B0000}"/>
    <cellStyle name="20% - Accent1 2 7 3 6 2" xfId="15323" xr:uid="{00000000-0005-0000-0000-0000323B0000}"/>
    <cellStyle name="20% - Accent1 2 7 3 6 2 2" xfId="15324" xr:uid="{00000000-0005-0000-0000-0000333B0000}"/>
    <cellStyle name="20% - Accent1 2 7 3 6 2 2 2" xfId="15325" xr:uid="{00000000-0005-0000-0000-0000343B0000}"/>
    <cellStyle name="20% - Accent1 2 7 3 6 2 3" xfId="15326" xr:uid="{00000000-0005-0000-0000-0000353B0000}"/>
    <cellStyle name="20% - Accent1 2 7 3 6 3" xfId="15327" xr:uid="{00000000-0005-0000-0000-0000363B0000}"/>
    <cellStyle name="20% - Accent1 2 7 3 6 3 2" xfId="15328" xr:uid="{00000000-0005-0000-0000-0000373B0000}"/>
    <cellStyle name="20% - Accent1 2 7 3 6 4" xfId="15329" xr:uid="{00000000-0005-0000-0000-0000383B0000}"/>
    <cellStyle name="20% - Accent1 2 7 3 7" xfId="15330" xr:uid="{00000000-0005-0000-0000-0000393B0000}"/>
    <cellStyle name="20% - Accent1 2 7 3 7 2" xfId="15331" xr:uid="{00000000-0005-0000-0000-00003A3B0000}"/>
    <cellStyle name="20% - Accent1 2 7 3 7 2 2" xfId="15332" xr:uid="{00000000-0005-0000-0000-00003B3B0000}"/>
    <cellStyle name="20% - Accent1 2 7 3 7 3" xfId="15333" xr:uid="{00000000-0005-0000-0000-00003C3B0000}"/>
    <cellStyle name="20% - Accent1 2 7 3 8" xfId="15334" xr:uid="{00000000-0005-0000-0000-00003D3B0000}"/>
    <cellStyle name="20% - Accent1 2 7 3 8 2" xfId="15335" xr:uid="{00000000-0005-0000-0000-00003E3B0000}"/>
    <cellStyle name="20% - Accent1 2 7 3 8 2 2" xfId="15336" xr:uid="{00000000-0005-0000-0000-00003F3B0000}"/>
    <cellStyle name="20% - Accent1 2 7 3 8 3" xfId="15337" xr:uid="{00000000-0005-0000-0000-0000403B0000}"/>
    <cellStyle name="20% - Accent1 2 7 3 9" xfId="15338" xr:uid="{00000000-0005-0000-0000-0000413B0000}"/>
    <cellStyle name="20% - Accent1 2 7 3 9 2" xfId="15339" xr:uid="{00000000-0005-0000-0000-0000423B0000}"/>
    <cellStyle name="20% - Accent1 2 7 4" xfId="15340" xr:uid="{00000000-0005-0000-0000-0000433B0000}"/>
    <cellStyle name="20% - Accent1 2 7 4 10" xfId="15341" xr:uid="{00000000-0005-0000-0000-0000443B0000}"/>
    <cellStyle name="20% - Accent1 2 7 4 10 2" xfId="15342" xr:uid="{00000000-0005-0000-0000-0000453B0000}"/>
    <cellStyle name="20% - Accent1 2 7 4 11" xfId="15343" xr:uid="{00000000-0005-0000-0000-0000463B0000}"/>
    <cellStyle name="20% - Accent1 2 7 4 2" xfId="15344" xr:uid="{00000000-0005-0000-0000-0000473B0000}"/>
    <cellStyle name="20% - Accent1 2 7 4 2 2" xfId="15345" xr:uid="{00000000-0005-0000-0000-0000483B0000}"/>
    <cellStyle name="20% - Accent1 2 7 4 2 2 2" xfId="15346" xr:uid="{00000000-0005-0000-0000-0000493B0000}"/>
    <cellStyle name="20% - Accent1 2 7 4 2 2 2 2" xfId="15347" xr:uid="{00000000-0005-0000-0000-00004A3B0000}"/>
    <cellStyle name="20% - Accent1 2 7 4 2 2 2 2 2" xfId="15348" xr:uid="{00000000-0005-0000-0000-00004B3B0000}"/>
    <cellStyle name="20% - Accent1 2 7 4 2 2 2 3" xfId="15349" xr:uid="{00000000-0005-0000-0000-00004C3B0000}"/>
    <cellStyle name="20% - Accent1 2 7 4 2 2 3" xfId="15350" xr:uid="{00000000-0005-0000-0000-00004D3B0000}"/>
    <cellStyle name="20% - Accent1 2 7 4 2 2 3 2" xfId="15351" xr:uid="{00000000-0005-0000-0000-00004E3B0000}"/>
    <cellStyle name="20% - Accent1 2 7 4 2 2 4" xfId="15352" xr:uid="{00000000-0005-0000-0000-00004F3B0000}"/>
    <cellStyle name="20% - Accent1 2 7 4 2 3" xfId="15353" xr:uid="{00000000-0005-0000-0000-0000503B0000}"/>
    <cellStyle name="20% - Accent1 2 7 4 2 3 2" xfId="15354" xr:uid="{00000000-0005-0000-0000-0000513B0000}"/>
    <cellStyle name="20% - Accent1 2 7 4 2 3 2 2" xfId="15355" xr:uid="{00000000-0005-0000-0000-0000523B0000}"/>
    <cellStyle name="20% - Accent1 2 7 4 2 3 2 2 2" xfId="15356" xr:uid="{00000000-0005-0000-0000-0000533B0000}"/>
    <cellStyle name="20% - Accent1 2 7 4 2 3 2 3" xfId="15357" xr:uid="{00000000-0005-0000-0000-0000543B0000}"/>
    <cellStyle name="20% - Accent1 2 7 4 2 3 3" xfId="15358" xr:uid="{00000000-0005-0000-0000-0000553B0000}"/>
    <cellStyle name="20% - Accent1 2 7 4 2 3 3 2" xfId="15359" xr:uid="{00000000-0005-0000-0000-0000563B0000}"/>
    <cellStyle name="20% - Accent1 2 7 4 2 3 4" xfId="15360" xr:uid="{00000000-0005-0000-0000-0000573B0000}"/>
    <cellStyle name="20% - Accent1 2 7 4 2 4" xfId="15361" xr:uid="{00000000-0005-0000-0000-0000583B0000}"/>
    <cellStyle name="20% - Accent1 2 7 4 2 4 2" xfId="15362" xr:uid="{00000000-0005-0000-0000-0000593B0000}"/>
    <cellStyle name="20% - Accent1 2 7 4 2 4 2 2" xfId="15363" xr:uid="{00000000-0005-0000-0000-00005A3B0000}"/>
    <cellStyle name="20% - Accent1 2 7 4 2 4 2 2 2" xfId="15364" xr:uid="{00000000-0005-0000-0000-00005B3B0000}"/>
    <cellStyle name="20% - Accent1 2 7 4 2 4 2 3" xfId="15365" xr:uid="{00000000-0005-0000-0000-00005C3B0000}"/>
    <cellStyle name="20% - Accent1 2 7 4 2 4 3" xfId="15366" xr:uid="{00000000-0005-0000-0000-00005D3B0000}"/>
    <cellStyle name="20% - Accent1 2 7 4 2 4 3 2" xfId="15367" xr:uid="{00000000-0005-0000-0000-00005E3B0000}"/>
    <cellStyle name="20% - Accent1 2 7 4 2 4 4" xfId="15368" xr:uid="{00000000-0005-0000-0000-00005F3B0000}"/>
    <cellStyle name="20% - Accent1 2 7 4 2 5" xfId="15369" xr:uid="{00000000-0005-0000-0000-0000603B0000}"/>
    <cellStyle name="20% - Accent1 2 7 4 2 5 2" xfId="15370" xr:uid="{00000000-0005-0000-0000-0000613B0000}"/>
    <cellStyle name="20% - Accent1 2 7 4 2 5 2 2" xfId="15371" xr:uid="{00000000-0005-0000-0000-0000623B0000}"/>
    <cellStyle name="20% - Accent1 2 7 4 2 5 3" xfId="15372" xr:uid="{00000000-0005-0000-0000-0000633B0000}"/>
    <cellStyle name="20% - Accent1 2 7 4 2 6" xfId="15373" xr:uid="{00000000-0005-0000-0000-0000643B0000}"/>
    <cellStyle name="20% - Accent1 2 7 4 2 6 2" xfId="15374" xr:uid="{00000000-0005-0000-0000-0000653B0000}"/>
    <cellStyle name="20% - Accent1 2 7 4 2 6 2 2" xfId="15375" xr:uid="{00000000-0005-0000-0000-0000663B0000}"/>
    <cellStyle name="20% - Accent1 2 7 4 2 6 3" xfId="15376" xr:uid="{00000000-0005-0000-0000-0000673B0000}"/>
    <cellStyle name="20% - Accent1 2 7 4 2 7" xfId="15377" xr:uid="{00000000-0005-0000-0000-0000683B0000}"/>
    <cellStyle name="20% - Accent1 2 7 4 2 7 2" xfId="15378" xr:uid="{00000000-0005-0000-0000-0000693B0000}"/>
    <cellStyle name="20% - Accent1 2 7 4 2 8" xfId="15379" xr:uid="{00000000-0005-0000-0000-00006A3B0000}"/>
    <cellStyle name="20% - Accent1 2 7 4 2 8 2" xfId="15380" xr:uid="{00000000-0005-0000-0000-00006B3B0000}"/>
    <cellStyle name="20% - Accent1 2 7 4 2 9" xfId="15381" xr:uid="{00000000-0005-0000-0000-00006C3B0000}"/>
    <cellStyle name="20% - Accent1 2 7 4 3" xfId="15382" xr:uid="{00000000-0005-0000-0000-00006D3B0000}"/>
    <cellStyle name="20% - Accent1 2 7 4 3 2" xfId="15383" xr:uid="{00000000-0005-0000-0000-00006E3B0000}"/>
    <cellStyle name="20% - Accent1 2 7 4 3 2 2" xfId="15384" xr:uid="{00000000-0005-0000-0000-00006F3B0000}"/>
    <cellStyle name="20% - Accent1 2 7 4 3 2 2 2" xfId="15385" xr:uid="{00000000-0005-0000-0000-0000703B0000}"/>
    <cellStyle name="20% - Accent1 2 7 4 3 2 2 2 2" xfId="15386" xr:uid="{00000000-0005-0000-0000-0000713B0000}"/>
    <cellStyle name="20% - Accent1 2 7 4 3 2 2 3" xfId="15387" xr:uid="{00000000-0005-0000-0000-0000723B0000}"/>
    <cellStyle name="20% - Accent1 2 7 4 3 2 3" xfId="15388" xr:uid="{00000000-0005-0000-0000-0000733B0000}"/>
    <cellStyle name="20% - Accent1 2 7 4 3 2 3 2" xfId="15389" xr:uid="{00000000-0005-0000-0000-0000743B0000}"/>
    <cellStyle name="20% - Accent1 2 7 4 3 2 4" xfId="15390" xr:uid="{00000000-0005-0000-0000-0000753B0000}"/>
    <cellStyle name="20% - Accent1 2 7 4 3 3" xfId="15391" xr:uid="{00000000-0005-0000-0000-0000763B0000}"/>
    <cellStyle name="20% - Accent1 2 7 4 3 3 2" xfId="15392" xr:uid="{00000000-0005-0000-0000-0000773B0000}"/>
    <cellStyle name="20% - Accent1 2 7 4 3 3 2 2" xfId="15393" xr:uid="{00000000-0005-0000-0000-0000783B0000}"/>
    <cellStyle name="20% - Accent1 2 7 4 3 3 2 2 2" xfId="15394" xr:uid="{00000000-0005-0000-0000-0000793B0000}"/>
    <cellStyle name="20% - Accent1 2 7 4 3 3 2 3" xfId="15395" xr:uid="{00000000-0005-0000-0000-00007A3B0000}"/>
    <cellStyle name="20% - Accent1 2 7 4 3 3 3" xfId="15396" xr:uid="{00000000-0005-0000-0000-00007B3B0000}"/>
    <cellStyle name="20% - Accent1 2 7 4 3 3 3 2" xfId="15397" xr:uid="{00000000-0005-0000-0000-00007C3B0000}"/>
    <cellStyle name="20% - Accent1 2 7 4 3 3 4" xfId="15398" xr:uid="{00000000-0005-0000-0000-00007D3B0000}"/>
    <cellStyle name="20% - Accent1 2 7 4 3 4" xfId="15399" xr:uid="{00000000-0005-0000-0000-00007E3B0000}"/>
    <cellStyle name="20% - Accent1 2 7 4 3 4 2" xfId="15400" xr:uid="{00000000-0005-0000-0000-00007F3B0000}"/>
    <cellStyle name="20% - Accent1 2 7 4 3 4 2 2" xfId="15401" xr:uid="{00000000-0005-0000-0000-0000803B0000}"/>
    <cellStyle name="20% - Accent1 2 7 4 3 4 2 2 2" xfId="15402" xr:uid="{00000000-0005-0000-0000-0000813B0000}"/>
    <cellStyle name="20% - Accent1 2 7 4 3 4 2 3" xfId="15403" xr:uid="{00000000-0005-0000-0000-0000823B0000}"/>
    <cellStyle name="20% - Accent1 2 7 4 3 4 3" xfId="15404" xr:uid="{00000000-0005-0000-0000-0000833B0000}"/>
    <cellStyle name="20% - Accent1 2 7 4 3 4 3 2" xfId="15405" xr:uid="{00000000-0005-0000-0000-0000843B0000}"/>
    <cellStyle name="20% - Accent1 2 7 4 3 4 4" xfId="15406" xr:uid="{00000000-0005-0000-0000-0000853B0000}"/>
    <cellStyle name="20% - Accent1 2 7 4 3 5" xfId="15407" xr:uid="{00000000-0005-0000-0000-0000863B0000}"/>
    <cellStyle name="20% - Accent1 2 7 4 3 5 2" xfId="15408" xr:uid="{00000000-0005-0000-0000-0000873B0000}"/>
    <cellStyle name="20% - Accent1 2 7 4 3 5 2 2" xfId="15409" xr:uid="{00000000-0005-0000-0000-0000883B0000}"/>
    <cellStyle name="20% - Accent1 2 7 4 3 5 3" xfId="15410" xr:uid="{00000000-0005-0000-0000-0000893B0000}"/>
    <cellStyle name="20% - Accent1 2 7 4 3 6" xfId="15411" xr:uid="{00000000-0005-0000-0000-00008A3B0000}"/>
    <cellStyle name="20% - Accent1 2 7 4 3 6 2" xfId="15412" xr:uid="{00000000-0005-0000-0000-00008B3B0000}"/>
    <cellStyle name="20% - Accent1 2 7 4 3 6 2 2" xfId="15413" xr:uid="{00000000-0005-0000-0000-00008C3B0000}"/>
    <cellStyle name="20% - Accent1 2 7 4 3 6 3" xfId="15414" xr:uid="{00000000-0005-0000-0000-00008D3B0000}"/>
    <cellStyle name="20% - Accent1 2 7 4 3 7" xfId="15415" xr:uid="{00000000-0005-0000-0000-00008E3B0000}"/>
    <cellStyle name="20% - Accent1 2 7 4 3 7 2" xfId="15416" xr:uid="{00000000-0005-0000-0000-00008F3B0000}"/>
    <cellStyle name="20% - Accent1 2 7 4 3 8" xfId="15417" xr:uid="{00000000-0005-0000-0000-0000903B0000}"/>
    <cellStyle name="20% - Accent1 2 7 4 3 8 2" xfId="15418" xr:uid="{00000000-0005-0000-0000-0000913B0000}"/>
    <cellStyle name="20% - Accent1 2 7 4 3 9" xfId="15419" xr:uid="{00000000-0005-0000-0000-0000923B0000}"/>
    <cellStyle name="20% - Accent1 2 7 4 4" xfId="15420" xr:uid="{00000000-0005-0000-0000-0000933B0000}"/>
    <cellStyle name="20% - Accent1 2 7 4 4 2" xfId="15421" xr:uid="{00000000-0005-0000-0000-0000943B0000}"/>
    <cellStyle name="20% - Accent1 2 7 4 4 2 2" xfId="15422" xr:uid="{00000000-0005-0000-0000-0000953B0000}"/>
    <cellStyle name="20% - Accent1 2 7 4 4 2 2 2" xfId="15423" xr:uid="{00000000-0005-0000-0000-0000963B0000}"/>
    <cellStyle name="20% - Accent1 2 7 4 4 2 3" xfId="15424" xr:uid="{00000000-0005-0000-0000-0000973B0000}"/>
    <cellStyle name="20% - Accent1 2 7 4 4 3" xfId="15425" xr:uid="{00000000-0005-0000-0000-0000983B0000}"/>
    <cellStyle name="20% - Accent1 2 7 4 4 3 2" xfId="15426" xr:uid="{00000000-0005-0000-0000-0000993B0000}"/>
    <cellStyle name="20% - Accent1 2 7 4 4 4" xfId="15427" xr:uid="{00000000-0005-0000-0000-00009A3B0000}"/>
    <cellStyle name="20% - Accent1 2 7 4 5" xfId="15428" xr:uid="{00000000-0005-0000-0000-00009B3B0000}"/>
    <cellStyle name="20% - Accent1 2 7 4 5 2" xfId="15429" xr:uid="{00000000-0005-0000-0000-00009C3B0000}"/>
    <cellStyle name="20% - Accent1 2 7 4 5 2 2" xfId="15430" xr:uid="{00000000-0005-0000-0000-00009D3B0000}"/>
    <cellStyle name="20% - Accent1 2 7 4 5 2 2 2" xfId="15431" xr:uid="{00000000-0005-0000-0000-00009E3B0000}"/>
    <cellStyle name="20% - Accent1 2 7 4 5 2 3" xfId="15432" xr:uid="{00000000-0005-0000-0000-00009F3B0000}"/>
    <cellStyle name="20% - Accent1 2 7 4 5 3" xfId="15433" xr:uid="{00000000-0005-0000-0000-0000A03B0000}"/>
    <cellStyle name="20% - Accent1 2 7 4 5 3 2" xfId="15434" xr:uid="{00000000-0005-0000-0000-0000A13B0000}"/>
    <cellStyle name="20% - Accent1 2 7 4 5 4" xfId="15435" xr:uid="{00000000-0005-0000-0000-0000A23B0000}"/>
    <cellStyle name="20% - Accent1 2 7 4 6" xfId="15436" xr:uid="{00000000-0005-0000-0000-0000A33B0000}"/>
    <cellStyle name="20% - Accent1 2 7 4 6 2" xfId="15437" xr:uid="{00000000-0005-0000-0000-0000A43B0000}"/>
    <cellStyle name="20% - Accent1 2 7 4 6 2 2" xfId="15438" xr:uid="{00000000-0005-0000-0000-0000A53B0000}"/>
    <cellStyle name="20% - Accent1 2 7 4 6 2 2 2" xfId="15439" xr:uid="{00000000-0005-0000-0000-0000A63B0000}"/>
    <cellStyle name="20% - Accent1 2 7 4 6 2 3" xfId="15440" xr:uid="{00000000-0005-0000-0000-0000A73B0000}"/>
    <cellStyle name="20% - Accent1 2 7 4 6 3" xfId="15441" xr:uid="{00000000-0005-0000-0000-0000A83B0000}"/>
    <cellStyle name="20% - Accent1 2 7 4 6 3 2" xfId="15442" xr:uid="{00000000-0005-0000-0000-0000A93B0000}"/>
    <cellStyle name="20% - Accent1 2 7 4 6 4" xfId="15443" xr:uid="{00000000-0005-0000-0000-0000AA3B0000}"/>
    <cellStyle name="20% - Accent1 2 7 4 7" xfId="15444" xr:uid="{00000000-0005-0000-0000-0000AB3B0000}"/>
    <cellStyle name="20% - Accent1 2 7 4 7 2" xfId="15445" xr:uid="{00000000-0005-0000-0000-0000AC3B0000}"/>
    <cellStyle name="20% - Accent1 2 7 4 7 2 2" xfId="15446" xr:uid="{00000000-0005-0000-0000-0000AD3B0000}"/>
    <cellStyle name="20% - Accent1 2 7 4 7 3" xfId="15447" xr:uid="{00000000-0005-0000-0000-0000AE3B0000}"/>
    <cellStyle name="20% - Accent1 2 7 4 8" xfId="15448" xr:uid="{00000000-0005-0000-0000-0000AF3B0000}"/>
    <cellStyle name="20% - Accent1 2 7 4 8 2" xfId="15449" xr:uid="{00000000-0005-0000-0000-0000B03B0000}"/>
    <cellStyle name="20% - Accent1 2 7 4 8 2 2" xfId="15450" xr:uid="{00000000-0005-0000-0000-0000B13B0000}"/>
    <cellStyle name="20% - Accent1 2 7 4 8 3" xfId="15451" xr:uid="{00000000-0005-0000-0000-0000B23B0000}"/>
    <cellStyle name="20% - Accent1 2 7 4 9" xfId="15452" xr:uid="{00000000-0005-0000-0000-0000B33B0000}"/>
    <cellStyle name="20% - Accent1 2 7 4 9 2" xfId="15453" xr:uid="{00000000-0005-0000-0000-0000B43B0000}"/>
    <cellStyle name="20% - Accent1 2 7 5" xfId="15454" xr:uid="{00000000-0005-0000-0000-0000B53B0000}"/>
    <cellStyle name="20% - Accent1 2 7 5 2" xfId="15455" xr:uid="{00000000-0005-0000-0000-0000B63B0000}"/>
    <cellStyle name="20% - Accent1 2 7 5 2 2" xfId="15456" xr:uid="{00000000-0005-0000-0000-0000B73B0000}"/>
    <cellStyle name="20% - Accent1 2 7 5 2 2 2" xfId="15457" xr:uid="{00000000-0005-0000-0000-0000B83B0000}"/>
    <cellStyle name="20% - Accent1 2 7 5 2 2 2 2" xfId="15458" xr:uid="{00000000-0005-0000-0000-0000B93B0000}"/>
    <cellStyle name="20% - Accent1 2 7 5 2 2 3" xfId="15459" xr:uid="{00000000-0005-0000-0000-0000BA3B0000}"/>
    <cellStyle name="20% - Accent1 2 7 5 2 3" xfId="15460" xr:uid="{00000000-0005-0000-0000-0000BB3B0000}"/>
    <cellStyle name="20% - Accent1 2 7 5 2 3 2" xfId="15461" xr:uid="{00000000-0005-0000-0000-0000BC3B0000}"/>
    <cellStyle name="20% - Accent1 2 7 5 2 4" xfId="15462" xr:uid="{00000000-0005-0000-0000-0000BD3B0000}"/>
    <cellStyle name="20% - Accent1 2 7 5 3" xfId="15463" xr:uid="{00000000-0005-0000-0000-0000BE3B0000}"/>
    <cellStyle name="20% - Accent1 2 7 5 3 2" xfId="15464" xr:uid="{00000000-0005-0000-0000-0000BF3B0000}"/>
    <cellStyle name="20% - Accent1 2 7 5 3 2 2" xfId="15465" xr:uid="{00000000-0005-0000-0000-0000C03B0000}"/>
    <cellStyle name="20% - Accent1 2 7 5 3 2 2 2" xfId="15466" xr:uid="{00000000-0005-0000-0000-0000C13B0000}"/>
    <cellStyle name="20% - Accent1 2 7 5 3 2 3" xfId="15467" xr:uid="{00000000-0005-0000-0000-0000C23B0000}"/>
    <cellStyle name="20% - Accent1 2 7 5 3 3" xfId="15468" xr:uid="{00000000-0005-0000-0000-0000C33B0000}"/>
    <cellStyle name="20% - Accent1 2 7 5 3 3 2" xfId="15469" xr:uid="{00000000-0005-0000-0000-0000C43B0000}"/>
    <cellStyle name="20% - Accent1 2 7 5 3 4" xfId="15470" xr:uid="{00000000-0005-0000-0000-0000C53B0000}"/>
    <cellStyle name="20% - Accent1 2 7 5 4" xfId="15471" xr:uid="{00000000-0005-0000-0000-0000C63B0000}"/>
    <cellStyle name="20% - Accent1 2 7 5 4 2" xfId="15472" xr:uid="{00000000-0005-0000-0000-0000C73B0000}"/>
    <cellStyle name="20% - Accent1 2 7 5 4 2 2" xfId="15473" xr:uid="{00000000-0005-0000-0000-0000C83B0000}"/>
    <cellStyle name="20% - Accent1 2 7 5 4 2 2 2" xfId="15474" xr:uid="{00000000-0005-0000-0000-0000C93B0000}"/>
    <cellStyle name="20% - Accent1 2 7 5 4 2 3" xfId="15475" xr:uid="{00000000-0005-0000-0000-0000CA3B0000}"/>
    <cellStyle name="20% - Accent1 2 7 5 4 3" xfId="15476" xr:uid="{00000000-0005-0000-0000-0000CB3B0000}"/>
    <cellStyle name="20% - Accent1 2 7 5 4 3 2" xfId="15477" xr:uid="{00000000-0005-0000-0000-0000CC3B0000}"/>
    <cellStyle name="20% - Accent1 2 7 5 4 4" xfId="15478" xr:uid="{00000000-0005-0000-0000-0000CD3B0000}"/>
    <cellStyle name="20% - Accent1 2 7 5 5" xfId="15479" xr:uid="{00000000-0005-0000-0000-0000CE3B0000}"/>
    <cellStyle name="20% - Accent1 2 7 5 5 2" xfId="15480" xr:uid="{00000000-0005-0000-0000-0000CF3B0000}"/>
    <cellStyle name="20% - Accent1 2 7 5 5 2 2" xfId="15481" xr:uid="{00000000-0005-0000-0000-0000D03B0000}"/>
    <cellStyle name="20% - Accent1 2 7 5 5 3" xfId="15482" xr:uid="{00000000-0005-0000-0000-0000D13B0000}"/>
    <cellStyle name="20% - Accent1 2 7 5 6" xfId="15483" xr:uid="{00000000-0005-0000-0000-0000D23B0000}"/>
    <cellStyle name="20% - Accent1 2 7 5 6 2" xfId="15484" xr:uid="{00000000-0005-0000-0000-0000D33B0000}"/>
    <cellStyle name="20% - Accent1 2 7 5 6 2 2" xfId="15485" xr:uid="{00000000-0005-0000-0000-0000D43B0000}"/>
    <cellStyle name="20% - Accent1 2 7 5 6 3" xfId="15486" xr:uid="{00000000-0005-0000-0000-0000D53B0000}"/>
    <cellStyle name="20% - Accent1 2 7 5 7" xfId="15487" xr:uid="{00000000-0005-0000-0000-0000D63B0000}"/>
    <cellStyle name="20% - Accent1 2 7 5 7 2" xfId="15488" xr:uid="{00000000-0005-0000-0000-0000D73B0000}"/>
    <cellStyle name="20% - Accent1 2 7 5 8" xfId="15489" xr:uid="{00000000-0005-0000-0000-0000D83B0000}"/>
    <cellStyle name="20% - Accent1 2 7 5 8 2" xfId="15490" xr:uid="{00000000-0005-0000-0000-0000D93B0000}"/>
    <cellStyle name="20% - Accent1 2 7 5 9" xfId="15491" xr:uid="{00000000-0005-0000-0000-0000DA3B0000}"/>
    <cellStyle name="20% - Accent1 2 7 6" xfId="15492" xr:uid="{00000000-0005-0000-0000-0000DB3B0000}"/>
    <cellStyle name="20% - Accent1 2 7 6 2" xfId="15493" xr:uid="{00000000-0005-0000-0000-0000DC3B0000}"/>
    <cellStyle name="20% - Accent1 2 7 6 2 2" xfId="15494" xr:uid="{00000000-0005-0000-0000-0000DD3B0000}"/>
    <cellStyle name="20% - Accent1 2 7 6 2 2 2" xfId="15495" xr:uid="{00000000-0005-0000-0000-0000DE3B0000}"/>
    <cellStyle name="20% - Accent1 2 7 6 2 2 2 2" xfId="15496" xr:uid="{00000000-0005-0000-0000-0000DF3B0000}"/>
    <cellStyle name="20% - Accent1 2 7 6 2 2 3" xfId="15497" xr:uid="{00000000-0005-0000-0000-0000E03B0000}"/>
    <cellStyle name="20% - Accent1 2 7 6 2 3" xfId="15498" xr:uid="{00000000-0005-0000-0000-0000E13B0000}"/>
    <cellStyle name="20% - Accent1 2 7 6 2 3 2" xfId="15499" xr:uid="{00000000-0005-0000-0000-0000E23B0000}"/>
    <cellStyle name="20% - Accent1 2 7 6 2 4" xfId="15500" xr:uid="{00000000-0005-0000-0000-0000E33B0000}"/>
    <cellStyle name="20% - Accent1 2 7 6 3" xfId="15501" xr:uid="{00000000-0005-0000-0000-0000E43B0000}"/>
    <cellStyle name="20% - Accent1 2 7 6 3 2" xfId="15502" xr:uid="{00000000-0005-0000-0000-0000E53B0000}"/>
    <cellStyle name="20% - Accent1 2 7 6 3 2 2" xfId="15503" xr:uid="{00000000-0005-0000-0000-0000E63B0000}"/>
    <cellStyle name="20% - Accent1 2 7 6 3 2 2 2" xfId="15504" xr:uid="{00000000-0005-0000-0000-0000E73B0000}"/>
    <cellStyle name="20% - Accent1 2 7 6 3 2 3" xfId="15505" xr:uid="{00000000-0005-0000-0000-0000E83B0000}"/>
    <cellStyle name="20% - Accent1 2 7 6 3 3" xfId="15506" xr:uid="{00000000-0005-0000-0000-0000E93B0000}"/>
    <cellStyle name="20% - Accent1 2 7 6 3 3 2" xfId="15507" xr:uid="{00000000-0005-0000-0000-0000EA3B0000}"/>
    <cellStyle name="20% - Accent1 2 7 6 3 4" xfId="15508" xr:uid="{00000000-0005-0000-0000-0000EB3B0000}"/>
    <cellStyle name="20% - Accent1 2 7 6 4" xfId="15509" xr:uid="{00000000-0005-0000-0000-0000EC3B0000}"/>
    <cellStyle name="20% - Accent1 2 7 6 4 2" xfId="15510" xr:uid="{00000000-0005-0000-0000-0000ED3B0000}"/>
    <cellStyle name="20% - Accent1 2 7 6 4 2 2" xfId="15511" xr:uid="{00000000-0005-0000-0000-0000EE3B0000}"/>
    <cellStyle name="20% - Accent1 2 7 6 4 2 2 2" xfId="15512" xr:uid="{00000000-0005-0000-0000-0000EF3B0000}"/>
    <cellStyle name="20% - Accent1 2 7 6 4 2 3" xfId="15513" xr:uid="{00000000-0005-0000-0000-0000F03B0000}"/>
    <cellStyle name="20% - Accent1 2 7 6 4 3" xfId="15514" xr:uid="{00000000-0005-0000-0000-0000F13B0000}"/>
    <cellStyle name="20% - Accent1 2 7 6 4 3 2" xfId="15515" xr:uid="{00000000-0005-0000-0000-0000F23B0000}"/>
    <cellStyle name="20% - Accent1 2 7 6 4 4" xfId="15516" xr:uid="{00000000-0005-0000-0000-0000F33B0000}"/>
    <cellStyle name="20% - Accent1 2 7 6 5" xfId="15517" xr:uid="{00000000-0005-0000-0000-0000F43B0000}"/>
    <cellStyle name="20% - Accent1 2 7 6 5 2" xfId="15518" xr:uid="{00000000-0005-0000-0000-0000F53B0000}"/>
    <cellStyle name="20% - Accent1 2 7 6 5 2 2" xfId="15519" xr:uid="{00000000-0005-0000-0000-0000F63B0000}"/>
    <cellStyle name="20% - Accent1 2 7 6 5 3" xfId="15520" xr:uid="{00000000-0005-0000-0000-0000F73B0000}"/>
    <cellStyle name="20% - Accent1 2 7 6 6" xfId="15521" xr:uid="{00000000-0005-0000-0000-0000F83B0000}"/>
    <cellStyle name="20% - Accent1 2 7 6 6 2" xfId="15522" xr:uid="{00000000-0005-0000-0000-0000F93B0000}"/>
    <cellStyle name="20% - Accent1 2 7 6 6 2 2" xfId="15523" xr:uid="{00000000-0005-0000-0000-0000FA3B0000}"/>
    <cellStyle name="20% - Accent1 2 7 6 6 3" xfId="15524" xr:uid="{00000000-0005-0000-0000-0000FB3B0000}"/>
    <cellStyle name="20% - Accent1 2 7 6 7" xfId="15525" xr:uid="{00000000-0005-0000-0000-0000FC3B0000}"/>
    <cellStyle name="20% - Accent1 2 7 6 7 2" xfId="15526" xr:uid="{00000000-0005-0000-0000-0000FD3B0000}"/>
    <cellStyle name="20% - Accent1 2 7 6 8" xfId="15527" xr:uid="{00000000-0005-0000-0000-0000FE3B0000}"/>
    <cellStyle name="20% - Accent1 2 7 6 8 2" xfId="15528" xr:uid="{00000000-0005-0000-0000-0000FF3B0000}"/>
    <cellStyle name="20% - Accent1 2 7 6 9" xfId="15529" xr:uid="{00000000-0005-0000-0000-0000003C0000}"/>
    <cellStyle name="20% - Accent1 2 7 7" xfId="15530" xr:uid="{00000000-0005-0000-0000-0000013C0000}"/>
    <cellStyle name="20% - Accent1 2 7 7 2" xfId="15531" xr:uid="{00000000-0005-0000-0000-0000023C0000}"/>
    <cellStyle name="20% - Accent1 2 7 7 2 2" xfId="15532" xr:uid="{00000000-0005-0000-0000-0000033C0000}"/>
    <cellStyle name="20% - Accent1 2 7 7 2 2 2" xfId="15533" xr:uid="{00000000-0005-0000-0000-0000043C0000}"/>
    <cellStyle name="20% - Accent1 2 7 7 2 3" xfId="15534" xr:uid="{00000000-0005-0000-0000-0000053C0000}"/>
    <cellStyle name="20% - Accent1 2 7 7 3" xfId="15535" xr:uid="{00000000-0005-0000-0000-0000063C0000}"/>
    <cellStyle name="20% - Accent1 2 7 7 3 2" xfId="15536" xr:uid="{00000000-0005-0000-0000-0000073C0000}"/>
    <cellStyle name="20% - Accent1 2 7 7 4" xfId="15537" xr:uid="{00000000-0005-0000-0000-0000083C0000}"/>
    <cellStyle name="20% - Accent1 2 7 8" xfId="15538" xr:uid="{00000000-0005-0000-0000-0000093C0000}"/>
    <cellStyle name="20% - Accent1 2 7 8 2" xfId="15539" xr:uid="{00000000-0005-0000-0000-00000A3C0000}"/>
    <cellStyle name="20% - Accent1 2 7 8 2 2" xfId="15540" xr:uid="{00000000-0005-0000-0000-00000B3C0000}"/>
    <cellStyle name="20% - Accent1 2 7 8 2 2 2" xfId="15541" xr:uid="{00000000-0005-0000-0000-00000C3C0000}"/>
    <cellStyle name="20% - Accent1 2 7 8 2 3" xfId="15542" xr:uid="{00000000-0005-0000-0000-00000D3C0000}"/>
    <cellStyle name="20% - Accent1 2 7 8 3" xfId="15543" xr:uid="{00000000-0005-0000-0000-00000E3C0000}"/>
    <cellStyle name="20% - Accent1 2 7 8 3 2" xfId="15544" xr:uid="{00000000-0005-0000-0000-00000F3C0000}"/>
    <cellStyle name="20% - Accent1 2 7 8 4" xfId="15545" xr:uid="{00000000-0005-0000-0000-0000103C0000}"/>
    <cellStyle name="20% - Accent1 2 7 9" xfId="15546" xr:uid="{00000000-0005-0000-0000-0000113C0000}"/>
    <cellStyle name="20% - Accent1 2 7 9 2" xfId="15547" xr:uid="{00000000-0005-0000-0000-0000123C0000}"/>
    <cellStyle name="20% - Accent1 2 7 9 2 2" xfId="15548" xr:uid="{00000000-0005-0000-0000-0000133C0000}"/>
    <cellStyle name="20% - Accent1 2 7 9 2 2 2" xfId="15549" xr:uid="{00000000-0005-0000-0000-0000143C0000}"/>
    <cellStyle name="20% - Accent1 2 7 9 2 3" xfId="15550" xr:uid="{00000000-0005-0000-0000-0000153C0000}"/>
    <cellStyle name="20% - Accent1 2 7 9 3" xfId="15551" xr:uid="{00000000-0005-0000-0000-0000163C0000}"/>
    <cellStyle name="20% - Accent1 2 7 9 3 2" xfId="15552" xr:uid="{00000000-0005-0000-0000-0000173C0000}"/>
    <cellStyle name="20% - Accent1 2 7 9 4" xfId="15553" xr:uid="{00000000-0005-0000-0000-0000183C0000}"/>
    <cellStyle name="20% - Accent1 2 8" xfId="15554" xr:uid="{00000000-0005-0000-0000-0000193C0000}"/>
    <cellStyle name="20% - Accent1 2 8 10" xfId="15555" xr:uid="{00000000-0005-0000-0000-00001A3C0000}"/>
    <cellStyle name="20% - Accent1 2 8 10 2" xfId="15556" xr:uid="{00000000-0005-0000-0000-00001B3C0000}"/>
    <cellStyle name="20% - Accent1 2 8 11" xfId="15557" xr:uid="{00000000-0005-0000-0000-00001C3C0000}"/>
    <cellStyle name="20% - Accent1 2 8 11 2" xfId="15558" xr:uid="{00000000-0005-0000-0000-00001D3C0000}"/>
    <cellStyle name="20% - Accent1 2 8 12" xfId="15559" xr:uid="{00000000-0005-0000-0000-00001E3C0000}"/>
    <cellStyle name="20% - Accent1 2 8 2" xfId="15560" xr:uid="{00000000-0005-0000-0000-00001F3C0000}"/>
    <cellStyle name="20% - Accent1 2 8 2 10" xfId="15561" xr:uid="{00000000-0005-0000-0000-0000203C0000}"/>
    <cellStyle name="20% - Accent1 2 8 2 10 2" xfId="15562" xr:uid="{00000000-0005-0000-0000-0000213C0000}"/>
    <cellStyle name="20% - Accent1 2 8 2 11" xfId="15563" xr:uid="{00000000-0005-0000-0000-0000223C0000}"/>
    <cellStyle name="20% - Accent1 2 8 2 2" xfId="15564" xr:uid="{00000000-0005-0000-0000-0000233C0000}"/>
    <cellStyle name="20% - Accent1 2 8 2 2 2" xfId="15565" xr:uid="{00000000-0005-0000-0000-0000243C0000}"/>
    <cellStyle name="20% - Accent1 2 8 2 2 2 2" xfId="15566" xr:uid="{00000000-0005-0000-0000-0000253C0000}"/>
    <cellStyle name="20% - Accent1 2 8 2 2 2 2 2" xfId="15567" xr:uid="{00000000-0005-0000-0000-0000263C0000}"/>
    <cellStyle name="20% - Accent1 2 8 2 2 2 2 2 2" xfId="15568" xr:uid="{00000000-0005-0000-0000-0000273C0000}"/>
    <cellStyle name="20% - Accent1 2 8 2 2 2 2 3" xfId="15569" xr:uid="{00000000-0005-0000-0000-0000283C0000}"/>
    <cellStyle name="20% - Accent1 2 8 2 2 2 3" xfId="15570" xr:uid="{00000000-0005-0000-0000-0000293C0000}"/>
    <cellStyle name="20% - Accent1 2 8 2 2 2 3 2" xfId="15571" xr:uid="{00000000-0005-0000-0000-00002A3C0000}"/>
    <cellStyle name="20% - Accent1 2 8 2 2 2 4" xfId="15572" xr:uid="{00000000-0005-0000-0000-00002B3C0000}"/>
    <cellStyle name="20% - Accent1 2 8 2 2 3" xfId="15573" xr:uid="{00000000-0005-0000-0000-00002C3C0000}"/>
    <cellStyle name="20% - Accent1 2 8 2 2 3 2" xfId="15574" xr:uid="{00000000-0005-0000-0000-00002D3C0000}"/>
    <cellStyle name="20% - Accent1 2 8 2 2 3 2 2" xfId="15575" xr:uid="{00000000-0005-0000-0000-00002E3C0000}"/>
    <cellStyle name="20% - Accent1 2 8 2 2 3 2 2 2" xfId="15576" xr:uid="{00000000-0005-0000-0000-00002F3C0000}"/>
    <cellStyle name="20% - Accent1 2 8 2 2 3 2 3" xfId="15577" xr:uid="{00000000-0005-0000-0000-0000303C0000}"/>
    <cellStyle name="20% - Accent1 2 8 2 2 3 3" xfId="15578" xr:uid="{00000000-0005-0000-0000-0000313C0000}"/>
    <cellStyle name="20% - Accent1 2 8 2 2 3 3 2" xfId="15579" xr:uid="{00000000-0005-0000-0000-0000323C0000}"/>
    <cellStyle name="20% - Accent1 2 8 2 2 3 4" xfId="15580" xr:uid="{00000000-0005-0000-0000-0000333C0000}"/>
    <cellStyle name="20% - Accent1 2 8 2 2 4" xfId="15581" xr:uid="{00000000-0005-0000-0000-0000343C0000}"/>
    <cellStyle name="20% - Accent1 2 8 2 2 4 2" xfId="15582" xr:uid="{00000000-0005-0000-0000-0000353C0000}"/>
    <cellStyle name="20% - Accent1 2 8 2 2 4 2 2" xfId="15583" xr:uid="{00000000-0005-0000-0000-0000363C0000}"/>
    <cellStyle name="20% - Accent1 2 8 2 2 4 2 2 2" xfId="15584" xr:uid="{00000000-0005-0000-0000-0000373C0000}"/>
    <cellStyle name="20% - Accent1 2 8 2 2 4 2 3" xfId="15585" xr:uid="{00000000-0005-0000-0000-0000383C0000}"/>
    <cellStyle name="20% - Accent1 2 8 2 2 4 3" xfId="15586" xr:uid="{00000000-0005-0000-0000-0000393C0000}"/>
    <cellStyle name="20% - Accent1 2 8 2 2 4 3 2" xfId="15587" xr:uid="{00000000-0005-0000-0000-00003A3C0000}"/>
    <cellStyle name="20% - Accent1 2 8 2 2 4 4" xfId="15588" xr:uid="{00000000-0005-0000-0000-00003B3C0000}"/>
    <cellStyle name="20% - Accent1 2 8 2 2 5" xfId="15589" xr:uid="{00000000-0005-0000-0000-00003C3C0000}"/>
    <cellStyle name="20% - Accent1 2 8 2 2 5 2" xfId="15590" xr:uid="{00000000-0005-0000-0000-00003D3C0000}"/>
    <cellStyle name="20% - Accent1 2 8 2 2 5 2 2" xfId="15591" xr:uid="{00000000-0005-0000-0000-00003E3C0000}"/>
    <cellStyle name="20% - Accent1 2 8 2 2 5 3" xfId="15592" xr:uid="{00000000-0005-0000-0000-00003F3C0000}"/>
    <cellStyle name="20% - Accent1 2 8 2 2 6" xfId="15593" xr:uid="{00000000-0005-0000-0000-0000403C0000}"/>
    <cellStyle name="20% - Accent1 2 8 2 2 6 2" xfId="15594" xr:uid="{00000000-0005-0000-0000-0000413C0000}"/>
    <cellStyle name="20% - Accent1 2 8 2 2 6 2 2" xfId="15595" xr:uid="{00000000-0005-0000-0000-0000423C0000}"/>
    <cellStyle name="20% - Accent1 2 8 2 2 6 3" xfId="15596" xr:uid="{00000000-0005-0000-0000-0000433C0000}"/>
    <cellStyle name="20% - Accent1 2 8 2 2 7" xfId="15597" xr:uid="{00000000-0005-0000-0000-0000443C0000}"/>
    <cellStyle name="20% - Accent1 2 8 2 2 7 2" xfId="15598" xr:uid="{00000000-0005-0000-0000-0000453C0000}"/>
    <cellStyle name="20% - Accent1 2 8 2 2 8" xfId="15599" xr:uid="{00000000-0005-0000-0000-0000463C0000}"/>
    <cellStyle name="20% - Accent1 2 8 2 2 8 2" xfId="15600" xr:uid="{00000000-0005-0000-0000-0000473C0000}"/>
    <cellStyle name="20% - Accent1 2 8 2 2 9" xfId="15601" xr:uid="{00000000-0005-0000-0000-0000483C0000}"/>
    <cellStyle name="20% - Accent1 2 8 2 3" xfId="15602" xr:uid="{00000000-0005-0000-0000-0000493C0000}"/>
    <cellStyle name="20% - Accent1 2 8 2 3 2" xfId="15603" xr:uid="{00000000-0005-0000-0000-00004A3C0000}"/>
    <cellStyle name="20% - Accent1 2 8 2 3 2 2" xfId="15604" xr:uid="{00000000-0005-0000-0000-00004B3C0000}"/>
    <cellStyle name="20% - Accent1 2 8 2 3 2 2 2" xfId="15605" xr:uid="{00000000-0005-0000-0000-00004C3C0000}"/>
    <cellStyle name="20% - Accent1 2 8 2 3 2 2 2 2" xfId="15606" xr:uid="{00000000-0005-0000-0000-00004D3C0000}"/>
    <cellStyle name="20% - Accent1 2 8 2 3 2 2 3" xfId="15607" xr:uid="{00000000-0005-0000-0000-00004E3C0000}"/>
    <cellStyle name="20% - Accent1 2 8 2 3 2 3" xfId="15608" xr:uid="{00000000-0005-0000-0000-00004F3C0000}"/>
    <cellStyle name="20% - Accent1 2 8 2 3 2 3 2" xfId="15609" xr:uid="{00000000-0005-0000-0000-0000503C0000}"/>
    <cellStyle name="20% - Accent1 2 8 2 3 2 4" xfId="15610" xr:uid="{00000000-0005-0000-0000-0000513C0000}"/>
    <cellStyle name="20% - Accent1 2 8 2 3 3" xfId="15611" xr:uid="{00000000-0005-0000-0000-0000523C0000}"/>
    <cellStyle name="20% - Accent1 2 8 2 3 3 2" xfId="15612" xr:uid="{00000000-0005-0000-0000-0000533C0000}"/>
    <cellStyle name="20% - Accent1 2 8 2 3 3 2 2" xfId="15613" xr:uid="{00000000-0005-0000-0000-0000543C0000}"/>
    <cellStyle name="20% - Accent1 2 8 2 3 3 2 2 2" xfId="15614" xr:uid="{00000000-0005-0000-0000-0000553C0000}"/>
    <cellStyle name="20% - Accent1 2 8 2 3 3 2 3" xfId="15615" xr:uid="{00000000-0005-0000-0000-0000563C0000}"/>
    <cellStyle name="20% - Accent1 2 8 2 3 3 3" xfId="15616" xr:uid="{00000000-0005-0000-0000-0000573C0000}"/>
    <cellStyle name="20% - Accent1 2 8 2 3 3 3 2" xfId="15617" xr:uid="{00000000-0005-0000-0000-0000583C0000}"/>
    <cellStyle name="20% - Accent1 2 8 2 3 3 4" xfId="15618" xr:uid="{00000000-0005-0000-0000-0000593C0000}"/>
    <cellStyle name="20% - Accent1 2 8 2 3 4" xfId="15619" xr:uid="{00000000-0005-0000-0000-00005A3C0000}"/>
    <cellStyle name="20% - Accent1 2 8 2 3 4 2" xfId="15620" xr:uid="{00000000-0005-0000-0000-00005B3C0000}"/>
    <cellStyle name="20% - Accent1 2 8 2 3 4 2 2" xfId="15621" xr:uid="{00000000-0005-0000-0000-00005C3C0000}"/>
    <cellStyle name="20% - Accent1 2 8 2 3 4 2 2 2" xfId="15622" xr:uid="{00000000-0005-0000-0000-00005D3C0000}"/>
    <cellStyle name="20% - Accent1 2 8 2 3 4 2 3" xfId="15623" xr:uid="{00000000-0005-0000-0000-00005E3C0000}"/>
    <cellStyle name="20% - Accent1 2 8 2 3 4 3" xfId="15624" xr:uid="{00000000-0005-0000-0000-00005F3C0000}"/>
    <cellStyle name="20% - Accent1 2 8 2 3 4 3 2" xfId="15625" xr:uid="{00000000-0005-0000-0000-0000603C0000}"/>
    <cellStyle name="20% - Accent1 2 8 2 3 4 4" xfId="15626" xr:uid="{00000000-0005-0000-0000-0000613C0000}"/>
    <cellStyle name="20% - Accent1 2 8 2 3 5" xfId="15627" xr:uid="{00000000-0005-0000-0000-0000623C0000}"/>
    <cellStyle name="20% - Accent1 2 8 2 3 5 2" xfId="15628" xr:uid="{00000000-0005-0000-0000-0000633C0000}"/>
    <cellStyle name="20% - Accent1 2 8 2 3 5 2 2" xfId="15629" xr:uid="{00000000-0005-0000-0000-0000643C0000}"/>
    <cellStyle name="20% - Accent1 2 8 2 3 5 3" xfId="15630" xr:uid="{00000000-0005-0000-0000-0000653C0000}"/>
    <cellStyle name="20% - Accent1 2 8 2 3 6" xfId="15631" xr:uid="{00000000-0005-0000-0000-0000663C0000}"/>
    <cellStyle name="20% - Accent1 2 8 2 3 6 2" xfId="15632" xr:uid="{00000000-0005-0000-0000-0000673C0000}"/>
    <cellStyle name="20% - Accent1 2 8 2 3 6 2 2" xfId="15633" xr:uid="{00000000-0005-0000-0000-0000683C0000}"/>
    <cellStyle name="20% - Accent1 2 8 2 3 6 3" xfId="15634" xr:uid="{00000000-0005-0000-0000-0000693C0000}"/>
    <cellStyle name="20% - Accent1 2 8 2 3 7" xfId="15635" xr:uid="{00000000-0005-0000-0000-00006A3C0000}"/>
    <cellStyle name="20% - Accent1 2 8 2 3 7 2" xfId="15636" xr:uid="{00000000-0005-0000-0000-00006B3C0000}"/>
    <cellStyle name="20% - Accent1 2 8 2 3 8" xfId="15637" xr:uid="{00000000-0005-0000-0000-00006C3C0000}"/>
    <cellStyle name="20% - Accent1 2 8 2 3 8 2" xfId="15638" xr:uid="{00000000-0005-0000-0000-00006D3C0000}"/>
    <cellStyle name="20% - Accent1 2 8 2 3 9" xfId="15639" xr:uid="{00000000-0005-0000-0000-00006E3C0000}"/>
    <cellStyle name="20% - Accent1 2 8 2 4" xfId="15640" xr:uid="{00000000-0005-0000-0000-00006F3C0000}"/>
    <cellStyle name="20% - Accent1 2 8 2 4 2" xfId="15641" xr:uid="{00000000-0005-0000-0000-0000703C0000}"/>
    <cellStyle name="20% - Accent1 2 8 2 4 2 2" xfId="15642" xr:uid="{00000000-0005-0000-0000-0000713C0000}"/>
    <cellStyle name="20% - Accent1 2 8 2 4 2 2 2" xfId="15643" xr:uid="{00000000-0005-0000-0000-0000723C0000}"/>
    <cellStyle name="20% - Accent1 2 8 2 4 2 3" xfId="15644" xr:uid="{00000000-0005-0000-0000-0000733C0000}"/>
    <cellStyle name="20% - Accent1 2 8 2 4 3" xfId="15645" xr:uid="{00000000-0005-0000-0000-0000743C0000}"/>
    <cellStyle name="20% - Accent1 2 8 2 4 3 2" xfId="15646" xr:uid="{00000000-0005-0000-0000-0000753C0000}"/>
    <cellStyle name="20% - Accent1 2 8 2 4 4" xfId="15647" xr:uid="{00000000-0005-0000-0000-0000763C0000}"/>
    <cellStyle name="20% - Accent1 2 8 2 5" xfId="15648" xr:uid="{00000000-0005-0000-0000-0000773C0000}"/>
    <cellStyle name="20% - Accent1 2 8 2 5 2" xfId="15649" xr:uid="{00000000-0005-0000-0000-0000783C0000}"/>
    <cellStyle name="20% - Accent1 2 8 2 5 2 2" xfId="15650" xr:uid="{00000000-0005-0000-0000-0000793C0000}"/>
    <cellStyle name="20% - Accent1 2 8 2 5 2 2 2" xfId="15651" xr:uid="{00000000-0005-0000-0000-00007A3C0000}"/>
    <cellStyle name="20% - Accent1 2 8 2 5 2 3" xfId="15652" xr:uid="{00000000-0005-0000-0000-00007B3C0000}"/>
    <cellStyle name="20% - Accent1 2 8 2 5 3" xfId="15653" xr:uid="{00000000-0005-0000-0000-00007C3C0000}"/>
    <cellStyle name="20% - Accent1 2 8 2 5 3 2" xfId="15654" xr:uid="{00000000-0005-0000-0000-00007D3C0000}"/>
    <cellStyle name="20% - Accent1 2 8 2 5 4" xfId="15655" xr:uid="{00000000-0005-0000-0000-00007E3C0000}"/>
    <cellStyle name="20% - Accent1 2 8 2 6" xfId="15656" xr:uid="{00000000-0005-0000-0000-00007F3C0000}"/>
    <cellStyle name="20% - Accent1 2 8 2 6 2" xfId="15657" xr:uid="{00000000-0005-0000-0000-0000803C0000}"/>
    <cellStyle name="20% - Accent1 2 8 2 6 2 2" xfId="15658" xr:uid="{00000000-0005-0000-0000-0000813C0000}"/>
    <cellStyle name="20% - Accent1 2 8 2 6 2 2 2" xfId="15659" xr:uid="{00000000-0005-0000-0000-0000823C0000}"/>
    <cellStyle name="20% - Accent1 2 8 2 6 2 3" xfId="15660" xr:uid="{00000000-0005-0000-0000-0000833C0000}"/>
    <cellStyle name="20% - Accent1 2 8 2 6 3" xfId="15661" xr:uid="{00000000-0005-0000-0000-0000843C0000}"/>
    <cellStyle name="20% - Accent1 2 8 2 6 3 2" xfId="15662" xr:uid="{00000000-0005-0000-0000-0000853C0000}"/>
    <cellStyle name="20% - Accent1 2 8 2 6 4" xfId="15663" xr:uid="{00000000-0005-0000-0000-0000863C0000}"/>
    <cellStyle name="20% - Accent1 2 8 2 7" xfId="15664" xr:uid="{00000000-0005-0000-0000-0000873C0000}"/>
    <cellStyle name="20% - Accent1 2 8 2 7 2" xfId="15665" xr:uid="{00000000-0005-0000-0000-0000883C0000}"/>
    <cellStyle name="20% - Accent1 2 8 2 7 2 2" xfId="15666" xr:uid="{00000000-0005-0000-0000-0000893C0000}"/>
    <cellStyle name="20% - Accent1 2 8 2 7 3" xfId="15667" xr:uid="{00000000-0005-0000-0000-00008A3C0000}"/>
    <cellStyle name="20% - Accent1 2 8 2 8" xfId="15668" xr:uid="{00000000-0005-0000-0000-00008B3C0000}"/>
    <cellStyle name="20% - Accent1 2 8 2 8 2" xfId="15669" xr:uid="{00000000-0005-0000-0000-00008C3C0000}"/>
    <cellStyle name="20% - Accent1 2 8 2 8 2 2" xfId="15670" xr:uid="{00000000-0005-0000-0000-00008D3C0000}"/>
    <cellStyle name="20% - Accent1 2 8 2 8 3" xfId="15671" xr:uid="{00000000-0005-0000-0000-00008E3C0000}"/>
    <cellStyle name="20% - Accent1 2 8 2 9" xfId="15672" xr:uid="{00000000-0005-0000-0000-00008F3C0000}"/>
    <cellStyle name="20% - Accent1 2 8 2 9 2" xfId="15673" xr:uid="{00000000-0005-0000-0000-0000903C0000}"/>
    <cellStyle name="20% - Accent1 2 8 3" xfId="15674" xr:uid="{00000000-0005-0000-0000-0000913C0000}"/>
    <cellStyle name="20% - Accent1 2 8 3 2" xfId="15675" xr:uid="{00000000-0005-0000-0000-0000923C0000}"/>
    <cellStyle name="20% - Accent1 2 8 3 2 2" xfId="15676" xr:uid="{00000000-0005-0000-0000-0000933C0000}"/>
    <cellStyle name="20% - Accent1 2 8 3 2 2 2" xfId="15677" xr:uid="{00000000-0005-0000-0000-0000943C0000}"/>
    <cellStyle name="20% - Accent1 2 8 3 2 2 2 2" xfId="15678" xr:uid="{00000000-0005-0000-0000-0000953C0000}"/>
    <cellStyle name="20% - Accent1 2 8 3 2 2 3" xfId="15679" xr:uid="{00000000-0005-0000-0000-0000963C0000}"/>
    <cellStyle name="20% - Accent1 2 8 3 2 3" xfId="15680" xr:uid="{00000000-0005-0000-0000-0000973C0000}"/>
    <cellStyle name="20% - Accent1 2 8 3 2 3 2" xfId="15681" xr:uid="{00000000-0005-0000-0000-0000983C0000}"/>
    <cellStyle name="20% - Accent1 2 8 3 2 4" xfId="15682" xr:uid="{00000000-0005-0000-0000-0000993C0000}"/>
    <cellStyle name="20% - Accent1 2 8 3 3" xfId="15683" xr:uid="{00000000-0005-0000-0000-00009A3C0000}"/>
    <cellStyle name="20% - Accent1 2 8 3 3 2" xfId="15684" xr:uid="{00000000-0005-0000-0000-00009B3C0000}"/>
    <cellStyle name="20% - Accent1 2 8 3 3 2 2" xfId="15685" xr:uid="{00000000-0005-0000-0000-00009C3C0000}"/>
    <cellStyle name="20% - Accent1 2 8 3 3 2 2 2" xfId="15686" xr:uid="{00000000-0005-0000-0000-00009D3C0000}"/>
    <cellStyle name="20% - Accent1 2 8 3 3 2 3" xfId="15687" xr:uid="{00000000-0005-0000-0000-00009E3C0000}"/>
    <cellStyle name="20% - Accent1 2 8 3 3 3" xfId="15688" xr:uid="{00000000-0005-0000-0000-00009F3C0000}"/>
    <cellStyle name="20% - Accent1 2 8 3 3 3 2" xfId="15689" xr:uid="{00000000-0005-0000-0000-0000A03C0000}"/>
    <cellStyle name="20% - Accent1 2 8 3 3 4" xfId="15690" xr:uid="{00000000-0005-0000-0000-0000A13C0000}"/>
    <cellStyle name="20% - Accent1 2 8 3 4" xfId="15691" xr:uid="{00000000-0005-0000-0000-0000A23C0000}"/>
    <cellStyle name="20% - Accent1 2 8 3 4 2" xfId="15692" xr:uid="{00000000-0005-0000-0000-0000A33C0000}"/>
    <cellStyle name="20% - Accent1 2 8 3 4 2 2" xfId="15693" xr:uid="{00000000-0005-0000-0000-0000A43C0000}"/>
    <cellStyle name="20% - Accent1 2 8 3 4 2 2 2" xfId="15694" xr:uid="{00000000-0005-0000-0000-0000A53C0000}"/>
    <cellStyle name="20% - Accent1 2 8 3 4 2 3" xfId="15695" xr:uid="{00000000-0005-0000-0000-0000A63C0000}"/>
    <cellStyle name="20% - Accent1 2 8 3 4 3" xfId="15696" xr:uid="{00000000-0005-0000-0000-0000A73C0000}"/>
    <cellStyle name="20% - Accent1 2 8 3 4 3 2" xfId="15697" xr:uid="{00000000-0005-0000-0000-0000A83C0000}"/>
    <cellStyle name="20% - Accent1 2 8 3 4 4" xfId="15698" xr:uid="{00000000-0005-0000-0000-0000A93C0000}"/>
    <cellStyle name="20% - Accent1 2 8 3 5" xfId="15699" xr:uid="{00000000-0005-0000-0000-0000AA3C0000}"/>
    <cellStyle name="20% - Accent1 2 8 3 5 2" xfId="15700" xr:uid="{00000000-0005-0000-0000-0000AB3C0000}"/>
    <cellStyle name="20% - Accent1 2 8 3 5 2 2" xfId="15701" xr:uid="{00000000-0005-0000-0000-0000AC3C0000}"/>
    <cellStyle name="20% - Accent1 2 8 3 5 3" xfId="15702" xr:uid="{00000000-0005-0000-0000-0000AD3C0000}"/>
    <cellStyle name="20% - Accent1 2 8 3 6" xfId="15703" xr:uid="{00000000-0005-0000-0000-0000AE3C0000}"/>
    <cellStyle name="20% - Accent1 2 8 3 6 2" xfId="15704" xr:uid="{00000000-0005-0000-0000-0000AF3C0000}"/>
    <cellStyle name="20% - Accent1 2 8 3 6 2 2" xfId="15705" xr:uid="{00000000-0005-0000-0000-0000B03C0000}"/>
    <cellStyle name="20% - Accent1 2 8 3 6 3" xfId="15706" xr:uid="{00000000-0005-0000-0000-0000B13C0000}"/>
    <cellStyle name="20% - Accent1 2 8 3 7" xfId="15707" xr:uid="{00000000-0005-0000-0000-0000B23C0000}"/>
    <cellStyle name="20% - Accent1 2 8 3 7 2" xfId="15708" xr:uid="{00000000-0005-0000-0000-0000B33C0000}"/>
    <cellStyle name="20% - Accent1 2 8 3 8" xfId="15709" xr:uid="{00000000-0005-0000-0000-0000B43C0000}"/>
    <cellStyle name="20% - Accent1 2 8 3 8 2" xfId="15710" xr:uid="{00000000-0005-0000-0000-0000B53C0000}"/>
    <cellStyle name="20% - Accent1 2 8 3 9" xfId="15711" xr:uid="{00000000-0005-0000-0000-0000B63C0000}"/>
    <cellStyle name="20% - Accent1 2 8 4" xfId="15712" xr:uid="{00000000-0005-0000-0000-0000B73C0000}"/>
    <cellStyle name="20% - Accent1 2 8 4 2" xfId="15713" xr:uid="{00000000-0005-0000-0000-0000B83C0000}"/>
    <cellStyle name="20% - Accent1 2 8 4 2 2" xfId="15714" xr:uid="{00000000-0005-0000-0000-0000B93C0000}"/>
    <cellStyle name="20% - Accent1 2 8 4 2 2 2" xfId="15715" xr:uid="{00000000-0005-0000-0000-0000BA3C0000}"/>
    <cellStyle name="20% - Accent1 2 8 4 2 2 2 2" xfId="15716" xr:uid="{00000000-0005-0000-0000-0000BB3C0000}"/>
    <cellStyle name="20% - Accent1 2 8 4 2 2 3" xfId="15717" xr:uid="{00000000-0005-0000-0000-0000BC3C0000}"/>
    <cellStyle name="20% - Accent1 2 8 4 2 3" xfId="15718" xr:uid="{00000000-0005-0000-0000-0000BD3C0000}"/>
    <cellStyle name="20% - Accent1 2 8 4 2 3 2" xfId="15719" xr:uid="{00000000-0005-0000-0000-0000BE3C0000}"/>
    <cellStyle name="20% - Accent1 2 8 4 2 4" xfId="15720" xr:uid="{00000000-0005-0000-0000-0000BF3C0000}"/>
    <cellStyle name="20% - Accent1 2 8 4 3" xfId="15721" xr:uid="{00000000-0005-0000-0000-0000C03C0000}"/>
    <cellStyle name="20% - Accent1 2 8 4 3 2" xfId="15722" xr:uid="{00000000-0005-0000-0000-0000C13C0000}"/>
    <cellStyle name="20% - Accent1 2 8 4 3 2 2" xfId="15723" xr:uid="{00000000-0005-0000-0000-0000C23C0000}"/>
    <cellStyle name="20% - Accent1 2 8 4 3 2 2 2" xfId="15724" xr:uid="{00000000-0005-0000-0000-0000C33C0000}"/>
    <cellStyle name="20% - Accent1 2 8 4 3 2 3" xfId="15725" xr:uid="{00000000-0005-0000-0000-0000C43C0000}"/>
    <cellStyle name="20% - Accent1 2 8 4 3 3" xfId="15726" xr:uid="{00000000-0005-0000-0000-0000C53C0000}"/>
    <cellStyle name="20% - Accent1 2 8 4 3 3 2" xfId="15727" xr:uid="{00000000-0005-0000-0000-0000C63C0000}"/>
    <cellStyle name="20% - Accent1 2 8 4 3 4" xfId="15728" xr:uid="{00000000-0005-0000-0000-0000C73C0000}"/>
    <cellStyle name="20% - Accent1 2 8 4 4" xfId="15729" xr:uid="{00000000-0005-0000-0000-0000C83C0000}"/>
    <cellStyle name="20% - Accent1 2 8 4 4 2" xfId="15730" xr:uid="{00000000-0005-0000-0000-0000C93C0000}"/>
    <cellStyle name="20% - Accent1 2 8 4 4 2 2" xfId="15731" xr:uid="{00000000-0005-0000-0000-0000CA3C0000}"/>
    <cellStyle name="20% - Accent1 2 8 4 4 2 2 2" xfId="15732" xr:uid="{00000000-0005-0000-0000-0000CB3C0000}"/>
    <cellStyle name="20% - Accent1 2 8 4 4 2 3" xfId="15733" xr:uid="{00000000-0005-0000-0000-0000CC3C0000}"/>
    <cellStyle name="20% - Accent1 2 8 4 4 3" xfId="15734" xr:uid="{00000000-0005-0000-0000-0000CD3C0000}"/>
    <cellStyle name="20% - Accent1 2 8 4 4 3 2" xfId="15735" xr:uid="{00000000-0005-0000-0000-0000CE3C0000}"/>
    <cellStyle name="20% - Accent1 2 8 4 4 4" xfId="15736" xr:uid="{00000000-0005-0000-0000-0000CF3C0000}"/>
    <cellStyle name="20% - Accent1 2 8 4 5" xfId="15737" xr:uid="{00000000-0005-0000-0000-0000D03C0000}"/>
    <cellStyle name="20% - Accent1 2 8 4 5 2" xfId="15738" xr:uid="{00000000-0005-0000-0000-0000D13C0000}"/>
    <cellStyle name="20% - Accent1 2 8 4 5 2 2" xfId="15739" xr:uid="{00000000-0005-0000-0000-0000D23C0000}"/>
    <cellStyle name="20% - Accent1 2 8 4 5 3" xfId="15740" xr:uid="{00000000-0005-0000-0000-0000D33C0000}"/>
    <cellStyle name="20% - Accent1 2 8 4 6" xfId="15741" xr:uid="{00000000-0005-0000-0000-0000D43C0000}"/>
    <cellStyle name="20% - Accent1 2 8 4 6 2" xfId="15742" xr:uid="{00000000-0005-0000-0000-0000D53C0000}"/>
    <cellStyle name="20% - Accent1 2 8 4 6 2 2" xfId="15743" xr:uid="{00000000-0005-0000-0000-0000D63C0000}"/>
    <cellStyle name="20% - Accent1 2 8 4 6 3" xfId="15744" xr:uid="{00000000-0005-0000-0000-0000D73C0000}"/>
    <cellStyle name="20% - Accent1 2 8 4 7" xfId="15745" xr:uid="{00000000-0005-0000-0000-0000D83C0000}"/>
    <cellStyle name="20% - Accent1 2 8 4 7 2" xfId="15746" xr:uid="{00000000-0005-0000-0000-0000D93C0000}"/>
    <cellStyle name="20% - Accent1 2 8 4 8" xfId="15747" xr:uid="{00000000-0005-0000-0000-0000DA3C0000}"/>
    <cellStyle name="20% - Accent1 2 8 4 8 2" xfId="15748" xr:uid="{00000000-0005-0000-0000-0000DB3C0000}"/>
    <cellStyle name="20% - Accent1 2 8 4 9" xfId="15749" xr:uid="{00000000-0005-0000-0000-0000DC3C0000}"/>
    <cellStyle name="20% - Accent1 2 8 5" xfId="15750" xr:uid="{00000000-0005-0000-0000-0000DD3C0000}"/>
    <cellStyle name="20% - Accent1 2 8 5 2" xfId="15751" xr:uid="{00000000-0005-0000-0000-0000DE3C0000}"/>
    <cellStyle name="20% - Accent1 2 8 5 2 2" xfId="15752" xr:uid="{00000000-0005-0000-0000-0000DF3C0000}"/>
    <cellStyle name="20% - Accent1 2 8 5 2 2 2" xfId="15753" xr:uid="{00000000-0005-0000-0000-0000E03C0000}"/>
    <cellStyle name="20% - Accent1 2 8 5 2 3" xfId="15754" xr:uid="{00000000-0005-0000-0000-0000E13C0000}"/>
    <cellStyle name="20% - Accent1 2 8 5 3" xfId="15755" xr:uid="{00000000-0005-0000-0000-0000E23C0000}"/>
    <cellStyle name="20% - Accent1 2 8 5 3 2" xfId="15756" xr:uid="{00000000-0005-0000-0000-0000E33C0000}"/>
    <cellStyle name="20% - Accent1 2 8 5 4" xfId="15757" xr:uid="{00000000-0005-0000-0000-0000E43C0000}"/>
    <cellStyle name="20% - Accent1 2 8 6" xfId="15758" xr:uid="{00000000-0005-0000-0000-0000E53C0000}"/>
    <cellStyle name="20% - Accent1 2 8 6 2" xfId="15759" xr:uid="{00000000-0005-0000-0000-0000E63C0000}"/>
    <cellStyle name="20% - Accent1 2 8 6 2 2" xfId="15760" xr:uid="{00000000-0005-0000-0000-0000E73C0000}"/>
    <cellStyle name="20% - Accent1 2 8 6 2 2 2" xfId="15761" xr:uid="{00000000-0005-0000-0000-0000E83C0000}"/>
    <cellStyle name="20% - Accent1 2 8 6 2 3" xfId="15762" xr:uid="{00000000-0005-0000-0000-0000E93C0000}"/>
    <cellStyle name="20% - Accent1 2 8 6 3" xfId="15763" xr:uid="{00000000-0005-0000-0000-0000EA3C0000}"/>
    <cellStyle name="20% - Accent1 2 8 6 3 2" xfId="15764" xr:uid="{00000000-0005-0000-0000-0000EB3C0000}"/>
    <cellStyle name="20% - Accent1 2 8 6 4" xfId="15765" xr:uid="{00000000-0005-0000-0000-0000EC3C0000}"/>
    <cellStyle name="20% - Accent1 2 8 7" xfId="15766" xr:uid="{00000000-0005-0000-0000-0000ED3C0000}"/>
    <cellStyle name="20% - Accent1 2 8 7 2" xfId="15767" xr:uid="{00000000-0005-0000-0000-0000EE3C0000}"/>
    <cellStyle name="20% - Accent1 2 8 7 2 2" xfId="15768" xr:uid="{00000000-0005-0000-0000-0000EF3C0000}"/>
    <cellStyle name="20% - Accent1 2 8 7 2 2 2" xfId="15769" xr:uid="{00000000-0005-0000-0000-0000F03C0000}"/>
    <cellStyle name="20% - Accent1 2 8 7 2 3" xfId="15770" xr:uid="{00000000-0005-0000-0000-0000F13C0000}"/>
    <cellStyle name="20% - Accent1 2 8 7 3" xfId="15771" xr:uid="{00000000-0005-0000-0000-0000F23C0000}"/>
    <cellStyle name="20% - Accent1 2 8 7 3 2" xfId="15772" xr:uid="{00000000-0005-0000-0000-0000F33C0000}"/>
    <cellStyle name="20% - Accent1 2 8 7 4" xfId="15773" xr:uid="{00000000-0005-0000-0000-0000F43C0000}"/>
    <cellStyle name="20% - Accent1 2 8 8" xfId="15774" xr:uid="{00000000-0005-0000-0000-0000F53C0000}"/>
    <cellStyle name="20% - Accent1 2 8 8 2" xfId="15775" xr:uid="{00000000-0005-0000-0000-0000F63C0000}"/>
    <cellStyle name="20% - Accent1 2 8 8 2 2" xfId="15776" xr:uid="{00000000-0005-0000-0000-0000F73C0000}"/>
    <cellStyle name="20% - Accent1 2 8 8 3" xfId="15777" xr:uid="{00000000-0005-0000-0000-0000F83C0000}"/>
    <cellStyle name="20% - Accent1 2 8 9" xfId="15778" xr:uid="{00000000-0005-0000-0000-0000F93C0000}"/>
    <cellStyle name="20% - Accent1 2 8 9 2" xfId="15779" xr:uid="{00000000-0005-0000-0000-0000FA3C0000}"/>
    <cellStyle name="20% - Accent1 2 8 9 2 2" xfId="15780" xr:uid="{00000000-0005-0000-0000-0000FB3C0000}"/>
    <cellStyle name="20% - Accent1 2 8 9 3" xfId="15781" xr:uid="{00000000-0005-0000-0000-0000FC3C0000}"/>
    <cellStyle name="20% - Accent1 2 9" xfId="15782" xr:uid="{00000000-0005-0000-0000-0000FD3C0000}"/>
    <cellStyle name="20% - Accent1 2 9 10" xfId="15783" xr:uid="{00000000-0005-0000-0000-0000FE3C0000}"/>
    <cellStyle name="20% - Accent1 2 9 10 2" xfId="15784" xr:uid="{00000000-0005-0000-0000-0000FF3C0000}"/>
    <cellStyle name="20% - Accent1 2 9 11" xfId="15785" xr:uid="{00000000-0005-0000-0000-0000003D0000}"/>
    <cellStyle name="20% - Accent1 2 9 2" xfId="15786" xr:uid="{00000000-0005-0000-0000-0000013D0000}"/>
    <cellStyle name="20% - Accent1 2 9 2 2" xfId="15787" xr:uid="{00000000-0005-0000-0000-0000023D0000}"/>
    <cellStyle name="20% - Accent1 2 9 2 2 2" xfId="15788" xr:uid="{00000000-0005-0000-0000-0000033D0000}"/>
    <cellStyle name="20% - Accent1 2 9 2 2 2 2" xfId="15789" xr:uid="{00000000-0005-0000-0000-0000043D0000}"/>
    <cellStyle name="20% - Accent1 2 9 2 2 2 2 2" xfId="15790" xr:uid="{00000000-0005-0000-0000-0000053D0000}"/>
    <cellStyle name="20% - Accent1 2 9 2 2 2 3" xfId="15791" xr:uid="{00000000-0005-0000-0000-0000063D0000}"/>
    <cellStyle name="20% - Accent1 2 9 2 2 3" xfId="15792" xr:uid="{00000000-0005-0000-0000-0000073D0000}"/>
    <cellStyle name="20% - Accent1 2 9 2 2 3 2" xfId="15793" xr:uid="{00000000-0005-0000-0000-0000083D0000}"/>
    <cellStyle name="20% - Accent1 2 9 2 2 4" xfId="15794" xr:uid="{00000000-0005-0000-0000-0000093D0000}"/>
    <cellStyle name="20% - Accent1 2 9 2 3" xfId="15795" xr:uid="{00000000-0005-0000-0000-00000A3D0000}"/>
    <cellStyle name="20% - Accent1 2 9 2 3 2" xfId="15796" xr:uid="{00000000-0005-0000-0000-00000B3D0000}"/>
    <cellStyle name="20% - Accent1 2 9 2 3 2 2" xfId="15797" xr:uid="{00000000-0005-0000-0000-00000C3D0000}"/>
    <cellStyle name="20% - Accent1 2 9 2 3 2 2 2" xfId="15798" xr:uid="{00000000-0005-0000-0000-00000D3D0000}"/>
    <cellStyle name="20% - Accent1 2 9 2 3 2 3" xfId="15799" xr:uid="{00000000-0005-0000-0000-00000E3D0000}"/>
    <cellStyle name="20% - Accent1 2 9 2 3 3" xfId="15800" xr:uid="{00000000-0005-0000-0000-00000F3D0000}"/>
    <cellStyle name="20% - Accent1 2 9 2 3 3 2" xfId="15801" xr:uid="{00000000-0005-0000-0000-0000103D0000}"/>
    <cellStyle name="20% - Accent1 2 9 2 3 4" xfId="15802" xr:uid="{00000000-0005-0000-0000-0000113D0000}"/>
    <cellStyle name="20% - Accent1 2 9 2 4" xfId="15803" xr:uid="{00000000-0005-0000-0000-0000123D0000}"/>
    <cellStyle name="20% - Accent1 2 9 2 4 2" xfId="15804" xr:uid="{00000000-0005-0000-0000-0000133D0000}"/>
    <cellStyle name="20% - Accent1 2 9 2 4 2 2" xfId="15805" xr:uid="{00000000-0005-0000-0000-0000143D0000}"/>
    <cellStyle name="20% - Accent1 2 9 2 4 2 2 2" xfId="15806" xr:uid="{00000000-0005-0000-0000-0000153D0000}"/>
    <cellStyle name="20% - Accent1 2 9 2 4 2 3" xfId="15807" xr:uid="{00000000-0005-0000-0000-0000163D0000}"/>
    <cellStyle name="20% - Accent1 2 9 2 4 3" xfId="15808" xr:uid="{00000000-0005-0000-0000-0000173D0000}"/>
    <cellStyle name="20% - Accent1 2 9 2 4 3 2" xfId="15809" xr:uid="{00000000-0005-0000-0000-0000183D0000}"/>
    <cellStyle name="20% - Accent1 2 9 2 4 4" xfId="15810" xr:uid="{00000000-0005-0000-0000-0000193D0000}"/>
    <cellStyle name="20% - Accent1 2 9 2 5" xfId="15811" xr:uid="{00000000-0005-0000-0000-00001A3D0000}"/>
    <cellStyle name="20% - Accent1 2 9 2 5 2" xfId="15812" xr:uid="{00000000-0005-0000-0000-00001B3D0000}"/>
    <cellStyle name="20% - Accent1 2 9 2 5 2 2" xfId="15813" xr:uid="{00000000-0005-0000-0000-00001C3D0000}"/>
    <cellStyle name="20% - Accent1 2 9 2 5 3" xfId="15814" xr:uid="{00000000-0005-0000-0000-00001D3D0000}"/>
    <cellStyle name="20% - Accent1 2 9 2 6" xfId="15815" xr:uid="{00000000-0005-0000-0000-00001E3D0000}"/>
    <cellStyle name="20% - Accent1 2 9 2 6 2" xfId="15816" xr:uid="{00000000-0005-0000-0000-00001F3D0000}"/>
    <cellStyle name="20% - Accent1 2 9 2 6 2 2" xfId="15817" xr:uid="{00000000-0005-0000-0000-0000203D0000}"/>
    <cellStyle name="20% - Accent1 2 9 2 6 3" xfId="15818" xr:uid="{00000000-0005-0000-0000-0000213D0000}"/>
    <cellStyle name="20% - Accent1 2 9 2 7" xfId="15819" xr:uid="{00000000-0005-0000-0000-0000223D0000}"/>
    <cellStyle name="20% - Accent1 2 9 2 7 2" xfId="15820" xr:uid="{00000000-0005-0000-0000-0000233D0000}"/>
    <cellStyle name="20% - Accent1 2 9 2 8" xfId="15821" xr:uid="{00000000-0005-0000-0000-0000243D0000}"/>
    <cellStyle name="20% - Accent1 2 9 2 8 2" xfId="15822" xr:uid="{00000000-0005-0000-0000-0000253D0000}"/>
    <cellStyle name="20% - Accent1 2 9 2 9" xfId="15823" xr:uid="{00000000-0005-0000-0000-0000263D0000}"/>
    <cellStyle name="20% - Accent1 2 9 3" xfId="15824" xr:uid="{00000000-0005-0000-0000-0000273D0000}"/>
    <cellStyle name="20% - Accent1 2 9 3 2" xfId="15825" xr:uid="{00000000-0005-0000-0000-0000283D0000}"/>
    <cellStyle name="20% - Accent1 2 9 3 2 2" xfId="15826" xr:uid="{00000000-0005-0000-0000-0000293D0000}"/>
    <cellStyle name="20% - Accent1 2 9 3 2 2 2" xfId="15827" xr:uid="{00000000-0005-0000-0000-00002A3D0000}"/>
    <cellStyle name="20% - Accent1 2 9 3 2 2 2 2" xfId="15828" xr:uid="{00000000-0005-0000-0000-00002B3D0000}"/>
    <cellStyle name="20% - Accent1 2 9 3 2 2 3" xfId="15829" xr:uid="{00000000-0005-0000-0000-00002C3D0000}"/>
    <cellStyle name="20% - Accent1 2 9 3 2 3" xfId="15830" xr:uid="{00000000-0005-0000-0000-00002D3D0000}"/>
    <cellStyle name="20% - Accent1 2 9 3 2 3 2" xfId="15831" xr:uid="{00000000-0005-0000-0000-00002E3D0000}"/>
    <cellStyle name="20% - Accent1 2 9 3 2 4" xfId="15832" xr:uid="{00000000-0005-0000-0000-00002F3D0000}"/>
    <cellStyle name="20% - Accent1 2 9 3 3" xfId="15833" xr:uid="{00000000-0005-0000-0000-0000303D0000}"/>
    <cellStyle name="20% - Accent1 2 9 3 3 2" xfId="15834" xr:uid="{00000000-0005-0000-0000-0000313D0000}"/>
    <cellStyle name="20% - Accent1 2 9 3 3 2 2" xfId="15835" xr:uid="{00000000-0005-0000-0000-0000323D0000}"/>
    <cellStyle name="20% - Accent1 2 9 3 3 2 2 2" xfId="15836" xr:uid="{00000000-0005-0000-0000-0000333D0000}"/>
    <cellStyle name="20% - Accent1 2 9 3 3 2 3" xfId="15837" xr:uid="{00000000-0005-0000-0000-0000343D0000}"/>
    <cellStyle name="20% - Accent1 2 9 3 3 3" xfId="15838" xr:uid="{00000000-0005-0000-0000-0000353D0000}"/>
    <cellStyle name="20% - Accent1 2 9 3 3 3 2" xfId="15839" xr:uid="{00000000-0005-0000-0000-0000363D0000}"/>
    <cellStyle name="20% - Accent1 2 9 3 3 4" xfId="15840" xr:uid="{00000000-0005-0000-0000-0000373D0000}"/>
    <cellStyle name="20% - Accent1 2 9 3 4" xfId="15841" xr:uid="{00000000-0005-0000-0000-0000383D0000}"/>
    <cellStyle name="20% - Accent1 2 9 3 4 2" xfId="15842" xr:uid="{00000000-0005-0000-0000-0000393D0000}"/>
    <cellStyle name="20% - Accent1 2 9 3 4 2 2" xfId="15843" xr:uid="{00000000-0005-0000-0000-00003A3D0000}"/>
    <cellStyle name="20% - Accent1 2 9 3 4 2 2 2" xfId="15844" xr:uid="{00000000-0005-0000-0000-00003B3D0000}"/>
    <cellStyle name="20% - Accent1 2 9 3 4 2 3" xfId="15845" xr:uid="{00000000-0005-0000-0000-00003C3D0000}"/>
    <cellStyle name="20% - Accent1 2 9 3 4 3" xfId="15846" xr:uid="{00000000-0005-0000-0000-00003D3D0000}"/>
    <cellStyle name="20% - Accent1 2 9 3 4 3 2" xfId="15847" xr:uid="{00000000-0005-0000-0000-00003E3D0000}"/>
    <cellStyle name="20% - Accent1 2 9 3 4 4" xfId="15848" xr:uid="{00000000-0005-0000-0000-00003F3D0000}"/>
    <cellStyle name="20% - Accent1 2 9 3 5" xfId="15849" xr:uid="{00000000-0005-0000-0000-0000403D0000}"/>
    <cellStyle name="20% - Accent1 2 9 3 5 2" xfId="15850" xr:uid="{00000000-0005-0000-0000-0000413D0000}"/>
    <cellStyle name="20% - Accent1 2 9 3 5 2 2" xfId="15851" xr:uid="{00000000-0005-0000-0000-0000423D0000}"/>
    <cellStyle name="20% - Accent1 2 9 3 5 3" xfId="15852" xr:uid="{00000000-0005-0000-0000-0000433D0000}"/>
    <cellStyle name="20% - Accent1 2 9 3 6" xfId="15853" xr:uid="{00000000-0005-0000-0000-0000443D0000}"/>
    <cellStyle name="20% - Accent1 2 9 3 6 2" xfId="15854" xr:uid="{00000000-0005-0000-0000-0000453D0000}"/>
    <cellStyle name="20% - Accent1 2 9 3 6 2 2" xfId="15855" xr:uid="{00000000-0005-0000-0000-0000463D0000}"/>
    <cellStyle name="20% - Accent1 2 9 3 6 3" xfId="15856" xr:uid="{00000000-0005-0000-0000-0000473D0000}"/>
    <cellStyle name="20% - Accent1 2 9 3 7" xfId="15857" xr:uid="{00000000-0005-0000-0000-0000483D0000}"/>
    <cellStyle name="20% - Accent1 2 9 3 7 2" xfId="15858" xr:uid="{00000000-0005-0000-0000-0000493D0000}"/>
    <cellStyle name="20% - Accent1 2 9 3 8" xfId="15859" xr:uid="{00000000-0005-0000-0000-00004A3D0000}"/>
    <cellStyle name="20% - Accent1 2 9 3 8 2" xfId="15860" xr:uid="{00000000-0005-0000-0000-00004B3D0000}"/>
    <cellStyle name="20% - Accent1 2 9 3 9" xfId="15861" xr:uid="{00000000-0005-0000-0000-00004C3D0000}"/>
    <cellStyle name="20% - Accent1 2 9 4" xfId="15862" xr:uid="{00000000-0005-0000-0000-00004D3D0000}"/>
    <cellStyle name="20% - Accent1 2 9 4 2" xfId="15863" xr:uid="{00000000-0005-0000-0000-00004E3D0000}"/>
    <cellStyle name="20% - Accent1 2 9 4 2 2" xfId="15864" xr:uid="{00000000-0005-0000-0000-00004F3D0000}"/>
    <cellStyle name="20% - Accent1 2 9 4 2 2 2" xfId="15865" xr:uid="{00000000-0005-0000-0000-0000503D0000}"/>
    <cellStyle name="20% - Accent1 2 9 4 2 3" xfId="15866" xr:uid="{00000000-0005-0000-0000-0000513D0000}"/>
    <cellStyle name="20% - Accent1 2 9 4 3" xfId="15867" xr:uid="{00000000-0005-0000-0000-0000523D0000}"/>
    <cellStyle name="20% - Accent1 2 9 4 3 2" xfId="15868" xr:uid="{00000000-0005-0000-0000-0000533D0000}"/>
    <cellStyle name="20% - Accent1 2 9 4 4" xfId="15869" xr:uid="{00000000-0005-0000-0000-0000543D0000}"/>
    <cellStyle name="20% - Accent1 2 9 5" xfId="15870" xr:uid="{00000000-0005-0000-0000-0000553D0000}"/>
    <cellStyle name="20% - Accent1 2 9 5 2" xfId="15871" xr:uid="{00000000-0005-0000-0000-0000563D0000}"/>
    <cellStyle name="20% - Accent1 2 9 5 2 2" xfId="15872" xr:uid="{00000000-0005-0000-0000-0000573D0000}"/>
    <cellStyle name="20% - Accent1 2 9 5 2 2 2" xfId="15873" xr:uid="{00000000-0005-0000-0000-0000583D0000}"/>
    <cellStyle name="20% - Accent1 2 9 5 2 3" xfId="15874" xr:uid="{00000000-0005-0000-0000-0000593D0000}"/>
    <cellStyle name="20% - Accent1 2 9 5 3" xfId="15875" xr:uid="{00000000-0005-0000-0000-00005A3D0000}"/>
    <cellStyle name="20% - Accent1 2 9 5 3 2" xfId="15876" xr:uid="{00000000-0005-0000-0000-00005B3D0000}"/>
    <cellStyle name="20% - Accent1 2 9 5 4" xfId="15877" xr:uid="{00000000-0005-0000-0000-00005C3D0000}"/>
    <cellStyle name="20% - Accent1 2 9 6" xfId="15878" xr:uid="{00000000-0005-0000-0000-00005D3D0000}"/>
    <cellStyle name="20% - Accent1 2 9 6 2" xfId="15879" xr:uid="{00000000-0005-0000-0000-00005E3D0000}"/>
    <cellStyle name="20% - Accent1 2 9 6 2 2" xfId="15880" xr:uid="{00000000-0005-0000-0000-00005F3D0000}"/>
    <cellStyle name="20% - Accent1 2 9 6 2 2 2" xfId="15881" xr:uid="{00000000-0005-0000-0000-0000603D0000}"/>
    <cellStyle name="20% - Accent1 2 9 6 2 3" xfId="15882" xr:uid="{00000000-0005-0000-0000-0000613D0000}"/>
    <cellStyle name="20% - Accent1 2 9 6 3" xfId="15883" xr:uid="{00000000-0005-0000-0000-0000623D0000}"/>
    <cellStyle name="20% - Accent1 2 9 6 3 2" xfId="15884" xr:uid="{00000000-0005-0000-0000-0000633D0000}"/>
    <cellStyle name="20% - Accent1 2 9 6 4" xfId="15885" xr:uid="{00000000-0005-0000-0000-0000643D0000}"/>
    <cellStyle name="20% - Accent1 2 9 7" xfId="15886" xr:uid="{00000000-0005-0000-0000-0000653D0000}"/>
    <cellStyle name="20% - Accent1 2 9 7 2" xfId="15887" xr:uid="{00000000-0005-0000-0000-0000663D0000}"/>
    <cellStyle name="20% - Accent1 2 9 7 2 2" xfId="15888" xr:uid="{00000000-0005-0000-0000-0000673D0000}"/>
    <cellStyle name="20% - Accent1 2 9 7 3" xfId="15889" xr:uid="{00000000-0005-0000-0000-0000683D0000}"/>
    <cellStyle name="20% - Accent1 2 9 8" xfId="15890" xr:uid="{00000000-0005-0000-0000-0000693D0000}"/>
    <cellStyle name="20% - Accent1 2 9 8 2" xfId="15891" xr:uid="{00000000-0005-0000-0000-00006A3D0000}"/>
    <cellStyle name="20% - Accent1 2 9 8 2 2" xfId="15892" xr:uid="{00000000-0005-0000-0000-00006B3D0000}"/>
    <cellStyle name="20% - Accent1 2 9 8 3" xfId="15893" xr:uid="{00000000-0005-0000-0000-00006C3D0000}"/>
    <cellStyle name="20% - Accent1 2 9 9" xfId="15894" xr:uid="{00000000-0005-0000-0000-00006D3D0000}"/>
    <cellStyle name="20% - Accent1 2 9 9 2" xfId="15895" xr:uid="{00000000-0005-0000-0000-00006E3D0000}"/>
    <cellStyle name="20% - Accent1 20" xfId="15896" xr:uid="{00000000-0005-0000-0000-00006F3D0000}"/>
    <cellStyle name="20% - Accent1 20 2" xfId="15897" xr:uid="{00000000-0005-0000-0000-0000703D0000}"/>
    <cellStyle name="20% - Accent1 20 2 2" xfId="15898" xr:uid="{00000000-0005-0000-0000-0000713D0000}"/>
    <cellStyle name="20% - Accent1 20 3" xfId="15899" xr:uid="{00000000-0005-0000-0000-0000723D0000}"/>
    <cellStyle name="20% - Accent1 21" xfId="15900" xr:uid="{00000000-0005-0000-0000-0000733D0000}"/>
    <cellStyle name="20% - Accent1 21 2" xfId="15901" xr:uid="{00000000-0005-0000-0000-0000743D0000}"/>
    <cellStyle name="20% - Accent1 22" xfId="15902" xr:uid="{00000000-0005-0000-0000-0000753D0000}"/>
    <cellStyle name="20% - Accent1 22 2" xfId="15903" xr:uid="{00000000-0005-0000-0000-0000763D0000}"/>
    <cellStyle name="20% - Accent1 23" xfId="15904" xr:uid="{00000000-0005-0000-0000-0000773D0000}"/>
    <cellStyle name="20% - Accent1 3" xfId="106" xr:uid="{00000000-0005-0000-0000-0000783D0000}"/>
    <cellStyle name="20% - Accent1 3 10" xfId="15905" xr:uid="{00000000-0005-0000-0000-0000793D0000}"/>
    <cellStyle name="20% - Accent1 3 10 10" xfId="15906" xr:uid="{00000000-0005-0000-0000-00007A3D0000}"/>
    <cellStyle name="20% - Accent1 3 10 10 2" xfId="15907" xr:uid="{00000000-0005-0000-0000-00007B3D0000}"/>
    <cellStyle name="20% - Accent1 3 10 11" xfId="15908" xr:uid="{00000000-0005-0000-0000-00007C3D0000}"/>
    <cellStyle name="20% - Accent1 3 10 2" xfId="15909" xr:uid="{00000000-0005-0000-0000-00007D3D0000}"/>
    <cellStyle name="20% - Accent1 3 10 2 2" xfId="15910" xr:uid="{00000000-0005-0000-0000-00007E3D0000}"/>
    <cellStyle name="20% - Accent1 3 10 2 2 2" xfId="15911" xr:uid="{00000000-0005-0000-0000-00007F3D0000}"/>
    <cellStyle name="20% - Accent1 3 10 2 2 2 2" xfId="15912" xr:uid="{00000000-0005-0000-0000-0000803D0000}"/>
    <cellStyle name="20% - Accent1 3 10 2 2 2 2 2" xfId="15913" xr:uid="{00000000-0005-0000-0000-0000813D0000}"/>
    <cellStyle name="20% - Accent1 3 10 2 2 2 3" xfId="15914" xr:uid="{00000000-0005-0000-0000-0000823D0000}"/>
    <cellStyle name="20% - Accent1 3 10 2 2 3" xfId="15915" xr:uid="{00000000-0005-0000-0000-0000833D0000}"/>
    <cellStyle name="20% - Accent1 3 10 2 2 3 2" xfId="15916" xr:uid="{00000000-0005-0000-0000-0000843D0000}"/>
    <cellStyle name="20% - Accent1 3 10 2 2 4" xfId="15917" xr:uid="{00000000-0005-0000-0000-0000853D0000}"/>
    <cellStyle name="20% - Accent1 3 10 2 3" xfId="15918" xr:uid="{00000000-0005-0000-0000-0000863D0000}"/>
    <cellStyle name="20% - Accent1 3 10 2 3 2" xfId="15919" xr:uid="{00000000-0005-0000-0000-0000873D0000}"/>
    <cellStyle name="20% - Accent1 3 10 2 3 2 2" xfId="15920" xr:uid="{00000000-0005-0000-0000-0000883D0000}"/>
    <cellStyle name="20% - Accent1 3 10 2 3 2 2 2" xfId="15921" xr:uid="{00000000-0005-0000-0000-0000893D0000}"/>
    <cellStyle name="20% - Accent1 3 10 2 3 2 3" xfId="15922" xr:uid="{00000000-0005-0000-0000-00008A3D0000}"/>
    <cellStyle name="20% - Accent1 3 10 2 3 3" xfId="15923" xr:uid="{00000000-0005-0000-0000-00008B3D0000}"/>
    <cellStyle name="20% - Accent1 3 10 2 3 3 2" xfId="15924" xr:uid="{00000000-0005-0000-0000-00008C3D0000}"/>
    <cellStyle name="20% - Accent1 3 10 2 3 4" xfId="15925" xr:uid="{00000000-0005-0000-0000-00008D3D0000}"/>
    <cellStyle name="20% - Accent1 3 10 2 4" xfId="15926" xr:uid="{00000000-0005-0000-0000-00008E3D0000}"/>
    <cellStyle name="20% - Accent1 3 10 2 4 2" xfId="15927" xr:uid="{00000000-0005-0000-0000-00008F3D0000}"/>
    <cellStyle name="20% - Accent1 3 10 2 4 2 2" xfId="15928" xr:uid="{00000000-0005-0000-0000-0000903D0000}"/>
    <cellStyle name="20% - Accent1 3 10 2 4 2 2 2" xfId="15929" xr:uid="{00000000-0005-0000-0000-0000913D0000}"/>
    <cellStyle name="20% - Accent1 3 10 2 4 2 3" xfId="15930" xr:uid="{00000000-0005-0000-0000-0000923D0000}"/>
    <cellStyle name="20% - Accent1 3 10 2 4 3" xfId="15931" xr:uid="{00000000-0005-0000-0000-0000933D0000}"/>
    <cellStyle name="20% - Accent1 3 10 2 4 3 2" xfId="15932" xr:uid="{00000000-0005-0000-0000-0000943D0000}"/>
    <cellStyle name="20% - Accent1 3 10 2 4 4" xfId="15933" xr:uid="{00000000-0005-0000-0000-0000953D0000}"/>
    <cellStyle name="20% - Accent1 3 10 2 5" xfId="15934" xr:uid="{00000000-0005-0000-0000-0000963D0000}"/>
    <cellStyle name="20% - Accent1 3 10 2 5 2" xfId="15935" xr:uid="{00000000-0005-0000-0000-0000973D0000}"/>
    <cellStyle name="20% - Accent1 3 10 2 5 2 2" xfId="15936" xr:uid="{00000000-0005-0000-0000-0000983D0000}"/>
    <cellStyle name="20% - Accent1 3 10 2 5 3" xfId="15937" xr:uid="{00000000-0005-0000-0000-0000993D0000}"/>
    <cellStyle name="20% - Accent1 3 10 2 6" xfId="15938" xr:uid="{00000000-0005-0000-0000-00009A3D0000}"/>
    <cellStyle name="20% - Accent1 3 10 2 6 2" xfId="15939" xr:uid="{00000000-0005-0000-0000-00009B3D0000}"/>
    <cellStyle name="20% - Accent1 3 10 2 6 2 2" xfId="15940" xr:uid="{00000000-0005-0000-0000-00009C3D0000}"/>
    <cellStyle name="20% - Accent1 3 10 2 6 3" xfId="15941" xr:uid="{00000000-0005-0000-0000-00009D3D0000}"/>
    <cellStyle name="20% - Accent1 3 10 2 7" xfId="15942" xr:uid="{00000000-0005-0000-0000-00009E3D0000}"/>
    <cellStyle name="20% - Accent1 3 10 2 7 2" xfId="15943" xr:uid="{00000000-0005-0000-0000-00009F3D0000}"/>
    <cellStyle name="20% - Accent1 3 10 2 8" xfId="15944" xr:uid="{00000000-0005-0000-0000-0000A03D0000}"/>
    <cellStyle name="20% - Accent1 3 10 2 8 2" xfId="15945" xr:uid="{00000000-0005-0000-0000-0000A13D0000}"/>
    <cellStyle name="20% - Accent1 3 10 2 9" xfId="15946" xr:uid="{00000000-0005-0000-0000-0000A23D0000}"/>
    <cellStyle name="20% - Accent1 3 10 3" xfId="15947" xr:uid="{00000000-0005-0000-0000-0000A33D0000}"/>
    <cellStyle name="20% - Accent1 3 10 3 2" xfId="15948" xr:uid="{00000000-0005-0000-0000-0000A43D0000}"/>
    <cellStyle name="20% - Accent1 3 10 3 2 2" xfId="15949" xr:uid="{00000000-0005-0000-0000-0000A53D0000}"/>
    <cellStyle name="20% - Accent1 3 10 3 2 2 2" xfId="15950" xr:uid="{00000000-0005-0000-0000-0000A63D0000}"/>
    <cellStyle name="20% - Accent1 3 10 3 2 2 2 2" xfId="15951" xr:uid="{00000000-0005-0000-0000-0000A73D0000}"/>
    <cellStyle name="20% - Accent1 3 10 3 2 2 3" xfId="15952" xr:uid="{00000000-0005-0000-0000-0000A83D0000}"/>
    <cellStyle name="20% - Accent1 3 10 3 2 3" xfId="15953" xr:uid="{00000000-0005-0000-0000-0000A93D0000}"/>
    <cellStyle name="20% - Accent1 3 10 3 2 3 2" xfId="15954" xr:uid="{00000000-0005-0000-0000-0000AA3D0000}"/>
    <cellStyle name="20% - Accent1 3 10 3 2 4" xfId="15955" xr:uid="{00000000-0005-0000-0000-0000AB3D0000}"/>
    <cellStyle name="20% - Accent1 3 10 3 3" xfId="15956" xr:uid="{00000000-0005-0000-0000-0000AC3D0000}"/>
    <cellStyle name="20% - Accent1 3 10 3 3 2" xfId="15957" xr:uid="{00000000-0005-0000-0000-0000AD3D0000}"/>
    <cellStyle name="20% - Accent1 3 10 3 3 2 2" xfId="15958" xr:uid="{00000000-0005-0000-0000-0000AE3D0000}"/>
    <cellStyle name="20% - Accent1 3 10 3 3 2 2 2" xfId="15959" xr:uid="{00000000-0005-0000-0000-0000AF3D0000}"/>
    <cellStyle name="20% - Accent1 3 10 3 3 2 3" xfId="15960" xr:uid="{00000000-0005-0000-0000-0000B03D0000}"/>
    <cellStyle name="20% - Accent1 3 10 3 3 3" xfId="15961" xr:uid="{00000000-0005-0000-0000-0000B13D0000}"/>
    <cellStyle name="20% - Accent1 3 10 3 3 3 2" xfId="15962" xr:uid="{00000000-0005-0000-0000-0000B23D0000}"/>
    <cellStyle name="20% - Accent1 3 10 3 3 4" xfId="15963" xr:uid="{00000000-0005-0000-0000-0000B33D0000}"/>
    <cellStyle name="20% - Accent1 3 10 3 4" xfId="15964" xr:uid="{00000000-0005-0000-0000-0000B43D0000}"/>
    <cellStyle name="20% - Accent1 3 10 3 4 2" xfId="15965" xr:uid="{00000000-0005-0000-0000-0000B53D0000}"/>
    <cellStyle name="20% - Accent1 3 10 3 4 2 2" xfId="15966" xr:uid="{00000000-0005-0000-0000-0000B63D0000}"/>
    <cellStyle name="20% - Accent1 3 10 3 4 2 2 2" xfId="15967" xr:uid="{00000000-0005-0000-0000-0000B73D0000}"/>
    <cellStyle name="20% - Accent1 3 10 3 4 2 3" xfId="15968" xr:uid="{00000000-0005-0000-0000-0000B83D0000}"/>
    <cellStyle name="20% - Accent1 3 10 3 4 3" xfId="15969" xr:uid="{00000000-0005-0000-0000-0000B93D0000}"/>
    <cellStyle name="20% - Accent1 3 10 3 4 3 2" xfId="15970" xr:uid="{00000000-0005-0000-0000-0000BA3D0000}"/>
    <cellStyle name="20% - Accent1 3 10 3 4 4" xfId="15971" xr:uid="{00000000-0005-0000-0000-0000BB3D0000}"/>
    <cellStyle name="20% - Accent1 3 10 3 5" xfId="15972" xr:uid="{00000000-0005-0000-0000-0000BC3D0000}"/>
    <cellStyle name="20% - Accent1 3 10 3 5 2" xfId="15973" xr:uid="{00000000-0005-0000-0000-0000BD3D0000}"/>
    <cellStyle name="20% - Accent1 3 10 3 5 2 2" xfId="15974" xr:uid="{00000000-0005-0000-0000-0000BE3D0000}"/>
    <cellStyle name="20% - Accent1 3 10 3 5 3" xfId="15975" xr:uid="{00000000-0005-0000-0000-0000BF3D0000}"/>
    <cellStyle name="20% - Accent1 3 10 3 6" xfId="15976" xr:uid="{00000000-0005-0000-0000-0000C03D0000}"/>
    <cellStyle name="20% - Accent1 3 10 3 6 2" xfId="15977" xr:uid="{00000000-0005-0000-0000-0000C13D0000}"/>
    <cellStyle name="20% - Accent1 3 10 3 6 2 2" xfId="15978" xr:uid="{00000000-0005-0000-0000-0000C23D0000}"/>
    <cellStyle name="20% - Accent1 3 10 3 6 3" xfId="15979" xr:uid="{00000000-0005-0000-0000-0000C33D0000}"/>
    <cellStyle name="20% - Accent1 3 10 3 7" xfId="15980" xr:uid="{00000000-0005-0000-0000-0000C43D0000}"/>
    <cellStyle name="20% - Accent1 3 10 3 7 2" xfId="15981" xr:uid="{00000000-0005-0000-0000-0000C53D0000}"/>
    <cellStyle name="20% - Accent1 3 10 3 8" xfId="15982" xr:uid="{00000000-0005-0000-0000-0000C63D0000}"/>
    <cellStyle name="20% - Accent1 3 10 3 8 2" xfId="15983" xr:uid="{00000000-0005-0000-0000-0000C73D0000}"/>
    <cellStyle name="20% - Accent1 3 10 3 9" xfId="15984" xr:uid="{00000000-0005-0000-0000-0000C83D0000}"/>
    <cellStyle name="20% - Accent1 3 10 4" xfId="15985" xr:uid="{00000000-0005-0000-0000-0000C93D0000}"/>
    <cellStyle name="20% - Accent1 3 10 4 2" xfId="15986" xr:uid="{00000000-0005-0000-0000-0000CA3D0000}"/>
    <cellStyle name="20% - Accent1 3 10 4 2 2" xfId="15987" xr:uid="{00000000-0005-0000-0000-0000CB3D0000}"/>
    <cellStyle name="20% - Accent1 3 10 4 2 2 2" xfId="15988" xr:uid="{00000000-0005-0000-0000-0000CC3D0000}"/>
    <cellStyle name="20% - Accent1 3 10 4 2 3" xfId="15989" xr:uid="{00000000-0005-0000-0000-0000CD3D0000}"/>
    <cellStyle name="20% - Accent1 3 10 4 3" xfId="15990" xr:uid="{00000000-0005-0000-0000-0000CE3D0000}"/>
    <cellStyle name="20% - Accent1 3 10 4 3 2" xfId="15991" xr:uid="{00000000-0005-0000-0000-0000CF3D0000}"/>
    <cellStyle name="20% - Accent1 3 10 4 4" xfId="15992" xr:uid="{00000000-0005-0000-0000-0000D03D0000}"/>
    <cellStyle name="20% - Accent1 3 10 5" xfId="15993" xr:uid="{00000000-0005-0000-0000-0000D13D0000}"/>
    <cellStyle name="20% - Accent1 3 10 5 2" xfId="15994" xr:uid="{00000000-0005-0000-0000-0000D23D0000}"/>
    <cellStyle name="20% - Accent1 3 10 5 2 2" xfId="15995" xr:uid="{00000000-0005-0000-0000-0000D33D0000}"/>
    <cellStyle name="20% - Accent1 3 10 5 2 2 2" xfId="15996" xr:uid="{00000000-0005-0000-0000-0000D43D0000}"/>
    <cellStyle name="20% - Accent1 3 10 5 2 3" xfId="15997" xr:uid="{00000000-0005-0000-0000-0000D53D0000}"/>
    <cellStyle name="20% - Accent1 3 10 5 3" xfId="15998" xr:uid="{00000000-0005-0000-0000-0000D63D0000}"/>
    <cellStyle name="20% - Accent1 3 10 5 3 2" xfId="15999" xr:uid="{00000000-0005-0000-0000-0000D73D0000}"/>
    <cellStyle name="20% - Accent1 3 10 5 4" xfId="16000" xr:uid="{00000000-0005-0000-0000-0000D83D0000}"/>
    <cellStyle name="20% - Accent1 3 10 6" xfId="16001" xr:uid="{00000000-0005-0000-0000-0000D93D0000}"/>
    <cellStyle name="20% - Accent1 3 10 6 2" xfId="16002" xr:uid="{00000000-0005-0000-0000-0000DA3D0000}"/>
    <cellStyle name="20% - Accent1 3 10 6 2 2" xfId="16003" xr:uid="{00000000-0005-0000-0000-0000DB3D0000}"/>
    <cellStyle name="20% - Accent1 3 10 6 2 2 2" xfId="16004" xr:uid="{00000000-0005-0000-0000-0000DC3D0000}"/>
    <cellStyle name="20% - Accent1 3 10 6 2 3" xfId="16005" xr:uid="{00000000-0005-0000-0000-0000DD3D0000}"/>
    <cellStyle name="20% - Accent1 3 10 6 3" xfId="16006" xr:uid="{00000000-0005-0000-0000-0000DE3D0000}"/>
    <cellStyle name="20% - Accent1 3 10 6 3 2" xfId="16007" xr:uid="{00000000-0005-0000-0000-0000DF3D0000}"/>
    <cellStyle name="20% - Accent1 3 10 6 4" xfId="16008" xr:uid="{00000000-0005-0000-0000-0000E03D0000}"/>
    <cellStyle name="20% - Accent1 3 10 7" xfId="16009" xr:uid="{00000000-0005-0000-0000-0000E13D0000}"/>
    <cellStyle name="20% - Accent1 3 10 7 2" xfId="16010" xr:uid="{00000000-0005-0000-0000-0000E23D0000}"/>
    <cellStyle name="20% - Accent1 3 10 7 2 2" xfId="16011" xr:uid="{00000000-0005-0000-0000-0000E33D0000}"/>
    <cellStyle name="20% - Accent1 3 10 7 3" xfId="16012" xr:uid="{00000000-0005-0000-0000-0000E43D0000}"/>
    <cellStyle name="20% - Accent1 3 10 8" xfId="16013" xr:uid="{00000000-0005-0000-0000-0000E53D0000}"/>
    <cellStyle name="20% - Accent1 3 10 8 2" xfId="16014" xr:uid="{00000000-0005-0000-0000-0000E63D0000}"/>
    <cellStyle name="20% - Accent1 3 10 8 2 2" xfId="16015" xr:uid="{00000000-0005-0000-0000-0000E73D0000}"/>
    <cellStyle name="20% - Accent1 3 10 8 3" xfId="16016" xr:uid="{00000000-0005-0000-0000-0000E83D0000}"/>
    <cellStyle name="20% - Accent1 3 10 9" xfId="16017" xr:uid="{00000000-0005-0000-0000-0000E93D0000}"/>
    <cellStyle name="20% - Accent1 3 10 9 2" xfId="16018" xr:uid="{00000000-0005-0000-0000-0000EA3D0000}"/>
    <cellStyle name="20% - Accent1 3 11" xfId="107" xr:uid="{00000000-0005-0000-0000-0000EB3D0000}"/>
    <cellStyle name="20% - Accent1 3 11 10" xfId="16019" xr:uid="{00000000-0005-0000-0000-0000EC3D0000}"/>
    <cellStyle name="20% - Accent1 3 11 10 2" xfId="16020" xr:uid="{00000000-0005-0000-0000-0000ED3D0000}"/>
    <cellStyle name="20% - Accent1 3 11 11" xfId="16021" xr:uid="{00000000-0005-0000-0000-0000EE3D0000}"/>
    <cellStyle name="20% - Accent1 3 11 12" xfId="16022" xr:uid="{00000000-0005-0000-0000-0000EF3D0000}"/>
    <cellStyle name="20% - Accent1 3 11 2" xfId="108" xr:uid="{00000000-0005-0000-0000-0000F03D0000}"/>
    <cellStyle name="20% - Accent1 3 11 2 2" xfId="16023" xr:uid="{00000000-0005-0000-0000-0000F13D0000}"/>
    <cellStyle name="20% - Accent1 3 11 2 2 2" xfId="16024" xr:uid="{00000000-0005-0000-0000-0000F23D0000}"/>
    <cellStyle name="20% - Accent1 3 11 2 2 2 2" xfId="16025" xr:uid="{00000000-0005-0000-0000-0000F33D0000}"/>
    <cellStyle name="20% - Accent1 3 11 2 2 2 2 2" xfId="16026" xr:uid="{00000000-0005-0000-0000-0000F43D0000}"/>
    <cellStyle name="20% - Accent1 3 11 2 2 2 3" xfId="16027" xr:uid="{00000000-0005-0000-0000-0000F53D0000}"/>
    <cellStyle name="20% - Accent1 3 11 2 2 3" xfId="16028" xr:uid="{00000000-0005-0000-0000-0000F63D0000}"/>
    <cellStyle name="20% - Accent1 3 11 2 2 3 2" xfId="16029" xr:uid="{00000000-0005-0000-0000-0000F73D0000}"/>
    <cellStyle name="20% - Accent1 3 11 2 2 4" xfId="16030" xr:uid="{00000000-0005-0000-0000-0000F83D0000}"/>
    <cellStyle name="20% - Accent1 3 11 2 3" xfId="16031" xr:uid="{00000000-0005-0000-0000-0000F93D0000}"/>
    <cellStyle name="20% - Accent1 3 11 2 3 2" xfId="16032" xr:uid="{00000000-0005-0000-0000-0000FA3D0000}"/>
    <cellStyle name="20% - Accent1 3 11 2 3 2 2" xfId="16033" xr:uid="{00000000-0005-0000-0000-0000FB3D0000}"/>
    <cellStyle name="20% - Accent1 3 11 2 3 2 2 2" xfId="16034" xr:uid="{00000000-0005-0000-0000-0000FC3D0000}"/>
    <cellStyle name="20% - Accent1 3 11 2 3 2 3" xfId="16035" xr:uid="{00000000-0005-0000-0000-0000FD3D0000}"/>
    <cellStyle name="20% - Accent1 3 11 2 3 3" xfId="16036" xr:uid="{00000000-0005-0000-0000-0000FE3D0000}"/>
    <cellStyle name="20% - Accent1 3 11 2 3 3 2" xfId="16037" xr:uid="{00000000-0005-0000-0000-0000FF3D0000}"/>
    <cellStyle name="20% - Accent1 3 11 2 3 4" xfId="16038" xr:uid="{00000000-0005-0000-0000-0000003E0000}"/>
    <cellStyle name="20% - Accent1 3 11 2 4" xfId="16039" xr:uid="{00000000-0005-0000-0000-0000013E0000}"/>
    <cellStyle name="20% - Accent1 3 11 2 4 2" xfId="16040" xr:uid="{00000000-0005-0000-0000-0000023E0000}"/>
    <cellStyle name="20% - Accent1 3 11 2 4 2 2" xfId="16041" xr:uid="{00000000-0005-0000-0000-0000033E0000}"/>
    <cellStyle name="20% - Accent1 3 11 2 4 2 2 2" xfId="16042" xr:uid="{00000000-0005-0000-0000-0000043E0000}"/>
    <cellStyle name="20% - Accent1 3 11 2 4 2 3" xfId="16043" xr:uid="{00000000-0005-0000-0000-0000053E0000}"/>
    <cellStyle name="20% - Accent1 3 11 2 4 3" xfId="16044" xr:uid="{00000000-0005-0000-0000-0000063E0000}"/>
    <cellStyle name="20% - Accent1 3 11 2 4 3 2" xfId="16045" xr:uid="{00000000-0005-0000-0000-0000073E0000}"/>
    <cellStyle name="20% - Accent1 3 11 2 4 4" xfId="16046" xr:uid="{00000000-0005-0000-0000-0000083E0000}"/>
    <cellStyle name="20% - Accent1 3 11 2 5" xfId="16047" xr:uid="{00000000-0005-0000-0000-0000093E0000}"/>
    <cellStyle name="20% - Accent1 3 11 2 5 2" xfId="16048" xr:uid="{00000000-0005-0000-0000-00000A3E0000}"/>
    <cellStyle name="20% - Accent1 3 11 2 5 2 2" xfId="16049" xr:uid="{00000000-0005-0000-0000-00000B3E0000}"/>
    <cellStyle name="20% - Accent1 3 11 2 5 3" xfId="16050" xr:uid="{00000000-0005-0000-0000-00000C3E0000}"/>
    <cellStyle name="20% - Accent1 3 11 2 6" xfId="16051" xr:uid="{00000000-0005-0000-0000-00000D3E0000}"/>
    <cellStyle name="20% - Accent1 3 11 2 6 2" xfId="16052" xr:uid="{00000000-0005-0000-0000-00000E3E0000}"/>
    <cellStyle name="20% - Accent1 3 11 2 6 2 2" xfId="16053" xr:uid="{00000000-0005-0000-0000-00000F3E0000}"/>
    <cellStyle name="20% - Accent1 3 11 2 6 3" xfId="16054" xr:uid="{00000000-0005-0000-0000-0000103E0000}"/>
    <cellStyle name="20% - Accent1 3 11 2 7" xfId="16055" xr:uid="{00000000-0005-0000-0000-0000113E0000}"/>
    <cellStyle name="20% - Accent1 3 11 2 7 2" xfId="16056" xr:uid="{00000000-0005-0000-0000-0000123E0000}"/>
    <cellStyle name="20% - Accent1 3 11 2 8" xfId="16057" xr:uid="{00000000-0005-0000-0000-0000133E0000}"/>
    <cellStyle name="20% - Accent1 3 11 2 8 2" xfId="16058" xr:uid="{00000000-0005-0000-0000-0000143E0000}"/>
    <cellStyle name="20% - Accent1 3 11 2 9" xfId="16059" xr:uid="{00000000-0005-0000-0000-0000153E0000}"/>
    <cellStyle name="20% - Accent1 3 11 3" xfId="109" xr:uid="{00000000-0005-0000-0000-0000163E0000}"/>
    <cellStyle name="20% - Accent1 3 11 3 2" xfId="16060" xr:uid="{00000000-0005-0000-0000-0000173E0000}"/>
    <cellStyle name="20% - Accent1 3 11 3 2 2" xfId="16061" xr:uid="{00000000-0005-0000-0000-0000183E0000}"/>
    <cellStyle name="20% - Accent1 3 11 3 2 2 2" xfId="16062" xr:uid="{00000000-0005-0000-0000-0000193E0000}"/>
    <cellStyle name="20% - Accent1 3 11 3 2 2 2 2" xfId="16063" xr:uid="{00000000-0005-0000-0000-00001A3E0000}"/>
    <cellStyle name="20% - Accent1 3 11 3 2 2 3" xfId="16064" xr:uid="{00000000-0005-0000-0000-00001B3E0000}"/>
    <cellStyle name="20% - Accent1 3 11 3 2 3" xfId="16065" xr:uid="{00000000-0005-0000-0000-00001C3E0000}"/>
    <cellStyle name="20% - Accent1 3 11 3 2 3 2" xfId="16066" xr:uid="{00000000-0005-0000-0000-00001D3E0000}"/>
    <cellStyle name="20% - Accent1 3 11 3 2 4" xfId="16067" xr:uid="{00000000-0005-0000-0000-00001E3E0000}"/>
    <cellStyle name="20% - Accent1 3 11 3 3" xfId="16068" xr:uid="{00000000-0005-0000-0000-00001F3E0000}"/>
    <cellStyle name="20% - Accent1 3 11 3 3 2" xfId="16069" xr:uid="{00000000-0005-0000-0000-0000203E0000}"/>
    <cellStyle name="20% - Accent1 3 11 3 3 2 2" xfId="16070" xr:uid="{00000000-0005-0000-0000-0000213E0000}"/>
    <cellStyle name="20% - Accent1 3 11 3 3 2 2 2" xfId="16071" xr:uid="{00000000-0005-0000-0000-0000223E0000}"/>
    <cellStyle name="20% - Accent1 3 11 3 3 2 3" xfId="16072" xr:uid="{00000000-0005-0000-0000-0000233E0000}"/>
    <cellStyle name="20% - Accent1 3 11 3 3 3" xfId="16073" xr:uid="{00000000-0005-0000-0000-0000243E0000}"/>
    <cellStyle name="20% - Accent1 3 11 3 3 3 2" xfId="16074" xr:uid="{00000000-0005-0000-0000-0000253E0000}"/>
    <cellStyle name="20% - Accent1 3 11 3 3 4" xfId="16075" xr:uid="{00000000-0005-0000-0000-0000263E0000}"/>
    <cellStyle name="20% - Accent1 3 11 3 4" xfId="16076" xr:uid="{00000000-0005-0000-0000-0000273E0000}"/>
    <cellStyle name="20% - Accent1 3 11 3 4 2" xfId="16077" xr:uid="{00000000-0005-0000-0000-0000283E0000}"/>
    <cellStyle name="20% - Accent1 3 11 3 4 2 2" xfId="16078" xr:uid="{00000000-0005-0000-0000-0000293E0000}"/>
    <cellStyle name="20% - Accent1 3 11 3 4 2 2 2" xfId="16079" xr:uid="{00000000-0005-0000-0000-00002A3E0000}"/>
    <cellStyle name="20% - Accent1 3 11 3 4 2 3" xfId="16080" xr:uid="{00000000-0005-0000-0000-00002B3E0000}"/>
    <cellStyle name="20% - Accent1 3 11 3 4 3" xfId="16081" xr:uid="{00000000-0005-0000-0000-00002C3E0000}"/>
    <cellStyle name="20% - Accent1 3 11 3 4 3 2" xfId="16082" xr:uid="{00000000-0005-0000-0000-00002D3E0000}"/>
    <cellStyle name="20% - Accent1 3 11 3 4 4" xfId="16083" xr:uid="{00000000-0005-0000-0000-00002E3E0000}"/>
    <cellStyle name="20% - Accent1 3 11 3 5" xfId="16084" xr:uid="{00000000-0005-0000-0000-00002F3E0000}"/>
    <cellStyle name="20% - Accent1 3 11 3 5 2" xfId="16085" xr:uid="{00000000-0005-0000-0000-0000303E0000}"/>
    <cellStyle name="20% - Accent1 3 11 3 5 2 2" xfId="16086" xr:uid="{00000000-0005-0000-0000-0000313E0000}"/>
    <cellStyle name="20% - Accent1 3 11 3 5 3" xfId="16087" xr:uid="{00000000-0005-0000-0000-0000323E0000}"/>
    <cellStyle name="20% - Accent1 3 11 3 6" xfId="16088" xr:uid="{00000000-0005-0000-0000-0000333E0000}"/>
    <cellStyle name="20% - Accent1 3 11 3 6 2" xfId="16089" xr:uid="{00000000-0005-0000-0000-0000343E0000}"/>
    <cellStyle name="20% - Accent1 3 11 3 6 2 2" xfId="16090" xr:uid="{00000000-0005-0000-0000-0000353E0000}"/>
    <cellStyle name="20% - Accent1 3 11 3 6 3" xfId="16091" xr:uid="{00000000-0005-0000-0000-0000363E0000}"/>
    <cellStyle name="20% - Accent1 3 11 3 7" xfId="16092" xr:uid="{00000000-0005-0000-0000-0000373E0000}"/>
    <cellStyle name="20% - Accent1 3 11 3 7 2" xfId="16093" xr:uid="{00000000-0005-0000-0000-0000383E0000}"/>
    <cellStyle name="20% - Accent1 3 11 3 8" xfId="16094" xr:uid="{00000000-0005-0000-0000-0000393E0000}"/>
    <cellStyle name="20% - Accent1 3 11 3 8 2" xfId="16095" xr:uid="{00000000-0005-0000-0000-00003A3E0000}"/>
    <cellStyle name="20% - Accent1 3 11 3 9" xfId="16096" xr:uid="{00000000-0005-0000-0000-00003B3E0000}"/>
    <cellStyle name="20% - Accent1 3 11 4" xfId="16097" xr:uid="{00000000-0005-0000-0000-00003C3E0000}"/>
    <cellStyle name="20% - Accent1 3 11 4 2" xfId="16098" xr:uid="{00000000-0005-0000-0000-00003D3E0000}"/>
    <cellStyle name="20% - Accent1 3 11 4 2 2" xfId="16099" xr:uid="{00000000-0005-0000-0000-00003E3E0000}"/>
    <cellStyle name="20% - Accent1 3 11 4 2 2 2" xfId="16100" xr:uid="{00000000-0005-0000-0000-00003F3E0000}"/>
    <cellStyle name="20% - Accent1 3 11 4 2 3" xfId="16101" xr:uid="{00000000-0005-0000-0000-0000403E0000}"/>
    <cellStyle name="20% - Accent1 3 11 4 3" xfId="16102" xr:uid="{00000000-0005-0000-0000-0000413E0000}"/>
    <cellStyle name="20% - Accent1 3 11 4 3 2" xfId="16103" xr:uid="{00000000-0005-0000-0000-0000423E0000}"/>
    <cellStyle name="20% - Accent1 3 11 4 4" xfId="16104" xr:uid="{00000000-0005-0000-0000-0000433E0000}"/>
    <cellStyle name="20% - Accent1 3 11 5" xfId="16105" xr:uid="{00000000-0005-0000-0000-0000443E0000}"/>
    <cellStyle name="20% - Accent1 3 11 5 2" xfId="16106" xr:uid="{00000000-0005-0000-0000-0000453E0000}"/>
    <cellStyle name="20% - Accent1 3 11 5 2 2" xfId="16107" xr:uid="{00000000-0005-0000-0000-0000463E0000}"/>
    <cellStyle name="20% - Accent1 3 11 5 2 2 2" xfId="16108" xr:uid="{00000000-0005-0000-0000-0000473E0000}"/>
    <cellStyle name="20% - Accent1 3 11 5 2 3" xfId="16109" xr:uid="{00000000-0005-0000-0000-0000483E0000}"/>
    <cellStyle name="20% - Accent1 3 11 5 3" xfId="16110" xr:uid="{00000000-0005-0000-0000-0000493E0000}"/>
    <cellStyle name="20% - Accent1 3 11 5 3 2" xfId="16111" xr:uid="{00000000-0005-0000-0000-00004A3E0000}"/>
    <cellStyle name="20% - Accent1 3 11 5 4" xfId="16112" xr:uid="{00000000-0005-0000-0000-00004B3E0000}"/>
    <cellStyle name="20% - Accent1 3 11 6" xfId="16113" xr:uid="{00000000-0005-0000-0000-00004C3E0000}"/>
    <cellStyle name="20% - Accent1 3 11 6 2" xfId="16114" xr:uid="{00000000-0005-0000-0000-00004D3E0000}"/>
    <cellStyle name="20% - Accent1 3 11 6 2 2" xfId="16115" xr:uid="{00000000-0005-0000-0000-00004E3E0000}"/>
    <cellStyle name="20% - Accent1 3 11 6 2 2 2" xfId="16116" xr:uid="{00000000-0005-0000-0000-00004F3E0000}"/>
    <cellStyle name="20% - Accent1 3 11 6 2 3" xfId="16117" xr:uid="{00000000-0005-0000-0000-0000503E0000}"/>
    <cellStyle name="20% - Accent1 3 11 6 3" xfId="16118" xr:uid="{00000000-0005-0000-0000-0000513E0000}"/>
    <cellStyle name="20% - Accent1 3 11 6 3 2" xfId="16119" xr:uid="{00000000-0005-0000-0000-0000523E0000}"/>
    <cellStyle name="20% - Accent1 3 11 6 4" xfId="16120" xr:uid="{00000000-0005-0000-0000-0000533E0000}"/>
    <cellStyle name="20% - Accent1 3 11 7" xfId="16121" xr:uid="{00000000-0005-0000-0000-0000543E0000}"/>
    <cellStyle name="20% - Accent1 3 11 7 2" xfId="16122" xr:uid="{00000000-0005-0000-0000-0000553E0000}"/>
    <cellStyle name="20% - Accent1 3 11 7 2 2" xfId="16123" xr:uid="{00000000-0005-0000-0000-0000563E0000}"/>
    <cellStyle name="20% - Accent1 3 11 7 3" xfId="16124" xr:uid="{00000000-0005-0000-0000-0000573E0000}"/>
    <cellStyle name="20% - Accent1 3 11 8" xfId="16125" xr:uid="{00000000-0005-0000-0000-0000583E0000}"/>
    <cellStyle name="20% - Accent1 3 11 8 2" xfId="16126" xr:uid="{00000000-0005-0000-0000-0000593E0000}"/>
    <cellStyle name="20% - Accent1 3 11 8 2 2" xfId="16127" xr:uid="{00000000-0005-0000-0000-00005A3E0000}"/>
    <cellStyle name="20% - Accent1 3 11 8 3" xfId="16128" xr:uid="{00000000-0005-0000-0000-00005B3E0000}"/>
    <cellStyle name="20% - Accent1 3 11 9" xfId="16129" xr:uid="{00000000-0005-0000-0000-00005C3E0000}"/>
    <cellStyle name="20% - Accent1 3 11 9 2" xfId="16130" xr:uid="{00000000-0005-0000-0000-00005D3E0000}"/>
    <cellStyle name="20% - Accent1 3 12" xfId="16131" xr:uid="{00000000-0005-0000-0000-00005E3E0000}"/>
    <cellStyle name="20% - Accent1 3 12 2" xfId="16132" xr:uid="{00000000-0005-0000-0000-00005F3E0000}"/>
    <cellStyle name="20% - Accent1 3 12 2 2" xfId="16133" xr:uid="{00000000-0005-0000-0000-0000603E0000}"/>
    <cellStyle name="20% - Accent1 3 12 2 2 2" xfId="16134" xr:uid="{00000000-0005-0000-0000-0000613E0000}"/>
    <cellStyle name="20% - Accent1 3 12 2 2 2 2" xfId="16135" xr:uid="{00000000-0005-0000-0000-0000623E0000}"/>
    <cellStyle name="20% - Accent1 3 12 2 2 3" xfId="16136" xr:uid="{00000000-0005-0000-0000-0000633E0000}"/>
    <cellStyle name="20% - Accent1 3 12 2 3" xfId="16137" xr:uid="{00000000-0005-0000-0000-0000643E0000}"/>
    <cellStyle name="20% - Accent1 3 12 2 3 2" xfId="16138" xr:uid="{00000000-0005-0000-0000-0000653E0000}"/>
    <cellStyle name="20% - Accent1 3 12 2 4" xfId="16139" xr:uid="{00000000-0005-0000-0000-0000663E0000}"/>
    <cellStyle name="20% - Accent1 3 12 3" xfId="16140" xr:uid="{00000000-0005-0000-0000-0000673E0000}"/>
    <cellStyle name="20% - Accent1 3 12 3 2" xfId="16141" xr:uid="{00000000-0005-0000-0000-0000683E0000}"/>
    <cellStyle name="20% - Accent1 3 12 3 2 2" xfId="16142" xr:uid="{00000000-0005-0000-0000-0000693E0000}"/>
    <cellStyle name="20% - Accent1 3 12 3 2 2 2" xfId="16143" xr:uid="{00000000-0005-0000-0000-00006A3E0000}"/>
    <cellStyle name="20% - Accent1 3 12 3 2 3" xfId="16144" xr:uid="{00000000-0005-0000-0000-00006B3E0000}"/>
    <cellStyle name="20% - Accent1 3 12 3 3" xfId="16145" xr:uid="{00000000-0005-0000-0000-00006C3E0000}"/>
    <cellStyle name="20% - Accent1 3 12 3 3 2" xfId="16146" xr:uid="{00000000-0005-0000-0000-00006D3E0000}"/>
    <cellStyle name="20% - Accent1 3 12 3 4" xfId="16147" xr:uid="{00000000-0005-0000-0000-00006E3E0000}"/>
    <cellStyle name="20% - Accent1 3 12 4" xfId="16148" xr:uid="{00000000-0005-0000-0000-00006F3E0000}"/>
    <cellStyle name="20% - Accent1 3 12 4 2" xfId="16149" xr:uid="{00000000-0005-0000-0000-0000703E0000}"/>
    <cellStyle name="20% - Accent1 3 12 4 2 2" xfId="16150" xr:uid="{00000000-0005-0000-0000-0000713E0000}"/>
    <cellStyle name="20% - Accent1 3 12 4 2 2 2" xfId="16151" xr:uid="{00000000-0005-0000-0000-0000723E0000}"/>
    <cellStyle name="20% - Accent1 3 12 4 2 3" xfId="16152" xr:uid="{00000000-0005-0000-0000-0000733E0000}"/>
    <cellStyle name="20% - Accent1 3 12 4 3" xfId="16153" xr:uid="{00000000-0005-0000-0000-0000743E0000}"/>
    <cellStyle name="20% - Accent1 3 12 4 3 2" xfId="16154" xr:uid="{00000000-0005-0000-0000-0000753E0000}"/>
    <cellStyle name="20% - Accent1 3 12 4 4" xfId="16155" xr:uid="{00000000-0005-0000-0000-0000763E0000}"/>
    <cellStyle name="20% - Accent1 3 12 5" xfId="16156" xr:uid="{00000000-0005-0000-0000-0000773E0000}"/>
    <cellStyle name="20% - Accent1 3 12 5 2" xfId="16157" xr:uid="{00000000-0005-0000-0000-0000783E0000}"/>
    <cellStyle name="20% - Accent1 3 12 5 2 2" xfId="16158" xr:uid="{00000000-0005-0000-0000-0000793E0000}"/>
    <cellStyle name="20% - Accent1 3 12 5 3" xfId="16159" xr:uid="{00000000-0005-0000-0000-00007A3E0000}"/>
    <cellStyle name="20% - Accent1 3 12 6" xfId="16160" xr:uid="{00000000-0005-0000-0000-00007B3E0000}"/>
    <cellStyle name="20% - Accent1 3 12 6 2" xfId="16161" xr:uid="{00000000-0005-0000-0000-00007C3E0000}"/>
    <cellStyle name="20% - Accent1 3 12 6 2 2" xfId="16162" xr:uid="{00000000-0005-0000-0000-00007D3E0000}"/>
    <cellStyle name="20% - Accent1 3 12 6 3" xfId="16163" xr:uid="{00000000-0005-0000-0000-00007E3E0000}"/>
    <cellStyle name="20% - Accent1 3 12 7" xfId="16164" xr:uid="{00000000-0005-0000-0000-00007F3E0000}"/>
    <cellStyle name="20% - Accent1 3 12 7 2" xfId="16165" xr:uid="{00000000-0005-0000-0000-0000803E0000}"/>
    <cellStyle name="20% - Accent1 3 12 8" xfId="16166" xr:uid="{00000000-0005-0000-0000-0000813E0000}"/>
    <cellStyle name="20% - Accent1 3 12 8 2" xfId="16167" xr:uid="{00000000-0005-0000-0000-0000823E0000}"/>
    <cellStyle name="20% - Accent1 3 12 9" xfId="16168" xr:uid="{00000000-0005-0000-0000-0000833E0000}"/>
    <cellStyle name="20% - Accent1 3 13" xfId="16169" xr:uid="{00000000-0005-0000-0000-0000843E0000}"/>
    <cellStyle name="20% - Accent1 3 13 2" xfId="16170" xr:uid="{00000000-0005-0000-0000-0000853E0000}"/>
    <cellStyle name="20% - Accent1 3 13 2 2" xfId="16171" xr:uid="{00000000-0005-0000-0000-0000863E0000}"/>
    <cellStyle name="20% - Accent1 3 13 2 2 2" xfId="16172" xr:uid="{00000000-0005-0000-0000-0000873E0000}"/>
    <cellStyle name="20% - Accent1 3 13 2 2 2 2" xfId="16173" xr:uid="{00000000-0005-0000-0000-0000883E0000}"/>
    <cellStyle name="20% - Accent1 3 13 2 2 3" xfId="16174" xr:uid="{00000000-0005-0000-0000-0000893E0000}"/>
    <cellStyle name="20% - Accent1 3 13 2 3" xfId="16175" xr:uid="{00000000-0005-0000-0000-00008A3E0000}"/>
    <cellStyle name="20% - Accent1 3 13 2 3 2" xfId="16176" xr:uid="{00000000-0005-0000-0000-00008B3E0000}"/>
    <cellStyle name="20% - Accent1 3 13 2 4" xfId="16177" xr:uid="{00000000-0005-0000-0000-00008C3E0000}"/>
    <cellStyle name="20% - Accent1 3 13 3" xfId="16178" xr:uid="{00000000-0005-0000-0000-00008D3E0000}"/>
    <cellStyle name="20% - Accent1 3 13 3 2" xfId="16179" xr:uid="{00000000-0005-0000-0000-00008E3E0000}"/>
    <cellStyle name="20% - Accent1 3 13 3 2 2" xfId="16180" xr:uid="{00000000-0005-0000-0000-00008F3E0000}"/>
    <cellStyle name="20% - Accent1 3 13 3 2 2 2" xfId="16181" xr:uid="{00000000-0005-0000-0000-0000903E0000}"/>
    <cellStyle name="20% - Accent1 3 13 3 2 3" xfId="16182" xr:uid="{00000000-0005-0000-0000-0000913E0000}"/>
    <cellStyle name="20% - Accent1 3 13 3 3" xfId="16183" xr:uid="{00000000-0005-0000-0000-0000923E0000}"/>
    <cellStyle name="20% - Accent1 3 13 3 3 2" xfId="16184" xr:uid="{00000000-0005-0000-0000-0000933E0000}"/>
    <cellStyle name="20% - Accent1 3 13 3 4" xfId="16185" xr:uid="{00000000-0005-0000-0000-0000943E0000}"/>
    <cellStyle name="20% - Accent1 3 13 4" xfId="16186" xr:uid="{00000000-0005-0000-0000-0000953E0000}"/>
    <cellStyle name="20% - Accent1 3 13 4 2" xfId="16187" xr:uid="{00000000-0005-0000-0000-0000963E0000}"/>
    <cellStyle name="20% - Accent1 3 13 4 2 2" xfId="16188" xr:uid="{00000000-0005-0000-0000-0000973E0000}"/>
    <cellStyle name="20% - Accent1 3 13 4 2 2 2" xfId="16189" xr:uid="{00000000-0005-0000-0000-0000983E0000}"/>
    <cellStyle name="20% - Accent1 3 13 4 2 3" xfId="16190" xr:uid="{00000000-0005-0000-0000-0000993E0000}"/>
    <cellStyle name="20% - Accent1 3 13 4 3" xfId="16191" xr:uid="{00000000-0005-0000-0000-00009A3E0000}"/>
    <cellStyle name="20% - Accent1 3 13 4 3 2" xfId="16192" xr:uid="{00000000-0005-0000-0000-00009B3E0000}"/>
    <cellStyle name="20% - Accent1 3 13 4 4" xfId="16193" xr:uid="{00000000-0005-0000-0000-00009C3E0000}"/>
    <cellStyle name="20% - Accent1 3 13 5" xfId="16194" xr:uid="{00000000-0005-0000-0000-00009D3E0000}"/>
    <cellStyle name="20% - Accent1 3 13 5 2" xfId="16195" xr:uid="{00000000-0005-0000-0000-00009E3E0000}"/>
    <cellStyle name="20% - Accent1 3 13 5 2 2" xfId="16196" xr:uid="{00000000-0005-0000-0000-00009F3E0000}"/>
    <cellStyle name="20% - Accent1 3 13 5 3" xfId="16197" xr:uid="{00000000-0005-0000-0000-0000A03E0000}"/>
    <cellStyle name="20% - Accent1 3 13 6" xfId="16198" xr:uid="{00000000-0005-0000-0000-0000A13E0000}"/>
    <cellStyle name="20% - Accent1 3 13 6 2" xfId="16199" xr:uid="{00000000-0005-0000-0000-0000A23E0000}"/>
    <cellStyle name="20% - Accent1 3 13 6 2 2" xfId="16200" xr:uid="{00000000-0005-0000-0000-0000A33E0000}"/>
    <cellStyle name="20% - Accent1 3 13 6 3" xfId="16201" xr:uid="{00000000-0005-0000-0000-0000A43E0000}"/>
    <cellStyle name="20% - Accent1 3 13 7" xfId="16202" xr:uid="{00000000-0005-0000-0000-0000A53E0000}"/>
    <cellStyle name="20% - Accent1 3 13 7 2" xfId="16203" xr:uid="{00000000-0005-0000-0000-0000A63E0000}"/>
    <cellStyle name="20% - Accent1 3 13 8" xfId="16204" xr:uid="{00000000-0005-0000-0000-0000A73E0000}"/>
    <cellStyle name="20% - Accent1 3 13 8 2" xfId="16205" xr:uid="{00000000-0005-0000-0000-0000A83E0000}"/>
    <cellStyle name="20% - Accent1 3 13 9" xfId="16206" xr:uid="{00000000-0005-0000-0000-0000A93E0000}"/>
    <cellStyle name="20% - Accent1 3 14" xfId="16207" xr:uid="{00000000-0005-0000-0000-0000AA3E0000}"/>
    <cellStyle name="20% - Accent1 3 14 2" xfId="16208" xr:uid="{00000000-0005-0000-0000-0000AB3E0000}"/>
    <cellStyle name="20% - Accent1 3 14 2 2" xfId="16209" xr:uid="{00000000-0005-0000-0000-0000AC3E0000}"/>
    <cellStyle name="20% - Accent1 3 14 2 2 2" xfId="16210" xr:uid="{00000000-0005-0000-0000-0000AD3E0000}"/>
    <cellStyle name="20% - Accent1 3 14 2 3" xfId="16211" xr:uid="{00000000-0005-0000-0000-0000AE3E0000}"/>
    <cellStyle name="20% - Accent1 3 14 3" xfId="16212" xr:uid="{00000000-0005-0000-0000-0000AF3E0000}"/>
    <cellStyle name="20% - Accent1 3 14 3 2" xfId="16213" xr:uid="{00000000-0005-0000-0000-0000B03E0000}"/>
    <cellStyle name="20% - Accent1 3 14 4" xfId="16214" xr:uid="{00000000-0005-0000-0000-0000B13E0000}"/>
    <cellStyle name="20% - Accent1 3 15" xfId="16215" xr:uid="{00000000-0005-0000-0000-0000B23E0000}"/>
    <cellStyle name="20% - Accent1 3 15 2" xfId="16216" xr:uid="{00000000-0005-0000-0000-0000B33E0000}"/>
    <cellStyle name="20% - Accent1 3 15 2 2" xfId="16217" xr:uid="{00000000-0005-0000-0000-0000B43E0000}"/>
    <cellStyle name="20% - Accent1 3 15 2 2 2" xfId="16218" xr:uid="{00000000-0005-0000-0000-0000B53E0000}"/>
    <cellStyle name="20% - Accent1 3 15 2 3" xfId="16219" xr:uid="{00000000-0005-0000-0000-0000B63E0000}"/>
    <cellStyle name="20% - Accent1 3 15 3" xfId="16220" xr:uid="{00000000-0005-0000-0000-0000B73E0000}"/>
    <cellStyle name="20% - Accent1 3 15 3 2" xfId="16221" xr:uid="{00000000-0005-0000-0000-0000B83E0000}"/>
    <cellStyle name="20% - Accent1 3 15 4" xfId="16222" xr:uid="{00000000-0005-0000-0000-0000B93E0000}"/>
    <cellStyle name="20% - Accent1 3 16" xfId="16223" xr:uid="{00000000-0005-0000-0000-0000BA3E0000}"/>
    <cellStyle name="20% - Accent1 3 16 2" xfId="16224" xr:uid="{00000000-0005-0000-0000-0000BB3E0000}"/>
    <cellStyle name="20% - Accent1 3 16 2 2" xfId="16225" xr:uid="{00000000-0005-0000-0000-0000BC3E0000}"/>
    <cellStyle name="20% - Accent1 3 16 2 2 2" xfId="16226" xr:uid="{00000000-0005-0000-0000-0000BD3E0000}"/>
    <cellStyle name="20% - Accent1 3 16 2 3" xfId="16227" xr:uid="{00000000-0005-0000-0000-0000BE3E0000}"/>
    <cellStyle name="20% - Accent1 3 16 3" xfId="16228" xr:uid="{00000000-0005-0000-0000-0000BF3E0000}"/>
    <cellStyle name="20% - Accent1 3 16 3 2" xfId="16229" xr:uid="{00000000-0005-0000-0000-0000C03E0000}"/>
    <cellStyle name="20% - Accent1 3 16 4" xfId="16230" xr:uid="{00000000-0005-0000-0000-0000C13E0000}"/>
    <cellStyle name="20% - Accent1 3 17" xfId="16231" xr:uid="{00000000-0005-0000-0000-0000C23E0000}"/>
    <cellStyle name="20% - Accent1 3 17 2" xfId="16232" xr:uid="{00000000-0005-0000-0000-0000C33E0000}"/>
    <cellStyle name="20% - Accent1 3 17 2 2" xfId="16233" xr:uid="{00000000-0005-0000-0000-0000C43E0000}"/>
    <cellStyle name="20% - Accent1 3 17 3" xfId="16234" xr:uid="{00000000-0005-0000-0000-0000C53E0000}"/>
    <cellStyle name="20% - Accent1 3 18" xfId="16235" xr:uid="{00000000-0005-0000-0000-0000C63E0000}"/>
    <cellStyle name="20% - Accent1 3 18 2" xfId="16236" xr:uid="{00000000-0005-0000-0000-0000C73E0000}"/>
    <cellStyle name="20% - Accent1 3 18 2 2" xfId="16237" xr:uid="{00000000-0005-0000-0000-0000C83E0000}"/>
    <cellStyle name="20% - Accent1 3 18 3" xfId="16238" xr:uid="{00000000-0005-0000-0000-0000C93E0000}"/>
    <cellStyle name="20% - Accent1 3 19" xfId="16239" xr:uid="{00000000-0005-0000-0000-0000CA3E0000}"/>
    <cellStyle name="20% - Accent1 3 19 2" xfId="16240" xr:uid="{00000000-0005-0000-0000-0000CB3E0000}"/>
    <cellStyle name="20% - Accent1 3 2" xfId="16241" xr:uid="{00000000-0005-0000-0000-0000CC3E0000}"/>
    <cellStyle name="20% - Accent1 3 2 10" xfId="16242" xr:uid="{00000000-0005-0000-0000-0000CD3E0000}"/>
    <cellStyle name="20% - Accent1 3 2 10 10" xfId="16243" xr:uid="{00000000-0005-0000-0000-0000CE3E0000}"/>
    <cellStyle name="20% - Accent1 3 2 10 10 2" xfId="16244" xr:uid="{00000000-0005-0000-0000-0000CF3E0000}"/>
    <cellStyle name="20% - Accent1 3 2 10 11" xfId="16245" xr:uid="{00000000-0005-0000-0000-0000D03E0000}"/>
    <cellStyle name="20% - Accent1 3 2 10 2" xfId="16246" xr:uid="{00000000-0005-0000-0000-0000D13E0000}"/>
    <cellStyle name="20% - Accent1 3 2 10 2 2" xfId="16247" xr:uid="{00000000-0005-0000-0000-0000D23E0000}"/>
    <cellStyle name="20% - Accent1 3 2 10 2 2 2" xfId="16248" xr:uid="{00000000-0005-0000-0000-0000D33E0000}"/>
    <cellStyle name="20% - Accent1 3 2 10 2 2 2 2" xfId="16249" xr:uid="{00000000-0005-0000-0000-0000D43E0000}"/>
    <cellStyle name="20% - Accent1 3 2 10 2 2 2 2 2" xfId="16250" xr:uid="{00000000-0005-0000-0000-0000D53E0000}"/>
    <cellStyle name="20% - Accent1 3 2 10 2 2 2 3" xfId="16251" xr:uid="{00000000-0005-0000-0000-0000D63E0000}"/>
    <cellStyle name="20% - Accent1 3 2 10 2 2 3" xfId="16252" xr:uid="{00000000-0005-0000-0000-0000D73E0000}"/>
    <cellStyle name="20% - Accent1 3 2 10 2 2 3 2" xfId="16253" xr:uid="{00000000-0005-0000-0000-0000D83E0000}"/>
    <cellStyle name="20% - Accent1 3 2 10 2 2 4" xfId="16254" xr:uid="{00000000-0005-0000-0000-0000D93E0000}"/>
    <cellStyle name="20% - Accent1 3 2 10 2 3" xfId="16255" xr:uid="{00000000-0005-0000-0000-0000DA3E0000}"/>
    <cellStyle name="20% - Accent1 3 2 10 2 3 2" xfId="16256" xr:uid="{00000000-0005-0000-0000-0000DB3E0000}"/>
    <cellStyle name="20% - Accent1 3 2 10 2 3 2 2" xfId="16257" xr:uid="{00000000-0005-0000-0000-0000DC3E0000}"/>
    <cellStyle name="20% - Accent1 3 2 10 2 3 2 2 2" xfId="16258" xr:uid="{00000000-0005-0000-0000-0000DD3E0000}"/>
    <cellStyle name="20% - Accent1 3 2 10 2 3 2 3" xfId="16259" xr:uid="{00000000-0005-0000-0000-0000DE3E0000}"/>
    <cellStyle name="20% - Accent1 3 2 10 2 3 3" xfId="16260" xr:uid="{00000000-0005-0000-0000-0000DF3E0000}"/>
    <cellStyle name="20% - Accent1 3 2 10 2 3 3 2" xfId="16261" xr:uid="{00000000-0005-0000-0000-0000E03E0000}"/>
    <cellStyle name="20% - Accent1 3 2 10 2 3 4" xfId="16262" xr:uid="{00000000-0005-0000-0000-0000E13E0000}"/>
    <cellStyle name="20% - Accent1 3 2 10 2 4" xfId="16263" xr:uid="{00000000-0005-0000-0000-0000E23E0000}"/>
    <cellStyle name="20% - Accent1 3 2 10 2 4 2" xfId="16264" xr:uid="{00000000-0005-0000-0000-0000E33E0000}"/>
    <cellStyle name="20% - Accent1 3 2 10 2 4 2 2" xfId="16265" xr:uid="{00000000-0005-0000-0000-0000E43E0000}"/>
    <cellStyle name="20% - Accent1 3 2 10 2 4 2 2 2" xfId="16266" xr:uid="{00000000-0005-0000-0000-0000E53E0000}"/>
    <cellStyle name="20% - Accent1 3 2 10 2 4 2 3" xfId="16267" xr:uid="{00000000-0005-0000-0000-0000E63E0000}"/>
    <cellStyle name="20% - Accent1 3 2 10 2 4 3" xfId="16268" xr:uid="{00000000-0005-0000-0000-0000E73E0000}"/>
    <cellStyle name="20% - Accent1 3 2 10 2 4 3 2" xfId="16269" xr:uid="{00000000-0005-0000-0000-0000E83E0000}"/>
    <cellStyle name="20% - Accent1 3 2 10 2 4 4" xfId="16270" xr:uid="{00000000-0005-0000-0000-0000E93E0000}"/>
    <cellStyle name="20% - Accent1 3 2 10 2 5" xfId="16271" xr:uid="{00000000-0005-0000-0000-0000EA3E0000}"/>
    <cellStyle name="20% - Accent1 3 2 10 2 5 2" xfId="16272" xr:uid="{00000000-0005-0000-0000-0000EB3E0000}"/>
    <cellStyle name="20% - Accent1 3 2 10 2 5 2 2" xfId="16273" xr:uid="{00000000-0005-0000-0000-0000EC3E0000}"/>
    <cellStyle name="20% - Accent1 3 2 10 2 5 3" xfId="16274" xr:uid="{00000000-0005-0000-0000-0000ED3E0000}"/>
    <cellStyle name="20% - Accent1 3 2 10 2 6" xfId="16275" xr:uid="{00000000-0005-0000-0000-0000EE3E0000}"/>
    <cellStyle name="20% - Accent1 3 2 10 2 6 2" xfId="16276" xr:uid="{00000000-0005-0000-0000-0000EF3E0000}"/>
    <cellStyle name="20% - Accent1 3 2 10 2 6 2 2" xfId="16277" xr:uid="{00000000-0005-0000-0000-0000F03E0000}"/>
    <cellStyle name="20% - Accent1 3 2 10 2 6 3" xfId="16278" xr:uid="{00000000-0005-0000-0000-0000F13E0000}"/>
    <cellStyle name="20% - Accent1 3 2 10 2 7" xfId="16279" xr:uid="{00000000-0005-0000-0000-0000F23E0000}"/>
    <cellStyle name="20% - Accent1 3 2 10 2 7 2" xfId="16280" xr:uid="{00000000-0005-0000-0000-0000F33E0000}"/>
    <cellStyle name="20% - Accent1 3 2 10 2 8" xfId="16281" xr:uid="{00000000-0005-0000-0000-0000F43E0000}"/>
    <cellStyle name="20% - Accent1 3 2 10 2 8 2" xfId="16282" xr:uid="{00000000-0005-0000-0000-0000F53E0000}"/>
    <cellStyle name="20% - Accent1 3 2 10 2 9" xfId="16283" xr:uid="{00000000-0005-0000-0000-0000F63E0000}"/>
    <cellStyle name="20% - Accent1 3 2 10 3" xfId="16284" xr:uid="{00000000-0005-0000-0000-0000F73E0000}"/>
    <cellStyle name="20% - Accent1 3 2 10 3 2" xfId="16285" xr:uid="{00000000-0005-0000-0000-0000F83E0000}"/>
    <cellStyle name="20% - Accent1 3 2 10 3 2 2" xfId="16286" xr:uid="{00000000-0005-0000-0000-0000F93E0000}"/>
    <cellStyle name="20% - Accent1 3 2 10 3 2 2 2" xfId="16287" xr:uid="{00000000-0005-0000-0000-0000FA3E0000}"/>
    <cellStyle name="20% - Accent1 3 2 10 3 2 2 2 2" xfId="16288" xr:uid="{00000000-0005-0000-0000-0000FB3E0000}"/>
    <cellStyle name="20% - Accent1 3 2 10 3 2 2 3" xfId="16289" xr:uid="{00000000-0005-0000-0000-0000FC3E0000}"/>
    <cellStyle name="20% - Accent1 3 2 10 3 2 3" xfId="16290" xr:uid="{00000000-0005-0000-0000-0000FD3E0000}"/>
    <cellStyle name="20% - Accent1 3 2 10 3 2 3 2" xfId="16291" xr:uid="{00000000-0005-0000-0000-0000FE3E0000}"/>
    <cellStyle name="20% - Accent1 3 2 10 3 2 4" xfId="16292" xr:uid="{00000000-0005-0000-0000-0000FF3E0000}"/>
    <cellStyle name="20% - Accent1 3 2 10 3 3" xfId="16293" xr:uid="{00000000-0005-0000-0000-0000003F0000}"/>
    <cellStyle name="20% - Accent1 3 2 10 3 3 2" xfId="16294" xr:uid="{00000000-0005-0000-0000-0000013F0000}"/>
    <cellStyle name="20% - Accent1 3 2 10 3 3 2 2" xfId="16295" xr:uid="{00000000-0005-0000-0000-0000023F0000}"/>
    <cellStyle name="20% - Accent1 3 2 10 3 3 2 2 2" xfId="16296" xr:uid="{00000000-0005-0000-0000-0000033F0000}"/>
    <cellStyle name="20% - Accent1 3 2 10 3 3 2 3" xfId="16297" xr:uid="{00000000-0005-0000-0000-0000043F0000}"/>
    <cellStyle name="20% - Accent1 3 2 10 3 3 3" xfId="16298" xr:uid="{00000000-0005-0000-0000-0000053F0000}"/>
    <cellStyle name="20% - Accent1 3 2 10 3 3 3 2" xfId="16299" xr:uid="{00000000-0005-0000-0000-0000063F0000}"/>
    <cellStyle name="20% - Accent1 3 2 10 3 3 4" xfId="16300" xr:uid="{00000000-0005-0000-0000-0000073F0000}"/>
    <cellStyle name="20% - Accent1 3 2 10 3 4" xfId="16301" xr:uid="{00000000-0005-0000-0000-0000083F0000}"/>
    <cellStyle name="20% - Accent1 3 2 10 3 4 2" xfId="16302" xr:uid="{00000000-0005-0000-0000-0000093F0000}"/>
    <cellStyle name="20% - Accent1 3 2 10 3 4 2 2" xfId="16303" xr:uid="{00000000-0005-0000-0000-00000A3F0000}"/>
    <cellStyle name="20% - Accent1 3 2 10 3 4 2 2 2" xfId="16304" xr:uid="{00000000-0005-0000-0000-00000B3F0000}"/>
    <cellStyle name="20% - Accent1 3 2 10 3 4 2 3" xfId="16305" xr:uid="{00000000-0005-0000-0000-00000C3F0000}"/>
    <cellStyle name="20% - Accent1 3 2 10 3 4 3" xfId="16306" xr:uid="{00000000-0005-0000-0000-00000D3F0000}"/>
    <cellStyle name="20% - Accent1 3 2 10 3 4 3 2" xfId="16307" xr:uid="{00000000-0005-0000-0000-00000E3F0000}"/>
    <cellStyle name="20% - Accent1 3 2 10 3 4 4" xfId="16308" xr:uid="{00000000-0005-0000-0000-00000F3F0000}"/>
    <cellStyle name="20% - Accent1 3 2 10 3 5" xfId="16309" xr:uid="{00000000-0005-0000-0000-0000103F0000}"/>
    <cellStyle name="20% - Accent1 3 2 10 3 5 2" xfId="16310" xr:uid="{00000000-0005-0000-0000-0000113F0000}"/>
    <cellStyle name="20% - Accent1 3 2 10 3 5 2 2" xfId="16311" xr:uid="{00000000-0005-0000-0000-0000123F0000}"/>
    <cellStyle name="20% - Accent1 3 2 10 3 5 3" xfId="16312" xr:uid="{00000000-0005-0000-0000-0000133F0000}"/>
    <cellStyle name="20% - Accent1 3 2 10 3 6" xfId="16313" xr:uid="{00000000-0005-0000-0000-0000143F0000}"/>
    <cellStyle name="20% - Accent1 3 2 10 3 6 2" xfId="16314" xr:uid="{00000000-0005-0000-0000-0000153F0000}"/>
    <cellStyle name="20% - Accent1 3 2 10 3 6 2 2" xfId="16315" xr:uid="{00000000-0005-0000-0000-0000163F0000}"/>
    <cellStyle name="20% - Accent1 3 2 10 3 6 3" xfId="16316" xr:uid="{00000000-0005-0000-0000-0000173F0000}"/>
    <cellStyle name="20% - Accent1 3 2 10 3 7" xfId="16317" xr:uid="{00000000-0005-0000-0000-0000183F0000}"/>
    <cellStyle name="20% - Accent1 3 2 10 3 7 2" xfId="16318" xr:uid="{00000000-0005-0000-0000-0000193F0000}"/>
    <cellStyle name="20% - Accent1 3 2 10 3 8" xfId="16319" xr:uid="{00000000-0005-0000-0000-00001A3F0000}"/>
    <cellStyle name="20% - Accent1 3 2 10 3 8 2" xfId="16320" xr:uid="{00000000-0005-0000-0000-00001B3F0000}"/>
    <cellStyle name="20% - Accent1 3 2 10 3 9" xfId="16321" xr:uid="{00000000-0005-0000-0000-00001C3F0000}"/>
    <cellStyle name="20% - Accent1 3 2 10 4" xfId="16322" xr:uid="{00000000-0005-0000-0000-00001D3F0000}"/>
    <cellStyle name="20% - Accent1 3 2 10 4 2" xfId="16323" xr:uid="{00000000-0005-0000-0000-00001E3F0000}"/>
    <cellStyle name="20% - Accent1 3 2 10 4 2 2" xfId="16324" xr:uid="{00000000-0005-0000-0000-00001F3F0000}"/>
    <cellStyle name="20% - Accent1 3 2 10 4 2 2 2" xfId="16325" xr:uid="{00000000-0005-0000-0000-0000203F0000}"/>
    <cellStyle name="20% - Accent1 3 2 10 4 2 3" xfId="16326" xr:uid="{00000000-0005-0000-0000-0000213F0000}"/>
    <cellStyle name="20% - Accent1 3 2 10 4 3" xfId="16327" xr:uid="{00000000-0005-0000-0000-0000223F0000}"/>
    <cellStyle name="20% - Accent1 3 2 10 4 3 2" xfId="16328" xr:uid="{00000000-0005-0000-0000-0000233F0000}"/>
    <cellStyle name="20% - Accent1 3 2 10 4 4" xfId="16329" xr:uid="{00000000-0005-0000-0000-0000243F0000}"/>
    <cellStyle name="20% - Accent1 3 2 10 5" xfId="16330" xr:uid="{00000000-0005-0000-0000-0000253F0000}"/>
    <cellStyle name="20% - Accent1 3 2 10 5 2" xfId="16331" xr:uid="{00000000-0005-0000-0000-0000263F0000}"/>
    <cellStyle name="20% - Accent1 3 2 10 5 2 2" xfId="16332" xr:uid="{00000000-0005-0000-0000-0000273F0000}"/>
    <cellStyle name="20% - Accent1 3 2 10 5 2 2 2" xfId="16333" xr:uid="{00000000-0005-0000-0000-0000283F0000}"/>
    <cellStyle name="20% - Accent1 3 2 10 5 2 3" xfId="16334" xr:uid="{00000000-0005-0000-0000-0000293F0000}"/>
    <cellStyle name="20% - Accent1 3 2 10 5 3" xfId="16335" xr:uid="{00000000-0005-0000-0000-00002A3F0000}"/>
    <cellStyle name="20% - Accent1 3 2 10 5 3 2" xfId="16336" xr:uid="{00000000-0005-0000-0000-00002B3F0000}"/>
    <cellStyle name="20% - Accent1 3 2 10 5 4" xfId="16337" xr:uid="{00000000-0005-0000-0000-00002C3F0000}"/>
    <cellStyle name="20% - Accent1 3 2 10 6" xfId="16338" xr:uid="{00000000-0005-0000-0000-00002D3F0000}"/>
    <cellStyle name="20% - Accent1 3 2 10 6 2" xfId="16339" xr:uid="{00000000-0005-0000-0000-00002E3F0000}"/>
    <cellStyle name="20% - Accent1 3 2 10 6 2 2" xfId="16340" xr:uid="{00000000-0005-0000-0000-00002F3F0000}"/>
    <cellStyle name="20% - Accent1 3 2 10 6 2 2 2" xfId="16341" xr:uid="{00000000-0005-0000-0000-0000303F0000}"/>
    <cellStyle name="20% - Accent1 3 2 10 6 2 3" xfId="16342" xr:uid="{00000000-0005-0000-0000-0000313F0000}"/>
    <cellStyle name="20% - Accent1 3 2 10 6 3" xfId="16343" xr:uid="{00000000-0005-0000-0000-0000323F0000}"/>
    <cellStyle name="20% - Accent1 3 2 10 6 3 2" xfId="16344" xr:uid="{00000000-0005-0000-0000-0000333F0000}"/>
    <cellStyle name="20% - Accent1 3 2 10 6 4" xfId="16345" xr:uid="{00000000-0005-0000-0000-0000343F0000}"/>
    <cellStyle name="20% - Accent1 3 2 10 7" xfId="16346" xr:uid="{00000000-0005-0000-0000-0000353F0000}"/>
    <cellStyle name="20% - Accent1 3 2 10 7 2" xfId="16347" xr:uid="{00000000-0005-0000-0000-0000363F0000}"/>
    <cellStyle name="20% - Accent1 3 2 10 7 2 2" xfId="16348" xr:uid="{00000000-0005-0000-0000-0000373F0000}"/>
    <cellStyle name="20% - Accent1 3 2 10 7 3" xfId="16349" xr:uid="{00000000-0005-0000-0000-0000383F0000}"/>
    <cellStyle name="20% - Accent1 3 2 10 8" xfId="16350" xr:uid="{00000000-0005-0000-0000-0000393F0000}"/>
    <cellStyle name="20% - Accent1 3 2 10 8 2" xfId="16351" xr:uid="{00000000-0005-0000-0000-00003A3F0000}"/>
    <cellStyle name="20% - Accent1 3 2 10 8 2 2" xfId="16352" xr:uid="{00000000-0005-0000-0000-00003B3F0000}"/>
    <cellStyle name="20% - Accent1 3 2 10 8 3" xfId="16353" xr:uid="{00000000-0005-0000-0000-00003C3F0000}"/>
    <cellStyle name="20% - Accent1 3 2 10 9" xfId="16354" xr:uid="{00000000-0005-0000-0000-00003D3F0000}"/>
    <cellStyle name="20% - Accent1 3 2 10 9 2" xfId="16355" xr:uid="{00000000-0005-0000-0000-00003E3F0000}"/>
    <cellStyle name="20% - Accent1 3 2 11" xfId="16356" xr:uid="{00000000-0005-0000-0000-00003F3F0000}"/>
    <cellStyle name="20% - Accent1 3 2 11 2" xfId="16357" xr:uid="{00000000-0005-0000-0000-0000403F0000}"/>
    <cellStyle name="20% - Accent1 3 2 11 2 2" xfId="16358" xr:uid="{00000000-0005-0000-0000-0000413F0000}"/>
    <cellStyle name="20% - Accent1 3 2 11 2 2 2" xfId="16359" xr:uid="{00000000-0005-0000-0000-0000423F0000}"/>
    <cellStyle name="20% - Accent1 3 2 11 2 2 2 2" xfId="16360" xr:uid="{00000000-0005-0000-0000-0000433F0000}"/>
    <cellStyle name="20% - Accent1 3 2 11 2 2 3" xfId="16361" xr:uid="{00000000-0005-0000-0000-0000443F0000}"/>
    <cellStyle name="20% - Accent1 3 2 11 2 3" xfId="16362" xr:uid="{00000000-0005-0000-0000-0000453F0000}"/>
    <cellStyle name="20% - Accent1 3 2 11 2 3 2" xfId="16363" xr:uid="{00000000-0005-0000-0000-0000463F0000}"/>
    <cellStyle name="20% - Accent1 3 2 11 2 4" xfId="16364" xr:uid="{00000000-0005-0000-0000-0000473F0000}"/>
    <cellStyle name="20% - Accent1 3 2 11 3" xfId="16365" xr:uid="{00000000-0005-0000-0000-0000483F0000}"/>
    <cellStyle name="20% - Accent1 3 2 11 3 2" xfId="16366" xr:uid="{00000000-0005-0000-0000-0000493F0000}"/>
    <cellStyle name="20% - Accent1 3 2 11 3 2 2" xfId="16367" xr:uid="{00000000-0005-0000-0000-00004A3F0000}"/>
    <cellStyle name="20% - Accent1 3 2 11 3 2 2 2" xfId="16368" xr:uid="{00000000-0005-0000-0000-00004B3F0000}"/>
    <cellStyle name="20% - Accent1 3 2 11 3 2 3" xfId="16369" xr:uid="{00000000-0005-0000-0000-00004C3F0000}"/>
    <cellStyle name="20% - Accent1 3 2 11 3 3" xfId="16370" xr:uid="{00000000-0005-0000-0000-00004D3F0000}"/>
    <cellStyle name="20% - Accent1 3 2 11 3 3 2" xfId="16371" xr:uid="{00000000-0005-0000-0000-00004E3F0000}"/>
    <cellStyle name="20% - Accent1 3 2 11 3 4" xfId="16372" xr:uid="{00000000-0005-0000-0000-00004F3F0000}"/>
    <cellStyle name="20% - Accent1 3 2 11 4" xfId="16373" xr:uid="{00000000-0005-0000-0000-0000503F0000}"/>
    <cellStyle name="20% - Accent1 3 2 11 4 2" xfId="16374" xr:uid="{00000000-0005-0000-0000-0000513F0000}"/>
    <cellStyle name="20% - Accent1 3 2 11 4 2 2" xfId="16375" xr:uid="{00000000-0005-0000-0000-0000523F0000}"/>
    <cellStyle name="20% - Accent1 3 2 11 4 2 2 2" xfId="16376" xr:uid="{00000000-0005-0000-0000-0000533F0000}"/>
    <cellStyle name="20% - Accent1 3 2 11 4 2 3" xfId="16377" xr:uid="{00000000-0005-0000-0000-0000543F0000}"/>
    <cellStyle name="20% - Accent1 3 2 11 4 3" xfId="16378" xr:uid="{00000000-0005-0000-0000-0000553F0000}"/>
    <cellStyle name="20% - Accent1 3 2 11 4 3 2" xfId="16379" xr:uid="{00000000-0005-0000-0000-0000563F0000}"/>
    <cellStyle name="20% - Accent1 3 2 11 4 4" xfId="16380" xr:uid="{00000000-0005-0000-0000-0000573F0000}"/>
    <cellStyle name="20% - Accent1 3 2 11 5" xfId="16381" xr:uid="{00000000-0005-0000-0000-0000583F0000}"/>
    <cellStyle name="20% - Accent1 3 2 11 5 2" xfId="16382" xr:uid="{00000000-0005-0000-0000-0000593F0000}"/>
    <cellStyle name="20% - Accent1 3 2 11 5 2 2" xfId="16383" xr:uid="{00000000-0005-0000-0000-00005A3F0000}"/>
    <cellStyle name="20% - Accent1 3 2 11 5 3" xfId="16384" xr:uid="{00000000-0005-0000-0000-00005B3F0000}"/>
    <cellStyle name="20% - Accent1 3 2 11 6" xfId="16385" xr:uid="{00000000-0005-0000-0000-00005C3F0000}"/>
    <cellStyle name="20% - Accent1 3 2 11 6 2" xfId="16386" xr:uid="{00000000-0005-0000-0000-00005D3F0000}"/>
    <cellStyle name="20% - Accent1 3 2 11 6 2 2" xfId="16387" xr:uid="{00000000-0005-0000-0000-00005E3F0000}"/>
    <cellStyle name="20% - Accent1 3 2 11 6 3" xfId="16388" xr:uid="{00000000-0005-0000-0000-00005F3F0000}"/>
    <cellStyle name="20% - Accent1 3 2 11 7" xfId="16389" xr:uid="{00000000-0005-0000-0000-0000603F0000}"/>
    <cellStyle name="20% - Accent1 3 2 11 7 2" xfId="16390" xr:uid="{00000000-0005-0000-0000-0000613F0000}"/>
    <cellStyle name="20% - Accent1 3 2 11 8" xfId="16391" xr:uid="{00000000-0005-0000-0000-0000623F0000}"/>
    <cellStyle name="20% - Accent1 3 2 11 8 2" xfId="16392" xr:uid="{00000000-0005-0000-0000-0000633F0000}"/>
    <cellStyle name="20% - Accent1 3 2 11 9" xfId="16393" xr:uid="{00000000-0005-0000-0000-0000643F0000}"/>
    <cellStyle name="20% - Accent1 3 2 12" xfId="16394" xr:uid="{00000000-0005-0000-0000-0000653F0000}"/>
    <cellStyle name="20% - Accent1 3 2 12 2" xfId="16395" xr:uid="{00000000-0005-0000-0000-0000663F0000}"/>
    <cellStyle name="20% - Accent1 3 2 12 2 2" xfId="16396" xr:uid="{00000000-0005-0000-0000-0000673F0000}"/>
    <cellStyle name="20% - Accent1 3 2 12 2 2 2" xfId="16397" xr:uid="{00000000-0005-0000-0000-0000683F0000}"/>
    <cellStyle name="20% - Accent1 3 2 12 2 2 2 2" xfId="16398" xr:uid="{00000000-0005-0000-0000-0000693F0000}"/>
    <cellStyle name="20% - Accent1 3 2 12 2 2 3" xfId="16399" xr:uid="{00000000-0005-0000-0000-00006A3F0000}"/>
    <cellStyle name="20% - Accent1 3 2 12 2 3" xfId="16400" xr:uid="{00000000-0005-0000-0000-00006B3F0000}"/>
    <cellStyle name="20% - Accent1 3 2 12 2 3 2" xfId="16401" xr:uid="{00000000-0005-0000-0000-00006C3F0000}"/>
    <cellStyle name="20% - Accent1 3 2 12 2 4" xfId="16402" xr:uid="{00000000-0005-0000-0000-00006D3F0000}"/>
    <cellStyle name="20% - Accent1 3 2 12 3" xfId="16403" xr:uid="{00000000-0005-0000-0000-00006E3F0000}"/>
    <cellStyle name="20% - Accent1 3 2 12 3 2" xfId="16404" xr:uid="{00000000-0005-0000-0000-00006F3F0000}"/>
    <cellStyle name="20% - Accent1 3 2 12 3 2 2" xfId="16405" xr:uid="{00000000-0005-0000-0000-0000703F0000}"/>
    <cellStyle name="20% - Accent1 3 2 12 3 2 2 2" xfId="16406" xr:uid="{00000000-0005-0000-0000-0000713F0000}"/>
    <cellStyle name="20% - Accent1 3 2 12 3 2 3" xfId="16407" xr:uid="{00000000-0005-0000-0000-0000723F0000}"/>
    <cellStyle name="20% - Accent1 3 2 12 3 3" xfId="16408" xr:uid="{00000000-0005-0000-0000-0000733F0000}"/>
    <cellStyle name="20% - Accent1 3 2 12 3 3 2" xfId="16409" xr:uid="{00000000-0005-0000-0000-0000743F0000}"/>
    <cellStyle name="20% - Accent1 3 2 12 3 4" xfId="16410" xr:uid="{00000000-0005-0000-0000-0000753F0000}"/>
    <cellStyle name="20% - Accent1 3 2 12 4" xfId="16411" xr:uid="{00000000-0005-0000-0000-0000763F0000}"/>
    <cellStyle name="20% - Accent1 3 2 12 4 2" xfId="16412" xr:uid="{00000000-0005-0000-0000-0000773F0000}"/>
    <cellStyle name="20% - Accent1 3 2 12 4 2 2" xfId="16413" xr:uid="{00000000-0005-0000-0000-0000783F0000}"/>
    <cellStyle name="20% - Accent1 3 2 12 4 2 2 2" xfId="16414" xr:uid="{00000000-0005-0000-0000-0000793F0000}"/>
    <cellStyle name="20% - Accent1 3 2 12 4 2 3" xfId="16415" xr:uid="{00000000-0005-0000-0000-00007A3F0000}"/>
    <cellStyle name="20% - Accent1 3 2 12 4 3" xfId="16416" xr:uid="{00000000-0005-0000-0000-00007B3F0000}"/>
    <cellStyle name="20% - Accent1 3 2 12 4 3 2" xfId="16417" xr:uid="{00000000-0005-0000-0000-00007C3F0000}"/>
    <cellStyle name="20% - Accent1 3 2 12 4 4" xfId="16418" xr:uid="{00000000-0005-0000-0000-00007D3F0000}"/>
    <cellStyle name="20% - Accent1 3 2 12 5" xfId="16419" xr:uid="{00000000-0005-0000-0000-00007E3F0000}"/>
    <cellStyle name="20% - Accent1 3 2 12 5 2" xfId="16420" xr:uid="{00000000-0005-0000-0000-00007F3F0000}"/>
    <cellStyle name="20% - Accent1 3 2 12 5 2 2" xfId="16421" xr:uid="{00000000-0005-0000-0000-0000803F0000}"/>
    <cellStyle name="20% - Accent1 3 2 12 5 3" xfId="16422" xr:uid="{00000000-0005-0000-0000-0000813F0000}"/>
    <cellStyle name="20% - Accent1 3 2 12 6" xfId="16423" xr:uid="{00000000-0005-0000-0000-0000823F0000}"/>
    <cellStyle name="20% - Accent1 3 2 12 6 2" xfId="16424" xr:uid="{00000000-0005-0000-0000-0000833F0000}"/>
    <cellStyle name="20% - Accent1 3 2 12 6 2 2" xfId="16425" xr:uid="{00000000-0005-0000-0000-0000843F0000}"/>
    <cellStyle name="20% - Accent1 3 2 12 6 3" xfId="16426" xr:uid="{00000000-0005-0000-0000-0000853F0000}"/>
    <cellStyle name="20% - Accent1 3 2 12 7" xfId="16427" xr:uid="{00000000-0005-0000-0000-0000863F0000}"/>
    <cellStyle name="20% - Accent1 3 2 12 7 2" xfId="16428" xr:uid="{00000000-0005-0000-0000-0000873F0000}"/>
    <cellStyle name="20% - Accent1 3 2 12 8" xfId="16429" xr:uid="{00000000-0005-0000-0000-0000883F0000}"/>
    <cellStyle name="20% - Accent1 3 2 12 8 2" xfId="16430" xr:uid="{00000000-0005-0000-0000-0000893F0000}"/>
    <cellStyle name="20% - Accent1 3 2 12 9" xfId="16431" xr:uid="{00000000-0005-0000-0000-00008A3F0000}"/>
    <cellStyle name="20% - Accent1 3 2 13" xfId="16432" xr:uid="{00000000-0005-0000-0000-00008B3F0000}"/>
    <cellStyle name="20% - Accent1 3 2 13 2" xfId="16433" xr:uid="{00000000-0005-0000-0000-00008C3F0000}"/>
    <cellStyle name="20% - Accent1 3 2 13 2 2" xfId="16434" xr:uid="{00000000-0005-0000-0000-00008D3F0000}"/>
    <cellStyle name="20% - Accent1 3 2 13 2 2 2" xfId="16435" xr:uid="{00000000-0005-0000-0000-00008E3F0000}"/>
    <cellStyle name="20% - Accent1 3 2 13 2 3" xfId="16436" xr:uid="{00000000-0005-0000-0000-00008F3F0000}"/>
    <cellStyle name="20% - Accent1 3 2 13 3" xfId="16437" xr:uid="{00000000-0005-0000-0000-0000903F0000}"/>
    <cellStyle name="20% - Accent1 3 2 13 3 2" xfId="16438" xr:uid="{00000000-0005-0000-0000-0000913F0000}"/>
    <cellStyle name="20% - Accent1 3 2 13 4" xfId="16439" xr:uid="{00000000-0005-0000-0000-0000923F0000}"/>
    <cellStyle name="20% - Accent1 3 2 14" xfId="16440" xr:uid="{00000000-0005-0000-0000-0000933F0000}"/>
    <cellStyle name="20% - Accent1 3 2 14 2" xfId="16441" xr:uid="{00000000-0005-0000-0000-0000943F0000}"/>
    <cellStyle name="20% - Accent1 3 2 14 2 2" xfId="16442" xr:uid="{00000000-0005-0000-0000-0000953F0000}"/>
    <cellStyle name="20% - Accent1 3 2 14 2 2 2" xfId="16443" xr:uid="{00000000-0005-0000-0000-0000963F0000}"/>
    <cellStyle name="20% - Accent1 3 2 14 2 3" xfId="16444" xr:uid="{00000000-0005-0000-0000-0000973F0000}"/>
    <cellStyle name="20% - Accent1 3 2 14 3" xfId="16445" xr:uid="{00000000-0005-0000-0000-0000983F0000}"/>
    <cellStyle name="20% - Accent1 3 2 14 3 2" xfId="16446" xr:uid="{00000000-0005-0000-0000-0000993F0000}"/>
    <cellStyle name="20% - Accent1 3 2 14 4" xfId="16447" xr:uid="{00000000-0005-0000-0000-00009A3F0000}"/>
    <cellStyle name="20% - Accent1 3 2 15" xfId="16448" xr:uid="{00000000-0005-0000-0000-00009B3F0000}"/>
    <cellStyle name="20% - Accent1 3 2 15 2" xfId="16449" xr:uid="{00000000-0005-0000-0000-00009C3F0000}"/>
    <cellStyle name="20% - Accent1 3 2 15 2 2" xfId="16450" xr:uid="{00000000-0005-0000-0000-00009D3F0000}"/>
    <cellStyle name="20% - Accent1 3 2 15 2 2 2" xfId="16451" xr:uid="{00000000-0005-0000-0000-00009E3F0000}"/>
    <cellStyle name="20% - Accent1 3 2 15 2 3" xfId="16452" xr:uid="{00000000-0005-0000-0000-00009F3F0000}"/>
    <cellStyle name="20% - Accent1 3 2 15 3" xfId="16453" xr:uid="{00000000-0005-0000-0000-0000A03F0000}"/>
    <cellStyle name="20% - Accent1 3 2 15 3 2" xfId="16454" xr:uid="{00000000-0005-0000-0000-0000A13F0000}"/>
    <cellStyle name="20% - Accent1 3 2 15 4" xfId="16455" xr:uid="{00000000-0005-0000-0000-0000A23F0000}"/>
    <cellStyle name="20% - Accent1 3 2 16" xfId="16456" xr:uid="{00000000-0005-0000-0000-0000A33F0000}"/>
    <cellStyle name="20% - Accent1 3 2 16 2" xfId="16457" xr:uid="{00000000-0005-0000-0000-0000A43F0000}"/>
    <cellStyle name="20% - Accent1 3 2 16 2 2" xfId="16458" xr:uid="{00000000-0005-0000-0000-0000A53F0000}"/>
    <cellStyle name="20% - Accent1 3 2 16 3" xfId="16459" xr:uid="{00000000-0005-0000-0000-0000A63F0000}"/>
    <cellStyle name="20% - Accent1 3 2 17" xfId="16460" xr:uid="{00000000-0005-0000-0000-0000A73F0000}"/>
    <cellStyle name="20% - Accent1 3 2 17 2" xfId="16461" xr:uid="{00000000-0005-0000-0000-0000A83F0000}"/>
    <cellStyle name="20% - Accent1 3 2 17 2 2" xfId="16462" xr:uid="{00000000-0005-0000-0000-0000A93F0000}"/>
    <cellStyle name="20% - Accent1 3 2 17 3" xfId="16463" xr:uid="{00000000-0005-0000-0000-0000AA3F0000}"/>
    <cellStyle name="20% - Accent1 3 2 18" xfId="16464" xr:uid="{00000000-0005-0000-0000-0000AB3F0000}"/>
    <cellStyle name="20% - Accent1 3 2 18 2" xfId="16465" xr:uid="{00000000-0005-0000-0000-0000AC3F0000}"/>
    <cellStyle name="20% - Accent1 3 2 19" xfId="16466" xr:uid="{00000000-0005-0000-0000-0000AD3F0000}"/>
    <cellStyle name="20% - Accent1 3 2 19 2" xfId="16467" xr:uid="{00000000-0005-0000-0000-0000AE3F0000}"/>
    <cellStyle name="20% - Accent1 3 2 2" xfId="16468" xr:uid="{00000000-0005-0000-0000-0000AF3F0000}"/>
    <cellStyle name="20% - Accent1 3 2 2 10" xfId="16469" xr:uid="{00000000-0005-0000-0000-0000B03F0000}"/>
    <cellStyle name="20% - Accent1 3 2 2 10 2" xfId="16470" xr:uid="{00000000-0005-0000-0000-0000B13F0000}"/>
    <cellStyle name="20% - Accent1 3 2 2 10 2 2" xfId="16471" xr:uid="{00000000-0005-0000-0000-0000B23F0000}"/>
    <cellStyle name="20% - Accent1 3 2 2 10 2 2 2" xfId="16472" xr:uid="{00000000-0005-0000-0000-0000B33F0000}"/>
    <cellStyle name="20% - Accent1 3 2 2 10 2 3" xfId="16473" xr:uid="{00000000-0005-0000-0000-0000B43F0000}"/>
    <cellStyle name="20% - Accent1 3 2 2 10 3" xfId="16474" xr:uid="{00000000-0005-0000-0000-0000B53F0000}"/>
    <cellStyle name="20% - Accent1 3 2 2 10 3 2" xfId="16475" xr:uid="{00000000-0005-0000-0000-0000B63F0000}"/>
    <cellStyle name="20% - Accent1 3 2 2 10 4" xfId="16476" xr:uid="{00000000-0005-0000-0000-0000B73F0000}"/>
    <cellStyle name="20% - Accent1 3 2 2 11" xfId="16477" xr:uid="{00000000-0005-0000-0000-0000B83F0000}"/>
    <cellStyle name="20% - Accent1 3 2 2 11 2" xfId="16478" xr:uid="{00000000-0005-0000-0000-0000B93F0000}"/>
    <cellStyle name="20% - Accent1 3 2 2 11 2 2" xfId="16479" xr:uid="{00000000-0005-0000-0000-0000BA3F0000}"/>
    <cellStyle name="20% - Accent1 3 2 2 11 2 2 2" xfId="16480" xr:uid="{00000000-0005-0000-0000-0000BB3F0000}"/>
    <cellStyle name="20% - Accent1 3 2 2 11 2 3" xfId="16481" xr:uid="{00000000-0005-0000-0000-0000BC3F0000}"/>
    <cellStyle name="20% - Accent1 3 2 2 11 3" xfId="16482" xr:uid="{00000000-0005-0000-0000-0000BD3F0000}"/>
    <cellStyle name="20% - Accent1 3 2 2 11 3 2" xfId="16483" xr:uid="{00000000-0005-0000-0000-0000BE3F0000}"/>
    <cellStyle name="20% - Accent1 3 2 2 11 4" xfId="16484" xr:uid="{00000000-0005-0000-0000-0000BF3F0000}"/>
    <cellStyle name="20% - Accent1 3 2 2 12" xfId="16485" xr:uid="{00000000-0005-0000-0000-0000C03F0000}"/>
    <cellStyle name="20% - Accent1 3 2 2 12 2" xfId="16486" xr:uid="{00000000-0005-0000-0000-0000C13F0000}"/>
    <cellStyle name="20% - Accent1 3 2 2 12 2 2" xfId="16487" xr:uid="{00000000-0005-0000-0000-0000C23F0000}"/>
    <cellStyle name="20% - Accent1 3 2 2 12 3" xfId="16488" xr:uid="{00000000-0005-0000-0000-0000C33F0000}"/>
    <cellStyle name="20% - Accent1 3 2 2 13" xfId="16489" xr:uid="{00000000-0005-0000-0000-0000C43F0000}"/>
    <cellStyle name="20% - Accent1 3 2 2 13 2" xfId="16490" xr:uid="{00000000-0005-0000-0000-0000C53F0000}"/>
    <cellStyle name="20% - Accent1 3 2 2 13 2 2" xfId="16491" xr:uid="{00000000-0005-0000-0000-0000C63F0000}"/>
    <cellStyle name="20% - Accent1 3 2 2 13 3" xfId="16492" xr:uid="{00000000-0005-0000-0000-0000C73F0000}"/>
    <cellStyle name="20% - Accent1 3 2 2 14" xfId="16493" xr:uid="{00000000-0005-0000-0000-0000C83F0000}"/>
    <cellStyle name="20% - Accent1 3 2 2 14 2" xfId="16494" xr:uid="{00000000-0005-0000-0000-0000C93F0000}"/>
    <cellStyle name="20% - Accent1 3 2 2 15" xfId="16495" xr:uid="{00000000-0005-0000-0000-0000CA3F0000}"/>
    <cellStyle name="20% - Accent1 3 2 2 15 2" xfId="16496" xr:uid="{00000000-0005-0000-0000-0000CB3F0000}"/>
    <cellStyle name="20% - Accent1 3 2 2 16" xfId="16497" xr:uid="{00000000-0005-0000-0000-0000CC3F0000}"/>
    <cellStyle name="20% - Accent1 3 2 2 2" xfId="16498" xr:uid="{00000000-0005-0000-0000-0000CD3F0000}"/>
    <cellStyle name="20% - Accent1 3 2 2 2 10" xfId="16499" xr:uid="{00000000-0005-0000-0000-0000CE3F0000}"/>
    <cellStyle name="20% - Accent1 3 2 2 2 10 2" xfId="16500" xr:uid="{00000000-0005-0000-0000-0000CF3F0000}"/>
    <cellStyle name="20% - Accent1 3 2 2 2 10 2 2" xfId="16501" xr:uid="{00000000-0005-0000-0000-0000D03F0000}"/>
    <cellStyle name="20% - Accent1 3 2 2 2 10 2 2 2" xfId="16502" xr:uid="{00000000-0005-0000-0000-0000D13F0000}"/>
    <cellStyle name="20% - Accent1 3 2 2 2 10 2 3" xfId="16503" xr:uid="{00000000-0005-0000-0000-0000D23F0000}"/>
    <cellStyle name="20% - Accent1 3 2 2 2 10 3" xfId="16504" xr:uid="{00000000-0005-0000-0000-0000D33F0000}"/>
    <cellStyle name="20% - Accent1 3 2 2 2 10 3 2" xfId="16505" xr:uid="{00000000-0005-0000-0000-0000D43F0000}"/>
    <cellStyle name="20% - Accent1 3 2 2 2 10 4" xfId="16506" xr:uid="{00000000-0005-0000-0000-0000D53F0000}"/>
    <cellStyle name="20% - Accent1 3 2 2 2 11" xfId="16507" xr:uid="{00000000-0005-0000-0000-0000D63F0000}"/>
    <cellStyle name="20% - Accent1 3 2 2 2 11 2" xfId="16508" xr:uid="{00000000-0005-0000-0000-0000D73F0000}"/>
    <cellStyle name="20% - Accent1 3 2 2 2 11 2 2" xfId="16509" xr:uid="{00000000-0005-0000-0000-0000D83F0000}"/>
    <cellStyle name="20% - Accent1 3 2 2 2 11 3" xfId="16510" xr:uid="{00000000-0005-0000-0000-0000D93F0000}"/>
    <cellStyle name="20% - Accent1 3 2 2 2 12" xfId="16511" xr:uid="{00000000-0005-0000-0000-0000DA3F0000}"/>
    <cellStyle name="20% - Accent1 3 2 2 2 12 2" xfId="16512" xr:uid="{00000000-0005-0000-0000-0000DB3F0000}"/>
    <cellStyle name="20% - Accent1 3 2 2 2 12 2 2" xfId="16513" xr:uid="{00000000-0005-0000-0000-0000DC3F0000}"/>
    <cellStyle name="20% - Accent1 3 2 2 2 12 3" xfId="16514" xr:uid="{00000000-0005-0000-0000-0000DD3F0000}"/>
    <cellStyle name="20% - Accent1 3 2 2 2 13" xfId="16515" xr:uid="{00000000-0005-0000-0000-0000DE3F0000}"/>
    <cellStyle name="20% - Accent1 3 2 2 2 13 2" xfId="16516" xr:uid="{00000000-0005-0000-0000-0000DF3F0000}"/>
    <cellStyle name="20% - Accent1 3 2 2 2 14" xfId="16517" xr:uid="{00000000-0005-0000-0000-0000E03F0000}"/>
    <cellStyle name="20% - Accent1 3 2 2 2 14 2" xfId="16518" xr:uid="{00000000-0005-0000-0000-0000E13F0000}"/>
    <cellStyle name="20% - Accent1 3 2 2 2 15" xfId="16519" xr:uid="{00000000-0005-0000-0000-0000E23F0000}"/>
    <cellStyle name="20% - Accent1 3 2 2 2 2" xfId="16520" xr:uid="{00000000-0005-0000-0000-0000E33F0000}"/>
    <cellStyle name="20% - Accent1 3 2 2 2 2 10" xfId="16521" xr:uid="{00000000-0005-0000-0000-0000E43F0000}"/>
    <cellStyle name="20% - Accent1 3 2 2 2 2 10 2" xfId="16522" xr:uid="{00000000-0005-0000-0000-0000E53F0000}"/>
    <cellStyle name="20% - Accent1 3 2 2 2 2 10 2 2" xfId="16523" xr:uid="{00000000-0005-0000-0000-0000E63F0000}"/>
    <cellStyle name="20% - Accent1 3 2 2 2 2 10 3" xfId="16524" xr:uid="{00000000-0005-0000-0000-0000E73F0000}"/>
    <cellStyle name="20% - Accent1 3 2 2 2 2 11" xfId="16525" xr:uid="{00000000-0005-0000-0000-0000E83F0000}"/>
    <cellStyle name="20% - Accent1 3 2 2 2 2 11 2" xfId="16526" xr:uid="{00000000-0005-0000-0000-0000E93F0000}"/>
    <cellStyle name="20% - Accent1 3 2 2 2 2 11 2 2" xfId="16527" xr:uid="{00000000-0005-0000-0000-0000EA3F0000}"/>
    <cellStyle name="20% - Accent1 3 2 2 2 2 11 3" xfId="16528" xr:uid="{00000000-0005-0000-0000-0000EB3F0000}"/>
    <cellStyle name="20% - Accent1 3 2 2 2 2 12" xfId="16529" xr:uid="{00000000-0005-0000-0000-0000EC3F0000}"/>
    <cellStyle name="20% - Accent1 3 2 2 2 2 12 2" xfId="16530" xr:uid="{00000000-0005-0000-0000-0000ED3F0000}"/>
    <cellStyle name="20% - Accent1 3 2 2 2 2 13" xfId="16531" xr:uid="{00000000-0005-0000-0000-0000EE3F0000}"/>
    <cellStyle name="20% - Accent1 3 2 2 2 2 13 2" xfId="16532" xr:uid="{00000000-0005-0000-0000-0000EF3F0000}"/>
    <cellStyle name="20% - Accent1 3 2 2 2 2 14" xfId="16533" xr:uid="{00000000-0005-0000-0000-0000F03F0000}"/>
    <cellStyle name="20% - Accent1 3 2 2 2 2 2" xfId="16534" xr:uid="{00000000-0005-0000-0000-0000F13F0000}"/>
    <cellStyle name="20% - Accent1 3 2 2 2 2 2 10" xfId="16535" xr:uid="{00000000-0005-0000-0000-0000F23F0000}"/>
    <cellStyle name="20% - Accent1 3 2 2 2 2 2 10 2" xfId="16536" xr:uid="{00000000-0005-0000-0000-0000F33F0000}"/>
    <cellStyle name="20% - Accent1 3 2 2 2 2 2 11" xfId="16537" xr:uid="{00000000-0005-0000-0000-0000F43F0000}"/>
    <cellStyle name="20% - Accent1 3 2 2 2 2 2 2" xfId="16538" xr:uid="{00000000-0005-0000-0000-0000F53F0000}"/>
    <cellStyle name="20% - Accent1 3 2 2 2 2 2 2 2" xfId="16539" xr:uid="{00000000-0005-0000-0000-0000F63F0000}"/>
    <cellStyle name="20% - Accent1 3 2 2 2 2 2 2 2 2" xfId="16540" xr:uid="{00000000-0005-0000-0000-0000F73F0000}"/>
    <cellStyle name="20% - Accent1 3 2 2 2 2 2 2 2 2 2" xfId="16541" xr:uid="{00000000-0005-0000-0000-0000F83F0000}"/>
    <cellStyle name="20% - Accent1 3 2 2 2 2 2 2 2 2 2 2" xfId="16542" xr:uid="{00000000-0005-0000-0000-0000F93F0000}"/>
    <cellStyle name="20% - Accent1 3 2 2 2 2 2 2 2 2 3" xfId="16543" xr:uid="{00000000-0005-0000-0000-0000FA3F0000}"/>
    <cellStyle name="20% - Accent1 3 2 2 2 2 2 2 2 3" xfId="16544" xr:uid="{00000000-0005-0000-0000-0000FB3F0000}"/>
    <cellStyle name="20% - Accent1 3 2 2 2 2 2 2 2 3 2" xfId="16545" xr:uid="{00000000-0005-0000-0000-0000FC3F0000}"/>
    <cellStyle name="20% - Accent1 3 2 2 2 2 2 2 2 4" xfId="16546" xr:uid="{00000000-0005-0000-0000-0000FD3F0000}"/>
    <cellStyle name="20% - Accent1 3 2 2 2 2 2 2 3" xfId="16547" xr:uid="{00000000-0005-0000-0000-0000FE3F0000}"/>
    <cellStyle name="20% - Accent1 3 2 2 2 2 2 2 3 2" xfId="16548" xr:uid="{00000000-0005-0000-0000-0000FF3F0000}"/>
    <cellStyle name="20% - Accent1 3 2 2 2 2 2 2 3 2 2" xfId="16549" xr:uid="{00000000-0005-0000-0000-000000400000}"/>
    <cellStyle name="20% - Accent1 3 2 2 2 2 2 2 3 2 2 2" xfId="16550" xr:uid="{00000000-0005-0000-0000-000001400000}"/>
    <cellStyle name="20% - Accent1 3 2 2 2 2 2 2 3 2 3" xfId="16551" xr:uid="{00000000-0005-0000-0000-000002400000}"/>
    <cellStyle name="20% - Accent1 3 2 2 2 2 2 2 3 3" xfId="16552" xr:uid="{00000000-0005-0000-0000-000003400000}"/>
    <cellStyle name="20% - Accent1 3 2 2 2 2 2 2 3 3 2" xfId="16553" xr:uid="{00000000-0005-0000-0000-000004400000}"/>
    <cellStyle name="20% - Accent1 3 2 2 2 2 2 2 3 4" xfId="16554" xr:uid="{00000000-0005-0000-0000-000005400000}"/>
    <cellStyle name="20% - Accent1 3 2 2 2 2 2 2 4" xfId="16555" xr:uid="{00000000-0005-0000-0000-000006400000}"/>
    <cellStyle name="20% - Accent1 3 2 2 2 2 2 2 4 2" xfId="16556" xr:uid="{00000000-0005-0000-0000-000007400000}"/>
    <cellStyle name="20% - Accent1 3 2 2 2 2 2 2 4 2 2" xfId="16557" xr:uid="{00000000-0005-0000-0000-000008400000}"/>
    <cellStyle name="20% - Accent1 3 2 2 2 2 2 2 4 2 2 2" xfId="16558" xr:uid="{00000000-0005-0000-0000-000009400000}"/>
    <cellStyle name="20% - Accent1 3 2 2 2 2 2 2 4 2 3" xfId="16559" xr:uid="{00000000-0005-0000-0000-00000A400000}"/>
    <cellStyle name="20% - Accent1 3 2 2 2 2 2 2 4 3" xfId="16560" xr:uid="{00000000-0005-0000-0000-00000B400000}"/>
    <cellStyle name="20% - Accent1 3 2 2 2 2 2 2 4 3 2" xfId="16561" xr:uid="{00000000-0005-0000-0000-00000C400000}"/>
    <cellStyle name="20% - Accent1 3 2 2 2 2 2 2 4 4" xfId="16562" xr:uid="{00000000-0005-0000-0000-00000D400000}"/>
    <cellStyle name="20% - Accent1 3 2 2 2 2 2 2 5" xfId="16563" xr:uid="{00000000-0005-0000-0000-00000E400000}"/>
    <cellStyle name="20% - Accent1 3 2 2 2 2 2 2 5 2" xfId="16564" xr:uid="{00000000-0005-0000-0000-00000F400000}"/>
    <cellStyle name="20% - Accent1 3 2 2 2 2 2 2 5 2 2" xfId="16565" xr:uid="{00000000-0005-0000-0000-000010400000}"/>
    <cellStyle name="20% - Accent1 3 2 2 2 2 2 2 5 3" xfId="16566" xr:uid="{00000000-0005-0000-0000-000011400000}"/>
    <cellStyle name="20% - Accent1 3 2 2 2 2 2 2 6" xfId="16567" xr:uid="{00000000-0005-0000-0000-000012400000}"/>
    <cellStyle name="20% - Accent1 3 2 2 2 2 2 2 6 2" xfId="16568" xr:uid="{00000000-0005-0000-0000-000013400000}"/>
    <cellStyle name="20% - Accent1 3 2 2 2 2 2 2 6 2 2" xfId="16569" xr:uid="{00000000-0005-0000-0000-000014400000}"/>
    <cellStyle name="20% - Accent1 3 2 2 2 2 2 2 6 3" xfId="16570" xr:uid="{00000000-0005-0000-0000-000015400000}"/>
    <cellStyle name="20% - Accent1 3 2 2 2 2 2 2 7" xfId="16571" xr:uid="{00000000-0005-0000-0000-000016400000}"/>
    <cellStyle name="20% - Accent1 3 2 2 2 2 2 2 7 2" xfId="16572" xr:uid="{00000000-0005-0000-0000-000017400000}"/>
    <cellStyle name="20% - Accent1 3 2 2 2 2 2 2 8" xfId="16573" xr:uid="{00000000-0005-0000-0000-000018400000}"/>
    <cellStyle name="20% - Accent1 3 2 2 2 2 2 2 8 2" xfId="16574" xr:uid="{00000000-0005-0000-0000-000019400000}"/>
    <cellStyle name="20% - Accent1 3 2 2 2 2 2 2 9" xfId="16575" xr:uid="{00000000-0005-0000-0000-00001A400000}"/>
    <cellStyle name="20% - Accent1 3 2 2 2 2 2 3" xfId="16576" xr:uid="{00000000-0005-0000-0000-00001B400000}"/>
    <cellStyle name="20% - Accent1 3 2 2 2 2 2 3 2" xfId="16577" xr:uid="{00000000-0005-0000-0000-00001C400000}"/>
    <cellStyle name="20% - Accent1 3 2 2 2 2 2 3 2 2" xfId="16578" xr:uid="{00000000-0005-0000-0000-00001D400000}"/>
    <cellStyle name="20% - Accent1 3 2 2 2 2 2 3 2 2 2" xfId="16579" xr:uid="{00000000-0005-0000-0000-00001E400000}"/>
    <cellStyle name="20% - Accent1 3 2 2 2 2 2 3 2 2 2 2" xfId="16580" xr:uid="{00000000-0005-0000-0000-00001F400000}"/>
    <cellStyle name="20% - Accent1 3 2 2 2 2 2 3 2 2 3" xfId="16581" xr:uid="{00000000-0005-0000-0000-000020400000}"/>
    <cellStyle name="20% - Accent1 3 2 2 2 2 2 3 2 3" xfId="16582" xr:uid="{00000000-0005-0000-0000-000021400000}"/>
    <cellStyle name="20% - Accent1 3 2 2 2 2 2 3 2 3 2" xfId="16583" xr:uid="{00000000-0005-0000-0000-000022400000}"/>
    <cellStyle name="20% - Accent1 3 2 2 2 2 2 3 2 4" xfId="16584" xr:uid="{00000000-0005-0000-0000-000023400000}"/>
    <cellStyle name="20% - Accent1 3 2 2 2 2 2 3 3" xfId="16585" xr:uid="{00000000-0005-0000-0000-000024400000}"/>
    <cellStyle name="20% - Accent1 3 2 2 2 2 2 3 3 2" xfId="16586" xr:uid="{00000000-0005-0000-0000-000025400000}"/>
    <cellStyle name="20% - Accent1 3 2 2 2 2 2 3 3 2 2" xfId="16587" xr:uid="{00000000-0005-0000-0000-000026400000}"/>
    <cellStyle name="20% - Accent1 3 2 2 2 2 2 3 3 2 2 2" xfId="16588" xr:uid="{00000000-0005-0000-0000-000027400000}"/>
    <cellStyle name="20% - Accent1 3 2 2 2 2 2 3 3 2 3" xfId="16589" xr:uid="{00000000-0005-0000-0000-000028400000}"/>
    <cellStyle name="20% - Accent1 3 2 2 2 2 2 3 3 3" xfId="16590" xr:uid="{00000000-0005-0000-0000-000029400000}"/>
    <cellStyle name="20% - Accent1 3 2 2 2 2 2 3 3 3 2" xfId="16591" xr:uid="{00000000-0005-0000-0000-00002A400000}"/>
    <cellStyle name="20% - Accent1 3 2 2 2 2 2 3 3 4" xfId="16592" xr:uid="{00000000-0005-0000-0000-00002B400000}"/>
    <cellStyle name="20% - Accent1 3 2 2 2 2 2 3 4" xfId="16593" xr:uid="{00000000-0005-0000-0000-00002C400000}"/>
    <cellStyle name="20% - Accent1 3 2 2 2 2 2 3 4 2" xfId="16594" xr:uid="{00000000-0005-0000-0000-00002D400000}"/>
    <cellStyle name="20% - Accent1 3 2 2 2 2 2 3 4 2 2" xfId="16595" xr:uid="{00000000-0005-0000-0000-00002E400000}"/>
    <cellStyle name="20% - Accent1 3 2 2 2 2 2 3 4 2 2 2" xfId="16596" xr:uid="{00000000-0005-0000-0000-00002F400000}"/>
    <cellStyle name="20% - Accent1 3 2 2 2 2 2 3 4 2 3" xfId="16597" xr:uid="{00000000-0005-0000-0000-000030400000}"/>
    <cellStyle name="20% - Accent1 3 2 2 2 2 2 3 4 3" xfId="16598" xr:uid="{00000000-0005-0000-0000-000031400000}"/>
    <cellStyle name="20% - Accent1 3 2 2 2 2 2 3 4 3 2" xfId="16599" xr:uid="{00000000-0005-0000-0000-000032400000}"/>
    <cellStyle name="20% - Accent1 3 2 2 2 2 2 3 4 4" xfId="16600" xr:uid="{00000000-0005-0000-0000-000033400000}"/>
    <cellStyle name="20% - Accent1 3 2 2 2 2 2 3 5" xfId="16601" xr:uid="{00000000-0005-0000-0000-000034400000}"/>
    <cellStyle name="20% - Accent1 3 2 2 2 2 2 3 5 2" xfId="16602" xr:uid="{00000000-0005-0000-0000-000035400000}"/>
    <cellStyle name="20% - Accent1 3 2 2 2 2 2 3 5 2 2" xfId="16603" xr:uid="{00000000-0005-0000-0000-000036400000}"/>
    <cellStyle name="20% - Accent1 3 2 2 2 2 2 3 5 3" xfId="16604" xr:uid="{00000000-0005-0000-0000-000037400000}"/>
    <cellStyle name="20% - Accent1 3 2 2 2 2 2 3 6" xfId="16605" xr:uid="{00000000-0005-0000-0000-000038400000}"/>
    <cellStyle name="20% - Accent1 3 2 2 2 2 2 3 6 2" xfId="16606" xr:uid="{00000000-0005-0000-0000-000039400000}"/>
    <cellStyle name="20% - Accent1 3 2 2 2 2 2 3 6 2 2" xfId="16607" xr:uid="{00000000-0005-0000-0000-00003A400000}"/>
    <cellStyle name="20% - Accent1 3 2 2 2 2 2 3 6 3" xfId="16608" xr:uid="{00000000-0005-0000-0000-00003B400000}"/>
    <cellStyle name="20% - Accent1 3 2 2 2 2 2 3 7" xfId="16609" xr:uid="{00000000-0005-0000-0000-00003C400000}"/>
    <cellStyle name="20% - Accent1 3 2 2 2 2 2 3 7 2" xfId="16610" xr:uid="{00000000-0005-0000-0000-00003D400000}"/>
    <cellStyle name="20% - Accent1 3 2 2 2 2 2 3 8" xfId="16611" xr:uid="{00000000-0005-0000-0000-00003E400000}"/>
    <cellStyle name="20% - Accent1 3 2 2 2 2 2 3 8 2" xfId="16612" xr:uid="{00000000-0005-0000-0000-00003F400000}"/>
    <cellStyle name="20% - Accent1 3 2 2 2 2 2 3 9" xfId="16613" xr:uid="{00000000-0005-0000-0000-000040400000}"/>
    <cellStyle name="20% - Accent1 3 2 2 2 2 2 4" xfId="16614" xr:uid="{00000000-0005-0000-0000-000041400000}"/>
    <cellStyle name="20% - Accent1 3 2 2 2 2 2 4 2" xfId="16615" xr:uid="{00000000-0005-0000-0000-000042400000}"/>
    <cellStyle name="20% - Accent1 3 2 2 2 2 2 4 2 2" xfId="16616" xr:uid="{00000000-0005-0000-0000-000043400000}"/>
    <cellStyle name="20% - Accent1 3 2 2 2 2 2 4 2 2 2" xfId="16617" xr:uid="{00000000-0005-0000-0000-000044400000}"/>
    <cellStyle name="20% - Accent1 3 2 2 2 2 2 4 2 3" xfId="16618" xr:uid="{00000000-0005-0000-0000-000045400000}"/>
    <cellStyle name="20% - Accent1 3 2 2 2 2 2 4 3" xfId="16619" xr:uid="{00000000-0005-0000-0000-000046400000}"/>
    <cellStyle name="20% - Accent1 3 2 2 2 2 2 4 3 2" xfId="16620" xr:uid="{00000000-0005-0000-0000-000047400000}"/>
    <cellStyle name="20% - Accent1 3 2 2 2 2 2 4 4" xfId="16621" xr:uid="{00000000-0005-0000-0000-000048400000}"/>
    <cellStyle name="20% - Accent1 3 2 2 2 2 2 5" xfId="16622" xr:uid="{00000000-0005-0000-0000-000049400000}"/>
    <cellStyle name="20% - Accent1 3 2 2 2 2 2 5 2" xfId="16623" xr:uid="{00000000-0005-0000-0000-00004A400000}"/>
    <cellStyle name="20% - Accent1 3 2 2 2 2 2 5 2 2" xfId="16624" xr:uid="{00000000-0005-0000-0000-00004B400000}"/>
    <cellStyle name="20% - Accent1 3 2 2 2 2 2 5 2 2 2" xfId="16625" xr:uid="{00000000-0005-0000-0000-00004C400000}"/>
    <cellStyle name="20% - Accent1 3 2 2 2 2 2 5 2 3" xfId="16626" xr:uid="{00000000-0005-0000-0000-00004D400000}"/>
    <cellStyle name="20% - Accent1 3 2 2 2 2 2 5 3" xfId="16627" xr:uid="{00000000-0005-0000-0000-00004E400000}"/>
    <cellStyle name="20% - Accent1 3 2 2 2 2 2 5 3 2" xfId="16628" xr:uid="{00000000-0005-0000-0000-00004F400000}"/>
    <cellStyle name="20% - Accent1 3 2 2 2 2 2 5 4" xfId="16629" xr:uid="{00000000-0005-0000-0000-000050400000}"/>
    <cellStyle name="20% - Accent1 3 2 2 2 2 2 6" xfId="16630" xr:uid="{00000000-0005-0000-0000-000051400000}"/>
    <cellStyle name="20% - Accent1 3 2 2 2 2 2 6 2" xfId="16631" xr:uid="{00000000-0005-0000-0000-000052400000}"/>
    <cellStyle name="20% - Accent1 3 2 2 2 2 2 6 2 2" xfId="16632" xr:uid="{00000000-0005-0000-0000-000053400000}"/>
    <cellStyle name="20% - Accent1 3 2 2 2 2 2 6 2 2 2" xfId="16633" xr:uid="{00000000-0005-0000-0000-000054400000}"/>
    <cellStyle name="20% - Accent1 3 2 2 2 2 2 6 2 3" xfId="16634" xr:uid="{00000000-0005-0000-0000-000055400000}"/>
    <cellStyle name="20% - Accent1 3 2 2 2 2 2 6 3" xfId="16635" xr:uid="{00000000-0005-0000-0000-000056400000}"/>
    <cellStyle name="20% - Accent1 3 2 2 2 2 2 6 3 2" xfId="16636" xr:uid="{00000000-0005-0000-0000-000057400000}"/>
    <cellStyle name="20% - Accent1 3 2 2 2 2 2 6 4" xfId="16637" xr:uid="{00000000-0005-0000-0000-000058400000}"/>
    <cellStyle name="20% - Accent1 3 2 2 2 2 2 7" xfId="16638" xr:uid="{00000000-0005-0000-0000-000059400000}"/>
    <cellStyle name="20% - Accent1 3 2 2 2 2 2 7 2" xfId="16639" xr:uid="{00000000-0005-0000-0000-00005A400000}"/>
    <cellStyle name="20% - Accent1 3 2 2 2 2 2 7 2 2" xfId="16640" xr:uid="{00000000-0005-0000-0000-00005B400000}"/>
    <cellStyle name="20% - Accent1 3 2 2 2 2 2 7 3" xfId="16641" xr:uid="{00000000-0005-0000-0000-00005C400000}"/>
    <cellStyle name="20% - Accent1 3 2 2 2 2 2 8" xfId="16642" xr:uid="{00000000-0005-0000-0000-00005D400000}"/>
    <cellStyle name="20% - Accent1 3 2 2 2 2 2 8 2" xfId="16643" xr:uid="{00000000-0005-0000-0000-00005E400000}"/>
    <cellStyle name="20% - Accent1 3 2 2 2 2 2 8 2 2" xfId="16644" xr:uid="{00000000-0005-0000-0000-00005F400000}"/>
    <cellStyle name="20% - Accent1 3 2 2 2 2 2 8 3" xfId="16645" xr:uid="{00000000-0005-0000-0000-000060400000}"/>
    <cellStyle name="20% - Accent1 3 2 2 2 2 2 9" xfId="16646" xr:uid="{00000000-0005-0000-0000-000061400000}"/>
    <cellStyle name="20% - Accent1 3 2 2 2 2 2 9 2" xfId="16647" xr:uid="{00000000-0005-0000-0000-000062400000}"/>
    <cellStyle name="20% - Accent1 3 2 2 2 2 3" xfId="16648" xr:uid="{00000000-0005-0000-0000-000063400000}"/>
    <cellStyle name="20% - Accent1 3 2 2 2 2 3 10" xfId="16649" xr:uid="{00000000-0005-0000-0000-000064400000}"/>
    <cellStyle name="20% - Accent1 3 2 2 2 2 3 10 2" xfId="16650" xr:uid="{00000000-0005-0000-0000-000065400000}"/>
    <cellStyle name="20% - Accent1 3 2 2 2 2 3 11" xfId="16651" xr:uid="{00000000-0005-0000-0000-000066400000}"/>
    <cellStyle name="20% - Accent1 3 2 2 2 2 3 2" xfId="16652" xr:uid="{00000000-0005-0000-0000-000067400000}"/>
    <cellStyle name="20% - Accent1 3 2 2 2 2 3 2 2" xfId="16653" xr:uid="{00000000-0005-0000-0000-000068400000}"/>
    <cellStyle name="20% - Accent1 3 2 2 2 2 3 2 2 2" xfId="16654" xr:uid="{00000000-0005-0000-0000-000069400000}"/>
    <cellStyle name="20% - Accent1 3 2 2 2 2 3 2 2 2 2" xfId="16655" xr:uid="{00000000-0005-0000-0000-00006A400000}"/>
    <cellStyle name="20% - Accent1 3 2 2 2 2 3 2 2 2 2 2" xfId="16656" xr:uid="{00000000-0005-0000-0000-00006B400000}"/>
    <cellStyle name="20% - Accent1 3 2 2 2 2 3 2 2 2 3" xfId="16657" xr:uid="{00000000-0005-0000-0000-00006C400000}"/>
    <cellStyle name="20% - Accent1 3 2 2 2 2 3 2 2 3" xfId="16658" xr:uid="{00000000-0005-0000-0000-00006D400000}"/>
    <cellStyle name="20% - Accent1 3 2 2 2 2 3 2 2 3 2" xfId="16659" xr:uid="{00000000-0005-0000-0000-00006E400000}"/>
    <cellStyle name="20% - Accent1 3 2 2 2 2 3 2 2 4" xfId="16660" xr:uid="{00000000-0005-0000-0000-00006F400000}"/>
    <cellStyle name="20% - Accent1 3 2 2 2 2 3 2 3" xfId="16661" xr:uid="{00000000-0005-0000-0000-000070400000}"/>
    <cellStyle name="20% - Accent1 3 2 2 2 2 3 2 3 2" xfId="16662" xr:uid="{00000000-0005-0000-0000-000071400000}"/>
    <cellStyle name="20% - Accent1 3 2 2 2 2 3 2 3 2 2" xfId="16663" xr:uid="{00000000-0005-0000-0000-000072400000}"/>
    <cellStyle name="20% - Accent1 3 2 2 2 2 3 2 3 2 2 2" xfId="16664" xr:uid="{00000000-0005-0000-0000-000073400000}"/>
    <cellStyle name="20% - Accent1 3 2 2 2 2 3 2 3 2 3" xfId="16665" xr:uid="{00000000-0005-0000-0000-000074400000}"/>
    <cellStyle name="20% - Accent1 3 2 2 2 2 3 2 3 3" xfId="16666" xr:uid="{00000000-0005-0000-0000-000075400000}"/>
    <cellStyle name="20% - Accent1 3 2 2 2 2 3 2 3 3 2" xfId="16667" xr:uid="{00000000-0005-0000-0000-000076400000}"/>
    <cellStyle name="20% - Accent1 3 2 2 2 2 3 2 3 4" xfId="16668" xr:uid="{00000000-0005-0000-0000-000077400000}"/>
    <cellStyle name="20% - Accent1 3 2 2 2 2 3 2 4" xfId="16669" xr:uid="{00000000-0005-0000-0000-000078400000}"/>
    <cellStyle name="20% - Accent1 3 2 2 2 2 3 2 4 2" xfId="16670" xr:uid="{00000000-0005-0000-0000-000079400000}"/>
    <cellStyle name="20% - Accent1 3 2 2 2 2 3 2 4 2 2" xfId="16671" xr:uid="{00000000-0005-0000-0000-00007A400000}"/>
    <cellStyle name="20% - Accent1 3 2 2 2 2 3 2 4 2 2 2" xfId="16672" xr:uid="{00000000-0005-0000-0000-00007B400000}"/>
    <cellStyle name="20% - Accent1 3 2 2 2 2 3 2 4 2 3" xfId="16673" xr:uid="{00000000-0005-0000-0000-00007C400000}"/>
    <cellStyle name="20% - Accent1 3 2 2 2 2 3 2 4 3" xfId="16674" xr:uid="{00000000-0005-0000-0000-00007D400000}"/>
    <cellStyle name="20% - Accent1 3 2 2 2 2 3 2 4 3 2" xfId="16675" xr:uid="{00000000-0005-0000-0000-00007E400000}"/>
    <cellStyle name="20% - Accent1 3 2 2 2 2 3 2 4 4" xfId="16676" xr:uid="{00000000-0005-0000-0000-00007F400000}"/>
    <cellStyle name="20% - Accent1 3 2 2 2 2 3 2 5" xfId="16677" xr:uid="{00000000-0005-0000-0000-000080400000}"/>
    <cellStyle name="20% - Accent1 3 2 2 2 2 3 2 5 2" xfId="16678" xr:uid="{00000000-0005-0000-0000-000081400000}"/>
    <cellStyle name="20% - Accent1 3 2 2 2 2 3 2 5 2 2" xfId="16679" xr:uid="{00000000-0005-0000-0000-000082400000}"/>
    <cellStyle name="20% - Accent1 3 2 2 2 2 3 2 5 3" xfId="16680" xr:uid="{00000000-0005-0000-0000-000083400000}"/>
    <cellStyle name="20% - Accent1 3 2 2 2 2 3 2 6" xfId="16681" xr:uid="{00000000-0005-0000-0000-000084400000}"/>
    <cellStyle name="20% - Accent1 3 2 2 2 2 3 2 6 2" xfId="16682" xr:uid="{00000000-0005-0000-0000-000085400000}"/>
    <cellStyle name="20% - Accent1 3 2 2 2 2 3 2 6 2 2" xfId="16683" xr:uid="{00000000-0005-0000-0000-000086400000}"/>
    <cellStyle name="20% - Accent1 3 2 2 2 2 3 2 6 3" xfId="16684" xr:uid="{00000000-0005-0000-0000-000087400000}"/>
    <cellStyle name="20% - Accent1 3 2 2 2 2 3 2 7" xfId="16685" xr:uid="{00000000-0005-0000-0000-000088400000}"/>
    <cellStyle name="20% - Accent1 3 2 2 2 2 3 2 7 2" xfId="16686" xr:uid="{00000000-0005-0000-0000-000089400000}"/>
    <cellStyle name="20% - Accent1 3 2 2 2 2 3 2 8" xfId="16687" xr:uid="{00000000-0005-0000-0000-00008A400000}"/>
    <cellStyle name="20% - Accent1 3 2 2 2 2 3 2 8 2" xfId="16688" xr:uid="{00000000-0005-0000-0000-00008B400000}"/>
    <cellStyle name="20% - Accent1 3 2 2 2 2 3 2 9" xfId="16689" xr:uid="{00000000-0005-0000-0000-00008C400000}"/>
    <cellStyle name="20% - Accent1 3 2 2 2 2 3 3" xfId="16690" xr:uid="{00000000-0005-0000-0000-00008D400000}"/>
    <cellStyle name="20% - Accent1 3 2 2 2 2 3 3 2" xfId="16691" xr:uid="{00000000-0005-0000-0000-00008E400000}"/>
    <cellStyle name="20% - Accent1 3 2 2 2 2 3 3 2 2" xfId="16692" xr:uid="{00000000-0005-0000-0000-00008F400000}"/>
    <cellStyle name="20% - Accent1 3 2 2 2 2 3 3 2 2 2" xfId="16693" xr:uid="{00000000-0005-0000-0000-000090400000}"/>
    <cellStyle name="20% - Accent1 3 2 2 2 2 3 3 2 2 2 2" xfId="16694" xr:uid="{00000000-0005-0000-0000-000091400000}"/>
    <cellStyle name="20% - Accent1 3 2 2 2 2 3 3 2 2 3" xfId="16695" xr:uid="{00000000-0005-0000-0000-000092400000}"/>
    <cellStyle name="20% - Accent1 3 2 2 2 2 3 3 2 3" xfId="16696" xr:uid="{00000000-0005-0000-0000-000093400000}"/>
    <cellStyle name="20% - Accent1 3 2 2 2 2 3 3 2 3 2" xfId="16697" xr:uid="{00000000-0005-0000-0000-000094400000}"/>
    <cellStyle name="20% - Accent1 3 2 2 2 2 3 3 2 4" xfId="16698" xr:uid="{00000000-0005-0000-0000-000095400000}"/>
    <cellStyle name="20% - Accent1 3 2 2 2 2 3 3 3" xfId="16699" xr:uid="{00000000-0005-0000-0000-000096400000}"/>
    <cellStyle name="20% - Accent1 3 2 2 2 2 3 3 3 2" xfId="16700" xr:uid="{00000000-0005-0000-0000-000097400000}"/>
    <cellStyle name="20% - Accent1 3 2 2 2 2 3 3 3 2 2" xfId="16701" xr:uid="{00000000-0005-0000-0000-000098400000}"/>
    <cellStyle name="20% - Accent1 3 2 2 2 2 3 3 3 2 2 2" xfId="16702" xr:uid="{00000000-0005-0000-0000-000099400000}"/>
    <cellStyle name="20% - Accent1 3 2 2 2 2 3 3 3 2 3" xfId="16703" xr:uid="{00000000-0005-0000-0000-00009A400000}"/>
    <cellStyle name="20% - Accent1 3 2 2 2 2 3 3 3 3" xfId="16704" xr:uid="{00000000-0005-0000-0000-00009B400000}"/>
    <cellStyle name="20% - Accent1 3 2 2 2 2 3 3 3 3 2" xfId="16705" xr:uid="{00000000-0005-0000-0000-00009C400000}"/>
    <cellStyle name="20% - Accent1 3 2 2 2 2 3 3 3 4" xfId="16706" xr:uid="{00000000-0005-0000-0000-00009D400000}"/>
    <cellStyle name="20% - Accent1 3 2 2 2 2 3 3 4" xfId="16707" xr:uid="{00000000-0005-0000-0000-00009E400000}"/>
    <cellStyle name="20% - Accent1 3 2 2 2 2 3 3 4 2" xfId="16708" xr:uid="{00000000-0005-0000-0000-00009F400000}"/>
    <cellStyle name="20% - Accent1 3 2 2 2 2 3 3 4 2 2" xfId="16709" xr:uid="{00000000-0005-0000-0000-0000A0400000}"/>
    <cellStyle name="20% - Accent1 3 2 2 2 2 3 3 4 2 2 2" xfId="16710" xr:uid="{00000000-0005-0000-0000-0000A1400000}"/>
    <cellStyle name="20% - Accent1 3 2 2 2 2 3 3 4 2 3" xfId="16711" xr:uid="{00000000-0005-0000-0000-0000A2400000}"/>
    <cellStyle name="20% - Accent1 3 2 2 2 2 3 3 4 3" xfId="16712" xr:uid="{00000000-0005-0000-0000-0000A3400000}"/>
    <cellStyle name="20% - Accent1 3 2 2 2 2 3 3 4 3 2" xfId="16713" xr:uid="{00000000-0005-0000-0000-0000A4400000}"/>
    <cellStyle name="20% - Accent1 3 2 2 2 2 3 3 4 4" xfId="16714" xr:uid="{00000000-0005-0000-0000-0000A5400000}"/>
    <cellStyle name="20% - Accent1 3 2 2 2 2 3 3 5" xfId="16715" xr:uid="{00000000-0005-0000-0000-0000A6400000}"/>
    <cellStyle name="20% - Accent1 3 2 2 2 2 3 3 5 2" xfId="16716" xr:uid="{00000000-0005-0000-0000-0000A7400000}"/>
    <cellStyle name="20% - Accent1 3 2 2 2 2 3 3 5 2 2" xfId="16717" xr:uid="{00000000-0005-0000-0000-0000A8400000}"/>
    <cellStyle name="20% - Accent1 3 2 2 2 2 3 3 5 3" xfId="16718" xr:uid="{00000000-0005-0000-0000-0000A9400000}"/>
    <cellStyle name="20% - Accent1 3 2 2 2 2 3 3 6" xfId="16719" xr:uid="{00000000-0005-0000-0000-0000AA400000}"/>
    <cellStyle name="20% - Accent1 3 2 2 2 2 3 3 6 2" xfId="16720" xr:uid="{00000000-0005-0000-0000-0000AB400000}"/>
    <cellStyle name="20% - Accent1 3 2 2 2 2 3 3 6 2 2" xfId="16721" xr:uid="{00000000-0005-0000-0000-0000AC400000}"/>
    <cellStyle name="20% - Accent1 3 2 2 2 2 3 3 6 3" xfId="16722" xr:uid="{00000000-0005-0000-0000-0000AD400000}"/>
    <cellStyle name="20% - Accent1 3 2 2 2 2 3 3 7" xfId="16723" xr:uid="{00000000-0005-0000-0000-0000AE400000}"/>
    <cellStyle name="20% - Accent1 3 2 2 2 2 3 3 7 2" xfId="16724" xr:uid="{00000000-0005-0000-0000-0000AF400000}"/>
    <cellStyle name="20% - Accent1 3 2 2 2 2 3 3 8" xfId="16725" xr:uid="{00000000-0005-0000-0000-0000B0400000}"/>
    <cellStyle name="20% - Accent1 3 2 2 2 2 3 3 8 2" xfId="16726" xr:uid="{00000000-0005-0000-0000-0000B1400000}"/>
    <cellStyle name="20% - Accent1 3 2 2 2 2 3 3 9" xfId="16727" xr:uid="{00000000-0005-0000-0000-0000B2400000}"/>
    <cellStyle name="20% - Accent1 3 2 2 2 2 3 4" xfId="16728" xr:uid="{00000000-0005-0000-0000-0000B3400000}"/>
    <cellStyle name="20% - Accent1 3 2 2 2 2 3 4 2" xfId="16729" xr:uid="{00000000-0005-0000-0000-0000B4400000}"/>
    <cellStyle name="20% - Accent1 3 2 2 2 2 3 4 2 2" xfId="16730" xr:uid="{00000000-0005-0000-0000-0000B5400000}"/>
    <cellStyle name="20% - Accent1 3 2 2 2 2 3 4 2 2 2" xfId="16731" xr:uid="{00000000-0005-0000-0000-0000B6400000}"/>
    <cellStyle name="20% - Accent1 3 2 2 2 2 3 4 2 3" xfId="16732" xr:uid="{00000000-0005-0000-0000-0000B7400000}"/>
    <cellStyle name="20% - Accent1 3 2 2 2 2 3 4 3" xfId="16733" xr:uid="{00000000-0005-0000-0000-0000B8400000}"/>
    <cellStyle name="20% - Accent1 3 2 2 2 2 3 4 3 2" xfId="16734" xr:uid="{00000000-0005-0000-0000-0000B9400000}"/>
    <cellStyle name="20% - Accent1 3 2 2 2 2 3 4 4" xfId="16735" xr:uid="{00000000-0005-0000-0000-0000BA400000}"/>
    <cellStyle name="20% - Accent1 3 2 2 2 2 3 5" xfId="16736" xr:uid="{00000000-0005-0000-0000-0000BB400000}"/>
    <cellStyle name="20% - Accent1 3 2 2 2 2 3 5 2" xfId="16737" xr:uid="{00000000-0005-0000-0000-0000BC400000}"/>
    <cellStyle name="20% - Accent1 3 2 2 2 2 3 5 2 2" xfId="16738" xr:uid="{00000000-0005-0000-0000-0000BD400000}"/>
    <cellStyle name="20% - Accent1 3 2 2 2 2 3 5 2 2 2" xfId="16739" xr:uid="{00000000-0005-0000-0000-0000BE400000}"/>
    <cellStyle name="20% - Accent1 3 2 2 2 2 3 5 2 3" xfId="16740" xr:uid="{00000000-0005-0000-0000-0000BF400000}"/>
    <cellStyle name="20% - Accent1 3 2 2 2 2 3 5 3" xfId="16741" xr:uid="{00000000-0005-0000-0000-0000C0400000}"/>
    <cellStyle name="20% - Accent1 3 2 2 2 2 3 5 3 2" xfId="16742" xr:uid="{00000000-0005-0000-0000-0000C1400000}"/>
    <cellStyle name="20% - Accent1 3 2 2 2 2 3 5 4" xfId="16743" xr:uid="{00000000-0005-0000-0000-0000C2400000}"/>
    <cellStyle name="20% - Accent1 3 2 2 2 2 3 6" xfId="16744" xr:uid="{00000000-0005-0000-0000-0000C3400000}"/>
    <cellStyle name="20% - Accent1 3 2 2 2 2 3 6 2" xfId="16745" xr:uid="{00000000-0005-0000-0000-0000C4400000}"/>
    <cellStyle name="20% - Accent1 3 2 2 2 2 3 6 2 2" xfId="16746" xr:uid="{00000000-0005-0000-0000-0000C5400000}"/>
    <cellStyle name="20% - Accent1 3 2 2 2 2 3 6 2 2 2" xfId="16747" xr:uid="{00000000-0005-0000-0000-0000C6400000}"/>
    <cellStyle name="20% - Accent1 3 2 2 2 2 3 6 2 3" xfId="16748" xr:uid="{00000000-0005-0000-0000-0000C7400000}"/>
    <cellStyle name="20% - Accent1 3 2 2 2 2 3 6 3" xfId="16749" xr:uid="{00000000-0005-0000-0000-0000C8400000}"/>
    <cellStyle name="20% - Accent1 3 2 2 2 2 3 6 3 2" xfId="16750" xr:uid="{00000000-0005-0000-0000-0000C9400000}"/>
    <cellStyle name="20% - Accent1 3 2 2 2 2 3 6 4" xfId="16751" xr:uid="{00000000-0005-0000-0000-0000CA400000}"/>
    <cellStyle name="20% - Accent1 3 2 2 2 2 3 7" xfId="16752" xr:uid="{00000000-0005-0000-0000-0000CB400000}"/>
    <cellStyle name="20% - Accent1 3 2 2 2 2 3 7 2" xfId="16753" xr:uid="{00000000-0005-0000-0000-0000CC400000}"/>
    <cellStyle name="20% - Accent1 3 2 2 2 2 3 7 2 2" xfId="16754" xr:uid="{00000000-0005-0000-0000-0000CD400000}"/>
    <cellStyle name="20% - Accent1 3 2 2 2 2 3 7 3" xfId="16755" xr:uid="{00000000-0005-0000-0000-0000CE400000}"/>
    <cellStyle name="20% - Accent1 3 2 2 2 2 3 8" xfId="16756" xr:uid="{00000000-0005-0000-0000-0000CF400000}"/>
    <cellStyle name="20% - Accent1 3 2 2 2 2 3 8 2" xfId="16757" xr:uid="{00000000-0005-0000-0000-0000D0400000}"/>
    <cellStyle name="20% - Accent1 3 2 2 2 2 3 8 2 2" xfId="16758" xr:uid="{00000000-0005-0000-0000-0000D1400000}"/>
    <cellStyle name="20% - Accent1 3 2 2 2 2 3 8 3" xfId="16759" xr:uid="{00000000-0005-0000-0000-0000D2400000}"/>
    <cellStyle name="20% - Accent1 3 2 2 2 2 3 9" xfId="16760" xr:uid="{00000000-0005-0000-0000-0000D3400000}"/>
    <cellStyle name="20% - Accent1 3 2 2 2 2 3 9 2" xfId="16761" xr:uid="{00000000-0005-0000-0000-0000D4400000}"/>
    <cellStyle name="20% - Accent1 3 2 2 2 2 4" xfId="16762" xr:uid="{00000000-0005-0000-0000-0000D5400000}"/>
    <cellStyle name="20% - Accent1 3 2 2 2 2 4 10" xfId="16763" xr:uid="{00000000-0005-0000-0000-0000D6400000}"/>
    <cellStyle name="20% - Accent1 3 2 2 2 2 4 10 2" xfId="16764" xr:uid="{00000000-0005-0000-0000-0000D7400000}"/>
    <cellStyle name="20% - Accent1 3 2 2 2 2 4 11" xfId="16765" xr:uid="{00000000-0005-0000-0000-0000D8400000}"/>
    <cellStyle name="20% - Accent1 3 2 2 2 2 4 2" xfId="16766" xr:uid="{00000000-0005-0000-0000-0000D9400000}"/>
    <cellStyle name="20% - Accent1 3 2 2 2 2 4 2 2" xfId="16767" xr:uid="{00000000-0005-0000-0000-0000DA400000}"/>
    <cellStyle name="20% - Accent1 3 2 2 2 2 4 2 2 2" xfId="16768" xr:uid="{00000000-0005-0000-0000-0000DB400000}"/>
    <cellStyle name="20% - Accent1 3 2 2 2 2 4 2 2 2 2" xfId="16769" xr:uid="{00000000-0005-0000-0000-0000DC400000}"/>
    <cellStyle name="20% - Accent1 3 2 2 2 2 4 2 2 2 2 2" xfId="16770" xr:uid="{00000000-0005-0000-0000-0000DD400000}"/>
    <cellStyle name="20% - Accent1 3 2 2 2 2 4 2 2 2 3" xfId="16771" xr:uid="{00000000-0005-0000-0000-0000DE400000}"/>
    <cellStyle name="20% - Accent1 3 2 2 2 2 4 2 2 3" xfId="16772" xr:uid="{00000000-0005-0000-0000-0000DF400000}"/>
    <cellStyle name="20% - Accent1 3 2 2 2 2 4 2 2 3 2" xfId="16773" xr:uid="{00000000-0005-0000-0000-0000E0400000}"/>
    <cellStyle name="20% - Accent1 3 2 2 2 2 4 2 2 4" xfId="16774" xr:uid="{00000000-0005-0000-0000-0000E1400000}"/>
    <cellStyle name="20% - Accent1 3 2 2 2 2 4 2 3" xfId="16775" xr:uid="{00000000-0005-0000-0000-0000E2400000}"/>
    <cellStyle name="20% - Accent1 3 2 2 2 2 4 2 3 2" xfId="16776" xr:uid="{00000000-0005-0000-0000-0000E3400000}"/>
    <cellStyle name="20% - Accent1 3 2 2 2 2 4 2 3 2 2" xfId="16777" xr:uid="{00000000-0005-0000-0000-0000E4400000}"/>
    <cellStyle name="20% - Accent1 3 2 2 2 2 4 2 3 2 2 2" xfId="16778" xr:uid="{00000000-0005-0000-0000-0000E5400000}"/>
    <cellStyle name="20% - Accent1 3 2 2 2 2 4 2 3 2 3" xfId="16779" xr:uid="{00000000-0005-0000-0000-0000E6400000}"/>
    <cellStyle name="20% - Accent1 3 2 2 2 2 4 2 3 3" xfId="16780" xr:uid="{00000000-0005-0000-0000-0000E7400000}"/>
    <cellStyle name="20% - Accent1 3 2 2 2 2 4 2 3 3 2" xfId="16781" xr:uid="{00000000-0005-0000-0000-0000E8400000}"/>
    <cellStyle name="20% - Accent1 3 2 2 2 2 4 2 3 4" xfId="16782" xr:uid="{00000000-0005-0000-0000-0000E9400000}"/>
    <cellStyle name="20% - Accent1 3 2 2 2 2 4 2 4" xfId="16783" xr:uid="{00000000-0005-0000-0000-0000EA400000}"/>
    <cellStyle name="20% - Accent1 3 2 2 2 2 4 2 4 2" xfId="16784" xr:uid="{00000000-0005-0000-0000-0000EB400000}"/>
    <cellStyle name="20% - Accent1 3 2 2 2 2 4 2 4 2 2" xfId="16785" xr:uid="{00000000-0005-0000-0000-0000EC400000}"/>
    <cellStyle name="20% - Accent1 3 2 2 2 2 4 2 4 2 2 2" xfId="16786" xr:uid="{00000000-0005-0000-0000-0000ED400000}"/>
    <cellStyle name="20% - Accent1 3 2 2 2 2 4 2 4 2 3" xfId="16787" xr:uid="{00000000-0005-0000-0000-0000EE400000}"/>
    <cellStyle name="20% - Accent1 3 2 2 2 2 4 2 4 3" xfId="16788" xr:uid="{00000000-0005-0000-0000-0000EF400000}"/>
    <cellStyle name="20% - Accent1 3 2 2 2 2 4 2 4 3 2" xfId="16789" xr:uid="{00000000-0005-0000-0000-0000F0400000}"/>
    <cellStyle name="20% - Accent1 3 2 2 2 2 4 2 4 4" xfId="16790" xr:uid="{00000000-0005-0000-0000-0000F1400000}"/>
    <cellStyle name="20% - Accent1 3 2 2 2 2 4 2 5" xfId="16791" xr:uid="{00000000-0005-0000-0000-0000F2400000}"/>
    <cellStyle name="20% - Accent1 3 2 2 2 2 4 2 5 2" xfId="16792" xr:uid="{00000000-0005-0000-0000-0000F3400000}"/>
    <cellStyle name="20% - Accent1 3 2 2 2 2 4 2 5 2 2" xfId="16793" xr:uid="{00000000-0005-0000-0000-0000F4400000}"/>
    <cellStyle name="20% - Accent1 3 2 2 2 2 4 2 5 3" xfId="16794" xr:uid="{00000000-0005-0000-0000-0000F5400000}"/>
    <cellStyle name="20% - Accent1 3 2 2 2 2 4 2 6" xfId="16795" xr:uid="{00000000-0005-0000-0000-0000F6400000}"/>
    <cellStyle name="20% - Accent1 3 2 2 2 2 4 2 6 2" xfId="16796" xr:uid="{00000000-0005-0000-0000-0000F7400000}"/>
    <cellStyle name="20% - Accent1 3 2 2 2 2 4 2 6 2 2" xfId="16797" xr:uid="{00000000-0005-0000-0000-0000F8400000}"/>
    <cellStyle name="20% - Accent1 3 2 2 2 2 4 2 6 3" xfId="16798" xr:uid="{00000000-0005-0000-0000-0000F9400000}"/>
    <cellStyle name="20% - Accent1 3 2 2 2 2 4 2 7" xfId="16799" xr:uid="{00000000-0005-0000-0000-0000FA400000}"/>
    <cellStyle name="20% - Accent1 3 2 2 2 2 4 2 7 2" xfId="16800" xr:uid="{00000000-0005-0000-0000-0000FB400000}"/>
    <cellStyle name="20% - Accent1 3 2 2 2 2 4 2 8" xfId="16801" xr:uid="{00000000-0005-0000-0000-0000FC400000}"/>
    <cellStyle name="20% - Accent1 3 2 2 2 2 4 2 8 2" xfId="16802" xr:uid="{00000000-0005-0000-0000-0000FD400000}"/>
    <cellStyle name="20% - Accent1 3 2 2 2 2 4 2 9" xfId="16803" xr:uid="{00000000-0005-0000-0000-0000FE400000}"/>
    <cellStyle name="20% - Accent1 3 2 2 2 2 4 3" xfId="16804" xr:uid="{00000000-0005-0000-0000-0000FF400000}"/>
    <cellStyle name="20% - Accent1 3 2 2 2 2 4 3 2" xfId="16805" xr:uid="{00000000-0005-0000-0000-000000410000}"/>
    <cellStyle name="20% - Accent1 3 2 2 2 2 4 3 2 2" xfId="16806" xr:uid="{00000000-0005-0000-0000-000001410000}"/>
    <cellStyle name="20% - Accent1 3 2 2 2 2 4 3 2 2 2" xfId="16807" xr:uid="{00000000-0005-0000-0000-000002410000}"/>
    <cellStyle name="20% - Accent1 3 2 2 2 2 4 3 2 2 2 2" xfId="16808" xr:uid="{00000000-0005-0000-0000-000003410000}"/>
    <cellStyle name="20% - Accent1 3 2 2 2 2 4 3 2 2 3" xfId="16809" xr:uid="{00000000-0005-0000-0000-000004410000}"/>
    <cellStyle name="20% - Accent1 3 2 2 2 2 4 3 2 3" xfId="16810" xr:uid="{00000000-0005-0000-0000-000005410000}"/>
    <cellStyle name="20% - Accent1 3 2 2 2 2 4 3 2 3 2" xfId="16811" xr:uid="{00000000-0005-0000-0000-000006410000}"/>
    <cellStyle name="20% - Accent1 3 2 2 2 2 4 3 2 4" xfId="16812" xr:uid="{00000000-0005-0000-0000-000007410000}"/>
    <cellStyle name="20% - Accent1 3 2 2 2 2 4 3 3" xfId="16813" xr:uid="{00000000-0005-0000-0000-000008410000}"/>
    <cellStyle name="20% - Accent1 3 2 2 2 2 4 3 3 2" xfId="16814" xr:uid="{00000000-0005-0000-0000-000009410000}"/>
    <cellStyle name="20% - Accent1 3 2 2 2 2 4 3 3 2 2" xfId="16815" xr:uid="{00000000-0005-0000-0000-00000A410000}"/>
    <cellStyle name="20% - Accent1 3 2 2 2 2 4 3 3 2 2 2" xfId="16816" xr:uid="{00000000-0005-0000-0000-00000B410000}"/>
    <cellStyle name="20% - Accent1 3 2 2 2 2 4 3 3 2 3" xfId="16817" xr:uid="{00000000-0005-0000-0000-00000C410000}"/>
    <cellStyle name="20% - Accent1 3 2 2 2 2 4 3 3 3" xfId="16818" xr:uid="{00000000-0005-0000-0000-00000D410000}"/>
    <cellStyle name="20% - Accent1 3 2 2 2 2 4 3 3 3 2" xfId="16819" xr:uid="{00000000-0005-0000-0000-00000E410000}"/>
    <cellStyle name="20% - Accent1 3 2 2 2 2 4 3 3 4" xfId="16820" xr:uid="{00000000-0005-0000-0000-00000F410000}"/>
    <cellStyle name="20% - Accent1 3 2 2 2 2 4 3 4" xfId="16821" xr:uid="{00000000-0005-0000-0000-000010410000}"/>
    <cellStyle name="20% - Accent1 3 2 2 2 2 4 3 4 2" xfId="16822" xr:uid="{00000000-0005-0000-0000-000011410000}"/>
    <cellStyle name="20% - Accent1 3 2 2 2 2 4 3 4 2 2" xfId="16823" xr:uid="{00000000-0005-0000-0000-000012410000}"/>
    <cellStyle name="20% - Accent1 3 2 2 2 2 4 3 4 2 2 2" xfId="16824" xr:uid="{00000000-0005-0000-0000-000013410000}"/>
    <cellStyle name="20% - Accent1 3 2 2 2 2 4 3 4 2 3" xfId="16825" xr:uid="{00000000-0005-0000-0000-000014410000}"/>
    <cellStyle name="20% - Accent1 3 2 2 2 2 4 3 4 3" xfId="16826" xr:uid="{00000000-0005-0000-0000-000015410000}"/>
    <cellStyle name="20% - Accent1 3 2 2 2 2 4 3 4 3 2" xfId="16827" xr:uid="{00000000-0005-0000-0000-000016410000}"/>
    <cellStyle name="20% - Accent1 3 2 2 2 2 4 3 4 4" xfId="16828" xr:uid="{00000000-0005-0000-0000-000017410000}"/>
    <cellStyle name="20% - Accent1 3 2 2 2 2 4 3 5" xfId="16829" xr:uid="{00000000-0005-0000-0000-000018410000}"/>
    <cellStyle name="20% - Accent1 3 2 2 2 2 4 3 5 2" xfId="16830" xr:uid="{00000000-0005-0000-0000-000019410000}"/>
    <cellStyle name="20% - Accent1 3 2 2 2 2 4 3 5 2 2" xfId="16831" xr:uid="{00000000-0005-0000-0000-00001A410000}"/>
    <cellStyle name="20% - Accent1 3 2 2 2 2 4 3 5 3" xfId="16832" xr:uid="{00000000-0005-0000-0000-00001B410000}"/>
    <cellStyle name="20% - Accent1 3 2 2 2 2 4 3 6" xfId="16833" xr:uid="{00000000-0005-0000-0000-00001C410000}"/>
    <cellStyle name="20% - Accent1 3 2 2 2 2 4 3 6 2" xfId="16834" xr:uid="{00000000-0005-0000-0000-00001D410000}"/>
    <cellStyle name="20% - Accent1 3 2 2 2 2 4 3 6 2 2" xfId="16835" xr:uid="{00000000-0005-0000-0000-00001E410000}"/>
    <cellStyle name="20% - Accent1 3 2 2 2 2 4 3 6 3" xfId="16836" xr:uid="{00000000-0005-0000-0000-00001F410000}"/>
    <cellStyle name="20% - Accent1 3 2 2 2 2 4 3 7" xfId="16837" xr:uid="{00000000-0005-0000-0000-000020410000}"/>
    <cellStyle name="20% - Accent1 3 2 2 2 2 4 3 7 2" xfId="16838" xr:uid="{00000000-0005-0000-0000-000021410000}"/>
    <cellStyle name="20% - Accent1 3 2 2 2 2 4 3 8" xfId="16839" xr:uid="{00000000-0005-0000-0000-000022410000}"/>
    <cellStyle name="20% - Accent1 3 2 2 2 2 4 3 8 2" xfId="16840" xr:uid="{00000000-0005-0000-0000-000023410000}"/>
    <cellStyle name="20% - Accent1 3 2 2 2 2 4 3 9" xfId="16841" xr:uid="{00000000-0005-0000-0000-000024410000}"/>
    <cellStyle name="20% - Accent1 3 2 2 2 2 4 4" xfId="16842" xr:uid="{00000000-0005-0000-0000-000025410000}"/>
    <cellStyle name="20% - Accent1 3 2 2 2 2 4 4 2" xfId="16843" xr:uid="{00000000-0005-0000-0000-000026410000}"/>
    <cellStyle name="20% - Accent1 3 2 2 2 2 4 4 2 2" xfId="16844" xr:uid="{00000000-0005-0000-0000-000027410000}"/>
    <cellStyle name="20% - Accent1 3 2 2 2 2 4 4 2 2 2" xfId="16845" xr:uid="{00000000-0005-0000-0000-000028410000}"/>
    <cellStyle name="20% - Accent1 3 2 2 2 2 4 4 2 3" xfId="16846" xr:uid="{00000000-0005-0000-0000-000029410000}"/>
    <cellStyle name="20% - Accent1 3 2 2 2 2 4 4 3" xfId="16847" xr:uid="{00000000-0005-0000-0000-00002A410000}"/>
    <cellStyle name="20% - Accent1 3 2 2 2 2 4 4 3 2" xfId="16848" xr:uid="{00000000-0005-0000-0000-00002B410000}"/>
    <cellStyle name="20% - Accent1 3 2 2 2 2 4 4 4" xfId="16849" xr:uid="{00000000-0005-0000-0000-00002C410000}"/>
    <cellStyle name="20% - Accent1 3 2 2 2 2 4 5" xfId="16850" xr:uid="{00000000-0005-0000-0000-00002D410000}"/>
    <cellStyle name="20% - Accent1 3 2 2 2 2 4 5 2" xfId="16851" xr:uid="{00000000-0005-0000-0000-00002E410000}"/>
    <cellStyle name="20% - Accent1 3 2 2 2 2 4 5 2 2" xfId="16852" xr:uid="{00000000-0005-0000-0000-00002F410000}"/>
    <cellStyle name="20% - Accent1 3 2 2 2 2 4 5 2 2 2" xfId="16853" xr:uid="{00000000-0005-0000-0000-000030410000}"/>
    <cellStyle name="20% - Accent1 3 2 2 2 2 4 5 2 3" xfId="16854" xr:uid="{00000000-0005-0000-0000-000031410000}"/>
    <cellStyle name="20% - Accent1 3 2 2 2 2 4 5 3" xfId="16855" xr:uid="{00000000-0005-0000-0000-000032410000}"/>
    <cellStyle name="20% - Accent1 3 2 2 2 2 4 5 3 2" xfId="16856" xr:uid="{00000000-0005-0000-0000-000033410000}"/>
    <cellStyle name="20% - Accent1 3 2 2 2 2 4 5 4" xfId="16857" xr:uid="{00000000-0005-0000-0000-000034410000}"/>
    <cellStyle name="20% - Accent1 3 2 2 2 2 4 6" xfId="16858" xr:uid="{00000000-0005-0000-0000-000035410000}"/>
    <cellStyle name="20% - Accent1 3 2 2 2 2 4 6 2" xfId="16859" xr:uid="{00000000-0005-0000-0000-000036410000}"/>
    <cellStyle name="20% - Accent1 3 2 2 2 2 4 6 2 2" xfId="16860" xr:uid="{00000000-0005-0000-0000-000037410000}"/>
    <cellStyle name="20% - Accent1 3 2 2 2 2 4 6 2 2 2" xfId="16861" xr:uid="{00000000-0005-0000-0000-000038410000}"/>
    <cellStyle name="20% - Accent1 3 2 2 2 2 4 6 2 3" xfId="16862" xr:uid="{00000000-0005-0000-0000-000039410000}"/>
    <cellStyle name="20% - Accent1 3 2 2 2 2 4 6 3" xfId="16863" xr:uid="{00000000-0005-0000-0000-00003A410000}"/>
    <cellStyle name="20% - Accent1 3 2 2 2 2 4 6 3 2" xfId="16864" xr:uid="{00000000-0005-0000-0000-00003B410000}"/>
    <cellStyle name="20% - Accent1 3 2 2 2 2 4 6 4" xfId="16865" xr:uid="{00000000-0005-0000-0000-00003C410000}"/>
    <cellStyle name="20% - Accent1 3 2 2 2 2 4 7" xfId="16866" xr:uid="{00000000-0005-0000-0000-00003D410000}"/>
    <cellStyle name="20% - Accent1 3 2 2 2 2 4 7 2" xfId="16867" xr:uid="{00000000-0005-0000-0000-00003E410000}"/>
    <cellStyle name="20% - Accent1 3 2 2 2 2 4 7 2 2" xfId="16868" xr:uid="{00000000-0005-0000-0000-00003F410000}"/>
    <cellStyle name="20% - Accent1 3 2 2 2 2 4 7 3" xfId="16869" xr:uid="{00000000-0005-0000-0000-000040410000}"/>
    <cellStyle name="20% - Accent1 3 2 2 2 2 4 8" xfId="16870" xr:uid="{00000000-0005-0000-0000-000041410000}"/>
    <cellStyle name="20% - Accent1 3 2 2 2 2 4 8 2" xfId="16871" xr:uid="{00000000-0005-0000-0000-000042410000}"/>
    <cellStyle name="20% - Accent1 3 2 2 2 2 4 8 2 2" xfId="16872" xr:uid="{00000000-0005-0000-0000-000043410000}"/>
    <cellStyle name="20% - Accent1 3 2 2 2 2 4 8 3" xfId="16873" xr:uid="{00000000-0005-0000-0000-000044410000}"/>
    <cellStyle name="20% - Accent1 3 2 2 2 2 4 9" xfId="16874" xr:uid="{00000000-0005-0000-0000-000045410000}"/>
    <cellStyle name="20% - Accent1 3 2 2 2 2 4 9 2" xfId="16875" xr:uid="{00000000-0005-0000-0000-000046410000}"/>
    <cellStyle name="20% - Accent1 3 2 2 2 2 5" xfId="16876" xr:uid="{00000000-0005-0000-0000-000047410000}"/>
    <cellStyle name="20% - Accent1 3 2 2 2 2 5 2" xfId="16877" xr:uid="{00000000-0005-0000-0000-000048410000}"/>
    <cellStyle name="20% - Accent1 3 2 2 2 2 5 2 2" xfId="16878" xr:uid="{00000000-0005-0000-0000-000049410000}"/>
    <cellStyle name="20% - Accent1 3 2 2 2 2 5 2 2 2" xfId="16879" xr:uid="{00000000-0005-0000-0000-00004A410000}"/>
    <cellStyle name="20% - Accent1 3 2 2 2 2 5 2 2 2 2" xfId="16880" xr:uid="{00000000-0005-0000-0000-00004B410000}"/>
    <cellStyle name="20% - Accent1 3 2 2 2 2 5 2 2 3" xfId="16881" xr:uid="{00000000-0005-0000-0000-00004C410000}"/>
    <cellStyle name="20% - Accent1 3 2 2 2 2 5 2 3" xfId="16882" xr:uid="{00000000-0005-0000-0000-00004D410000}"/>
    <cellStyle name="20% - Accent1 3 2 2 2 2 5 2 3 2" xfId="16883" xr:uid="{00000000-0005-0000-0000-00004E410000}"/>
    <cellStyle name="20% - Accent1 3 2 2 2 2 5 2 4" xfId="16884" xr:uid="{00000000-0005-0000-0000-00004F410000}"/>
    <cellStyle name="20% - Accent1 3 2 2 2 2 5 3" xfId="16885" xr:uid="{00000000-0005-0000-0000-000050410000}"/>
    <cellStyle name="20% - Accent1 3 2 2 2 2 5 3 2" xfId="16886" xr:uid="{00000000-0005-0000-0000-000051410000}"/>
    <cellStyle name="20% - Accent1 3 2 2 2 2 5 3 2 2" xfId="16887" xr:uid="{00000000-0005-0000-0000-000052410000}"/>
    <cellStyle name="20% - Accent1 3 2 2 2 2 5 3 2 2 2" xfId="16888" xr:uid="{00000000-0005-0000-0000-000053410000}"/>
    <cellStyle name="20% - Accent1 3 2 2 2 2 5 3 2 3" xfId="16889" xr:uid="{00000000-0005-0000-0000-000054410000}"/>
    <cellStyle name="20% - Accent1 3 2 2 2 2 5 3 3" xfId="16890" xr:uid="{00000000-0005-0000-0000-000055410000}"/>
    <cellStyle name="20% - Accent1 3 2 2 2 2 5 3 3 2" xfId="16891" xr:uid="{00000000-0005-0000-0000-000056410000}"/>
    <cellStyle name="20% - Accent1 3 2 2 2 2 5 3 4" xfId="16892" xr:uid="{00000000-0005-0000-0000-000057410000}"/>
    <cellStyle name="20% - Accent1 3 2 2 2 2 5 4" xfId="16893" xr:uid="{00000000-0005-0000-0000-000058410000}"/>
    <cellStyle name="20% - Accent1 3 2 2 2 2 5 4 2" xfId="16894" xr:uid="{00000000-0005-0000-0000-000059410000}"/>
    <cellStyle name="20% - Accent1 3 2 2 2 2 5 4 2 2" xfId="16895" xr:uid="{00000000-0005-0000-0000-00005A410000}"/>
    <cellStyle name="20% - Accent1 3 2 2 2 2 5 4 2 2 2" xfId="16896" xr:uid="{00000000-0005-0000-0000-00005B410000}"/>
    <cellStyle name="20% - Accent1 3 2 2 2 2 5 4 2 3" xfId="16897" xr:uid="{00000000-0005-0000-0000-00005C410000}"/>
    <cellStyle name="20% - Accent1 3 2 2 2 2 5 4 3" xfId="16898" xr:uid="{00000000-0005-0000-0000-00005D410000}"/>
    <cellStyle name="20% - Accent1 3 2 2 2 2 5 4 3 2" xfId="16899" xr:uid="{00000000-0005-0000-0000-00005E410000}"/>
    <cellStyle name="20% - Accent1 3 2 2 2 2 5 4 4" xfId="16900" xr:uid="{00000000-0005-0000-0000-00005F410000}"/>
    <cellStyle name="20% - Accent1 3 2 2 2 2 5 5" xfId="16901" xr:uid="{00000000-0005-0000-0000-000060410000}"/>
    <cellStyle name="20% - Accent1 3 2 2 2 2 5 5 2" xfId="16902" xr:uid="{00000000-0005-0000-0000-000061410000}"/>
    <cellStyle name="20% - Accent1 3 2 2 2 2 5 5 2 2" xfId="16903" xr:uid="{00000000-0005-0000-0000-000062410000}"/>
    <cellStyle name="20% - Accent1 3 2 2 2 2 5 5 3" xfId="16904" xr:uid="{00000000-0005-0000-0000-000063410000}"/>
    <cellStyle name="20% - Accent1 3 2 2 2 2 5 6" xfId="16905" xr:uid="{00000000-0005-0000-0000-000064410000}"/>
    <cellStyle name="20% - Accent1 3 2 2 2 2 5 6 2" xfId="16906" xr:uid="{00000000-0005-0000-0000-000065410000}"/>
    <cellStyle name="20% - Accent1 3 2 2 2 2 5 6 2 2" xfId="16907" xr:uid="{00000000-0005-0000-0000-000066410000}"/>
    <cellStyle name="20% - Accent1 3 2 2 2 2 5 6 3" xfId="16908" xr:uid="{00000000-0005-0000-0000-000067410000}"/>
    <cellStyle name="20% - Accent1 3 2 2 2 2 5 7" xfId="16909" xr:uid="{00000000-0005-0000-0000-000068410000}"/>
    <cellStyle name="20% - Accent1 3 2 2 2 2 5 7 2" xfId="16910" xr:uid="{00000000-0005-0000-0000-000069410000}"/>
    <cellStyle name="20% - Accent1 3 2 2 2 2 5 8" xfId="16911" xr:uid="{00000000-0005-0000-0000-00006A410000}"/>
    <cellStyle name="20% - Accent1 3 2 2 2 2 5 8 2" xfId="16912" xr:uid="{00000000-0005-0000-0000-00006B410000}"/>
    <cellStyle name="20% - Accent1 3 2 2 2 2 5 9" xfId="16913" xr:uid="{00000000-0005-0000-0000-00006C410000}"/>
    <cellStyle name="20% - Accent1 3 2 2 2 2 6" xfId="16914" xr:uid="{00000000-0005-0000-0000-00006D410000}"/>
    <cellStyle name="20% - Accent1 3 2 2 2 2 6 2" xfId="16915" xr:uid="{00000000-0005-0000-0000-00006E410000}"/>
    <cellStyle name="20% - Accent1 3 2 2 2 2 6 2 2" xfId="16916" xr:uid="{00000000-0005-0000-0000-00006F410000}"/>
    <cellStyle name="20% - Accent1 3 2 2 2 2 6 2 2 2" xfId="16917" xr:uid="{00000000-0005-0000-0000-000070410000}"/>
    <cellStyle name="20% - Accent1 3 2 2 2 2 6 2 2 2 2" xfId="16918" xr:uid="{00000000-0005-0000-0000-000071410000}"/>
    <cellStyle name="20% - Accent1 3 2 2 2 2 6 2 2 3" xfId="16919" xr:uid="{00000000-0005-0000-0000-000072410000}"/>
    <cellStyle name="20% - Accent1 3 2 2 2 2 6 2 3" xfId="16920" xr:uid="{00000000-0005-0000-0000-000073410000}"/>
    <cellStyle name="20% - Accent1 3 2 2 2 2 6 2 3 2" xfId="16921" xr:uid="{00000000-0005-0000-0000-000074410000}"/>
    <cellStyle name="20% - Accent1 3 2 2 2 2 6 2 4" xfId="16922" xr:uid="{00000000-0005-0000-0000-000075410000}"/>
    <cellStyle name="20% - Accent1 3 2 2 2 2 6 3" xfId="16923" xr:uid="{00000000-0005-0000-0000-000076410000}"/>
    <cellStyle name="20% - Accent1 3 2 2 2 2 6 3 2" xfId="16924" xr:uid="{00000000-0005-0000-0000-000077410000}"/>
    <cellStyle name="20% - Accent1 3 2 2 2 2 6 3 2 2" xfId="16925" xr:uid="{00000000-0005-0000-0000-000078410000}"/>
    <cellStyle name="20% - Accent1 3 2 2 2 2 6 3 2 2 2" xfId="16926" xr:uid="{00000000-0005-0000-0000-000079410000}"/>
    <cellStyle name="20% - Accent1 3 2 2 2 2 6 3 2 3" xfId="16927" xr:uid="{00000000-0005-0000-0000-00007A410000}"/>
    <cellStyle name="20% - Accent1 3 2 2 2 2 6 3 3" xfId="16928" xr:uid="{00000000-0005-0000-0000-00007B410000}"/>
    <cellStyle name="20% - Accent1 3 2 2 2 2 6 3 3 2" xfId="16929" xr:uid="{00000000-0005-0000-0000-00007C410000}"/>
    <cellStyle name="20% - Accent1 3 2 2 2 2 6 3 4" xfId="16930" xr:uid="{00000000-0005-0000-0000-00007D410000}"/>
    <cellStyle name="20% - Accent1 3 2 2 2 2 6 4" xfId="16931" xr:uid="{00000000-0005-0000-0000-00007E410000}"/>
    <cellStyle name="20% - Accent1 3 2 2 2 2 6 4 2" xfId="16932" xr:uid="{00000000-0005-0000-0000-00007F410000}"/>
    <cellStyle name="20% - Accent1 3 2 2 2 2 6 4 2 2" xfId="16933" xr:uid="{00000000-0005-0000-0000-000080410000}"/>
    <cellStyle name="20% - Accent1 3 2 2 2 2 6 4 2 2 2" xfId="16934" xr:uid="{00000000-0005-0000-0000-000081410000}"/>
    <cellStyle name="20% - Accent1 3 2 2 2 2 6 4 2 3" xfId="16935" xr:uid="{00000000-0005-0000-0000-000082410000}"/>
    <cellStyle name="20% - Accent1 3 2 2 2 2 6 4 3" xfId="16936" xr:uid="{00000000-0005-0000-0000-000083410000}"/>
    <cellStyle name="20% - Accent1 3 2 2 2 2 6 4 3 2" xfId="16937" xr:uid="{00000000-0005-0000-0000-000084410000}"/>
    <cellStyle name="20% - Accent1 3 2 2 2 2 6 4 4" xfId="16938" xr:uid="{00000000-0005-0000-0000-000085410000}"/>
    <cellStyle name="20% - Accent1 3 2 2 2 2 6 5" xfId="16939" xr:uid="{00000000-0005-0000-0000-000086410000}"/>
    <cellStyle name="20% - Accent1 3 2 2 2 2 6 5 2" xfId="16940" xr:uid="{00000000-0005-0000-0000-000087410000}"/>
    <cellStyle name="20% - Accent1 3 2 2 2 2 6 5 2 2" xfId="16941" xr:uid="{00000000-0005-0000-0000-000088410000}"/>
    <cellStyle name="20% - Accent1 3 2 2 2 2 6 5 3" xfId="16942" xr:uid="{00000000-0005-0000-0000-000089410000}"/>
    <cellStyle name="20% - Accent1 3 2 2 2 2 6 6" xfId="16943" xr:uid="{00000000-0005-0000-0000-00008A410000}"/>
    <cellStyle name="20% - Accent1 3 2 2 2 2 6 6 2" xfId="16944" xr:uid="{00000000-0005-0000-0000-00008B410000}"/>
    <cellStyle name="20% - Accent1 3 2 2 2 2 6 6 2 2" xfId="16945" xr:uid="{00000000-0005-0000-0000-00008C410000}"/>
    <cellStyle name="20% - Accent1 3 2 2 2 2 6 6 3" xfId="16946" xr:uid="{00000000-0005-0000-0000-00008D410000}"/>
    <cellStyle name="20% - Accent1 3 2 2 2 2 6 7" xfId="16947" xr:uid="{00000000-0005-0000-0000-00008E410000}"/>
    <cellStyle name="20% - Accent1 3 2 2 2 2 6 7 2" xfId="16948" xr:uid="{00000000-0005-0000-0000-00008F410000}"/>
    <cellStyle name="20% - Accent1 3 2 2 2 2 6 8" xfId="16949" xr:uid="{00000000-0005-0000-0000-000090410000}"/>
    <cellStyle name="20% - Accent1 3 2 2 2 2 6 8 2" xfId="16950" xr:uid="{00000000-0005-0000-0000-000091410000}"/>
    <cellStyle name="20% - Accent1 3 2 2 2 2 6 9" xfId="16951" xr:uid="{00000000-0005-0000-0000-000092410000}"/>
    <cellStyle name="20% - Accent1 3 2 2 2 2 7" xfId="16952" xr:uid="{00000000-0005-0000-0000-000093410000}"/>
    <cellStyle name="20% - Accent1 3 2 2 2 2 7 2" xfId="16953" xr:uid="{00000000-0005-0000-0000-000094410000}"/>
    <cellStyle name="20% - Accent1 3 2 2 2 2 7 2 2" xfId="16954" xr:uid="{00000000-0005-0000-0000-000095410000}"/>
    <cellStyle name="20% - Accent1 3 2 2 2 2 7 2 2 2" xfId="16955" xr:uid="{00000000-0005-0000-0000-000096410000}"/>
    <cellStyle name="20% - Accent1 3 2 2 2 2 7 2 3" xfId="16956" xr:uid="{00000000-0005-0000-0000-000097410000}"/>
    <cellStyle name="20% - Accent1 3 2 2 2 2 7 3" xfId="16957" xr:uid="{00000000-0005-0000-0000-000098410000}"/>
    <cellStyle name="20% - Accent1 3 2 2 2 2 7 3 2" xfId="16958" xr:uid="{00000000-0005-0000-0000-000099410000}"/>
    <cellStyle name="20% - Accent1 3 2 2 2 2 7 4" xfId="16959" xr:uid="{00000000-0005-0000-0000-00009A410000}"/>
    <cellStyle name="20% - Accent1 3 2 2 2 2 8" xfId="16960" xr:uid="{00000000-0005-0000-0000-00009B410000}"/>
    <cellStyle name="20% - Accent1 3 2 2 2 2 8 2" xfId="16961" xr:uid="{00000000-0005-0000-0000-00009C410000}"/>
    <cellStyle name="20% - Accent1 3 2 2 2 2 8 2 2" xfId="16962" xr:uid="{00000000-0005-0000-0000-00009D410000}"/>
    <cellStyle name="20% - Accent1 3 2 2 2 2 8 2 2 2" xfId="16963" xr:uid="{00000000-0005-0000-0000-00009E410000}"/>
    <cellStyle name="20% - Accent1 3 2 2 2 2 8 2 3" xfId="16964" xr:uid="{00000000-0005-0000-0000-00009F410000}"/>
    <cellStyle name="20% - Accent1 3 2 2 2 2 8 3" xfId="16965" xr:uid="{00000000-0005-0000-0000-0000A0410000}"/>
    <cellStyle name="20% - Accent1 3 2 2 2 2 8 3 2" xfId="16966" xr:uid="{00000000-0005-0000-0000-0000A1410000}"/>
    <cellStyle name="20% - Accent1 3 2 2 2 2 8 4" xfId="16967" xr:uid="{00000000-0005-0000-0000-0000A2410000}"/>
    <cellStyle name="20% - Accent1 3 2 2 2 2 9" xfId="16968" xr:uid="{00000000-0005-0000-0000-0000A3410000}"/>
    <cellStyle name="20% - Accent1 3 2 2 2 2 9 2" xfId="16969" xr:uid="{00000000-0005-0000-0000-0000A4410000}"/>
    <cellStyle name="20% - Accent1 3 2 2 2 2 9 2 2" xfId="16970" xr:uid="{00000000-0005-0000-0000-0000A5410000}"/>
    <cellStyle name="20% - Accent1 3 2 2 2 2 9 2 2 2" xfId="16971" xr:uid="{00000000-0005-0000-0000-0000A6410000}"/>
    <cellStyle name="20% - Accent1 3 2 2 2 2 9 2 3" xfId="16972" xr:uid="{00000000-0005-0000-0000-0000A7410000}"/>
    <cellStyle name="20% - Accent1 3 2 2 2 2 9 3" xfId="16973" xr:uid="{00000000-0005-0000-0000-0000A8410000}"/>
    <cellStyle name="20% - Accent1 3 2 2 2 2 9 3 2" xfId="16974" xr:uid="{00000000-0005-0000-0000-0000A9410000}"/>
    <cellStyle name="20% - Accent1 3 2 2 2 2 9 4" xfId="16975" xr:uid="{00000000-0005-0000-0000-0000AA410000}"/>
    <cellStyle name="20% - Accent1 3 2 2 2 3" xfId="16976" xr:uid="{00000000-0005-0000-0000-0000AB410000}"/>
    <cellStyle name="20% - Accent1 3 2 2 2 3 10" xfId="16977" xr:uid="{00000000-0005-0000-0000-0000AC410000}"/>
    <cellStyle name="20% - Accent1 3 2 2 2 3 10 2" xfId="16978" xr:uid="{00000000-0005-0000-0000-0000AD410000}"/>
    <cellStyle name="20% - Accent1 3 2 2 2 3 11" xfId="16979" xr:uid="{00000000-0005-0000-0000-0000AE410000}"/>
    <cellStyle name="20% - Accent1 3 2 2 2 3 2" xfId="16980" xr:uid="{00000000-0005-0000-0000-0000AF410000}"/>
    <cellStyle name="20% - Accent1 3 2 2 2 3 2 2" xfId="16981" xr:uid="{00000000-0005-0000-0000-0000B0410000}"/>
    <cellStyle name="20% - Accent1 3 2 2 2 3 2 2 2" xfId="16982" xr:uid="{00000000-0005-0000-0000-0000B1410000}"/>
    <cellStyle name="20% - Accent1 3 2 2 2 3 2 2 2 2" xfId="16983" xr:uid="{00000000-0005-0000-0000-0000B2410000}"/>
    <cellStyle name="20% - Accent1 3 2 2 2 3 2 2 2 2 2" xfId="16984" xr:uid="{00000000-0005-0000-0000-0000B3410000}"/>
    <cellStyle name="20% - Accent1 3 2 2 2 3 2 2 2 3" xfId="16985" xr:uid="{00000000-0005-0000-0000-0000B4410000}"/>
    <cellStyle name="20% - Accent1 3 2 2 2 3 2 2 3" xfId="16986" xr:uid="{00000000-0005-0000-0000-0000B5410000}"/>
    <cellStyle name="20% - Accent1 3 2 2 2 3 2 2 3 2" xfId="16987" xr:uid="{00000000-0005-0000-0000-0000B6410000}"/>
    <cellStyle name="20% - Accent1 3 2 2 2 3 2 2 4" xfId="16988" xr:uid="{00000000-0005-0000-0000-0000B7410000}"/>
    <cellStyle name="20% - Accent1 3 2 2 2 3 2 3" xfId="16989" xr:uid="{00000000-0005-0000-0000-0000B8410000}"/>
    <cellStyle name="20% - Accent1 3 2 2 2 3 2 3 2" xfId="16990" xr:uid="{00000000-0005-0000-0000-0000B9410000}"/>
    <cellStyle name="20% - Accent1 3 2 2 2 3 2 3 2 2" xfId="16991" xr:uid="{00000000-0005-0000-0000-0000BA410000}"/>
    <cellStyle name="20% - Accent1 3 2 2 2 3 2 3 2 2 2" xfId="16992" xr:uid="{00000000-0005-0000-0000-0000BB410000}"/>
    <cellStyle name="20% - Accent1 3 2 2 2 3 2 3 2 3" xfId="16993" xr:uid="{00000000-0005-0000-0000-0000BC410000}"/>
    <cellStyle name="20% - Accent1 3 2 2 2 3 2 3 3" xfId="16994" xr:uid="{00000000-0005-0000-0000-0000BD410000}"/>
    <cellStyle name="20% - Accent1 3 2 2 2 3 2 3 3 2" xfId="16995" xr:uid="{00000000-0005-0000-0000-0000BE410000}"/>
    <cellStyle name="20% - Accent1 3 2 2 2 3 2 3 4" xfId="16996" xr:uid="{00000000-0005-0000-0000-0000BF410000}"/>
    <cellStyle name="20% - Accent1 3 2 2 2 3 2 4" xfId="16997" xr:uid="{00000000-0005-0000-0000-0000C0410000}"/>
    <cellStyle name="20% - Accent1 3 2 2 2 3 2 4 2" xfId="16998" xr:uid="{00000000-0005-0000-0000-0000C1410000}"/>
    <cellStyle name="20% - Accent1 3 2 2 2 3 2 4 2 2" xfId="16999" xr:uid="{00000000-0005-0000-0000-0000C2410000}"/>
    <cellStyle name="20% - Accent1 3 2 2 2 3 2 4 2 2 2" xfId="17000" xr:uid="{00000000-0005-0000-0000-0000C3410000}"/>
    <cellStyle name="20% - Accent1 3 2 2 2 3 2 4 2 3" xfId="17001" xr:uid="{00000000-0005-0000-0000-0000C4410000}"/>
    <cellStyle name="20% - Accent1 3 2 2 2 3 2 4 3" xfId="17002" xr:uid="{00000000-0005-0000-0000-0000C5410000}"/>
    <cellStyle name="20% - Accent1 3 2 2 2 3 2 4 3 2" xfId="17003" xr:uid="{00000000-0005-0000-0000-0000C6410000}"/>
    <cellStyle name="20% - Accent1 3 2 2 2 3 2 4 4" xfId="17004" xr:uid="{00000000-0005-0000-0000-0000C7410000}"/>
    <cellStyle name="20% - Accent1 3 2 2 2 3 2 5" xfId="17005" xr:uid="{00000000-0005-0000-0000-0000C8410000}"/>
    <cellStyle name="20% - Accent1 3 2 2 2 3 2 5 2" xfId="17006" xr:uid="{00000000-0005-0000-0000-0000C9410000}"/>
    <cellStyle name="20% - Accent1 3 2 2 2 3 2 5 2 2" xfId="17007" xr:uid="{00000000-0005-0000-0000-0000CA410000}"/>
    <cellStyle name="20% - Accent1 3 2 2 2 3 2 5 3" xfId="17008" xr:uid="{00000000-0005-0000-0000-0000CB410000}"/>
    <cellStyle name="20% - Accent1 3 2 2 2 3 2 6" xfId="17009" xr:uid="{00000000-0005-0000-0000-0000CC410000}"/>
    <cellStyle name="20% - Accent1 3 2 2 2 3 2 6 2" xfId="17010" xr:uid="{00000000-0005-0000-0000-0000CD410000}"/>
    <cellStyle name="20% - Accent1 3 2 2 2 3 2 6 2 2" xfId="17011" xr:uid="{00000000-0005-0000-0000-0000CE410000}"/>
    <cellStyle name="20% - Accent1 3 2 2 2 3 2 6 3" xfId="17012" xr:uid="{00000000-0005-0000-0000-0000CF410000}"/>
    <cellStyle name="20% - Accent1 3 2 2 2 3 2 7" xfId="17013" xr:uid="{00000000-0005-0000-0000-0000D0410000}"/>
    <cellStyle name="20% - Accent1 3 2 2 2 3 2 7 2" xfId="17014" xr:uid="{00000000-0005-0000-0000-0000D1410000}"/>
    <cellStyle name="20% - Accent1 3 2 2 2 3 2 8" xfId="17015" xr:uid="{00000000-0005-0000-0000-0000D2410000}"/>
    <cellStyle name="20% - Accent1 3 2 2 2 3 2 8 2" xfId="17016" xr:uid="{00000000-0005-0000-0000-0000D3410000}"/>
    <cellStyle name="20% - Accent1 3 2 2 2 3 2 9" xfId="17017" xr:uid="{00000000-0005-0000-0000-0000D4410000}"/>
    <cellStyle name="20% - Accent1 3 2 2 2 3 3" xfId="17018" xr:uid="{00000000-0005-0000-0000-0000D5410000}"/>
    <cellStyle name="20% - Accent1 3 2 2 2 3 3 2" xfId="17019" xr:uid="{00000000-0005-0000-0000-0000D6410000}"/>
    <cellStyle name="20% - Accent1 3 2 2 2 3 3 2 2" xfId="17020" xr:uid="{00000000-0005-0000-0000-0000D7410000}"/>
    <cellStyle name="20% - Accent1 3 2 2 2 3 3 2 2 2" xfId="17021" xr:uid="{00000000-0005-0000-0000-0000D8410000}"/>
    <cellStyle name="20% - Accent1 3 2 2 2 3 3 2 2 2 2" xfId="17022" xr:uid="{00000000-0005-0000-0000-0000D9410000}"/>
    <cellStyle name="20% - Accent1 3 2 2 2 3 3 2 2 3" xfId="17023" xr:uid="{00000000-0005-0000-0000-0000DA410000}"/>
    <cellStyle name="20% - Accent1 3 2 2 2 3 3 2 3" xfId="17024" xr:uid="{00000000-0005-0000-0000-0000DB410000}"/>
    <cellStyle name="20% - Accent1 3 2 2 2 3 3 2 3 2" xfId="17025" xr:uid="{00000000-0005-0000-0000-0000DC410000}"/>
    <cellStyle name="20% - Accent1 3 2 2 2 3 3 2 4" xfId="17026" xr:uid="{00000000-0005-0000-0000-0000DD410000}"/>
    <cellStyle name="20% - Accent1 3 2 2 2 3 3 3" xfId="17027" xr:uid="{00000000-0005-0000-0000-0000DE410000}"/>
    <cellStyle name="20% - Accent1 3 2 2 2 3 3 3 2" xfId="17028" xr:uid="{00000000-0005-0000-0000-0000DF410000}"/>
    <cellStyle name="20% - Accent1 3 2 2 2 3 3 3 2 2" xfId="17029" xr:uid="{00000000-0005-0000-0000-0000E0410000}"/>
    <cellStyle name="20% - Accent1 3 2 2 2 3 3 3 2 2 2" xfId="17030" xr:uid="{00000000-0005-0000-0000-0000E1410000}"/>
    <cellStyle name="20% - Accent1 3 2 2 2 3 3 3 2 3" xfId="17031" xr:uid="{00000000-0005-0000-0000-0000E2410000}"/>
    <cellStyle name="20% - Accent1 3 2 2 2 3 3 3 3" xfId="17032" xr:uid="{00000000-0005-0000-0000-0000E3410000}"/>
    <cellStyle name="20% - Accent1 3 2 2 2 3 3 3 3 2" xfId="17033" xr:uid="{00000000-0005-0000-0000-0000E4410000}"/>
    <cellStyle name="20% - Accent1 3 2 2 2 3 3 3 4" xfId="17034" xr:uid="{00000000-0005-0000-0000-0000E5410000}"/>
    <cellStyle name="20% - Accent1 3 2 2 2 3 3 4" xfId="17035" xr:uid="{00000000-0005-0000-0000-0000E6410000}"/>
    <cellStyle name="20% - Accent1 3 2 2 2 3 3 4 2" xfId="17036" xr:uid="{00000000-0005-0000-0000-0000E7410000}"/>
    <cellStyle name="20% - Accent1 3 2 2 2 3 3 4 2 2" xfId="17037" xr:uid="{00000000-0005-0000-0000-0000E8410000}"/>
    <cellStyle name="20% - Accent1 3 2 2 2 3 3 4 2 2 2" xfId="17038" xr:uid="{00000000-0005-0000-0000-0000E9410000}"/>
    <cellStyle name="20% - Accent1 3 2 2 2 3 3 4 2 3" xfId="17039" xr:uid="{00000000-0005-0000-0000-0000EA410000}"/>
    <cellStyle name="20% - Accent1 3 2 2 2 3 3 4 3" xfId="17040" xr:uid="{00000000-0005-0000-0000-0000EB410000}"/>
    <cellStyle name="20% - Accent1 3 2 2 2 3 3 4 3 2" xfId="17041" xr:uid="{00000000-0005-0000-0000-0000EC410000}"/>
    <cellStyle name="20% - Accent1 3 2 2 2 3 3 4 4" xfId="17042" xr:uid="{00000000-0005-0000-0000-0000ED410000}"/>
    <cellStyle name="20% - Accent1 3 2 2 2 3 3 5" xfId="17043" xr:uid="{00000000-0005-0000-0000-0000EE410000}"/>
    <cellStyle name="20% - Accent1 3 2 2 2 3 3 5 2" xfId="17044" xr:uid="{00000000-0005-0000-0000-0000EF410000}"/>
    <cellStyle name="20% - Accent1 3 2 2 2 3 3 5 2 2" xfId="17045" xr:uid="{00000000-0005-0000-0000-0000F0410000}"/>
    <cellStyle name="20% - Accent1 3 2 2 2 3 3 5 3" xfId="17046" xr:uid="{00000000-0005-0000-0000-0000F1410000}"/>
    <cellStyle name="20% - Accent1 3 2 2 2 3 3 6" xfId="17047" xr:uid="{00000000-0005-0000-0000-0000F2410000}"/>
    <cellStyle name="20% - Accent1 3 2 2 2 3 3 6 2" xfId="17048" xr:uid="{00000000-0005-0000-0000-0000F3410000}"/>
    <cellStyle name="20% - Accent1 3 2 2 2 3 3 6 2 2" xfId="17049" xr:uid="{00000000-0005-0000-0000-0000F4410000}"/>
    <cellStyle name="20% - Accent1 3 2 2 2 3 3 6 3" xfId="17050" xr:uid="{00000000-0005-0000-0000-0000F5410000}"/>
    <cellStyle name="20% - Accent1 3 2 2 2 3 3 7" xfId="17051" xr:uid="{00000000-0005-0000-0000-0000F6410000}"/>
    <cellStyle name="20% - Accent1 3 2 2 2 3 3 7 2" xfId="17052" xr:uid="{00000000-0005-0000-0000-0000F7410000}"/>
    <cellStyle name="20% - Accent1 3 2 2 2 3 3 8" xfId="17053" xr:uid="{00000000-0005-0000-0000-0000F8410000}"/>
    <cellStyle name="20% - Accent1 3 2 2 2 3 3 8 2" xfId="17054" xr:uid="{00000000-0005-0000-0000-0000F9410000}"/>
    <cellStyle name="20% - Accent1 3 2 2 2 3 3 9" xfId="17055" xr:uid="{00000000-0005-0000-0000-0000FA410000}"/>
    <cellStyle name="20% - Accent1 3 2 2 2 3 4" xfId="17056" xr:uid="{00000000-0005-0000-0000-0000FB410000}"/>
    <cellStyle name="20% - Accent1 3 2 2 2 3 4 2" xfId="17057" xr:uid="{00000000-0005-0000-0000-0000FC410000}"/>
    <cellStyle name="20% - Accent1 3 2 2 2 3 4 2 2" xfId="17058" xr:uid="{00000000-0005-0000-0000-0000FD410000}"/>
    <cellStyle name="20% - Accent1 3 2 2 2 3 4 2 2 2" xfId="17059" xr:uid="{00000000-0005-0000-0000-0000FE410000}"/>
    <cellStyle name="20% - Accent1 3 2 2 2 3 4 2 3" xfId="17060" xr:uid="{00000000-0005-0000-0000-0000FF410000}"/>
    <cellStyle name="20% - Accent1 3 2 2 2 3 4 3" xfId="17061" xr:uid="{00000000-0005-0000-0000-000000420000}"/>
    <cellStyle name="20% - Accent1 3 2 2 2 3 4 3 2" xfId="17062" xr:uid="{00000000-0005-0000-0000-000001420000}"/>
    <cellStyle name="20% - Accent1 3 2 2 2 3 4 4" xfId="17063" xr:uid="{00000000-0005-0000-0000-000002420000}"/>
    <cellStyle name="20% - Accent1 3 2 2 2 3 5" xfId="17064" xr:uid="{00000000-0005-0000-0000-000003420000}"/>
    <cellStyle name="20% - Accent1 3 2 2 2 3 5 2" xfId="17065" xr:uid="{00000000-0005-0000-0000-000004420000}"/>
    <cellStyle name="20% - Accent1 3 2 2 2 3 5 2 2" xfId="17066" xr:uid="{00000000-0005-0000-0000-000005420000}"/>
    <cellStyle name="20% - Accent1 3 2 2 2 3 5 2 2 2" xfId="17067" xr:uid="{00000000-0005-0000-0000-000006420000}"/>
    <cellStyle name="20% - Accent1 3 2 2 2 3 5 2 3" xfId="17068" xr:uid="{00000000-0005-0000-0000-000007420000}"/>
    <cellStyle name="20% - Accent1 3 2 2 2 3 5 3" xfId="17069" xr:uid="{00000000-0005-0000-0000-000008420000}"/>
    <cellStyle name="20% - Accent1 3 2 2 2 3 5 3 2" xfId="17070" xr:uid="{00000000-0005-0000-0000-000009420000}"/>
    <cellStyle name="20% - Accent1 3 2 2 2 3 5 4" xfId="17071" xr:uid="{00000000-0005-0000-0000-00000A420000}"/>
    <cellStyle name="20% - Accent1 3 2 2 2 3 6" xfId="17072" xr:uid="{00000000-0005-0000-0000-00000B420000}"/>
    <cellStyle name="20% - Accent1 3 2 2 2 3 6 2" xfId="17073" xr:uid="{00000000-0005-0000-0000-00000C420000}"/>
    <cellStyle name="20% - Accent1 3 2 2 2 3 6 2 2" xfId="17074" xr:uid="{00000000-0005-0000-0000-00000D420000}"/>
    <cellStyle name="20% - Accent1 3 2 2 2 3 6 2 2 2" xfId="17075" xr:uid="{00000000-0005-0000-0000-00000E420000}"/>
    <cellStyle name="20% - Accent1 3 2 2 2 3 6 2 3" xfId="17076" xr:uid="{00000000-0005-0000-0000-00000F420000}"/>
    <cellStyle name="20% - Accent1 3 2 2 2 3 6 3" xfId="17077" xr:uid="{00000000-0005-0000-0000-000010420000}"/>
    <cellStyle name="20% - Accent1 3 2 2 2 3 6 3 2" xfId="17078" xr:uid="{00000000-0005-0000-0000-000011420000}"/>
    <cellStyle name="20% - Accent1 3 2 2 2 3 6 4" xfId="17079" xr:uid="{00000000-0005-0000-0000-000012420000}"/>
    <cellStyle name="20% - Accent1 3 2 2 2 3 7" xfId="17080" xr:uid="{00000000-0005-0000-0000-000013420000}"/>
    <cellStyle name="20% - Accent1 3 2 2 2 3 7 2" xfId="17081" xr:uid="{00000000-0005-0000-0000-000014420000}"/>
    <cellStyle name="20% - Accent1 3 2 2 2 3 7 2 2" xfId="17082" xr:uid="{00000000-0005-0000-0000-000015420000}"/>
    <cellStyle name="20% - Accent1 3 2 2 2 3 7 3" xfId="17083" xr:uid="{00000000-0005-0000-0000-000016420000}"/>
    <cellStyle name="20% - Accent1 3 2 2 2 3 8" xfId="17084" xr:uid="{00000000-0005-0000-0000-000017420000}"/>
    <cellStyle name="20% - Accent1 3 2 2 2 3 8 2" xfId="17085" xr:uid="{00000000-0005-0000-0000-000018420000}"/>
    <cellStyle name="20% - Accent1 3 2 2 2 3 8 2 2" xfId="17086" xr:uid="{00000000-0005-0000-0000-000019420000}"/>
    <cellStyle name="20% - Accent1 3 2 2 2 3 8 3" xfId="17087" xr:uid="{00000000-0005-0000-0000-00001A420000}"/>
    <cellStyle name="20% - Accent1 3 2 2 2 3 9" xfId="17088" xr:uid="{00000000-0005-0000-0000-00001B420000}"/>
    <cellStyle name="20% - Accent1 3 2 2 2 3 9 2" xfId="17089" xr:uid="{00000000-0005-0000-0000-00001C420000}"/>
    <cellStyle name="20% - Accent1 3 2 2 2 4" xfId="17090" xr:uid="{00000000-0005-0000-0000-00001D420000}"/>
    <cellStyle name="20% - Accent1 3 2 2 2 4 10" xfId="17091" xr:uid="{00000000-0005-0000-0000-00001E420000}"/>
    <cellStyle name="20% - Accent1 3 2 2 2 4 10 2" xfId="17092" xr:uid="{00000000-0005-0000-0000-00001F420000}"/>
    <cellStyle name="20% - Accent1 3 2 2 2 4 11" xfId="17093" xr:uid="{00000000-0005-0000-0000-000020420000}"/>
    <cellStyle name="20% - Accent1 3 2 2 2 4 2" xfId="17094" xr:uid="{00000000-0005-0000-0000-000021420000}"/>
    <cellStyle name="20% - Accent1 3 2 2 2 4 2 2" xfId="17095" xr:uid="{00000000-0005-0000-0000-000022420000}"/>
    <cellStyle name="20% - Accent1 3 2 2 2 4 2 2 2" xfId="17096" xr:uid="{00000000-0005-0000-0000-000023420000}"/>
    <cellStyle name="20% - Accent1 3 2 2 2 4 2 2 2 2" xfId="17097" xr:uid="{00000000-0005-0000-0000-000024420000}"/>
    <cellStyle name="20% - Accent1 3 2 2 2 4 2 2 2 2 2" xfId="17098" xr:uid="{00000000-0005-0000-0000-000025420000}"/>
    <cellStyle name="20% - Accent1 3 2 2 2 4 2 2 2 3" xfId="17099" xr:uid="{00000000-0005-0000-0000-000026420000}"/>
    <cellStyle name="20% - Accent1 3 2 2 2 4 2 2 3" xfId="17100" xr:uid="{00000000-0005-0000-0000-000027420000}"/>
    <cellStyle name="20% - Accent1 3 2 2 2 4 2 2 3 2" xfId="17101" xr:uid="{00000000-0005-0000-0000-000028420000}"/>
    <cellStyle name="20% - Accent1 3 2 2 2 4 2 2 4" xfId="17102" xr:uid="{00000000-0005-0000-0000-000029420000}"/>
    <cellStyle name="20% - Accent1 3 2 2 2 4 2 3" xfId="17103" xr:uid="{00000000-0005-0000-0000-00002A420000}"/>
    <cellStyle name="20% - Accent1 3 2 2 2 4 2 3 2" xfId="17104" xr:uid="{00000000-0005-0000-0000-00002B420000}"/>
    <cellStyle name="20% - Accent1 3 2 2 2 4 2 3 2 2" xfId="17105" xr:uid="{00000000-0005-0000-0000-00002C420000}"/>
    <cellStyle name="20% - Accent1 3 2 2 2 4 2 3 2 2 2" xfId="17106" xr:uid="{00000000-0005-0000-0000-00002D420000}"/>
    <cellStyle name="20% - Accent1 3 2 2 2 4 2 3 2 3" xfId="17107" xr:uid="{00000000-0005-0000-0000-00002E420000}"/>
    <cellStyle name="20% - Accent1 3 2 2 2 4 2 3 3" xfId="17108" xr:uid="{00000000-0005-0000-0000-00002F420000}"/>
    <cellStyle name="20% - Accent1 3 2 2 2 4 2 3 3 2" xfId="17109" xr:uid="{00000000-0005-0000-0000-000030420000}"/>
    <cellStyle name="20% - Accent1 3 2 2 2 4 2 3 4" xfId="17110" xr:uid="{00000000-0005-0000-0000-000031420000}"/>
    <cellStyle name="20% - Accent1 3 2 2 2 4 2 4" xfId="17111" xr:uid="{00000000-0005-0000-0000-000032420000}"/>
    <cellStyle name="20% - Accent1 3 2 2 2 4 2 4 2" xfId="17112" xr:uid="{00000000-0005-0000-0000-000033420000}"/>
    <cellStyle name="20% - Accent1 3 2 2 2 4 2 4 2 2" xfId="17113" xr:uid="{00000000-0005-0000-0000-000034420000}"/>
    <cellStyle name="20% - Accent1 3 2 2 2 4 2 4 2 2 2" xfId="17114" xr:uid="{00000000-0005-0000-0000-000035420000}"/>
    <cellStyle name="20% - Accent1 3 2 2 2 4 2 4 2 3" xfId="17115" xr:uid="{00000000-0005-0000-0000-000036420000}"/>
    <cellStyle name="20% - Accent1 3 2 2 2 4 2 4 3" xfId="17116" xr:uid="{00000000-0005-0000-0000-000037420000}"/>
    <cellStyle name="20% - Accent1 3 2 2 2 4 2 4 3 2" xfId="17117" xr:uid="{00000000-0005-0000-0000-000038420000}"/>
    <cellStyle name="20% - Accent1 3 2 2 2 4 2 4 4" xfId="17118" xr:uid="{00000000-0005-0000-0000-000039420000}"/>
    <cellStyle name="20% - Accent1 3 2 2 2 4 2 5" xfId="17119" xr:uid="{00000000-0005-0000-0000-00003A420000}"/>
    <cellStyle name="20% - Accent1 3 2 2 2 4 2 5 2" xfId="17120" xr:uid="{00000000-0005-0000-0000-00003B420000}"/>
    <cellStyle name="20% - Accent1 3 2 2 2 4 2 5 2 2" xfId="17121" xr:uid="{00000000-0005-0000-0000-00003C420000}"/>
    <cellStyle name="20% - Accent1 3 2 2 2 4 2 5 3" xfId="17122" xr:uid="{00000000-0005-0000-0000-00003D420000}"/>
    <cellStyle name="20% - Accent1 3 2 2 2 4 2 6" xfId="17123" xr:uid="{00000000-0005-0000-0000-00003E420000}"/>
    <cellStyle name="20% - Accent1 3 2 2 2 4 2 6 2" xfId="17124" xr:uid="{00000000-0005-0000-0000-00003F420000}"/>
    <cellStyle name="20% - Accent1 3 2 2 2 4 2 6 2 2" xfId="17125" xr:uid="{00000000-0005-0000-0000-000040420000}"/>
    <cellStyle name="20% - Accent1 3 2 2 2 4 2 6 3" xfId="17126" xr:uid="{00000000-0005-0000-0000-000041420000}"/>
    <cellStyle name="20% - Accent1 3 2 2 2 4 2 7" xfId="17127" xr:uid="{00000000-0005-0000-0000-000042420000}"/>
    <cellStyle name="20% - Accent1 3 2 2 2 4 2 7 2" xfId="17128" xr:uid="{00000000-0005-0000-0000-000043420000}"/>
    <cellStyle name="20% - Accent1 3 2 2 2 4 2 8" xfId="17129" xr:uid="{00000000-0005-0000-0000-000044420000}"/>
    <cellStyle name="20% - Accent1 3 2 2 2 4 2 8 2" xfId="17130" xr:uid="{00000000-0005-0000-0000-000045420000}"/>
    <cellStyle name="20% - Accent1 3 2 2 2 4 2 9" xfId="17131" xr:uid="{00000000-0005-0000-0000-000046420000}"/>
    <cellStyle name="20% - Accent1 3 2 2 2 4 3" xfId="17132" xr:uid="{00000000-0005-0000-0000-000047420000}"/>
    <cellStyle name="20% - Accent1 3 2 2 2 4 3 2" xfId="17133" xr:uid="{00000000-0005-0000-0000-000048420000}"/>
    <cellStyle name="20% - Accent1 3 2 2 2 4 3 2 2" xfId="17134" xr:uid="{00000000-0005-0000-0000-000049420000}"/>
    <cellStyle name="20% - Accent1 3 2 2 2 4 3 2 2 2" xfId="17135" xr:uid="{00000000-0005-0000-0000-00004A420000}"/>
    <cellStyle name="20% - Accent1 3 2 2 2 4 3 2 2 2 2" xfId="17136" xr:uid="{00000000-0005-0000-0000-00004B420000}"/>
    <cellStyle name="20% - Accent1 3 2 2 2 4 3 2 2 3" xfId="17137" xr:uid="{00000000-0005-0000-0000-00004C420000}"/>
    <cellStyle name="20% - Accent1 3 2 2 2 4 3 2 3" xfId="17138" xr:uid="{00000000-0005-0000-0000-00004D420000}"/>
    <cellStyle name="20% - Accent1 3 2 2 2 4 3 2 3 2" xfId="17139" xr:uid="{00000000-0005-0000-0000-00004E420000}"/>
    <cellStyle name="20% - Accent1 3 2 2 2 4 3 2 4" xfId="17140" xr:uid="{00000000-0005-0000-0000-00004F420000}"/>
    <cellStyle name="20% - Accent1 3 2 2 2 4 3 3" xfId="17141" xr:uid="{00000000-0005-0000-0000-000050420000}"/>
    <cellStyle name="20% - Accent1 3 2 2 2 4 3 3 2" xfId="17142" xr:uid="{00000000-0005-0000-0000-000051420000}"/>
    <cellStyle name="20% - Accent1 3 2 2 2 4 3 3 2 2" xfId="17143" xr:uid="{00000000-0005-0000-0000-000052420000}"/>
    <cellStyle name="20% - Accent1 3 2 2 2 4 3 3 2 2 2" xfId="17144" xr:uid="{00000000-0005-0000-0000-000053420000}"/>
    <cellStyle name="20% - Accent1 3 2 2 2 4 3 3 2 3" xfId="17145" xr:uid="{00000000-0005-0000-0000-000054420000}"/>
    <cellStyle name="20% - Accent1 3 2 2 2 4 3 3 3" xfId="17146" xr:uid="{00000000-0005-0000-0000-000055420000}"/>
    <cellStyle name="20% - Accent1 3 2 2 2 4 3 3 3 2" xfId="17147" xr:uid="{00000000-0005-0000-0000-000056420000}"/>
    <cellStyle name="20% - Accent1 3 2 2 2 4 3 3 4" xfId="17148" xr:uid="{00000000-0005-0000-0000-000057420000}"/>
    <cellStyle name="20% - Accent1 3 2 2 2 4 3 4" xfId="17149" xr:uid="{00000000-0005-0000-0000-000058420000}"/>
    <cellStyle name="20% - Accent1 3 2 2 2 4 3 4 2" xfId="17150" xr:uid="{00000000-0005-0000-0000-000059420000}"/>
    <cellStyle name="20% - Accent1 3 2 2 2 4 3 4 2 2" xfId="17151" xr:uid="{00000000-0005-0000-0000-00005A420000}"/>
    <cellStyle name="20% - Accent1 3 2 2 2 4 3 4 2 2 2" xfId="17152" xr:uid="{00000000-0005-0000-0000-00005B420000}"/>
    <cellStyle name="20% - Accent1 3 2 2 2 4 3 4 2 3" xfId="17153" xr:uid="{00000000-0005-0000-0000-00005C420000}"/>
    <cellStyle name="20% - Accent1 3 2 2 2 4 3 4 3" xfId="17154" xr:uid="{00000000-0005-0000-0000-00005D420000}"/>
    <cellStyle name="20% - Accent1 3 2 2 2 4 3 4 3 2" xfId="17155" xr:uid="{00000000-0005-0000-0000-00005E420000}"/>
    <cellStyle name="20% - Accent1 3 2 2 2 4 3 4 4" xfId="17156" xr:uid="{00000000-0005-0000-0000-00005F420000}"/>
    <cellStyle name="20% - Accent1 3 2 2 2 4 3 5" xfId="17157" xr:uid="{00000000-0005-0000-0000-000060420000}"/>
    <cellStyle name="20% - Accent1 3 2 2 2 4 3 5 2" xfId="17158" xr:uid="{00000000-0005-0000-0000-000061420000}"/>
    <cellStyle name="20% - Accent1 3 2 2 2 4 3 5 2 2" xfId="17159" xr:uid="{00000000-0005-0000-0000-000062420000}"/>
    <cellStyle name="20% - Accent1 3 2 2 2 4 3 5 3" xfId="17160" xr:uid="{00000000-0005-0000-0000-000063420000}"/>
    <cellStyle name="20% - Accent1 3 2 2 2 4 3 6" xfId="17161" xr:uid="{00000000-0005-0000-0000-000064420000}"/>
    <cellStyle name="20% - Accent1 3 2 2 2 4 3 6 2" xfId="17162" xr:uid="{00000000-0005-0000-0000-000065420000}"/>
    <cellStyle name="20% - Accent1 3 2 2 2 4 3 6 2 2" xfId="17163" xr:uid="{00000000-0005-0000-0000-000066420000}"/>
    <cellStyle name="20% - Accent1 3 2 2 2 4 3 6 3" xfId="17164" xr:uid="{00000000-0005-0000-0000-000067420000}"/>
    <cellStyle name="20% - Accent1 3 2 2 2 4 3 7" xfId="17165" xr:uid="{00000000-0005-0000-0000-000068420000}"/>
    <cellStyle name="20% - Accent1 3 2 2 2 4 3 7 2" xfId="17166" xr:uid="{00000000-0005-0000-0000-000069420000}"/>
    <cellStyle name="20% - Accent1 3 2 2 2 4 3 8" xfId="17167" xr:uid="{00000000-0005-0000-0000-00006A420000}"/>
    <cellStyle name="20% - Accent1 3 2 2 2 4 3 8 2" xfId="17168" xr:uid="{00000000-0005-0000-0000-00006B420000}"/>
    <cellStyle name="20% - Accent1 3 2 2 2 4 3 9" xfId="17169" xr:uid="{00000000-0005-0000-0000-00006C420000}"/>
    <cellStyle name="20% - Accent1 3 2 2 2 4 4" xfId="17170" xr:uid="{00000000-0005-0000-0000-00006D420000}"/>
    <cellStyle name="20% - Accent1 3 2 2 2 4 4 2" xfId="17171" xr:uid="{00000000-0005-0000-0000-00006E420000}"/>
    <cellStyle name="20% - Accent1 3 2 2 2 4 4 2 2" xfId="17172" xr:uid="{00000000-0005-0000-0000-00006F420000}"/>
    <cellStyle name="20% - Accent1 3 2 2 2 4 4 2 2 2" xfId="17173" xr:uid="{00000000-0005-0000-0000-000070420000}"/>
    <cellStyle name="20% - Accent1 3 2 2 2 4 4 2 3" xfId="17174" xr:uid="{00000000-0005-0000-0000-000071420000}"/>
    <cellStyle name="20% - Accent1 3 2 2 2 4 4 3" xfId="17175" xr:uid="{00000000-0005-0000-0000-000072420000}"/>
    <cellStyle name="20% - Accent1 3 2 2 2 4 4 3 2" xfId="17176" xr:uid="{00000000-0005-0000-0000-000073420000}"/>
    <cellStyle name="20% - Accent1 3 2 2 2 4 4 4" xfId="17177" xr:uid="{00000000-0005-0000-0000-000074420000}"/>
    <cellStyle name="20% - Accent1 3 2 2 2 4 5" xfId="17178" xr:uid="{00000000-0005-0000-0000-000075420000}"/>
    <cellStyle name="20% - Accent1 3 2 2 2 4 5 2" xfId="17179" xr:uid="{00000000-0005-0000-0000-000076420000}"/>
    <cellStyle name="20% - Accent1 3 2 2 2 4 5 2 2" xfId="17180" xr:uid="{00000000-0005-0000-0000-000077420000}"/>
    <cellStyle name="20% - Accent1 3 2 2 2 4 5 2 2 2" xfId="17181" xr:uid="{00000000-0005-0000-0000-000078420000}"/>
    <cellStyle name="20% - Accent1 3 2 2 2 4 5 2 3" xfId="17182" xr:uid="{00000000-0005-0000-0000-000079420000}"/>
    <cellStyle name="20% - Accent1 3 2 2 2 4 5 3" xfId="17183" xr:uid="{00000000-0005-0000-0000-00007A420000}"/>
    <cellStyle name="20% - Accent1 3 2 2 2 4 5 3 2" xfId="17184" xr:uid="{00000000-0005-0000-0000-00007B420000}"/>
    <cellStyle name="20% - Accent1 3 2 2 2 4 5 4" xfId="17185" xr:uid="{00000000-0005-0000-0000-00007C420000}"/>
    <cellStyle name="20% - Accent1 3 2 2 2 4 6" xfId="17186" xr:uid="{00000000-0005-0000-0000-00007D420000}"/>
    <cellStyle name="20% - Accent1 3 2 2 2 4 6 2" xfId="17187" xr:uid="{00000000-0005-0000-0000-00007E420000}"/>
    <cellStyle name="20% - Accent1 3 2 2 2 4 6 2 2" xfId="17188" xr:uid="{00000000-0005-0000-0000-00007F420000}"/>
    <cellStyle name="20% - Accent1 3 2 2 2 4 6 2 2 2" xfId="17189" xr:uid="{00000000-0005-0000-0000-000080420000}"/>
    <cellStyle name="20% - Accent1 3 2 2 2 4 6 2 3" xfId="17190" xr:uid="{00000000-0005-0000-0000-000081420000}"/>
    <cellStyle name="20% - Accent1 3 2 2 2 4 6 3" xfId="17191" xr:uid="{00000000-0005-0000-0000-000082420000}"/>
    <cellStyle name="20% - Accent1 3 2 2 2 4 6 3 2" xfId="17192" xr:uid="{00000000-0005-0000-0000-000083420000}"/>
    <cellStyle name="20% - Accent1 3 2 2 2 4 6 4" xfId="17193" xr:uid="{00000000-0005-0000-0000-000084420000}"/>
    <cellStyle name="20% - Accent1 3 2 2 2 4 7" xfId="17194" xr:uid="{00000000-0005-0000-0000-000085420000}"/>
    <cellStyle name="20% - Accent1 3 2 2 2 4 7 2" xfId="17195" xr:uid="{00000000-0005-0000-0000-000086420000}"/>
    <cellStyle name="20% - Accent1 3 2 2 2 4 7 2 2" xfId="17196" xr:uid="{00000000-0005-0000-0000-000087420000}"/>
    <cellStyle name="20% - Accent1 3 2 2 2 4 7 3" xfId="17197" xr:uid="{00000000-0005-0000-0000-000088420000}"/>
    <cellStyle name="20% - Accent1 3 2 2 2 4 8" xfId="17198" xr:uid="{00000000-0005-0000-0000-000089420000}"/>
    <cellStyle name="20% - Accent1 3 2 2 2 4 8 2" xfId="17199" xr:uid="{00000000-0005-0000-0000-00008A420000}"/>
    <cellStyle name="20% - Accent1 3 2 2 2 4 8 2 2" xfId="17200" xr:uid="{00000000-0005-0000-0000-00008B420000}"/>
    <cellStyle name="20% - Accent1 3 2 2 2 4 8 3" xfId="17201" xr:uid="{00000000-0005-0000-0000-00008C420000}"/>
    <cellStyle name="20% - Accent1 3 2 2 2 4 9" xfId="17202" xr:uid="{00000000-0005-0000-0000-00008D420000}"/>
    <cellStyle name="20% - Accent1 3 2 2 2 4 9 2" xfId="17203" xr:uid="{00000000-0005-0000-0000-00008E420000}"/>
    <cellStyle name="20% - Accent1 3 2 2 2 5" xfId="17204" xr:uid="{00000000-0005-0000-0000-00008F420000}"/>
    <cellStyle name="20% - Accent1 3 2 2 2 5 10" xfId="17205" xr:uid="{00000000-0005-0000-0000-000090420000}"/>
    <cellStyle name="20% - Accent1 3 2 2 2 5 10 2" xfId="17206" xr:uid="{00000000-0005-0000-0000-000091420000}"/>
    <cellStyle name="20% - Accent1 3 2 2 2 5 11" xfId="17207" xr:uid="{00000000-0005-0000-0000-000092420000}"/>
    <cellStyle name="20% - Accent1 3 2 2 2 5 2" xfId="17208" xr:uid="{00000000-0005-0000-0000-000093420000}"/>
    <cellStyle name="20% - Accent1 3 2 2 2 5 2 2" xfId="17209" xr:uid="{00000000-0005-0000-0000-000094420000}"/>
    <cellStyle name="20% - Accent1 3 2 2 2 5 2 2 2" xfId="17210" xr:uid="{00000000-0005-0000-0000-000095420000}"/>
    <cellStyle name="20% - Accent1 3 2 2 2 5 2 2 2 2" xfId="17211" xr:uid="{00000000-0005-0000-0000-000096420000}"/>
    <cellStyle name="20% - Accent1 3 2 2 2 5 2 2 2 2 2" xfId="17212" xr:uid="{00000000-0005-0000-0000-000097420000}"/>
    <cellStyle name="20% - Accent1 3 2 2 2 5 2 2 2 3" xfId="17213" xr:uid="{00000000-0005-0000-0000-000098420000}"/>
    <cellStyle name="20% - Accent1 3 2 2 2 5 2 2 3" xfId="17214" xr:uid="{00000000-0005-0000-0000-000099420000}"/>
    <cellStyle name="20% - Accent1 3 2 2 2 5 2 2 3 2" xfId="17215" xr:uid="{00000000-0005-0000-0000-00009A420000}"/>
    <cellStyle name="20% - Accent1 3 2 2 2 5 2 2 4" xfId="17216" xr:uid="{00000000-0005-0000-0000-00009B420000}"/>
    <cellStyle name="20% - Accent1 3 2 2 2 5 2 3" xfId="17217" xr:uid="{00000000-0005-0000-0000-00009C420000}"/>
    <cellStyle name="20% - Accent1 3 2 2 2 5 2 3 2" xfId="17218" xr:uid="{00000000-0005-0000-0000-00009D420000}"/>
    <cellStyle name="20% - Accent1 3 2 2 2 5 2 3 2 2" xfId="17219" xr:uid="{00000000-0005-0000-0000-00009E420000}"/>
    <cellStyle name="20% - Accent1 3 2 2 2 5 2 3 2 2 2" xfId="17220" xr:uid="{00000000-0005-0000-0000-00009F420000}"/>
    <cellStyle name="20% - Accent1 3 2 2 2 5 2 3 2 3" xfId="17221" xr:uid="{00000000-0005-0000-0000-0000A0420000}"/>
    <cellStyle name="20% - Accent1 3 2 2 2 5 2 3 3" xfId="17222" xr:uid="{00000000-0005-0000-0000-0000A1420000}"/>
    <cellStyle name="20% - Accent1 3 2 2 2 5 2 3 3 2" xfId="17223" xr:uid="{00000000-0005-0000-0000-0000A2420000}"/>
    <cellStyle name="20% - Accent1 3 2 2 2 5 2 3 4" xfId="17224" xr:uid="{00000000-0005-0000-0000-0000A3420000}"/>
    <cellStyle name="20% - Accent1 3 2 2 2 5 2 4" xfId="17225" xr:uid="{00000000-0005-0000-0000-0000A4420000}"/>
    <cellStyle name="20% - Accent1 3 2 2 2 5 2 4 2" xfId="17226" xr:uid="{00000000-0005-0000-0000-0000A5420000}"/>
    <cellStyle name="20% - Accent1 3 2 2 2 5 2 4 2 2" xfId="17227" xr:uid="{00000000-0005-0000-0000-0000A6420000}"/>
    <cellStyle name="20% - Accent1 3 2 2 2 5 2 4 2 2 2" xfId="17228" xr:uid="{00000000-0005-0000-0000-0000A7420000}"/>
    <cellStyle name="20% - Accent1 3 2 2 2 5 2 4 2 3" xfId="17229" xr:uid="{00000000-0005-0000-0000-0000A8420000}"/>
    <cellStyle name="20% - Accent1 3 2 2 2 5 2 4 3" xfId="17230" xr:uid="{00000000-0005-0000-0000-0000A9420000}"/>
    <cellStyle name="20% - Accent1 3 2 2 2 5 2 4 3 2" xfId="17231" xr:uid="{00000000-0005-0000-0000-0000AA420000}"/>
    <cellStyle name="20% - Accent1 3 2 2 2 5 2 4 4" xfId="17232" xr:uid="{00000000-0005-0000-0000-0000AB420000}"/>
    <cellStyle name="20% - Accent1 3 2 2 2 5 2 5" xfId="17233" xr:uid="{00000000-0005-0000-0000-0000AC420000}"/>
    <cellStyle name="20% - Accent1 3 2 2 2 5 2 5 2" xfId="17234" xr:uid="{00000000-0005-0000-0000-0000AD420000}"/>
    <cellStyle name="20% - Accent1 3 2 2 2 5 2 5 2 2" xfId="17235" xr:uid="{00000000-0005-0000-0000-0000AE420000}"/>
    <cellStyle name="20% - Accent1 3 2 2 2 5 2 5 3" xfId="17236" xr:uid="{00000000-0005-0000-0000-0000AF420000}"/>
    <cellStyle name="20% - Accent1 3 2 2 2 5 2 6" xfId="17237" xr:uid="{00000000-0005-0000-0000-0000B0420000}"/>
    <cellStyle name="20% - Accent1 3 2 2 2 5 2 6 2" xfId="17238" xr:uid="{00000000-0005-0000-0000-0000B1420000}"/>
    <cellStyle name="20% - Accent1 3 2 2 2 5 2 6 2 2" xfId="17239" xr:uid="{00000000-0005-0000-0000-0000B2420000}"/>
    <cellStyle name="20% - Accent1 3 2 2 2 5 2 6 3" xfId="17240" xr:uid="{00000000-0005-0000-0000-0000B3420000}"/>
    <cellStyle name="20% - Accent1 3 2 2 2 5 2 7" xfId="17241" xr:uid="{00000000-0005-0000-0000-0000B4420000}"/>
    <cellStyle name="20% - Accent1 3 2 2 2 5 2 7 2" xfId="17242" xr:uid="{00000000-0005-0000-0000-0000B5420000}"/>
    <cellStyle name="20% - Accent1 3 2 2 2 5 2 8" xfId="17243" xr:uid="{00000000-0005-0000-0000-0000B6420000}"/>
    <cellStyle name="20% - Accent1 3 2 2 2 5 2 8 2" xfId="17244" xr:uid="{00000000-0005-0000-0000-0000B7420000}"/>
    <cellStyle name="20% - Accent1 3 2 2 2 5 2 9" xfId="17245" xr:uid="{00000000-0005-0000-0000-0000B8420000}"/>
    <cellStyle name="20% - Accent1 3 2 2 2 5 3" xfId="17246" xr:uid="{00000000-0005-0000-0000-0000B9420000}"/>
    <cellStyle name="20% - Accent1 3 2 2 2 5 3 2" xfId="17247" xr:uid="{00000000-0005-0000-0000-0000BA420000}"/>
    <cellStyle name="20% - Accent1 3 2 2 2 5 3 2 2" xfId="17248" xr:uid="{00000000-0005-0000-0000-0000BB420000}"/>
    <cellStyle name="20% - Accent1 3 2 2 2 5 3 2 2 2" xfId="17249" xr:uid="{00000000-0005-0000-0000-0000BC420000}"/>
    <cellStyle name="20% - Accent1 3 2 2 2 5 3 2 2 2 2" xfId="17250" xr:uid="{00000000-0005-0000-0000-0000BD420000}"/>
    <cellStyle name="20% - Accent1 3 2 2 2 5 3 2 2 3" xfId="17251" xr:uid="{00000000-0005-0000-0000-0000BE420000}"/>
    <cellStyle name="20% - Accent1 3 2 2 2 5 3 2 3" xfId="17252" xr:uid="{00000000-0005-0000-0000-0000BF420000}"/>
    <cellStyle name="20% - Accent1 3 2 2 2 5 3 2 3 2" xfId="17253" xr:uid="{00000000-0005-0000-0000-0000C0420000}"/>
    <cellStyle name="20% - Accent1 3 2 2 2 5 3 2 4" xfId="17254" xr:uid="{00000000-0005-0000-0000-0000C1420000}"/>
    <cellStyle name="20% - Accent1 3 2 2 2 5 3 3" xfId="17255" xr:uid="{00000000-0005-0000-0000-0000C2420000}"/>
    <cellStyle name="20% - Accent1 3 2 2 2 5 3 3 2" xfId="17256" xr:uid="{00000000-0005-0000-0000-0000C3420000}"/>
    <cellStyle name="20% - Accent1 3 2 2 2 5 3 3 2 2" xfId="17257" xr:uid="{00000000-0005-0000-0000-0000C4420000}"/>
    <cellStyle name="20% - Accent1 3 2 2 2 5 3 3 2 2 2" xfId="17258" xr:uid="{00000000-0005-0000-0000-0000C5420000}"/>
    <cellStyle name="20% - Accent1 3 2 2 2 5 3 3 2 3" xfId="17259" xr:uid="{00000000-0005-0000-0000-0000C6420000}"/>
    <cellStyle name="20% - Accent1 3 2 2 2 5 3 3 3" xfId="17260" xr:uid="{00000000-0005-0000-0000-0000C7420000}"/>
    <cellStyle name="20% - Accent1 3 2 2 2 5 3 3 3 2" xfId="17261" xr:uid="{00000000-0005-0000-0000-0000C8420000}"/>
    <cellStyle name="20% - Accent1 3 2 2 2 5 3 3 4" xfId="17262" xr:uid="{00000000-0005-0000-0000-0000C9420000}"/>
    <cellStyle name="20% - Accent1 3 2 2 2 5 3 4" xfId="17263" xr:uid="{00000000-0005-0000-0000-0000CA420000}"/>
    <cellStyle name="20% - Accent1 3 2 2 2 5 3 4 2" xfId="17264" xr:uid="{00000000-0005-0000-0000-0000CB420000}"/>
    <cellStyle name="20% - Accent1 3 2 2 2 5 3 4 2 2" xfId="17265" xr:uid="{00000000-0005-0000-0000-0000CC420000}"/>
    <cellStyle name="20% - Accent1 3 2 2 2 5 3 4 2 2 2" xfId="17266" xr:uid="{00000000-0005-0000-0000-0000CD420000}"/>
    <cellStyle name="20% - Accent1 3 2 2 2 5 3 4 2 3" xfId="17267" xr:uid="{00000000-0005-0000-0000-0000CE420000}"/>
    <cellStyle name="20% - Accent1 3 2 2 2 5 3 4 3" xfId="17268" xr:uid="{00000000-0005-0000-0000-0000CF420000}"/>
    <cellStyle name="20% - Accent1 3 2 2 2 5 3 4 3 2" xfId="17269" xr:uid="{00000000-0005-0000-0000-0000D0420000}"/>
    <cellStyle name="20% - Accent1 3 2 2 2 5 3 4 4" xfId="17270" xr:uid="{00000000-0005-0000-0000-0000D1420000}"/>
    <cellStyle name="20% - Accent1 3 2 2 2 5 3 5" xfId="17271" xr:uid="{00000000-0005-0000-0000-0000D2420000}"/>
    <cellStyle name="20% - Accent1 3 2 2 2 5 3 5 2" xfId="17272" xr:uid="{00000000-0005-0000-0000-0000D3420000}"/>
    <cellStyle name="20% - Accent1 3 2 2 2 5 3 5 2 2" xfId="17273" xr:uid="{00000000-0005-0000-0000-0000D4420000}"/>
    <cellStyle name="20% - Accent1 3 2 2 2 5 3 5 3" xfId="17274" xr:uid="{00000000-0005-0000-0000-0000D5420000}"/>
    <cellStyle name="20% - Accent1 3 2 2 2 5 3 6" xfId="17275" xr:uid="{00000000-0005-0000-0000-0000D6420000}"/>
    <cellStyle name="20% - Accent1 3 2 2 2 5 3 6 2" xfId="17276" xr:uid="{00000000-0005-0000-0000-0000D7420000}"/>
    <cellStyle name="20% - Accent1 3 2 2 2 5 3 6 2 2" xfId="17277" xr:uid="{00000000-0005-0000-0000-0000D8420000}"/>
    <cellStyle name="20% - Accent1 3 2 2 2 5 3 6 3" xfId="17278" xr:uid="{00000000-0005-0000-0000-0000D9420000}"/>
    <cellStyle name="20% - Accent1 3 2 2 2 5 3 7" xfId="17279" xr:uid="{00000000-0005-0000-0000-0000DA420000}"/>
    <cellStyle name="20% - Accent1 3 2 2 2 5 3 7 2" xfId="17280" xr:uid="{00000000-0005-0000-0000-0000DB420000}"/>
    <cellStyle name="20% - Accent1 3 2 2 2 5 3 8" xfId="17281" xr:uid="{00000000-0005-0000-0000-0000DC420000}"/>
    <cellStyle name="20% - Accent1 3 2 2 2 5 3 8 2" xfId="17282" xr:uid="{00000000-0005-0000-0000-0000DD420000}"/>
    <cellStyle name="20% - Accent1 3 2 2 2 5 3 9" xfId="17283" xr:uid="{00000000-0005-0000-0000-0000DE420000}"/>
    <cellStyle name="20% - Accent1 3 2 2 2 5 4" xfId="17284" xr:uid="{00000000-0005-0000-0000-0000DF420000}"/>
    <cellStyle name="20% - Accent1 3 2 2 2 5 4 2" xfId="17285" xr:uid="{00000000-0005-0000-0000-0000E0420000}"/>
    <cellStyle name="20% - Accent1 3 2 2 2 5 4 2 2" xfId="17286" xr:uid="{00000000-0005-0000-0000-0000E1420000}"/>
    <cellStyle name="20% - Accent1 3 2 2 2 5 4 2 2 2" xfId="17287" xr:uid="{00000000-0005-0000-0000-0000E2420000}"/>
    <cellStyle name="20% - Accent1 3 2 2 2 5 4 2 3" xfId="17288" xr:uid="{00000000-0005-0000-0000-0000E3420000}"/>
    <cellStyle name="20% - Accent1 3 2 2 2 5 4 3" xfId="17289" xr:uid="{00000000-0005-0000-0000-0000E4420000}"/>
    <cellStyle name="20% - Accent1 3 2 2 2 5 4 3 2" xfId="17290" xr:uid="{00000000-0005-0000-0000-0000E5420000}"/>
    <cellStyle name="20% - Accent1 3 2 2 2 5 4 4" xfId="17291" xr:uid="{00000000-0005-0000-0000-0000E6420000}"/>
    <cellStyle name="20% - Accent1 3 2 2 2 5 5" xfId="17292" xr:uid="{00000000-0005-0000-0000-0000E7420000}"/>
    <cellStyle name="20% - Accent1 3 2 2 2 5 5 2" xfId="17293" xr:uid="{00000000-0005-0000-0000-0000E8420000}"/>
    <cellStyle name="20% - Accent1 3 2 2 2 5 5 2 2" xfId="17294" xr:uid="{00000000-0005-0000-0000-0000E9420000}"/>
    <cellStyle name="20% - Accent1 3 2 2 2 5 5 2 2 2" xfId="17295" xr:uid="{00000000-0005-0000-0000-0000EA420000}"/>
    <cellStyle name="20% - Accent1 3 2 2 2 5 5 2 3" xfId="17296" xr:uid="{00000000-0005-0000-0000-0000EB420000}"/>
    <cellStyle name="20% - Accent1 3 2 2 2 5 5 3" xfId="17297" xr:uid="{00000000-0005-0000-0000-0000EC420000}"/>
    <cellStyle name="20% - Accent1 3 2 2 2 5 5 3 2" xfId="17298" xr:uid="{00000000-0005-0000-0000-0000ED420000}"/>
    <cellStyle name="20% - Accent1 3 2 2 2 5 5 4" xfId="17299" xr:uid="{00000000-0005-0000-0000-0000EE420000}"/>
    <cellStyle name="20% - Accent1 3 2 2 2 5 6" xfId="17300" xr:uid="{00000000-0005-0000-0000-0000EF420000}"/>
    <cellStyle name="20% - Accent1 3 2 2 2 5 6 2" xfId="17301" xr:uid="{00000000-0005-0000-0000-0000F0420000}"/>
    <cellStyle name="20% - Accent1 3 2 2 2 5 6 2 2" xfId="17302" xr:uid="{00000000-0005-0000-0000-0000F1420000}"/>
    <cellStyle name="20% - Accent1 3 2 2 2 5 6 2 2 2" xfId="17303" xr:uid="{00000000-0005-0000-0000-0000F2420000}"/>
    <cellStyle name="20% - Accent1 3 2 2 2 5 6 2 3" xfId="17304" xr:uid="{00000000-0005-0000-0000-0000F3420000}"/>
    <cellStyle name="20% - Accent1 3 2 2 2 5 6 3" xfId="17305" xr:uid="{00000000-0005-0000-0000-0000F4420000}"/>
    <cellStyle name="20% - Accent1 3 2 2 2 5 6 3 2" xfId="17306" xr:uid="{00000000-0005-0000-0000-0000F5420000}"/>
    <cellStyle name="20% - Accent1 3 2 2 2 5 6 4" xfId="17307" xr:uid="{00000000-0005-0000-0000-0000F6420000}"/>
    <cellStyle name="20% - Accent1 3 2 2 2 5 7" xfId="17308" xr:uid="{00000000-0005-0000-0000-0000F7420000}"/>
    <cellStyle name="20% - Accent1 3 2 2 2 5 7 2" xfId="17309" xr:uid="{00000000-0005-0000-0000-0000F8420000}"/>
    <cellStyle name="20% - Accent1 3 2 2 2 5 7 2 2" xfId="17310" xr:uid="{00000000-0005-0000-0000-0000F9420000}"/>
    <cellStyle name="20% - Accent1 3 2 2 2 5 7 3" xfId="17311" xr:uid="{00000000-0005-0000-0000-0000FA420000}"/>
    <cellStyle name="20% - Accent1 3 2 2 2 5 8" xfId="17312" xr:uid="{00000000-0005-0000-0000-0000FB420000}"/>
    <cellStyle name="20% - Accent1 3 2 2 2 5 8 2" xfId="17313" xr:uid="{00000000-0005-0000-0000-0000FC420000}"/>
    <cellStyle name="20% - Accent1 3 2 2 2 5 8 2 2" xfId="17314" xr:uid="{00000000-0005-0000-0000-0000FD420000}"/>
    <cellStyle name="20% - Accent1 3 2 2 2 5 8 3" xfId="17315" xr:uid="{00000000-0005-0000-0000-0000FE420000}"/>
    <cellStyle name="20% - Accent1 3 2 2 2 5 9" xfId="17316" xr:uid="{00000000-0005-0000-0000-0000FF420000}"/>
    <cellStyle name="20% - Accent1 3 2 2 2 5 9 2" xfId="17317" xr:uid="{00000000-0005-0000-0000-000000430000}"/>
    <cellStyle name="20% - Accent1 3 2 2 2 6" xfId="17318" xr:uid="{00000000-0005-0000-0000-000001430000}"/>
    <cellStyle name="20% - Accent1 3 2 2 2 6 2" xfId="17319" xr:uid="{00000000-0005-0000-0000-000002430000}"/>
    <cellStyle name="20% - Accent1 3 2 2 2 6 2 2" xfId="17320" xr:uid="{00000000-0005-0000-0000-000003430000}"/>
    <cellStyle name="20% - Accent1 3 2 2 2 6 2 2 2" xfId="17321" xr:uid="{00000000-0005-0000-0000-000004430000}"/>
    <cellStyle name="20% - Accent1 3 2 2 2 6 2 2 2 2" xfId="17322" xr:uid="{00000000-0005-0000-0000-000005430000}"/>
    <cellStyle name="20% - Accent1 3 2 2 2 6 2 2 3" xfId="17323" xr:uid="{00000000-0005-0000-0000-000006430000}"/>
    <cellStyle name="20% - Accent1 3 2 2 2 6 2 3" xfId="17324" xr:uid="{00000000-0005-0000-0000-000007430000}"/>
    <cellStyle name="20% - Accent1 3 2 2 2 6 2 3 2" xfId="17325" xr:uid="{00000000-0005-0000-0000-000008430000}"/>
    <cellStyle name="20% - Accent1 3 2 2 2 6 2 4" xfId="17326" xr:uid="{00000000-0005-0000-0000-000009430000}"/>
    <cellStyle name="20% - Accent1 3 2 2 2 6 3" xfId="17327" xr:uid="{00000000-0005-0000-0000-00000A430000}"/>
    <cellStyle name="20% - Accent1 3 2 2 2 6 3 2" xfId="17328" xr:uid="{00000000-0005-0000-0000-00000B430000}"/>
    <cellStyle name="20% - Accent1 3 2 2 2 6 3 2 2" xfId="17329" xr:uid="{00000000-0005-0000-0000-00000C430000}"/>
    <cellStyle name="20% - Accent1 3 2 2 2 6 3 2 2 2" xfId="17330" xr:uid="{00000000-0005-0000-0000-00000D430000}"/>
    <cellStyle name="20% - Accent1 3 2 2 2 6 3 2 3" xfId="17331" xr:uid="{00000000-0005-0000-0000-00000E430000}"/>
    <cellStyle name="20% - Accent1 3 2 2 2 6 3 3" xfId="17332" xr:uid="{00000000-0005-0000-0000-00000F430000}"/>
    <cellStyle name="20% - Accent1 3 2 2 2 6 3 3 2" xfId="17333" xr:uid="{00000000-0005-0000-0000-000010430000}"/>
    <cellStyle name="20% - Accent1 3 2 2 2 6 3 4" xfId="17334" xr:uid="{00000000-0005-0000-0000-000011430000}"/>
    <cellStyle name="20% - Accent1 3 2 2 2 6 4" xfId="17335" xr:uid="{00000000-0005-0000-0000-000012430000}"/>
    <cellStyle name="20% - Accent1 3 2 2 2 6 4 2" xfId="17336" xr:uid="{00000000-0005-0000-0000-000013430000}"/>
    <cellStyle name="20% - Accent1 3 2 2 2 6 4 2 2" xfId="17337" xr:uid="{00000000-0005-0000-0000-000014430000}"/>
    <cellStyle name="20% - Accent1 3 2 2 2 6 4 2 2 2" xfId="17338" xr:uid="{00000000-0005-0000-0000-000015430000}"/>
    <cellStyle name="20% - Accent1 3 2 2 2 6 4 2 3" xfId="17339" xr:uid="{00000000-0005-0000-0000-000016430000}"/>
    <cellStyle name="20% - Accent1 3 2 2 2 6 4 3" xfId="17340" xr:uid="{00000000-0005-0000-0000-000017430000}"/>
    <cellStyle name="20% - Accent1 3 2 2 2 6 4 3 2" xfId="17341" xr:uid="{00000000-0005-0000-0000-000018430000}"/>
    <cellStyle name="20% - Accent1 3 2 2 2 6 4 4" xfId="17342" xr:uid="{00000000-0005-0000-0000-000019430000}"/>
    <cellStyle name="20% - Accent1 3 2 2 2 6 5" xfId="17343" xr:uid="{00000000-0005-0000-0000-00001A430000}"/>
    <cellStyle name="20% - Accent1 3 2 2 2 6 5 2" xfId="17344" xr:uid="{00000000-0005-0000-0000-00001B430000}"/>
    <cellStyle name="20% - Accent1 3 2 2 2 6 5 2 2" xfId="17345" xr:uid="{00000000-0005-0000-0000-00001C430000}"/>
    <cellStyle name="20% - Accent1 3 2 2 2 6 5 3" xfId="17346" xr:uid="{00000000-0005-0000-0000-00001D430000}"/>
    <cellStyle name="20% - Accent1 3 2 2 2 6 6" xfId="17347" xr:uid="{00000000-0005-0000-0000-00001E430000}"/>
    <cellStyle name="20% - Accent1 3 2 2 2 6 6 2" xfId="17348" xr:uid="{00000000-0005-0000-0000-00001F430000}"/>
    <cellStyle name="20% - Accent1 3 2 2 2 6 6 2 2" xfId="17349" xr:uid="{00000000-0005-0000-0000-000020430000}"/>
    <cellStyle name="20% - Accent1 3 2 2 2 6 6 3" xfId="17350" xr:uid="{00000000-0005-0000-0000-000021430000}"/>
    <cellStyle name="20% - Accent1 3 2 2 2 6 7" xfId="17351" xr:uid="{00000000-0005-0000-0000-000022430000}"/>
    <cellStyle name="20% - Accent1 3 2 2 2 6 7 2" xfId="17352" xr:uid="{00000000-0005-0000-0000-000023430000}"/>
    <cellStyle name="20% - Accent1 3 2 2 2 6 8" xfId="17353" xr:uid="{00000000-0005-0000-0000-000024430000}"/>
    <cellStyle name="20% - Accent1 3 2 2 2 6 8 2" xfId="17354" xr:uid="{00000000-0005-0000-0000-000025430000}"/>
    <cellStyle name="20% - Accent1 3 2 2 2 6 9" xfId="17355" xr:uid="{00000000-0005-0000-0000-000026430000}"/>
    <cellStyle name="20% - Accent1 3 2 2 2 7" xfId="17356" xr:uid="{00000000-0005-0000-0000-000027430000}"/>
    <cellStyle name="20% - Accent1 3 2 2 2 7 2" xfId="17357" xr:uid="{00000000-0005-0000-0000-000028430000}"/>
    <cellStyle name="20% - Accent1 3 2 2 2 7 2 2" xfId="17358" xr:uid="{00000000-0005-0000-0000-000029430000}"/>
    <cellStyle name="20% - Accent1 3 2 2 2 7 2 2 2" xfId="17359" xr:uid="{00000000-0005-0000-0000-00002A430000}"/>
    <cellStyle name="20% - Accent1 3 2 2 2 7 2 2 2 2" xfId="17360" xr:uid="{00000000-0005-0000-0000-00002B430000}"/>
    <cellStyle name="20% - Accent1 3 2 2 2 7 2 2 3" xfId="17361" xr:uid="{00000000-0005-0000-0000-00002C430000}"/>
    <cellStyle name="20% - Accent1 3 2 2 2 7 2 3" xfId="17362" xr:uid="{00000000-0005-0000-0000-00002D430000}"/>
    <cellStyle name="20% - Accent1 3 2 2 2 7 2 3 2" xfId="17363" xr:uid="{00000000-0005-0000-0000-00002E430000}"/>
    <cellStyle name="20% - Accent1 3 2 2 2 7 2 4" xfId="17364" xr:uid="{00000000-0005-0000-0000-00002F430000}"/>
    <cellStyle name="20% - Accent1 3 2 2 2 7 3" xfId="17365" xr:uid="{00000000-0005-0000-0000-000030430000}"/>
    <cellStyle name="20% - Accent1 3 2 2 2 7 3 2" xfId="17366" xr:uid="{00000000-0005-0000-0000-000031430000}"/>
    <cellStyle name="20% - Accent1 3 2 2 2 7 3 2 2" xfId="17367" xr:uid="{00000000-0005-0000-0000-000032430000}"/>
    <cellStyle name="20% - Accent1 3 2 2 2 7 3 2 2 2" xfId="17368" xr:uid="{00000000-0005-0000-0000-000033430000}"/>
    <cellStyle name="20% - Accent1 3 2 2 2 7 3 2 3" xfId="17369" xr:uid="{00000000-0005-0000-0000-000034430000}"/>
    <cellStyle name="20% - Accent1 3 2 2 2 7 3 3" xfId="17370" xr:uid="{00000000-0005-0000-0000-000035430000}"/>
    <cellStyle name="20% - Accent1 3 2 2 2 7 3 3 2" xfId="17371" xr:uid="{00000000-0005-0000-0000-000036430000}"/>
    <cellStyle name="20% - Accent1 3 2 2 2 7 3 4" xfId="17372" xr:uid="{00000000-0005-0000-0000-000037430000}"/>
    <cellStyle name="20% - Accent1 3 2 2 2 7 4" xfId="17373" xr:uid="{00000000-0005-0000-0000-000038430000}"/>
    <cellStyle name="20% - Accent1 3 2 2 2 7 4 2" xfId="17374" xr:uid="{00000000-0005-0000-0000-000039430000}"/>
    <cellStyle name="20% - Accent1 3 2 2 2 7 4 2 2" xfId="17375" xr:uid="{00000000-0005-0000-0000-00003A430000}"/>
    <cellStyle name="20% - Accent1 3 2 2 2 7 4 2 2 2" xfId="17376" xr:uid="{00000000-0005-0000-0000-00003B430000}"/>
    <cellStyle name="20% - Accent1 3 2 2 2 7 4 2 3" xfId="17377" xr:uid="{00000000-0005-0000-0000-00003C430000}"/>
    <cellStyle name="20% - Accent1 3 2 2 2 7 4 3" xfId="17378" xr:uid="{00000000-0005-0000-0000-00003D430000}"/>
    <cellStyle name="20% - Accent1 3 2 2 2 7 4 3 2" xfId="17379" xr:uid="{00000000-0005-0000-0000-00003E430000}"/>
    <cellStyle name="20% - Accent1 3 2 2 2 7 4 4" xfId="17380" xr:uid="{00000000-0005-0000-0000-00003F430000}"/>
    <cellStyle name="20% - Accent1 3 2 2 2 7 5" xfId="17381" xr:uid="{00000000-0005-0000-0000-000040430000}"/>
    <cellStyle name="20% - Accent1 3 2 2 2 7 5 2" xfId="17382" xr:uid="{00000000-0005-0000-0000-000041430000}"/>
    <cellStyle name="20% - Accent1 3 2 2 2 7 5 2 2" xfId="17383" xr:uid="{00000000-0005-0000-0000-000042430000}"/>
    <cellStyle name="20% - Accent1 3 2 2 2 7 5 3" xfId="17384" xr:uid="{00000000-0005-0000-0000-000043430000}"/>
    <cellStyle name="20% - Accent1 3 2 2 2 7 6" xfId="17385" xr:uid="{00000000-0005-0000-0000-000044430000}"/>
    <cellStyle name="20% - Accent1 3 2 2 2 7 6 2" xfId="17386" xr:uid="{00000000-0005-0000-0000-000045430000}"/>
    <cellStyle name="20% - Accent1 3 2 2 2 7 6 2 2" xfId="17387" xr:uid="{00000000-0005-0000-0000-000046430000}"/>
    <cellStyle name="20% - Accent1 3 2 2 2 7 6 3" xfId="17388" xr:uid="{00000000-0005-0000-0000-000047430000}"/>
    <cellStyle name="20% - Accent1 3 2 2 2 7 7" xfId="17389" xr:uid="{00000000-0005-0000-0000-000048430000}"/>
    <cellStyle name="20% - Accent1 3 2 2 2 7 7 2" xfId="17390" xr:uid="{00000000-0005-0000-0000-000049430000}"/>
    <cellStyle name="20% - Accent1 3 2 2 2 7 8" xfId="17391" xr:uid="{00000000-0005-0000-0000-00004A430000}"/>
    <cellStyle name="20% - Accent1 3 2 2 2 7 8 2" xfId="17392" xr:uid="{00000000-0005-0000-0000-00004B430000}"/>
    <cellStyle name="20% - Accent1 3 2 2 2 7 9" xfId="17393" xr:uid="{00000000-0005-0000-0000-00004C430000}"/>
    <cellStyle name="20% - Accent1 3 2 2 2 8" xfId="17394" xr:uid="{00000000-0005-0000-0000-00004D430000}"/>
    <cellStyle name="20% - Accent1 3 2 2 2 8 2" xfId="17395" xr:uid="{00000000-0005-0000-0000-00004E430000}"/>
    <cellStyle name="20% - Accent1 3 2 2 2 8 2 2" xfId="17396" xr:uid="{00000000-0005-0000-0000-00004F430000}"/>
    <cellStyle name="20% - Accent1 3 2 2 2 8 2 2 2" xfId="17397" xr:uid="{00000000-0005-0000-0000-000050430000}"/>
    <cellStyle name="20% - Accent1 3 2 2 2 8 2 3" xfId="17398" xr:uid="{00000000-0005-0000-0000-000051430000}"/>
    <cellStyle name="20% - Accent1 3 2 2 2 8 3" xfId="17399" xr:uid="{00000000-0005-0000-0000-000052430000}"/>
    <cellStyle name="20% - Accent1 3 2 2 2 8 3 2" xfId="17400" xr:uid="{00000000-0005-0000-0000-000053430000}"/>
    <cellStyle name="20% - Accent1 3 2 2 2 8 4" xfId="17401" xr:uid="{00000000-0005-0000-0000-000054430000}"/>
    <cellStyle name="20% - Accent1 3 2 2 2 9" xfId="17402" xr:uid="{00000000-0005-0000-0000-000055430000}"/>
    <cellStyle name="20% - Accent1 3 2 2 2 9 2" xfId="17403" xr:uid="{00000000-0005-0000-0000-000056430000}"/>
    <cellStyle name="20% - Accent1 3 2 2 2 9 2 2" xfId="17404" xr:uid="{00000000-0005-0000-0000-000057430000}"/>
    <cellStyle name="20% - Accent1 3 2 2 2 9 2 2 2" xfId="17405" xr:uid="{00000000-0005-0000-0000-000058430000}"/>
    <cellStyle name="20% - Accent1 3 2 2 2 9 2 3" xfId="17406" xr:uid="{00000000-0005-0000-0000-000059430000}"/>
    <cellStyle name="20% - Accent1 3 2 2 2 9 3" xfId="17407" xr:uid="{00000000-0005-0000-0000-00005A430000}"/>
    <cellStyle name="20% - Accent1 3 2 2 2 9 3 2" xfId="17408" xr:uid="{00000000-0005-0000-0000-00005B430000}"/>
    <cellStyle name="20% - Accent1 3 2 2 2 9 4" xfId="17409" xr:uid="{00000000-0005-0000-0000-00005C430000}"/>
    <cellStyle name="20% - Accent1 3 2 2 3" xfId="17410" xr:uid="{00000000-0005-0000-0000-00005D430000}"/>
    <cellStyle name="20% - Accent1 3 2 2 3 10" xfId="17411" xr:uid="{00000000-0005-0000-0000-00005E430000}"/>
    <cellStyle name="20% - Accent1 3 2 2 3 10 2" xfId="17412" xr:uid="{00000000-0005-0000-0000-00005F430000}"/>
    <cellStyle name="20% - Accent1 3 2 2 3 10 2 2" xfId="17413" xr:uid="{00000000-0005-0000-0000-000060430000}"/>
    <cellStyle name="20% - Accent1 3 2 2 3 10 3" xfId="17414" xr:uid="{00000000-0005-0000-0000-000061430000}"/>
    <cellStyle name="20% - Accent1 3 2 2 3 11" xfId="17415" xr:uid="{00000000-0005-0000-0000-000062430000}"/>
    <cellStyle name="20% - Accent1 3 2 2 3 11 2" xfId="17416" xr:uid="{00000000-0005-0000-0000-000063430000}"/>
    <cellStyle name="20% - Accent1 3 2 2 3 11 2 2" xfId="17417" xr:uid="{00000000-0005-0000-0000-000064430000}"/>
    <cellStyle name="20% - Accent1 3 2 2 3 11 3" xfId="17418" xr:uid="{00000000-0005-0000-0000-000065430000}"/>
    <cellStyle name="20% - Accent1 3 2 2 3 12" xfId="17419" xr:uid="{00000000-0005-0000-0000-000066430000}"/>
    <cellStyle name="20% - Accent1 3 2 2 3 12 2" xfId="17420" xr:uid="{00000000-0005-0000-0000-000067430000}"/>
    <cellStyle name="20% - Accent1 3 2 2 3 13" xfId="17421" xr:uid="{00000000-0005-0000-0000-000068430000}"/>
    <cellStyle name="20% - Accent1 3 2 2 3 13 2" xfId="17422" xr:uid="{00000000-0005-0000-0000-000069430000}"/>
    <cellStyle name="20% - Accent1 3 2 2 3 14" xfId="17423" xr:uid="{00000000-0005-0000-0000-00006A430000}"/>
    <cellStyle name="20% - Accent1 3 2 2 3 2" xfId="17424" xr:uid="{00000000-0005-0000-0000-00006B430000}"/>
    <cellStyle name="20% - Accent1 3 2 2 3 2 10" xfId="17425" xr:uid="{00000000-0005-0000-0000-00006C430000}"/>
    <cellStyle name="20% - Accent1 3 2 2 3 2 10 2" xfId="17426" xr:uid="{00000000-0005-0000-0000-00006D430000}"/>
    <cellStyle name="20% - Accent1 3 2 2 3 2 11" xfId="17427" xr:uid="{00000000-0005-0000-0000-00006E430000}"/>
    <cellStyle name="20% - Accent1 3 2 2 3 2 2" xfId="17428" xr:uid="{00000000-0005-0000-0000-00006F430000}"/>
    <cellStyle name="20% - Accent1 3 2 2 3 2 2 2" xfId="17429" xr:uid="{00000000-0005-0000-0000-000070430000}"/>
    <cellStyle name="20% - Accent1 3 2 2 3 2 2 2 2" xfId="17430" xr:uid="{00000000-0005-0000-0000-000071430000}"/>
    <cellStyle name="20% - Accent1 3 2 2 3 2 2 2 2 2" xfId="17431" xr:uid="{00000000-0005-0000-0000-000072430000}"/>
    <cellStyle name="20% - Accent1 3 2 2 3 2 2 2 2 2 2" xfId="17432" xr:uid="{00000000-0005-0000-0000-000073430000}"/>
    <cellStyle name="20% - Accent1 3 2 2 3 2 2 2 2 3" xfId="17433" xr:uid="{00000000-0005-0000-0000-000074430000}"/>
    <cellStyle name="20% - Accent1 3 2 2 3 2 2 2 3" xfId="17434" xr:uid="{00000000-0005-0000-0000-000075430000}"/>
    <cellStyle name="20% - Accent1 3 2 2 3 2 2 2 3 2" xfId="17435" xr:uid="{00000000-0005-0000-0000-000076430000}"/>
    <cellStyle name="20% - Accent1 3 2 2 3 2 2 2 4" xfId="17436" xr:uid="{00000000-0005-0000-0000-000077430000}"/>
    <cellStyle name="20% - Accent1 3 2 2 3 2 2 3" xfId="17437" xr:uid="{00000000-0005-0000-0000-000078430000}"/>
    <cellStyle name="20% - Accent1 3 2 2 3 2 2 3 2" xfId="17438" xr:uid="{00000000-0005-0000-0000-000079430000}"/>
    <cellStyle name="20% - Accent1 3 2 2 3 2 2 3 2 2" xfId="17439" xr:uid="{00000000-0005-0000-0000-00007A430000}"/>
    <cellStyle name="20% - Accent1 3 2 2 3 2 2 3 2 2 2" xfId="17440" xr:uid="{00000000-0005-0000-0000-00007B430000}"/>
    <cellStyle name="20% - Accent1 3 2 2 3 2 2 3 2 3" xfId="17441" xr:uid="{00000000-0005-0000-0000-00007C430000}"/>
    <cellStyle name="20% - Accent1 3 2 2 3 2 2 3 3" xfId="17442" xr:uid="{00000000-0005-0000-0000-00007D430000}"/>
    <cellStyle name="20% - Accent1 3 2 2 3 2 2 3 3 2" xfId="17443" xr:uid="{00000000-0005-0000-0000-00007E430000}"/>
    <cellStyle name="20% - Accent1 3 2 2 3 2 2 3 4" xfId="17444" xr:uid="{00000000-0005-0000-0000-00007F430000}"/>
    <cellStyle name="20% - Accent1 3 2 2 3 2 2 4" xfId="17445" xr:uid="{00000000-0005-0000-0000-000080430000}"/>
    <cellStyle name="20% - Accent1 3 2 2 3 2 2 4 2" xfId="17446" xr:uid="{00000000-0005-0000-0000-000081430000}"/>
    <cellStyle name="20% - Accent1 3 2 2 3 2 2 4 2 2" xfId="17447" xr:uid="{00000000-0005-0000-0000-000082430000}"/>
    <cellStyle name="20% - Accent1 3 2 2 3 2 2 4 2 2 2" xfId="17448" xr:uid="{00000000-0005-0000-0000-000083430000}"/>
    <cellStyle name="20% - Accent1 3 2 2 3 2 2 4 2 3" xfId="17449" xr:uid="{00000000-0005-0000-0000-000084430000}"/>
    <cellStyle name="20% - Accent1 3 2 2 3 2 2 4 3" xfId="17450" xr:uid="{00000000-0005-0000-0000-000085430000}"/>
    <cellStyle name="20% - Accent1 3 2 2 3 2 2 4 3 2" xfId="17451" xr:uid="{00000000-0005-0000-0000-000086430000}"/>
    <cellStyle name="20% - Accent1 3 2 2 3 2 2 4 4" xfId="17452" xr:uid="{00000000-0005-0000-0000-000087430000}"/>
    <cellStyle name="20% - Accent1 3 2 2 3 2 2 5" xfId="17453" xr:uid="{00000000-0005-0000-0000-000088430000}"/>
    <cellStyle name="20% - Accent1 3 2 2 3 2 2 5 2" xfId="17454" xr:uid="{00000000-0005-0000-0000-000089430000}"/>
    <cellStyle name="20% - Accent1 3 2 2 3 2 2 5 2 2" xfId="17455" xr:uid="{00000000-0005-0000-0000-00008A430000}"/>
    <cellStyle name="20% - Accent1 3 2 2 3 2 2 5 3" xfId="17456" xr:uid="{00000000-0005-0000-0000-00008B430000}"/>
    <cellStyle name="20% - Accent1 3 2 2 3 2 2 6" xfId="17457" xr:uid="{00000000-0005-0000-0000-00008C430000}"/>
    <cellStyle name="20% - Accent1 3 2 2 3 2 2 6 2" xfId="17458" xr:uid="{00000000-0005-0000-0000-00008D430000}"/>
    <cellStyle name="20% - Accent1 3 2 2 3 2 2 6 2 2" xfId="17459" xr:uid="{00000000-0005-0000-0000-00008E430000}"/>
    <cellStyle name="20% - Accent1 3 2 2 3 2 2 6 3" xfId="17460" xr:uid="{00000000-0005-0000-0000-00008F430000}"/>
    <cellStyle name="20% - Accent1 3 2 2 3 2 2 7" xfId="17461" xr:uid="{00000000-0005-0000-0000-000090430000}"/>
    <cellStyle name="20% - Accent1 3 2 2 3 2 2 7 2" xfId="17462" xr:uid="{00000000-0005-0000-0000-000091430000}"/>
    <cellStyle name="20% - Accent1 3 2 2 3 2 2 8" xfId="17463" xr:uid="{00000000-0005-0000-0000-000092430000}"/>
    <cellStyle name="20% - Accent1 3 2 2 3 2 2 8 2" xfId="17464" xr:uid="{00000000-0005-0000-0000-000093430000}"/>
    <cellStyle name="20% - Accent1 3 2 2 3 2 2 9" xfId="17465" xr:uid="{00000000-0005-0000-0000-000094430000}"/>
    <cellStyle name="20% - Accent1 3 2 2 3 2 3" xfId="17466" xr:uid="{00000000-0005-0000-0000-000095430000}"/>
    <cellStyle name="20% - Accent1 3 2 2 3 2 3 2" xfId="17467" xr:uid="{00000000-0005-0000-0000-000096430000}"/>
    <cellStyle name="20% - Accent1 3 2 2 3 2 3 2 2" xfId="17468" xr:uid="{00000000-0005-0000-0000-000097430000}"/>
    <cellStyle name="20% - Accent1 3 2 2 3 2 3 2 2 2" xfId="17469" xr:uid="{00000000-0005-0000-0000-000098430000}"/>
    <cellStyle name="20% - Accent1 3 2 2 3 2 3 2 2 2 2" xfId="17470" xr:uid="{00000000-0005-0000-0000-000099430000}"/>
    <cellStyle name="20% - Accent1 3 2 2 3 2 3 2 2 3" xfId="17471" xr:uid="{00000000-0005-0000-0000-00009A430000}"/>
    <cellStyle name="20% - Accent1 3 2 2 3 2 3 2 3" xfId="17472" xr:uid="{00000000-0005-0000-0000-00009B430000}"/>
    <cellStyle name="20% - Accent1 3 2 2 3 2 3 2 3 2" xfId="17473" xr:uid="{00000000-0005-0000-0000-00009C430000}"/>
    <cellStyle name="20% - Accent1 3 2 2 3 2 3 2 4" xfId="17474" xr:uid="{00000000-0005-0000-0000-00009D430000}"/>
    <cellStyle name="20% - Accent1 3 2 2 3 2 3 3" xfId="17475" xr:uid="{00000000-0005-0000-0000-00009E430000}"/>
    <cellStyle name="20% - Accent1 3 2 2 3 2 3 3 2" xfId="17476" xr:uid="{00000000-0005-0000-0000-00009F430000}"/>
    <cellStyle name="20% - Accent1 3 2 2 3 2 3 3 2 2" xfId="17477" xr:uid="{00000000-0005-0000-0000-0000A0430000}"/>
    <cellStyle name="20% - Accent1 3 2 2 3 2 3 3 2 2 2" xfId="17478" xr:uid="{00000000-0005-0000-0000-0000A1430000}"/>
    <cellStyle name="20% - Accent1 3 2 2 3 2 3 3 2 3" xfId="17479" xr:uid="{00000000-0005-0000-0000-0000A2430000}"/>
    <cellStyle name="20% - Accent1 3 2 2 3 2 3 3 3" xfId="17480" xr:uid="{00000000-0005-0000-0000-0000A3430000}"/>
    <cellStyle name="20% - Accent1 3 2 2 3 2 3 3 3 2" xfId="17481" xr:uid="{00000000-0005-0000-0000-0000A4430000}"/>
    <cellStyle name="20% - Accent1 3 2 2 3 2 3 3 4" xfId="17482" xr:uid="{00000000-0005-0000-0000-0000A5430000}"/>
    <cellStyle name="20% - Accent1 3 2 2 3 2 3 4" xfId="17483" xr:uid="{00000000-0005-0000-0000-0000A6430000}"/>
    <cellStyle name="20% - Accent1 3 2 2 3 2 3 4 2" xfId="17484" xr:uid="{00000000-0005-0000-0000-0000A7430000}"/>
    <cellStyle name="20% - Accent1 3 2 2 3 2 3 4 2 2" xfId="17485" xr:uid="{00000000-0005-0000-0000-0000A8430000}"/>
    <cellStyle name="20% - Accent1 3 2 2 3 2 3 4 2 2 2" xfId="17486" xr:uid="{00000000-0005-0000-0000-0000A9430000}"/>
    <cellStyle name="20% - Accent1 3 2 2 3 2 3 4 2 3" xfId="17487" xr:uid="{00000000-0005-0000-0000-0000AA430000}"/>
    <cellStyle name="20% - Accent1 3 2 2 3 2 3 4 3" xfId="17488" xr:uid="{00000000-0005-0000-0000-0000AB430000}"/>
    <cellStyle name="20% - Accent1 3 2 2 3 2 3 4 3 2" xfId="17489" xr:uid="{00000000-0005-0000-0000-0000AC430000}"/>
    <cellStyle name="20% - Accent1 3 2 2 3 2 3 4 4" xfId="17490" xr:uid="{00000000-0005-0000-0000-0000AD430000}"/>
    <cellStyle name="20% - Accent1 3 2 2 3 2 3 5" xfId="17491" xr:uid="{00000000-0005-0000-0000-0000AE430000}"/>
    <cellStyle name="20% - Accent1 3 2 2 3 2 3 5 2" xfId="17492" xr:uid="{00000000-0005-0000-0000-0000AF430000}"/>
    <cellStyle name="20% - Accent1 3 2 2 3 2 3 5 2 2" xfId="17493" xr:uid="{00000000-0005-0000-0000-0000B0430000}"/>
    <cellStyle name="20% - Accent1 3 2 2 3 2 3 5 3" xfId="17494" xr:uid="{00000000-0005-0000-0000-0000B1430000}"/>
    <cellStyle name="20% - Accent1 3 2 2 3 2 3 6" xfId="17495" xr:uid="{00000000-0005-0000-0000-0000B2430000}"/>
    <cellStyle name="20% - Accent1 3 2 2 3 2 3 6 2" xfId="17496" xr:uid="{00000000-0005-0000-0000-0000B3430000}"/>
    <cellStyle name="20% - Accent1 3 2 2 3 2 3 6 2 2" xfId="17497" xr:uid="{00000000-0005-0000-0000-0000B4430000}"/>
    <cellStyle name="20% - Accent1 3 2 2 3 2 3 6 3" xfId="17498" xr:uid="{00000000-0005-0000-0000-0000B5430000}"/>
    <cellStyle name="20% - Accent1 3 2 2 3 2 3 7" xfId="17499" xr:uid="{00000000-0005-0000-0000-0000B6430000}"/>
    <cellStyle name="20% - Accent1 3 2 2 3 2 3 7 2" xfId="17500" xr:uid="{00000000-0005-0000-0000-0000B7430000}"/>
    <cellStyle name="20% - Accent1 3 2 2 3 2 3 8" xfId="17501" xr:uid="{00000000-0005-0000-0000-0000B8430000}"/>
    <cellStyle name="20% - Accent1 3 2 2 3 2 3 8 2" xfId="17502" xr:uid="{00000000-0005-0000-0000-0000B9430000}"/>
    <cellStyle name="20% - Accent1 3 2 2 3 2 3 9" xfId="17503" xr:uid="{00000000-0005-0000-0000-0000BA430000}"/>
    <cellStyle name="20% - Accent1 3 2 2 3 2 4" xfId="17504" xr:uid="{00000000-0005-0000-0000-0000BB430000}"/>
    <cellStyle name="20% - Accent1 3 2 2 3 2 4 2" xfId="17505" xr:uid="{00000000-0005-0000-0000-0000BC430000}"/>
    <cellStyle name="20% - Accent1 3 2 2 3 2 4 2 2" xfId="17506" xr:uid="{00000000-0005-0000-0000-0000BD430000}"/>
    <cellStyle name="20% - Accent1 3 2 2 3 2 4 2 2 2" xfId="17507" xr:uid="{00000000-0005-0000-0000-0000BE430000}"/>
    <cellStyle name="20% - Accent1 3 2 2 3 2 4 2 3" xfId="17508" xr:uid="{00000000-0005-0000-0000-0000BF430000}"/>
    <cellStyle name="20% - Accent1 3 2 2 3 2 4 3" xfId="17509" xr:uid="{00000000-0005-0000-0000-0000C0430000}"/>
    <cellStyle name="20% - Accent1 3 2 2 3 2 4 3 2" xfId="17510" xr:uid="{00000000-0005-0000-0000-0000C1430000}"/>
    <cellStyle name="20% - Accent1 3 2 2 3 2 4 4" xfId="17511" xr:uid="{00000000-0005-0000-0000-0000C2430000}"/>
    <cellStyle name="20% - Accent1 3 2 2 3 2 5" xfId="17512" xr:uid="{00000000-0005-0000-0000-0000C3430000}"/>
    <cellStyle name="20% - Accent1 3 2 2 3 2 5 2" xfId="17513" xr:uid="{00000000-0005-0000-0000-0000C4430000}"/>
    <cellStyle name="20% - Accent1 3 2 2 3 2 5 2 2" xfId="17514" xr:uid="{00000000-0005-0000-0000-0000C5430000}"/>
    <cellStyle name="20% - Accent1 3 2 2 3 2 5 2 2 2" xfId="17515" xr:uid="{00000000-0005-0000-0000-0000C6430000}"/>
    <cellStyle name="20% - Accent1 3 2 2 3 2 5 2 3" xfId="17516" xr:uid="{00000000-0005-0000-0000-0000C7430000}"/>
    <cellStyle name="20% - Accent1 3 2 2 3 2 5 3" xfId="17517" xr:uid="{00000000-0005-0000-0000-0000C8430000}"/>
    <cellStyle name="20% - Accent1 3 2 2 3 2 5 3 2" xfId="17518" xr:uid="{00000000-0005-0000-0000-0000C9430000}"/>
    <cellStyle name="20% - Accent1 3 2 2 3 2 5 4" xfId="17519" xr:uid="{00000000-0005-0000-0000-0000CA430000}"/>
    <cellStyle name="20% - Accent1 3 2 2 3 2 6" xfId="17520" xr:uid="{00000000-0005-0000-0000-0000CB430000}"/>
    <cellStyle name="20% - Accent1 3 2 2 3 2 6 2" xfId="17521" xr:uid="{00000000-0005-0000-0000-0000CC430000}"/>
    <cellStyle name="20% - Accent1 3 2 2 3 2 6 2 2" xfId="17522" xr:uid="{00000000-0005-0000-0000-0000CD430000}"/>
    <cellStyle name="20% - Accent1 3 2 2 3 2 6 2 2 2" xfId="17523" xr:uid="{00000000-0005-0000-0000-0000CE430000}"/>
    <cellStyle name="20% - Accent1 3 2 2 3 2 6 2 3" xfId="17524" xr:uid="{00000000-0005-0000-0000-0000CF430000}"/>
    <cellStyle name="20% - Accent1 3 2 2 3 2 6 3" xfId="17525" xr:uid="{00000000-0005-0000-0000-0000D0430000}"/>
    <cellStyle name="20% - Accent1 3 2 2 3 2 6 3 2" xfId="17526" xr:uid="{00000000-0005-0000-0000-0000D1430000}"/>
    <cellStyle name="20% - Accent1 3 2 2 3 2 6 4" xfId="17527" xr:uid="{00000000-0005-0000-0000-0000D2430000}"/>
    <cellStyle name="20% - Accent1 3 2 2 3 2 7" xfId="17528" xr:uid="{00000000-0005-0000-0000-0000D3430000}"/>
    <cellStyle name="20% - Accent1 3 2 2 3 2 7 2" xfId="17529" xr:uid="{00000000-0005-0000-0000-0000D4430000}"/>
    <cellStyle name="20% - Accent1 3 2 2 3 2 7 2 2" xfId="17530" xr:uid="{00000000-0005-0000-0000-0000D5430000}"/>
    <cellStyle name="20% - Accent1 3 2 2 3 2 7 3" xfId="17531" xr:uid="{00000000-0005-0000-0000-0000D6430000}"/>
    <cellStyle name="20% - Accent1 3 2 2 3 2 8" xfId="17532" xr:uid="{00000000-0005-0000-0000-0000D7430000}"/>
    <cellStyle name="20% - Accent1 3 2 2 3 2 8 2" xfId="17533" xr:uid="{00000000-0005-0000-0000-0000D8430000}"/>
    <cellStyle name="20% - Accent1 3 2 2 3 2 8 2 2" xfId="17534" xr:uid="{00000000-0005-0000-0000-0000D9430000}"/>
    <cellStyle name="20% - Accent1 3 2 2 3 2 8 3" xfId="17535" xr:uid="{00000000-0005-0000-0000-0000DA430000}"/>
    <cellStyle name="20% - Accent1 3 2 2 3 2 9" xfId="17536" xr:uid="{00000000-0005-0000-0000-0000DB430000}"/>
    <cellStyle name="20% - Accent1 3 2 2 3 2 9 2" xfId="17537" xr:uid="{00000000-0005-0000-0000-0000DC430000}"/>
    <cellStyle name="20% - Accent1 3 2 2 3 3" xfId="17538" xr:uid="{00000000-0005-0000-0000-0000DD430000}"/>
    <cellStyle name="20% - Accent1 3 2 2 3 3 10" xfId="17539" xr:uid="{00000000-0005-0000-0000-0000DE430000}"/>
    <cellStyle name="20% - Accent1 3 2 2 3 3 10 2" xfId="17540" xr:uid="{00000000-0005-0000-0000-0000DF430000}"/>
    <cellStyle name="20% - Accent1 3 2 2 3 3 11" xfId="17541" xr:uid="{00000000-0005-0000-0000-0000E0430000}"/>
    <cellStyle name="20% - Accent1 3 2 2 3 3 2" xfId="17542" xr:uid="{00000000-0005-0000-0000-0000E1430000}"/>
    <cellStyle name="20% - Accent1 3 2 2 3 3 2 2" xfId="17543" xr:uid="{00000000-0005-0000-0000-0000E2430000}"/>
    <cellStyle name="20% - Accent1 3 2 2 3 3 2 2 2" xfId="17544" xr:uid="{00000000-0005-0000-0000-0000E3430000}"/>
    <cellStyle name="20% - Accent1 3 2 2 3 3 2 2 2 2" xfId="17545" xr:uid="{00000000-0005-0000-0000-0000E4430000}"/>
    <cellStyle name="20% - Accent1 3 2 2 3 3 2 2 2 2 2" xfId="17546" xr:uid="{00000000-0005-0000-0000-0000E5430000}"/>
    <cellStyle name="20% - Accent1 3 2 2 3 3 2 2 2 3" xfId="17547" xr:uid="{00000000-0005-0000-0000-0000E6430000}"/>
    <cellStyle name="20% - Accent1 3 2 2 3 3 2 2 3" xfId="17548" xr:uid="{00000000-0005-0000-0000-0000E7430000}"/>
    <cellStyle name="20% - Accent1 3 2 2 3 3 2 2 3 2" xfId="17549" xr:uid="{00000000-0005-0000-0000-0000E8430000}"/>
    <cellStyle name="20% - Accent1 3 2 2 3 3 2 2 4" xfId="17550" xr:uid="{00000000-0005-0000-0000-0000E9430000}"/>
    <cellStyle name="20% - Accent1 3 2 2 3 3 2 3" xfId="17551" xr:uid="{00000000-0005-0000-0000-0000EA430000}"/>
    <cellStyle name="20% - Accent1 3 2 2 3 3 2 3 2" xfId="17552" xr:uid="{00000000-0005-0000-0000-0000EB430000}"/>
    <cellStyle name="20% - Accent1 3 2 2 3 3 2 3 2 2" xfId="17553" xr:uid="{00000000-0005-0000-0000-0000EC430000}"/>
    <cellStyle name="20% - Accent1 3 2 2 3 3 2 3 2 2 2" xfId="17554" xr:uid="{00000000-0005-0000-0000-0000ED430000}"/>
    <cellStyle name="20% - Accent1 3 2 2 3 3 2 3 2 3" xfId="17555" xr:uid="{00000000-0005-0000-0000-0000EE430000}"/>
    <cellStyle name="20% - Accent1 3 2 2 3 3 2 3 3" xfId="17556" xr:uid="{00000000-0005-0000-0000-0000EF430000}"/>
    <cellStyle name="20% - Accent1 3 2 2 3 3 2 3 3 2" xfId="17557" xr:uid="{00000000-0005-0000-0000-0000F0430000}"/>
    <cellStyle name="20% - Accent1 3 2 2 3 3 2 3 4" xfId="17558" xr:uid="{00000000-0005-0000-0000-0000F1430000}"/>
    <cellStyle name="20% - Accent1 3 2 2 3 3 2 4" xfId="17559" xr:uid="{00000000-0005-0000-0000-0000F2430000}"/>
    <cellStyle name="20% - Accent1 3 2 2 3 3 2 4 2" xfId="17560" xr:uid="{00000000-0005-0000-0000-0000F3430000}"/>
    <cellStyle name="20% - Accent1 3 2 2 3 3 2 4 2 2" xfId="17561" xr:uid="{00000000-0005-0000-0000-0000F4430000}"/>
    <cellStyle name="20% - Accent1 3 2 2 3 3 2 4 2 2 2" xfId="17562" xr:uid="{00000000-0005-0000-0000-0000F5430000}"/>
    <cellStyle name="20% - Accent1 3 2 2 3 3 2 4 2 3" xfId="17563" xr:uid="{00000000-0005-0000-0000-0000F6430000}"/>
    <cellStyle name="20% - Accent1 3 2 2 3 3 2 4 3" xfId="17564" xr:uid="{00000000-0005-0000-0000-0000F7430000}"/>
    <cellStyle name="20% - Accent1 3 2 2 3 3 2 4 3 2" xfId="17565" xr:uid="{00000000-0005-0000-0000-0000F8430000}"/>
    <cellStyle name="20% - Accent1 3 2 2 3 3 2 4 4" xfId="17566" xr:uid="{00000000-0005-0000-0000-0000F9430000}"/>
    <cellStyle name="20% - Accent1 3 2 2 3 3 2 5" xfId="17567" xr:uid="{00000000-0005-0000-0000-0000FA430000}"/>
    <cellStyle name="20% - Accent1 3 2 2 3 3 2 5 2" xfId="17568" xr:uid="{00000000-0005-0000-0000-0000FB430000}"/>
    <cellStyle name="20% - Accent1 3 2 2 3 3 2 5 2 2" xfId="17569" xr:uid="{00000000-0005-0000-0000-0000FC430000}"/>
    <cellStyle name="20% - Accent1 3 2 2 3 3 2 5 3" xfId="17570" xr:uid="{00000000-0005-0000-0000-0000FD430000}"/>
    <cellStyle name="20% - Accent1 3 2 2 3 3 2 6" xfId="17571" xr:uid="{00000000-0005-0000-0000-0000FE430000}"/>
    <cellStyle name="20% - Accent1 3 2 2 3 3 2 6 2" xfId="17572" xr:uid="{00000000-0005-0000-0000-0000FF430000}"/>
    <cellStyle name="20% - Accent1 3 2 2 3 3 2 6 2 2" xfId="17573" xr:uid="{00000000-0005-0000-0000-000000440000}"/>
    <cellStyle name="20% - Accent1 3 2 2 3 3 2 6 3" xfId="17574" xr:uid="{00000000-0005-0000-0000-000001440000}"/>
    <cellStyle name="20% - Accent1 3 2 2 3 3 2 7" xfId="17575" xr:uid="{00000000-0005-0000-0000-000002440000}"/>
    <cellStyle name="20% - Accent1 3 2 2 3 3 2 7 2" xfId="17576" xr:uid="{00000000-0005-0000-0000-000003440000}"/>
    <cellStyle name="20% - Accent1 3 2 2 3 3 2 8" xfId="17577" xr:uid="{00000000-0005-0000-0000-000004440000}"/>
    <cellStyle name="20% - Accent1 3 2 2 3 3 2 8 2" xfId="17578" xr:uid="{00000000-0005-0000-0000-000005440000}"/>
    <cellStyle name="20% - Accent1 3 2 2 3 3 2 9" xfId="17579" xr:uid="{00000000-0005-0000-0000-000006440000}"/>
    <cellStyle name="20% - Accent1 3 2 2 3 3 3" xfId="17580" xr:uid="{00000000-0005-0000-0000-000007440000}"/>
    <cellStyle name="20% - Accent1 3 2 2 3 3 3 2" xfId="17581" xr:uid="{00000000-0005-0000-0000-000008440000}"/>
    <cellStyle name="20% - Accent1 3 2 2 3 3 3 2 2" xfId="17582" xr:uid="{00000000-0005-0000-0000-000009440000}"/>
    <cellStyle name="20% - Accent1 3 2 2 3 3 3 2 2 2" xfId="17583" xr:uid="{00000000-0005-0000-0000-00000A440000}"/>
    <cellStyle name="20% - Accent1 3 2 2 3 3 3 2 2 2 2" xfId="17584" xr:uid="{00000000-0005-0000-0000-00000B440000}"/>
    <cellStyle name="20% - Accent1 3 2 2 3 3 3 2 2 3" xfId="17585" xr:uid="{00000000-0005-0000-0000-00000C440000}"/>
    <cellStyle name="20% - Accent1 3 2 2 3 3 3 2 3" xfId="17586" xr:uid="{00000000-0005-0000-0000-00000D440000}"/>
    <cellStyle name="20% - Accent1 3 2 2 3 3 3 2 3 2" xfId="17587" xr:uid="{00000000-0005-0000-0000-00000E440000}"/>
    <cellStyle name="20% - Accent1 3 2 2 3 3 3 2 4" xfId="17588" xr:uid="{00000000-0005-0000-0000-00000F440000}"/>
    <cellStyle name="20% - Accent1 3 2 2 3 3 3 3" xfId="17589" xr:uid="{00000000-0005-0000-0000-000010440000}"/>
    <cellStyle name="20% - Accent1 3 2 2 3 3 3 3 2" xfId="17590" xr:uid="{00000000-0005-0000-0000-000011440000}"/>
    <cellStyle name="20% - Accent1 3 2 2 3 3 3 3 2 2" xfId="17591" xr:uid="{00000000-0005-0000-0000-000012440000}"/>
    <cellStyle name="20% - Accent1 3 2 2 3 3 3 3 2 2 2" xfId="17592" xr:uid="{00000000-0005-0000-0000-000013440000}"/>
    <cellStyle name="20% - Accent1 3 2 2 3 3 3 3 2 3" xfId="17593" xr:uid="{00000000-0005-0000-0000-000014440000}"/>
    <cellStyle name="20% - Accent1 3 2 2 3 3 3 3 3" xfId="17594" xr:uid="{00000000-0005-0000-0000-000015440000}"/>
    <cellStyle name="20% - Accent1 3 2 2 3 3 3 3 3 2" xfId="17595" xr:uid="{00000000-0005-0000-0000-000016440000}"/>
    <cellStyle name="20% - Accent1 3 2 2 3 3 3 3 4" xfId="17596" xr:uid="{00000000-0005-0000-0000-000017440000}"/>
    <cellStyle name="20% - Accent1 3 2 2 3 3 3 4" xfId="17597" xr:uid="{00000000-0005-0000-0000-000018440000}"/>
    <cellStyle name="20% - Accent1 3 2 2 3 3 3 4 2" xfId="17598" xr:uid="{00000000-0005-0000-0000-000019440000}"/>
    <cellStyle name="20% - Accent1 3 2 2 3 3 3 4 2 2" xfId="17599" xr:uid="{00000000-0005-0000-0000-00001A440000}"/>
    <cellStyle name="20% - Accent1 3 2 2 3 3 3 4 2 2 2" xfId="17600" xr:uid="{00000000-0005-0000-0000-00001B440000}"/>
    <cellStyle name="20% - Accent1 3 2 2 3 3 3 4 2 3" xfId="17601" xr:uid="{00000000-0005-0000-0000-00001C440000}"/>
    <cellStyle name="20% - Accent1 3 2 2 3 3 3 4 3" xfId="17602" xr:uid="{00000000-0005-0000-0000-00001D440000}"/>
    <cellStyle name="20% - Accent1 3 2 2 3 3 3 4 3 2" xfId="17603" xr:uid="{00000000-0005-0000-0000-00001E440000}"/>
    <cellStyle name="20% - Accent1 3 2 2 3 3 3 4 4" xfId="17604" xr:uid="{00000000-0005-0000-0000-00001F440000}"/>
    <cellStyle name="20% - Accent1 3 2 2 3 3 3 5" xfId="17605" xr:uid="{00000000-0005-0000-0000-000020440000}"/>
    <cellStyle name="20% - Accent1 3 2 2 3 3 3 5 2" xfId="17606" xr:uid="{00000000-0005-0000-0000-000021440000}"/>
    <cellStyle name="20% - Accent1 3 2 2 3 3 3 5 2 2" xfId="17607" xr:uid="{00000000-0005-0000-0000-000022440000}"/>
    <cellStyle name="20% - Accent1 3 2 2 3 3 3 5 3" xfId="17608" xr:uid="{00000000-0005-0000-0000-000023440000}"/>
    <cellStyle name="20% - Accent1 3 2 2 3 3 3 6" xfId="17609" xr:uid="{00000000-0005-0000-0000-000024440000}"/>
    <cellStyle name="20% - Accent1 3 2 2 3 3 3 6 2" xfId="17610" xr:uid="{00000000-0005-0000-0000-000025440000}"/>
    <cellStyle name="20% - Accent1 3 2 2 3 3 3 6 2 2" xfId="17611" xr:uid="{00000000-0005-0000-0000-000026440000}"/>
    <cellStyle name="20% - Accent1 3 2 2 3 3 3 6 3" xfId="17612" xr:uid="{00000000-0005-0000-0000-000027440000}"/>
    <cellStyle name="20% - Accent1 3 2 2 3 3 3 7" xfId="17613" xr:uid="{00000000-0005-0000-0000-000028440000}"/>
    <cellStyle name="20% - Accent1 3 2 2 3 3 3 7 2" xfId="17614" xr:uid="{00000000-0005-0000-0000-000029440000}"/>
    <cellStyle name="20% - Accent1 3 2 2 3 3 3 8" xfId="17615" xr:uid="{00000000-0005-0000-0000-00002A440000}"/>
    <cellStyle name="20% - Accent1 3 2 2 3 3 3 8 2" xfId="17616" xr:uid="{00000000-0005-0000-0000-00002B440000}"/>
    <cellStyle name="20% - Accent1 3 2 2 3 3 3 9" xfId="17617" xr:uid="{00000000-0005-0000-0000-00002C440000}"/>
    <cellStyle name="20% - Accent1 3 2 2 3 3 4" xfId="17618" xr:uid="{00000000-0005-0000-0000-00002D440000}"/>
    <cellStyle name="20% - Accent1 3 2 2 3 3 4 2" xfId="17619" xr:uid="{00000000-0005-0000-0000-00002E440000}"/>
    <cellStyle name="20% - Accent1 3 2 2 3 3 4 2 2" xfId="17620" xr:uid="{00000000-0005-0000-0000-00002F440000}"/>
    <cellStyle name="20% - Accent1 3 2 2 3 3 4 2 2 2" xfId="17621" xr:uid="{00000000-0005-0000-0000-000030440000}"/>
    <cellStyle name="20% - Accent1 3 2 2 3 3 4 2 3" xfId="17622" xr:uid="{00000000-0005-0000-0000-000031440000}"/>
    <cellStyle name="20% - Accent1 3 2 2 3 3 4 3" xfId="17623" xr:uid="{00000000-0005-0000-0000-000032440000}"/>
    <cellStyle name="20% - Accent1 3 2 2 3 3 4 3 2" xfId="17624" xr:uid="{00000000-0005-0000-0000-000033440000}"/>
    <cellStyle name="20% - Accent1 3 2 2 3 3 4 4" xfId="17625" xr:uid="{00000000-0005-0000-0000-000034440000}"/>
    <cellStyle name="20% - Accent1 3 2 2 3 3 5" xfId="17626" xr:uid="{00000000-0005-0000-0000-000035440000}"/>
    <cellStyle name="20% - Accent1 3 2 2 3 3 5 2" xfId="17627" xr:uid="{00000000-0005-0000-0000-000036440000}"/>
    <cellStyle name="20% - Accent1 3 2 2 3 3 5 2 2" xfId="17628" xr:uid="{00000000-0005-0000-0000-000037440000}"/>
    <cellStyle name="20% - Accent1 3 2 2 3 3 5 2 2 2" xfId="17629" xr:uid="{00000000-0005-0000-0000-000038440000}"/>
    <cellStyle name="20% - Accent1 3 2 2 3 3 5 2 3" xfId="17630" xr:uid="{00000000-0005-0000-0000-000039440000}"/>
    <cellStyle name="20% - Accent1 3 2 2 3 3 5 3" xfId="17631" xr:uid="{00000000-0005-0000-0000-00003A440000}"/>
    <cellStyle name="20% - Accent1 3 2 2 3 3 5 3 2" xfId="17632" xr:uid="{00000000-0005-0000-0000-00003B440000}"/>
    <cellStyle name="20% - Accent1 3 2 2 3 3 5 4" xfId="17633" xr:uid="{00000000-0005-0000-0000-00003C440000}"/>
    <cellStyle name="20% - Accent1 3 2 2 3 3 6" xfId="17634" xr:uid="{00000000-0005-0000-0000-00003D440000}"/>
    <cellStyle name="20% - Accent1 3 2 2 3 3 6 2" xfId="17635" xr:uid="{00000000-0005-0000-0000-00003E440000}"/>
    <cellStyle name="20% - Accent1 3 2 2 3 3 6 2 2" xfId="17636" xr:uid="{00000000-0005-0000-0000-00003F440000}"/>
    <cellStyle name="20% - Accent1 3 2 2 3 3 6 2 2 2" xfId="17637" xr:uid="{00000000-0005-0000-0000-000040440000}"/>
    <cellStyle name="20% - Accent1 3 2 2 3 3 6 2 3" xfId="17638" xr:uid="{00000000-0005-0000-0000-000041440000}"/>
    <cellStyle name="20% - Accent1 3 2 2 3 3 6 3" xfId="17639" xr:uid="{00000000-0005-0000-0000-000042440000}"/>
    <cellStyle name="20% - Accent1 3 2 2 3 3 6 3 2" xfId="17640" xr:uid="{00000000-0005-0000-0000-000043440000}"/>
    <cellStyle name="20% - Accent1 3 2 2 3 3 6 4" xfId="17641" xr:uid="{00000000-0005-0000-0000-000044440000}"/>
    <cellStyle name="20% - Accent1 3 2 2 3 3 7" xfId="17642" xr:uid="{00000000-0005-0000-0000-000045440000}"/>
    <cellStyle name="20% - Accent1 3 2 2 3 3 7 2" xfId="17643" xr:uid="{00000000-0005-0000-0000-000046440000}"/>
    <cellStyle name="20% - Accent1 3 2 2 3 3 7 2 2" xfId="17644" xr:uid="{00000000-0005-0000-0000-000047440000}"/>
    <cellStyle name="20% - Accent1 3 2 2 3 3 7 3" xfId="17645" xr:uid="{00000000-0005-0000-0000-000048440000}"/>
    <cellStyle name="20% - Accent1 3 2 2 3 3 8" xfId="17646" xr:uid="{00000000-0005-0000-0000-000049440000}"/>
    <cellStyle name="20% - Accent1 3 2 2 3 3 8 2" xfId="17647" xr:uid="{00000000-0005-0000-0000-00004A440000}"/>
    <cellStyle name="20% - Accent1 3 2 2 3 3 8 2 2" xfId="17648" xr:uid="{00000000-0005-0000-0000-00004B440000}"/>
    <cellStyle name="20% - Accent1 3 2 2 3 3 8 3" xfId="17649" xr:uid="{00000000-0005-0000-0000-00004C440000}"/>
    <cellStyle name="20% - Accent1 3 2 2 3 3 9" xfId="17650" xr:uid="{00000000-0005-0000-0000-00004D440000}"/>
    <cellStyle name="20% - Accent1 3 2 2 3 3 9 2" xfId="17651" xr:uid="{00000000-0005-0000-0000-00004E440000}"/>
    <cellStyle name="20% - Accent1 3 2 2 3 4" xfId="17652" xr:uid="{00000000-0005-0000-0000-00004F440000}"/>
    <cellStyle name="20% - Accent1 3 2 2 3 4 10" xfId="17653" xr:uid="{00000000-0005-0000-0000-000050440000}"/>
    <cellStyle name="20% - Accent1 3 2 2 3 4 10 2" xfId="17654" xr:uid="{00000000-0005-0000-0000-000051440000}"/>
    <cellStyle name="20% - Accent1 3 2 2 3 4 11" xfId="17655" xr:uid="{00000000-0005-0000-0000-000052440000}"/>
    <cellStyle name="20% - Accent1 3 2 2 3 4 2" xfId="17656" xr:uid="{00000000-0005-0000-0000-000053440000}"/>
    <cellStyle name="20% - Accent1 3 2 2 3 4 2 2" xfId="17657" xr:uid="{00000000-0005-0000-0000-000054440000}"/>
    <cellStyle name="20% - Accent1 3 2 2 3 4 2 2 2" xfId="17658" xr:uid="{00000000-0005-0000-0000-000055440000}"/>
    <cellStyle name="20% - Accent1 3 2 2 3 4 2 2 2 2" xfId="17659" xr:uid="{00000000-0005-0000-0000-000056440000}"/>
    <cellStyle name="20% - Accent1 3 2 2 3 4 2 2 2 2 2" xfId="17660" xr:uid="{00000000-0005-0000-0000-000057440000}"/>
    <cellStyle name="20% - Accent1 3 2 2 3 4 2 2 2 3" xfId="17661" xr:uid="{00000000-0005-0000-0000-000058440000}"/>
    <cellStyle name="20% - Accent1 3 2 2 3 4 2 2 3" xfId="17662" xr:uid="{00000000-0005-0000-0000-000059440000}"/>
    <cellStyle name="20% - Accent1 3 2 2 3 4 2 2 3 2" xfId="17663" xr:uid="{00000000-0005-0000-0000-00005A440000}"/>
    <cellStyle name="20% - Accent1 3 2 2 3 4 2 2 4" xfId="17664" xr:uid="{00000000-0005-0000-0000-00005B440000}"/>
    <cellStyle name="20% - Accent1 3 2 2 3 4 2 3" xfId="17665" xr:uid="{00000000-0005-0000-0000-00005C440000}"/>
    <cellStyle name="20% - Accent1 3 2 2 3 4 2 3 2" xfId="17666" xr:uid="{00000000-0005-0000-0000-00005D440000}"/>
    <cellStyle name="20% - Accent1 3 2 2 3 4 2 3 2 2" xfId="17667" xr:uid="{00000000-0005-0000-0000-00005E440000}"/>
    <cellStyle name="20% - Accent1 3 2 2 3 4 2 3 2 2 2" xfId="17668" xr:uid="{00000000-0005-0000-0000-00005F440000}"/>
    <cellStyle name="20% - Accent1 3 2 2 3 4 2 3 2 3" xfId="17669" xr:uid="{00000000-0005-0000-0000-000060440000}"/>
    <cellStyle name="20% - Accent1 3 2 2 3 4 2 3 3" xfId="17670" xr:uid="{00000000-0005-0000-0000-000061440000}"/>
    <cellStyle name="20% - Accent1 3 2 2 3 4 2 3 3 2" xfId="17671" xr:uid="{00000000-0005-0000-0000-000062440000}"/>
    <cellStyle name="20% - Accent1 3 2 2 3 4 2 3 4" xfId="17672" xr:uid="{00000000-0005-0000-0000-000063440000}"/>
    <cellStyle name="20% - Accent1 3 2 2 3 4 2 4" xfId="17673" xr:uid="{00000000-0005-0000-0000-000064440000}"/>
    <cellStyle name="20% - Accent1 3 2 2 3 4 2 4 2" xfId="17674" xr:uid="{00000000-0005-0000-0000-000065440000}"/>
    <cellStyle name="20% - Accent1 3 2 2 3 4 2 4 2 2" xfId="17675" xr:uid="{00000000-0005-0000-0000-000066440000}"/>
    <cellStyle name="20% - Accent1 3 2 2 3 4 2 4 2 2 2" xfId="17676" xr:uid="{00000000-0005-0000-0000-000067440000}"/>
    <cellStyle name="20% - Accent1 3 2 2 3 4 2 4 2 3" xfId="17677" xr:uid="{00000000-0005-0000-0000-000068440000}"/>
    <cellStyle name="20% - Accent1 3 2 2 3 4 2 4 3" xfId="17678" xr:uid="{00000000-0005-0000-0000-000069440000}"/>
    <cellStyle name="20% - Accent1 3 2 2 3 4 2 4 3 2" xfId="17679" xr:uid="{00000000-0005-0000-0000-00006A440000}"/>
    <cellStyle name="20% - Accent1 3 2 2 3 4 2 4 4" xfId="17680" xr:uid="{00000000-0005-0000-0000-00006B440000}"/>
    <cellStyle name="20% - Accent1 3 2 2 3 4 2 5" xfId="17681" xr:uid="{00000000-0005-0000-0000-00006C440000}"/>
    <cellStyle name="20% - Accent1 3 2 2 3 4 2 5 2" xfId="17682" xr:uid="{00000000-0005-0000-0000-00006D440000}"/>
    <cellStyle name="20% - Accent1 3 2 2 3 4 2 5 2 2" xfId="17683" xr:uid="{00000000-0005-0000-0000-00006E440000}"/>
    <cellStyle name="20% - Accent1 3 2 2 3 4 2 5 3" xfId="17684" xr:uid="{00000000-0005-0000-0000-00006F440000}"/>
    <cellStyle name="20% - Accent1 3 2 2 3 4 2 6" xfId="17685" xr:uid="{00000000-0005-0000-0000-000070440000}"/>
    <cellStyle name="20% - Accent1 3 2 2 3 4 2 6 2" xfId="17686" xr:uid="{00000000-0005-0000-0000-000071440000}"/>
    <cellStyle name="20% - Accent1 3 2 2 3 4 2 6 2 2" xfId="17687" xr:uid="{00000000-0005-0000-0000-000072440000}"/>
    <cellStyle name="20% - Accent1 3 2 2 3 4 2 6 3" xfId="17688" xr:uid="{00000000-0005-0000-0000-000073440000}"/>
    <cellStyle name="20% - Accent1 3 2 2 3 4 2 7" xfId="17689" xr:uid="{00000000-0005-0000-0000-000074440000}"/>
    <cellStyle name="20% - Accent1 3 2 2 3 4 2 7 2" xfId="17690" xr:uid="{00000000-0005-0000-0000-000075440000}"/>
    <cellStyle name="20% - Accent1 3 2 2 3 4 2 8" xfId="17691" xr:uid="{00000000-0005-0000-0000-000076440000}"/>
    <cellStyle name="20% - Accent1 3 2 2 3 4 2 8 2" xfId="17692" xr:uid="{00000000-0005-0000-0000-000077440000}"/>
    <cellStyle name="20% - Accent1 3 2 2 3 4 2 9" xfId="17693" xr:uid="{00000000-0005-0000-0000-000078440000}"/>
    <cellStyle name="20% - Accent1 3 2 2 3 4 3" xfId="17694" xr:uid="{00000000-0005-0000-0000-000079440000}"/>
    <cellStyle name="20% - Accent1 3 2 2 3 4 3 2" xfId="17695" xr:uid="{00000000-0005-0000-0000-00007A440000}"/>
    <cellStyle name="20% - Accent1 3 2 2 3 4 3 2 2" xfId="17696" xr:uid="{00000000-0005-0000-0000-00007B440000}"/>
    <cellStyle name="20% - Accent1 3 2 2 3 4 3 2 2 2" xfId="17697" xr:uid="{00000000-0005-0000-0000-00007C440000}"/>
    <cellStyle name="20% - Accent1 3 2 2 3 4 3 2 2 2 2" xfId="17698" xr:uid="{00000000-0005-0000-0000-00007D440000}"/>
    <cellStyle name="20% - Accent1 3 2 2 3 4 3 2 2 3" xfId="17699" xr:uid="{00000000-0005-0000-0000-00007E440000}"/>
    <cellStyle name="20% - Accent1 3 2 2 3 4 3 2 3" xfId="17700" xr:uid="{00000000-0005-0000-0000-00007F440000}"/>
    <cellStyle name="20% - Accent1 3 2 2 3 4 3 2 3 2" xfId="17701" xr:uid="{00000000-0005-0000-0000-000080440000}"/>
    <cellStyle name="20% - Accent1 3 2 2 3 4 3 2 4" xfId="17702" xr:uid="{00000000-0005-0000-0000-000081440000}"/>
    <cellStyle name="20% - Accent1 3 2 2 3 4 3 3" xfId="17703" xr:uid="{00000000-0005-0000-0000-000082440000}"/>
    <cellStyle name="20% - Accent1 3 2 2 3 4 3 3 2" xfId="17704" xr:uid="{00000000-0005-0000-0000-000083440000}"/>
    <cellStyle name="20% - Accent1 3 2 2 3 4 3 3 2 2" xfId="17705" xr:uid="{00000000-0005-0000-0000-000084440000}"/>
    <cellStyle name="20% - Accent1 3 2 2 3 4 3 3 2 2 2" xfId="17706" xr:uid="{00000000-0005-0000-0000-000085440000}"/>
    <cellStyle name="20% - Accent1 3 2 2 3 4 3 3 2 3" xfId="17707" xr:uid="{00000000-0005-0000-0000-000086440000}"/>
    <cellStyle name="20% - Accent1 3 2 2 3 4 3 3 3" xfId="17708" xr:uid="{00000000-0005-0000-0000-000087440000}"/>
    <cellStyle name="20% - Accent1 3 2 2 3 4 3 3 3 2" xfId="17709" xr:uid="{00000000-0005-0000-0000-000088440000}"/>
    <cellStyle name="20% - Accent1 3 2 2 3 4 3 3 4" xfId="17710" xr:uid="{00000000-0005-0000-0000-000089440000}"/>
    <cellStyle name="20% - Accent1 3 2 2 3 4 3 4" xfId="17711" xr:uid="{00000000-0005-0000-0000-00008A440000}"/>
    <cellStyle name="20% - Accent1 3 2 2 3 4 3 4 2" xfId="17712" xr:uid="{00000000-0005-0000-0000-00008B440000}"/>
    <cellStyle name="20% - Accent1 3 2 2 3 4 3 4 2 2" xfId="17713" xr:uid="{00000000-0005-0000-0000-00008C440000}"/>
    <cellStyle name="20% - Accent1 3 2 2 3 4 3 4 2 2 2" xfId="17714" xr:uid="{00000000-0005-0000-0000-00008D440000}"/>
    <cellStyle name="20% - Accent1 3 2 2 3 4 3 4 2 3" xfId="17715" xr:uid="{00000000-0005-0000-0000-00008E440000}"/>
    <cellStyle name="20% - Accent1 3 2 2 3 4 3 4 3" xfId="17716" xr:uid="{00000000-0005-0000-0000-00008F440000}"/>
    <cellStyle name="20% - Accent1 3 2 2 3 4 3 4 3 2" xfId="17717" xr:uid="{00000000-0005-0000-0000-000090440000}"/>
    <cellStyle name="20% - Accent1 3 2 2 3 4 3 4 4" xfId="17718" xr:uid="{00000000-0005-0000-0000-000091440000}"/>
    <cellStyle name="20% - Accent1 3 2 2 3 4 3 5" xfId="17719" xr:uid="{00000000-0005-0000-0000-000092440000}"/>
    <cellStyle name="20% - Accent1 3 2 2 3 4 3 5 2" xfId="17720" xr:uid="{00000000-0005-0000-0000-000093440000}"/>
    <cellStyle name="20% - Accent1 3 2 2 3 4 3 5 2 2" xfId="17721" xr:uid="{00000000-0005-0000-0000-000094440000}"/>
    <cellStyle name="20% - Accent1 3 2 2 3 4 3 5 3" xfId="17722" xr:uid="{00000000-0005-0000-0000-000095440000}"/>
    <cellStyle name="20% - Accent1 3 2 2 3 4 3 6" xfId="17723" xr:uid="{00000000-0005-0000-0000-000096440000}"/>
    <cellStyle name="20% - Accent1 3 2 2 3 4 3 6 2" xfId="17724" xr:uid="{00000000-0005-0000-0000-000097440000}"/>
    <cellStyle name="20% - Accent1 3 2 2 3 4 3 6 2 2" xfId="17725" xr:uid="{00000000-0005-0000-0000-000098440000}"/>
    <cellStyle name="20% - Accent1 3 2 2 3 4 3 6 3" xfId="17726" xr:uid="{00000000-0005-0000-0000-000099440000}"/>
    <cellStyle name="20% - Accent1 3 2 2 3 4 3 7" xfId="17727" xr:uid="{00000000-0005-0000-0000-00009A440000}"/>
    <cellStyle name="20% - Accent1 3 2 2 3 4 3 7 2" xfId="17728" xr:uid="{00000000-0005-0000-0000-00009B440000}"/>
    <cellStyle name="20% - Accent1 3 2 2 3 4 3 8" xfId="17729" xr:uid="{00000000-0005-0000-0000-00009C440000}"/>
    <cellStyle name="20% - Accent1 3 2 2 3 4 3 8 2" xfId="17730" xr:uid="{00000000-0005-0000-0000-00009D440000}"/>
    <cellStyle name="20% - Accent1 3 2 2 3 4 3 9" xfId="17731" xr:uid="{00000000-0005-0000-0000-00009E440000}"/>
    <cellStyle name="20% - Accent1 3 2 2 3 4 4" xfId="17732" xr:uid="{00000000-0005-0000-0000-00009F440000}"/>
    <cellStyle name="20% - Accent1 3 2 2 3 4 4 2" xfId="17733" xr:uid="{00000000-0005-0000-0000-0000A0440000}"/>
    <cellStyle name="20% - Accent1 3 2 2 3 4 4 2 2" xfId="17734" xr:uid="{00000000-0005-0000-0000-0000A1440000}"/>
    <cellStyle name="20% - Accent1 3 2 2 3 4 4 2 2 2" xfId="17735" xr:uid="{00000000-0005-0000-0000-0000A2440000}"/>
    <cellStyle name="20% - Accent1 3 2 2 3 4 4 2 3" xfId="17736" xr:uid="{00000000-0005-0000-0000-0000A3440000}"/>
    <cellStyle name="20% - Accent1 3 2 2 3 4 4 3" xfId="17737" xr:uid="{00000000-0005-0000-0000-0000A4440000}"/>
    <cellStyle name="20% - Accent1 3 2 2 3 4 4 3 2" xfId="17738" xr:uid="{00000000-0005-0000-0000-0000A5440000}"/>
    <cellStyle name="20% - Accent1 3 2 2 3 4 4 4" xfId="17739" xr:uid="{00000000-0005-0000-0000-0000A6440000}"/>
    <cellStyle name="20% - Accent1 3 2 2 3 4 5" xfId="17740" xr:uid="{00000000-0005-0000-0000-0000A7440000}"/>
    <cellStyle name="20% - Accent1 3 2 2 3 4 5 2" xfId="17741" xr:uid="{00000000-0005-0000-0000-0000A8440000}"/>
    <cellStyle name="20% - Accent1 3 2 2 3 4 5 2 2" xfId="17742" xr:uid="{00000000-0005-0000-0000-0000A9440000}"/>
    <cellStyle name="20% - Accent1 3 2 2 3 4 5 2 2 2" xfId="17743" xr:uid="{00000000-0005-0000-0000-0000AA440000}"/>
    <cellStyle name="20% - Accent1 3 2 2 3 4 5 2 3" xfId="17744" xr:uid="{00000000-0005-0000-0000-0000AB440000}"/>
    <cellStyle name="20% - Accent1 3 2 2 3 4 5 3" xfId="17745" xr:uid="{00000000-0005-0000-0000-0000AC440000}"/>
    <cellStyle name="20% - Accent1 3 2 2 3 4 5 3 2" xfId="17746" xr:uid="{00000000-0005-0000-0000-0000AD440000}"/>
    <cellStyle name="20% - Accent1 3 2 2 3 4 5 4" xfId="17747" xr:uid="{00000000-0005-0000-0000-0000AE440000}"/>
    <cellStyle name="20% - Accent1 3 2 2 3 4 6" xfId="17748" xr:uid="{00000000-0005-0000-0000-0000AF440000}"/>
    <cellStyle name="20% - Accent1 3 2 2 3 4 6 2" xfId="17749" xr:uid="{00000000-0005-0000-0000-0000B0440000}"/>
    <cellStyle name="20% - Accent1 3 2 2 3 4 6 2 2" xfId="17750" xr:uid="{00000000-0005-0000-0000-0000B1440000}"/>
    <cellStyle name="20% - Accent1 3 2 2 3 4 6 2 2 2" xfId="17751" xr:uid="{00000000-0005-0000-0000-0000B2440000}"/>
    <cellStyle name="20% - Accent1 3 2 2 3 4 6 2 3" xfId="17752" xr:uid="{00000000-0005-0000-0000-0000B3440000}"/>
    <cellStyle name="20% - Accent1 3 2 2 3 4 6 3" xfId="17753" xr:uid="{00000000-0005-0000-0000-0000B4440000}"/>
    <cellStyle name="20% - Accent1 3 2 2 3 4 6 3 2" xfId="17754" xr:uid="{00000000-0005-0000-0000-0000B5440000}"/>
    <cellStyle name="20% - Accent1 3 2 2 3 4 6 4" xfId="17755" xr:uid="{00000000-0005-0000-0000-0000B6440000}"/>
    <cellStyle name="20% - Accent1 3 2 2 3 4 7" xfId="17756" xr:uid="{00000000-0005-0000-0000-0000B7440000}"/>
    <cellStyle name="20% - Accent1 3 2 2 3 4 7 2" xfId="17757" xr:uid="{00000000-0005-0000-0000-0000B8440000}"/>
    <cellStyle name="20% - Accent1 3 2 2 3 4 7 2 2" xfId="17758" xr:uid="{00000000-0005-0000-0000-0000B9440000}"/>
    <cellStyle name="20% - Accent1 3 2 2 3 4 7 3" xfId="17759" xr:uid="{00000000-0005-0000-0000-0000BA440000}"/>
    <cellStyle name="20% - Accent1 3 2 2 3 4 8" xfId="17760" xr:uid="{00000000-0005-0000-0000-0000BB440000}"/>
    <cellStyle name="20% - Accent1 3 2 2 3 4 8 2" xfId="17761" xr:uid="{00000000-0005-0000-0000-0000BC440000}"/>
    <cellStyle name="20% - Accent1 3 2 2 3 4 8 2 2" xfId="17762" xr:uid="{00000000-0005-0000-0000-0000BD440000}"/>
    <cellStyle name="20% - Accent1 3 2 2 3 4 8 3" xfId="17763" xr:uid="{00000000-0005-0000-0000-0000BE440000}"/>
    <cellStyle name="20% - Accent1 3 2 2 3 4 9" xfId="17764" xr:uid="{00000000-0005-0000-0000-0000BF440000}"/>
    <cellStyle name="20% - Accent1 3 2 2 3 4 9 2" xfId="17765" xr:uid="{00000000-0005-0000-0000-0000C0440000}"/>
    <cellStyle name="20% - Accent1 3 2 2 3 5" xfId="17766" xr:uid="{00000000-0005-0000-0000-0000C1440000}"/>
    <cellStyle name="20% - Accent1 3 2 2 3 5 2" xfId="17767" xr:uid="{00000000-0005-0000-0000-0000C2440000}"/>
    <cellStyle name="20% - Accent1 3 2 2 3 5 2 2" xfId="17768" xr:uid="{00000000-0005-0000-0000-0000C3440000}"/>
    <cellStyle name="20% - Accent1 3 2 2 3 5 2 2 2" xfId="17769" xr:uid="{00000000-0005-0000-0000-0000C4440000}"/>
    <cellStyle name="20% - Accent1 3 2 2 3 5 2 2 2 2" xfId="17770" xr:uid="{00000000-0005-0000-0000-0000C5440000}"/>
    <cellStyle name="20% - Accent1 3 2 2 3 5 2 2 3" xfId="17771" xr:uid="{00000000-0005-0000-0000-0000C6440000}"/>
    <cellStyle name="20% - Accent1 3 2 2 3 5 2 3" xfId="17772" xr:uid="{00000000-0005-0000-0000-0000C7440000}"/>
    <cellStyle name="20% - Accent1 3 2 2 3 5 2 3 2" xfId="17773" xr:uid="{00000000-0005-0000-0000-0000C8440000}"/>
    <cellStyle name="20% - Accent1 3 2 2 3 5 2 4" xfId="17774" xr:uid="{00000000-0005-0000-0000-0000C9440000}"/>
    <cellStyle name="20% - Accent1 3 2 2 3 5 3" xfId="17775" xr:uid="{00000000-0005-0000-0000-0000CA440000}"/>
    <cellStyle name="20% - Accent1 3 2 2 3 5 3 2" xfId="17776" xr:uid="{00000000-0005-0000-0000-0000CB440000}"/>
    <cellStyle name="20% - Accent1 3 2 2 3 5 3 2 2" xfId="17777" xr:uid="{00000000-0005-0000-0000-0000CC440000}"/>
    <cellStyle name="20% - Accent1 3 2 2 3 5 3 2 2 2" xfId="17778" xr:uid="{00000000-0005-0000-0000-0000CD440000}"/>
    <cellStyle name="20% - Accent1 3 2 2 3 5 3 2 3" xfId="17779" xr:uid="{00000000-0005-0000-0000-0000CE440000}"/>
    <cellStyle name="20% - Accent1 3 2 2 3 5 3 3" xfId="17780" xr:uid="{00000000-0005-0000-0000-0000CF440000}"/>
    <cellStyle name="20% - Accent1 3 2 2 3 5 3 3 2" xfId="17781" xr:uid="{00000000-0005-0000-0000-0000D0440000}"/>
    <cellStyle name="20% - Accent1 3 2 2 3 5 3 4" xfId="17782" xr:uid="{00000000-0005-0000-0000-0000D1440000}"/>
    <cellStyle name="20% - Accent1 3 2 2 3 5 4" xfId="17783" xr:uid="{00000000-0005-0000-0000-0000D2440000}"/>
    <cellStyle name="20% - Accent1 3 2 2 3 5 4 2" xfId="17784" xr:uid="{00000000-0005-0000-0000-0000D3440000}"/>
    <cellStyle name="20% - Accent1 3 2 2 3 5 4 2 2" xfId="17785" xr:uid="{00000000-0005-0000-0000-0000D4440000}"/>
    <cellStyle name="20% - Accent1 3 2 2 3 5 4 2 2 2" xfId="17786" xr:uid="{00000000-0005-0000-0000-0000D5440000}"/>
    <cellStyle name="20% - Accent1 3 2 2 3 5 4 2 3" xfId="17787" xr:uid="{00000000-0005-0000-0000-0000D6440000}"/>
    <cellStyle name="20% - Accent1 3 2 2 3 5 4 3" xfId="17788" xr:uid="{00000000-0005-0000-0000-0000D7440000}"/>
    <cellStyle name="20% - Accent1 3 2 2 3 5 4 3 2" xfId="17789" xr:uid="{00000000-0005-0000-0000-0000D8440000}"/>
    <cellStyle name="20% - Accent1 3 2 2 3 5 4 4" xfId="17790" xr:uid="{00000000-0005-0000-0000-0000D9440000}"/>
    <cellStyle name="20% - Accent1 3 2 2 3 5 5" xfId="17791" xr:uid="{00000000-0005-0000-0000-0000DA440000}"/>
    <cellStyle name="20% - Accent1 3 2 2 3 5 5 2" xfId="17792" xr:uid="{00000000-0005-0000-0000-0000DB440000}"/>
    <cellStyle name="20% - Accent1 3 2 2 3 5 5 2 2" xfId="17793" xr:uid="{00000000-0005-0000-0000-0000DC440000}"/>
    <cellStyle name="20% - Accent1 3 2 2 3 5 5 3" xfId="17794" xr:uid="{00000000-0005-0000-0000-0000DD440000}"/>
    <cellStyle name="20% - Accent1 3 2 2 3 5 6" xfId="17795" xr:uid="{00000000-0005-0000-0000-0000DE440000}"/>
    <cellStyle name="20% - Accent1 3 2 2 3 5 6 2" xfId="17796" xr:uid="{00000000-0005-0000-0000-0000DF440000}"/>
    <cellStyle name="20% - Accent1 3 2 2 3 5 6 2 2" xfId="17797" xr:uid="{00000000-0005-0000-0000-0000E0440000}"/>
    <cellStyle name="20% - Accent1 3 2 2 3 5 6 3" xfId="17798" xr:uid="{00000000-0005-0000-0000-0000E1440000}"/>
    <cellStyle name="20% - Accent1 3 2 2 3 5 7" xfId="17799" xr:uid="{00000000-0005-0000-0000-0000E2440000}"/>
    <cellStyle name="20% - Accent1 3 2 2 3 5 7 2" xfId="17800" xr:uid="{00000000-0005-0000-0000-0000E3440000}"/>
    <cellStyle name="20% - Accent1 3 2 2 3 5 8" xfId="17801" xr:uid="{00000000-0005-0000-0000-0000E4440000}"/>
    <cellStyle name="20% - Accent1 3 2 2 3 5 8 2" xfId="17802" xr:uid="{00000000-0005-0000-0000-0000E5440000}"/>
    <cellStyle name="20% - Accent1 3 2 2 3 5 9" xfId="17803" xr:uid="{00000000-0005-0000-0000-0000E6440000}"/>
    <cellStyle name="20% - Accent1 3 2 2 3 6" xfId="17804" xr:uid="{00000000-0005-0000-0000-0000E7440000}"/>
    <cellStyle name="20% - Accent1 3 2 2 3 6 2" xfId="17805" xr:uid="{00000000-0005-0000-0000-0000E8440000}"/>
    <cellStyle name="20% - Accent1 3 2 2 3 6 2 2" xfId="17806" xr:uid="{00000000-0005-0000-0000-0000E9440000}"/>
    <cellStyle name="20% - Accent1 3 2 2 3 6 2 2 2" xfId="17807" xr:uid="{00000000-0005-0000-0000-0000EA440000}"/>
    <cellStyle name="20% - Accent1 3 2 2 3 6 2 2 2 2" xfId="17808" xr:uid="{00000000-0005-0000-0000-0000EB440000}"/>
    <cellStyle name="20% - Accent1 3 2 2 3 6 2 2 3" xfId="17809" xr:uid="{00000000-0005-0000-0000-0000EC440000}"/>
    <cellStyle name="20% - Accent1 3 2 2 3 6 2 3" xfId="17810" xr:uid="{00000000-0005-0000-0000-0000ED440000}"/>
    <cellStyle name="20% - Accent1 3 2 2 3 6 2 3 2" xfId="17811" xr:uid="{00000000-0005-0000-0000-0000EE440000}"/>
    <cellStyle name="20% - Accent1 3 2 2 3 6 2 4" xfId="17812" xr:uid="{00000000-0005-0000-0000-0000EF440000}"/>
    <cellStyle name="20% - Accent1 3 2 2 3 6 3" xfId="17813" xr:uid="{00000000-0005-0000-0000-0000F0440000}"/>
    <cellStyle name="20% - Accent1 3 2 2 3 6 3 2" xfId="17814" xr:uid="{00000000-0005-0000-0000-0000F1440000}"/>
    <cellStyle name="20% - Accent1 3 2 2 3 6 3 2 2" xfId="17815" xr:uid="{00000000-0005-0000-0000-0000F2440000}"/>
    <cellStyle name="20% - Accent1 3 2 2 3 6 3 2 2 2" xfId="17816" xr:uid="{00000000-0005-0000-0000-0000F3440000}"/>
    <cellStyle name="20% - Accent1 3 2 2 3 6 3 2 3" xfId="17817" xr:uid="{00000000-0005-0000-0000-0000F4440000}"/>
    <cellStyle name="20% - Accent1 3 2 2 3 6 3 3" xfId="17818" xr:uid="{00000000-0005-0000-0000-0000F5440000}"/>
    <cellStyle name="20% - Accent1 3 2 2 3 6 3 3 2" xfId="17819" xr:uid="{00000000-0005-0000-0000-0000F6440000}"/>
    <cellStyle name="20% - Accent1 3 2 2 3 6 3 4" xfId="17820" xr:uid="{00000000-0005-0000-0000-0000F7440000}"/>
    <cellStyle name="20% - Accent1 3 2 2 3 6 4" xfId="17821" xr:uid="{00000000-0005-0000-0000-0000F8440000}"/>
    <cellStyle name="20% - Accent1 3 2 2 3 6 4 2" xfId="17822" xr:uid="{00000000-0005-0000-0000-0000F9440000}"/>
    <cellStyle name="20% - Accent1 3 2 2 3 6 4 2 2" xfId="17823" xr:uid="{00000000-0005-0000-0000-0000FA440000}"/>
    <cellStyle name="20% - Accent1 3 2 2 3 6 4 2 2 2" xfId="17824" xr:uid="{00000000-0005-0000-0000-0000FB440000}"/>
    <cellStyle name="20% - Accent1 3 2 2 3 6 4 2 3" xfId="17825" xr:uid="{00000000-0005-0000-0000-0000FC440000}"/>
    <cellStyle name="20% - Accent1 3 2 2 3 6 4 3" xfId="17826" xr:uid="{00000000-0005-0000-0000-0000FD440000}"/>
    <cellStyle name="20% - Accent1 3 2 2 3 6 4 3 2" xfId="17827" xr:uid="{00000000-0005-0000-0000-0000FE440000}"/>
    <cellStyle name="20% - Accent1 3 2 2 3 6 4 4" xfId="17828" xr:uid="{00000000-0005-0000-0000-0000FF440000}"/>
    <cellStyle name="20% - Accent1 3 2 2 3 6 5" xfId="17829" xr:uid="{00000000-0005-0000-0000-000000450000}"/>
    <cellStyle name="20% - Accent1 3 2 2 3 6 5 2" xfId="17830" xr:uid="{00000000-0005-0000-0000-000001450000}"/>
    <cellStyle name="20% - Accent1 3 2 2 3 6 5 2 2" xfId="17831" xr:uid="{00000000-0005-0000-0000-000002450000}"/>
    <cellStyle name="20% - Accent1 3 2 2 3 6 5 3" xfId="17832" xr:uid="{00000000-0005-0000-0000-000003450000}"/>
    <cellStyle name="20% - Accent1 3 2 2 3 6 6" xfId="17833" xr:uid="{00000000-0005-0000-0000-000004450000}"/>
    <cellStyle name="20% - Accent1 3 2 2 3 6 6 2" xfId="17834" xr:uid="{00000000-0005-0000-0000-000005450000}"/>
    <cellStyle name="20% - Accent1 3 2 2 3 6 6 2 2" xfId="17835" xr:uid="{00000000-0005-0000-0000-000006450000}"/>
    <cellStyle name="20% - Accent1 3 2 2 3 6 6 3" xfId="17836" xr:uid="{00000000-0005-0000-0000-000007450000}"/>
    <cellStyle name="20% - Accent1 3 2 2 3 6 7" xfId="17837" xr:uid="{00000000-0005-0000-0000-000008450000}"/>
    <cellStyle name="20% - Accent1 3 2 2 3 6 7 2" xfId="17838" xr:uid="{00000000-0005-0000-0000-000009450000}"/>
    <cellStyle name="20% - Accent1 3 2 2 3 6 8" xfId="17839" xr:uid="{00000000-0005-0000-0000-00000A450000}"/>
    <cellStyle name="20% - Accent1 3 2 2 3 6 8 2" xfId="17840" xr:uid="{00000000-0005-0000-0000-00000B450000}"/>
    <cellStyle name="20% - Accent1 3 2 2 3 6 9" xfId="17841" xr:uid="{00000000-0005-0000-0000-00000C450000}"/>
    <cellStyle name="20% - Accent1 3 2 2 3 7" xfId="17842" xr:uid="{00000000-0005-0000-0000-00000D450000}"/>
    <cellStyle name="20% - Accent1 3 2 2 3 7 2" xfId="17843" xr:uid="{00000000-0005-0000-0000-00000E450000}"/>
    <cellStyle name="20% - Accent1 3 2 2 3 7 2 2" xfId="17844" xr:uid="{00000000-0005-0000-0000-00000F450000}"/>
    <cellStyle name="20% - Accent1 3 2 2 3 7 2 2 2" xfId="17845" xr:uid="{00000000-0005-0000-0000-000010450000}"/>
    <cellStyle name="20% - Accent1 3 2 2 3 7 2 3" xfId="17846" xr:uid="{00000000-0005-0000-0000-000011450000}"/>
    <cellStyle name="20% - Accent1 3 2 2 3 7 3" xfId="17847" xr:uid="{00000000-0005-0000-0000-000012450000}"/>
    <cellStyle name="20% - Accent1 3 2 2 3 7 3 2" xfId="17848" xr:uid="{00000000-0005-0000-0000-000013450000}"/>
    <cellStyle name="20% - Accent1 3 2 2 3 7 4" xfId="17849" xr:uid="{00000000-0005-0000-0000-000014450000}"/>
    <cellStyle name="20% - Accent1 3 2 2 3 8" xfId="17850" xr:uid="{00000000-0005-0000-0000-000015450000}"/>
    <cellStyle name="20% - Accent1 3 2 2 3 8 2" xfId="17851" xr:uid="{00000000-0005-0000-0000-000016450000}"/>
    <cellStyle name="20% - Accent1 3 2 2 3 8 2 2" xfId="17852" xr:uid="{00000000-0005-0000-0000-000017450000}"/>
    <cellStyle name="20% - Accent1 3 2 2 3 8 2 2 2" xfId="17853" xr:uid="{00000000-0005-0000-0000-000018450000}"/>
    <cellStyle name="20% - Accent1 3 2 2 3 8 2 3" xfId="17854" xr:uid="{00000000-0005-0000-0000-000019450000}"/>
    <cellStyle name="20% - Accent1 3 2 2 3 8 3" xfId="17855" xr:uid="{00000000-0005-0000-0000-00001A450000}"/>
    <cellStyle name="20% - Accent1 3 2 2 3 8 3 2" xfId="17856" xr:uid="{00000000-0005-0000-0000-00001B450000}"/>
    <cellStyle name="20% - Accent1 3 2 2 3 8 4" xfId="17857" xr:uid="{00000000-0005-0000-0000-00001C450000}"/>
    <cellStyle name="20% - Accent1 3 2 2 3 9" xfId="17858" xr:uid="{00000000-0005-0000-0000-00001D450000}"/>
    <cellStyle name="20% - Accent1 3 2 2 3 9 2" xfId="17859" xr:uid="{00000000-0005-0000-0000-00001E450000}"/>
    <cellStyle name="20% - Accent1 3 2 2 3 9 2 2" xfId="17860" xr:uid="{00000000-0005-0000-0000-00001F450000}"/>
    <cellStyle name="20% - Accent1 3 2 2 3 9 2 2 2" xfId="17861" xr:uid="{00000000-0005-0000-0000-000020450000}"/>
    <cellStyle name="20% - Accent1 3 2 2 3 9 2 3" xfId="17862" xr:uid="{00000000-0005-0000-0000-000021450000}"/>
    <cellStyle name="20% - Accent1 3 2 2 3 9 3" xfId="17863" xr:uid="{00000000-0005-0000-0000-000022450000}"/>
    <cellStyle name="20% - Accent1 3 2 2 3 9 3 2" xfId="17864" xr:uid="{00000000-0005-0000-0000-000023450000}"/>
    <cellStyle name="20% - Accent1 3 2 2 3 9 4" xfId="17865" xr:uid="{00000000-0005-0000-0000-000024450000}"/>
    <cellStyle name="20% - Accent1 3 2 2 4" xfId="17866" xr:uid="{00000000-0005-0000-0000-000025450000}"/>
    <cellStyle name="20% - Accent1 3 2 2 4 10" xfId="17867" xr:uid="{00000000-0005-0000-0000-000026450000}"/>
    <cellStyle name="20% - Accent1 3 2 2 4 10 2" xfId="17868" xr:uid="{00000000-0005-0000-0000-000027450000}"/>
    <cellStyle name="20% - Accent1 3 2 2 4 11" xfId="17869" xr:uid="{00000000-0005-0000-0000-000028450000}"/>
    <cellStyle name="20% - Accent1 3 2 2 4 2" xfId="17870" xr:uid="{00000000-0005-0000-0000-000029450000}"/>
    <cellStyle name="20% - Accent1 3 2 2 4 2 2" xfId="17871" xr:uid="{00000000-0005-0000-0000-00002A450000}"/>
    <cellStyle name="20% - Accent1 3 2 2 4 2 2 2" xfId="17872" xr:uid="{00000000-0005-0000-0000-00002B450000}"/>
    <cellStyle name="20% - Accent1 3 2 2 4 2 2 2 2" xfId="17873" xr:uid="{00000000-0005-0000-0000-00002C450000}"/>
    <cellStyle name="20% - Accent1 3 2 2 4 2 2 2 2 2" xfId="17874" xr:uid="{00000000-0005-0000-0000-00002D450000}"/>
    <cellStyle name="20% - Accent1 3 2 2 4 2 2 2 3" xfId="17875" xr:uid="{00000000-0005-0000-0000-00002E450000}"/>
    <cellStyle name="20% - Accent1 3 2 2 4 2 2 3" xfId="17876" xr:uid="{00000000-0005-0000-0000-00002F450000}"/>
    <cellStyle name="20% - Accent1 3 2 2 4 2 2 3 2" xfId="17877" xr:uid="{00000000-0005-0000-0000-000030450000}"/>
    <cellStyle name="20% - Accent1 3 2 2 4 2 2 4" xfId="17878" xr:uid="{00000000-0005-0000-0000-000031450000}"/>
    <cellStyle name="20% - Accent1 3 2 2 4 2 3" xfId="17879" xr:uid="{00000000-0005-0000-0000-000032450000}"/>
    <cellStyle name="20% - Accent1 3 2 2 4 2 3 2" xfId="17880" xr:uid="{00000000-0005-0000-0000-000033450000}"/>
    <cellStyle name="20% - Accent1 3 2 2 4 2 3 2 2" xfId="17881" xr:uid="{00000000-0005-0000-0000-000034450000}"/>
    <cellStyle name="20% - Accent1 3 2 2 4 2 3 2 2 2" xfId="17882" xr:uid="{00000000-0005-0000-0000-000035450000}"/>
    <cellStyle name="20% - Accent1 3 2 2 4 2 3 2 3" xfId="17883" xr:uid="{00000000-0005-0000-0000-000036450000}"/>
    <cellStyle name="20% - Accent1 3 2 2 4 2 3 3" xfId="17884" xr:uid="{00000000-0005-0000-0000-000037450000}"/>
    <cellStyle name="20% - Accent1 3 2 2 4 2 3 3 2" xfId="17885" xr:uid="{00000000-0005-0000-0000-000038450000}"/>
    <cellStyle name="20% - Accent1 3 2 2 4 2 3 4" xfId="17886" xr:uid="{00000000-0005-0000-0000-000039450000}"/>
    <cellStyle name="20% - Accent1 3 2 2 4 2 4" xfId="17887" xr:uid="{00000000-0005-0000-0000-00003A450000}"/>
    <cellStyle name="20% - Accent1 3 2 2 4 2 4 2" xfId="17888" xr:uid="{00000000-0005-0000-0000-00003B450000}"/>
    <cellStyle name="20% - Accent1 3 2 2 4 2 4 2 2" xfId="17889" xr:uid="{00000000-0005-0000-0000-00003C450000}"/>
    <cellStyle name="20% - Accent1 3 2 2 4 2 4 2 2 2" xfId="17890" xr:uid="{00000000-0005-0000-0000-00003D450000}"/>
    <cellStyle name="20% - Accent1 3 2 2 4 2 4 2 3" xfId="17891" xr:uid="{00000000-0005-0000-0000-00003E450000}"/>
    <cellStyle name="20% - Accent1 3 2 2 4 2 4 3" xfId="17892" xr:uid="{00000000-0005-0000-0000-00003F450000}"/>
    <cellStyle name="20% - Accent1 3 2 2 4 2 4 3 2" xfId="17893" xr:uid="{00000000-0005-0000-0000-000040450000}"/>
    <cellStyle name="20% - Accent1 3 2 2 4 2 4 4" xfId="17894" xr:uid="{00000000-0005-0000-0000-000041450000}"/>
    <cellStyle name="20% - Accent1 3 2 2 4 2 5" xfId="17895" xr:uid="{00000000-0005-0000-0000-000042450000}"/>
    <cellStyle name="20% - Accent1 3 2 2 4 2 5 2" xfId="17896" xr:uid="{00000000-0005-0000-0000-000043450000}"/>
    <cellStyle name="20% - Accent1 3 2 2 4 2 5 2 2" xfId="17897" xr:uid="{00000000-0005-0000-0000-000044450000}"/>
    <cellStyle name="20% - Accent1 3 2 2 4 2 5 3" xfId="17898" xr:uid="{00000000-0005-0000-0000-000045450000}"/>
    <cellStyle name="20% - Accent1 3 2 2 4 2 6" xfId="17899" xr:uid="{00000000-0005-0000-0000-000046450000}"/>
    <cellStyle name="20% - Accent1 3 2 2 4 2 6 2" xfId="17900" xr:uid="{00000000-0005-0000-0000-000047450000}"/>
    <cellStyle name="20% - Accent1 3 2 2 4 2 6 2 2" xfId="17901" xr:uid="{00000000-0005-0000-0000-000048450000}"/>
    <cellStyle name="20% - Accent1 3 2 2 4 2 6 3" xfId="17902" xr:uid="{00000000-0005-0000-0000-000049450000}"/>
    <cellStyle name="20% - Accent1 3 2 2 4 2 7" xfId="17903" xr:uid="{00000000-0005-0000-0000-00004A450000}"/>
    <cellStyle name="20% - Accent1 3 2 2 4 2 7 2" xfId="17904" xr:uid="{00000000-0005-0000-0000-00004B450000}"/>
    <cellStyle name="20% - Accent1 3 2 2 4 2 8" xfId="17905" xr:uid="{00000000-0005-0000-0000-00004C450000}"/>
    <cellStyle name="20% - Accent1 3 2 2 4 2 8 2" xfId="17906" xr:uid="{00000000-0005-0000-0000-00004D450000}"/>
    <cellStyle name="20% - Accent1 3 2 2 4 2 9" xfId="17907" xr:uid="{00000000-0005-0000-0000-00004E450000}"/>
    <cellStyle name="20% - Accent1 3 2 2 4 3" xfId="17908" xr:uid="{00000000-0005-0000-0000-00004F450000}"/>
    <cellStyle name="20% - Accent1 3 2 2 4 3 2" xfId="17909" xr:uid="{00000000-0005-0000-0000-000050450000}"/>
    <cellStyle name="20% - Accent1 3 2 2 4 3 2 2" xfId="17910" xr:uid="{00000000-0005-0000-0000-000051450000}"/>
    <cellStyle name="20% - Accent1 3 2 2 4 3 2 2 2" xfId="17911" xr:uid="{00000000-0005-0000-0000-000052450000}"/>
    <cellStyle name="20% - Accent1 3 2 2 4 3 2 2 2 2" xfId="17912" xr:uid="{00000000-0005-0000-0000-000053450000}"/>
    <cellStyle name="20% - Accent1 3 2 2 4 3 2 2 3" xfId="17913" xr:uid="{00000000-0005-0000-0000-000054450000}"/>
    <cellStyle name="20% - Accent1 3 2 2 4 3 2 3" xfId="17914" xr:uid="{00000000-0005-0000-0000-000055450000}"/>
    <cellStyle name="20% - Accent1 3 2 2 4 3 2 3 2" xfId="17915" xr:uid="{00000000-0005-0000-0000-000056450000}"/>
    <cellStyle name="20% - Accent1 3 2 2 4 3 2 4" xfId="17916" xr:uid="{00000000-0005-0000-0000-000057450000}"/>
    <cellStyle name="20% - Accent1 3 2 2 4 3 3" xfId="17917" xr:uid="{00000000-0005-0000-0000-000058450000}"/>
    <cellStyle name="20% - Accent1 3 2 2 4 3 3 2" xfId="17918" xr:uid="{00000000-0005-0000-0000-000059450000}"/>
    <cellStyle name="20% - Accent1 3 2 2 4 3 3 2 2" xfId="17919" xr:uid="{00000000-0005-0000-0000-00005A450000}"/>
    <cellStyle name="20% - Accent1 3 2 2 4 3 3 2 2 2" xfId="17920" xr:uid="{00000000-0005-0000-0000-00005B450000}"/>
    <cellStyle name="20% - Accent1 3 2 2 4 3 3 2 3" xfId="17921" xr:uid="{00000000-0005-0000-0000-00005C450000}"/>
    <cellStyle name="20% - Accent1 3 2 2 4 3 3 3" xfId="17922" xr:uid="{00000000-0005-0000-0000-00005D450000}"/>
    <cellStyle name="20% - Accent1 3 2 2 4 3 3 3 2" xfId="17923" xr:uid="{00000000-0005-0000-0000-00005E450000}"/>
    <cellStyle name="20% - Accent1 3 2 2 4 3 3 4" xfId="17924" xr:uid="{00000000-0005-0000-0000-00005F450000}"/>
    <cellStyle name="20% - Accent1 3 2 2 4 3 4" xfId="17925" xr:uid="{00000000-0005-0000-0000-000060450000}"/>
    <cellStyle name="20% - Accent1 3 2 2 4 3 4 2" xfId="17926" xr:uid="{00000000-0005-0000-0000-000061450000}"/>
    <cellStyle name="20% - Accent1 3 2 2 4 3 4 2 2" xfId="17927" xr:uid="{00000000-0005-0000-0000-000062450000}"/>
    <cellStyle name="20% - Accent1 3 2 2 4 3 4 2 2 2" xfId="17928" xr:uid="{00000000-0005-0000-0000-000063450000}"/>
    <cellStyle name="20% - Accent1 3 2 2 4 3 4 2 3" xfId="17929" xr:uid="{00000000-0005-0000-0000-000064450000}"/>
    <cellStyle name="20% - Accent1 3 2 2 4 3 4 3" xfId="17930" xr:uid="{00000000-0005-0000-0000-000065450000}"/>
    <cellStyle name="20% - Accent1 3 2 2 4 3 4 3 2" xfId="17931" xr:uid="{00000000-0005-0000-0000-000066450000}"/>
    <cellStyle name="20% - Accent1 3 2 2 4 3 4 4" xfId="17932" xr:uid="{00000000-0005-0000-0000-000067450000}"/>
    <cellStyle name="20% - Accent1 3 2 2 4 3 5" xfId="17933" xr:uid="{00000000-0005-0000-0000-000068450000}"/>
    <cellStyle name="20% - Accent1 3 2 2 4 3 5 2" xfId="17934" xr:uid="{00000000-0005-0000-0000-000069450000}"/>
    <cellStyle name="20% - Accent1 3 2 2 4 3 5 2 2" xfId="17935" xr:uid="{00000000-0005-0000-0000-00006A450000}"/>
    <cellStyle name="20% - Accent1 3 2 2 4 3 5 3" xfId="17936" xr:uid="{00000000-0005-0000-0000-00006B450000}"/>
    <cellStyle name="20% - Accent1 3 2 2 4 3 6" xfId="17937" xr:uid="{00000000-0005-0000-0000-00006C450000}"/>
    <cellStyle name="20% - Accent1 3 2 2 4 3 6 2" xfId="17938" xr:uid="{00000000-0005-0000-0000-00006D450000}"/>
    <cellStyle name="20% - Accent1 3 2 2 4 3 6 2 2" xfId="17939" xr:uid="{00000000-0005-0000-0000-00006E450000}"/>
    <cellStyle name="20% - Accent1 3 2 2 4 3 6 3" xfId="17940" xr:uid="{00000000-0005-0000-0000-00006F450000}"/>
    <cellStyle name="20% - Accent1 3 2 2 4 3 7" xfId="17941" xr:uid="{00000000-0005-0000-0000-000070450000}"/>
    <cellStyle name="20% - Accent1 3 2 2 4 3 7 2" xfId="17942" xr:uid="{00000000-0005-0000-0000-000071450000}"/>
    <cellStyle name="20% - Accent1 3 2 2 4 3 8" xfId="17943" xr:uid="{00000000-0005-0000-0000-000072450000}"/>
    <cellStyle name="20% - Accent1 3 2 2 4 3 8 2" xfId="17944" xr:uid="{00000000-0005-0000-0000-000073450000}"/>
    <cellStyle name="20% - Accent1 3 2 2 4 3 9" xfId="17945" xr:uid="{00000000-0005-0000-0000-000074450000}"/>
    <cellStyle name="20% - Accent1 3 2 2 4 4" xfId="17946" xr:uid="{00000000-0005-0000-0000-000075450000}"/>
    <cellStyle name="20% - Accent1 3 2 2 4 4 2" xfId="17947" xr:uid="{00000000-0005-0000-0000-000076450000}"/>
    <cellStyle name="20% - Accent1 3 2 2 4 4 2 2" xfId="17948" xr:uid="{00000000-0005-0000-0000-000077450000}"/>
    <cellStyle name="20% - Accent1 3 2 2 4 4 2 2 2" xfId="17949" xr:uid="{00000000-0005-0000-0000-000078450000}"/>
    <cellStyle name="20% - Accent1 3 2 2 4 4 2 3" xfId="17950" xr:uid="{00000000-0005-0000-0000-000079450000}"/>
    <cellStyle name="20% - Accent1 3 2 2 4 4 3" xfId="17951" xr:uid="{00000000-0005-0000-0000-00007A450000}"/>
    <cellStyle name="20% - Accent1 3 2 2 4 4 3 2" xfId="17952" xr:uid="{00000000-0005-0000-0000-00007B450000}"/>
    <cellStyle name="20% - Accent1 3 2 2 4 4 4" xfId="17953" xr:uid="{00000000-0005-0000-0000-00007C450000}"/>
    <cellStyle name="20% - Accent1 3 2 2 4 5" xfId="17954" xr:uid="{00000000-0005-0000-0000-00007D450000}"/>
    <cellStyle name="20% - Accent1 3 2 2 4 5 2" xfId="17955" xr:uid="{00000000-0005-0000-0000-00007E450000}"/>
    <cellStyle name="20% - Accent1 3 2 2 4 5 2 2" xfId="17956" xr:uid="{00000000-0005-0000-0000-00007F450000}"/>
    <cellStyle name="20% - Accent1 3 2 2 4 5 2 2 2" xfId="17957" xr:uid="{00000000-0005-0000-0000-000080450000}"/>
    <cellStyle name="20% - Accent1 3 2 2 4 5 2 3" xfId="17958" xr:uid="{00000000-0005-0000-0000-000081450000}"/>
    <cellStyle name="20% - Accent1 3 2 2 4 5 3" xfId="17959" xr:uid="{00000000-0005-0000-0000-000082450000}"/>
    <cellStyle name="20% - Accent1 3 2 2 4 5 3 2" xfId="17960" xr:uid="{00000000-0005-0000-0000-000083450000}"/>
    <cellStyle name="20% - Accent1 3 2 2 4 5 4" xfId="17961" xr:uid="{00000000-0005-0000-0000-000084450000}"/>
    <cellStyle name="20% - Accent1 3 2 2 4 6" xfId="17962" xr:uid="{00000000-0005-0000-0000-000085450000}"/>
    <cellStyle name="20% - Accent1 3 2 2 4 6 2" xfId="17963" xr:uid="{00000000-0005-0000-0000-000086450000}"/>
    <cellStyle name="20% - Accent1 3 2 2 4 6 2 2" xfId="17964" xr:uid="{00000000-0005-0000-0000-000087450000}"/>
    <cellStyle name="20% - Accent1 3 2 2 4 6 2 2 2" xfId="17965" xr:uid="{00000000-0005-0000-0000-000088450000}"/>
    <cellStyle name="20% - Accent1 3 2 2 4 6 2 3" xfId="17966" xr:uid="{00000000-0005-0000-0000-000089450000}"/>
    <cellStyle name="20% - Accent1 3 2 2 4 6 3" xfId="17967" xr:uid="{00000000-0005-0000-0000-00008A450000}"/>
    <cellStyle name="20% - Accent1 3 2 2 4 6 3 2" xfId="17968" xr:uid="{00000000-0005-0000-0000-00008B450000}"/>
    <cellStyle name="20% - Accent1 3 2 2 4 6 4" xfId="17969" xr:uid="{00000000-0005-0000-0000-00008C450000}"/>
    <cellStyle name="20% - Accent1 3 2 2 4 7" xfId="17970" xr:uid="{00000000-0005-0000-0000-00008D450000}"/>
    <cellStyle name="20% - Accent1 3 2 2 4 7 2" xfId="17971" xr:uid="{00000000-0005-0000-0000-00008E450000}"/>
    <cellStyle name="20% - Accent1 3 2 2 4 7 2 2" xfId="17972" xr:uid="{00000000-0005-0000-0000-00008F450000}"/>
    <cellStyle name="20% - Accent1 3 2 2 4 7 3" xfId="17973" xr:uid="{00000000-0005-0000-0000-000090450000}"/>
    <cellStyle name="20% - Accent1 3 2 2 4 8" xfId="17974" xr:uid="{00000000-0005-0000-0000-000091450000}"/>
    <cellStyle name="20% - Accent1 3 2 2 4 8 2" xfId="17975" xr:uid="{00000000-0005-0000-0000-000092450000}"/>
    <cellStyle name="20% - Accent1 3 2 2 4 8 2 2" xfId="17976" xr:uid="{00000000-0005-0000-0000-000093450000}"/>
    <cellStyle name="20% - Accent1 3 2 2 4 8 3" xfId="17977" xr:uid="{00000000-0005-0000-0000-000094450000}"/>
    <cellStyle name="20% - Accent1 3 2 2 4 9" xfId="17978" xr:uid="{00000000-0005-0000-0000-000095450000}"/>
    <cellStyle name="20% - Accent1 3 2 2 4 9 2" xfId="17979" xr:uid="{00000000-0005-0000-0000-000096450000}"/>
    <cellStyle name="20% - Accent1 3 2 2 5" xfId="17980" xr:uid="{00000000-0005-0000-0000-000097450000}"/>
    <cellStyle name="20% - Accent1 3 2 2 5 10" xfId="17981" xr:uid="{00000000-0005-0000-0000-000098450000}"/>
    <cellStyle name="20% - Accent1 3 2 2 5 10 2" xfId="17982" xr:uid="{00000000-0005-0000-0000-000099450000}"/>
    <cellStyle name="20% - Accent1 3 2 2 5 11" xfId="17983" xr:uid="{00000000-0005-0000-0000-00009A450000}"/>
    <cellStyle name="20% - Accent1 3 2 2 5 2" xfId="17984" xr:uid="{00000000-0005-0000-0000-00009B450000}"/>
    <cellStyle name="20% - Accent1 3 2 2 5 2 2" xfId="17985" xr:uid="{00000000-0005-0000-0000-00009C450000}"/>
    <cellStyle name="20% - Accent1 3 2 2 5 2 2 2" xfId="17986" xr:uid="{00000000-0005-0000-0000-00009D450000}"/>
    <cellStyle name="20% - Accent1 3 2 2 5 2 2 2 2" xfId="17987" xr:uid="{00000000-0005-0000-0000-00009E450000}"/>
    <cellStyle name="20% - Accent1 3 2 2 5 2 2 2 2 2" xfId="17988" xr:uid="{00000000-0005-0000-0000-00009F450000}"/>
    <cellStyle name="20% - Accent1 3 2 2 5 2 2 2 3" xfId="17989" xr:uid="{00000000-0005-0000-0000-0000A0450000}"/>
    <cellStyle name="20% - Accent1 3 2 2 5 2 2 3" xfId="17990" xr:uid="{00000000-0005-0000-0000-0000A1450000}"/>
    <cellStyle name="20% - Accent1 3 2 2 5 2 2 3 2" xfId="17991" xr:uid="{00000000-0005-0000-0000-0000A2450000}"/>
    <cellStyle name="20% - Accent1 3 2 2 5 2 2 4" xfId="17992" xr:uid="{00000000-0005-0000-0000-0000A3450000}"/>
    <cellStyle name="20% - Accent1 3 2 2 5 2 3" xfId="17993" xr:uid="{00000000-0005-0000-0000-0000A4450000}"/>
    <cellStyle name="20% - Accent1 3 2 2 5 2 3 2" xfId="17994" xr:uid="{00000000-0005-0000-0000-0000A5450000}"/>
    <cellStyle name="20% - Accent1 3 2 2 5 2 3 2 2" xfId="17995" xr:uid="{00000000-0005-0000-0000-0000A6450000}"/>
    <cellStyle name="20% - Accent1 3 2 2 5 2 3 2 2 2" xfId="17996" xr:uid="{00000000-0005-0000-0000-0000A7450000}"/>
    <cellStyle name="20% - Accent1 3 2 2 5 2 3 2 3" xfId="17997" xr:uid="{00000000-0005-0000-0000-0000A8450000}"/>
    <cellStyle name="20% - Accent1 3 2 2 5 2 3 3" xfId="17998" xr:uid="{00000000-0005-0000-0000-0000A9450000}"/>
    <cellStyle name="20% - Accent1 3 2 2 5 2 3 3 2" xfId="17999" xr:uid="{00000000-0005-0000-0000-0000AA450000}"/>
    <cellStyle name="20% - Accent1 3 2 2 5 2 3 4" xfId="18000" xr:uid="{00000000-0005-0000-0000-0000AB450000}"/>
    <cellStyle name="20% - Accent1 3 2 2 5 2 4" xfId="18001" xr:uid="{00000000-0005-0000-0000-0000AC450000}"/>
    <cellStyle name="20% - Accent1 3 2 2 5 2 4 2" xfId="18002" xr:uid="{00000000-0005-0000-0000-0000AD450000}"/>
    <cellStyle name="20% - Accent1 3 2 2 5 2 4 2 2" xfId="18003" xr:uid="{00000000-0005-0000-0000-0000AE450000}"/>
    <cellStyle name="20% - Accent1 3 2 2 5 2 4 2 2 2" xfId="18004" xr:uid="{00000000-0005-0000-0000-0000AF450000}"/>
    <cellStyle name="20% - Accent1 3 2 2 5 2 4 2 3" xfId="18005" xr:uid="{00000000-0005-0000-0000-0000B0450000}"/>
    <cellStyle name="20% - Accent1 3 2 2 5 2 4 3" xfId="18006" xr:uid="{00000000-0005-0000-0000-0000B1450000}"/>
    <cellStyle name="20% - Accent1 3 2 2 5 2 4 3 2" xfId="18007" xr:uid="{00000000-0005-0000-0000-0000B2450000}"/>
    <cellStyle name="20% - Accent1 3 2 2 5 2 4 4" xfId="18008" xr:uid="{00000000-0005-0000-0000-0000B3450000}"/>
    <cellStyle name="20% - Accent1 3 2 2 5 2 5" xfId="18009" xr:uid="{00000000-0005-0000-0000-0000B4450000}"/>
    <cellStyle name="20% - Accent1 3 2 2 5 2 5 2" xfId="18010" xr:uid="{00000000-0005-0000-0000-0000B5450000}"/>
    <cellStyle name="20% - Accent1 3 2 2 5 2 5 2 2" xfId="18011" xr:uid="{00000000-0005-0000-0000-0000B6450000}"/>
    <cellStyle name="20% - Accent1 3 2 2 5 2 5 3" xfId="18012" xr:uid="{00000000-0005-0000-0000-0000B7450000}"/>
    <cellStyle name="20% - Accent1 3 2 2 5 2 6" xfId="18013" xr:uid="{00000000-0005-0000-0000-0000B8450000}"/>
    <cellStyle name="20% - Accent1 3 2 2 5 2 6 2" xfId="18014" xr:uid="{00000000-0005-0000-0000-0000B9450000}"/>
    <cellStyle name="20% - Accent1 3 2 2 5 2 6 2 2" xfId="18015" xr:uid="{00000000-0005-0000-0000-0000BA450000}"/>
    <cellStyle name="20% - Accent1 3 2 2 5 2 6 3" xfId="18016" xr:uid="{00000000-0005-0000-0000-0000BB450000}"/>
    <cellStyle name="20% - Accent1 3 2 2 5 2 7" xfId="18017" xr:uid="{00000000-0005-0000-0000-0000BC450000}"/>
    <cellStyle name="20% - Accent1 3 2 2 5 2 7 2" xfId="18018" xr:uid="{00000000-0005-0000-0000-0000BD450000}"/>
    <cellStyle name="20% - Accent1 3 2 2 5 2 8" xfId="18019" xr:uid="{00000000-0005-0000-0000-0000BE450000}"/>
    <cellStyle name="20% - Accent1 3 2 2 5 2 8 2" xfId="18020" xr:uid="{00000000-0005-0000-0000-0000BF450000}"/>
    <cellStyle name="20% - Accent1 3 2 2 5 2 9" xfId="18021" xr:uid="{00000000-0005-0000-0000-0000C0450000}"/>
    <cellStyle name="20% - Accent1 3 2 2 5 3" xfId="18022" xr:uid="{00000000-0005-0000-0000-0000C1450000}"/>
    <cellStyle name="20% - Accent1 3 2 2 5 3 2" xfId="18023" xr:uid="{00000000-0005-0000-0000-0000C2450000}"/>
    <cellStyle name="20% - Accent1 3 2 2 5 3 2 2" xfId="18024" xr:uid="{00000000-0005-0000-0000-0000C3450000}"/>
    <cellStyle name="20% - Accent1 3 2 2 5 3 2 2 2" xfId="18025" xr:uid="{00000000-0005-0000-0000-0000C4450000}"/>
    <cellStyle name="20% - Accent1 3 2 2 5 3 2 2 2 2" xfId="18026" xr:uid="{00000000-0005-0000-0000-0000C5450000}"/>
    <cellStyle name="20% - Accent1 3 2 2 5 3 2 2 3" xfId="18027" xr:uid="{00000000-0005-0000-0000-0000C6450000}"/>
    <cellStyle name="20% - Accent1 3 2 2 5 3 2 3" xfId="18028" xr:uid="{00000000-0005-0000-0000-0000C7450000}"/>
    <cellStyle name="20% - Accent1 3 2 2 5 3 2 3 2" xfId="18029" xr:uid="{00000000-0005-0000-0000-0000C8450000}"/>
    <cellStyle name="20% - Accent1 3 2 2 5 3 2 4" xfId="18030" xr:uid="{00000000-0005-0000-0000-0000C9450000}"/>
    <cellStyle name="20% - Accent1 3 2 2 5 3 3" xfId="18031" xr:uid="{00000000-0005-0000-0000-0000CA450000}"/>
    <cellStyle name="20% - Accent1 3 2 2 5 3 3 2" xfId="18032" xr:uid="{00000000-0005-0000-0000-0000CB450000}"/>
    <cellStyle name="20% - Accent1 3 2 2 5 3 3 2 2" xfId="18033" xr:uid="{00000000-0005-0000-0000-0000CC450000}"/>
    <cellStyle name="20% - Accent1 3 2 2 5 3 3 2 2 2" xfId="18034" xr:uid="{00000000-0005-0000-0000-0000CD450000}"/>
    <cellStyle name="20% - Accent1 3 2 2 5 3 3 2 3" xfId="18035" xr:uid="{00000000-0005-0000-0000-0000CE450000}"/>
    <cellStyle name="20% - Accent1 3 2 2 5 3 3 3" xfId="18036" xr:uid="{00000000-0005-0000-0000-0000CF450000}"/>
    <cellStyle name="20% - Accent1 3 2 2 5 3 3 3 2" xfId="18037" xr:uid="{00000000-0005-0000-0000-0000D0450000}"/>
    <cellStyle name="20% - Accent1 3 2 2 5 3 3 4" xfId="18038" xr:uid="{00000000-0005-0000-0000-0000D1450000}"/>
    <cellStyle name="20% - Accent1 3 2 2 5 3 4" xfId="18039" xr:uid="{00000000-0005-0000-0000-0000D2450000}"/>
    <cellStyle name="20% - Accent1 3 2 2 5 3 4 2" xfId="18040" xr:uid="{00000000-0005-0000-0000-0000D3450000}"/>
    <cellStyle name="20% - Accent1 3 2 2 5 3 4 2 2" xfId="18041" xr:uid="{00000000-0005-0000-0000-0000D4450000}"/>
    <cellStyle name="20% - Accent1 3 2 2 5 3 4 2 2 2" xfId="18042" xr:uid="{00000000-0005-0000-0000-0000D5450000}"/>
    <cellStyle name="20% - Accent1 3 2 2 5 3 4 2 3" xfId="18043" xr:uid="{00000000-0005-0000-0000-0000D6450000}"/>
    <cellStyle name="20% - Accent1 3 2 2 5 3 4 3" xfId="18044" xr:uid="{00000000-0005-0000-0000-0000D7450000}"/>
    <cellStyle name="20% - Accent1 3 2 2 5 3 4 3 2" xfId="18045" xr:uid="{00000000-0005-0000-0000-0000D8450000}"/>
    <cellStyle name="20% - Accent1 3 2 2 5 3 4 4" xfId="18046" xr:uid="{00000000-0005-0000-0000-0000D9450000}"/>
    <cellStyle name="20% - Accent1 3 2 2 5 3 5" xfId="18047" xr:uid="{00000000-0005-0000-0000-0000DA450000}"/>
    <cellStyle name="20% - Accent1 3 2 2 5 3 5 2" xfId="18048" xr:uid="{00000000-0005-0000-0000-0000DB450000}"/>
    <cellStyle name="20% - Accent1 3 2 2 5 3 5 2 2" xfId="18049" xr:uid="{00000000-0005-0000-0000-0000DC450000}"/>
    <cellStyle name="20% - Accent1 3 2 2 5 3 5 3" xfId="18050" xr:uid="{00000000-0005-0000-0000-0000DD450000}"/>
    <cellStyle name="20% - Accent1 3 2 2 5 3 6" xfId="18051" xr:uid="{00000000-0005-0000-0000-0000DE450000}"/>
    <cellStyle name="20% - Accent1 3 2 2 5 3 6 2" xfId="18052" xr:uid="{00000000-0005-0000-0000-0000DF450000}"/>
    <cellStyle name="20% - Accent1 3 2 2 5 3 6 2 2" xfId="18053" xr:uid="{00000000-0005-0000-0000-0000E0450000}"/>
    <cellStyle name="20% - Accent1 3 2 2 5 3 6 3" xfId="18054" xr:uid="{00000000-0005-0000-0000-0000E1450000}"/>
    <cellStyle name="20% - Accent1 3 2 2 5 3 7" xfId="18055" xr:uid="{00000000-0005-0000-0000-0000E2450000}"/>
    <cellStyle name="20% - Accent1 3 2 2 5 3 7 2" xfId="18056" xr:uid="{00000000-0005-0000-0000-0000E3450000}"/>
    <cellStyle name="20% - Accent1 3 2 2 5 3 8" xfId="18057" xr:uid="{00000000-0005-0000-0000-0000E4450000}"/>
    <cellStyle name="20% - Accent1 3 2 2 5 3 8 2" xfId="18058" xr:uid="{00000000-0005-0000-0000-0000E5450000}"/>
    <cellStyle name="20% - Accent1 3 2 2 5 3 9" xfId="18059" xr:uid="{00000000-0005-0000-0000-0000E6450000}"/>
    <cellStyle name="20% - Accent1 3 2 2 5 4" xfId="18060" xr:uid="{00000000-0005-0000-0000-0000E7450000}"/>
    <cellStyle name="20% - Accent1 3 2 2 5 4 2" xfId="18061" xr:uid="{00000000-0005-0000-0000-0000E8450000}"/>
    <cellStyle name="20% - Accent1 3 2 2 5 4 2 2" xfId="18062" xr:uid="{00000000-0005-0000-0000-0000E9450000}"/>
    <cellStyle name="20% - Accent1 3 2 2 5 4 2 2 2" xfId="18063" xr:uid="{00000000-0005-0000-0000-0000EA450000}"/>
    <cellStyle name="20% - Accent1 3 2 2 5 4 2 3" xfId="18064" xr:uid="{00000000-0005-0000-0000-0000EB450000}"/>
    <cellStyle name="20% - Accent1 3 2 2 5 4 3" xfId="18065" xr:uid="{00000000-0005-0000-0000-0000EC450000}"/>
    <cellStyle name="20% - Accent1 3 2 2 5 4 3 2" xfId="18066" xr:uid="{00000000-0005-0000-0000-0000ED450000}"/>
    <cellStyle name="20% - Accent1 3 2 2 5 4 4" xfId="18067" xr:uid="{00000000-0005-0000-0000-0000EE450000}"/>
    <cellStyle name="20% - Accent1 3 2 2 5 5" xfId="18068" xr:uid="{00000000-0005-0000-0000-0000EF450000}"/>
    <cellStyle name="20% - Accent1 3 2 2 5 5 2" xfId="18069" xr:uid="{00000000-0005-0000-0000-0000F0450000}"/>
    <cellStyle name="20% - Accent1 3 2 2 5 5 2 2" xfId="18070" xr:uid="{00000000-0005-0000-0000-0000F1450000}"/>
    <cellStyle name="20% - Accent1 3 2 2 5 5 2 2 2" xfId="18071" xr:uid="{00000000-0005-0000-0000-0000F2450000}"/>
    <cellStyle name="20% - Accent1 3 2 2 5 5 2 3" xfId="18072" xr:uid="{00000000-0005-0000-0000-0000F3450000}"/>
    <cellStyle name="20% - Accent1 3 2 2 5 5 3" xfId="18073" xr:uid="{00000000-0005-0000-0000-0000F4450000}"/>
    <cellStyle name="20% - Accent1 3 2 2 5 5 3 2" xfId="18074" xr:uid="{00000000-0005-0000-0000-0000F5450000}"/>
    <cellStyle name="20% - Accent1 3 2 2 5 5 4" xfId="18075" xr:uid="{00000000-0005-0000-0000-0000F6450000}"/>
    <cellStyle name="20% - Accent1 3 2 2 5 6" xfId="18076" xr:uid="{00000000-0005-0000-0000-0000F7450000}"/>
    <cellStyle name="20% - Accent1 3 2 2 5 6 2" xfId="18077" xr:uid="{00000000-0005-0000-0000-0000F8450000}"/>
    <cellStyle name="20% - Accent1 3 2 2 5 6 2 2" xfId="18078" xr:uid="{00000000-0005-0000-0000-0000F9450000}"/>
    <cellStyle name="20% - Accent1 3 2 2 5 6 2 2 2" xfId="18079" xr:uid="{00000000-0005-0000-0000-0000FA450000}"/>
    <cellStyle name="20% - Accent1 3 2 2 5 6 2 3" xfId="18080" xr:uid="{00000000-0005-0000-0000-0000FB450000}"/>
    <cellStyle name="20% - Accent1 3 2 2 5 6 3" xfId="18081" xr:uid="{00000000-0005-0000-0000-0000FC450000}"/>
    <cellStyle name="20% - Accent1 3 2 2 5 6 3 2" xfId="18082" xr:uid="{00000000-0005-0000-0000-0000FD450000}"/>
    <cellStyle name="20% - Accent1 3 2 2 5 6 4" xfId="18083" xr:uid="{00000000-0005-0000-0000-0000FE450000}"/>
    <cellStyle name="20% - Accent1 3 2 2 5 7" xfId="18084" xr:uid="{00000000-0005-0000-0000-0000FF450000}"/>
    <cellStyle name="20% - Accent1 3 2 2 5 7 2" xfId="18085" xr:uid="{00000000-0005-0000-0000-000000460000}"/>
    <cellStyle name="20% - Accent1 3 2 2 5 7 2 2" xfId="18086" xr:uid="{00000000-0005-0000-0000-000001460000}"/>
    <cellStyle name="20% - Accent1 3 2 2 5 7 3" xfId="18087" xr:uid="{00000000-0005-0000-0000-000002460000}"/>
    <cellStyle name="20% - Accent1 3 2 2 5 8" xfId="18088" xr:uid="{00000000-0005-0000-0000-000003460000}"/>
    <cellStyle name="20% - Accent1 3 2 2 5 8 2" xfId="18089" xr:uid="{00000000-0005-0000-0000-000004460000}"/>
    <cellStyle name="20% - Accent1 3 2 2 5 8 2 2" xfId="18090" xr:uid="{00000000-0005-0000-0000-000005460000}"/>
    <cellStyle name="20% - Accent1 3 2 2 5 8 3" xfId="18091" xr:uid="{00000000-0005-0000-0000-000006460000}"/>
    <cellStyle name="20% - Accent1 3 2 2 5 9" xfId="18092" xr:uid="{00000000-0005-0000-0000-000007460000}"/>
    <cellStyle name="20% - Accent1 3 2 2 5 9 2" xfId="18093" xr:uid="{00000000-0005-0000-0000-000008460000}"/>
    <cellStyle name="20% - Accent1 3 2 2 6" xfId="18094" xr:uid="{00000000-0005-0000-0000-000009460000}"/>
    <cellStyle name="20% - Accent1 3 2 2 6 10" xfId="18095" xr:uid="{00000000-0005-0000-0000-00000A460000}"/>
    <cellStyle name="20% - Accent1 3 2 2 6 10 2" xfId="18096" xr:uid="{00000000-0005-0000-0000-00000B460000}"/>
    <cellStyle name="20% - Accent1 3 2 2 6 11" xfId="18097" xr:uid="{00000000-0005-0000-0000-00000C460000}"/>
    <cellStyle name="20% - Accent1 3 2 2 6 2" xfId="18098" xr:uid="{00000000-0005-0000-0000-00000D460000}"/>
    <cellStyle name="20% - Accent1 3 2 2 6 2 2" xfId="18099" xr:uid="{00000000-0005-0000-0000-00000E460000}"/>
    <cellStyle name="20% - Accent1 3 2 2 6 2 2 2" xfId="18100" xr:uid="{00000000-0005-0000-0000-00000F460000}"/>
    <cellStyle name="20% - Accent1 3 2 2 6 2 2 2 2" xfId="18101" xr:uid="{00000000-0005-0000-0000-000010460000}"/>
    <cellStyle name="20% - Accent1 3 2 2 6 2 2 2 2 2" xfId="18102" xr:uid="{00000000-0005-0000-0000-000011460000}"/>
    <cellStyle name="20% - Accent1 3 2 2 6 2 2 2 3" xfId="18103" xr:uid="{00000000-0005-0000-0000-000012460000}"/>
    <cellStyle name="20% - Accent1 3 2 2 6 2 2 3" xfId="18104" xr:uid="{00000000-0005-0000-0000-000013460000}"/>
    <cellStyle name="20% - Accent1 3 2 2 6 2 2 3 2" xfId="18105" xr:uid="{00000000-0005-0000-0000-000014460000}"/>
    <cellStyle name="20% - Accent1 3 2 2 6 2 2 4" xfId="18106" xr:uid="{00000000-0005-0000-0000-000015460000}"/>
    <cellStyle name="20% - Accent1 3 2 2 6 2 3" xfId="18107" xr:uid="{00000000-0005-0000-0000-000016460000}"/>
    <cellStyle name="20% - Accent1 3 2 2 6 2 3 2" xfId="18108" xr:uid="{00000000-0005-0000-0000-000017460000}"/>
    <cellStyle name="20% - Accent1 3 2 2 6 2 3 2 2" xfId="18109" xr:uid="{00000000-0005-0000-0000-000018460000}"/>
    <cellStyle name="20% - Accent1 3 2 2 6 2 3 2 2 2" xfId="18110" xr:uid="{00000000-0005-0000-0000-000019460000}"/>
    <cellStyle name="20% - Accent1 3 2 2 6 2 3 2 3" xfId="18111" xr:uid="{00000000-0005-0000-0000-00001A460000}"/>
    <cellStyle name="20% - Accent1 3 2 2 6 2 3 3" xfId="18112" xr:uid="{00000000-0005-0000-0000-00001B460000}"/>
    <cellStyle name="20% - Accent1 3 2 2 6 2 3 3 2" xfId="18113" xr:uid="{00000000-0005-0000-0000-00001C460000}"/>
    <cellStyle name="20% - Accent1 3 2 2 6 2 3 4" xfId="18114" xr:uid="{00000000-0005-0000-0000-00001D460000}"/>
    <cellStyle name="20% - Accent1 3 2 2 6 2 4" xfId="18115" xr:uid="{00000000-0005-0000-0000-00001E460000}"/>
    <cellStyle name="20% - Accent1 3 2 2 6 2 4 2" xfId="18116" xr:uid="{00000000-0005-0000-0000-00001F460000}"/>
    <cellStyle name="20% - Accent1 3 2 2 6 2 4 2 2" xfId="18117" xr:uid="{00000000-0005-0000-0000-000020460000}"/>
    <cellStyle name="20% - Accent1 3 2 2 6 2 4 2 2 2" xfId="18118" xr:uid="{00000000-0005-0000-0000-000021460000}"/>
    <cellStyle name="20% - Accent1 3 2 2 6 2 4 2 3" xfId="18119" xr:uid="{00000000-0005-0000-0000-000022460000}"/>
    <cellStyle name="20% - Accent1 3 2 2 6 2 4 3" xfId="18120" xr:uid="{00000000-0005-0000-0000-000023460000}"/>
    <cellStyle name="20% - Accent1 3 2 2 6 2 4 3 2" xfId="18121" xr:uid="{00000000-0005-0000-0000-000024460000}"/>
    <cellStyle name="20% - Accent1 3 2 2 6 2 4 4" xfId="18122" xr:uid="{00000000-0005-0000-0000-000025460000}"/>
    <cellStyle name="20% - Accent1 3 2 2 6 2 5" xfId="18123" xr:uid="{00000000-0005-0000-0000-000026460000}"/>
    <cellStyle name="20% - Accent1 3 2 2 6 2 5 2" xfId="18124" xr:uid="{00000000-0005-0000-0000-000027460000}"/>
    <cellStyle name="20% - Accent1 3 2 2 6 2 5 2 2" xfId="18125" xr:uid="{00000000-0005-0000-0000-000028460000}"/>
    <cellStyle name="20% - Accent1 3 2 2 6 2 5 3" xfId="18126" xr:uid="{00000000-0005-0000-0000-000029460000}"/>
    <cellStyle name="20% - Accent1 3 2 2 6 2 6" xfId="18127" xr:uid="{00000000-0005-0000-0000-00002A460000}"/>
    <cellStyle name="20% - Accent1 3 2 2 6 2 6 2" xfId="18128" xr:uid="{00000000-0005-0000-0000-00002B460000}"/>
    <cellStyle name="20% - Accent1 3 2 2 6 2 6 2 2" xfId="18129" xr:uid="{00000000-0005-0000-0000-00002C460000}"/>
    <cellStyle name="20% - Accent1 3 2 2 6 2 6 3" xfId="18130" xr:uid="{00000000-0005-0000-0000-00002D460000}"/>
    <cellStyle name="20% - Accent1 3 2 2 6 2 7" xfId="18131" xr:uid="{00000000-0005-0000-0000-00002E460000}"/>
    <cellStyle name="20% - Accent1 3 2 2 6 2 7 2" xfId="18132" xr:uid="{00000000-0005-0000-0000-00002F460000}"/>
    <cellStyle name="20% - Accent1 3 2 2 6 2 8" xfId="18133" xr:uid="{00000000-0005-0000-0000-000030460000}"/>
    <cellStyle name="20% - Accent1 3 2 2 6 2 8 2" xfId="18134" xr:uid="{00000000-0005-0000-0000-000031460000}"/>
    <cellStyle name="20% - Accent1 3 2 2 6 2 9" xfId="18135" xr:uid="{00000000-0005-0000-0000-000032460000}"/>
    <cellStyle name="20% - Accent1 3 2 2 6 3" xfId="18136" xr:uid="{00000000-0005-0000-0000-000033460000}"/>
    <cellStyle name="20% - Accent1 3 2 2 6 3 2" xfId="18137" xr:uid="{00000000-0005-0000-0000-000034460000}"/>
    <cellStyle name="20% - Accent1 3 2 2 6 3 2 2" xfId="18138" xr:uid="{00000000-0005-0000-0000-000035460000}"/>
    <cellStyle name="20% - Accent1 3 2 2 6 3 2 2 2" xfId="18139" xr:uid="{00000000-0005-0000-0000-000036460000}"/>
    <cellStyle name="20% - Accent1 3 2 2 6 3 2 2 2 2" xfId="18140" xr:uid="{00000000-0005-0000-0000-000037460000}"/>
    <cellStyle name="20% - Accent1 3 2 2 6 3 2 2 3" xfId="18141" xr:uid="{00000000-0005-0000-0000-000038460000}"/>
    <cellStyle name="20% - Accent1 3 2 2 6 3 2 3" xfId="18142" xr:uid="{00000000-0005-0000-0000-000039460000}"/>
    <cellStyle name="20% - Accent1 3 2 2 6 3 2 3 2" xfId="18143" xr:uid="{00000000-0005-0000-0000-00003A460000}"/>
    <cellStyle name="20% - Accent1 3 2 2 6 3 2 4" xfId="18144" xr:uid="{00000000-0005-0000-0000-00003B460000}"/>
    <cellStyle name="20% - Accent1 3 2 2 6 3 3" xfId="18145" xr:uid="{00000000-0005-0000-0000-00003C460000}"/>
    <cellStyle name="20% - Accent1 3 2 2 6 3 3 2" xfId="18146" xr:uid="{00000000-0005-0000-0000-00003D460000}"/>
    <cellStyle name="20% - Accent1 3 2 2 6 3 3 2 2" xfId="18147" xr:uid="{00000000-0005-0000-0000-00003E460000}"/>
    <cellStyle name="20% - Accent1 3 2 2 6 3 3 2 2 2" xfId="18148" xr:uid="{00000000-0005-0000-0000-00003F460000}"/>
    <cellStyle name="20% - Accent1 3 2 2 6 3 3 2 3" xfId="18149" xr:uid="{00000000-0005-0000-0000-000040460000}"/>
    <cellStyle name="20% - Accent1 3 2 2 6 3 3 3" xfId="18150" xr:uid="{00000000-0005-0000-0000-000041460000}"/>
    <cellStyle name="20% - Accent1 3 2 2 6 3 3 3 2" xfId="18151" xr:uid="{00000000-0005-0000-0000-000042460000}"/>
    <cellStyle name="20% - Accent1 3 2 2 6 3 3 4" xfId="18152" xr:uid="{00000000-0005-0000-0000-000043460000}"/>
    <cellStyle name="20% - Accent1 3 2 2 6 3 4" xfId="18153" xr:uid="{00000000-0005-0000-0000-000044460000}"/>
    <cellStyle name="20% - Accent1 3 2 2 6 3 4 2" xfId="18154" xr:uid="{00000000-0005-0000-0000-000045460000}"/>
    <cellStyle name="20% - Accent1 3 2 2 6 3 4 2 2" xfId="18155" xr:uid="{00000000-0005-0000-0000-000046460000}"/>
    <cellStyle name="20% - Accent1 3 2 2 6 3 4 2 2 2" xfId="18156" xr:uid="{00000000-0005-0000-0000-000047460000}"/>
    <cellStyle name="20% - Accent1 3 2 2 6 3 4 2 3" xfId="18157" xr:uid="{00000000-0005-0000-0000-000048460000}"/>
    <cellStyle name="20% - Accent1 3 2 2 6 3 4 3" xfId="18158" xr:uid="{00000000-0005-0000-0000-000049460000}"/>
    <cellStyle name="20% - Accent1 3 2 2 6 3 4 3 2" xfId="18159" xr:uid="{00000000-0005-0000-0000-00004A460000}"/>
    <cellStyle name="20% - Accent1 3 2 2 6 3 4 4" xfId="18160" xr:uid="{00000000-0005-0000-0000-00004B460000}"/>
    <cellStyle name="20% - Accent1 3 2 2 6 3 5" xfId="18161" xr:uid="{00000000-0005-0000-0000-00004C460000}"/>
    <cellStyle name="20% - Accent1 3 2 2 6 3 5 2" xfId="18162" xr:uid="{00000000-0005-0000-0000-00004D460000}"/>
    <cellStyle name="20% - Accent1 3 2 2 6 3 5 2 2" xfId="18163" xr:uid="{00000000-0005-0000-0000-00004E460000}"/>
    <cellStyle name="20% - Accent1 3 2 2 6 3 5 3" xfId="18164" xr:uid="{00000000-0005-0000-0000-00004F460000}"/>
    <cellStyle name="20% - Accent1 3 2 2 6 3 6" xfId="18165" xr:uid="{00000000-0005-0000-0000-000050460000}"/>
    <cellStyle name="20% - Accent1 3 2 2 6 3 6 2" xfId="18166" xr:uid="{00000000-0005-0000-0000-000051460000}"/>
    <cellStyle name="20% - Accent1 3 2 2 6 3 6 2 2" xfId="18167" xr:uid="{00000000-0005-0000-0000-000052460000}"/>
    <cellStyle name="20% - Accent1 3 2 2 6 3 6 3" xfId="18168" xr:uid="{00000000-0005-0000-0000-000053460000}"/>
    <cellStyle name="20% - Accent1 3 2 2 6 3 7" xfId="18169" xr:uid="{00000000-0005-0000-0000-000054460000}"/>
    <cellStyle name="20% - Accent1 3 2 2 6 3 7 2" xfId="18170" xr:uid="{00000000-0005-0000-0000-000055460000}"/>
    <cellStyle name="20% - Accent1 3 2 2 6 3 8" xfId="18171" xr:uid="{00000000-0005-0000-0000-000056460000}"/>
    <cellStyle name="20% - Accent1 3 2 2 6 3 8 2" xfId="18172" xr:uid="{00000000-0005-0000-0000-000057460000}"/>
    <cellStyle name="20% - Accent1 3 2 2 6 3 9" xfId="18173" xr:uid="{00000000-0005-0000-0000-000058460000}"/>
    <cellStyle name="20% - Accent1 3 2 2 6 4" xfId="18174" xr:uid="{00000000-0005-0000-0000-000059460000}"/>
    <cellStyle name="20% - Accent1 3 2 2 6 4 2" xfId="18175" xr:uid="{00000000-0005-0000-0000-00005A460000}"/>
    <cellStyle name="20% - Accent1 3 2 2 6 4 2 2" xfId="18176" xr:uid="{00000000-0005-0000-0000-00005B460000}"/>
    <cellStyle name="20% - Accent1 3 2 2 6 4 2 2 2" xfId="18177" xr:uid="{00000000-0005-0000-0000-00005C460000}"/>
    <cellStyle name="20% - Accent1 3 2 2 6 4 2 3" xfId="18178" xr:uid="{00000000-0005-0000-0000-00005D460000}"/>
    <cellStyle name="20% - Accent1 3 2 2 6 4 3" xfId="18179" xr:uid="{00000000-0005-0000-0000-00005E460000}"/>
    <cellStyle name="20% - Accent1 3 2 2 6 4 3 2" xfId="18180" xr:uid="{00000000-0005-0000-0000-00005F460000}"/>
    <cellStyle name="20% - Accent1 3 2 2 6 4 4" xfId="18181" xr:uid="{00000000-0005-0000-0000-000060460000}"/>
    <cellStyle name="20% - Accent1 3 2 2 6 5" xfId="18182" xr:uid="{00000000-0005-0000-0000-000061460000}"/>
    <cellStyle name="20% - Accent1 3 2 2 6 5 2" xfId="18183" xr:uid="{00000000-0005-0000-0000-000062460000}"/>
    <cellStyle name="20% - Accent1 3 2 2 6 5 2 2" xfId="18184" xr:uid="{00000000-0005-0000-0000-000063460000}"/>
    <cellStyle name="20% - Accent1 3 2 2 6 5 2 2 2" xfId="18185" xr:uid="{00000000-0005-0000-0000-000064460000}"/>
    <cellStyle name="20% - Accent1 3 2 2 6 5 2 3" xfId="18186" xr:uid="{00000000-0005-0000-0000-000065460000}"/>
    <cellStyle name="20% - Accent1 3 2 2 6 5 3" xfId="18187" xr:uid="{00000000-0005-0000-0000-000066460000}"/>
    <cellStyle name="20% - Accent1 3 2 2 6 5 3 2" xfId="18188" xr:uid="{00000000-0005-0000-0000-000067460000}"/>
    <cellStyle name="20% - Accent1 3 2 2 6 5 4" xfId="18189" xr:uid="{00000000-0005-0000-0000-000068460000}"/>
    <cellStyle name="20% - Accent1 3 2 2 6 6" xfId="18190" xr:uid="{00000000-0005-0000-0000-000069460000}"/>
    <cellStyle name="20% - Accent1 3 2 2 6 6 2" xfId="18191" xr:uid="{00000000-0005-0000-0000-00006A460000}"/>
    <cellStyle name="20% - Accent1 3 2 2 6 6 2 2" xfId="18192" xr:uid="{00000000-0005-0000-0000-00006B460000}"/>
    <cellStyle name="20% - Accent1 3 2 2 6 6 2 2 2" xfId="18193" xr:uid="{00000000-0005-0000-0000-00006C460000}"/>
    <cellStyle name="20% - Accent1 3 2 2 6 6 2 3" xfId="18194" xr:uid="{00000000-0005-0000-0000-00006D460000}"/>
    <cellStyle name="20% - Accent1 3 2 2 6 6 3" xfId="18195" xr:uid="{00000000-0005-0000-0000-00006E460000}"/>
    <cellStyle name="20% - Accent1 3 2 2 6 6 3 2" xfId="18196" xr:uid="{00000000-0005-0000-0000-00006F460000}"/>
    <cellStyle name="20% - Accent1 3 2 2 6 6 4" xfId="18197" xr:uid="{00000000-0005-0000-0000-000070460000}"/>
    <cellStyle name="20% - Accent1 3 2 2 6 7" xfId="18198" xr:uid="{00000000-0005-0000-0000-000071460000}"/>
    <cellStyle name="20% - Accent1 3 2 2 6 7 2" xfId="18199" xr:uid="{00000000-0005-0000-0000-000072460000}"/>
    <cellStyle name="20% - Accent1 3 2 2 6 7 2 2" xfId="18200" xr:uid="{00000000-0005-0000-0000-000073460000}"/>
    <cellStyle name="20% - Accent1 3 2 2 6 7 3" xfId="18201" xr:uid="{00000000-0005-0000-0000-000074460000}"/>
    <cellStyle name="20% - Accent1 3 2 2 6 8" xfId="18202" xr:uid="{00000000-0005-0000-0000-000075460000}"/>
    <cellStyle name="20% - Accent1 3 2 2 6 8 2" xfId="18203" xr:uid="{00000000-0005-0000-0000-000076460000}"/>
    <cellStyle name="20% - Accent1 3 2 2 6 8 2 2" xfId="18204" xr:uid="{00000000-0005-0000-0000-000077460000}"/>
    <cellStyle name="20% - Accent1 3 2 2 6 8 3" xfId="18205" xr:uid="{00000000-0005-0000-0000-000078460000}"/>
    <cellStyle name="20% - Accent1 3 2 2 6 9" xfId="18206" xr:uid="{00000000-0005-0000-0000-000079460000}"/>
    <cellStyle name="20% - Accent1 3 2 2 6 9 2" xfId="18207" xr:uid="{00000000-0005-0000-0000-00007A460000}"/>
    <cellStyle name="20% - Accent1 3 2 2 7" xfId="18208" xr:uid="{00000000-0005-0000-0000-00007B460000}"/>
    <cellStyle name="20% - Accent1 3 2 2 7 2" xfId="18209" xr:uid="{00000000-0005-0000-0000-00007C460000}"/>
    <cellStyle name="20% - Accent1 3 2 2 7 2 2" xfId="18210" xr:uid="{00000000-0005-0000-0000-00007D460000}"/>
    <cellStyle name="20% - Accent1 3 2 2 7 2 2 2" xfId="18211" xr:uid="{00000000-0005-0000-0000-00007E460000}"/>
    <cellStyle name="20% - Accent1 3 2 2 7 2 2 2 2" xfId="18212" xr:uid="{00000000-0005-0000-0000-00007F460000}"/>
    <cellStyle name="20% - Accent1 3 2 2 7 2 2 3" xfId="18213" xr:uid="{00000000-0005-0000-0000-000080460000}"/>
    <cellStyle name="20% - Accent1 3 2 2 7 2 3" xfId="18214" xr:uid="{00000000-0005-0000-0000-000081460000}"/>
    <cellStyle name="20% - Accent1 3 2 2 7 2 3 2" xfId="18215" xr:uid="{00000000-0005-0000-0000-000082460000}"/>
    <cellStyle name="20% - Accent1 3 2 2 7 2 4" xfId="18216" xr:uid="{00000000-0005-0000-0000-000083460000}"/>
    <cellStyle name="20% - Accent1 3 2 2 7 3" xfId="18217" xr:uid="{00000000-0005-0000-0000-000084460000}"/>
    <cellStyle name="20% - Accent1 3 2 2 7 3 2" xfId="18218" xr:uid="{00000000-0005-0000-0000-000085460000}"/>
    <cellStyle name="20% - Accent1 3 2 2 7 3 2 2" xfId="18219" xr:uid="{00000000-0005-0000-0000-000086460000}"/>
    <cellStyle name="20% - Accent1 3 2 2 7 3 2 2 2" xfId="18220" xr:uid="{00000000-0005-0000-0000-000087460000}"/>
    <cellStyle name="20% - Accent1 3 2 2 7 3 2 3" xfId="18221" xr:uid="{00000000-0005-0000-0000-000088460000}"/>
    <cellStyle name="20% - Accent1 3 2 2 7 3 3" xfId="18222" xr:uid="{00000000-0005-0000-0000-000089460000}"/>
    <cellStyle name="20% - Accent1 3 2 2 7 3 3 2" xfId="18223" xr:uid="{00000000-0005-0000-0000-00008A460000}"/>
    <cellStyle name="20% - Accent1 3 2 2 7 3 4" xfId="18224" xr:uid="{00000000-0005-0000-0000-00008B460000}"/>
    <cellStyle name="20% - Accent1 3 2 2 7 4" xfId="18225" xr:uid="{00000000-0005-0000-0000-00008C460000}"/>
    <cellStyle name="20% - Accent1 3 2 2 7 4 2" xfId="18226" xr:uid="{00000000-0005-0000-0000-00008D460000}"/>
    <cellStyle name="20% - Accent1 3 2 2 7 4 2 2" xfId="18227" xr:uid="{00000000-0005-0000-0000-00008E460000}"/>
    <cellStyle name="20% - Accent1 3 2 2 7 4 2 2 2" xfId="18228" xr:uid="{00000000-0005-0000-0000-00008F460000}"/>
    <cellStyle name="20% - Accent1 3 2 2 7 4 2 3" xfId="18229" xr:uid="{00000000-0005-0000-0000-000090460000}"/>
    <cellStyle name="20% - Accent1 3 2 2 7 4 3" xfId="18230" xr:uid="{00000000-0005-0000-0000-000091460000}"/>
    <cellStyle name="20% - Accent1 3 2 2 7 4 3 2" xfId="18231" xr:uid="{00000000-0005-0000-0000-000092460000}"/>
    <cellStyle name="20% - Accent1 3 2 2 7 4 4" xfId="18232" xr:uid="{00000000-0005-0000-0000-000093460000}"/>
    <cellStyle name="20% - Accent1 3 2 2 7 5" xfId="18233" xr:uid="{00000000-0005-0000-0000-000094460000}"/>
    <cellStyle name="20% - Accent1 3 2 2 7 5 2" xfId="18234" xr:uid="{00000000-0005-0000-0000-000095460000}"/>
    <cellStyle name="20% - Accent1 3 2 2 7 5 2 2" xfId="18235" xr:uid="{00000000-0005-0000-0000-000096460000}"/>
    <cellStyle name="20% - Accent1 3 2 2 7 5 3" xfId="18236" xr:uid="{00000000-0005-0000-0000-000097460000}"/>
    <cellStyle name="20% - Accent1 3 2 2 7 6" xfId="18237" xr:uid="{00000000-0005-0000-0000-000098460000}"/>
    <cellStyle name="20% - Accent1 3 2 2 7 6 2" xfId="18238" xr:uid="{00000000-0005-0000-0000-000099460000}"/>
    <cellStyle name="20% - Accent1 3 2 2 7 6 2 2" xfId="18239" xr:uid="{00000000-0005-0000-0000-00009A460000}"/>
    <cellStyle name="20% - Accent1 3 2 2 7 6 3" xfId="18240" xr:uid="{00000000-0005-0000-0000-00009B460000}"/>
    <cellStyle name="20% - Accent1 3 2 2 7 7" xfId="18241" xr:uid="{00000000-0005-0000-0000-00009C460000}"/>
    <cellStyle name="20% - Accent1 3 2 2 7 7 2" xfId="18242" xr:uid="{00000000-0005-0000-0000-00009D460000}"/>
    <cellStyle name="20% - Accent1 3 2 2 7 8" xfId="18243" xr:uid="{00000000-0005-0000-0000-00009E460000}"/>
    <cellStyle name="20% - Accent1 3 2 2 7 8 2" xfId="18244" xr:uid="{00000000-0005-0000-0000-00009F460000}"/>
    <cellStyle name="20% - Accent1 3 2 2 7 9" xfId="18245" xr:uid="{00000000-0005-0000-0000-0000A0460000}"/>
    <cellStyle name="20% - Accent1 3 2 2 8" xfId="18246" xr:uid="{00000000-0005-0000-0000-0000A1460000}"/>
    <cellStyle name="20% - Accent1 3 2 2 8 2" xfId="18247" xr:uid="{00000000-0005-0000-0000-0000A2460000}"/>
    <cellStyle name="20% - Accent1 3 2 2 8 2 2" xfId="18248" xr:uid="{00000000-0005-0000-0000-0000A3460000}"/>
    <cellStyle name="20% - Accent1 3 2 2 8 2 2 2" xfId="18249" xr:uid="{00000000-0005-0000-0000-0000A4460000}"/>
    <cellStyle name="20% - Accent1 3 2 2 8 2 2 2 2" xfId="18250" xr:uid="{00000000-0005-0000-0000-0000A5460000}"/>
    <cellStyle name="20% - Accent1 3 2 2 8 2 2 3" xfId="18251" xr:uid="{00000000-0005-0000-0000-0000A6460000}"/>
    <cellStyle name="20% - Accent1 3 2 2 8 2 3" xfId="18252" xr:uid="{00000000-0005-0000-0000-0000A7460000}"/>
    <cellStyle name="20% - Accent1 3 2 2 8 2 3 2" xfId="18253" xr:uid="{00000000-0005-0000-0000-0000A8460000}"/>
    <cellStyle name="20% - Accent1 3 2 2 8 2 4" xfId="18254" xr:uid="{00000000-0005-0000-0000-0000A9460000}"/>
    <cellStyle name="20% - Accent1 3 2 2 8 3" xfId="18255" xr:uid="{00000000-0005-0000-0000-0000AA460000}"/>
    <cellStyle name="20% - Accent1 3 2 2 8 3 2" xfId="18256" xr:uid="{00000000-0005-0000-0000-0000AB460000}"/>
    <cellStyle name="20% - Accent1 3 2 2 8 3 2 2" xfId="18257" xr:uid="{00000000-0005-0000-0000-0000AC460000}"/>
    <cellStyle name="20% - Accent1 3 2 2 8 3 2 2 2" xfId="18258" xr:uid="{00000000-0005-0000-0000-0000AD460000}"/>
    <cellStyle name="20% - Accent1 3 2 2 8 3 2 3" xfId="18259" xr:uid="{00000000-0005-0000-0000-0000AE460000}"/>
    <cellStyle name="20% - Accent1 3 2 2 8 3 3" xfId="18260" xr:uid="{00000000-0005-0000-0000-0000AF460000}"/>
    <cellStyle name="20% - Accent1 3 2 2 8 3 3 2" xfId="18261" xr:uid="{00000000-0005-0000-0000-0000B0460000}"/>
    <cellStyle name="20% - Accent1 3 2 2 8 3 4" xfId="18262" xr:uid="{00000000-0005-0000-0000-0000B1460000}"/>
    <cellStyle name="20% - Accent1 3 2 2 8 4" xfId="18263" xr:uid="{00000000-0005-0000-0000-0000B2460000}"/>
    <cellStyle name="20% - Accent1 3 2 2 8 4 2" xfId="18264" xr:uid="{00000000-0005-0000-0000-0000B3460000}"/>
    <cellStyle name="20% - Accent1 3 2 2 8 4 2 2" xfId="18265" xr:uid="{00000000-0005-0000-0000-0000B4460000}"/>
    <cellStyle name="20% - Accent1 3 2 2 8 4 2 2 2" xfId="18266" xr:uid="{00000000-0005-0000-0000-0000B5460000}"/>
    <cellStyle name="20% - Accent1 3 2 2 8 4 2 3" xfId="18267" xr:uid="{00000000-0005-0000-0000-0000B6460000}"/>
    <cellStyle name="20% - Accent1 3 2 2 8 4 3" xfId="18268" xr:uid="{00000000-0005-0000-0000-0000B7460000}"/>
    <cellStyle name="20% - Accent1 3 2 2 8 4 3 2" xfId="18269" xr:uid="{00000000-0005-0000-0000-0000B8460000}"/>
    <cellStyle name="20% - Accent1 3 2 2 8 4 4" xfId="18270" xr:uid="{00000000-0005-0000-0000-0000B9460000}"/>
    <cellStyle name="20% - Accent1 3 2 2 8 5" xfId="18271" xr:uid="{00000000-0005-0000-0000-0000BA460000}"/>
    <cellStyle name="20% - Accent1 3 2 2 8 5 2" xfId="18272" xr:uid="{00000000-0005-0000-0000-0000BB460000}"/>
    <cellStyle name="20% - Accent1 3 2 2 8 5 2 2" xfId="18273" xr:uid="{00000000-0005-0000-0000-0000BC460000}"/>
    <cellStyle name="20% - Accent1 3 2 2 8 5 3" xfId="18274" xr:uid="{00000000-0005-0000-0000-0000BD460000}"/>
    <cellStyle name="20% - Accent1 3 2 2 8 6" xfId="18275" xr:uid="{00000000-0005-0000-0000-0000BE460000}"/>
    <cellStyle name="20% - Accent1 3 2 2 8 6 2" xfId="18276" xr:uid="{00000000-0005-0000-0000-0000BF460000}"/>
    <cellStyle name="20% - Accent1 3 2 2 8 6 2 2" xfId="18277" xr:uid="{00000000-0005-0000-0000-0000C0460000}"/>
    <cellStyle name="20% - Accent1 3 2 2 8 6 3" xfId="18278" xr:uid="{00000000-0005-0000-0000-0000C1460000}"/>
    <cellStyle name="20% - Accent1 3 2 2 8 7" xfId="18279" xr:uid="{00000000-0005-0000-0000-0000C2460000}"/>
    <cellStyle name="20% - Accent1 3 2 2 8 7 2" xfId="18280" xr:uid="{00000000-0005-0000-0000-0000C3460000}"/>
    <cellStyle name="20% - Accent1 3 2 2 8 8" xfId="18281" xr:uid="{00000000-0005-0000-0000-0000C4460000}"/>
    <cellStyle name="20% - Accent1 3 2 2 8 8 2" xfId="18282" xr:uid="{00000000-0005-0000-0000-0000C5460000}"/>
    <cellStyle name="20% - Accent1 3 2 2 8 9" xfId="18283" xr:uid="{00000000-0005-0000-0000-0000C6460000}"/>
    <cellStyle name="20% - Accent1 3 2 2 9" xfId="18284" xr:uid="{00000000-0005-0000-0000-0000C7460000}"/>
    <cellStyle name="20% - Accent1 3 2 2 9 2" xfId="18285" xr:uid="{00000000-0005-0000-0000-0000C8460000}"/>
    <cellStyle name="20% - Accent1 3 2 2 9 2 2" xfId="18286" xr:uid="{00000000-0005-0000-0000-0000C9460000}"/>
    <cellStyle name="20% - Accent1 3 2 2 9 2 2 2" xfId="18287" xr:uid="{00000000-0005-0000-0000-0000CA460000}"/>
    <cellStyle name="20% - Accent1 3 2 2 9 2 3" xfId="18288" xr:uid="{00000000-0005-0000-0000-0000CB460000}"/>
    <cellStyle name="20% - Accent1 3 2 2 9 3" xfId="18289" xr:uid="{00000000-0005-0000-0000-0000CC460000}"/>
    <cellStyle name="20% - Accent1 3 2 2 9 3 2" xfId="18290" xr:uid="{00000000-0005-0000-0000-0000CD460000}"/>
    <cellStyle name="20% - Accent1 3 2 2 9 4" xfId="18291" xr:uid="{00000000-0005-0000-0000-0000CE460000}"/>
    <cellStyle name="20% - Accent1 3 2 20" xfId="18292" xr:uid="{00000000-0005-0000-0000-0000CF460000}"/>
    <cellStyle name="20% - Accent1 3 2 3" xfId="18293" xr:uid="{00000000-0005-0000-0000-0000D0460000}"/>
    <cellStyle name="20% - Accent1 3 2 3 10" xfId="18294" xr:uid="{00000000-0005-0000-0000-0000D1460000}"/>
    <cellStyle name="20% - Accent1 3 2 3 10 2" xfId="18295" xr:uid="{00000000-0005-0000-0000-0000D2460000}"/>
    <cellStyle name="20% - Accent1 3 2 3 10 2 2" xfId="18296" xr:uid="{00000000-0005-0000-0000-0000D3460000}"/>
    <cellStyle name="20% - Accent1 3 2 3 10 2 2 2" xfId="18297" xr:uid="{00000000-0005-0000-0000-0000D4460000}"/>
    <cellStyle name="20% - Accent1 3 2 3 10 2 3" xfId="18298" xr:uid="{00000000-0005-0000-0000-0000D5460000}"/>
    <cellStyle name="20% - Accent1 3 2 3 10 3" xfId="18299" xr:uid="{00000000-0005-0000-0000-0000D6460000}"/>
    <cellStyle name="20% - Accent1 3 2 3 10 3 2" xfId="18300" xr:uid="{00000000-0005-0000-0000-0000D7460000}"/>
    <cellStyle name="20% - Accent1 3 2 3 10 4" xfId="18301" xr:uid="{00000000-0005-0000-0000-0000D8460000}"/>
    <cellStyle name="20% - Accent1 3 2 3 11" xfId="18302" xr:uid="{00000000-0005-0000-0000-0000D9460000}"/>
    <cellStyle name="20% - Accent1 3 2 3 11 2" xfId="18303" xr:uid="{00000000-0005-0000-0000-0000DA460000}"/>
    <cellStyle name="20% - Accent1 3 2 3 11 2 2" xfId="18304" xr:uid="{00000000-0005-0000-0000-0000DB460000}"/>
    <cellStyle name="20% - Accent1 3 2 3 11 2 2 2" xfId="18305" xr:uid="{00000000-0005-0000-0000-0000DC460000}"/>
    <cellStyle name="20% - Accent1 3 2 3 11 2 3" xfId="18306" xr:uid="{00000000-0005-0000-0000-0000DD460000}"/>
    <cellStyle name="20% - Accent1 3 2 3 11 3" xfId="18307" xr:uid="{00000000-0005-0000-0000-0000DE460000}"/>
    <cellStyle name="20% - Accent1 3 2 3 11 3 2" xfId="18308" xr:uid="{00000000-0005-0000-0000-0000DF460000}"/>
    <cellStyle name="20% - Accent1 3 2 3 11 4" xfId="18309" xr:uid="{00000000-0005-0000-0000-0000E0460000}"/>
    <cellStyle name="20% - Accent1 3 2 3 12" xfId="18310" xr:uid="{00000000-0005-0000-0000-0000E1460000}"/>
    <cellStyle name="20% - Accent1 3 2 3 12 2" xfId="18311" xr:uid="{00000000-0005-0000-0000-0000E2460000}"/>
    <cellStyle name="20% - Accent1 3 2 3 12 2 2" xfId="18312" xr:uid="{00000000-0005-0000-0000-0000E3460000}"/>
    <cellStyle name="20% - Accent1 3 2 3 12 3" xfId="18313" xr:uid="{00000000-0005-0000-0000-0000E4460000}"/>
    <cellStyle name="20% - Accent1 3 2 3 13" xfId="18314" xr:uid="{00000000-0005-0000-0000-0000E5460000}"/>
    <cellStyle name="20% - Accent1 3 2 3 13 2" xfId="18315" xr:uid="{00000000-0005-0000-0000-0000E6460000}"/>
    <cellStyle name="20% - Accent1 3 2 3 13 2 2" xfId="18316" xr:uid="{00000000-0005-0000-0000-0000E7460000}"/>
    <cellStyle name="20% - Accent1 3 2 3 13 3" xfId="18317" xr:uid="{00000000-0005-0000-0000-0000E8460000}"/>
    <cellStyle name="20% - Accent1 3 2 3 14" xfId="18318" xr:uid="{00000000-0005-0000-0000-0000E9460000}"/>
    <cellStyle name="20% - Accent1 3 2 3 14 2" xfId="18319" xr:uid="{00000000-0005-0000-0000-0000EA460000}"/>
    <cellStyle name="20% - Accent1 3 2 3 15" xfId="18320" xr:uid="{00000000-0005-0000-0000-0000EB460000}"/>
    <cellStyle name="20% - Accent1 3 2 3 15 2" xfId="18321" xr:uid="{00000000-0005-0000-0000-0000EC460000}"/>
    <cellStyle name="20% - Accent1 3 2 3 16" xfId="18322" xr:uid="{00000000-0005-0000-0000-0000ED460000}"/>
    <cellStyle name="20% - Accent1 3 2 3 2" xfId="18323" xr:uid="{00000000-0005-0000-0000-0000EE460000}"/>
    <cellStyle name="20% - Accent1 3 2 3 2 10" xfId="18324" xr:uid="{00000000-0005-0000-0000-0000EF460000}"/>
    <cellStyle name="20% - Accent1 3 2 3 2 10 2" xfId="18325" xr:uid="{00000000-0005-0000-0000-0000F0460000}"/>
    <cellStyle name="20% - Accent1 3 2 3 2 10 2 2" xfId="18326" xr:uid="{00000000-0005-0000-0000-0000F1460000}"/>
    <cellStyle name="20% - Accent1 3 2 3 2 10 2 2 2" xfId="18327" xr:uid="{00000000-0005-0000-0000-0000F2460000}"/>
    <cellStyle name="20% - Accent1 3 2 3 2 10 2 3" xfId="18328" xr:uid="{00000000-0005-0000-0000-0000F3460000}"/>
    <cellStyle name="20% - Accent1 3 2 3 2 10 3" xfId="18329" xr:uid="{00000000-0005-0000-0000-0000F4460000}"/>
    <cellStyle name="20% - Accent1 3 2 3 2 10 3 2" xfId="18330" xr:uid="{00000000-0005-0000-0000-0000F5460000}"/>
    <cellStyle name="20% - Accent1 3 2 3 2 10 4" xfId="18331" xr:uid="{00000000-0005-0000-0000-0000F6460000}"/>
    <cellStyle name="20% - Accent1 3 2 3 2 11" xfId="18332" xr:uid="{00000000-0005-0000-0000-0000F7460000}"/>
    <cellStyle name="20% - Accent1 3 2 3 2 11 2" xfId="18333" xr:uid="{00000000-0005-0000-0000-0000F8460000}"/>
    <cellStyle name="20% - Accent1 3 2 3 2 11 2 2" xfId="18334" xr:uid="{00000000-0005-0000-0000-0000F9460000}"/>
    <cellStyle name="20% - Accent1 3 2 3 2 11 3" xfId="18335" xr:uid="{00000000-0005-0000-0000-0000FA460000}"/>
    <cellStyle name="20% - Accent1 3 2 3 2 12" xfId="18336" xr:uid="{00000000-0005-0000-0000-0000FB460000}"/>
    <cellStyle name="20% - Accent1 3 2 3 2 12 2" xfId="18337" xr:uid="{00000000-0005-0000-0000-0000FC460000}"/>
    <cellStyle name="20% - Accent1 3 2 3 2 12 2 2" xfId="18338" xr:uid="{00000000-0005-0000-0000-0000FD460000}"/>
    <cellStyle name="20% - Accent1 3 2 3 2 12 3" xfId="18339" xr:uid="{00000000-0005-0000-0000-0000FE460000}"/>
    <cellStyle name="20% - Accent1 3 2 3 2 13" xfId="18340" xr:uid="{00000000-0005-0000-0000-0000FF460000}"/>
    <cellStyle name="20% - Accent1 3 2 3 2 13 2" xfId="18341" xr:uid="{00000000-0005-0000-0000-000000470000}"/>
    <cellStyle name="20% - Accent1 3 2 3 2 14" xfId="18342" xr:uid="{00000000-0005-0000-0000-000001470000}"/>
    <cellStyle name="20% - Accent1 3 2 3 2 14 2" xfId="18343" xr:uid="{00000000-0005-0000-0000-000002470000}"/>
    <cellStyle name="20% - Accent1 3 2 3 2 15" xfId="18344" xr:uid="{00000000-0005-0000-0000-000003470000}"/>
    <cellStyle name="20% - Accent1 3 2 3 2 2" xfId="18345" xr:uid="{00000000-0005-0000-0000-000004470000}"/>
    <cellStyle name="20% - Accent1 3 2 3 2 2 10" xfId="18346" xr:uid="{00000000-0005-0000-0000-000005470000}"/>
    <cellStyle name="20% - Accent1 3 2 3 2 2 10 2" xfId="18347" xr:uid="{00000000-0005-0000-0000-000006470000}"/>
    <cellStyle name="20% - Accent1 3 2 3 2 2 10 2 2" xfId="18348" xr:uid="{00000000-0005-0000-0000-000007470000}"/>
    <cellStyle name="20% - Accent1 3 2 3 2 2 10 3" xfId="18349" xr:uid="{00000000-0005-0000-0000-000008470000}"/>
    <cellStyle name="20% - Accent1 3 2 3 2 2 11" xfId="18350" xr:uid="{00000000-0005-0000-0000-000009470000}"/>
    <cellStyle name="20% - Accent1 3 2 3 2 2 11 2" xfId="18351" xr:uid="{00000000-0005-0000-0000-00000A470000}"/>
    <cellStyle name="20% - Accent1 3 2 3 2 2 11 2 2" xfId="18352" xr:uid="{00000000-0005-0000-0000-00000B470000}"/>
    <cellStyle name="20% - Accent1 3 2 3 2 2 11 3" xfId="18353" xr:uid="{00000000-0005-0000-0000-00000C470000}"/>
    <cellStyle name="20% - Accent1 3 2 3 2 2 12" xfId="18354" xr:uid="{00000000-0005-0000-0000-00000D470000}"/>
    <cellStyle name="20% - Accent1 3 2 3 2 2 12 2" xfId="18355" xr:uid="{00000000-0005-0000-0000-00000E470000}"/>
    <cellStyle name="20% - Accent1 3 2 3 2 2 13" xfId="18356" xr:uid="{00000000-0005-0000-0000-00000F470000}"/>
    <cellStyle name="20% - Accent1 3 2 3 2 2 13 2" xfId="18357" xr:uid="{00000000-0005-0000-0000-000010470000}"/>
    <cellStyle name="20% - Accent1 3 2 3 2 2 14" xfId="18358" xr:uid="{00000000-0005-0000-0000-000011470000}"/>
    <cellStyle name="20% - Accent1 3 2 3 2 2 2" xfId="18359" xr:uid="{00000000-0005-0000-0000-000012470000}"/>
    <cellStyle name="20% - Accent1 3 2 3 2 2 2 10" xfId="18360" xr:uid="{00000000-0005-0000-0000-000013470000}"/>
    <cellStyle name="20% - Accent1 3 2 3 2 2 2 10 2" xfId="18361" xr:uid="{00000000-0005-0000-0000-000014470000}"/>
    <cellStyle name="20% - Accent1 3 2 3 2 2 2 11" xfId="18362" xr:uid="{00000000-0005-0000-0000-000015470000}"/>
    <cellStyle name="20% - Accent1 3 2 3 2 2 2 2" xfId="18363" xr:uid="{00000000-0005-0000-0000-000016470000}"/>
    <cellStyle name="20% - Accent1 3 2 3 2 2 2 2 2" xfId="18364" xr:uid="{00000000-0005-0000-0000-000017470000}"/>
    <cellStyle name="20% - Accent1 3 2 3 2 2 2 2 2 2" xfId="18365" xr:uid="{00000000-0005-0000-0000-000018470000}"/>
    <cellStyle name="20% - Accent1 3 2 3 2 2 2 2 2 2 2" xfId="18366" xr:uid="{00000000-0005-0000-0000-000019470000}"/>
    <cellStyle name="20% - Accent1 3 2 3 2 2 2 2 2 2 2 2" xfId="18367" xr:uid="{00000000-0005-0000-0000-00001A470000}"/>
    <cellStyle name="20% - Accent1 3 2 3 2 2 2 2 2 2 3" xfId="18368" xr:uid="{00000000-0005-0000-0000-00001B470000}"/>
    <cellStyle name="20% - Accent1 3 2 3 2 2 2 2 2 3" xfId="18369" xr:uid="{00000000-0005-0000-0000-00001C470000}"/>
    <cellStyle name="20% - Accent1 3 2 3 2 2 2 2 2 3 2" xfId="18370" xr:uid="{00000000-0005-0000-0000-00001D470000}"/>
    <cellStyle name="20% - Accent1 3 2 3 2 2 2 2 2 4" xfId="18371" xr:uid="{00000000-0005-0000-0000-00001E470000}"/>
    <cellStyle name="20% - Accent1 3 2 3 2 2 2 2 3" xfId="18372" xr:uid="{00000000-0005-0000-0000-00001F470000}"/>
    <cellStyle name="20% - Accent1 3 2 3 2 2 2 2 3 2" xfId="18373" xr:uid="{00000000-0005-0000-0000-000020470000}"/>
    <cellStyle name="20% - Accent1 3 2 3 2 2 2 2 3 2 2" xfId="18374" xr:uid="{00000000-0005-0000-0000-000021470000}"/>
    <cellStyle name="20% - Accent1 3 2 3 2 2 2 2 3 2 2 2" xfId="18375" xr:uid="{00000000-0005-0000-0000-000022470000}"/>
    <cellStyle name="20% - Accent1 3 2 3 2 2 2 2 3 2 3" xfId="18376" xr:uid="{00000000-0005-0000-0000-000023470000}"/>
    <cellStyle name="20% - Accent1 3 2 3 2 2 2 2 3 3" xfId="18377" xr:uid="{00000000-0005-0000-0000-000024470000}"/>
    <cellStyle name="20% - Accent1 3 2 3 2 2 2 2 3 3 2" xfId="18378" xr:uid="{00000000-0005-0000-0000-000025470000}"/>
    <cellStyle name="20% - Accent1 3 2 3 2 2 2 2 3 4" xfId="18379" xr:uid="{00000000-0005-0000-0000-000026470000}"/>
    <cellStyle name="20% - Accent1 3 2 3 2 2 2 2 4" xfId="18380" xr:uid="{00000000-0005-0000-0000-000027470000}"/>
    <cellStyle name="20% - Accent1 3 2 3 2 2 2 2 4 2" xfId="18381" xr:uid="{00000000-0005-0000-0000-000028470000}"/>
    <cellStyle name="20% - Accent1 3 2 3 2 2 2 2 4 2 2" xfId="18382" xr:uid="{00000000-0005-0000-0000-000029470000}"/>
    <cellStyle name="20% - Accent1 3 2 3 2 2 2 2 4 2 2 2" xfId="18383" xr:uid="{00000000-0005-0000-0000-00002A470000}"/>
    <cellStyle name="20% - Accent1 3 2 3 2 2 2 2 4 2 3" xfId="18384" xr:uid="{00000000-0005-0000-0000-00002B470000}"/>
    <cellStyle name="20% - Accent1 3 2 3 2 2 2 2 4 3" xfId="18385" xr:uid="{00000000-0005-0000-0000-00002C470000}"/>
    <cellStyle name="20% - Accent1 3 2 3 2 2 2 2 4 3 2" xfId="18386" xr:uid="{00000000-0005-0000-0000-00002D470000}"/>
    <cellStyle name="20% - Accent1 3 2 3 2 2 2 2 4 4" xfId="18387" xr:uid="{00000000-0005-0000-0000-00002E470000}"/>
    <cellStyle name="20% - Accent1 3 2 3 2 2 2 2 5" xfId="18388" xr:uid="{00000000-0005-0000-0000-00002F470000}"/>
    <cellStyle name="20% - Accent1 3 2 3 2 2 2 2 5 2" xfId="18389" xr:uid="{00000000-0005-0000-0000-000030470000}"/>
    <cellStyle name="20% - Accent1 3 2 3 2 2 2 2 5 2 2" xfId="18390" xr:uid="{00000000-0005-0000-0000-000031470000}"/>
    <cellStyle name="20% - Accent1 3 2 3 2 2 2 2 5 3" xfId="18391" xr:uid="{00000000-0005-0000-0000-000032470000}"/>
    <cellStyle name="20% - Accent1 3 2 3 2 2 2 2 6" xfId="18392" xr:uid="{00000000-0005-0000-0000-000033470000}"/>
    <cellStyle name="20% - Accent1 3 2 3 2 2 2 2 6 2" xfId="18393" xr:uid="{00000000-0005-0000-0000-000034470000}"/>
    <cellStyle name="20% - Accent1 3 2 3 2 2 2 2 6 2 2" xfId="18394" xr:uid="{00000000-0005-0000-0000-000035470000}"/>
    <cellStyle name="20% - Accent1 3 2 3 2 2 2 2 6 3" xfId="18395" xr:uid="{00000000-0005-0000-0000-000036470000}"/>
    <cellStyle name="20% - Accent1 3 2 3 2 2 2 2 7" xfId="18396" xr:uid="{00000000-0005-0000-0000-000037470000}"/>
    <cellStyle name="20% - Accent1 3 2 3 2 2 2 2 7 2" xfId="18397" xr:uid="{00000000-0005-0000-0000-000038470000}"/>
    <cellStyle name="20% - Accent1 3 2 3 2 2 2 2 8" xfId="18398" xr:uid="{00000000-0005-0000-0000-000039470000}"/>
    <cellStyle name="20% - Accent1 3 2 3 2 2 2 2 8 2" xfId="18399" xr:uid="{00000000-0005-0000-0000-00003A470000}"/>
    <cellStyle name="20% - Accent1 3 2 3 2 2 2 2 9" xfId="18400" xr:uid="{00000000-0005-0000-0000-00003B470000}"/>
    <cellStyle name="20% - Accent1 3 2 3 2 2 2 3" xfId="18401" xr:uid="{00000000-0005-0000-0000-00003C470000}"/>
    <cellStyle name="20% - Accent1 3 2 3 2 2 2 3 2" xfId="18402" xr:uid="{00000000-0005-0000-0000-00003D470000}"/>
    <cellStyle name="20% - Accent1 3 2 3 2 2 2 3 2 2" xfId="18403" xr:uid="{00000000-0005-0000-0000-00003E470000}"/>
    <cellStyle name="20% - Accent1 3 2 3 2 2 2 3 2 2 2" xfId="18404" xr:uid="{00000000-0005-0000-0000-00003F470000}"/>
    <cellStyle name="20% - Accent1 3 2 3 2 2 2 3 2 2 2 2" xfId="18405" xr:uid="{00000000-0005-0000-0000-000040470000}"/>
    <cellStyle name="20% - Accent1 3 2 3 2 2 2 3 2 2 3" xfId="18406" xr:uid="{00000000-0005-0000-0000-000041470000}"/>
    <cellStyle name="20% - Accent1 3 2 3 2 2 2 3 2 3" xfId="18407" xr:uid="{00000000-0005-0000-0000-000042470000}"/>
    <cellStyle name="20% - Accent1 3 2 3 2 2 2 3 2 3 2" xfId="18408" xr:uid="{00000000-0005-0000-0000-000043470000}"/>
    <cellStyle name="20% - Accent1 3 2 3 2 2 2 3 2 4" xfId="18409" xr:uid="{00000000-0005-0000-0000-000044470000}"/>
    <cellStyle name="20% - Accent1 3 2 3 2 2 2 3 3" xfId="18410" xr:uid="{00000000-0005-0000-0000-000045470000}"/>
    <cellStyle name="20% - Accent1 3 2 3 2 2 2 3 3 2" xfId="18411" xr:uid="{00000000-0005-0000-0000-000046470000}"/>
    <cellStyle name="20% - Accent1 3 2 3 2 2 2 3 3 2 2" xfId="18412" xr:uid="{00000000-0005-0000-0000-000047470000}"/>
    <cellStyle name="20% - Accent1 3 2 3 2 2 2 3 3 2 2 2" xfId="18413" xr:uid="{00000000-0005-0000-0000-000048470000}"/>
    <cellStyle name="20% - Accent1 3 2 3 2 2 2 3 3 2 3" xfId="18414" xr:uid="{00000000-0005-0000-0000-000049470000}"/>
    <cellStyle name="20% - Accent1 3 2 3 2 2 2 3 3 3" xfId="18415" xr:uid="{00000000-0005-0000-0000-00004A470000}"/>
    <cellStyle name="20% - Accent1 3 2 3 2 2 2 3 3 3 2" xfId="18416" xr:uid="{00000000-0005-0000-0000-00004B470000}"/>
    <cellStyle name="20% - Accent1 3 2 3 2 2 2 3 3 4" xfId="18417" xr:uid="{00000000-0005-0000-0000-00004C470000}"/>
    <cellStyle name="20% - Accent1 3 2 3 2 2 2 3 4" xfId="18418" xr:uid="{00000000-0005-0000-0000-00004D470000}"/>
    <cellStyle name="20% - Accent1 3 2 3 2 2 2 3 4 2" xfId="18419" xr:uid="{00000000-0005-0000-0000-00004E470000}"/>
    <cellStyle name="20% - Accent1 3 2 3 2 2 2 3 4 2 2" xfId="18420" xr:uid="{00000000-0005-0000-0000-00004F470000}"/>
    <cellStyle name="20% - Accent1 3 2 3 2 2 2 3 4 2 2 2" xfId="18421" xr:uid="{00000000-0005-0000-0000-000050470000}"/>
    <cellStyle name="20% - Accent1 3 2 3 2 2 2 3 4 2 3" xfId="18422" xr:uid="{00000000-0005-0000-0000-000051470000}"/>
    <cellStyle name="20% - Accent1 3 2 3 2 2 2 3 4 3" xfId="18423" xr:uid="{00000000-0005-0000-0000-000052470000}"/>
    <cellStyle name="20% - Accent1 3 2 3 2 2 2 3 4 3 2" xfId="18424" xr:uid="{00000000-0005-0000-0000-000053470000}"/>
    <cellStyle name="20% - Accent1 3 2 3 2 2 2 3 4 4" xfId="18425" xr:uid="{00000000-0005-0000-0000-000054470000}"/>
    <cellStyle name="20% - Accent1 3 2 3 2 2 2 3 5" xfId="18426" xr:uid="{00000000-0005-0000-0000-000055470000}"/>
    <cellStyle name="20% - Accent1 3 2 3 2 2 2 3 5 2" xfId="18427" xr:uid="{00000000-0005-0000-0000-000056470000}"/>
    <cellStyle name="20% - Accent1 3 2 3 2 2 2 3 5 2 2" xfId="18428" xr:uid="{00000000-0005-0000-0000-000057470000}"/>
    <cellStyle name="20% - Accent1 3 2 3 2 2 2 3 5 3" xfId="18429" xr:uid="{00000000-0005-0000-0000-000058470000}"/>
    <cellStyle name="20% - Accent1 3 2 3 2 2 2 3 6" xfId="18430" xr:uid="{00000000-0005-0000-0000-000059470000}"/>
    <cellStyle name="20% - Accent1 3 2 3 2 2 2 3 6 2" xfId="18431" xr:uid="{00000000-0005-0000-0000-00005A470000}"/>
    <cellStyle name="20% - Accent1 3 2 3 2 2 2 3 6 2 2" xfId="18432" xr:uid="{00000000-0005-0000-0000-00005B470000}"/>
    <cellStyle name="20% - Accent1 3 2 3 2 2 2 3 6 3" xfId="18433" xr:uid="{00000000-0005-0000-0000-00005C470000}"/>
    <cellStyle name="20% - Accent1 3 2 3 2 2 2 3 7" xfId="18434" xr:uid="{00000000-0005-0000-0000-00005D470000}"/>
    <cellStyle name="20% - Accent1 3 2 3 2 2 2 3 7 2" xfId="18435" xr:uid="{00000000-0005-0000-0000-00005E470000}"/>
    <cellStyle name="20% - Accent1 3 2 3 2 2 2 3 8" xfId="18436" xr:uid="{00000000-0005-0000-0000-00005F470000}"/>
    <cellStyle name="20% - Accent1 3 2 3 2 2 2 3 8 2" xfId="18437" xr:uid="{00000000-0005-0000-0000-000060470000}"/>
    <cellStyle name="20% - Accent1 3 2 3 2 2 2 3 9" xfId="18438" xr:uid="{00000000-0005-0000-0000-000061470000}"/>
    <cellStyle name="20% - Accent1 3 2 3 2 2 2 4" xfId="18439" xr:uid="{00000000-0005-0000-0000-000062470000}"/>
    <cellStyle name="20% - Accent1 3 2 3 2 2 2 4 2" xfId="18440" xr:uid="{00000000-0005-0000-0000-000063470000}"/>
    <cellStyle name="20% - Accent1 3 2 3 2 2 2 4 2 2" xfId="18441" xr:uid="{00000000-0005-0000-0000-000064470000}"/>
    <cellStyle name="20% - Accent1 3 2 3 2 2 2 4 2 2 2" xfId="18442" xr:uid="{00000000-0005-0000-0000-000065470000}"/>
    <cellStyle name="20% - Accent1 3 2 3 2 2 2 4 2 3" xfId="18443" xr:uid="{00000000-0005-0000-0000-000066470000}"/>
    <cellStyle name="20% - Accent1 3 2 3 2 2 2 4 3" xfId="18444" xr:uid="{00000000-0005-0000-0000-000067470000}"/>
    <cellStyle name="20% - Accent1 3 2 3 2 2 2 4 3 2" xfId="18445" xr:uid="{00000000-0005-0000-0000-000068470000}"/>
    <cellStyle name="20% - Accent1 3 2 3 2 2 2 4 4" xfId="18446" xr:uid="{00000000-0005-0000-0000-000069470000}"/>
    <cellStyle name="20% - Accent1 3 2 3 2 2 2 5" xfId="18447" xr:uid="{00000000-0005-0000-0000-00006A470000}"/>
    <cellStyle name="20% - Accent1 3 2 3 2 2 2 5 2" xfId="18448" xr:uid="{00000000-0005-0000-0000-00006B470000}"/>
    <cellStyle name="20% - Accent1 3 2 3 2 2 2 5 2 2" xfId="18449" xr:uid="{00000000-0005-0000-0000-00006C470000}"/>
    <cellStyle name="20% - Accent1 3 2 3 2 2 2 5 2 2 2" xfId="18450" xr:uid="{00000000-0005-0000-0000-00006D470000}"/>
    <cellStyle name="20% - Accent1 3 2 3 2 2 2 5 2 3" xfId="18451" xr:uid="{00000000-0005-0000-0000-00006E470000}"/>
    <cellStyle name="20% - Accent1 3 2 3 2 2 2 5 3" xfId="18452" xr:uid="{00000000-0005-0000-0000-00006F470000}"/>
    <cellStyle name="20% - Accent1 3 2 3 2 2 2 5 3 2" xfId="18453" xr:uid="{00000000-0005-0000-0000-000070470000}"/>
    <cellStyle name="20% - Accent1 3 2 3 2 2 2 5 4" xfId="18454" xr:uid="{00000000-0005-0000-0000-000071470000}"/>
    <cellStyle name="20% - Accent1 3 2 3 2 2 2 6" xfId="18455" xr:uid="{00000000-0005-0000-0000-000072470000}"/>
    <cellStyle name="20% - Accent1 3 2 3 2 2 2 6 2" xfId="18456" xr:uid="{00000000-0005-0000-0000-000073470000}"/>
    <cellStyle name="20% - Accent1 3 2 3 2 2 2 6 2 2" xfId="18457" xr:uid="{00000000-0005-0000-0000-000074470000}"/>
    <cellStyle name="20% - Accent1 3 2 3 2 2 2 6 2 2 2" xfId="18458" xr:uid="{00000000-0005-0000-0000-000075470000}"/>
    <cellStyle name="20% - Accent1 3 2 3 2 2 2 6 2 3" xfId="18459" xr:uid="{00000000-0005-0000-0000-000076470000}"/>
    <cellStyle name="20% - Accent1 3 2 3 2 2 2 6 3" xfId="18460" xr:uid="{00000000-0005-0000-0000-000077470000}"/>
    <cellStyle name="20% - Accent1 3 2 3 2 2 2 6 3 2" xfId="18461" xr:uid="{00000000-0005-0000-0000-000078470000}"/>
    <cellStyle name="20% - Accent1 3 2 3 2 2 2 6 4" xfId="18462" xr:uid="{00000000-0005-0000-0000-000079470000}"/>
    <cellStyle name="20% - Accent1 3 2 3 2 2 2 7" xfId="18463" xr:uid="{00000000-0005-0000-0000-00007A470000}"/>
    <cellStyle name="20% - Accent1 3 2 3 2 2 2 7 2" xfId="18464" xr:uid="{00000000-0005-0000-0000-00007B470000}"/>
    <cellStyle name="20% - Accent1 3 2 3 2 2 2 7 2 2" xfId="18465" xr:uid="{00000000-0005-0000-0000-00007C470000}"/>
    <cellStyle name="20% - Accent1 3 2 3 2 2 2 7 3" xfId="18466" xr:uid="{00000000-0005-0000-0000-00007D470000}"/>
    <cellStyle name="20% - Accent1 3 2 3 2 2 2 8" xfId="18467" xr:uid="{00000000-0005-0000-0000-00007E470000}"/>
    <cellStyle name="20% - Accent1 3 2 3 2 2 2 8 2" xfId="18468" xr:uid="{00000000-0005-0000-0000-00007F470000}"/>
    <cellStyle name="20% - Accent1 3 2 3 2 2 2 8 2 2" xfId="18469" xr:uid="{00000000-0005-0000-0000-000080470000}"/>
    <cellStyle name="20% - Accent1 3 2 3 2 2 2 8 3" xfId="18470" xr:uid="{00000000-0005-0000-0000-000081470000}"/>
    <cellStyle name="20% - Accent1 3 2 3 2 2 2 9" xfId="18471" xr:uid="{00000000-0005-0000-0000-000082470000}"/>
    <cellStyle name="20% - Accent1 3 2 3 2 2 2 9 2" xfId="18472" xr:uid="{00000000-0005-0000-0000-000083470000}"/>
    <cellStyle name="20% - Accent1 3 2 3 2 2 3" xfId="18473" xr:uid="{00000000-0005-0000-0000-000084470000}"/>
    <cellStyle name="20% - Accent1 3 2 3 2 2 3 10" xfId="18474" xr:uid="{00000000-0005-0000-0000-000085470000}"/>
    <cellStyle name="20% - Accent1 3 2 3 2 2 3 10 2" xfId="18475" xr:uid="{00000000-0005-0000-0000-000086470000}"/>
    <cellStyle name="20% - Accent1 3 2 3 2 2 3 11" xfId="18476" xr:uid="{00000000-0005-0000-0000-000087470000}"/>
    <cellStyle name="20% - Accent1 3 2 3 2 2 3 2" xfId="18477" xr:uid="{00000000-0005-0000-0000-000088470000}"/>
    <cellStyle name="20% - Accent1 3 2 3 2 2 3 2 2" xfId="18478" xr:uid="{00000000-0005-0000-0000-000089470000}"/>
    <cellStyle name="20% - Accent1 3 2 3 2 2 3 2 2 2" xfId="18479" xr:uid="{00000000-0005-0000-0000-00008A470000}"/>
    <cellStyle name="20% - Accent1 3 2 3 2 2 3 2 2 2 2" xfId="18480" xr:uid="{00000000-0005-0000-0000-00008B470000}"/>
    <cellStyle name="20% - Accent1 3 2 3 2 2 3 2 2 2 2 2" xfId="18481" xr:uid="{00000000-0005-0000-0000-00008C470000}"/>
    <cellStyle name="20% - Accent1 3 2 3 2 2 3 2 2 2 3" xfId="18482" xr:uid="{00000000-0005-0000-0000-00008D470000}"/>
    <cellStyle name="20% - Accent1 3 2 3 2 2 3 2 2 3" xfId="18483" xr:uid="{00000000-0005-0000-0000-00008E470000}"/>
    <cellStyle name="20% - Accent1 3 2 3 2 2 3 2 2 3 2" xfId="18484" xr:uid="{00000000-0005-0000-0000-00008F470000}"/>
    <cellStyle name="20% - Accent1 3 2 3 2 2 3 2 2 4" xfId="18485" xr:uid="{00000000-0005-0000-0000-000090470000}"/>
    <cellStyle name="20% - Accent1 3 2 3 2 2 3 2 3" xfId="18486" xr:uid="{00000000-0005-0000-0000-000091470000}"/>
    <cellStyle name="20% - Accent1 3 2 3 2 2 3 2 3 2" xfId="18487" xr:uid="{00000000-0005-0000-0000-000092470000}"/>
    <cellStyle name="20% - Accent1 3 2 3 2 2 3 2 3 2 2" xfId="18488" xr:uid="{00000000-0005-0000-0000-000093470000}"/>
    <cellStyle name="20% - Accent1 3 2 3 2 2 3 2 3 2 2 2" xfId="18489" xr:uid="{00000000-0005-0000-0000-000094470000}"/>
    <cellStyle name="20% - Accent1 3 2 3 2 2 3 2 3 2 3" xfId="18490" xr:uid="{00000000-0005-0000-0000-000095470000}"/>
    <cellStyle name="20% - Accent1 3 2 3 2 2 3 2 3 3" xfId="18491" xr:uid="{00000000-0005-0000-0000-000096470000}"/>
    <cellStyle name="20% - Accent1 3 2 3 2 2 3 2 3 3 2" xfId="18492" xr:uid="{00000000-0005-0000-0000-000097470000}"/>
    <cellStyle name="20% - Accent1 3 2 3 2 2 3 2 3 4" xfId="18493" xr:uid="{00000000-0005-0000-0000-000098470000}"/>
    <cellStyle name="20% - Accent1 3 2 3 2 2 3 2 4" xfId="18494" xr:uid="{00000000-0005-0000-0000-000099470000}"/>
    <cellStyle name="20% - Accent1 3 2 3 2 2 3 2 4 2" xfId="18495" xr:uid="{00000000-0005-0000-0000-00009A470000}"/>
    <cellStyle name="20% - Accent1 3 2 3 2 2 3 2 4 2 2" xfId="18496" xr:uid="{00000000-0005-0000-0000-00009B470000}"/>
    <cellStyle name="20% - Accent1 3 2 3 2 2 3 2 4 2 2 2" xfId="18497" xr:uid="{00000000-0005-0000-0000-00009C470000}"/>
    <cellStyle name="20% - Accent1 3 2 3 2 2 3 2 4 2 3" xfId="18498" xr:uid="{00000000-0005-0000-0000-00009D470000}"/>
    <cellStyle name="20% - Accent1 3 2 3 2 2 3 2 4 3" xfId="18499" xr:uid="{00000000-0005-0000-0000-00009E470000}"/>
    <cellStyle name="20% - Accent1 3 2 3 2 2 3 2 4 3 2" xfId="18500" xr:uid="{00000000-0005-0000-0000-00009F470000}"/>
    <cellStyle name="20% - Accent1 3 2 3 2 2 3 2 4 4" xfId="18501" xr:uid="{00000000-0005-0000-0000-0000A0470000}"/>
    <cellStyle name="20% - Accent1 3 2 3 2 2 3 2 5" xfId="18502" xr:uid="{00000000-0005-0000-0000-0000A1470000}"/>
    <cellStyle name="20% - Accent1 3 2 3 2 2 3 2 5 2" xfId="18503" xr:uid="{00000000-0005-0000-0000-0000A2470000}"/>
    <cellStyle name="20% - Accent1 3 2 3 2 2 3 2 5 2 2" xfId="18504" xr:uid="{00000000-0005-0000-0000-0000A3470000}"/>
    <cellStyle name="20% - Accent1 3 2 3 2 2 3 2 5 3" xfId="18505" xr:uid="{00000000-0005-0000-0000-0000A4470000}"/>
    <cellStyle name="20% - Accent1 3 2 3 2 2 3 2 6" xfId="18506" xr:uid="{00000000-0005-0000-0000-0000A5470000}"/>
    <cellStyle name="20% - Accent1 3 2 3 2 2 3 2 6 2" xfId="18507" xr:uid="{00000000-0005-0000-0000-0000A6470000}"/>
    <cellStyle name="20% - Accent1 3 2 3 2 2 3 2 6 2 2" xfId="18508" xr:uid="{00000000-0005-0000-0000-0000A7470000}"/>
    <cellStyle name="20% - Accent1 3 2 3 2 2 3 2 6 3" xfId="18509" xr:uid="{00000000-0005-0000-0000-0000A8470000}"/>
    <cellStyle name="20% - Accent1 3 2 3 2 2 3 2 7" xfId="18510" xr:uid="{00000000-0005-0000-0000-0000A9470000}"/>
    <cellStyle name="20% - Accent1 3 2 3 2 2 3 2 7 2" xfId="18511" xr:uid="{00000000-0005-0000-0000-0000AA470000}"/>
    <cellStyle name="20% - Accent1 3 2 3 2 2 3 2 8" xfId="18512" xr:uid="{00000000-0005-0000-0000-0000AB470000}"/>
    <cellStyle name="20% - Accent1 3 2 3 2 2 3 2 8 2" xfId="18513" xr:uid="{00000000-0005-0000-0000-0000AC470000}"/>
    <cellStyle name="20% - Accent1 3 2 3 2 2 3 2 9" xfId="18514" xr:uid="{00000000-0005-0000-0000-0000AD470000}"/>
    <cellStyle name="20% - Accent1 3 2 3 2 2 3 3" xfId="18515" xr:uid="{00000000-0005-0000-0000-0000AE470000}"/>
    <cellStyle name="20% - Accent1 3 2 3 2 2 3 3 2" xfId="18516" xr:uid="{00000000-0005-0000-0000-0000AF470000}"/>
    <cellStyle name="20% - Accent1 3 2 3 2 2 3 3 2 2" xfId="18517" xr:uid="{00000000-0005-0000-0000-0000B0470000}"/>
    <cellStyle name="20% - Accent1 3 2 3 2 2 3 3 2 2 2" xfId="18518" xr:uid="{00000000-0005-0000-0000-0000B1470000}"/>
    <cellStyle name="20% - Accent1 3 2 3 2 2 3 3 2 2 2 2" xfId="18519" xr:uid="{00000000-0005-0000-0000-0000B2470000}"/>
    <cellStyle name="20% - Accent1 3 2 3 2 2 3 3 2 2 3" xfId="18520" xr:uid="{00000000-0005-0000-0000-0000B3470000}"/>
    <cellStyle name="20% - Accent1 3 2 3 2 2 3 3 2 3" xfId="18521" xr:uid="{00000000-0005-0000-0000-0000B4470000}"/>
    <cellStyle name="20% - Accent1 3 2 3 2 2 3 3 2 3 2" xfId="18522" xr:uid="{00000000-0005-0000-0000-0000B5470000}"/>
    <cellStyle name="20% - Accent1 3 2 3 2 2 3 3 2 4" xfId="18523" xr:uid="{00000000-0005-0000-0000-0000B6470000}"/>
    <cellStyle name="20% - Accent1 3 2 3 2 2 3 3 3" xfId="18524" xr:uid="{00000000-0005-0000-0000-0000B7470000}"/>
    <cellStyle name="20% - Accent1 3 2 3 2 2 3 3 3 2" xfId="18525" xr:uid="{00000000-0005-0000-0000-0000B8470000}"/>
    <cellStyle name="20% - Accent1 3 2 3 2 2 3 3 3 2 2" xfId="18526" xr:uid="{00000000-0005-0000-0000-0000B9470000}"/>
    <cellStyle name="20% - Accent1 3 2 3 2 2 3 3 3 2 2 2" xfId="18527" xr:uid="{00000000-0005-0000-0000-0000BA470000}"/>
    <cellStyle name="20% - Accent1 3 2 3 2 2 3 3 3 2 3" xfId="18528" xr:uid="{00000000-0005-0000-0000-0000BB470000}"/>
    <cellStyle name="20% - Accent1 3 2 3 2 2 3 3 3 3" xfId="18529" xr:uid="{00000000-0005-0000-0000-0000BC470000}"/>
    <cellStyle name="20% - Accent1 3 2 3 2 2 3 3 3 3 2" xfId="18530" xr:uid="{00000000-0005-0000-0000-0000BD470000}"/>
    <cellStyle name="20% - Accent1 3 2 3 2 2 3 3 3 4" xfId="18531" xr:uid="{00000000-0005-0000-0000-0000BE470000}"/>
    <cellStyle name="20% - Accent1 3 2 3 2 2 3 3 4" xfId="18532" xr:uid="{00000000-0005-0000-0000-0000BF470000}"/>
    <cellStyle name="20% - Accent1 3 2 3 2 2 3 3 4 2" xfId="18533" xr:uid="{00000000-0005-0000-0000-0000C0470000}"/>
    <cellStyle name="20% - Accent1 3 2 3 2 2 3 3 4 2 2" xfId="18534" xr:uid="{00000000-0005-0000-0000-0000C1470000}"/>
    <cellStyle name="20% - Accent1 3 2 3 2 2 3 3 4 2 2 2" xfId="18535" xr:uid="{00000000-0005-0000-0000-0000C2470000}"/>
    <cellStyle name="20% - Accent1 3 2 3 2 2 3 3 4 2 3" xfId="18536" xr:uid="{00000000-0005-0000-0000-0000C3470000}"/>
    <cellStyle name="20% - Accent1 3 2 3 2 2 3 3 4 3" xfId="18537" xr:uid="{00000000-0005-0000-0000-0000C4470000}"/>
    <cellStyle name="20% - Accent1 3 2 3 2 2 3 3 4 3 2" xfId="18538" xr:uid="{00000000-0005-0000-0000-0000C5470000}"/>
    <cellStyle name="20% - Accent1 3 2 3 2 2 3 3 4 4" xfId="18539" xr:uid="{00000000-0005-0000-0000-0000C6470000}"/>
    <cellStyle name="20% - Accent1 3 2 3 2 2 3 3 5" xfId="18540" xr:uid="{00000000-0005-0000-0000-0000C7470000}"/>
    <cellStyle name="20% - Accent1 3 2 3 2 2 3 3 5 2" xfId="18541" xr:uid="{00000000-0005-0000-0000-0000C8470000}"/>
    <cellStyle name="20% - Accent1 3 2 3 2 2 3 3 5 2 2" xfId="18542" xr:uid="{00000000-0005-0000-0000-0000C9470000}"/>
    <cellStyle name="20% - Accent1 3 2 3 2 2 3 3 5 3" xfId="18543" xr:uid="{00000000-0005-0000-0000-0000CA470000}"/>
    <cellStyle name="20% - Accent1 3 2 3 2 2 3 3 6" xfId="18544" xr:uid="{00000000-0005-0000-0000-0000CB470000}"/>
    <cellStyle name="20% - Accent1 3 2 3 2 2 3 3 6 2" xfId="18545" xr:uid="{00000000-0005-0000-0000-0000CC470000}"/>
    <cellStyle name="20% - Accent1 3 2 3 2 2 3 3 6 2 2" xfId="18546" xr:uid="{00000000-0005-0000-0000-0000CD470000}"/>
    <cellStyle name="20% - Accent1 3 2 3 2 2 3 3 6 3" xfId="18547" xr:uid="{00000000-0005-0000-0000-0000CE470000}"/>
    <cellStyle name="20% - Accent1 3 2 3 2 2 3 3 7" xfId="18548" xr:uid="{00000000-0005-0000-0000-0000CF470000}"/>
    <cellStyle name="20% - Accent1 3 2 3 2 2 3 3 7 2" xfId="18549" xr:uid="{00000000-0005-0000-0000-0000D0470000}"/>
    <cellStyle name="20% - Accent1 3 2 3 2 2 3 3 8" xfId="18550" xr:uid="{00000000-0005-0000-0000-0000D1470000}"/>
    <cellStyle name="20% - Accent1 3 2 3 2 2 3 3 8 2" xfId="18551" xr:uid="{00000000-0005-0000-0000-0000D2470000}"/>
    <cellStyle name="20% - Accent1 3 2 3 2 2 3 3 9" xfId="18552" xr:uid="{00000000-0005-0000-0000-0000D3470000}"/>
    <cellStyle name="20% - Accent1 3 2 3 2 2 3 4" xfId="18553" xr:uid="{00000000-0005-0000-0000-0000D4470000}"/>
    <cellStyle name="20% - Accent1 3 2 3 2 2 3 4 2" xfId="18554" xr:uid="{00000000-0005-0000-0000-0000D5470000}"/>
    <cellStyle name="20% - Accent1 3 2 3 2 2 3 4 2 2" xfId="18555" xr:uid="{00000000-0005-0000-0000-0000D6470000}"/>
    <cellStyle name="20% - Accent1 3 2 3 2 2 3 4 2 2 2" xfId="18556" xr:uid="{00000000-0005-0000-0000-0000D7470000}"/>
    <cellStyle name="20% - Accent1 3 2 3 2 2 3 4 2 3" xfId="18557" xr:uid="{00000000-0005-0000-0000-0000D8470000}"/>
    <cellStyle name="20% - Accent1 3 2 3 2 2 3 4 3" xfId="18558" xr:uid="{00000000-0005-0000-0000-0000D9470000}"/>
    <cellStyle name="20% - Accent1 3 2 3 2 2 3 4 3 2" xfId="18559" xr:uid="{00000000-0005-0000-0000-0000DA470000}"/>
    <cellStyle name="20% - Accent1 3 2 3 2 2 3 4 4" xfId="18560" xr:uid="{00000000-0005-0000-0000-0000DB470000}"/>
    <cellStyle name="20% - Accent1 3 2 3 2 2 3 5" xfId="18561" xr:uid="{00000000-0005-0000-0000-0000DC470000}"/>
    <cellStyle name="20% - Accent1 3 2 3 2 2 3 5 2" xfId="18562" xr:uid="{00000000-0005-0000-0000-0000DD470000}"/>
    <cellStyle name="20% - Accent1 3 2 3 2 2 3 5 2 2" xfId="18563" xr:uid="{00000000-0005-0000-0000-0000DE470000}"/>
    <cellStyle name="20% - Accent1 3 2 3 2 2 3 5 2 2 2" xfId="18564" xr:uid="{00000000-0005-0000-0000-0000DF470000}"/>
    <cellStyle name="20% - Accent1 3 2 3 2 2 3 5 2 3" xfId="18565" xr:uid="{00000000-0005-0000-0000-0000E0470000}"/>
    <cellStyle name="20% - Accent1 3 2 3 2 2 3 5 3" xfId="18566" xr:uid="{00000000-0005-0000-0000-0000E1470000}"/>
    <cellStyle name="20% - Accent1 3 2 3 2 2 3 5 3 2" xfId="18567" xr:uid="{00000000-0005-0000-0000-0000E2470000}"/>
    <cellStyle name="20% - Accent1 3 2 3 2 2 3 5 4" xfId="18568" xr:uid="{00000000-0005-0000-0000-0000E3470000}"/>
    <cellStyle name="20% - Accent1 3 2 3 2 2 3 6" xfId="18569" xr:uid="{00000000-0005-0000-0000-0000E4470000}"/>
    <cellStyle name="20% - Accent1 3 2 3 2 2 3 6 2" xfId="18570" xr:uid="{00000000-0005-0000-0000-0000E5470000}"/>
    <cellStyle name="20% - Accent1 3 2 3 2 2 3 6 2 2" xfId="18571" xr:uid="{00000000-0005-0000-0000-0000E6470000}"/>
    <cellStyle name="20% - Accent1 3 2 3 2 2 3 6 2 2 2" xfId="18572" xr:uid="{00000000-0005-0000-0000-0000E7470000}"/>
    <cellStyle name="20% - Accent1 3 2 3 2 2 3 6 2 3" xfId="18573" xr:uid="{00000000-0005-0000-0000-0000E8470000}"/>
    <cellStyle name="20% - Accent1 3 2 3 2 2 3 6 3" xfId="18574" xr:uid="{00000000-0005-0000-0000-0000E9470000}"/>
    <cellStyle name="20% - Accent1 3 2 3 2 2 3 6 3 2" xfId="18575" xr:uid="{00000000-0005-0000-0000-0000EA470000}"/>
    <cellStyle name="20% - Accent1 3 2 3 2 2 3 6 4" xfId="18576" xr:uid="{00000000-0005-0000-0000-0000EB470000}"/>
    <cellStyle name="20% - Accent1 3 2 3 2 2 3 7" xfId="18577" xr:uid="{00000000-0005-0000-0000-0000EC470000}"/>
    <cellStyle name="20% - Accent1 3 2 3 2 2 3 7 2" xfId="18578" xr:uid="{00000000-0005-0000-0000-0000ED470000}"/>
    <cellStyle name="20% - Accent1 3 2 3 2 2 3 7 2 2" xfId="18579" xr:uid="{00000000-0005-0000-0000-0000EE470000}"/>
    <cellStyle name="20% - Accent1 3 2 3 2 2 3 7 3" xfId="18580" xr:uid="{00000000-0005-0000-0000-0000EF470000}"/>
    <cellStyle name="20% - Accent1 3 2 3 2 2 3 8" xfId="18581" xr:uid="{00000000-0005-0000-0000-0000F0470000}"/>
    <cellStyle name="20% - Accent1 3 2 3 2 2 3 8 2" xfId="18582" xr:uid="{00000000-0005-0000-0000-0000F1470000}"/>
    <cellStyle name="20% - Accent1 3 2 3 2 2 3 8 2 2" xfId="18583" xr:uid="{00000000-0005-0000-0000-0000F2470000}"/>
    <cellStyle name="20% - Accent1 3 2 3 2 2 3 8 3" xfId="18584" xr:uid="{00000000-0005-0000-0000-0000F3470000}"/>
    <cellStyle name="20% - Accent1 3 2 3 2 2 3 9" xfId="18585" xr:uid="{00000000-0005-0000-0000-0000F4470000}"/>
    <cellStyle name="20% - Accent1 3 2 3 2 2 3 9 2" xfId="18586" xr:uid="{00000000-0005-0000-0000-0000F5470000}"/>
    <cellStyle name="20% - Accent1 3 2 3 2 2 4" xfId="18587" xr:uid="{00000000-0005-0000-0000-0000F6470000}"/>
    <cellStyle name="20% - Accent1 3 2 3 2 2 4 10" xfId="18588" xr:uid="{00000000-0005-0000-0000-0000F7470000}"/>
    <cellStyle name="20% - Accent1 3 2 3 2 2 4 10 2" xfId="18589" xr:uid="{00000000-0005-0000-0000-0000F8470000}"/>
    <cellStyle name="20% - Accent1 3 2 3 2 2 4 11" xfId="18590" xr:uid="{00000000-0005-0000-0000-0000F9470000}"/>
    <cellStyle name="20% - Accent1 3 2 3 2 2 4 2" xfId="18591" xr:uid="{00000000-0005-0000-0000-0000FA470000}"/>
    <cellStyle name="20% - Accent1 3 2 3 2 2 4 2 2" xfId="18592" xr:uid="{00000000-0005-0000-0000-0000FB470000}"/>
    <cellStyle name="20% - Accent1 3 2 3 2 2 4 2 2 2" xfId="18593" xr:uid="{00000000-0005-0000-0000-0000FC470000}"/>
    <cellStyle name="20% - Accent1 3 2 3 2 2 4 2 2 2 2" xfId="18594" xr:uid="{00000000-0005-0000-0000-0000FD470000}"/>
    <cellStyle name="20% - Accent1 3 2 3 2 2 4 2 2 2 2 2" xfId="18595" xr:uid="{00000000-0005-0000-0000-0000FE470000}"/>
    <cellStyle name="20% - Accent1 3 2 3 2 2 4 2 2 2 3" xfId="18596" xr:uid="{00000000-0005-0000-0000-0000FF470000}"/>
    <cellStyle name="20% - Accent1 3 2 3 2 2 4 2 2 3" xfId="18597" xr:uid="{00000000-0005-0000-0000-000000480000}"/>
    <cellStyle name="20% - Accent1 3 2 3 2 2 4 2 2 3 2" xfId="18598" xr:uid="{00000000-0005-0000-0000-000001480000}"/>
    <cellStyle name="20% - Accent1 3 2 3 2 2 4 2 2 4" xfId="18599" xr:uid="{00000000-0005-0000-0000-000002480000}"/>
    <cellStyle name="20% - Accent1 3 2 3 2 2 4 2 3" xfId="18600" xr:uid="{00000000-0005-0000-0000-000003480000}"/>
    <cellStyle name="20% - Accent1 3 2 3 2 2 4 2 3 2" xfId="18601" xr:uid="{00000000-0005-0000-0000-000004480000}"/>
    <cellStyle name="20% - Accent1 3 2 3 2 2 4 2 3 2 2" xfId="18602" xr:uid="{00000000-0005-0000-0000-000005480000}"/>
    <cellStyle name="20% - Accent1 3 2 3 2 2 4 2 3 2 2 2" xfId="18603" xr:uid="{00000000-0005-0000-0000-000006480000}"/>
    <cellStyle name="20% - Accent1 3 2 3 2 2 4 2 3 2 3" xfId="18604" xr:uid="{00000000-0005-0000-0000-000007480000}"/>
    <cellStyle name="20% - Accent1 3 2 3 2 2 4 2 3 3" xfId="18605" xr:uid="{00000000-0005-0000-0000-000008480000}"/>
    <cellStyle name="20% - Accent1 3 2 3 2 2 4 2 3 3 2" xfId="18606" xr:uid="{00000000-0005-0000-0000-000009480000}"/>
    <cellStyle name="20% - Accent1 3 2 3 2 2 4 2 3 4" xfId="18607" xr:uid="{00000000-0005-0000-0000-00000A480000}"/>
    <cellStyle name="20% - Accent1 3 2 3 2 2 4 2 4" xfId="18608" xr:uid="{00000000-0005-0000-0000-00000B480000}"/>
    <cellStyle name="20% - Accent1 3 2 3 2 2 4 2 4 2" xfId="18609" xr:uid="{00000000-0005-0000-0000-00000C480000}"/>
    <cellStyle name="20% - Accent1 3 2 3 2 2 4 2 4 2 2" xfId="18610" xr:uid="{00000000-0005-0000-0000-00000D480000}"/>
    <cellStyle name="20% - Accent1 3 2 3 2 2 4 2 4 2 2 2" xfId="18611" xr:uid="{00000000-0005-0000-0000-00000E480000}"/>
    <cellStyle name="20% - Accent1 3 2 3 2 2 4 2 4 2 3" xfId="18612" xr:uid="{00000000-0005-0000-0000-00000F480000}"/>
    <cellStyle name="20% - Accent1 3 2 3 2 2 4 2 4 3" xfId="18613" xr:uid="{00000000-0005-0000-0000-000010480000}"/>
    <cellStyle name="20% - Accent1 3 2 3 2 2 4 2 4 3 2" xfId="18614" xr:uid="{00000000-0005-0000-0000-000011480000}"/>
    <cellStyle name="20% - Accent1 3 2 3 2 2 4 2 4 4" xfId="18615" xr:uid="{00000000-0005-0000-0000-000012480000}"/>
    <cellStyle name="20% - Accent1 3 2 3 2 2 4 2 5" xfId="18616" xr:uid="{00000000-0005-0000-0000-000013480000}"/>
    <cellStyle name="20% - Accent1 3 2 3 2 2 4 2 5 2" xfId="18617" xr:uid="{00000000-0005-0000-0000-000014480000}"/>
    <cellStyle name="20% - Accent1 3 2 3 2 2 4 2 5 2 2" xfId="18618" xr:uid="{00000000-0005-0000-0000-000015480000}"/>
    <cellStyle name="20% - Accent1 3 2 3 2 2 4 2 5 3" xfId="18619" xr:uid="{00000000-0005-0000-0000-000016480000}"/>
    <cellStyle name="20% - Accent1 3 2 3 2 2 4 2 6" xfId="18620" xr:uid="{00000000-0005-0000-0000-000017480000}"/>
    <cellStyle name="20% - Accent1 3 2 3 2 2 4 2 6 2" xfId="18621" xr:uid="{00000000-0005-0000-0000-000018480000}"/>
    <cellStyle name="20% - Accent1 3 2 3 2 2 4 2 6 2 2" xfId="18622" xr:uid="{00000000-0005-0000-0000-000019480000}"/>
    <cellStyle name="20% - Accent1 3 2 3 2 2 4 2 6 3" xfId="18623" xr:uid="{00000000-0005-0000-0000-00001A480000}"/>
    <cellStyle name="20% - Accent1 3 2 3 2 2 4 2 7" xfId="18624" xr:uid="{00000000-0005-0000-0000-00001B480000}"/>
    <cellStyle name="20% - Accent1 3 2 3 2 2 4 2 7 2" xfId="18625" xr:uid="{00000000-0005-0000-0000-00001C480000}"/>
    <cellStyle name="20% - Accent1 3 2 3 2 2 4 2 8" xfId="18626" xr:uid="{00000000-0005-0000-0000-00001D480000}"/>
    <cellStyle name="20% - Accent1 3 2 3 2 2 4 2 8 2" xfId="18627" xr:uid="{00000000-0005-0000-0000-00001E480000}"/>
    <cellStyle name="20% - Accent1 3 2 3 2 2 4 2 9" xfId="18628" xr:uid="{00000000-0005-0000-0000-00001F480000}"/>
    <cellStyle name="20% - Accent1 3 2 3 2 2 4 3" xfId="18629" xr:uid="{00000000-0005-0000-0000-000020480000}"/>
    <cellStyle name="20% - Accent1 3 2 3 2 2 4 3 2" xfId="18630" xr:uid="{00000000-0005-0000-0000-000021480000}"/>
    <cellStyle name="20% - Accent1 3 2 3 2 2 4 3 2 2" xfId="18631" xr:uid="{00000000-0005-0000-0000-000022480000}"/>
    <cellStyle name="20% - Accent1 3 2 3 2 2 4 3 2 2 2" xfId="18632" xr:uid="{00000000-0005-0000-0000-000023480000}"/>
    <cellStyle name="20% - Accent1 3 2 3 2 2 4 3 2 2 2 2" xfId="18633" xr:uid="{00000000-0005-0000-0000-000024480000}"/>
    <cellStyle name="20% - Accent1 3 2 3 2 2 4 3 2 2 3" xfId="18634" xr:uid="{00000000-0005-0000-0000-000025480000}"/>
    <cellStyle name="20% - Accent1 3 2 3 2 2 4 3 2 3" xfId="18635" xr:uid="{00000000-0005-0000-0000-000026480000}"/>
    <cellStyle name="20% - Accent1 3 2 3 2 2 4 3 2 3 2" xfId="18636" xr:uid="{00000000-0005-0000-0000-000027480000}"/>
    <cellStyle name="20% - Accent1 3 2 3 2 2 4 3 2 4" xfId="18637" xr:uid="{00000000-0005-0000-0000-000028480000}"/>
    <cellStyle name="20% - Accent1 3 2 3 2 2 4 3 3" xfId="18638" xr:uid="{00000000-0005-0000-0000-000029480000}"/>
    <cellStyle name="20% - Accent1 3 2 3 2 2 4 3 3 2" xfId="18639" xr:uid="{00000000-0005-0000-0000-00002A480000}"/>
    <cellStyle name="20% - Accent1 3 2 3 2 2 4 3 3 2 2" xfId="18640" xr:uid="{00000000-0005-0000-0000-00002B480000}"/>
    <cellStyle name="20% - Accent1 3 2 3 2 2 4 3 3 2 2 2" xfId="18641" xr:uid="{00000000-0005-0000-0000-00002C480000}"/>
    <cellStyle name="20% - Accent1 3 2 3 2 2 4 3 3 2 3" xfId="18642" xr:uid="{00000000-0005-0000-0000-00002D480000}"/>
    <cellStyle name="20% - Accent1 3 2 3 2 2 4 3 3 3" xfId="18643" xr:uid="{00000000-0005-0000-0000-00002E480000}"/>
    <cellStyle name="20% - Accent1 3 2 3 2 2 4 3 3 3 2" xfId="18644" xr:uid="{00000000-0005-0000-0000-00002F480000}"/>
    <cellStyle name="20% - Accent1 3 2 3 2 2 4 3 3 4" xfId="18645" xr:uid="{00000000-0005-0000-0000-000030480000}"/>
    <cellStyle name="20% - Accent1 3 2 3 2 2 4 3 4" xfId="18646" xr:uid="{00000000-0005-0000-0000-000031480000}"/>
    <cellStyle name="20% - Accent1 3 2 3 2 2 4 3 4 2" xfId="18647" xr:uid="{00000000-0005-0000-0000-000032480000}"/>
    <cellStyle name="20% - Accent1 3 2 3 2 2 4 3 4 2 2" xfId="18648" xr:uid="{00000000-0005-0000-0000-000033480000}"/>
    <cellStyle name="20% - Accent1 3 2 3 2 2 4 3 4 2 2 2" xfId="18649" xr:uid="{00000000-0005-0000-0000-000034480000}"/>
    <cellStyle name="20% - Accent1 3 2 3 2 2 4 3 4 2 3" xfId="18650" xr:uid="{00000000-0005-0000-0000-000035480000}"/>
    <cellStyle name="20% - Accent1 3 2 3 2 2 4 3 4 3" xfId="18651" xr:uid="{00000000-0005-0000-0000-000036480000}"/>
    <cellStyle name="20% - Accent1 3 2 3 2 2 4 3 4 3 2" xfId="18652" xr:uid="{00000000-0005-0000-0000-000037480000}"/>
    <cellStyle name="20% - Accent1 3 2 3 2 2 4 3 4 4" xfId="18653" xr:uid="{00000000-0005-0000-0000-000038480000}"/>
    <cellStyle name="20% - Accent1 3 2 3 2 2 4 3 5" xfId="18654" xr:uid="{00000000-0005-0000-0000-000039480000}"/>
    <cellStyle name="20% - Accent1 3 2 3 2 2 4 3 5 2" xfId="18655" xr:uid="{00000000-0005-0000-0000-00003A480000}"/>
    <cellStyle name="20% - Accent1 3 2 3 2 2 4 3 5 2 2" xfId="18656" xr:uid="{00000000-0005-0000-0000-00003B480000}"/>
    <cellStyle name="20% - Accent1 3 2 3 2 2 4 3 5 3" xfId="18657" xr:uid="{00000000-0005-0000-0000-00003C480000}"/>
    <cellStyle name="20% - Accent1 3 2 3 2 2 4 3 6" xfId="18658" xr:uid="{00000000-0005-0000-0000-00003D480000}"/>
    <cellStyle name="20% - Accent1 3 2 3 2 2 4 3 6 2" xfId="18659" xr:uid="{00000000-0005-0000-0000-00003E480000}"/>
    <cellStyle name="20% - Accent1 3 2 3 2 2 4 3 6 2 2" xfId="18660" xr:uid="{00000000-0005-0000-0000-00003F480000}"/>
    <cellStyle name="20% - Accent1 3 2 3 2 2 4 3 6 3" xfId="18661" xr:uid="{00000000-0005-0000-0000-000040480000}"/>
    <cellStyle name="20% - Accent1 3 2 3 2 2 4 3 7" xfId="18662" xr:uid="{00000000-0005-0000-0000-000041480000}"/>
    <cellStyle name="20% - Accent1 3 2 3 2 2 4 3 7 2" xfId="18663" xr:uid="{00000000-0005-0000-0000-000042480000}"/>
    <cellStyle name="20% - Accent1 3 2 3 2 2 4 3 8" xfId="18664" xr:uid="{00000000-0005-0000-0000-000043480000}"/>
    <cellStyle name="20% - Accent1 3 2 3 2 2 4 3 8 2" xfId="18665" xr:uid="{00000000-0005-0000-0000-000044480000}"/>
    <cellStyle name="20% - Accent1 3 2 3 2 2 4 3 9" xfId="18666" xr:uid="{00000000-0005-0000-0000-000045480000}"/>
    <cellStyle name="20% - Accent1 3 2 3 2 2 4 4" xfId="18667" xr:uid="{00000000-0005-0000-0000-000046480000}"/>
    <cellStyle name="20% - Accent1 3 2 3 2 2 4 4 2" xfId="18668" xr:uid="{00000000-0005-0000-0000-000047480000}"/>
    <cellStyle name="20% - Accent1 3 2 3 2 2 4 4 2 2" xfId="18669" xr:uid="{00000000-0005-0000-0000-000048480000}"/>
    <cellStyle name="20% - Accent1 3 2 3 2 2 4 4 2 2 2" xfId="18670" xr:uid="{00000000-0005-0000-0000-000049480000}"/>
    <cellStyle name="20% - Accent1 3 2 3 2 2 4 4 2 3" xfId="18671" xr:uid="{00000000-0005-0000-0000-00004A480000}"/>
    <cellStyle name="20% - Accent1 3 2 3 2 2 4 4 3" xfId="18672" xr:uid="{00000000-0005-0000-0000-00004B480000}"/>
    <cellStyle name="20% - Accent1 3 2 3 2 2 4 4 3 2" xfId="18673" xr:uid="{00000000-0005-0000-0000-00004C480000}"/>
    <cellStyle name="20% - Accent1 3 2 3 2 2 4 4 4" xfId="18674" xr:uid="{00000000-0005-0000-0000-00004D480000}"/>
    <cellStyle name="20% - Accent1 3 2 3 2 2 4 5" xfId="18675" xr:uid="{00000000-0005-0000-0000-00004E480000}"/>
    <cellStyle name="20% - Accent1 3 2 3 2 2 4 5 2" xfId="18676" xr:uid="{00000000-0005-0000-0000-00004F480000}"/>
    <cellStyle name="20% - Accent1 3 2 3 2 2 4 5 2 2" xfId="18677" xr:uid="{00000000-0005-0000-0000-000050480000}"/>
    <cellStyle name="20% - Accent1 3 2 3 2 2 4 5 2 2 2" xfId="18678" xr:uid="{00000000-0005-0000-0000-000051480000}"/>
    <cellStyle name="20% - Accent1 3 2 3 2 2 4 5 2 3" xfId="18679" xr:uid="{00000000-0005-0000-0000-000052480000}"/>
    <cellStyle name="20% - Accent1 3 2 3 2 2 4 5 3" xfId="18680" xr:uid="{00000000-0005-0000-0000-000053480000}"/>
    <cellStyle name="20% - Accent1 3 2 3 2 2 4 5 3 2" xfId="18681" xr:uid="{00000000-0005-0000-0000-000054480000}"/>
    <cellStyle name="20% - Accent1 3 2 3 2 2 4 5 4" xfId="18682" xr:uid="{00000000-0005-0000-0000-000055480000}"/>
    <cellStyle name="20% - Accent1 3 2 3 2 2 4 6" xfId="18683" xr:uid="{00000000-0005-0000-0000-000056480000}"/>
    <cellStyle name="20% - Accent1 3 2 3 2 2 4 6 2" xfId="18684" xr:uid="{00000000-0005-0000-0000-000057480000}"/>
    <cellStyle name="20% - Accent1 3 2 3 2 2 4 6 2 2" xfId="18685" xr:uid="{00000000-0005-0000-0000-000058480000}"/>
    <cellStyle name="20% - Accent1 3 2 3 2 2 4 6 2 2 2" xfId="18686" xr:uid="{00000000-0005-0000-0000-000059480000}"/>
    <cellStyle name="20% - Accent1 3 2 3 2 2 4 6 2 3" xfId="18687" xr:uid="{00000000-0005-0000-0000-00005A480000}"/>
    <cellStyle name="20% - Accent1 3 2 3 2 2 4 6 3" xfId="18688" xr:uid="{00000000-0005-0000-0000-00005B480000}"/>
    <cellStyle name="20% - Accent1 3 2 3 2 2 4 6 3 2" xfId="18689" xr:uid="{00000000-0005-0000-0000-00005C480000}"/>
    <cellStyle name="20% - Accent1 3 2 3 2 2 4 6 4" xfId="18690" xr:uid="{00000000-0005-0000-0000-00005D480000}"/>
    <cellStyle name="20% - Accent1 3 2 3 2 2 4 7" xfId="18691" xr:uid="{00000000-0005-0000-0000-00005E480000}"/>
    <cellStyle name="20% - Accent1 3 2 3 2 2 4 7 2" xfId="18692" xr:uid="{00000000-0005-0000-0000-00005F480000}"/>
    <cellStyle name="20% - Accent1 3 2 3 2 2 4 7 2 2" xfId="18693" xr:uid="{00000000-0005-0000-0000-000060480000}"/>
    <cellStyle name="20% - Accent1 3 2 3 2 2 4 7 3" xfId="18694" xr:uid="{00000000-0005-0000-0000-000061480000}"/>
    <cellStyle name="20% - Accent1 3 2 3 2 2 4 8" xfId="18695" xr:uid="{00000000-0005-0000-0000-000062480000}"/>
    <cellStyle name="20% - Accent1 3 2 3 2 2 4 8 2" xfId="18696" xr:uid="{00000000-0005-0000-0000-000063480000}"/>
    <cellStyle name="20% - Accent1 3 2 3 2 2 4 8 2 2" xfId="18697" xr:uid="{00000000-0005-0000-0000-000064480000}"/>
    <cellStyle name="20% - Accent1 3 2 3 2 2 4 8 3" xfId="18698" xr:uid="{00000000-0005-0000-0000-000065480000}"/>
    <cellStyle name="20% - Accent1 3 2 3 2 2 4 9" xfId="18699" xr:uid="{00000000-0005-0000-0000-000066480000}"/>
    <cellStyle name="20% - Accent1 3 2 3 2 2 4 9 2" xfId="18700" xr:uid="{00000000-0005-0000-0000-000067480000}"/>
    <cellStyle name="20% - Accent1 3 2 3 2 2 5" xfId="18701" xr:uid="{00000000-0005-0000-0000-000068480000}"/>
    <cellStyle name="20% - Accent1 3 2 3 2 2 5 2" xfId="18702" xr:uid="{00000000-0005-0000-0000-000069480000}"/>
    <cellStyle name="20% - Accent1 3 2 3 2 2 5 2 2" xfId="18703" xr:uid="{00000000-0005-0000-0000-00006A480000}"/>
    <cellStyle name="20% - Accent1 3 2 3 2 2 5 2 2 2" xfId="18704" xr:uid="{00000000-0005-0000-0000-00006B480000}"/>
    <cellStyle name="20% - Accent1 3 2 3 2 2 5 2 2 2 2" xfId="18705" xr:uid="{00000000-0005-0000-0000-00006C480000}"/>
    <cellStyle name="20% - Accent1 3 2 3 2 2 5 2 2 3" xfId="18706" xr:uid="{00000000-0005-0000-0000-00006D480000}"/>
    <cellStyle name="20% - Accent1 3 2 3 2 2 5 2 3" xfId="18707" xr:uid="{00000000-0005-0000-0000-00006E480000}"/>
    <cellStyle name="20% - Accent1 3 2 3 2 2 5 2 3 2" xfId="18708" xr:uid="{00000000-0005-0000-0000-00006F480000}"/>
    <cellStyle name="20% - Accent1 3 2 3 2 2 5 2 4" xfId="18709" xr:uid="{00000000-0005-0000-0000-000070480000}"/>
    <cellStyle name="20% - Accent1 3 2 3 2 2 5 3" xfId="18710" xr:uid="{00000000-0005-0000-0000-000071480000}"/>
    <cellStyle name="20% - Accent1 3 2 3 2 2 5 3 2" xfId="18711" xr:uid="{00000000-0005-0000-0000-000072480000}"/>
    <cellStyle name="20% - Accent1 3 2 3 2 2 5 3 2 2" xfId="18712" xr:uid="{00000000-0005-0000-0000-000073480000}"/>
    <cellStyle name="20% - Accent1 3 2 3 2 2 5 3 2 2 2" xfId="18713" xr:uid="{00000000-0005-0000-0000-000074480000}"/>
    <cellStyle name="20% - Accent1 3 2 3 2 2 5 3 2 3" xfId="18714" xr:uid="{00000000-0005-0000-0000-000075480000}"/>
    <cellStyle name="20% - Accent1 3 2 3 2 2 5 3 3" xfId="18715" xr:uid="{00000000-0005-0000-0000-000076480000}"/>
    <cellStyle name="20% - Accent1 3 2 3 2 2 5 3 3 2" xfId="18716" xr:uid="{00000000-0005-0000-0000-000077480000}"/>
    <cellStyle name="20% - Accent1 3 2 3 2 2 5 3 4" xfId="18717" xr:uid="{00000000-0005-0000-0000-000078480000}"/>
    <cellStyle name="20% - Accent1 3 2 3 2 2 5 4" xfId="18718" xr:uid="{00000000-0005-0000-0000-000079480000}"/>
    <cellStyle name="20% - Accent1 3 2 3 2 2 5 4 2" xfId="18719" xr:uid="{00000000-0005-0000-0000-00007A480000}"/>
    <cellStyle name="20% - Accent1 3 2 3 2 2 5 4 2 2" xfId="18720" xr:uid="{00000000-0005-0000-0000-00007B480000}"/>
    <cellStyle name="20% - Accent1 3 2 3 2 2 5 4 2 2 2" xfId="18721" xr:uid="{00000000-0005-0000-0000-00007C480000}"/>
    <cellStyle name="20% - Accent1 3 2 3 2 2 5 4 2 3" xfId="18722" xr:uid="{00000000-0005-0000-0000-00007D480000}"/>
    <cellStyle name="20% - Accent1 3 2 3 2 2 5 4 3" xfId="18723" xr:uid="{00000000-0005-0000-0000-00007E480000}"/>
    <cellStyle name="20% - Accent1 3 2 3 2 2 5 4 3 2" xfId="18724" xr:uid="{00000000-0005-0000-0000-00007F480000}"/>
    <cellStyle name="20% - Accent1 3 2 3 2 2 5 4 4" xfId="18725" xr:uid="{00000000-0005-0000-0000-000080480000}"/>
    <cellStyle name="20% - Accent1 3 2 3 2 2 5 5" xfId="18726" xr:uid="{00000000-0005-0000-0000-000081480000}"/>
    <cellStyle name="20% - Accent1 3 2 3 2 2 5 5 2" xfId="18727" xr:uid="{00000000-0005-0000-0000-000082480000}"/>
    <cellStyle name="20% - Accent1 3 2 3 2 2 5 5 2 2" xfId="18728" xr:uid="{00000000-0005-0000-0000-000083480000}"/>
    <cellStyle name="20% - Accent1 3 2 3 2 2 5 5 3" xfId="18729" xr:uid="{00000000-0005-0000-0000-000084480000}"/>
    <cellStyle name="20% - Accent1 3 2 3 2 2 5 6" xfId="18730" xr:uid="{00000000-0005-0000-0000-000085480000}"/>
    <cellStyle name="20% - Accent1 3 2 3 2 2 5 6 2" xfId="18731" xr:uid="{00000000-0005-0000-0000-000086480000}"/>
    <cellStyle name="20% - Accent1 3 2 3 2 2 5 6 2 2" xfId="18732" xr:uid="{00000000-0005-0000-0000-000087480000}"/>
    <cellStyle name="20% - Accent1 3 2 3 2 2 5 6 3" xfId="18733" xr:uid="{00000000-0005-0000-0000-000088480000}"/>
    <cellStyle name="20% - Accent1 3 2 3 2 2 5 7" xfId="18734" xr:uid="{00000000-0005-0000-0000-000089480000}"/>
    <cellStyle name="20% - Accent1 3 2 3 2 2 5 7 2" xfId="18735" xr:uid="{00000000-0005-0000-0000-00008A480000}"/>
    <cellStyle name="20% - Accent1 3 2 3 2 2 5 8" xfId="18736" xr:uid="{00000000-0005-0000-0000-00008B480000}"/>
    <cellStyle name="20% - Accent1 3 2 3 2 2 5 8 2" xfId="18737" xr:uid="{00000000-0005-0000-0000-00008C480000}"/>
    <cellStyle name="20% - Accent1 3 2 3 2 2 5 9" xfId="18738" xr:uid="{00000000-0005-0000-0000-00008D480000}"/>
    <cellStyle name="20% - Accent1 3 2 3 2 2 6" xfId="18739" xr:uid="{00000000-0005-0000-0000-00008E480000}"/>
    <cellStyle name="20% - Accent1 3 2 3 2 2 6 2" xfId="18740" xr:uid="{00000000-0005-0000-0000-00008F480000}"/>
    <cellStyle name="20% - Accent1 3 2 3 2 2 6 2 2" xfId="18741" xr:uid="{00000000-0005-0000-0000-000090480000}"/>
    <cellStyle name="20% - Accent1 3 2 3 2 2 6 2 2 2" xfId="18742" xr:uid="{00000000-0005-0000-0000-000091480000}"/>
    <cellStyle name="20% - Accent1 3 2 3 2 2 6 2 2 2 2" xfId="18743" xr:uid="{00000000-0005-0000-0000-000092480000}"/>
    <cellStyle name="20% - Accent1 3 2 3 2 2 6 2 2 3" xfId="18744" xr:uid="{00000000-0005-0000-0000-000093480000}"/>
    <cellStyle name="20% - Accent1 3 2 3 2 2 6 2 3" xfId="18745" xr:uid="{00000000-0005-0000-0000-000094480000}"/>
    <cellStyle name="20% - Accent1 3 2 3 2 2 6 2 3 2" xfId="18746" xr:uid="{00000000-0005-0000-0000-000095480000}"/>
    <cellStyle name="20% - Accent1 3 2 3 2 2 6 2 4" xfId="18747" xr:uid="{00000000-0005-0000-0000-000096480000}"/>
    <cellStyle name="20% - Accent1 3 2 3 2 2 6 3" xfId="18748" xr:uid="{00000000-0005-0000-0000-000097480000}"/>
    <cellStyle name="20% - Accent1 3 2 3 2 2 6 3 2" xfId="18749" xr:uid="{00000000-0005-0000-0000-000098480000}"/>
    <cellStyle name="20% - Accent1 3 2 3 2 2 6 3 2 2" xfId="18750" xr:uid="{00000000-0005-0000-0000-000099480000}"/>
    <cellStyle name="20% - Accent1 3 2 3 2 2 6 3 2 2 2" xfId="18751" xr:uid="{00000000-0005-0000-0000-00009A480000}"/>
    <cellStyle name="20% - Accent1 3 2 3 2 2 6 3 2 3" xfId="18752" xr:uid="{00000000-0005-0000-0000-00009B480000}"/>
    <cellStyle name="20% - Accent1 3 2 3 2 2 6 3 3" xfId="18753" xr:uid="{00000000-0005-0000-0000-00009C480000}"/>
    <cellStyle name="20% - Accent1 3 2 3 2 2 6 3 3 2" xfId="18754" xr:uid="{00000000-0005-0000-0000-00009D480000}"/>
    <cellStyle name="20% - Accent1 3 2 3 2 2 6 3 4" xfId="18755" xr:uid="{00000000-0005-0000-0000-00009E480000}"/>
    <cellStyle name="20% - Accent1 3 2 3 2 2 6 4" xfId="18756" xr:uid="{00000000-0005-0000-0000-00009F480000}"/>
    <cellStyle name="20% - Accent1 3 2 3 2 2 6 4 2" xfId="18757" xr:uid="{00000000-0005-0000-0000-0000A0480000}"/>
    <cellStyle name="20% - Accent1 3 2 3 2 2 6 4 2 2" xfId="18758" xr:uid="{00000000-0005-0000-0000-0000A1480000}"/>
    <cellStyle name="20% - Accent1 3 2 3 2 2 6 4 2 2 2" xfId="18759" xr:uid="{00000000-0005-0000-0000-0000A2480000}"/>
    <cellStyle name="20% - Accent1 3 2 3 2 2 6 4 2 3" xfId="18760" xr:uid="{00000000-0005-0000-0000-0000A3480000}"/>
    <cellStyle name="20% - Accent1 3 2 3 2 2 6 4 3" xfId="18761" xr:uid="{00000000-0005-0000-0000-0000A4480000}"/>
    <cellStyle name="20% - Accent1 3 2 3 2 2 6 4 3 2" xfId="18762" xr:uid="{00000000-0005-0000-0000-0000A5480000}"/>
    <cellStyle name="20% - Accent1 3 2 3 2 2 6 4 4" xfId="18763" xr:uid="{00000000-0005-0000-0000-0000A6480000}"/>
    <cellStyle name="20% - Accent1 3 2 3 2 2 6 5" xfId="18764" xr:uid="{00000000-0005-0000-0000-0000A7480000}"/>
    <cellStyle name="20% - Accent1 3 2 3 2 2 6 5 2" xfId="18765" xr:uid="{00000000-0005-0000-0000-0000A8480000}"/>
    <cellStyle name="20% - Accent1 3 2 3 2 2 6 5 2 2" xfId="18766" xr:uid="{00000000-0005-0000-0000-0000A9480000}"/>
    <cellStyle name="20% - Accent1 3 2 3 2 2 6 5 3" xfId="18767" xr:uid="{00000000-0005-0000-0000-0000AA480000}"/>
    <cellStyle name="20% - Accent1 3 2 3 2 2 6 6" xfId="18768" xr:uid="{00000000-0005-0000-0000-0000AB480000}"/>
    <cellStyle name="20% - Accent1 3 2 3 2 2 6 6 2" xfId="18769" xr:uid="{00000000-0005-0000-0000-0000AC480000}"/>
    <cellStyle name="20% - Accent1 3 2 3 2 2 6 6 2 2" xfId="18770" xr:uid="{00000000-0005-0000-0000-0000AD480000}"/>
    <cellStyle name="20% - Accent1 3 2 3 2 2 6 6 3" xfId="18771" xr:uid="{00000000-0005-0000-0000-0000AE480000}"/>
    <cellStyle name="20% - Accent1 3 2 3 2 2 6 7" xfId="18772" xr:uid="{00000000-0005-0000-0000-0000AF480000}"/>
    <cellStyle name="20% - Accent1 3 2 3 2 2 6 7 2" xfId="18773" xr:uid="{00000000-0005-0000-0000-0000B0480000}"/>
    <cellStyle name="20% - Accent1 3 2 3 2 2 6 8" xfId="18774" xr:uid="{00000000-0005-0000-0000-0000B1480000}"/>
    <cellStyle name="20% - Accent1 3 2 3 2 2 6 8 2" xfId="18775" xr:uid="{00000000-0005-0000-0000-0000B2480000}"/>
    <cellStyle name="20% - Accent1 3 2 3 2 2 6 9" xfId="18776" xr:uid="{00000000-0005-0000-0000-0000B3480000}"/>
    <cellStyle name="20% - Accent1 3 2 3 2 2 7" xfId="18777" xr:uid="{00000000-0005-0000-0000-0000B4480000}"/>
    <cellStyle name="20% - Accent1 3 2 3 2 2 7 2" xfId="18778" xr:uid="{00000000-0005-0000-0000-0000B5480000}"/>
    <cellStyle name="20% - Accent1 3 2 3 2 2 7 2 2" xfId="18779" xr:uid="{00000000-0005-0000-0000-0000B6480000}"/>
    <cellStyle name="20% - Accent1 3 2 3 2 2 7 2 2 2" xfId="18780" xr:uid="{00000000-0005-0000-0000-0000B7480000}"/>
    <cellStyle name="20% - Accent1 3 2 3 2 2 7 2 3" xfId="18781" xr:uid="{00000000-0005-0000-0000-0000B8480000}"/>
    <cellStyle name="20% - Accent1 3 2 3 2 2 7 3" xfId="18782" xr:uid="{00000000-0005-0000-0000-0000B9480000}"/>
    <cellStyle name="20% - Accent1 3 2 3 2 2 7 3 2" xfId="18783" xr:uid="{00000000-0005-0000-0000-0000BA480000}"/>
    <cellStyle name="20% - Accent1 3 2 3 2 2 7 4" xfId="18784" xr:uid="{00000000-0005-0000-0000-0000BB480000}"/>
    <cellStyle name="20% - Accent1 3 2 3 2 2 8" xfId="18785" xr:uid="{00000000-0005-0000-0000-0000BC480000}"/>
    <cellStyle name="20% - Accent1 3 2 3 2 2 8 2" xfId="18786" xr:uid="{00000000-0005-0000-0000-0000BD480000}"/>
    <cellStyle name="20% - Accent1 3 2 3 2 2 8 2 2" xfId="18787" xr:uid="{00000000-0005-0000-0000-0000BE480000}"/>
    <cellStyle name="20% - Accent1 3 2 3 2 2 8 2 2 2" xfId="18788" xr:uid="{00000000-0005-0000-0000-0000BF480000}"/>
    <cellStyle name="20% - Accent1 3 2 3 2 2 8 2 3" xfId="18789" xr:uid="{00000000-0005-0000-0000-0000C0480000}"/>
    <cellStyle name="20% - Accent1 3 2 3 2 2 8 3" xfId="18790" xr:uid="{00000000-0005-0000-0000-0000C1480000}"/>
    <cellStyle name="20% - Accent1 3 2 3 2 2 8 3 2" xfId="18791" xr:uid="{00000000-0005-0000-0000-0000C2480000}"/>
    <cellStyle name="20% - Accent1 3 2 3 2 2 8 4" xfId="18792" xr:uid="{00000000-0005-0000-0000-0000C3480000}"/>
    <cellStyle name="20% - Accent1 3 2 3 2 2 9" xfId="18793" xr:uid="{00000000-0005-0000-0000-0000C4480000}"/>
    <cellStyle name="20% - Accent1 3 2 3 2 2 9 2" xfId="18794" xr:uid="{00000000-0005-0000-0000-0000C5480000}"/>
    <cellStyle name="20% - Accent1 3 2 3 2 2 9 2 2" xfId="18795" xr:uid="{00000000-0005-0000-0000-0000C6480000}"/>
    <cellStyle name="20% - Accent1 3 2 3 2 2 9 2 2 2" xfId="18796" xr:uid="{00000000-0005-0000-0000-0000C7480000}"/>
    <cellStyle name="20% - Accent1 3 2 3 2 2 9 2 3" xfId="18797" xr:uid="{00000000-0005-0000-0000-0000C8480000}"/>
    <cellStyle name="20% - Accent1 3 2 3 2 2 9 3" xfId="18798" xr:uid="{00000000-0005-0000-0000-0000C9480000}"/>
    <cellStyle name="20% - Accent1 3 2 3 2 2 9 3 2" xfId="18799" xr:uid="{00000000-0005-0000-0000-0000CA480000}"/>
    <cellStyle name="20% - Accent1 3 2 3 2 2 9 4" xfId="18800" xr:uid="{00000000-0005-0000-0000-0000CB480000}"/>
    <cellStyle name="20% - Accent1 3 2 3 2 3" xfId="18801" xr:uid="{00000000-0005-0000-0000-0000CC480000}"/>
    <cellStyle name="20% - Accent1 3 2 3 2 3 10" xfId="18802" xr:uid="{00000000-0005-0000-0000-0000CD480000}"/>
    <cellStyle name="20% - Accent1 3 2 3 2 3 10 2" xfId="18803" xr:uid="{00000000-0005-0000-0000-0000CE480000}"/>
    <cellStyle name="20% - Accent1 3 2 3 2 3 11" xfId="18804" xr:uid="{00000000-0005-0000-0000-0000CF480000}"/>
    <cellStyle name="20% - Accent1 3 2 3 2 3 2" xfId="18805" xr:uid="{00000000-0005-0000-0000-0000D0480000}"/>
    <cellStyle name="20% - Accent1 3 2 3 2 3 2 2" xfId="18806" xr:uid="{00000000-0005-0000-0000-0000D1480000}"/>
    <cellStyle name="20% - Accent1 3 2 3 2 3 2 2 2" xfId="18807" xr:uid="{00000000-0005-0000-0000-0000D2480000}"/>
    <cellStyle name="20% - Accent1 3 2 3 2 3 2 2 2 2" xfId="18808" xr:uid="{00000000-0005-0000-0000-0000D3480000}"/>
    <cellStyle name="20% - Accent1 3 2 3 2 3 2 2 2 2 2" xfId="18809" xr:uid="{00000000-0005-0000-0000-0000D4480000}"/>
    <cellStyle name="20% - Accent1 3 2 3 2 3 2 2 2 3" xfId="18810" xr:uid="{00000000-0005-0000-0000-0000D5480000}"/>
    <cellStyle name="20% - Accent1 3 2 3 2 3 2 2 3" xfId="18811" xr:uid="{00000000-0005-0000-0000-0000D6480000}"/>
    <cellStyle name="20% - Accent1 3 2 3 2 3 2 2 3 2" xfId="18812" xr:uid="{00000000-0005-0000-0000-0000D7480000}"/>
    <cellStyle name="20% - Accent1 3 2 3 2 3 2 2 4" xfId="18813" xr:uid="{00000000-0005-0000-0000-0000D8480000}"/>
    <cellStyle name="20% - Accent1 3 2 3 2 3 2 3" xfId="18814" xr:uid="{00000000-0005-0000-0000-0000D9480000}"/>
    <cellStyle name="20% - Accent1 3 2 3 2 3 2 3 2" xfId="18815" xr:uid="{00000000-0005-0000-0000-0000DA480000}"/>
    <cellStyle name="20% - Accent1 3 2 3 2 3 2 3 2 2" xfId="18816" xr:uid="{00000000-0005-0000-0000-0000DB480000}"/>
    <cellStyle name="20% - Accent1 3 2 3 2 3 2 3 2 2 2" xfId="18817" xr:uid="{00000000-0005-0000-0000-0000DC480000}"/>
    <cellStyle name="20% - Accent1 3 2 3 2 3 2 3 2 3" xfId="18818" xr:uid="{00000000-0005-0000-0000-0000DD480000}"/>
    <cellStyle name="20% - Accent1 3 2 3 2 3 2 3 3" xfId="18819" xr:uid="{00000000-0005-0000-0000-0000DE480000}"/>
    <cellStyle name="20% - Accent1 3 2 3 2 3 2 3 3 2" xfId="18820" xr:uid="{00000000-0005-0000-0000-0000DF480000}"/>
    <cellStyle name="20% - Accent1 3 2 3 2 3 2 3 4" xfId="18821" xr:uid="{00000000-0005-0000-0000-0000E0480000}"/>
    <cellStyle name="20% - Accent1 3 2 3 2 3 2 4" xfId="18822" xr:uid="{00000000-0005-0000-0000-0000E1480000}"/>
    <cellStyle name="20% - Accent1 3 2 3 2 3 2 4 2" xfId="18823" xr:uid="{00000000-0005-0000-0000-0000E2480000}"/>
    <cellStyle name="20% - Accent1 3 2 3 2 3 2 4 2 2" xfId="18824" xr:uid="{00000000-0005-0000-0000-0000E3480000}"/>
    <cellStyle name="20% - Accent1 3 2 3 2 3 2 4 2 2 2" xfId="18825" xr:uid="{00000000-0005-0000-0000-0000E4480000}"/>
    <cellStyle name="20% - Accent1 3 2 3 2 3 2 4 2 3" xfId="18826" xr:uid="{00000000-0005-0000-0000-0000E5480000}"/>
    <cellStyle name="20% - Accent1 3 2 3 2 3 2 4 3" xfId="18827" xr:uid="{00000000-0005-0000-0000-0000E6480000}"/>
    <cellStyle name="20% - Accent1 3 2 3 2 3 2 4 3 2" xfId="18828" xr:uid="{00000000-0005-0000-0000-0000E7480000}"/>
    <cellStyle name="20% - Accent1 3 2 3 2 3 2 4 4" xfId="18829" xr:uid="{00000000-0005-0000-0000-0000E8480000}"/>
    <cellStyle name="20% - Accent1 3 2 3 2 3 2 5" xfId="18830" xr:uid="{00000000-0005-0000-0000-0000E9480000}"/>
    <cellStyle name="20% - Accent1 3 2 3 2 3 2 5 2" xfId="18831" xr:uid="{00000000-0005-0000-0000-0000EA480000}"/>
    <cellStyle name="20% - Accent1 3 2 3 2 3 2 5 2 2" xfId="18832" xr:uid="{00000000-0005-0000-0000-0000EB480000}"/>
    <cellStyle name="20% - Accent1 3 2 3 2 3 2 5 3" xfId="18833" xr:uid="{00000000-0005-0000-0000-0000EC480000}"/>
    <cellStyle name="20% - Accent1 3 2 3 2 3 2 6" xfId="18834" xr:uid="{00000000-0005-0000-0000-0000ED480000}"/>
    <cellStyle name="20% - Accent1 3 2 3 2 3 2 6 2" xfId="18835" xr:uid="{00000000-0005-0000-0000-0000EE480000}"/>
    <cellStyle name="20% - Accent1 3 2 3 2 3 2 6 2 2" xfId="18836" xr:uid="{00000000-0005-0000-0000-0000EF480000}"/>
    <cellStyle name="20% - Accent1 3 2 3 2 3 2 6 3" xfId="18837" xr:uid="{00000000-0005-0000-0000-0000F0480000}"/>
    <cellStyle name="20% - Accent1 3 2 3 2 3 2 7" xfId="18838" xr:uid="{00000000-0005-0000-0000-0000F1480000}"/>
    <cellStyle name="20% - Accent1 3 2 3 2 3 2 7 2" xfId="18839" xr:uid="{00000000-0005-0000-0000-0000F2480000}"/>
    <cellStyle name="20% - Accent1 3 2 3 2 3 2 8" xfId="18840" xr:uid="{00000000-0005-0000-0000-0000F3480000}"/>
    <cellStyle name="20% - Accent1 3 2 3 2 3 2 8 2" xfId="18841" xr:uid="{00000000-0005-0000-0000-0000F4480000}"/>
    <cellStyle name="20% - Accent1 3 2 3 2 3 2 9" xfId="18842" xr:uid="{00000000-0005-0000-0000-0000F5480000}"/>
    <cellStyle name="20% - Accent1 3 2 3 2 3 3" xfId="18843" xr:uid="{00000000-0005-0000-0000-0000F6480000}"/>
    <cellStyle name="20% - Accent1 3 2 3 2 3 3 2" xfId="18844" xr:uid="{00000000-0005-0000-0000-0000F7480000}"/>
    <cellStyle name="20% - Accent1 3 2 3 2 3 3 2 2" xfId="18845" xr:uid="{00000000-0005-0000-0000-0000F8480000}"/>
    <cellStyle name="20% - Accent1 3 2 3 2 3 3 2 2 2" xfId="18846" xr:uid="{00000000-0005-0000-0000-0000F9480000}"/>
    <cellStyle name="20% - Accent1 3 2 3 2 3 3 2 2 2 2" xfId="18847" xr:uid="{00000000-0005-0000-0000-0000FA480000}"/>
    <cellStyle name="20% - Accent1 3 2 3 2 3 3 2 2 3" xfId="18848" xr:uid="{00000000-0005-0000-0000-0000FB480000}"/>
    <cellStyle name="20% - Accent1 3 2 3 2 3 3 2 3" xfId="18849" xr:uid="{00000000-0005-0000-0000-0000FC480000}"/>
    <cellStyle name="20% - Accent1 3 2 3 2 3 3 2 3 2" xfId="18850" xr:uid="{00000000-0005-0000-0000-0000FD480000}"/>
    <cellStyle name="20% - Accent1 3 2 3 2 3 3 2 4" xfId="18851" xr:uid="{00000000-0005-0000-0000-0000FE480000}"/>
    <cellStyle name="20% - Accent1 3 2 3 2 3 3 3" xfId="18852" xr:uid="{00000000-0005-0000-0000-0000FF480000}"/>
    <cellStyle name="20% - Accent1 3 2 3 2 3 3 3 2" xfId="18853" xr:uid="{00000000-0005-0000-0000-000000490000}"/>
    <cellStyle name="20% - Accent1 3 2 3 2 3 3 3 2 2" xfId="18854" xr:uid="{00000000-0005-0000-0000-000001490000}"/>
    <cellStyle name="20% - Accent1 3 2 3 2 3 3 3 2 2 2" xfId="18855" xr:uid="{00000000-0005-0000-0000-000002490000}"/>
    <cellStyle name="20% - Accent1 3 2 3 2 3 3 3 2 3" xfId="18856" xr:uid="{00000000-0005-0000-0000-000003490000}"/>
    <cellStyle name="20% - Accent1 3 2 3 2 3 3 3 3" xfId="18857" xr:uid="{00000000-0005-0000-0000-000004490000}"/>
    <cellStyle name="20% - Accent1 3 2 3 2 3 3 3 3 2" xfId="18858" xr:uid="{00000000-0005-0000-0000-000005490000}"/>
    <cellStyle name="20% - Accent1 3 2 3 2 3 3 3 4" xfId="18859" xr:uid="{00000000-0005-0000-0000-000006490000}"/>
    <cellStyle name="20% - Accent1 3 2 3 2 3 3 4" xfId="18860" xr:uid="{00000000-0005-0000-0000-000007490000}"/>
    <cellStyle name="20% - Accent1 3 2 3 2 3 3 4 2" xfId="18861" xr:uid="{00000000-0005-0000-0000-000008490000}"/>
    <cellStyle name="20% - Accent1 3 2 3 2 3 3 4 2 2" xfId="18862" xr:uid="{00000000-0005-0000-0000-000009490000}"/>
    <cellStyle name="20% - Accent1 3 2 3 2 3 3 4 2 2 2" xfId="18863" xr:uid="{00000000-0005-0000-0000-00000A490000}"/>
    <cellStyle name="20% - Accent1 3 2 3 2 3 3 4 2 3" xfId="18864" xr:uid="{00000000-0005-0000-0000-00000B490000}"/>
    <cellStyle name="20% - Accent1 3 2 3 2 3 3 4 3" xfId="18865" xr:uid="{00000000-0005-0000-0000-00000C490000}"/>
    <cellStyle name="20% - Accent1 3 2 3 2 3 3 4 3 2" xfId="18866" xr:uid="{00000000-0005-0000-0000-00000D490000}"/>
    <cellStyle name="20% - Accent1 3 2 3 2 3 3 4 4" xfId="18867" xr:uid="{00000000-0005-0000-0000-00000E490000}"/>
    <cellStyle name="20% - Accent1 3 2 3 2 3 3 5" xfId="18868" xr:uid="{00000000-0005-0000-0000-00000F490000}"/>
    <cellStyle name="20% - Accent1 3 2 3 2 3 3 5 2" xfId="18869" xr:uid="{00000000-0005-0000-0000-000010490000}"/>
    <cellStyle name="20% - Accent1 3 2 3 2 3 3 5 2 2" xfId="18870" xr:uid="{00000000-0005-0000-0000-000011490000}"/>
    <cellStyle name="20% - Accent1 3 2 3 2 3 3 5 3" xfId="18871" xr:uid="{00000000-0005-0000-0000-000012490000}"/>
    <cellStyle name="20% - Accent1 3 2 3 2 3 3 6" xfId="18872" xr:uid="{00000000-0005-0000-0000-000013490000}"/>
    <cellStyle name="20% - Accent1 3 2 3 2 3 3 6 2" xfId="18873" xr:uid="{00000000-0005-0000-0000-000014490000}"/>
    <cellStyle name="20% - Accent1 3 2 3 2 3 3 6 2 2" xfId="18874" xr:uid="{00000000-0005-0000-0000-000015490000}"/>
    <cellStyle name="20% - Accent1 3 2 3 2 3 3 6 3" xfId="18875" xr:uid="{00000000-0005-0000-0000-000016490000}"/>
    <cellStyle name="20% - Accent1 3 2 3 2 3 3 7" xfId="18876" xr:uid="{00000000-0005-0000-0000-000017490000}"/>
    <cellStyle name="20% - Accent1 3 2 3 2 3 3 7 2" xfId="18877" xr:uid="{00000000-0005-0000-0000-000018490000}"/>
    <cellStyle name="20% - Accent1 3 2 3 2 3 3 8" xfId="18878" xr:uid="{00000000-0005-0000-0000-000019490000}"/>
    <cellStyle name="20% - Accent1 3 2 3 2 3 3 8 2" xfId="18879" xr:uid="{00000000-0005-0000-0000-00001A490000}"/>
    <cellStyle name="20% - Accent1 3 2 3 2 3 3 9" xfId="18880" xr:uid="{00000000-0005-0000-0000-00001B490000}"/>
    <cellStyle name="20% - Accent1 3 2 3 2 3 4" xfId="18881" xr:uid="{00000000-0005-0000-0000-00001C490000}"/>
    <cellStyle name="20% - Accent1 3 2 3 2 3 4 2" xfId="18882" xr:uid="{00000000-0005-0000-0000-00001D490000}"/>
    <cellStyle name="20% - Accent1 3 2 3 2 3 4 2 2" xfId="18883" xr:uid="{00000000-0005-0000-0000-00001E490000}"/>
    <cellStyle name="20% - Accent1 3 2 3 2 3 4 2 2 2" xfId="18884" xr:uid="{00000000-0005-0000-0000-00001F490000}"/>
    <cellStyle name="20% - Accent1 3 2 3 2 3 4 2 3" xfId="18885" xr:uid="{00000000-0005-0000-0000-000020490000}"/>
    <cellStyle name="20% - Accent1 3 2 3 2 3 4 3" xfId="18886" xr:uid="{00000000-0005-0000-0000-000021490000}"/>
    <cellStyle name="20% - Accent1 3 2 3 2 3 4 3 2" xfId="18887" xr:uid="{00000000-0005-0000-0000-000022490000}"/>
    <cellStyle name="20% - Accent1 3 2 3 2 3 4 4" xfId="18888" xr:uid="{00000000-0005-0000-0000-000023490000}"/>
    <cellStyle name="20% - Accent1 3 2 3 2 3 5" xfId="18889" xr:uid="{00000000-0005-0000-0000-000024490000}"/>
    <cellStyle name="20% - Accent1 3 2 3 2 3 5 2" xfId="18890" xr:uid="{00000000-0005-0000-0000-000025490000}"/>
    <cellStyle name="20% - Accent1 3 2 3 2 3 5 2 2" xfId="18891" xr:uid="{00000000-0005-0000-0000-000026490000}"/>
    <cellStyle name="20% - Accent1 3 2 3 2 3 5 2 2 2" xfId="18892" xr:uid="{00000000-0005-0000-0000-000027490000}"/>
    <cellStyle name="20% - Accent1 3 2 3 2 3 5 2 3" xfId="18893" xr:uid="{00000000-0005-0000-0000-000028490000}"/>
    <cellStyle name="20% - Accent1 3 2 3 2 3 5 3" xfId="18894" xr:uid="{00000000-0005-0000-0000-000029490000}"/>
    <cellStyle name="20% - Accent1 3 2 3 2 3 5 3 2" xfId="18895" xr:uid="{00000000-0005-0000-0000-00002A490000}"/>
    <cellStyle name="20% - Accent1 3 2 3 2 3 5 4" xfId="18896" xr:uid="{00000000-0005-0000-0000-00002B490000}"/>
    <cellStyle name="20% - Accent1 3 2 3 2 3 6" xfId="18897" xr:uid="{00000000-0005-0000-0000-00002C490000}"/>
    <cellStyle name="20% - Accent1 3 2 3 2 3 6 2" xfId="18898" xr:uid="{00000000-0005-0000-0000-00002D490000}"/>
    <cellStyle name="20% - Accent1 3 2 3 2 3 6 2 2" xfId="18899" xr:uid="{00000000-0005-0000-0000-00002E490000}"/>
    <cellStyle name="20% - Accent1 3 2 3 2 3 6 2 2 2" xfId="18900" xr:uid="{00000000-0005-0000-0000-00002F490000}"/>
    <cellStyle name="20% - Accent1 3 2 3 2 3 6 2 3" xfId="18901" xr:uid="{00000000-0005-0000-0000-000030490000}"/>
    <cellStyle name="20% - Accent1 3 2 3 2 3 6 3" xfId="18902" xr:uid="{00000000-0005-0000-0000-000031490000}"/>
    <cellStyle name="20% - Accent1 3 2 3 2 3 6 3 2" xfId="18903" xr:uid="{00000000-0005-0000-0000-000032490000}"/>
    <cellStyle name="20% - Accent1 3 2 3 2 3 6 4" xfId="18904" xr:uid="{00000000-0005-0000-0000-000033490000}"/>
    <cellStyle name="20% - Accent1 3 2 3 2 3 7" xfId="18905" xr:uid="{00000000-0005-0000-0000-000034490000}"/>
    <cellStyle name="20% - Accent1 3 2 3 2 3 7 2" xfId="18906" xr:uid="{00000000-0005-0000-0000-000035490000}"/>
    <cellStyle name="20% - Accent1 3 2 3 2 3 7 2 2" xfId="18907" xr:uid="{00000000-0005-0000-0000-000036490000}"/>
    <cellStyle name="20% - Accent1 3 2 3 2 3 7 3" xfId="18908" xr:uid="{00000000-0005-0000-0000-000037490000}"/>
    <cellStyle name="20% - Accent1 3 2 3 2 3 8" xfId="18909" xr:uid="{00000000-0005-0000-0000-000038490000}"/>
    <cellStyle name="20% - Accent1 3 2 3 2 3 8 2" xfId="18910" xr:uid="{00000000-0005-0000-0000-000039490000}"/>
    <cellStyle name="20% - Accent1 3 2 3 2 3 8 2 2" xfId="18911" xr:uid="{00000000-0005-0000-0000-00003A490000}"/>
    <cellStyle name="20% - Accent1 3 2 3 2 3 8 3" xfId="18912" xr:uid="{00000000-0005-0000-0000-00003B490000}"/>
    <cellStyle name="20% - Accent1 3 2 3 2 3 9" xfId="18913" xr:uid="{00000000-0005-0000-0000-00003C490000}"/>
    <cellStyle name="20% - Accent1 3 2 3 2 3 9 2" xfId="18914" xr:uid="{00000000-0005-0000-0000-00003D490000}"/>
    <cellStyle name="20% - Accent1 3 2 3 2 4" xfId="18915" xr:uid="{00000000-0005-0000-0000-00003E490000}"/>
    <cellStyle name="20% - Accent1 3 2 3 2 4 10" xfId="18916" xr:uid="{00000000-0005-0000-0000-00003F490000}"/>
    <cellStyle name="20% - Accent1 3 2 3 2 4 10 2" xfId="18917" xr:uid="{00000000-0005-0000-0000-000040490000}"/>
    <cellStyle name="20% - Accent1 3 2 3 2 4 11" xfId="18918" xr:uid="{00000000-0005-0000-0000-000041490000}"/>
    <cellStyle name="20% - Accent1 3 2 3 2 4 2" xfId="18919" xr:uid="{00000000-0005-0000-0000-000042490000}"/>
    <cellStyle name="20% - Accent1 3 2 3 2 4 2 2" xfId="18920" xr:uid="{00000000-0005-0000-0000-000043490000}"/>
    <cellStyle name="20% - Accent1 3 2 3 2 4 2 2 2" xfId="18921" xr:uid="{00000000-0005-0000-0000-000044490000}"/>
    <cellStyle name="20% - Accent1 3 2 3 2 4 2 2 2 2" xfId="18922" xr:uid="{00000000-0005-0000-0000-000045490000}"/>
    <cellStyle name="20% - Accent1 3 2 3 2 4 2 2 2 2 2" xfId="18923" xr:uid="{00000000-0005-0000-0000-000046490000}"/>
    <cellStyle name="20% - Accent1 3 2 3 2 4 2 2 2 3" xfId="18924" xr:uid="{00000000-0005-0000-0000-000047490000}"/>
    <cellStyle name="20% - Accent1 3 2 3 2 4 2 2 3" xfId="18925" xr:uid="{00000000-0005-0000-0000-000048490000}"/>
    <cellStyle name="20% - Accent1 3 2 3 2 4 2 2 3 2" xfId="18926" xr:uid="{00000000-0005-0000-0000-000049490000}"/>
    <cellStyle name="20% - Accent1 3 2 3 2 4 2 2 4" xfId="18927" xr:uid="{00000000-0005-0000-0000-00004A490000}"/>
    <cellStyle name="20% - Accent1 3 2 3 2 4 2 3" xfId="18928" xr:uid="{00000000-0005-0000-0000-00004B490000}"/>
    <cellStyle name="20% - Accent1 3 2 3 2 4 2 3 2" xfId="18929" xr:uid="{00000000-0005-0000-0000-00004C490000}"/>
    <cellStyle name="20% - Accent1 3 2 3 2 4 2 3 2 2" xfId="18930" xr:uid="{00000000-0005-0000-0000-00004D490000}"/>
    <cellStyle name="20% - Accent1 3 2 3 2 4 2 3 2 2 2" xfId="18931" xr:uid="{00000000-0005-0000-0000-00004E490000}"/>
    <cellStyle name="20% - Accent1 3 2 3 2 4 2 3 2 3" xfId="18932" xr:uid="{00000000-0005-0000-0000-00004F490000}"/>
    <cellStyle name="20% - Accent1 3 2 3 2 4 2 3 3" xfId="18933" xr:uid="{00000000-0005-0000-0000-000050490000}"/>
    <cellStyle name="20% - Accent1 3 2 3 2 4 2 3 3 2" xfId="18934" xr:uid="{00000000-0005-0000-0000-000051490000}"/>
    <cellStyle name="20% - Accent1 3 2 3 2 4 2 3 4" xfId="18935" xr:uid="{00000000-0005-0000-0000-000052490000}"/>
    <cellStyle name="20% - Accent1 3 2 3 2 4 2 4" xfId="18936" xr:uid="{00000000-0005-0000-0000-000053490000}"/>
    <cellStyle name="20% - Accent1 3 2 3 2 4 2 4 2" xfId="18937" xr:uid="{00000000-0005-0000-0000-000054490000}"/>
    <cellStyle name="20% - Accent1 3 2 3 2 4 2 4 2 2" xfId="18938" xr:uid="{00000000-0005-0000-0000-000055490000}"/>
    <cellStyle name="20% - Accent1 3 2 3 2 4 2 4 2 2 2" xfId="18939" xr:uid="{00000000-0005-0000-0000-000056490000}"/>
    <cellStyle name="20% - Accent1 3 2 3 2 4 2 4 2 3" xfId="18940" xr:uid="{00000000-0005-0000-0000-000057490000}"/>
    <cellStyle name="20% - Accent1 3 2 3 2 4 2 4 3" xfId="18941" xr:uid="{00000000-0005-0000-0000-000058490000}"/>
    <cellStyle name="20% - Accent1 3 2 3 2 4 2 4 3 2" xfId="18942" xr:uid="{00000000-0005-0000-0000-000059490000}"/>
    <cellStyle name="20% - Accent1 3 2 3 2 4 2 4 4" xfId="18943" xr:uid="{00000000-0005-0000-0000-00005A490000}"/>
    <cellStyle name="20% - Accent1 3 2 3 2 4 2 5" xfId="18944" xr:uid="{00000000-0005-0000-0000-00005B490000}"/>
    <cellStyle name="20% - Accent1 3 2 3 2 4 2 5 2" xfId="18945" xr:uid="{00000000-0005-0000-0000-00005C490000}"/>
    <cellStyle name="20% - Accent1 3 2 3 2 4 2 5 2 2" xfId="18946" xr:uid="{00000000-0005-0000-0000-00005D490000}"/>
    <cellStyle name="20% - Accent1 3 2 3 2 4 2 5 3" xfId="18947" xr:uid="{00000000-0005-0000-0000-00005E490000}"/>
    <cellStyle name="20% - Accent1 3 2 3 2 4 2 6" xfId="18948" xr:uid="{00000000-0005-0000-0000-00005F490000}"/>
    <cellStyle name="20% - Accent1 3 2 3 2 4 2 6 2" xfId="18949" xr:uid="{00000000-0005-0000-0000-000060490000}"/>
    <cellStyle name="20% - Accent1 3 2 3 2 4 2 6 2 2" xfId="18950" xr:uid="{00000000-0005-0000-0000-000061490000}"/>
    <cellStyle name="20% - Accent1 3 2 3 2 4 2 6 3" xfId="18951" xr:uid="{00000000-0005-0000-0000-000062490000}"/>
    <cellStyle name="20% - Accent1 3 2 3 2 4 2 7" xfId="18952" xr:uid="{00000000-0005-0000-0000-000063490000}"/>
    <cellStyle name="20% - Accent1 3 2 3 2 4 2 7 2" xfId="18953" xr:uid="{00000000-0005-0000-0000-000064490000}"/>
    <cellStyle name="20% - Accent1 3 2 3 2 4 2 8" xfId="18954" xr:uid="{00000000-0005-0000-0000-000065490000}"/>
    <cellStyle name="20% - Accent1 3 2 3 2 4 2 8 2" xfId="18955" xr:uid="{00000000-0005-0000-0000-000066490000}"/>
    <cellStyle name="20% - Accent1 3 2 3 2 4 2 9" xfId="18956" xr:uid="{00000000-0005-0000-0000-000067490000}"/>
    <cellStyle name="20% - Accent1 3 2 3 2 4 3" xfId="18957" xr:uid="{00000000-0005-0000-0000-000068490000}"/>
    <cellStyle name="20% - Accent1 3 2 3 2 4 3 2" xfId="18958" xr:uid="{00000000-0005-0000-0000-000069490000}"/>
    <cellStyle name="20% - Accent1 3 2 3 2 4 3 2 2" xfId="18959" xr:uid="{00000000-0005-0000-0000-00006A490000}"/>
    <cellStyle name="20% - Accent1 3 2 3 2 4 3 2 2 2" xfId="18960" xr:uid="{00000000-0005-0000-0000-00006B490000}"/>
    <cellStyle name="20% - Accent1 3 2 3 2 4 3 2 2 2 2" xfId="18961" xr:uid="{00000000-0005-0000-0000-00006C490000}"/>
    <cellStyle name="20% - Accent1 3 2 3 2 4 3 2 2 3" xfId="18962" xr:uid="{00000000-0005-0000-0000-00006D490000}"/>
    <cellStyle name="20% - Accent1 3 2 3 2 4 3 2 3" xfId="18963" xr:uid="{00000000-0005-0000-0000-00006E490000}"/>
    <cellStyle name="20% - Accent1 3 2 3 2 4 3 2 3 2" xfId="18964" xr:uid="{00000000-0005-0000-0000-00006F490000}"/>
    <cellStyle name="20% - Accent1 3 2 3 2 4 3 2 4" xfId="18965" xr:uid="{00000000-0005-0000-0000-000070490000}"/>
    <cellStyle name="20% - Accent1 3 2 3 2 4 3 3" xfId="18966" xr:uid="{00000000-0005-0000-0000-000071490000}"/>
    <cellStyle name="20% - Accent1 3 2 3 2 4 3 3 2" xfId="18967" xr:uid="{00000000-0005-0000-0000-000072490000}"/>
    <cellStyle name="20% - Accent1 3 2 3 2 4 3 3 2 2" xfId="18968" xr:uid="{00000000-0005-0000-0000-000073490000}"/>
    <cellStyle name="20% - Accent1 3 2 3 2 4 3 3 2 2 2" xfId="18969" xr:uid="{00000000-0005-0000-0000-000074490000}"/>
    <cellStyle name="20% - Accent1 3 2 3 2 4 3 3 2 3" xfId="18970" xr:uid="{00000000-0005-0000-0000-000075490000}"/>
    <cellStyle name="20% - Accent1 3 2 3 2 4 3 3 3" xfId="18971" xr:uid="{00000000-0005-0000-0000-000076490000}"/>
    <cellStyle name="20% - Accent1 3 2 3 2 4 3 3 3 2" xfId="18972" xr:uid="{00000000-0005-0000-0000-000077490000}"/>
    <cellStyle name="20% - Accent1 3 2 3 2 4 3 3 4" xfId="18973" xr:uid="{00000000-0005-0000-0000-000078490000}"/>
    <cellStyle name="20% - Accent1 3 2 3 2 4 3 4" xfId="18974" xr:uid="{00000000-0005-0000-0000-000079490000}"/>
    <cellStyle name="20% - Accent1 3 2 3 2 4 3 4 2" xfId="18975" xr:uid="{00000000-0005-0000-0000-00007A490000}"/>
    <cellStyle name="20% - Accent1 3 2 3 2 4 3 4 2 2" xfId="18976" xr:uid="{00000000-0005-0000-0000-00007B490000}"/>
    <cellStyle name="20% - Accent1 3 2 3 2 4 3 4 2 2 2" xfId="18977" xr:uid="{00000000-0005-0000-0000-00007C490000}"/>
    <cellStyle name="20% - Accent1 3 2 3 2 4 3 4 2 3" xfId="18978" xr:uid="{00000000-0005-0000-0000-00007D490000}"/>
    <cellStyle name="20% - Accent1 3 2 3 2 4 3 4 3" xfId="18979" xr:uid="{00000000-0005-0000-0000-00007E490000}"/>
    <cellStyle name="20% - Accent1 3 2 3 2 4 3 4 3 2" xfId="18980" xr:uid="{00000000-0005-0000-0000-00007F490000}"/>
    <cellStyle name="20% - Accent1 3 2 3 2 4 3 4 4" xfId="18981" xr:uid="{00000000-0005-0000-0000-000080490000}"/>
    <cellStyle name="20% - Accent1 3 2 3 2 4 3 5" xfId="18982" xr:uid="{00000000-0005-0000-0000-000081490000}"/>
    <cellStyle name="20% - Accent1 3 2 3 2 4 3 5 2" xfId="18983" xr:uid="{00000000-0005-0000-0000-000082490000}"/>
    <cellStyle name="20% - Accent1 3 2 3 2 4 3 5 2 2" xfId="18984" xr:uid="{00000000-0005-0000-0000-000083490000}"/>
    <cellStyle name="20% - Accent1 3 2 3 2 4 3 5 3" xfId="18985" xr:uid="{00000000-0005-0000-0000-000084490000}"/>
    <cellStyle name="20% - Accent1 3 2 3 2 4 3 6" xfId="18986" xr:uid="{00000000-0005-0000-0000-000085490000}"/>
    <cellStyle name="20% - Accent1 3 2 3 2 4 3 6 2" xfId="18987" xr:uid="{00000000-0005-0000-0000-000086490000}"/>
    <cellStyle name="20% - Accent1 3 2 3 2 4 3 6 2 2" xfId="18988" xr:uid="{00000000-0005-0000-0000-000087490000}"/>
    <cellStyle name="20% - Accent1 3 2 3 2 4 3 6 3" xfId="18989" xr:uid="{00000000-0005-0000-0000-000088490000}"/>
    <cellStyle name="20% - Accent1 3 2 3 2 4 3 7" xfId="18990" xr:uid="{00000000-0005-0000-0000-000089490000}"/>
    <cellStyle name="20% - Accent1 3 2 3 2 4 3 7 2" xfId="18991" xr:uid="{00000000-0005-0000-0000-00008A490000}"/>
    <cellStyle name="20% - Accent1 3 2 3 2 4 3 8" xfId="18992" xr:uid="{00000000-0005-0000-0000-00008B490000}"/>
    <cellStyle name="20% - Accent1 3 2 3 2 4 3 8 2" xfId="18993" xr:uid="{00000000-0005-0000-0000-00008C490000}"/>
    <cellStyle name="20% - Accent1 3 2 3 2 4 3 9" xfId="18994" xr:uid="{00000000-0005-0000-0000-00008D490000}"/>
    <cellStyle name="20% - Accent1 3 2 3 2 4 4" xfId="18995" xr:uid="{00000000-0005-0000-0000-00008E490000}"/>
    <cellStyle name="20% - Accent1 3 2 3 2 4 4 2" xfId="18996" xr:uid="{00000000-0005-0000-0000-00008F490000}"/>
    <cellStyle name="20% - Accent1 3 2 3 2 4 4 2 2" xfId="18997" xr:uid="{00000000-0005-0000-0000-000090490000}"/>
    <cellStyle name="20% - Accent1 3 2 3 2 4 4 2 2 2" xfId="18998" xr:uid="{00000000-0005-0000-0000-000091490000}"/>
    <cellStyle name="20% - Accent1 3 2 3 2 4 4 2 3" xfId="18999" xr:uid="{00000000-0005-0000-0000-000092490000}"/>
    <cellStyle name="20% - Accent1 3 2 3 2 4 4 3" xfId="19000" xr:uid="{00000000-0005-0000-0000-000093490000}"/>
    <cellStyle name="20% - Accent1 3 2 3 2 4 4 3 2" xfId="19001" xr:uid="{00000000-0005-0000-0000-000094490000}"/>
    <cellStyle name="20% - Accent1 3 2 3 2 4 4 4" xfId="19002" xr:uid="{00000000-0005-0000-0000-000095490000}"/>
    <cellStyle name="20% - Accent1 3 2 3 2 4 5" xfId="19003" xr:uid="{00000000-0005-0000-0000-000096490000}"/>
    <cellStyle name="20% - Accent1 3 2 3 2 4 5 2" xfId="19004" xr:uid="{00000000-0005-0000-0000-000097490000}"/>
    <cellStyle name="20% - Accent1 3 2 3 2 4 5 2 2" xfId="19005" xr:uid="{00000000-0005-0000-0000-000098490000}"/>
    <cellStyle name="20% - Accent1 3 2 3 2 4 5 2 2 2" xfId="19006" xr:uid="{00000000-0005-0000-0000-000099490000}"/>
    <cellStyle name="20% - Accent1 3 2 3 2 4 5 2 3" xfId="19007" xr:uid="{00000000-0005-0000-0000-00009A490000}"/>
    <cellStyle name="20% - Accent1 3 2 3 2 4 5 3" xfId="19008" xr:uid="{00000000-0005-0000-0000-00009B490000}"/>
    <cellStyle name="20% - Accent1 3 2 3 2 4 5 3 2" xfId="19009" xr:uid="{00000000-0005-0000-0000-00009C490000}"/>
    <cellStyle name="20% - Accent1 3 2 3 2 4 5 4" xfId="19010" xr:uid="{00000000-0005-0000-0000-00009D490000}"/>
    <cellStyle name="20% - Accent1 3 2 3 2 4 6" xfId="19011" xr:uid="{00000000-0005-0000-0000-00009E490000}"/>
    <cellStyle name="20% - Accent1 3 2 3 2 4 6 2" xfId="19012" xr:uid="{00000000-0005-0000-0000-00009F490000}"/>
    <cellStyle name="20% - Accent1 3 2 3 2 4 6 2 2" xfId="19013" xr:uid="{00000000-0005-0000-0000-0000A0490000}"/>
    <cellStyle name="20% - Accent1 3 2 3 2 4 6 2 2 2" xfId="19014" xr:uid="{00000000-0005-0000-0000-0000A1490000}"/>
    <cellStyle name="20% - Accent1 3 2 3 2 4 6 2 3" xfId="19015" xr:uid="{00000000-0005-0000-0000-0000A2490000}"/>
    <cellStyle name="20% - Accent1 3 2 3 2 4 6 3" xfId="19016" xr:uid="{00000000-0005-0000-0000-0000A3490000}"/>
    <cellStyle name="20% - Accent1 3 2 3 2 4 6 3 2" xfId="19017" xr:uid="{00000000-0005-0000-0000-0000A4490000}"/>
    <cellStyle name="20% - Accent1 3 2 3 2 4 6 4" xfId="19018" xr:uid="{00000000-0005-0000-0000-0000A5490000}"/>
    <cellStyle name="20% - Accent1 3 2 3 2 4 7" xfId="19019" xr:uid="{00000000-0005-0000-0000-0000A6490000}"/>
    <cellStyle name="20% - Accent1 3 2 3 2 4 7 2" xfId="19020" xr:uid="{00000000-0005-0000-0000-0000A7490000}"/>
    <cellStyle name="20% - Accent1 3 2 3 2 4 7 2 2" xfId="19021" xr:uid="{00000000-0005-0000-0000-0000A8490000}"/>
    <cellStyle name="20% - Accent1 3 2 3 2 4 7 3" xfId="19022" xr:uid="{00000000-0005-0000-0000-0000A9490000}"/>
    <cellStyle name="20% - Accent1 3 2 3 2 4 8" xfId="19023" xr:uid="{00000000-0005-0000-0000-0000AA490000}"/>
    <cellStyle name="20% - Accent1 3 2 3 2 4 8 2" xfId="19024" xr:uid="{00000000-0005-0000-0000-0000AB490000}"/>
    <cellStyle name="20% - Accent1 3 2 3 2 4 8 2 2" xfId="19025" xr:uid="{00000000-0005-0000-0000-0000AC490000}"/>
    <cellStyle name="20% - Accent1 3 2 3 2 4 8 3" xfId="19026" xr:uid="{00000000-0005-0000-0000-0000AD490000}"/>
    <cellStyle name="20% - Accent1 3 2 3 2 4 9" xfId="19027" xr:uid="{00000000-0005-0000-0000-0000AE490000}"/>
    <cellStyle name="20% - Accent1 3 2 3 2 4 9 2" xfId="19028" xr:uid="{00000000-0005-0000-0000-0000AF490000}"/>
    <cellStyle name="20% - Accent1 3 2 3 2 5" xfId="19029" xr:uid="{00000000-0005-0000-0000-0000B0490000}"/>
    <cellStyle name="20% - Accent1 3 2 3 2 5 10" xfId="19030" xr:uid="{00000000-0005-0000-0000-0000B1490000}"/>
    <cellStyle name="20% - Accent1 3 2 3 2 5 10 2" xfId="19031" xr:uid="{00000000-0005-0000-0000-0000B2490000}"/>
    <cellStyle name="20% - Accent1 3 2 3 2 5 11" xfId="19032" xr:uid="{00000000-0005-0000-0000-0000B3490000}"/>
    <cellStyle name="20% - Accent1 3 2 3 2 5 2" xfId="19033" xr:uid="{00000000-0005-0000-0000-0000B4490000}"/>
    <cellStyle name="20% - Accent1 3 2 3 2 5 2 2" xfId="19034" xr:uid="{00000000-0005-0000-0000-0000B5490000}"/>
    <cellStyle name="20% - Accent1 3 2 3 2 5 2 2 2" xfId="19035" xr:uid="{00000000-0005-0000-0000-0000B6490000}"/>
    <cellStyle name="20% - Accent1 3 2 3 2 5 2 2 2 2" xfId="19036" xr:uid="{00000000-0005-0000-0000-0000B7490000}"/>
    <cellStyle name="20% - Accent1 3 2 3 2 5 2 2 2 2 2" xfId="19037" xr:uid="{00000000-0005-0000-0000-0000B8490000}"/>
    <cellStyle name="20% - Accent1 3 2 3 2 5 2 2 2 3" xfId="19038" xr:uid="{00000000-0005-0000-0000-0000B9490000}"/>
    <cellStyle name="20% - Accent1 3 2 3 2 5 2 2 3" xfId="19039" xr:uid="{00000000-0005-0000-0000-0000BA490000}"/>
    <cellStyle name="20% - Accent1 3 2 3 2 5 2 2 3 2" xfId="19040" xr:uid="{00000000-0005-0000-0000-0000BB490000}"/>
    <cellStyle name="20% - Accent1 3 2 3 2 5 2 2 4" xfId="19041" xr:uid="{00000000-0005-0000-0000-0000BC490000}"/>
    <cellStyle name="20% - Accent1 3 2 3 2 5 2 3" xfId="19042" xr:uid="{00000000-0005-0000-0000-0000BD490000}"/>
    <cellStyle name="20% - Accent1 3 2 3 2 5 2 3 2" xfId="19043" xr:uid="{00000000-0005-0000-0000-0000BE490000}"/>
    <cellStyle name="20% - Accent1 3 2 3 2 5 2 3 2 2" xfId="19044" xr:uid="{00000000-0005-0000-0000-0000BF490000}"/>
    <cellStyle name="20% - Accent1 3 2 3 2 5 2 3 2 2 2" xfId="19045" xr:uid="{00000000-0005-0000-0000-0000C0490000}"/>
    <cellStyle name="20% - Accent1 3 2 3 2 5 2 3 2 3" xfId="19046" xr:uid="{00000000-0005-0000-0000-0000C1490000}"/>
    <cellStyle name="20% - Accent1 3 2 3 2 5 2 3 3" xfId="19047" xr:uid="{00000000-0005-0000-0000-0000C2490000}"/>
    <cellStyle name="20% - Accent1 3 2 3 2 5 2 3 3 2" xfId="19048" xr:uid="{00000000-0005-0000-0000-0000C3490000}"/>
    <cellStyle name="20% - Accent1 3 2 3 2 5 2 3 4" xfId="19049" xr:uid="{00000000-0005-0000-0000-0000C4490000}"/>
    <cellStyle name="20% - Accent1 3 2 3 2 5 2 4" xfId="19050" xr:uid="{00000000-0005-0000-0000-0000C5490000}"/>
    <cellStyle name="20% - Accent1 3 2 3 2 5 2 4 2" xfId="19051" xr:uid="{00000000-0005-0000-0000-0000C6490000}"/>
    <cellStyle name="20% - Accent1 3 2 3 2 5 2 4 2 2" xfId="19052" xr:uid="{00000000-0005-0000-0000-0000C7490000}"/>
    <cellStyle name="20% - Accent1 3 2 3 2 5 2 4 2 2 2" xfId="19053" xr:uid="{00000000-0005-0000-0000-0000C8490000}"/>
    <cellStyle name="20% - Accent1 3 2 3 2 5 2 4 2 3" xfId="19054" xr:uid="{00000000-0005-0000-0000-0000C9490000}"/>
    <cellStyle name="20% - Accent1 3 2 3 2 5 2 4 3" xfId="19055" xr:uid="{00000000-0005-0000-0000-0000CA490000}"/>
    <cellStyle name="20% - Accent1 3 2 3 2 5 2 4 3 2" xfId="19056" xr:uid="{00000000-0005-0000-0000-0000CB490000}"/>
    <cellStyle name="20% - Accent1 3 2 3 2 5 2 4 4" xfId="19057" xr:uid="{00000000-0005-0000-0000-0000CC490000}"/>
    <cellStyle name="20% - Accent1 3 2 3 2 5 2 5" xfId="19058" xr:uid="{00000000-0005-0000-0000-0000CD490000}"/>
    <cellStyle name="20% - Accent1 3 2 3 2 5 2 5 2" xfId="19059" xr:uid="{00000000-0005-0000-0000-0000CE490000}"/>
    <cellStyle name="20% - Accent1 3 2 3 2 5 2 5 2 2" xfId="19060" xr:uid="{00000000-0005-0000-0000-0000CF490000}"/>
    <cellStyle name="20% - Accent1 3 2 3 2 5 2 5 3" xfId="19061" xr:uid="{00000000-0005-0000-0000-0000D0490000}"/>
    <cellStyle name="20% - Accent1 3 2 3 2 5 2 6" xfId="19062" xr:uid="{00000000-0005-0000-0000-0000D1490000}"/>
    <cellStyle name="20% - Accent1 3 2 3 2 5 2 6 2" xfId="19063" xr:uid="{00000000-0005-0000-0000-0000D2490000}"/>
    <cellStyle name="20% - Accent1 3 2 3 2 5 2 6 2 2" xfId="19064" xr:uid="{00000000-0005-0000-0000-0000D3490000}"/>
    <cellStyle name="20% - Accent1 3 2 3 2 5 2 6 3" xfId="19065" xr:uid="{00000000-0005-0000-0000-0000D4490000}"/>
    <cellStyle name="20% - Accent1 3 2 3 2 5 2 7" xfId="19066" xr:uid="{00000000-0005-0000-0000-0000D5490000}"/>
    <cellStyle name="20% - Accent1 3 2 3 2 5 2 7 2" xfId="19067" xr:uid="{00000000-0005-0000-0000-0000D6490000}"/>
    <cellStyle name="20% - Accent1 3 2 3 2 5 2 8" xfId="19068" xr:uid="{00000000-0005-0000-0000-0000D7490000}"/>
    <cellStyle name="20% - Accent1 3 2 3 2 5 2 8 2" xfId="19069" xr:uid="{00000000-0005-0000-0000-0000D8490000}"/>
    <cellStyle name="20% - Accent1 3 2 3 2 5 2 9" xfId="19070" xr:uid="{00000000-0005-0000-0000-0000D9490000}"/>
    <cellStyle name="20% - Accent1 3 2 3 2 5 3" xfId="19071" xr:uid="{00000000-0005-0000-0000-0000DA490000}"/>
    <cellStyle name="20% - Accent1 3 2 3 2 5 3 2" xfId="19072" xr:uid="{00000000-0005-0000-0000-0000DB490000}"/>
    <cellStyle name="20% - Accent1 3 2 3 2 5 3 2 2" xfId="19073" xr:uid="{00000000-0005-0000-0000-0000DC490000}"/>
    <cellStyle name="20% - Accent1 3 2 3 2 5 3 2 2 2" xfId="19074" xr:uid="{00000000-0005-0000-0000-0000DD490000}"/>
    <cellStyle name="20% - Accent1 3 2 3 2 5 3 2 2 2 2" xfId="19075" xr:uid="{00000000-0005-0000-0000-0000DE490000}"/>
    <cellStyle name="20% - Accent1 3 2 3 2 5 3 2 2 3" xfId="19076" xr:uid="{00000000-0005-0000-0000-0000DF490000}"/>
    <cellStyle name="20% - Accent1 3 2 3 2 5 3 2 3" xfId="19077" xr:uid="{00000000-0005-0000-0000-0000E0490000}"/>
    <cellStyle name="20% - Accent1 3 2 3 2 5 3 2 3 2" xfId="19078" xr:uid="{00000000-0005-0000-0000-0000E1490000}"/>
    <cellStyle name="20% - Accent1 3 2 3 2 5 3 2 4" xfId="19079" xr:uid="{00000000-0005-0000-0000-0000E2490000}"/>
    <cellStyle name="20% - Accent1 3 2 3 2 5 3 3" xfId="19080" xr:uid="{00000000-0005-0000-0000-0000E3490000}"/>
    <cellStyle name="20% - Accent1 3 2 3 2 5 3 3 2" xfId="19081" xr:uid="{00000000-0005-0000-0000-0000E4490000}"/>
    <cellStyle name="20% - Accent1 3 2 3 2 5 3 3 2 2" xfId="19082" xr:uid="{00000000-0005-0000-0000-0000E5490000}"/>
    <cellStyle name="20% - Accent1 3 2 3 2 5 3 3 2 2 2" xfId="19083" xr:uid="{00000000-0005-0000-0000-0000E6490000}"/>
    <cellStyle name="20% - Accent1 3 2 3 2 5 3 3 2 3" xfId="19084" xr:uid="{00000000-0005-0000-0000-0000E7490000}"/>
    <cellStyle name="20% - Accent1 3 2 3 2 5 3 3 3" xfId="19085" xr:uid="{00000000-0005-0000-0000-0000E8490000}"/>
    <cellStyle name="20% - Accent1 3 2 3 2 5 3 3 3 2" xfId="19086" xr:uid="{00000000-0005-0000-0000-0000E9490000}"/>
    <cellStyle name="20% - Accent1 3 2 3 2 5 3 3 4" xfId="19087" xr:uid="{00000000-0005-0000-0000-0000EA490000}"/>
    <cellStyle name="20% - Accent1 3 2 3 2 5 3 4" xfId="19088" xr:uid="{00000000-0005-0000-0000-0000EB490000}"/>
    <cellStyle name="20% - Accent1 3 2 3 2 5 3 4 2" xfId="19089" xr:uid="{00000000-0005-0000-0000-0000EC490000}"/>
    <cellStyle name="20% - Accent1 3 2 3 2 5 3 4 2 2" xfId="19090" xr:uid="{00000000-0005-0000-0000-0000ED490000}"/>
    <cellStyle name="20% - Accent1 3 2 3 2 5 3 4 2 2 2" xfId="19091" xr:uid="{00000000-0005-0000-0000-0000EE490000}"/>
    <cellStyle name="20% - Accent1 3 2 3 2 5 3 4 2 3" xfId="19092" xr:uid="{00000000-0005-0000-0000-0000EF490000}"/>
    <cellStyle name="20% - Accent1 3 2 3 2 5 3 4 3" xfId="19093" xr:uid="{00000000-0005-0000-0000-0000F0490000}"/>
    <cellStyle name="20% - Accent1 3 2 3 2 5 3 4 3 2" xfId="19094" xr:uid="{00000000-0005-0000-0000-0000F1490000}"/>
    <cellStyle name="20% - Accent1 3 2 3 2 5 3 4 4" xfId="19095" xr:uid="{00000000-0005-0000-0000-0000F2490000}"/>
    <cellStyle name="20% - Accent1 3 2 3 2 5 3 5" xfId="19096" xr:uid="{00000000-0005-0000-0000-0000F3490000}"/>
    <cellStyle name="20% - Accent1 3 2 3 2 5 3 5 2" xfId="19097" xr:uid="{00000000-0005-0000-0000-0000F4490000}"/>
    <cellStyle name="20% - Accent1 3 2 3 2 5 3 5 2 2" xfId="19098" xr:uid="{00000000-0005-0000-0000-0000F5490000}"/>
    <cellStyle name="20% - Accent1 3 2 3 2 5 3 5 3" xfId="19099" xr:uid="{00000000-0005-0000-0000-0000F6490000}"/>
    <cellStyle name="20% - Accent1 3 2 3 2 5 3 6" xfId="19100" xr:uid="{00000000-0005-0000-0000-0000F7490000}"/>
    <cellStyle name="20% - Accent1 3 2 3 2 5 3 6 2" xfId="19101" xr:uid="{00000000-0005-0000-0000-0000F8490000}"/>
    <cellStyle name="20% - Accent1 3 2 3 2 5 3 6 2 2" xfId="19102" xr:uid="{00000000-0005-0000-0000-0000F9490000}"/>
    <cellStyle name="20% - Accent1 3 2 3 2 5 3 6 3" xfId="19103" xr:uid="{00000000-0005-0000-0000-0000FA490000}"/>
    <cellStyle name="20% - Accent1 3 2 3 2 5 3 7" xfId="19104" xr:uid="{00000000-0005-0000-0000-0000FB490000}"/>
    <cellStyle name="20% - Accent1 3 2 3 2 5 3 7 2" xfId="19105" xr:uid="{00000000-0005-0000-0000-0000FC490000}"/>
    <cellStyle name="20% - Accent1 3 2 3 2 5 3 8" xfId="19106" xr:uid="{00000000-0005-0000-0000-0000FD490000}"/>
    <cellStyle name="20% - Accent1 3 2 3 2 5 3 8 2" xfId="19107" xr:uid="{00000000-0005-0000-0000-0000FE490000}"/>
    <cellStyle name="20% - Accent1 3 2 3 2 5 3 9" xfId="19108" xr:uid="{00000000-0005-0000-0000-0000FF490000}"/>
    <cellStyle name="20% - Accent1 3 2 3 2 5 4" xfId="19109" xr:uid="{00000000-0005-0000-0000-0000004A0000}"/>
    <cellStyle name="20% - Accent1 3 2 3 2 5 4 2" xfId="19110" xr:uid="{00000000-0005-0000-0000-0000014A0000}"/>
    <cellStyle name="20% - Accent1 3 2 3 2 5 4 2 2" xfId="19111" xr:uid="{00000000-0005-0000-0000-0000024A0000}"/>
    <cellStyle name="20% - Accent1 3 2 3 2 5 4 2 2 2" xfId="19112" xr:uid="{00000000-0005-0000-0000-0000034A0000}"/>
    <cellStyle name="20% - Accent1 3 2 3 2 5 4 2 3" xfId="19113" xr:uid="{00000000-0005-0000-0000-0000044A0000}"/>
    <cellStyle name="20% - Accent1 3 2 3 2 5 4 3" xfId="19114" xr:uid="{00000000-0005-0000-0000-0000054A0000}"/>
    <cellStyle name="20% - Accent1 3 2 3 2 5 4 3 2" xfId="19115" xr:uid="{00000000-0005-0000-0000-0000064A0000}"/>
    <cellStyle name="20% - Accent1 3 2 3 2 5 4 4" xfId="19116" xr:uid="{00000000-0005-0000-0000-0000074A0000}"/>
    <cellStyle name="20% - Accent1 3 2 3 2 5 5" xfId="19117" xr:uid="{00000000-0005-0000-0000-0000084A0000}"/>
    <cellStyle name="20% - Accent1 3 2 3 2 5 5 2" xfId="19118" xr:uid="{00000000-0005-0000-0000-0000094A0000}"/>
    <cellStyle name="20% - Accent1 3 2 3 2 5 5 2 2" xfId="19119" xr:uid="{00000000-0005-0000-0000-00000A4A0000}"/>
    <cellStyle name="20% - Accent1 3 2 3 2 5 5 2 2 2" xfId="19120" xr:uid="{00000000-0005-0000-0000-00000B4A0000}"/>
    <cellStyle name="20% - Accent1 3 2 3 2 5 5 2 3" xfId="19121" xr:uid="{00000000-0005-0000-0000-00000C4A0000}"/>
    <cellStyle name="20% - Accent1 3 2 3 2 5 5 3" xfId="19122" xr:uid="{00000000-0005-0000-0000-00000D4A0000}"/>
    <cellStyle name="20% - Accent1 3 2 3 2 5 5 3 2" xfId="19123" xr:uid="{00000000-0005-0000-0000-00000E4A0000}"/>
    <cellStyle name="20% - Accent1 3 2 3 2 5 5 4" xfId="19124" xr:uid="{00000000-0005-0000-0000-00000F4A0000}"/>
    <cellStyle name="20% - Accent1 3 2 3 2 5 6" xfId="19125" xr:uid="{00000000-0005-0000-0000-0000104A0000}"/>
    <cellStyle name="20% - Accent1 3 2 3 2 5 6 2" xfId="19126" xr:uid="{00000000-0005-0000-0000-0000114A0000}"/>
    <cellStyle name="20% - Accent1 3 2 3 2 5 6 2 2" xfId="19127" xr:uid="{00000000-0005-0000-0000-0000124A0000}"/>
    <cellStyle name="20% - Accent1 3 2 3 2 5 6 2 2 2" xfId="19128" xr:uid="{00000000-0005-0000-0000-0000134A0000}"/>
    <cellStyle name="20% - Accent1 3 2 3 2 5 6 2 3" xfId="19129" xr:uid="{00000000-0005-0000-0000-0000144A0000}"/>
    <cellStyle name="20% - Accent1 3 2 3 2 5 6 3" xfId="19130" xr:uid="{00000000-0005-0000-0000-0000154A0000}"/>
    <cellStyle name="20% - Accent1 3 2 3 2 5 6 3 2" xfId="19131" xr:uid="{00000000-0005-0000-0000-0000164A0000}"/>
    <cellStyle name="20% - Accent1 3 2 3 2 5 6 4" xfId="19132" xr:uid="{00000000-0005-0000-0000-0000174A0000}"/>
    <cellStyle name="20% - Accent1 3 2 3 2 5 7" xfId="19133" xr:uid="{00000000-0005-0000-0000-0000184A0000}"/>
    <cellStyle name="20% - Accent1 3 2 3 2 5 7 2" xfId="19134" xr:uid="{00000000-0005-0000-0000-0000194A0000}"/>
    <cellStyle name="20% - Accent1 3 2 3 2 5 7 2 2" xfId="19135" xr:uid="{00000000-0005-0000-0000-00001A4A0000}"/>
    <cellStyle name="20% - Accent1 3 2 3 2 5 7 3" xfId="19136" xr:uid="{00000000-0005-0000-0000-00001B4A0000}"/>
    <cellStyle name="20% - Accent1 3 2 3 2 5 8" xfId="19137" xr:uid="{00000000-0005-0000-0000-00001C4A0000}"/>
    <cellStyle name="20% - Accent1 3 2 3 2 5 8 2" xfId="19138" xr:uid="{00000000-0005-0000-0000-00001D4A0000}"/>
    <cellStyle name="20% - Accent1 3 2 3 2 5 8 2 2" xfId="19139" xr:uid="{00000000-0005-0000-0000-00001E4A0000}"/>
    <cellStyle name="20% - Accent1 3 2 3 2 5 8 3" xfId="19140" xr:uid="{00000000-0005-0000-0000-00001F4A0000}"/>
    <cellStyle name="20% - Accent1 3 2 3 2 5 9" xfId="19141" xr:uid="{00000000-0005-0000-0000-0000204A0000}"/>
    <cellStyle name="20% - Accent1 3 2 3 2 5 9 2" xfId="19142" xr:uid="{00000000-0005-0000-0000-0000214A0000}"/>
    <cellStyle name="20% - Accent1 3 2 3 2 6" xfId="19143" xr:uid="{00000000-0005-0000-0000-0000224A0000}"/>
    <cellStyle name="20% - Accent1 3 2 3 2 6 2" xfId="19144" xr:uid="{00000000-0005-0000-0000-0000234A0000}"/>
    <cellStyle name="20% - Accent1 3 2 3 2 6 2 2" xfId="19145" xr:uid="{00000000-0005-0000-0000-0000244A0000}"/>
    <cellStyle name="20% - Accent1 3 2 3 2 6 2 2 2" xfId="19146" xr:uid="{00000000-0005-0000-0000-0000254A0000}"/>
    <cellStyle name="20% - Accent1 3 2 3 2 6 2 2 2 2" xfId="19147" xr:uid="{00000000-0005-0000-0000-0000264A0000}"/>
    <cellStyle name="20% - Accent1 3 2 3 2 6 2 2 3" xfId="19148" xr:uid="{00000000-0005-0000-0000-0000274A0000}"/>
    <cellStyle name="20% - Accent1 3 2 3 2 6 2 3" xfId="19149" xr:uid="{00000000-0005-0000-0000-0000284A0000}"/>
    <cellStyle name="20% - Accent1 3 2 3 2 6 2 3 2" xfId="19150" xr:uid="{00000000-0005-0000-0000-0000294A0000}"/>
    <cellStyle name="20% - Accent1 3 2 3 2 6 2 4" xfId="19151" xr:uid="{00000000-0005-0000-0000-00002A4A0000}"/>
    <cellStyle name="20% - Accent1 3 2 3 2 6 3" xfId="19152" xr:uid="{00000000-0005-0000-0000-00002B4A0000}"/>
    <cellStyle name="20% - Accent1 3 2 3 2 6 3 2" xfId="19153" xr:uid="{00000000-0005-0000-0000-00002C4A0000}"/>
    <cellStyle name="20% - Accent1 3 2 3 2 6 3 2 2" xfId="19154" xr:uid="{00000000-0005-0000-0000-00002D4A0000}"/>
    <cellStyle name="20% - Accent1 3 2 3 2 6 3 2 2 2" xfId="19155" xr:uid="{00000000-0005-0000-0000-00002E4A0000}"/>
    <cellStyle name="20% - Accent1 3 2 3 2 6 3 2 3" xfId="19156" xr:uid="{00000000-0005-0000-0000-00002F4A0000}"/>
    <cellStyle name="20% - Accent1 3 2 3 2 6 3 3" xfId="19157" xr:uid="{00000000-0005-0000-0000-0000304A0000}"/>
    <cellStyle name="20% - Accent1 3 2 3 2 6 3 3 2" xfId="19158" xr:uid="{00000000-0005-0000-0000-0000314A0000}"/>
    <cellStyle name="20% - Accent1 3 2 3 2 6 3 4" xfId="19159" xr:uid="{00000000-0005-0000-0000-0000324A0000}"/>
    <cellStyle name="20% - Accent1 3 2 3 2 6 4" xfId="19160" xr:uid="{00000000-0005-0000-0000-0000334A0000}"/>
    <cellStyle name="20% - Accent1 3 2 3 2 6 4 2" xfId="19161" xr:uid="{00000000-0005-0000-0000-0000344A0000}"/>
    <cellStyle name="20% - Accent1 3 2 3 2 6 4 2 2" xfId="19162" xr:uid="{00000000-0005-0000-0000-0000354A0000}"/>
    <cellStyle name="20% - Accent1 3 2 3 2 6 4 2 2 2" xfId="19163" xr:uid="{00000000-0005-0000-0000-0000364A0000}"/>
    <cellStyle name="20% - Accent1 3 2 3 2 6 4 2 3" xfId="19164" xr:uid="{00000000-0005-0000-0000-0000374A0000}"/>
    <cellStyle name="20% - Accent1 3 2 3 2 6 4 3" xfId="19165" xr:uid="{00000000-0005-0000-0000-0000384A0000}"/>
    <cellStyle name="20% - Accent1 3 2 3 2 6 4 3 2" xfId="19166" xr:uid="{00000000-0005-0000-0000-0000394A0000}"/>
    <cellStyle name="20% - Accent1 3 2 3 2 6 4 4" xfId="19167" xr:uid="{00000000-0005-0000-0000-00003A4A0000}"/>
    <cellStyle name="20% - Accent1 3 2 3 2 6 5" xfId="19168" xr:uid="{00000000-0005-0000-0000-00003B4A0000}"/>
    <cellStyle name="20% - Accent1 3 2 3 2 6 5 2" xfId="19169" xr:uid="{00000000-0005-0000-0000-00003C4A0000}"/>
    <cellStyle name="20% - Accent1 3 2 3 2 6 5 2 2" xfId="19170" xr:uid="{00000000-0005-0000-0000-00003D4A0000}"/>
    <cellStyle name="20% - Accent1 3 2 3 2 6 5 3" xfId="19171" xr:uid="{00000000-0005-0000-0000-00003E4A0000}"/>
    <cellStyle name="20% - Accent1 3 2 3 2 6 6" xfId="19172" xr:uid="{00000000-0005-0000-0000-00003F4A0000}"/>
    <cellStyle name="20% - Accent1 3 2 3 2 6 6 2" xfId="19173" xr:uid="{00000000-0005-0000-0000-0000404A0000}"/>
    <cellStyle name="20% - Accent1 3 2 3 2 6 6 2 2" xfId="19174" xr:uid="{00000000-0005-0000-0000-0000414A0000}"/>
    <cellStyle name="20% - Accent1 3 2 3 2 6 6 3" xfId="19175" xr:uid="{00000000-0005-0000-0000-0000424A0000}"/>
    <cellStyle name="20% - Accent1 3 2 3 2 6 7" xfId="19176" xr:uid="{00000000-0005-0000-0000-0000434A0000}"/>
    <cellStyle name="20% - Accent1 3 2 3 2 6 7 2" xfId="19177" xr:uid="{00000000-0005-0000-0000-0000444A0000}"/>
    <cellStyle name="20% - Accent1 3 2 3 2 6 8" xfId="19178" xr:uid="{00000000-0005-0000-0000-0000454A0000}"/>
    <cellStyle name="20% - Accent1 3 2 3 2 6 8 2" xfId="19179" xr:uid="{00000000-0005-0000-0000-0000464A0000}"/>
    <cellStyle name="20% - Accent1 3 2 3 2 6 9" xfId="19180" xr:uid="{00000000-0005-0000-0000-0000474A0000}"/>
    <cellStyle name="20% - Accent1 3 2 3 2 7" xfId="19181" xr:uid="{00000000-0005-0000-0000-0000484A0000}"/>
    <cellStyle name="20% - Accent1 3 2 3 2 7 2" xfId="19182" xr:uid="{00000000-0005-0000-0000-0000494A0000}"/>
    <cellStyle name="20% - Accent1 3 2 3 2 7 2 2" xfId="19183" xr:uid="{00000000-0005-0000-0000-00004A4A0000}"/>
    <cellStyle name="20% - Accent1 3 2 3 2 7 2 2 2" xfId="19184" xr:uid="{00000000-0005-0000-0000-00004B4A0000}"/>
    <cellStyle name="20% - Accent1 3 2 3 2 7 2 2 2 2" xfId="19185" xr:uid="{00000000-0005-0000-0000-00004C4A0000}"/>
    <cellStyle name="20% - Accent1 3 2 3 2 7 2 2 3" xfId="19186" xr:uid="{00000000-0005-0000-0000-00004D4A0000}"/>
    <cellStyle name="20% - Accent1 3 2 3 2 7 2 3" xfId="19187" xr:uid="{00000000-0005-0000-0000-00004E4A0000}"/>
    <cellStyle name="20% - Accent1 3 2 3 2 7 2 3 2" xfId="19188" xr:uid="{00000000-0005-0000-0000-00004F4A0000}"/>
    <cellStyle name="20% - Accent1 3 2 3 2 7 2 4" xfId="19189" xr:uid="{00000000-0005-0000-0000-0000504A0000}"/>
    <cellStyle name="20% - Accent1 3 2 3 2 7 3" xfId="19190" xr:uid="{00000000-0005-0000-0000-0000514A0000}"/>
    <cellStyle name="20% - Accent1 3 2 3 2 7 3 2" xfId="19191" xr:uid="{00000000-0005-0000-0000-0000524A0000}"/>
    <cellStyle name="20% - Accent1 3 2 3 2 7 3 2 2" xfId="19192" xr:uid="{00000000-0005-0000-0000-0000534A0000}"/>
    <cellStyle name="20% - Accent1 3 2 3 2 7 3 2 2 2" xfId="19193" xr:uid="{00000000-0005-0000-0000-0000544A0000}"/>
    <cellStyle name="20% - Accent1 3 2 3 2 7 3 2 3" xfId="19194" xr:uid="{00000000-0005-0000-0000-0000554A0000}"/>
    <cellStyle name="20% - Accent1 3 2 3 2 7 3 3" xfId="19195" xr:uid="{00000000-0005-0000-0000-0000564A0000}"/>
    <cellStyle name="20% - Accent1 3 2 3 2 7 3 3 2" xfId="19196" xr:uid="{00000000-0005-0000-0000-0000574A0000}"/>
    <cellStyle name="20% - Accent1 3 2 3 2 7 3 4" xfId="19197" xr:uid="{00000000-0005-0000-0000-0000584A0000}"/>
    <cellStyle name="20% - Accent1 3 2 3 2 7 4" xfId="19198" xr:uid="{00000000-0005-0000-0000-0000594A0000}"/>
    <cellStyle name="20% - Accent1 3 2 3 2 7 4 2" xfId="19199" xr:uid="{00000000-0005-0000-0000-00005A4A0000}"/>
    <cellStyle name="20% - Accent1 3 2 3 2 7 4 2 2" xfId="19200" xr:uid="{00000000-0005-0000-0000-00005B4A0000}"/>
    <cellStyle name="20% - Accent1 3 2 3 2 7 4 2 2 2" xfId="19201" xr:uid="{00000000-0005-0000-0000-00005C4A0000}"/>
    <cellStyle name="20% - Accent1 3 2 3 2 7 4 2 3" xfId="19202" xr:uid="{00000000-0005-0000-0000-00005D4A0000}"/>
    <cellStyle name="20% - Accent1 3 2 3 2 7 4 3" xfId="19203" xr:uid="{00000000-0005-0000-0000-00005E4A0000}"/>
    <cellStyle name="20% - Accent1 3 2 3 2 7 4 3 2" xfId="19204" xr:uid="{00000000-0005-0000-0000-00005F4A0000}"/>
    <cellStyle name="20% - Accent1 3 2 3 2 7 4 4" xfId="19205" xr:uid="{00000000-0005-0000-0000-0000604A0000}"/>
    <cellStyle name="20% - Accent1 3 2 3 2 7 5" xfId="19206" xr:uid="{00000000-0005-0000-0000-0000614A0000}"/>
    <cellStyle name="20% - Accent1 3 2 3 2 7 5 2" xfId="19207" xr:uid="{00000000-0005-0000-0000-0000624A0000}"/>
    <cellStyle name="20% - Accent1 3 2 3 2 7 5 2 2" xfId="19208" xr:uid="{00000000-0005-0000-0000-0000634A0000}"/>
    <cellStyle name="20% - Accent1 3 2 3 2 7 5 3" xfId="19209" xr:uid="{00000000-0005-0000-0000-0000644A0000}"/>
    <cellStyle name="20% - Accent1 3 2 3 2 7 6" xfId="19210" xr:uid="{00000000-0005-0000-0000-0000654A0000}"/>
    <cellStyle name="20% - Accent1 3 2 3 2 7 6 2" xfId="19211" xr:uid="{00000000-0005-0000-0000-0000664A0000}"/>
    <cellStyle name="20% - Accent1 3 2 3 2 7 6 2 2" xfId="19212" xr:uid="{00000000-0005-0000-0000-0000674A0000}"/>
    <cellStyle name="20% - Accent1 3 2 3 2 7 6 3" xfId="19213" xr:uid="{00000000-0005-0000-0000-0000684A0000}"/>
    <cellStyle name="20% - Accent1 3 2 3 2 7 7" xfId="19214" xr:uid="{00000000-0005-0000-0000-0000694A0000}"/>
    <cellStyle name="20% - Accent1 3 2 3 2 7 7 2" xfId="19215" xr:uid="{00000000-0005-0000-0000-00006A4A0000}"/>
    <cellStyle name="20% - Accent1 3 2 3 2 7 8" xfId="19216" xr:uid="{00000000-0005-0000-0000-00006B4A0000}"/>
    <cellStyle name="20% - Accent1 3 2 3 2 7 8 2" xfId="19217" xr:uid="{00000000-0005-0000-0000-00006C4A0000}"/>
    <cellStyle name="20% - Accent1 3 2 3 2 7 9" xfId="19218" xr:uid="{00000000-0005-0000-0000-00006D4A0000}"/>
    <cellStyle name="20% - Accent1 3 2 3 2 8" xfId="19219" xr:uid="{00000000-0005-0000-0000-00006E4A0000}"/>
    <cellStyle name="20% - Accent1 3 2 3 2 8 2" xfId="19220" xr:uid="{00000000-0005-0000-0000-00006F4A0000}"/>
    <cellStyle name="20% - Accent1 3 2 3 2 8 2 2" xfId="19221" xr:uid="{00000000-0005-0000-0000-0000704A0000}"/>
    <cellStyle name="20% - Accent1 3 2 3 2 8 2 2 2" xfId="19222" xr:uid="{00000000-0005-0000-0000-0000714A0000}"/>
    <cellStyle name="20% - Accent1 3 2 3 2 8 2 3" xfId="19223" xr:uid="{00000000-0005-0000-0000-0000724A0000}"/>
    <cellStyle name="20% - Accent1 3 2 3 2 8 3" xfId="19224" xr:uid="{00000000-0005-0000-0000-0000734A0000}"/>
    <cellStyle name="20% - Accent1 3 2 3 2 8 3 2" xfId="19225" xr:uid="{00000000-0005-0000-0000-0000744A0000}"/>
    <cellStyle name="20% - Accent1 3 2 3 2 8 4" xfId="19226" xr:uid="{00000000-0005-0000-0000-0000754A0000}"/>
    <cellStyle name="20% - Accent1 3 2 3 2 9" xfId="19227" xr:uid="{00000000-0005-0000-0000-0000764A0000}"/>
    <cellStyle name="20% - Accent1 3 2 3 2 9 2" xfId="19228" xr:uid="{00000000-0005-0000-0000-0000774A0000}"/>
    <cellStyle name="20% - Accent1 3 2 3 2 9 2 2" xfId="19229" xr:uid="{00000000-0005-0000-0000-0000784A0000}"/>
    <cellStyle name="20% - Accent1 3 2 3 2 9 2 2 2" xfId="19230" xr:uid="{00000000-0005-0000-0000-0000794A0000}"/>
    <cellStyle name="20% - Accent1 3 2 3 2 9 2 3" xfId="19231" xr:uid="{00000000-0005-0000-0000-00007A4A0000}"/>
    <cellStyle name="20% - Accent1 3 2 3 2 9 3" xfId="19232" xr:uid="{00000000-0005-0000-0000-00007B4A0000}"/>
    <cellStyle name="20% - Accent1 3 2 3 2 9 3 2" xfId="19233" xr:uid="{00000000-0005-0000-0000-00007C4A0000}"/>
    <cellStyle name="20% - Accent1 3 2 3 2 9 4" xfId="19234" xr:uid="{00000000-0005-0000-0000-00007D4A0000}"/>
    <cellStyle name="20% - Accent1 3 2 3 3" xfId="19235" xr:uid="{00000000-0005-0000-0000-00007E4A0000}"/>
    <cellStyle name="20% - Accent1 3 2 3 3 10" xfId="19236" xr:uid="{00000000-0005-0000-0000-00007F4A0000}"/>
    <cellStyle name="20% - Accent1 3 2 3 3 10 2" xfId="19237" xr:uid="{00000000-0005-0000-0000-0000804A0000}"/>
    <cellStyle name="20% - Accent1 3 2 3 3 10 2 2" xfId="19238" xr:uid="{00000000-0005-0000-0000-0000814A0000}"/>
    <cellStyle name="20% - Accent1 3 2 3 3 10 3" xfId="19239" xr:uid="{00000000-0005-0000-0000-0000824A0000}"/>
    <cellStyle name="20% - Accent1 3 2 3 3 11" xfId="19240" xr:uid="{00000000-0005-0000-0000-0000834A0000}"/>
    <cellStyle name="20% - Accent1 3 2 3 3 11 2" xfId="19241" xr:uid="{00000000-0005-0000-0000-0000844A0000}"/>
    <cellStyle name="20% - Accent1 3 2 3 3 11 2 2" xfId="19242" xr:uid="{00000000-0005-0000-0000-0000854A0000}"/>
    <cellStyle name="20% - Accent1 3 2 3 3 11 3" xfId="19243" xr:uid="{00000000-0005-0000-0000-0000864A0000}"/>
    <cellStyle name="20% - Accent1 3 2 3 3 12" xfId="19244" xr:uid="{00000000-0005-0000-0000-0000874A0000}"/>
    <cellStyle name="20% - Accent1 3 2 3 3 12 2" xfId="19245" xr:uid="{00000000-0005-0000-0000-0000884A0000}"/>
    <cellStyle name="20% - Accent1 3 2 3 3 13" xfId="19246" xr:uid="{00000000-0005-0000-0000-0000894A0000}"/>
    <cellStyle name="20% - Accent1 3 2 3 3 13 2" xfId="19247" xr:uid="{00000000-0005-0000-0000-00008A4A0000}"/>
    <cellStyle name="20% - Accent1 3 2 3 3 14" xfId="19248" xr:uid="{00000000-0005-0000-0000-00008B4A0000}"/>
    <cellStyle name="20% - Accent1 3 2 3 3 2" xfId="19249" xr:uid="{00000000-0005-0000-0000-00008C4A0000}"/>
    <cellStyle name="20% - Accent1 3 2 3 3 2 10" xfId="19250" xr:uid="{00000000-0005-0000-0000-00008D4A0000}"/>
    <cellStyle name="20% - Accent1 3 2 3 3 2 10 2" xfId="19251" xr:uid="{00000000-0005-0000-0000-00008E4A0000}"/>
    <cellStyle name="20% - Accent1 3 2 3 3 2 11" xfId="19252" xr:uid="{00000000-0005-0000-0000-00008F4A0000}"/>
    <cellStyle name="20% - Accent1 3 2 3 3 2 2" xfId="19253" xr:uid="{00000000-0005-0000-0000-0000904A0000}"/>
    <cellStyle name="20% - Accent1 3 2 3 3 2 2 2" xfId="19254" xr:uid="{00000000-0005-0000-0000-0000914A0000}"/>
    <cellStyle name="20% - Accent1 3 2 3 3 2 2 2 2" xfId="19255" xr:uid="{00000000-0005-0000-0000-0000924A0000}"/>
    <cellStyle name="20% - Accent1 3 2 3 3 2 2 2 2 2" xfId="19256" xr:uid="{00000000-0005-0000-0000-0000934A0000}"/>
    <cellStyle name="20% - Accent1 3 2 3 3 2 2 2 2 2 2" xfId="19257" xr:uid="{00000000-0005-0000-0000-0000944A0000}"/>
    <cellStyle name="20% - Accent1 3 2 3 3 2 2 2 2 3" xfId="19258" xr:uid="{00000000-0005-0000-0000-0000954A0000}"/>
    <cellStyle name="20% - Accent1 3 2 3 3 2 2 2 3" xfId="19259" xr:uid="{00000000-0005-0000-0000-0000964A0000}"/>
    <cellStyle name="20% - Accent1 3 2 3 3 2 2 2 3 2" xfId="19260" xr:uid="{00000000-0005-0000-0000-0000974A0000}"/>
    <cellStyle name="20% - Accent1 3 2 3 3 2 2 2 4" xfId="19261" xr:uid="{00000000-0005-0000-0000-0000984A0000}"/>
    <cellStyle name="20% - Accent1 3 2 3 3 2 2 3" xfId="19262" xr:uid="{00000000-0005-0000-0000-0000994A0000}"/>
    <cellStyle name="20% - Accent1 3 2 3 3 2 2 3 2" xfId="19263" xr:uid="{00000000-0005-0000-0000-00009A4A0000}"/>
    <cellStyle name="20% - Accent1 3 2 3 3 2 2 3 2 2" xfId="19264" xr:uid="{00000000-0005-0000-0000-00009B4A0000}"/>
    <cellStyle name="20% - Accent1 3 2 3 3 2 2 3 2 2 2" xfId="19265" xr:uid="{00000000-0005-0000-0000-00009C4A0000}"/>
    <cellStyle name="20% - Accent1 3 2 3 3 2 2 3 2 3" xfId="19266" xr:uid="{00000000-0005-0000-0000-00009D4A0000}"/>
    <cellStyle name="20% - Accent1 3 2 3 3 2 2 3 3" xfId="19267" xr:uid="{00000000-0005-0000-0000-00009E4A0000}"/>
    <cellStyle name="20% - Accent1 3 2 3 3 2 2 3 3 2" xfId="19268" xr:uid="{00000000-0005-0000-0000-00009F4A0000}"/>
    <cellStyle name="20% - Accent1 3 2 3 3 2 2 3 4" xfId="19269" xr:uid="{00000000-0005-0000-0000-0000A04A0000}"/>
    <cellStyle name="20% - Accent1 3 2 3 3 2 2 4" xfId="19270" xr:uid="{00000000-0005-0000-0000-0000A14A0000}"/>
    <cellStyle name="20% - Accent1 3 2 3 3 2 2 4 2" xfId="19271" xr:uid="{00000000-0005-0000-0000-0000A24A0000}"/>
    <cellStyle name="20% - Accent1 3 2 3 3 2 2 4 2 2" xfId="19272" xr:uid="{00000000-0005-0000-0000-0000A34A0000}"/>
    <cellStyle name="20% - Accent1 3 2 3 3 2 2 4 2 2 2" xfId="19273" xr:uid="{00000000-0005-0000-0000-0000A44A0000}"/>
    <cellStyle name="20% - Accent1 3 2 3 3 2 2 4 2 3" xfId="19274" xr:uid="{00000000-0005-0000-0000-0000A54A0000}"/>
    <cellStyle name="20% - Accent1 3 2 3 3 2 2 4 3" xfId="19275" xr:uid="{00000000-0005-0000-0000-0000A64A0000}"/>
    <cellStyle name="20% - Accent1 3 2 3 3 2 2 4 3 2" xfId="19276" xr:uid="{00000000-0005-0000-0000-0000A74A0000}"/>
    <cellStyle name="20% - Accent1 3 2 3 3 2 2 4 4" xfId="19277" xr:uid="{00000000-0005-0000-0000-0000A84A0000}"/>
    <cellStyle name="20% - Accent1 3 2 3 3 2 2 5" xfId="19278" xr:uid="{00000000-0005-0000-0000-0000A94A0000}"/>
    <cellStyle name="20% - Accent1 3 2 3 3 2 2 5 2" xfId="19279" xr:uid="{00000000-0005-0000-0000-0000AA4A0000}"/>
    <cellStyle name="20% - Accent1 3 2 3 3 2 2 5 2 2" xfId="19280" xr:uid="{00000000-0005-0000-0000-0000AB4A0000}"/>
    <cellStyle name="20% - Accent1 3 2 3 3 2 2 5 3" xfId="19281" xr:uid="{00000000-0005-0000-0000-0000AC4A0000}"/>
    <cellStyle name="20% - Accent1 3 2 3 3 2 2 6" xfId="19282" xr:uid="{00000000-0005-0000-0000-0000AD4A0000}"/>
    <cellStyle name="20% - Accent1 3 2 3 3 2 2 6 2" xfId="19283" xr:uid="{00000000-0005-0000-0000-0000AE4A0000}"/>
    <cellStyle name="20% - Accent1 3 2 3 3 2 2 6 2 2" xfId="19284" xr:uid="{00000000-0005-0000-0000-0000AF4A0000}"/>
    <cellStyle name="20% - Accent1 3 2 3 3 2 2 6 3" xfId="19285" xr:uid="{00000000-0005-0000-0000-0000B04A0000}"/>
    <cellStyle name="20% - Accent1 3 2 3 3 2 2 7" xfId="19286" xr:uid="{00000000-0005-0000-0000-0000B14A0000}"/>
    <cellStyle name="20% - Accent1 3 2 3 3 2 2 7 2" xfId="19287" xr:uid="{00000000-0005-0000-0000-0000B24A0000}"/>
    <cellStyle name="20% - Accent1 3 2 3 3 2 2 8" xfId="19288" xr:uid="{00000000-0005-0000-0000-0000B34A0000}"/>
    <cellStyle name="20% - Accent1 3 2 3 3 2 2 8 2" xfId="19289" xr:uid="{00000000-0005-0000-0000-0000B44A0000}"/>
    <cellStyle name="20% - Accent1 3 2 3 3 2 2 9" xfId="19290" xr:uid="{00000000-0005-0000-0000-0000B54A0000}"/>
    <cellStyle name="20% - Accent1 3 2 3 3 2 3" xfId="19291" xr:uid="{00000000-0005-0000-0000-0000B64A0000}"/>
    <cellStyle name="20% - Accent1 3 2 3 3 2 3 2" xfId="19292" xr:uid="{00000000-0005-0000-0000-0000B74A0000}"/>
    <cellStyle name="20% - Accent1 3 2 3 3 2 3 2 2" xfId="19293" xr:uid="{00000000-0005-0000-0000-0000B84A0000}"/>
    <cellStyle name="20% - Accent1 3 2 3 3 2 3 2 2 2" xfId="19294" xr:uid="{00000000-0005-0000-0000-0000B94A0000}"/>
    <cellStyle name="20% - Accent1 3 2 3 3 2 3 2 2 2 2" xfId="19295" xr:uid="{00000000-0005-0000-0000-0000BA4A0000}"/>
    <cellStyle name="20% - Accent1 3 2 3 3 2 3 2 2 3" xfId="19296" xr:uid="{00000000-0005-0000-0000-0000BB4A0000}"/>
    <cellStyle name="20% - Accent1 3 2 3 3 2 3 2 3" xfId="19297" xr:uid="{00000000-0005-0000-0000-0000BC4A0000}"/>
    <cellStyle name="20% - Accent1 3 2 3 3 2 3 2 3 2" xfId="19298" xr:uid="{00000000-0005-0000-0000-0000BD4A0000}"/>
    <cellStyle name="20% - Accent1 3 2 3 3 2 3 2 4" xfId="19299" xr:uid="{00000000-0005-0000-0000-0000BE4A0000}"/>
    <cellStyle name="20% - Accent1 3 2 3 3 2 3 3" xfId="19300" xr:uid="{00000000-0005-0000-0000-0000BF4A0000}"/>
    <cellStyle name="20% - Accent1 3 2 3 3 2 3 3 2" xfId="19301" xr:uid="{00000000-0005-0000-0000-0000C04A0000}"/>
    <cellStyle name="20% - Accent1 3 2 3 3 2 3 3 2 2" xfId="19302" xr:uid="{00000000-0005-0000-0000-0000C14A0000}"/>
    <cellStyle name="20% - Accent1 3 2 3 3 2 3 3 2 2 2" xfId="19303" xr:uid="{00000000-0005-0000-0000-0000C24A0000}"/>
    <cellStyle name="20% - Accent1 3 2 3 3 2 3 3 2 3" xfId="19304" xr:uid="{00000000-0005-0000-0000-0000C34A0000}"/>
    <cellStyle name="20% - Accent1 3 2 3 3 2 3 3 3" xfId="19305" xr:uid="{00000000-0005-0000-0000-0000C44A0000}"/>
    <cellStyle name="20% - Accent1 3 2 3 3 2 3 3 3 2" xfId="19306" xr:uid="{00000000-0005-0000-0000-0000C54A0000}"/>
    <cellStyle name="20% - Accent1 3 2 3 3 2 3 3 4" xfId="19307" xr:uid="{00000000-0005-0000-0000-0000C64A0000}"/>
    <cellStyle name="20% - Accent1 3 2 3 3 2 3 4" xfId="19308" xr:uid="{00000000-0005-0000-0000-0000C74A0000}"/>
    <cellStyle name="20% - Accent1 3 2 3 3 2 3 4 2" xfId="19309" xr:uid="{00000000-0005-0000-0000-0000C84A0000}"/>
    <cellStyle name="20% - Accent1 3 2 3 3 2 3 4 2 2" xfId="19310" xr:uid="{00000000-0005-0000-0000-0000C94A0000}"/>
    <cellStyle name="20% - Accent1 3 2 3 3 2 3 4 2 2 2" xfId="19311" xr:uid="{00000000-0005-0000-0000-0000CA4A0000}"/>
    <cellStyle name="20% - Accent1 3 2 3 3 2 3 4 2 3" xfId="19312" xr:uid="{00000000-0005-0000-0000-0000CB4A0000}"/>
    <cellStyle name="20% - Accent1 3 2 3 3 2 3 4 3" xfId="19313" xr:uid="{00000000-0005-0000-0000-0000CC4A0000}"/>
    <cellStyle name="20% - Accent1 3 2 3 3 2 3 4 3 2" xfId="19314" xr:uid="{00000000-0005-0000-0000-0000CD4A0000}"/>
    <cellStyle name="20% - Accent1 3 2 3 3 2 3 4 4" xfId="19315" xr:uid="{00000000-0005-0000-0000-0000CE4A0000}"/>
    <cellStyle name="20% - Accent1 3 2 3 3 2 3 5" xfId="19316" xr:uid="{00000000-0005-0000-0000-0000CF4A0000}"/>
    <cellStyle name="20% - Accent1 3 2 3 3 2 3 5 2" xfId="19317" xr:uid="{00000000-0005-0000-0000-0000D04A0000}"/>
    <cellStyle name="20% - Accent1 3 2 3 3 2 3 5 2 2" xfId="19318" xr:uid="{00000000-0005-0000-0000-0000D14A0000}"/>
    <cellStyle name="20% - Accent1 3 2 3 3 2 3 5 3" xfId="19319" xr:uid="{00000000-0005-0000-0000-0000D24A0000}"/>
    <cellStyle name="20% - Accent1 3 2 3 3 2 3 6" xfId="19320" xr:uid="{00000000-0005-0000-0000-0000D34A0000}"/>
    <cellStyle name="20% - Accent1 3 2 3 3 2 3 6 2" xfId="19321" xr:uid="{00000000-0005-0000-0000-0000D44A0000}"/>
    <cellStyle name="20% - Accent1 3 2 3 3 2 3 6 2 2" xfId="19322" xr:uid="{00000000-0005-0000-0000-0000D54A0000}"/>
    <cellStyle name="20% - Accent1 3 2 3 3 2 3 6 3" xfId="19323" xr:uid="{00000000-0005-0000-0000-0000D64A0000}"/>
    <cellStyle name="20% - Accent1 3 2 3 3 2 3 7" xfId="19324" xr:uid="{00000000-0005-0000-0000-0000D74A0000}"/>
    <cellStyle name="20% - Accent1 3 2 3 3 2 3 7 2" xfId="19325" xr:uid="{00000000-0005-0000-0000-0000D84A0000}"/>
    <cellStyle name="20% - Accent1 3 2 3 3 2 3 8" xfId="19326" xr:uid="{00000000-0005-0000-0000-0000D94A0000}"/>
    <cellStyle name="20% - Accent1 3 2 3 3 2 3 8 2" xfId="19327" xr:uid="{00000000-0005-0000-0000-0000DA4A0000}"/>
    <cellStyle name="20% - Accent1 3 2 3 3 2 3 9" xfId="19328" xr:uid="{00000000-0005-0000-0000-0000DB4A0000}"/>
    <cellStyle name="20% - Accent1 3 2 3 3 2 4" xfId="19329" xr:uid="{00000000-0005-0000-0000-0000DC4A0000}"/>
    <cellStyle name="20% - Accent1 3 2 3 3 2 4 2" xfId="19330" xr:uid="{00000000-0005-0000-0000-0000DD4A0000}"/>
    <cellStyle name="20% - Accent1 3 2 3 3 2 4 2 2" xfId="19331" xr:uid="{00000000-0005-0000-0000-0000DE4A0000}"/>
    <cellStyle name="20% - Accent1 3 2 3 3 2 4 2 2 2" xfId="19332" xr:uid="{00000000-0005-0000-0000-0000DF4A0000}"/>
    <cellStyle name="20% - Accent1 3 2 3 3 2 4 2 3" xfId="19333" xr:uid="{00000000-0005-0000-0000-0000E04A0000}"/>
    <cellStyle name="20% - Accent1 3 2 3 3 2 4 3" xfId="19334" xr:uid="{00000000-0005-0000-0000-0000E14A0000}"/>
    <cellStyle name="20% - Accent1 3 2 3 3 2 4 3 2" xfId="19335" xr:uid="{00000000-0005-0000-0000-0000E24A0000}"/>
    <cellStyle name="20% - Accent1 3 2 3 3 2 4 4" xfId="19336" xr:uid="{00000000-0005-0000-0000-0000E34A0000}"/>
    <cellStyle name="20% - Accent1 3 2 3 3 2 5" xfId="19337" xr:uid="{00000000-0005-0000-0000-0000E44A0000}"/>
    <cellStyle name="20% - Accent1 3 2 3 3 2 5 2" xfId="19338" xr:uid="{00000000-0005-0000-0000-0000E54A0000}"/>
    <cellStyle name="20% - Accent1 3 2 3 3 2 5 2 2" xfId="19339" xr:uid="{00000000-0005-0000-0000-0000E64A0000}"/>
    <cellStyle name="20% - Accent1 3 2 3 3 2 5 2 2 2" xfId="19340" xr:uid="{00000000-0005-0000-0000-0000E74A0000}"/>
    <cellStyle name="20% - Accent1 3 2 3 3 2 5 2 3" xfId="19341" xr:uid="{00000000-0005-0000-0000-0000E84A0000}"/>
    <cellStyle name="20% - Accent1 3 2 3 3 2 5 3" xfId="19342" xr:uid="{00000000-0005-0000-0000-0000E94A0000}"/>
    <cellStyle name="20% - Accent1 3 2 3 3 2 5 3 2" xfId="19343" xr:uid="{00000000-0005-0000-0000-0000EA4A0000}"/>
    <cellStyle name="20% - Accent1 3 2 3 3 2 5 4" xfId="19344" xr:uid="{00000000-0005-0000-0000-0000EB4A0000}"/>
    <cellStyle name="20% - Accent1 3 2 3 3 2 6" xfId="19345" xr:uid="{00000000-0005-0000-0000-0000EC4A0000}"/>
    <cellStyle name="20% - Accent1 3 2 3 3 2 6 2" xfId="19346" xr:uid="{00000000-0005-0000-0000-0000ED4A0000}"/>
    <cellStyle name="20% - Accent1 3 2 3 3 2 6 2 2" xfId="19347" xr:uid="{00000000-0005-0000-0000-0000EE4A0000}"/>
    <cellStyle name="20% - Accent1 3 2 3 3 2 6 2 2 2" xfId="19348" xr:uid="{00000000-0005-0000-0000-0000EF4A0000}"/>
    <cellStyle name="20% - Accent1 3 2 3 3 2 6 2 3" xfId="19349" xr:uid="{00000000-0005-0000-0000-0000F04A0000}"/>
    <cellStyle name="20% - Accent1 3 2 3 3 2 6 3" xfId="19350" xr:uid="{00000000-0005-0000-0000-0000F14A0000}"/>
    <cellStyle name="20% - Accent1 3 2 3 3 2 6 3 2" xfId="19351" xr:uid="{00000000-0005-0000-0000-0000F24A0000}"/>
    <cellStyle name="20% - Accent1 3 2 3 3 2 6 4" xfId="19352" xr:uid="{00000000-0005-0000-0000-0000F34A0000}"/>
    <cellStyle name="20% - Accent1 3 2 3 3 2 7" xfId="19353" xr:uid="{00000000-0005-0000-0000-0000F44A0000}"/>
    <cellStyle name="20% - Accent1 3 2 3 3 2 7 2" xfId="19354" xr:uid="{00000000-0005-0000-0000-0000F54A0000}"/>
    <cellStyle name="20% - Accent1 3 2 3 3 2 7 2 2" xfId="19355" xr:uid="{00000000-0005-0000-0000-0000F64A0000}"/>
    <cellStyle name="20% - Accent1 3 2 3 3 2 7 3" xfId="19356" xr:uid="{00000000-0005-0000-0000-0000F74A0000}"/>
    <cellStyle name="20% - Accent1 3 2 3 3 2 8" xfId="19357" xr:uid="{00000000-0005-0000-0000-0000F84A0000}"/>
    <cellStyle name="20% - Accent1 3 2 3 3 2 8 2" xfId="19358" xr:uid="{00000000-0005-0000-0000-0000F94A0000}"/>
    <cellStyle name="20% - Accent1 3 2 3 3 2 8 2 2" xfId="19359" xr:uid="{00000000-0005-0000-0000-0000FA4A0000}"/>
    <cellStyle name="20% - Accent1 3 2 3 3 2 8 3" xfId="19360" xr:uid="{00000000-0005-0000-0000-0000FB4A0000}"/>
    <cellStyle name="20% - Accent1 3 2 3 3 2 9" xfId="19361" xr:uid="{00000000-0005-0000-0000-0000FC4A0000}"/>
    <cellStyle name="20% - Accent1 3 2 3 3 2 9 2" xfId="19362" xr:uid="{00000000-0005-0000-0000-0000FD4A0000}"/>
    <cellStyle name="20% - Accent1 3 2 3 3 3" xfId="19363" xr:uid="{00000000-0005-0000-0000-0000FE4A0000}"/>
    <cellStyle name="20% - Accent1 3 2 3 3 3 10" xfId="19364" xr:uid="{00000000-0005-0000-0000-0000FF4A0000}"/>
    <cellStyle name="20% - Accent1 3 2 3 3 3 10 2" xfId="19365" xr:uid="{00000000-0005-0000-0000-0000004B0000}"/>
    <cellStyle name="20% - Accent1 3 2 3 3 3 11" xfId="19366" xr:uid="{00000000-0005-0000-0000-0000014B0000}"/>
    <cellStyle name="20% - Accent1 3 2 3 3 3 2" xfId="19367" xr:uid="{00000000-0005-0000-0000-0000024B0000}"/>
    <cellStyle name="20% - Accent1 3 2 3 3 3 2 2" xfId="19368" xr:uid="{00000000-0005-0000-0000-0000034B0000}"/>
    <cellStyle name="20% - Accent1 3 2 3 3 3 2 2 2" xfId="19369" xr:uid="{00000000-0005-0000-0000-0000044B0000}"/>
    <cellStyle name="20% - Accent1 3 2 3 3 3 2 2 2 2" xfId="19370" xr:uid="{00000000-0005-0000-0000-0000054B0000}"/>
    <cellStyle name="20% - Accent1 3 2 3 3 3 2 2 2 2 2" xfId="19371" xr:uid="{00000000-0005-0000-0000-0000064B0000}"/>
    <cellStyle name="20% - Accent1 3 2 3 3 3 2 2 2 3" xfId="19372" xr:uid="{00000000-0005-0000-0000-0000074B0000}"/>
    <cellStyle name="20% - Accent1 3 2 3 3 3 2 2 3" xfId="19373" xr:uid="{00000000-0005-0000-0000-0000084B0000}"/>
    <cellStyle name="20% - Accent1 3 2 3 3 3 2 2 3 2" xfId="19374" xr:uid="{00000000-0005-0000-0000-0000094B0000}"/>
    <cellStyle name="20% - Accent1 3 2 3 3 3 2 2 4" xfId="19375" xr:uid="{00000000-0005-0000-0000-00000A4B0000}"/>
    <cellStyle name="20% - Accent1 3 2 3 3 3 2 3" xfId="19376" xr:uid="{00000000-0005-0000-0000-00000B4B0000}"/>
    <cellStyle name="20% - Accent1 3 2 3 3 3 2 3 2" xfId="19377" xr:uid="{00000000-0005-0000-0000-00000C4B0000}"/>
    <cellStyle name="20% - Accent1 3 2 3 3 3 2 3 2 2" xfId="19378" xr:uid="{00000000-0005-0000-0000-00000D4B0000}"/>
    <cellStyle name="20% - Accent1 3 2 3 3 3 2 3 2 2 2" xfId="19379" xr:uid="{00000000-0005-0000-0000-00000E4B0000}"/>
    <cellStyle name="20% - Accent1 3 2 3 3 3 2 3 2 3" xfId="19380" xr:uid="{00000000-0005-0000-0000-00000F4B0000}"/>
    <cellStyle name="20% - Accent1 3 2 3 3 3 2 3 3" xfId="19381" xr:uid="{00000000-0005-0000-0000-0000104B0000}"/>
    <cellStyle name="20% - Accent1 3 2 3 3 3 2 3 3 2" xfId="19382" xr:uid="{00000000-0005-0000-0000-0000114B0000}"/>
    <cellStyle name="20% - Accent1 3 2 3 3 3 2 3 4" xfId="19383" xr:uid="{00000000-0005-0000-0000-0000124B0000}"/>
    <cellStyle name="20% - Accent1 3 2 3 3 3 2 4" xfId="19384" xr:uid="{00000000-0005-0000-0000-0000134B0000}"/>
    <cellStyle name="20% - Accent1 3 2 3 3 3 2 4 2" xfId="19385" xr:uid="{00000000-0005-0000-0000-0000144B0000}"/>
    <cellStyle name="20% - Accent1 3 2 3 3 3 2 4 2 2" xfId="19386" xr:uid="{00000000-0005-0000-0000-0000154B0000}"/>
    <cellStyle name="20% - Accent1 3 2 3 3 3 2 4 2 2 2" xfId="19387" xr:uid="{00000000-0005-0000-0000-0000164B0000}"/>
    <cellStyle name="20% - Accent1 3 2 3 3 3 2 4 2 3" xfId="19388" xr:uid="{00000000-0005-0000-0000-0000174B0000}"/>
    <cellStyle name="20% - Accent1 3 2 3 3 3 2 4 3" xfId="19389" xr:uid="{00000000-0005-0000-0000-0000184B0000}"/>
    <cellStyle name="20% - Accent1 3 2 3 3 3 2 4 3 2" xfId="19390" xr:uid="{00000000-0005-0000-0000-0000194B0000}"/>
    <cellStyle name="20% - Accent1 3 2 3 3 3 2 4 4" xfId="19391" xr:uid="{00000000-0005-0000-0000-00001A4B0000}"/>
    <cellStyle name="20% - Accent1 3 2 3 3 3 2 5" xfId="19392" xr:uid="{00000000-0005-0000-0000-00001B4B0000}"/>
    <cellStyle name="20% - Accent1 3 2 3 3 3 2 5 2" xfId="19393" xr:uid="{00000000-0005-0000-0000-00001C4B0000}"/>
    <cellStyle name="20% - Accent1 3 2 3 3 3 2 5 2 2" xfId="19394" xr:uid="{00000000-0005-0000-0000-00001D4B0000}"/>
    <cellStyle name="20% - Accent1 3 2 3 3 3 2 5 3" xfId="19395" xr:uid="{00000000-0005-0000-0000-00001E4B0000}"/>
    <cellStyle name="20% - Accent1 3 2 3 3 3 2 6" xfId="19396" xr:uid="{00000000-0005-0000-0000-00001F4B0000}"/>
    <cellStyle name="20% - Accent1 3 2 3 3 3 2 6 2" xfId="19397" xr:uid="{00000000-0005-0000-0000-0000204B0000}"/>
    <cellStyle name="20% - Accent1 3 2 3 3 3 2 6 2 2" xfId="19398" xr:uid="{00000000-0005-0000-0000-0000214B0000}"/>
    <cellStyle name="20% - Accent1 3 2 3 3 3 2 6 3" xfId="19399" xr:uid="{00000000-0005-0000-0000-0000224B0000}"/>
    <cellStyle name="20% - Accent1 3 2 3 3 3 2 7" xfId="19400" xr:uid="{00000000-0005-0000-0000-0000234B0000}"/>
    <cellStyle name="20% - Accent1 3 2 3 3 3 2 7 2" xfId="19401" xr:uid="{00000000-0005-0000-0000-0000244B0000}"/>
    <cellStyle name="20% - Accent1 3 2 3 3 3 2 8" xfId="19402" xr:uid="{00000000-0005-0000-0000-0000254B0000}"/>
    <cellStyle name="20% - Accent1 3 2 3 3 3 2 8 2" xfId="19403" xr:uid="{00000000-0005-0000-0000-0000264B0000}"/>
    <cellStyle name="20% - Accent1 3 2 3 3 3 2 9" xfId="19404" xr:uid="{00000000-0005-0000-0000-0000274B0000}"/>
    <cellStyle name="20% - Accent1 3 2 3 3 3 3" xfId="19405" xr:uid="{00000000-0005-0000-0000-0000284B0000}"/>
    <cellStyle name="20% - Accent1 3 2 3 3 3 3 2" xfId="19406" xr:uid="{00000000-0005-0000-0000-0000294B0000}"/>
    <cellStyle name="20% - Accent1 3 2 3 3 3 3 2 2" xfId="19407" xr:uid="{00000000-0005-0000-0000-00002A4B0000}"/>
    <cellStyle name="20% - Accent1 3 2 3 3 3 3 2 2 2" xfId="19408" xr:uid="{00000000-0005-0000-0000-00002B4B0000}"/>
    <cellStyle name="20% - Accent1 3 2 3 3 3 3 2 2 2 2" xfId="19409" xr:uid="{00000000-0005-0000-0000-00002C4B0000}"/>
    <cellStyle name="20% - Accent1 3 2 3 3 3 3 2 2 3" xfId="19410" xr:uid="{00000000-0005-0000-0000-00002D4B0000}"/>
    <cellStyle name="20% - Accent1 3 2 3 3 3 3 2 3" xfId="19411" xr:uid="{00000000-0005-0000-0000-00002E4B0000}"/>
    <cellStyle name="20% - Accent1 3 2 3 3 3 3 2 3 2" xfId="19412" xr:uid="{00000000-0005-0000-0000-00002F4B0000}"/>
    <cellStyle name="20% - Accent1 3 2 3 3 3 3 2 4" xfId="19413" xr:uid="{00000000-0005-0000-0000-0000304B0000}"/>
    <cellStyle name="20% - Accent1 3 2 3 3 3 3 3" xfId="19414" xr:uid="{00000000-0005-0000-0000-0000314B0000}"/>
    <cellStyle name="20% - Accent1 3 2 3 3 3 3 3 2" xfId="19415" xr:uid="{00000000-0005-0000-0000-0000324B0000}"/>
    <cellStyle name="20% - Accent1 3 2 3 3 3 3 3 2 2" xfId="19416" xr:uid="{00000000-0005-0000-0000-0000334B0000}"/>
    <cellStyle name="20% - Accent1 3 2 3 3 3 3 3 2 2 2" xfId="19417" xr:uid="{00000000-0005-0000-0000-0000344B0000}"/>
    <cellStyle name="20% - Accent1 3 2 3 3 3 3 3 2 3" xfId="19418" xr:uid="{00000000-0005-0000-0000-0000354B0000}"/>
    <cellStyle name="20% - Accent1 3 2 3 3 3 3 3 3" xfId="19419" xr:uid="{00000000-0005-0000-0000-0000364B0000}"/>
    <cellStyle name="20% - Accent1 3 2 3 3 3 3 3 3 2" xfId="19420" xr:uid="{00000000-0005-0000-0000-0000374B0000}"/>
    <cellStyle name="20% - Accent1 3 2 3 3 3 3 3 4" xfId="19421" xr:uid="{00000000-0005-0000-0000-0000384B0000}"/>
    <cellStyle name="20% - Accent1 3 2 3 3 3 3 4" xfId="19422" xr:uid="{00000000-0005-0000-0000-0000394B0000}"/>
    <cellStyle name="20% - Accent1 3 2 3 3 3 3 4 2" xfId="19423" xr:uid="{00000000-0005-0000-0000-00003A4B0000}"/>
    <cellStyle name="20% - Accent1 3 2 3 3 3 3 4 2 2" xfId="19424" xr:uid="{00000000-0005-0000-0000-00003B4B0000}"/>
    <cellStyle name="20% - Accent1 3 2 3 3 3 3 4 2 2 2" xfId="19425" xr:uid="{00000000-0005-0000-0000-00003C4B0000}"/>
    <cellStyle name="20% - Accent1 3 2 3 3 3 3 4 2 3" xfId="19426" xr:uid="{00000000-0005-0000-0000-00003D4B0000}"/>
    <cellStyle name="20% - Accent1 3 2 3 3 3 3 4 3" xfId="19427" xr:uid="{00000000-0005-0000-0000-00003E4B0000}"/>
    <cellStyle name="20% - Accent1 3 2 3 3 3 3 4 3 2" xfId="19428" xr:uid="{00000000-0005-0000-0000-00003F4B0000}"/>
    <cellStyle name="20% - Accent1 3 2 3 3 3 3 4 4" xfId="19429" xr:uid="{00000000-0005-0000-0000-0000404B0000}"/>
    <cellStyle name="20% - Accent1 3 2 3 3 3 3 5" xfId="19430" xr:uid="{00000000-0005-0000-0000-0000414B0000}"/>
    <cellStyle name="20% - Accent1 3 2 3 3 3 3 5 2" xfId="19431" xr:uid="{00000000-0005-0000-0000-0000424B0000}"/>
    <cellStyle name="20% - Accent1 3 2 3 3 3 3 5 2 2" xfId="19432" xr:uid="{00000000-0005-0000-0000-0000434B0000}"/>
    <cellStyle name="20% - Accent1 3 2 3 3 3 3 5 3" xfId="19433" xr:uid="{00000000-0005-0000-0000-0000444B0000}"/>
    <cellStyle name="20% - Accent1 3 2 3 3 3 3 6" xfId="19434" xr:uid="{00000000-0005-0000-0000-0000454B0000}"/>
    <cellStyle name="20% - Accent1 3 2 3 3 3 3 6 2" xfId="19435" xr:uid="{00000000-0005-0000-0000-0000464B0000}"/>
    <cellStyle name="20% - Accent1 3 2 3 3 3 3 6 2 2" xfId="19436" xr:uid="{00000000-0005-0000-0000-0000474B0000}"/>
    <cellStyle name="20% - Accent1 3 2 3 3 3 3 6 3" xfId="19437" xr:uid="{00000000-0005-0000-0000-0000484B0000}"/>
    <cellStyle name="20% - Accent1 3 2 3 3 3 3 7" xfId="19438" xr:uid="{00000000-0005-0000-0000-0000494B0000}"/>
    <cellStyle name="20% - Accent1 3 2 3 3 3 3 7 2" xfId="19439" xr:uid="{00000000-0005-0000-0000-00004A4B0000}"/>
    <cellStyle name="20% - Accent1 3 2 3 3 3 3 8" xfId="19440" xr:uid="{00000000-0005-0000-0000-00004B4B0000}"/>
    <cellStyle name="20% - Accent1 3 2 3 3 3 3 8 2" xfId="19441" xr:uid="{00000000-0005-0000-0000-00004C4B0000}"/>
    <cellStyle name="20% - Accent1 3 2 3 3 3 3 9" xfId="19442" xr:uid="{00000000-0005-0000-0000-00004D4B0000}"/>
    <cellStyle name="20% - Accent1 3 2 3 3 3 4" xfId="19443" xr:uid="{00000000-0005-0000-0000-00004E4B0000}"/>
    <cellStyle name="20% - Accent1 3 2 3 3 3 4 2" xfId="19444" xr:uid="{00000000-0005-0000-0000-00004F4B0000}"/>
    <cellStyle name="20% - Accent1 3 2 3 3 3 4 2 2" xfId="19445" xr:uid="{00000000-0005-0000-0000-0000504B0000}"/>
    <cellStyle name="20% - Accent1 3 2 3 3 3 4 2 2 2" xfId="19446" xr:uid="{00000000-0005-0000-0000-0000514B0000}"/>
    <cellStyle name="20% - Accent1 3 2 3 3 3 4 2 3" xfId="19447" xr:uid="{00000000-0005-0000-0000-0000524B0000}"/>
    <cellStyle name="20% - Accent1 3 2 3 3 3 4 3" xfId="19448" xr:uid="{00000000-0005-0000-0000-0000534B0000}"/>
    <cellStyle name="20% - Accent1 3 2 3 3 3 4 3 2" xfId="19449" xr:uid="{00000000-0005-0000-0000-0000544B0000}"/>
    <cellStyle name="20% - Accent1 3 2 3 3 3 4 4" xfId="19450" xr:uid="{00000000-0005-0000-0000-0000554B0000}"/>
    <cellStyle name="20% - Accent1 3 2 3 3 3 5" xfId="19451" xr:uid="{00000000-0005-0000-0000-0000564B0000}"/>
    <cellStyle name="20% - Accent1 3 2 3 3 3 5 2" xfId="19452" xr:uid="{00000000-0005-0000-0000-0000574B0000}"/>
    <cellStyle name="20% - Accent1 3 2 3 3 3 5 2 2" xfId="19453" xr:uid="{00000000-0005-0000-0000-0000584B0000}"/>
    <cellStyle name="20% - Accent1 3 2 3 3 3 5 2 2 2" xfId="19454" xr:uid="{00000000-0005-0000-0000-0000594B0000}"/>
    <cellStyle name="20% - Accent1 3 2 3 3 3 5 2 3" xfId="19455" xr:uid="{00000000-0005-0000-0000-00005A4B0000}"/>
    <cellStyle name="20% - Accent1 3 2 3 3 3 5 3" xfId="19456" xr:uid="{00000000-0005-0000-0000-00005B4B0000}"/>
    <cellStyle name="20% - Accent1 3 2 3 3 3 5 3 2" xfId="19457" xr:uid="{00000000-0005-0000-0000-00005C4B0000}"/>
    <cellStyle name="20% - Accent1 3 2 3 3 3 5 4" xfId="19458" xr:uid="{00000000-0005-0000-0000-00005D4B0000}"/>
    <cellStyle name="20% - Accent1 3 2 3 3 3 6" xfId="19459" xr:uid="{00000000-0005-0000-0000-00005E4B0000}"/>
    <cellStyle name="20% - Accent1 3 2 3 3 3 6 2" xfId="19460" xr:uid="{00000000-0005-0000-0000-00005F4B0000}"/>
    <cellStyle name="20% - Accent1 3 2 3 3 3 6 2 2" xfId="19461" xr:uid="{00000000-0005-0000-0000-0000604B0000}"/>
    <cellStyle name="20% - Accent1 3 2 3 3 3 6 2 2 2" xfId="19462" xr:uid="{00000000-0005-0000-0000-0000614B0000}"/>
    <cellStyle name="20% - Accent1 3 2 3 3 3 6 2 3" xfId="19463" xr:uid="{00000000-0005-0000-0000-0000624B0000}"/>
    <cellStyle name="20% - Accent1 3 2 3 3 3 6 3" xfId="19464" xr:uid="{00000000-0005-0000-0000-0000634B0000}"/>
    <cellStyle name="20% - Accent1 3 2 3 3 3 6 3 2" xfId="19465" xr:uid="{00000000-0005-0000-0000-0000644B0000}"/>
    <cellStyle name="20% - Accent1 3 2 3 3 3 6 4" xfId="19466" xr:uid="{00000000-0005-0000-0000-0000654B0000}"/>
    <cellStyle name="20% - Accent1 3 2 3 3 3 7" xfId="19467" xr:uid="{00000000-0005-0000-0000-0000664B0000}"/>
    <cellStyle name="20% - Accent1 3 2 3 3 3 7 2" xfId="19468" xr:uid="{00000000-0005-0000-0000-0000674B0000}"/>
    <cellStyle name="20% - Accent1 3 2 3 3 3 7 2 2" xfId="19469" xr:uid="{00000000-0005-0000-0000-0000684B0000}"/>
    <cellStyle name="20% - Accent1 3 2 3 3 3 7 3" xfId="19470" xr:uid="{00000000-0005-0000-0000-0000694B0000}"/>
    <cellStyle name="20% - Accent1 3 2 3 3 3 8" xfId="19471" xr:uid="{00000000-0005-0000-0000-00006A4B0000}"/>
    <cellStyle name="20% - Accent1 3 2 3 3 3 8 2" xfId="19472" xr:uid="{00000000-0005-0000-0000-00006B4B0000}"/>
    <cellStyle name="20% - Accent1 3 2 3 3 3 8 2 2" xfId="19473" xr:uid="{00000000-0005-0000-0000-00006C4B0000}"/>
    <cellStyle name="20% - Accent1 3 2 3 3 3 8 3" xfId="19474" xr:uid="{00000000-0005-0000-0000-00006D4B0000}"/>
    <cellStyle name="20% - Accent1 3 2 3 3 3 9" xfId="19475" xr:uid="{00000000-0005-0000-0000-00006E4B0000}"/>
    <cellStyle name="20% - Accent1 3 2 3 3 3 9 2" xfId="19476" xr:uid="{00000000-0005-0000-0000-00006F4B0000}"/>
    <cellStyle name="20% - Accent1 3 2 3 3 4" xfId="19477" xr:uid="{00000000-0005-0000-0000-0000704B0000}"/>
    <cellStyle name="20% - Accent1 3 2 3 3 4 10" xfId="19478" xr:uid="{00000000-0005-0000-0000-0000714B0000}"/>
    <cellStyle name="20% - Accent1 3 2 3 3 4 10 2" xfId="19479" xr:uid="{00000000-0005-0000-0000-0000724B0000}"/>
    <cellStyle name="20% - Accent1 3 2 3 3 4 11" xfId="19480" xr:uid="{00000000-0005-0000-0000-0000734B0000}"/>
    <cellStyle name="20% - Accent1 3 2 3 3 4 2" xfId="19481" xr:uid="{00000000-0005-0000-0000-0000744B0000}"/>
    <cellStyle name="20% - Accent1 3 2 3 3 4 2 2" xfId="19482" xr:uid="{00000000-0005-0000-0000-0000754B0000}"/>
    <cellStyle name="20% - Accent1 3 2 3 3 4 2 2 2" xfId="19483" xr:uid="{00000000-0005-0000-0000-0000764B0000}"/>
    <cellStyle name="20% - Accent1 3 2 3 3 4 2 2 2 2" xfId="19484" xr:uid="{00000000-0005-0000-0000-0000774B0000}"/>
    <cellStyle name="20% - Accent1 3 2 3 3 4 2 2 2 2 2" xfId="19485" xr:uid="{00000000-0005-0000-0000-0000784B0000}"/>
    <cellStyle name="20% - Accent1 3 2 3 3 4 2 2 2 3" xfId="19486" xr:uid="{00000000-0005-0000-0000-0000794B0000}"/>
    <cellStyle name="20% - Accent1 3 2 3 3 4 2 2 3" xfId="19487" xr:uid="{00000000-0005-0000-0000-00007A4B0000}"/>
    <cellStyle name="20% - Accent1 3 2 3 3 4 2 2 3 2" xfId="19488" xr:uid="{00000000-0005-0000-0000-00007B4B0000}"/>
    <cellStyle name="20% - Accent1 3 2 3 3 4 2 2 4" xfId="19489" xr:uid="{00000000-0005-0000-0000-00007C4B0000}"/>
    <cellStyle name="20% - Accent1 3 2 3 3 4 2 3" xfId="19490" xr:uid="{00000000-0005-0000-0000-00007D4B0000}"/>
    <cellStyle name="20% - Accent1 3 2 3 3 4 2 3 2" xfId="19491" xr:uid="{00000000-0005-0000-0000-00007E4B0000}"/>
    <cellStyle name="20% - Accent1 3 2 3 3 4 2 3 2 2" xfId="19492" xr:uid="{00000000-0005-0000-0000-00007F4B0000}"/>
    <cellStyle name="20% - Accent1 3 2 3 3 4 2 3 2 2 2" xfId="19493" xr:uid="{00000000-0005-0000-0000-0000804B0000}"/>
    <cellStyle name="20% - Accent1 3 2 3 3 4 2 3 2 3" xfId="19494" xr:uid="{00000000-0005-0000-0000-0000814B0000}"/>
    <cellStyle name="20% - Accent1 3 2 3 3 4 2 3 3" xfId="19495" xr:uid="{00000000-0005-0000-0000-0000824B0000}"/>
    <cellStyle name="20% - Accent1 3 2 3 3 4 2 3 3 2" xfId="19496" xr:uid="{00000000-0005-0000-0000-0000834B0000}"/>
    <cellStyle name="20% - Accent1 3 2 3 3 4 2 3 4" xfId="19497" xr:uid="{00000000-0005-0000-0000-0000844B0000}"/>
    <cellStyle name="20% - Accent1 3 2 3 3 4 2 4" xfId="19498" xr:uid="{00000000-0005-0000-0000-0000854B0000}"/>
    <cellStyle name="20% - Accent1 3 2 3 3 4 2 4 2" xfId="19499" xr:uid="{00000000-0005-0000-0000-0000864B0000}"/>
    <cellStyle name="20% - Accent1 3 2 3 3 4 2 4 2 2" xfId="19500" xr:uid="{00000000-0005-0000-0000-0000874B0000}"/>
    <cellStyle name="20% - Accent1 3 2 3 3 4 2 4 2 2 2" xfId="19501" xr:uid="{00000000-0005-0000-0000-0000884B0000}"/>
    <cellStyle name="20% - Accent1 3 2 3 3 4 2 4 2 3" xfId="19502" xr:uid="{00000000-0005-0000-0000-0000894B0000}"/>
    <cellStyle name="20% - Accent1 3 2 3 3 4 2 4 3" xfId="19503" xr:uid="{00000000-0005-0000-0000-00008A4B0000}"/>
    <cellStyle name="20% - Accent1 3 2 3 3 4 2 4 3 2" xfId="19504" xr:uid="{00000000-0005-0000-0000-00008B4B0000}"/>
    <cellStyle name="20% - Accent1 3 2 3 3 4 2 4 4" xfId="19505" xr:uid="{00000000-0005-0000-0000-00008C4B0000}"/>
    <cellStyle name="20% - Accent1 3 2 3 3 4 2 5" xfId="19506" xr:uid="{00000000-0005-0000-0000-00008D4B0000}"/>
    <cellStyle name="20% - Accent1 3 2 3 3 4 2 5 2" xfId="19507" xr:uid="{00000000-0005-0000-0000-00008E4B0000}"/>
    <cellStyle name="20% - Accent1 3 2 3 3 4 2 5 2 2" xfId="19508" xr:uid="{00000000-0005-0000-0000-00008F4B0000}"/>
    <cellStyle name="20% - Accent1 3 2 3 3 4 2 5 3" xfId="19509" xr:uid="{00000000-0005-0000-0000-0000904B0000}"/>
    <cellStyle name="20% - Accent1 3 2 3 3 4 2 6" xfId="19510" xr:uid="{00000000-0005-0000-0000-0000914B0000}"/>
    <cellStyle name="20% - Accent1 3 2 3 3 4 2 6 2" xfId="19511" xr:uid="{00000000-0005-0000-0000-0000924B0000}"/>
    <cellStyle name="20% - Accent1 3 2 3 3 4 2 6 2 2" xfId="19512" xr:uid="{00000000-0005-0000-0000-0000934B0000}"/>
    <cellStyle name="20% - Accent1 3 2 3 3 4 2 6 3" xfId="19513" xr:uid="{00000000-0005-0000-0000-0000944B0000}"/>
    <cellStyle name="20% - Accent1 3 2 3 3 4 2 7" xfId="19514" xr:uid="{00000000-0005-0000-0000-0000954B0000}"/>
    <cellStyle name="20% - Accent1 3 2 3 3 4 2 7 2" xfId="19515" xr:uid="{00000000-0005-0000-0000-0000964B0000}"/>
    <cellStyle name="20% - Accent1 3 2 3 3 4 2 8" xfId="19516" xr:uid="{00000000-0005-0000-0000-0000974B0000}"/>
    <cellStyle name="20% - Accent1 3 2 3 3 4 2 8 2" xfId="19517" xr:uid="{00000000-0005-0000-0000-0000984B0000}"/>
    <cellStyle name="20% - Accent1 3 2 3 3 4 2 9" xfId="19518" xr:uid="{00000000-0005-0000-0000-0000994B0000}"/>
    <cellStyle name="20% - Accent1 3 2 3 3 4 3" xfId="19519" xr:uid="{00000000-0005-0000-0000-00009A4B0000}"/>
    <cellStyle name="20% - Accent1 3 2 3 3 4 3 2" xfId="19520" xr:uid="{00000000-0005-0000-0000-00009B4B0000}"/>
    <cellStyle name="20% - Accent1 3 2 3 3 4 3 2 2" xfId="19521" xr:uid="{00000000-0005-0000-0000-00009C4B0000}"/>
    <cellStyle name="20% - Accent1 3 2 3 3 4 3 2 2 2" xfId="19522" xr:uid="{00000000-0005-0000-0000-00009D4B0000}"/>
    <cellStyle name="20% - Accent1 3 2 3 3 4 3 2 2 2 2" xfId="19523" xr:uid="{00000000-0005-0000-0000-00009E4B0000}"/>
    <cellStyle name="20% - Accent1 3 2 3 3 4 3 2 2 3" xfId="19524" xr:uid="{00000000-0005-0000-0000-00009F4B0000}"/>
    <cellStyle name="20% - Accent1 3 2 3 3 4 3 2 3" xfId="19525" xr:uid="{00000000-0005-0000-0000-0000A04B0000}"/>
    <cellStyle name="20% - Accent1 3 2 3 3 4 3 2 3 2" xfId="19526" xr:uid="{00000000-0005-0000-0000-0000A14B0000}"/>
    <cellStyle name="20% - Accent1 3 2 3 3 4 3 2 4" xfId="19527" xr:uid="{00000000-0005-0000-0000-0000A24B0000}"/>
    <cellStyle name="20% - Accent1 3 2 3 3 4 3 3" xfId="19528" xr:uid="{00000000-0005-0000-0000-0000A34B0000}"/>
    <cellStyle name="20% - Accent1 3 2 3 3 4 3 3 2" xfId="19529" xr:uid="{00000000-0005-0000-0000-0000A44B0000}"/>
    <cellStyle name="20% - Accent1 3 2 3 3 4 3 3 2 2" xfId="19530" xr:uid="{00000000-0005-0000-0000-0000A54B0000}"/>
    <cellStyle name="20% - Accent1 3 2 3 3 4 3 3 2 2 2" xfId="19531" xr:uid="{00000000-0005-0000-0000-0000A64B0000}"/>
    <cellStyle name="20% - Accent1 3 2 3 3 4 3 3 2 3" xfId="19532" xr:uid="{00000000-0005-0000-0000-0000A74B0000}"/>
    <cellStyle name="20% - Accent1 3 2 3 3 4 3 3 3" xfId="19533" xr:uid="{00000000-0005-0000-0000-0000A84B0000}"/>
    <cellStyle name="20% - Accent1 3 2 3 3 4 3 3 3 2" xfId="19534" xr:uid="{00000000-0005-0000-0000-0000A94B0000}"/>
    <cellStyle name="20% - Accent1 3 2 3 3 4 3 3 4" xfId="19535" xr:uid="{00000000-0005-0000-0000-0000AA4B0000}"/>
    <cellStyle name="20% - Accent1 3 2 3 3 4 3 4" xfId="19536" xr:uid="{00000000-0005-0000-0000-0000AB4B0000}"/>
    <cellStyle name="20% - Accent1 3 2 3 3 4 3 4 2" xfId="19537" xr:uid="{00000000-0005-0000-0000-0000AC4B0000}"/>
    <cellStyle name="20% - Accent1 3 2 3 3 4 3 4 2 2" xfId="19538" xr:uid="{00000000-0005-0000-0000-0000AD4B0000}"/>
    <cellStyle name="20% - Accent1 3 2 3 3 4 3 4 2 2 2" xfId="19539" xr:uid="{00000000-0005-0000-0000-0000AE4B0000}"/>
    <cellStyle name="20% - Accent1 3 2 3 3 4 3 4 2 3" xfId="19540" xr:uid="{00000000-0005-0000-0000-0000AF4B0000}"/>
    <cellStyle name="20% - Accent1 3 2 3 3 4 3 4 3" xfId="19541" xr:uid="{00000000-0005-0000-0000-0000B04B0000}"/>
    <cellStyle name="20% - Accent1 3 2 3 3 4 3 4 3 2" xfId="19542" xr:uid="{00000000-0005-0000-0000-0000B14B0000}"/>
    <cellStyle name="20% - Accent1 3 2 3 3 4 3 4 4" xfId="19543" xr:uid="{00000000-0005-0000-0000-0000B24B0000}"/>
    <cellStyle name="20% - Accent1 3 2 3 3 4 3 5" xfId="19544" xr:uid="{00000000-0005-0000-0000-0000B34B0000}"/>
    <cellStyle name="20% - Accent1 3 2 3 3 4 3 5 2" xfId="19545" xr:uid="{00000000-0005-0000-0000-0000B44B0000}"/>
    <cellStyle name="20% - Accent1 3 2 3 3 4 3 5 2 2" xfId="19546" xr:uid="{00000000-0005-0000-0000-0000B54B0000}"/>
    <cellStyle name="20% - Accent1 3 2 3 3 4 3 5 3" xfId="19547" xr:uid="{00000000-0005-0000-0000-0000B64B0000}"/>
    <cellStyle name="20% - Accent1 3 2 3 3 4 3 6" xfId="19548" xr:uid="{00000000-0005-0000-0000-0000B74B0000}"/>
    <cellStyle name="20% - Accent1 3 2 3 3 4 3 6 2" xfId="19549" xr:uid="{00000000-0005-0000-0000-0000B84B0000}"/>
    <cellStyle name="20% - Accent1 3 2 3 3 4 3 6 2 2" xfId="19550" xr:uid="{00000000-0005-0000-0000-0000B94B0000}"/>
    <cellStyle name="20% - Accent1 3 2 3 3 4 3 6 3" xfId="19551" xr:uid="{00000000-0005-0000-0000-0000BA4B0000}"/>
    <cellStyle name="20% - Accent1 3 2 3 3 4 3 7" xfId="19552" xr:uid="{00000000-0005-0000-0000-0000BB4B0000}"/>
    <cellStyle name="20% - Accent1 3 2 3 3 4 3 7 2" xfId="19553" xr:uid="{00000000-0005-0000-0000-0000BC4B0000}"/>
    <cellStyle name="20% - Accent1 3 2 3 3 4 3 8" xfId="19554" xr:uid="{00000000-0005-0000-0000-0000BD4B0000}"/>
    <cellStyle name="20% - Accent1 3 2 3 3 4 3 8 2" xfId="19555" xr:uid="{00000000-0005-0000-0000-0000BE4B0000}"/>
    <cellStyle name="20% - Accent1 3 2 3 3 4 3 9" xfId="19556" xr:uid="{00000000-0005-0000-0000-0000BF4B0000}"/>
    <cellStyle name="20% - Accent1 3 2 3 3 4 4" xfId="19557" xr:uid="{00000000-0005-0000-0000-0000C04B0000}"/>
    <cellStyle name="20% - Accent1 3 2 3 3 4 4 2" xfId="19558" xr:uid="{00000000-0005-0000-0000-0000C14B0000}"/>
    <cellStyle name="20% - Accent1 3 2 3 3 4 4 2 2" xfId="19559" xr:uid="{00000000-0005-0000-0000-0000C24B0000}"/>
    <cellStyle name="20% - Accent1 3 2 3 3 4 4 2 2 2" xfId="19560" xr:uid="{00000000-0005-0000-0000-0000C34B0000}"/>
    <cellStyle name="20% - Accent1 3 2 3 3 4 4 2 3" xfId="19561" xr:uid="{00000000-0005-0000-0000-0000C44B0000}"/>
    <cellStyle name="20% - Accent1 3 2 3 3 4 4 3" xfId="19562" xr:uid="{00000000-0005-0000-0000-0000C54B0000}"/>
    <cellStyle name="20% - Accent1 3 2 3 3 4 4 3 2" xfId="19563" xr:uid="{00000000-0005-0000-0000-0000C64B0000}"/>
    <cellStyle name="20% - Accent1 3 2 3 3 4 4 4" xfId="19564" xr:uid="{00000000-0005-0000-0000-0000C74B0000}"/>
    <cellStyle name="20% - Accent1 3 2 3 3 4 5" xfId="19565" xr:uid="{00000000-0005-0000-0000-0000C84B0000}"/>
    <cellStyle name="20% - Accent1 3 2 3 3 4 5 2" xfId="19566" xr:uid="{00000000-0005-0000-0000-0000C94B0000}"/>
    <cellStyle name="20% - Accent1 3 2 3 3 4 5 2 2" xfId="19567" xr:uid="{00000000-0005-0000-0000-0000CA4B0000}"/>
    <cellStyle name="20% - Accent1 3 2 3 3 4 5 2 2 2" xfId="19568" xr:uid="{00000000-0005-0000-0000-0000CB4B0000}"/>
    <cellStyle name="20% - Accent1 3 2 3 3 4 5 2 3" xfId="19569" xr:uid="{00000000-0005-0000-0000-0000CC4B0000}"/>
    <cellStyle name="20% - Accent1 3 2 3 3 4 5 3" xfId="19570" xr:uid="{00000000-0005-0000-0000-0000CD4B0000}"/>
    <cellStyle name="20% - Accent1 3 2 3 3 4 5 3 2" xfId="19571" xr:uid="{00000000-0005-0000-0000-0000CE4B0000}"/>
    <cellStyle name="20% - Accent1 3 2 3 3 4 5 4" xfId="19572" xr:uid="{00000000-0005-0000-0000-0000CF4B0000}"/>
    <cellStyle name="20% - Accent1 3 2 3 3 4 6" xfId="19573" xr:uid="{00000000-0005-0000-0000-0000D04B0000}"/>
    <cellStyle name="20% - Accent1 3 2 3 3 4 6 2" xfId="19574" xr:uid="{00000000-0005-0000-0000-0000D14B0000}"/>
    <cellStyle name="20% - Accent1 3 2 3 3 4 6 2 2" xfId="19575" xr:uid="{00000000-0005-0000-0000-0000D24B0000}"/>
    <cellStyle name="20% - Accent1 3 2 3 3 4 6 2 2 2" xfId="19576" xr:uid="{00000000-0005-0000-0000-0000D34B0000}"/>
    <cellStyle name="20% - Accent1 3 2 3 3 4 6 2 3" xfId="19577" xr:uid="{00000000-0005-0000-0000-0000D44B0000}"/>
    <cellStyle name="20% - Accent1 3 2 3 3 4 6 3" xfId="19578" xr:uid="{00000000-0005-0000-0000-0000D54B0000}"/>
    <cellStyle name="20% - Accent1 3 2 3 3 4 6 3 2" xfId="19579" xr:uid="{00000000-0005-0000-0000-0000D64B0000}"/>
    <cellStyle name="20% - Accent1 3 2 3 3 4 6 4" xfId="19580" xr:uid="{00000000-0005-0000-0000-0000D74B0000}"/>
    <cellStyle name="20% - Accent1 3 2 3 3 4 7" xfId="19581" xr:uid="{00000000-0005-0000-0000-0000D84B0000}"/>
    <cellStyle name="20% - Accent1 3 2 3 3 4 7 2" xfId="19582" xr:uid="{00000000-0005-0000-0000-0000D94B0000}"/>
    <cellStyle name="20% - Accent1 3 2 3 3 4 7 2 2" xfId="19583" xr:uid="{00000000-0005-0000-0000-0000DA4B0000}"/>
    <cellStyle name="20% - Accent1 3 2 3 3 4 7 3" xfId="19584" xr:uid="{00000000-0005-0000-0000-0000DB4B0000}"/>
    <cellStyle name="20% - Accent1 3 2 3 3 4 8" xfId="19585" xr:uid="{00000000-0005-0000-0000-0000DC4B0000}"/>
    <cellStyle name="20% - Accent1 3 2 3 3 4 8 2" xfId="19586" xr:uid="{00000000-0005-0000-0000-0000DD4B0000}"/>
    <cellStyle name="20% - Accent1 3 2 3 3 4 8 2 2" xfId="19587" xr:uid="{00000000-0005-0000-0000-0000DE4B0000}"/>
    <cellStyle name="20% - Accent1 3 2 3 3 4 8 3" xfId="19588" xr:uid="{00000000-0005-0000-0000-0000DF4B0000}"/>
    <cellStyle name="20% - Accent1 3 2 3 3 4 9" xfId="19589" xr:uid="{00000000-0005-0000-0000-0000E04B0000}"/>
    <cellStyle name="20% - Accent1 3 2 3 3 4 9 2" xfId="19590" xr:uid="{00000000-0005-0000-0000-0000E14B0000}"/>
    <cellStyle name="20% - Accent1 3 2 3 3 5" xfId="19591" xr:uid="{00000000-0005-0000-0000-0000E24B0000}"/>
    <cellStyle name="20% - Accent1 3 2 3 3 5 2" xfId="19592" xr:uid="{00000000-0005-0000-0000-0000E34B0000}"/>
    <cellStyle name="20% - Accent1 3 2 3 3 5 2 2" xfId="19593" xr:uid="{00000000-0005-0000-0000-0000E44B0000}"/>
    <cellStyle name="20% - Accent1 3 2 3 3 5 2 2 2" xfId="19594" xr:uid="{00000000-0005-0000-0000-0000E54B0000}"/>
    <cellStyle name="20% - Accent1 3 2 3 3 5 2 2 2 2" xfId="19595" xr:uid="{00000000-0005-0000-0000-0000E64B0000}"/>
    <cellStyle name="20% - Accent1 3 2 3 3 5 2 2 3" xfId="19596" xr:uid="{00000000-0005-0000-0000-0000E74B0000}"/>
    <cellStyle name="20% - Accent1 3 2 3 3 5 2 3" xfId="19597" xr:uid="{00000000-0005-0000-0000-0000E84B0000}"/>
    <cellStyle name="20% - Accent1 3 2 3 3 5 2 3 2" xfId="19598" xr:uid="{00000000-0005-0000-0000-0000E94B0000}"/>
    <cellStyle name="20% - Accent1 3 2 3 3 5 2 4" xfId="19599" xr:uid="{00000000-0005-0000-0000-0000EA4B0000}"/>
    <cellStyle name="20% - Accent1 3 2 3 3 5 3" xfId="19600" xr:uid="{00000000-0005-0000-0000-0000EB4B0000}"/>
    <cellStyle name="20% - Accent1 3 2 3 3 5 3 2" xfId="19601" xr:uid="{00000000-0005-0000-0000-0000EC4B0000}"/>
    <cellStyle name="20% - Accent1 3 2 3 3 5 3 2 2" xfId="19602" xr:uid="{00000000-0005-0000-0000-0000ED4B0000}"/>
    <cellStyle name="20% - Accent1 3 2 3 3 5 3 2 2 2" xfId="19603" xr:uid="{00000000-0005-0000-0000-0000EE4B0000}"/>
    <cellStyle name="20% - Accent1 3 2 3 3 5 3 2 3" xfId="19604" xr:uid="{00000000-0005-0000-0000-0000EF4B0000}"/>
    <cellStyle name="20% - Accent1 3 2 3 3 5 3 3" xfId="19605" xr:uid="{00000000-0005-0000-0000-0000F04B0000}"/>
    <cellStyle name="20% - Accent1 3 2 3 3 5 3 3 2" xfId="19606" xr:uid="{00000000-0005-0000-0000-0000F14B0000}"/>
    <cellStyle name="20% - Accent1 3 2 3 3 5 3 4" xfId="19607" xr:uid="{00000000-0005-0000-0000-0000F24B0000}"/>
    <cellStyle name="20% - Accent1 3 2 3 3 5 4" xfId="19608" xr:uid="{00000000-0005-0000-0000-0000F34B0000}"/>
    <cellStyle name="20% - Accent1 3 2 3 3 5 4 2" xfId="19609" xr:uid="{00000000-0005-0000-0000-0000F44B0000}"/>
    <cellStyle name="20% - Accent1 3 2 3 3 5 4 2 2" xfId="19610" xr:uid="{00000000-0005-0000-0000-0000F54B0000}"/>
    <cellStyle name="20% - Accent1 3 2 3 3 5 4 2 2 2" xfId="19611" xr:uid="{00000000-0005-0000-0000-0000F64B0000}"/>
    <cellStyle name="20% - Accent1 3 2 3 3 5 4 2 3" xfId="19612" xr:uid="{00000000-0005-0000-0000-0000F74B0000}"/>
    <cellStyle name="20% - Accent1 3 2 3 3 5 4 3" xfId="19613" xr:uid="{00000000-0005-0000-0000-0000F84B0000}"/>
    <cellStyle name="20% - Accent1 3 2 3 3 5 4 3 2" xfId="19614" xr:uid="{00000000-0005-0000-0000-0000F94B0000}"/>
    <cellStyle name="20% - Accent1 3 2 3 3 5 4 4" xfId="19615" xr:uid="{00000000-0005-0000-0000-0000FA4B0000}"/>
    <cellStyle name="20% - Accent1 3 2 3 3 5 5" xfId="19616" xr:uid="{00000000-0005-0000-0000-0000FB4B0000}"/>
    <cellStyle name="20% - Accent1 3 2 3 3 5 5 2" xfId="19617" xr:uid="{00000000-0005-0000-0000-0000FC4B0000}"/>
    <cellStyle name="20% - Accent1 3 2 3 3 5 5 2 2" xfId="19618" xr:uid="{00000000-0005-0000-0000-0000FD4B0000}"/>
    <cellStyle name="20% - Accent1 3 2 3 3 5 5 3" xfId="19619" xr:uid="{00000000-0005-0000-0000-0000FE4B0000}"/>
    <cellStyle name="20% - Accent1 3 2 3 3 5 6" xfId="19620" xr:uid="{00000000-0005-0000-0000-0000FF4B0000}"/>
    <cellStyle name="20% - Accent1 3 2 3 3 5 6 2" xfId="19621" xr:uid="{00000000-0005-0000-0000-0000004C0000}"/>
    <cellStyle name="20% - Accent1 3 2 3 3 5 6 2 2" xfId="19622" xr:uid="{00000000-0005-0000-0000-0000014C0000}"/>
    <cellStyle name="20% - Accent1 3 2 3 3 5 6 3" xfId="19623" xr:uid="{00000000-0005-0000-0000-0000024C0000}"/>
    <cellStyle name="20% - Accent1 3 2 3 3 5 7" xfId="19624" xr:uid="{00000000-0005-0000-0000-0000034C0000}"/>
    <cellStyle name="20% - Accent1 3 2 3 3 5 7 2" xfId="19625" xr:uid="{00000000-0005-0000-0000-0000044C0000}"/>
    <cellStyle name="20% - Accent1 3 2 3 3 5 8" xfId="19626" xr:uid="{00000000-0005-0000-0000-0000054C0000}"/>
    <cellStyle name="20% - Accent1 3 2 3 3 5 8 2" xfId="19627" xr:uid="{00000000-0005-0000-0000-0000064C0000}"/>
    <cellStyle name="20% - Accent1 3 2 3 3 5 9" xfId="19628" xr:uid="{00000000-0005-0000-0000-0000074C0000}"/>
    <cellStyle name="20% - Accent1 3 2 3 3 6" xfId="19629" xr:uid="{00000000-0005-0000-0000-0000084C0000}"/>
    <cellStyle name="20% - Accent1 3 2 3 3 6 2" xfId="19630" xr:uid="{00000000-0005-0000-0000-0000094C0000}"/>
    <cellStyle name="20% - Accent1 3 2 3 3 6 2 2" xfId="19631" xr:uid="{00000000-0005-0000-0000-00000A4C0000}"/>
    <cellStyle name="20% - Accent1 3 2 3 3 6 2 2 2" xfId="19632" xr:uid="{00000000-0005-0000-0000-00000B4C0000}"/>
    <cellStyle name="20% - Accent1 3 2 3 3 6 2 2 2 2" xfId="19633" xr:uid="{00000000-0005-0000-0000-00000C4C0000}"/>
    <cellStyle name="20% - Accent1 3 2 3 3 6 2 2 3" xfId="19634" xr:uid="{00000000-0005-0000-0000-00000D4C0000}"/>
    <cellStyle name="20% - Accent1 3 2 3 3 6 2 3" xfId="19635" xr:uid="{00000000-0005-0000-0000-00000E4C0000}"/>
    <cellStyle name="20% - Accent1 3 2 3 3 6 2 3 2" xfId="19636" xr:uid="{00000000-0005-0000-0000-00000F4C0000}"/>
    <cellStyle name="20% - Accent1 3 2 3 3 6 2 4" xfId="19637" xr:uid="{00000000-0005-0000-0000-0000104C0000}"/>
    <cellStyle name="20% - Accent1 3 2 3 3 6 3" xfId="19638" xr:uid="{00000000-0005-0000-0000-0000114C0000}"/>
    <cellStyle name="20% - Accent1 3 2 3 3 6 3 2" xfId="19639" xr:uid="{00000000-0005-0000-0000-0000124C0000}"/>
    <cellStyle name="20% - Accent1 3 2 3 3 6 3 2 2" xfId="19640" xr:uid="{00000000-0005-0000-0000-0000134C0000}"/>
    <cellStyle name="20% - Accent1 3 2 3 3 6 3 2 2 2" xfId="19641" xr:uid="{00000000-0005-0000-0000-0000144C0000}"/>
    <cellStyle name="20% - Accent1 3 2 3 3 6 3 2 3" xfId="19642" xr:uid="{00000000-0005-0000-0000-0000154C0000}"/>
    <cellStyle name="20% - Accent1 3 2 3 3 6 3 3" xfId="19643" xr:uid="{00000000-0005-0000-0000-0000164C0000}"/>
    <cellStyle name="20% - Accent1 3 2 3 3 6 3 3 2" xfId="19644" xr:uid="{00000000-0005-0000-0000-0000174C0000}"/>
    <cellStyle name="20% - Accent1 3 2 3 3 6 3 4" xfId="19645" xr:uid="{00000000-0005-0000-0000-0000184C0000}"/>
    <cellStyle name="20% - Accent1 3 2 3 3 6 4" xfId="19646" xr:uid="{00000000-0005-0000-0000-0000194C0000}"/>
    <cellStyle name="20% - Accent1 3 2 3 3 6 4 2" xfId="19647" xr:uid="{00000000-0005-0000-0000-00001A4C0000}"/>
    <cellStyle name="20% - Accent1 3 2 3 3 6 4 2 2" xfId="19648" xr:uid="{00000000-0005-0000-0000-00001B4C0000}"/>
    <cellStyle name="20% - Accent1 3 2 3 3 6 4 2 2 2" xfId="19649" xr:uid="{00000000-0005-0000-0000-00001C4C0000}"/>
    <cellStyle name="20% - Accent1 3 2 3 3 6 4 2 3" xfId="19650" xr:uid="{00000000-0005-0000-0000-00001D4C0000}"/>
    <cellStyle name="20% - Accent1 3 2 3 3 6 4 3" xfId="19651" xr:uid="{00000000-0005-0000-0000-00001E4C0000}"/>
    <cellStyle name="20% - Accent1 3 2 3 3 6 4 3 2" xfId="19652" xr:uid="{00000000-0005-0000-0000-00001F4C0000}"/>
    <cellStyle name="20% - Accent1 3 2 3 3 6 4 4" xfId="19653" xr:uid="{00000000-0005-0000-0000-0000204C0000}"/>
    <cellStyle name="20% - Accent1 3 2 3 3 6 5" xfId="19654" xr:uid="{00000000-0005-0000-0000-0000214C0000}"/>
    <cellStyle name="20% - Accent1 3 2 3 3 6 5 2" xfId="19655" xr:uid="{00000000-0005-0000-0000-0000224C0000}"/>
    <cellStyle name="20% - Accent1 3 2 3 3 6 5 2 2" xfId="19656" xr:uid="{00000000-0005-0000-0000-0000234C0000}"/>
    <cellStyle name="20% - Accent1 3 2 3 3 6 5 3" xfId="19657" xr:uid="{00000000-0005-0000-0000-0000244C0000}"/>
    <cellStyle name="20% - Accent1 3 2 3 3 6 6" xfId="19658" xr:uid="{00000000-0005-0000-0000-0000254C0000}"/>
    <cellStyle name="20% - Accent1 3 2 3 3 6 6 2" xfId="19659" xr:uid="{00000000-0005-0000-0000-0000264C0000}"/>
    <cellStyle name="20% - Accent1 3 2 3 3 6 6 2 2" xfId="19660" xr:uid="{00000000-0005-0000-0000-0000274C0000}"/>
    <cellStyle name="20% - Accent1 3 2 3 3 6 6 3" xfId="19661" xr:uid="{00000000-0005-0000-0000-0000284C0000}"/>
    <cellStyle name="20% - Accent1 3 2 3 3 6 7" xfId="19662" xr:uid="{00000000-0005-0000-0000-0000294C0000}"/>
    <cellStyle name="20% - Accent1 3 2 3 3 6 7 2" xfId="19663" xr:uid="{00000000-0005-0000-0000-00002A4C0000}"/>
    <cellStyle name="20% - Accent1 3 2 3 3 6 8" xfId="19664" xr:uid="{00000000-0005-0000-0000-00002B4C0000}"/>
    <cellStyle name="20% - Accent1 3 2 3 3 6 8 2" xfId="19665" xr:uid="{00000000-0005-0000-0000-00002C4C0000}"/>
    <cellStyle name="20% - Accent1 3 2 3 3 6 9" xfId="19666" xr:uid="{00000000-0005-0000-0000-00002D4C0000}"/>
    <cellStyle name="20% - Accent1 3 2 3 3 7" xfId="19667" xr:uid="{00000000-0005-0000-0000-00002E4C0000}"/>
    <cellStyle name="20% - Accent1 3 2 3 3 7 2" xfId="19668" xr:uid="{00000000-0005-0000-0000-00002F4C0000}"/>
    <cellStyle name="20% - Accent1 3 2 3 3 7 2 2" xfId="19669" xr:uid="{00000000-0005-0000-0000-0000304C0000}"/>
    <cellStyle name="20% - Accent1 3 2 3 3 7 2 2 2" xfId="19670" xr:uid="{00000000-0005-0000-0000-0000314C0000}"/>
    <cellStyle name="20% - Accent1 3 2 3 3 7 2 3" xfId="19671" xr:uid="{00000000-0005-0000-0000-0000324C0000}"/>
    <cellStyle name="20% - Accent1 3 2 3 3 7 3" xfId="19672" xr:uid="{00000000-0005-0000-0000-0000334C0000}"/>
    <cellStyle name="20% - Accent1 3 2 3 3 7 3 2" xfId="19673" xr:uid="{00000000-0005-0000-0000-0000344C0000}"/>
    <cellStyle name="20% - Accent1 3 2 3 3 7 4" xfId="19674" xr:uid="{00000000-0005-0000-0000-0000354C0000}"/>
    <cellStyle name="20% - Accent1 3 2 3 3 8" xfId="19675" xr:uid="{00000000-0005-0000-0000-0000364C0000}"/>
    <cellStyle name="20% - Accent1 3 2 3 3 8 2" xfId="19676" xr:uid="{00000000-0005-0000-0000-0000374C0000}"/>
    <cellStyle name="20% - Accent1 3 2 3 3 8 2 2" xfId="19677" xr:uid="{00000000-0005-0000-0000-0000384C0000}"/>
    <cellStyle name="20% - Accent1 3 2 3 3 8 2 2 2" xfId="19678" xr:uid="{00000000-0005-0000-0000-0000394C0000}"/>
    <cellStyle name="20% - Accent1 3 2 3 3 8 2 3" xfId="19679" xr:uid="{00000000-0005-0000-0000-00003A4C0000}"/>
    <cellStyle name="20% - Accent1 3 2 3 3 8 3" xfId="19680" xr:uid="{00000000-0005-0000-0000-00003B4C0000}"/>
    <cellStyle name="20% - Accent1 3 2 3 3 8 3 2" xfId="19681" xr:uid="{00000000-0005-0000-0000-00003C4C0000}"/>
    <cellStyle name="20% - Accent1 3 2 3 3 8 4" xfId="19682" xr:uid="{00000000-0005-0000-0000-00003D4C0000}"/>
    <cellStyle name="20% - Accent1 3 2 3 3 9" xfId="19683" xr:uid="{00000000-0005-0000-0000-00003E4C0000}"/>
    <cellStyle name="20% - Accent1 3 2 3 3 9 2" xfId="19684" xr:uid="{00000000-0005-0000-0000-00003F4C0000}"/>
    <cellStyle name="20% - Accent1 3 2 3 3 9 2 2" xfId="19685" xr:uid="{00000000-0005-0000-0000-0000404C0000}"/>
    <cellStyle name="20% - Accent1 3 2 3 3 9 2 2 2" xfId="19686" xr:uid="{00000000-0005-0000-0000-0000414C0000}"/>
    <cellStyle name="20% - Accent1 3 2 3 3 9 2 3" xfId="19687" xr:uid="{00000000-0005-0000-0000-0000424C0000}"/>
    <cellStyle name="20% - Accent1 3 2 3 3 9 3" xfId="19688" xr:uid="{00000000-0005-0000-0000-0000434C0000}"/>
    <cellStyle name="20% - Accent1 3 2 3 3 9 3 2" xfId="19689" xr:uid="{00000000-0005-0000-0000-0000444C0000}"/>
    <cellStyle name="20% - Accent1 3 2 3 3 9 4" xfId="19690" xr:uid="{00000000-0005-0000-0000-0000454C0000}"/>
    <cellStyle name="20% - Accent1 3 2 3 4" xfId="19691" xr:uid="{00000000-0005-0000-0000-0000464C0000}"/>
    <cellStyle name="20% - Accent1 3 2 3 4 10" xfId="19692" xr:uid="{00000000-0005-0000-0000-0000474C0000}"/>
    <cellStyle name="20% - Accent1 3 2 3 4 10 2" xfId="19693" xr:uid="{00000000-0005-0000-0000-0000484C0000}"/>
    <cellStyle name="20% - Accent1 3 2 3 4 11" xfId="19694" xr:uid="{00000000-0005-0000-0000-0000494C0000}"/>
    <cellStyle name="20% - Accent1 3 2 3 4 2" xfId="19695" xr:uid="{00000000-0005-0000-0000-00004A4C0000}"/>
    <cellStyle name="20% - Accent1 3 2 3 4 2 2" xfId="19696" xr:uid="{00000000-0005-0000-0000-00004B4C0000}"/>
    <cellStyle name="20% - Accent1 3 2 3 4 2 2 2" xfId="19697" xr:uid="{00000000-0005-0000-0000-00004C4C0000}"/>
    <cellStyle name="20% - Accent1 3 2 3 4 2 2 2 2" xfId="19698" xr:uid="{00000000-0005-0000-0000-00004D4C0000}"/>
    <cellStyle name="20% - Accent1 3 2 3 4 2 2 2 2 2" xfId="19699" xr:uid="{00000000-0005-0000-0000-00004E4C0000}"/>
    <cellStyle name="20% - Accent1 3 2 3 4 2 2 2 3" xfId="19700" xr:uid="{00000000-0005-0000-0000-00004F4C0000}"/>
    <cellStyle name="20% - Accent1 3 2 3 4 2 2 3" xfId="19701" xr:uid="{00000000-0005-0000-0000-0000504C0000}"/>
    <cellStyle name="20% - Accent1 3 2 3 4 2 2 3 2" xfId="19702" xr:uid="{00000000-0005-0000-0000-0000514C0000}"/>
    <cellStyle name="20% - Accent1 3 2 3 4 2 2 4" xfId="19703" xr:uid="{00000000-0005-0000-0000-0000524C0000}"/>
    <cellStyle name="20% - Accent1 3 2 3 4 2 3" xfId="19704" xr:uid="{00000000-0005-0000-0000-0000534C0000}"/>
    <cellStyle name="20% - Accent1 3 2 3 4 2 3 2" xfId="19705" xr:uid="{00000000-0005-0000-0000-0000544C0000}"/>
    <cellStyle name="20% - Accent1 3 2 3 4 2 3 2 2" xfId="19706" xr:uid="{00000000-0005-0000-0000-0000554C0000}"/>
    <cellStyle name="20% - Accent1 3 2 3 4 2 3 2 2 2" xfId="19707" xr:uid="{00000000-0005-0000-0000-0000564C0000}"/>
    <cellStyle name="20% - Accent1 3 2 3 4 2 3 2 3" xfId="19708" xr:uid="{00000000-0005-0000-0000-0000574C0000}"/>
    <cellStyle name="20% - Accent1 3 2 3 4 2 3 3" xfId="19709" xr:uid="{00000000-0005-0000-0000-0000584C0000}"/>
    <cellStyle name="20% - Accent1 3 2 3 4 2 3 3 2" xfId="19710" xr:uid="{00000000-0005-0000-0000-0000594C0000}"/>
    <cellStyle name="20% - Accent1 3 2 3 4 2 3 4" xfId="19711" xr:uid="{00000000-0005-0000-0000-00005A4C0000}"/>
    <cellStyle name="20% - Accent1 3 2 3 4 2 4" xfId="19712" xr:uid="{00000000-0005-0000-0000-00005B4C0000}"/>
    <cellStyle name="20% - Accent1 3 2 3 4 2 4 2" xfId="19713" xr:uid="{00000000-0005-0000-0000-00005C4C0000}"/>
    <cellStyle name="20% - Accent1 3 2 3 4 2 4 2 2" xfId="19714" xr:uid="{00000000-0005-0000-0000-00005D4C0000}"/>
    <cellStyle name="20% - Accent1 3 2 3 4 2 4 2 2 2" xfId="19715" xr:uid="{00000000-0005-0000-0000-00005E4C0000}"/>
    <cellStyle name="20% - Accent1 3 2 3 4 2 4 2 3" xfId="19716" xr:uid="{00000000-0005-0000-0000-00005F4C0000}"/>
    <cellStyle name="20% - Accent1 3 2 3 4 2 4 3" xfId="19717" xr:uid="{00000000-0005-0000-0000-0000604C0000}"/>
    <cellStyle name="20% - Accent1 3 2 3 4 2 4 3 2" xfId="19718" xr:uid="{00000000-0005-0000-0000-0000614C0000}"/>
    <cellStyle name="20% - Accent1 3 2 3 4 2 4 4" xfId="19719" xr:uid="{00000000-0005-0000-0000-0000624C0000}"/>
    <cellStyle name="20% - Accent1 3 2 3 4 2 5" xfId="19720" xr:uid="{00000000-0005-0000-0000-0000634C0000}"/>
    <cellStyle name="20% - Accent1 3 2 3 4 2 5 2" xfId="19721" xr:uid="{00000000-0005-0000-0000-0000644C0000}"/>
    <cellStyle name="20% - Accent1 3 2 3 4 2 5 2 2" xfId="19722" xr:uid="{00000000-0005-0000-0000-0000654C0000}"/>
    <cellStyle name="20% - Accent1 3 2 3 4 2 5 3" xfId="19723" xr:uid="{00000000-0005-0000-0000-0000664C0000}"/>
    <cellStyle name="20% - Accent1 3 2 3 4 2 6" xfId="19724" xr:uid="{00000000-0005-0000-0000-0000674C0000}"/>
    <cellStyle name="20% - Accent1 3 2 3 4 2 6 2" xfId="19725" xr:uid="{00000000-0005-0000-0000-0000684C0000}"/>
    <cellStyle name="20% - Accent1 3 2 3 4 2 6 2 2" xfId="19726" xr:uid="{00000000-0005-0000-0000-0000694C0000}"/>
    <cellStyle name="20% - Accent1 3 2 3 4 2 6 3" xfId="19727" xr:uid="{00000000-0005-0000-0000-00006A4C0000}"/>
    <cellStyle name="20% - Accent1 3 2 3 4 2 7" xfId="19728" xr:uid="{00000000-0005-0000-0000-00006B4C0000}"/>
    <cellStyle name="20% - Accent1 3 2 3 4 2 7 2" xfId="19729" xr:uid="{00000000-0005-0000-0000-00006C4C0000}"/>
    <cellStyle name="20% - Accent1 3 2 3 4 2 8" xfId="19730" xr:uid="{00000000-0005-0000-0000-00006D4C0000}"/>
    <cellStyle name="20% - Accent1 3 2 3 4 2 8 2" xfId="19731" xr:uid="{00000000-0005-0000-0000-00006E4C0000}"/>
    <cellStyle name="20% - Accent1 3 2 3 4 2 9" xfId="19732" xr:uid="{00000000-0005-0000-0000-00006F4C0000}"/>
    <cellStyle name="20% - Accent1 3 2 3 4 3" xfId="19733" xr:uid="{00000000-0005-0000-0000-0000704C0000}"/>
    <cellStyle name="20% - Accent1 3 2 3 4 3 2" xfId="19734" xr:uid="{00000000-0005-0000-0000-0000714C0000}"/>
    <cellStyle name="20% - Accent1 3 2 3 4 3 2 2" xfId="19735" xr:uid="{00000000-0005-0000-0000-0000724C0000}"/>
    <cellStyle name="20% - Accent1 3 2 3 4 3 2 2 2" xfId="19736" xr:uid="{00000000-0005-0000-0000-0000734C0000}"/>
    <cellStyle name="20% - Accent1 3 2 3 4 3 2 2 2 2" xfId="19737" xr:uid="{00000000-0005-0000-0000-0000744C0000}"/>
    <cellStyle name="20% - Accent1 3 2 3 4 3 2 2 3" xfId="19738" xr:uid="{00000000-0005-0000-0000-0000754C0000}"/>
    <cellStyle name="20% - Accent1 3 2 3 4 3 2 3" xfId="19739" xr:uid="{00000000-0005-0000-0000-0000764C0000}"/>
    <cellStyle name="20% - Accent1 3 2 3 4 3 2 3 2" xfId="19740" xr:uid="{00000000-0005-0000-0000-0000774C0000}"/>
    <cellStyle name="20% - Accent1 3 2 3 4 3 2 4" xfId="19741" xr:uid="{00000000-0005-0000-0000-0000784C0000}"/>
    <cellStyle name="20% - Accent1 3 2 3 4 3 3" xfId="19742" xr:uid="{00000000-0005-0000-0000-0000794C0000}"/>
    <cellStyle name="20% - Accent1 3 2 3 4 3 3 2" xfId="19743" xr:uid="{00000000-0005-0000-0000-00007A4C0000}"/>
    <cellStyle name="20% - Accent1 3 2 3 4 3 3 2 2" xfId="19744" xr:uid="{00000000-0005-0000-0000-00007B4C0000}"/>
    <cellStyle name="20% - Accent1 3 2 3 4 3 3 2 2 2" xfId="19745" xr:uid="{00000000-0005-0000-0000-00007C4C0000}"/>
    <cellStyle name="20% - Accent1 3 2 3 4 3 3 2 3" xfId="19746" xr:uid="{00000000-0005-0000-0000-00007D4C0000}"/>
    <cellStyle name="20% - Accent1 3 2 3 4 3 3 3" xfId="19747" xr:uid="{00000000-0005-0000-0000-00007E4C0000}"/>
    <cellStyle name="20% - Accent1 3 2 3 4 3 3 3 2" xfId="19748" xr:uid="{00000000-0005-0000-0000-00007F4C0000}"/>
    <cellStyle name="20% - Accent1 3 2 3 4 3 3 4" xfId="19749" xr:uid="{00000000-0005-0000-0000-0000804C0000}"/>
    <cellStyle name="20% - Accent1 3 2 3 4 3 4" xfId="19750" xr:uid="{00000000-0005-0000-0000-0000814C0000}"/>
    <cellStyle name="20% - Accent1 3 2 3 4 3 4 2" xfId="19751" xr:uid="{00000000-0005-0000-0000-0000824C0000}"/>
    <cellStyle name="20% - Accent1 3 2 3 4 3 4 2 2" xfId="19752" xr:uid="{00000000-0005-0000-0000-0000834C0000}"/>
    <cellStyle name="20% - Accent1 3 2 3 4 3 4 2 2 2" xfId="19753" xr:uid="{00000000-0005-0000-0000-0000844C0000}"/>
    <cellStyle name="20% - Accent1 3 2 3 4 3 4 2 3" xfId="19754" xr:uid="{00000000-0005-0000-0000-0000854C0000}"/>
    <cellStyle name="20% - Accent1 3 2 3 4 3 4 3" xfId="19755" xr:uid="{00000000-0005-0000-0000-0000864C0000}"/>
    <cellStyle name="20% - Accent1 3 2 3 4 3 4 3 2" xfId="19756" xr:uid="{00000000-0005-0000-0000-0000874C0000}"/>
    <cellStyle name="20% - Accent1 3 2 3 4 3 4 4" xfId="19757" xr:uid="{00000000-0005-0000-0000-0000884C0000}"/>
    <cellStyle name="20% - Accent1 3 2 3 4 3 5" xfId="19758" xr:uid="{00000000-0005-0000-0000-0000894C0000}"/>
    <cellStyle name="20% - Accent1 3 2 3 4 3 5 2" xfId="19759" xr:uid="{00000000-0005-0000-0000-00008A4C0000}"/>
    <cellStyle name="20% - Accent1 3 2 3 4 3 5 2 2" xfId="19760" xr:uid="{00000000-0005-0000-0000-00008B4C0000}"/>
    <cellStyle name="20% - Accent1 3 2 3 4 3 5 3" xfId="19761" xr:uid="{00000000-0005-0000-0000-00008C4C0000}"/>
    <cellStyle name="20% - Accent1 3 2 3 4 3 6" xfId="19762" xr:uid="{00000000-0005-0000-0000-00008D4C0000}"/>
    <cellStyle name="20% - Accent1 3 2 3 4 3 6 2" xfId="19763" xr:uid="{00000000-0005-0000-0000-00008E4C0000}"/>
    <cellStyle name="20% - Accent1 3 2 3 4 3 6 2 2" xfId="19764" xr:uid="{00000000-0005-0000-0000-00008F4C0000}"/>
    <cellStyle name="20% - Accent1 3 2 3 4 3 6 3" xfId="19765" xr:uid="{00000000-0005-0000-0000-0000904C0000}"/>
    <cellStyle name="20% - Accent1 3 2 3 4 3 7" xfId="19766" xr:uid="{00000000-0005-0000-0000-0000914C0000}"/>
    <cellStyle name="20% - Accent1 3 2 3 4 3 7 2" xfId="19767" xr:uid="{00000000-0005-0000-0000-0000924C0000}"/>
    <cellStyle name="20% - Accent1 3 2 3 4 3 8" xfId="19768" xr:uid="{00000000-0005-0000-0000-0000934C0000}"/>
    <cellStyle name="20% - Accent1 3 2 3 4 3 8 2" xfId="19769" xr:uid="{00000000-0005-0000-0000-0000944C0000}"/>
    <cellStyle name="20% - Accent1 3 2 3 4 3 9" xfId="19770" xr:uid="{00000000-0005-0000-0000-0000954C0000}"/>
    <cellStyle name="20% - Accent1 3 2 3 4 4" xfId="19771" xr:uid="{00000000-0005-0000-0000-0000964C0000}"/>
    <cellStyle name="20% - Accent1 3 2 3 4 4 2" xfId="19772" xr:uid="{00000000-0005-0000-0000-0000974C0000}"/>
    <cellStyle name="20% - Accent1 3 2 3 4 4 2 2" xfId="19773" xr:uid="{00000000-0005-0000-0000-0000984C0000}"/>
    <cellStyle name="20% - Accent1 3 2 3 4 4 2 2 2" xfId="19774" xr:uid="{00000000-0005-0000-0000-0000994C0000}"/>
    <cellStyle name="20% - Accent1 3 2 3 4 4 2 3" xfId="19775" xr:uid="{00000000-0005-0000-0000-00009A4C0000}"/>
    <cellStyle name="20% - Accent1 3 2 3 4 4 3" xfId="19776" xr:uid="{00000000-0005-0000-0000-00009B4C0000}"/>
    <cellStyle name="20% - Accent1 3 2 3 4 4 3 2" xfId="19777" xr:uid="{00000000-0005-0000-0000-00009C4C0000}"/>
    <cellStyle name="20% - Accent1 3 2 3 4 4 4" xfId="19778" xr:uid="{00000000-0005-0000-0000-00009D4C0000}"/>
    <cellStyle name="20% - Accent1 3 2 3 4 5" xfId="19779" xr:uid="{00000000-0005-0000-0000-00009E4C0000}"/>
    <cellStyle name="20% - Accent1 3 2 3 4 5 2" xfId="19780" xr:uid="{00000000-0005-0000-0000-00009F4C0000}"/>
    <cellStyle name="20% - Accent1 3 2 3 4 5 2 2" xfId="19781" xr:uid="{00000000-0005-0000-0000-0000A04C0000}"/>
    <cellStyle name="20% - Accent1 3 2 3 4 5 2 2 2" xfId="19782" xr:uid="{00000000-0005-0000-0000-0000A14C0000}"/>
    <cellStyle name="20% - Accent1 3 2 3 4 5 2 3" xfId="19783" xr:uid="{00000000-0005-0000-0000-0000A24C0000}"/>
    <cellStyle name="20% - Accent1 3 2 3 4 5 3" xfId="19784" xr:uid="{00000000-0005-0000-0000-0000A34C0000}"/>
    <cellStyle name="20% - Accent1 3 2 3 4 5 3 2" xfId="19785" xr:uid="{00000000-0005-0000-0000-0000A44C0000}"/>
    <cellStyle name="20% - Accent1 3 2 3 4 5 4" xfId="19786" xr:uid="{00000000-0005-0000-0000-0000A54C0000}"/>
    <cellStyle name="20% - Accent1 3 2 3 4 6" xfId="19787" xr:uid="{00000000-0005-0000-0000-0000A64C0000}"/>
    <cellStyle name="20% - Accent1 3 2 3 4 6 2" xfId="19788" xr:uid="{00000000-0005-0000-0000-0000A74C0000}"/>
    <cellStyle name="20% - Accent1 3 2 3 4 6 2 2" xfId="19789" xr:uid="{00000000-0005-0000-0000-0000A84C0000}"/>
    <cellStyle name="20% - Accent1 3 2 3 4 6 2 2 2" xfId="19790" xr:uid="{00000000-0005-0000-0000-0000A94C0000}"/>
    <cellStyle name="20% - Accent1 3 2 3 4 6 2 3" xfId="19791" xr:uid="{00000000-0005-0000-0000-0000AA4C0000}"/>
    <cellStyle name="20% - Accent1 3 2 3 4 6 3" xfId="19792" xr:uid="{00000000-0005-0000-0000-0000AB4C0000}"/>
    <cellStyle name="20% - Accent1 3 2 3 4 6 3 2" xfId="19793" xr:uid="{00000000-0005-0000-0000-0000AC4C0000}"/>
    <cellStyle name="20% - Accent1 3 2 3 4 6 4" xfId="19794" xr:uid="{00000000-0005-0000-0000-0000AD4C0000}"/>
    <cellStyle name="20% - Accent1 3 2 3 4 7" xfId="19795" xr:uid="{00000000-0005-0000-0000-0000AE4C0000}"/>
    <cellStyle name="20% - Accent1 3 2 3 4 7 2" xfId="19796" xr:uid="{00000000-0005-0000-0000-0000AF4C0000}"/>
    <cellStyle name="20% - Accent1 3 2 3 4 7 2 2" xfId="19797" xr:uid="{00000000-0005-0000-0000-0000B04C0000}"/>
    <cellStyle name="20% - Accent1 3 2 3 4 7 3" xfId="19798" xr:uid="{00000000-0005-0000-0000-0000B14C0000}"/>
    <cellStyle name="20% - Accent1 3 2 3 4 8" xfId="19799" xr:uid="{00000000-0005-0000-0000-0000B24C0000}"/>
    <cellStyle name="20% - Accent1 3 2 3 4 8 2" xfId="19800" xr:uid="{00000000-0005-0000-0000-0000B34C0000}"/>
    <cellStyle name="20% - Accent1 3 2 3 4 8 2 2" xfId="19801" xr:uid="{00000000-0005-0000-0000-0000B44C0000}"/>
    <cellStyle name="20% - Accent1 3 2 3 4 8 3" xfId="19802" xr:uid="{00000000-0005-0000-0000-0000B54C0000}"/>
    <cellStyle name="20% - Accent1 3 2 3 4 9" xfId="19803" xr:uid="{00000000-0005-0000-0000-0000B64C0000}"/>
    <cellStyle name="20% - Accent1 3 2 3 4 9 2" xfId="19804" xr:uid="{00000000-0005-0000-0000-0000B74C0000}"/>
    <cellStyle name="20% - Accent1 3 2 3 5" xfId="19805" xr:uid="{00000000-0005-0000-0000-0000B84C0000}"/>
    <cellStyle name="20% - Accent1 3 2 3 5 10" xfId="19806" xr:uid="{00000000-0005-0000-0000-0000B94C0000}"/>
    <cellStyle name="20% - Accent1 3 2 3 5 10 2" xfId="19807" xr:uid="{00000000-0005-0000-0000-0000BA4C0000}"/>
    <cellStyle name="20% - Accent1 3 2 3 5 11" xfId="19808" xr:uid="{00000000-0005-0000-0000-0000BB4C0000}"/>
    <cellStyle name="20% - Accent1 3 2 3 5 2" xfId="19809" xr:uid="{00000000-0005-0000-0000-0000BC4C0000}"/>
    <cellStyle name="20% - Accent1 3 2 3 5 2 2" xfId="19810" xr:uid="{00000000-0005-0000-0000-0000BD4C0000}"/>
    <cellStyle name="20% - Accent1 3 2 3 5 2 2 2" xfId="19811" xr:uid="{00000000-0005-0000-0000-0000BE4C0000}"/>
    <cellStyle name="20% - Accent1 3 2 3 5 2 2 2 2" xfId="19812" xr:uid="{00000000-0005-0000-0000-0000BF4C0000}"/>
    <cellStyle name="20% - Accent1 3 2 3 5 2 2 2 2 2" xfId="19813" xr:uid="{00000000-0005-0000-0000-0000C04C0000}"/>
    <cellStyle name="20% - Accent1 3 2 3 5 2 2 2 3" xfId="19814" xr:uid="{00000000-0005-0000-0000-0000C14C0000}"/>
    <cellStyle name="20% - Accent1 3 2 3 5 2 2 3" xfId="19815" xr:uid="{00000000-0005-0000-0000-0000C24C0000}"/>
    <cellStyle name="20% - Accent1 3 2 3 5 2 2 3 2" xfId="19816" xr:uid="{00000000-0005-0000-0000-0000C34C0000}"/>
    <cellStyle name="20% - Accent1 3 2 3 5 2 2 4" xfId="19817" xr:uid="{00000000-0005-0000-0000-0000C44C0000}"/>
    <cellStyle name="20% - Accent1 3 2 3 5 2 3" xfId="19818" xr:uid="{00000000-0005-0000-0000-0000C54C0000}"/>
    <cellStyle name="20% - Accent1 3 2 3 5 2 3 2" xfId="19819" xr:uid="{00000000-0005-0000-0000-0000C64C0000}"/>
    <cellStyle name="20% - Accent1 3 2 3 5 2 3 2 2" xfId="19820" xr:uid="{00000000-0005-0000-0000-0000C74C0000}"/>
    <cellStyle name="20% - Accent1 3 2 3 5 2 3 2 2 2" xfId="19821" xr:uid="{00000000-0005-0000-0000-0000C84C0000}"/>
    <cellStyle name="20% - Accent1 3 2 3 5 2 3 2 3" xfId="19822" xr:uid="{00000000-0005-0000-0000-0000C94C0000}"/>
    <cellStyle name="20% - Accent1 3 2 3 5 2 3 3" xfId="19823" xr:uid="{00000000-0005-0000-0000-0000CA4C0000}"/>
    <cellStyle name="20% - Accent1 3 2 3 5 2 3 3 2" xfId="19824" xr:uid="{00000000-0005-0000-0000-0000CB4C0000}"/>
    <cellStyle name="20% - Accent1 3 2 3 5 2 3 4" xfId="19825" xr:uid="{00000000-0005-0000-0000-0000CC4C0000}"/>
    <cellStyle name="20% - Accent1 3 2 3 5 2 4" xfId="19826" xr:uid="{00000000-0005-0000-0000-0000CD4C0000}"/>
    <cellStyle name="20% - Accent1 3 2 3 5 2 4 2" xfId="19827" xr:uid="{00000000-0005-0000-0000-0000CE4C0000}"/>
    <cellStyle name="20% - Accent1 3 2 3 5 2 4 2 2" xfId="19828" xr:uid="{00000000-0005-0000-0000-0000CF4C0000}"/>
    <cellStyle name="20% - Accent1 3 2 3 5 2 4 2 2 2" xfId="19829" xr:uid="{00000000-0005-0000-0000-0000D04C0000}"/>
    <cellStyle name="20% - Accent1 3 2 3 5 2 4 2 3" xfId="19830" xr:uid="{00000000-0005-0000-0000-0000D14C0000}"/>
    <cellStyle name="20% - Accent1 3 2 3 5 2 4 3" xfId="19831" xr:uid="{00000000-0005-0000-0000-0000D24C0000}"/>
    <cellStyle name="20% - Accent1 3 2 3 5 2 4 3 2" xfId="19832" xr:uid="{00000000-0005-0000-0000-0000D34C0000}"/>
    <cellStyle name="20% - Accent1 3 2 3 5 2 4 4" xfId="19833" xr:uid="{00000000-0005-0000-0000-0000D44C0000}"/>
    <cellStyle name="20% - Accent1 3 2 3 5 2 5" xfId="19834" xr:uid="{00000000-0005-0000-0000-0000D54C0000}"/>
    <cellStyle name="20% - Accent1 3 2 3 5 2 5 2" xfId="19835" xr:uid="{00000000-0005-0000-0000-0000D64C0000}"/>
    <cellStyle name="20% - Accent1 3 2 3 5 2 5 2 2" xfId="19836" xr:uid="{00000000-0005-0000-0000-0000D74C0000}"/>
    <cellStyle name="20% - Accent1 3 2 3 5 2 5 3" xfId="19837" xr:uid="{00000000-0005-0000-0000-0000D84C0000}"/>
    <cellStyle name="20% - Accent1 3 2 3 5 2 6" xfId="19838" xr:uid="{00000000-0005-0000-0000-0000D94C0000}"/>
    <cellStyle name="20% - Accent1 3 2 3 5 2 6 2" xfId="19839" xr:uid="{00000000-0005-0000-0000-0000DA4C0000}"/>
    <cellStyle name="20% - Accent1 3 2 3 5 2 6 2 2" xfId="19840" xr:uid="{00000000-0005-0000-0000-0000DB4C0000}"/>
    <cellStyle name="20% - Accent1 3 2 3 5 2 6 3" xfId="19841" xr:uid="{00000000-0005-0000-0000-0000DC4C0000}"/>
    <cellStyle name="20% - Accent1 3 2 3 5 2 7" xfId="19842" xr:uid="{00000000-0005-0000-0000-0000DD4C0000}"/>
    <cellStyle name="20% - Accent1 3 2 3 5 2 7 2" xfId="19843" xr:uid="{00000000-0005-0000-0000-0000DE4C0000}"/>
    <cellStyle name="20% - Accent1 3 2 3 5 2 8" xfId="19844" xr:uid="{00000000-0005-0000-0000-0000DF4C0000}"/>
    <cellStyle name="20% - Accent1 3 2 3 5 2 8 2" xfId="19845" xr:uid="{00000000-0005-0000-0000-0000E04C0000}"/>
    <cellStyle name="20% - Accent1 3 2 3 5 2 9" xfId="19846" xr:uid="{00000000-0005-0000-0000-0000E14C0000}"/>
    <cellStyle name="20% - Accent1 3 2 3 5 3" xfId="19847" xr:uid="{00000000-0005-0000-0000-0000E24C0000}"/>
    <cellStyle name="20% - Accent1 3 2 3 5 3 2" xfId="19848" xr:uid="{00000000-0005-0000-0000-0000E34C0000}"/>
    <cellStyle name="20% - Accent1 3 2 3 5 3 2 2" xfId="19849" xr:uid="{00000000-0005-0000-0000-0000E44C0000}"/>
    <cellStyle name="20% - Accent1 3 2 3 5 3 2 2 2" xfId="19850" xr:uid="{00000000-0005-0000-0000-0000E54C0000}"/>
    <cellStyle name="20% - Accent1 3 2 3 5 3 2 2 2 2" xfId="19851" xr:uid="{00000000-0005-0000-0000-0000E64C0000}"/>
    <cellStyle name="20% - Accent1 3 2 3 5 3 2 2 3" xfId="19852" xr:uid="{00000000-0005-0000-0000-0000E74C0000}"/>
    <cellStyle name="20% - Accent1 3 2 3 5 3 2 3" xfId="19853" xr:uid="{00000000-0005-0000-0000-0000E84C0000}"/>
    <cellStyle name="20% - Accent1 3 2 3 5 3 2 3 2" xfId="19854" xr:uid="{00000000-0005-0000-0000-0000E94C0000}"/>
    <cellStyle name="20% - Accent1 3 2 3 5 3 2 4" xfId="19855" xr:uid="{00000000-0005-0000-0000-0000EA4C0000}"/>
    <cellStyle name="20% - Accent1 3 2 3 5 3 3" xfId="19856" xr:uid="{00000000-0005-0000-0000-0000EB4C0000}"/>
    <cellStyle name="20% - Accent1 3 2 3 5 3 3 2" xfId="19857" xr:uid="{00000000-0005-0000-0000-0000EC4C0000}"/>
    <cellStyle name="20% - Accent1 3 2 3 5 3 3 2 2" xfId="19858" xr:uid="{00000000-0005-0000-0000-0000ED4C0000}"/>
    <cellStyle name="20% - Accent1 3 2 3 5 3 3 2 2 2" xfId="19859" xr:uid="{00000000-0005-0000-0000-0000EE4C0000}"/>
    <cellStyle name="20% - Accent1 3 2 3 5 3 3 2 3" xfId="19860" xr:uid="{00000000-0005-0000-0000-0000EF4C0000}"/>
    <cellStyle name="20% - Accent1 3 2 3 5 3 3 3" xfId="19861" xr:uid="{00000000-0005-0000-0000-0000F04C0000}"/>
    <cellStyle name="20% - Accent1 3 2 3 5 3 3 3 2" xfId="19862" xr:uid="{00000000-0005-0000-0000-0000F14C0000}"/>
    <cellStyle name="20% - Accent1 3 2 3 5 3 3 4" xfId="19863" xr:uid="{00000000-0005-0000-0000-0000F24C0000}"/>
    <cellStyle name="20% - Accent1 3 2 3 5 3 4" xfId="19864" xr:uid="{00000000-0005-0000-0000-0000F34C0000}"/>
    <cellStyle name="20% - Accent1 3 2 3 5 3 4 2" xfId="19865" xr:uid="{00000000-0005-0000-0000-0000F44C0000}"/>
    <cellStyle name="20% - Accent1 3 2 3 5 3 4 2 2" xfId="19866" xr:uid="{00000000-0005-0000-0000-0000F54C0000}"/>
    <cellStyle name="20% - Accent1 3 2 3 5 3 4 2 2 2" xfId="19867" xr:uid="{00000000-0005-0000-0000-0000F64C0000}"/>
    <cellStyle name="20% - Accent1 3 2 3 5 3 4 2 3" xfId="19868" xr:uid="{00000000-0005-0000-0000-0000F74C0000}"/>
    <cellStyle name="20% - Accent1 3 2 3 5 3 4 3" xfId="19869" xr:uid="{00000000-0005-0000-0000-0000F84C0000}"/>
    <cellStyle name="20% - Accent1 3 2 3 5 3 4 3 2" xfId="19870" xr:uid="{00000000-0005-0000-0000-0000F94C0000}"/>
    <cellStyle name="20% - Accent1 3 2 3 5 3 4 4" xfId="19871" xr:uid="{00000000-0005-0000-0000-0000FA4C0000}"/>
    <cellStyle name="20% - Accent1 3 2 3 5 3 5" xfId="19872" xr:uid="{00000000-0005-0000-0000-0000FB4C0000}"/>
    <cellStyle name="20% - Accent1 3 2 3 5 3 5 2" xfId="19873" xr:uid="{00000000-0005-0000-0000-0000FC4C0000}"/>
    <cellStyle name="20% - Accent1 3 2 3 5 3 5 2 2" xfId="19874" xr:uid="{00000000-0005-0000-0000-0000FD4C0000}"/>
    <cellStyle name="20% - Accent1 3 2 3 5 3 5 3" xfId="19875" xr:uid="{00000000-0005-0000-0000-0000FE4C0000}"/>
    <cellStyle name="20% - Accent1 3 2 3 5 3 6" xfId="19876" xr:uid="{00000000-0005-0000-0000-0000FF4C0000}"/>
    <cellStyle name="20% - Accent1 3 2 3 5 3 6 2" xfId="19877" xr:uid="{00000000-0005-0000-0000-0000004D0000}"/>
    <cellStyle name="20% - Accent1 3 2 3 5 3 6 2 2" xfId="19878" xr:uid="{00000000-0005-0000-0000-0000014D0000}"/>
    <cellStyle name="20% - Accent1 3 2 3 5 3 6 3" xfId="19879" xr:uid="{00000000-0005-0000-0000-0000024D0000}"/>
    <cellStyle name="20% - Accent1 3 2 3 5 3 7" xfId="19880" xr:uid="{00000000-0005-0000-0000-0000034D0000}"/>
    <cellStyle name="20% - Accent1 3 2 3 5 3 7 2" xfId="19881" xr:uid="{00000000-0005-0000-0000-0000044D0000}"/>
    <cellStyle name="20% - Accent1 3 2 3 5 3 8" xfId="19882" xr:uid="{00000000-0005-0000-0000-0000054D0000}"/>
    <cellStyle name="20% - Accent1 3 2 3 5 3 8 2" xfId="19883" xr:uid="{00000000-0005-0000-0000-0000064D0000}"/>
    <cellStyle name="20% - Accent1 3 2 3 5 3 9" xfId="19884" xr:uid="{00000000-0005-0000-0000-0000074D0000}"/>
    <cellStyle name="20% - Accent1 3 2 3 5 4" xfId="19885" xr:uid="{00000000-0005-0000-0000-0000084D0000}"/>
    <cellStyle name="20% - Accent1 3 2 3 5 4 2" xfId="19886" xr:uid="{00000000-0005-0000-0000-0000094D0000}"/>
    <cellStyle name="20% - Accent1 3 2 3 5 4 2 2" xfId="19887" xr:uid="{00000000-0005-0000-0000-00000A4D0000}"/>
    <cellStyle name="20% - Accent1 3 2 3 5 4 2 2 2" xfId="19888" xr:uid="{00000000-0005-0000-0000-00000B4D0000}"/>
    <cellStyle name="20% - Accent1 3 2 3 5 4 2 3" xfId="19889" xr:uid="{00000000-0005-0000-0000-00000C4D0000}"/>
    <cellStyle name="20% - Accent1 3 2 3 5 4 3" xfId="19890" xr:uid="{00000000-0005-0000-0000-00000D4D0000}"/>
    <cellStyle name="20% - Accent1 3 2 3 5 4 3 2" xfId="19891" xr:uid="{00000000-0005-0000-0000-00000E4D0000}"/>
    <cellStyle name="20% - Accent1 3 2 3 5 4 4" xfId="19892" xr:uid="{00000000-0005-0000-0000-00000F4D0000}"/>
    <cellStyle name="20% - Accent1 3 2 3 5 5" xfId="19893" xr:uid="{00000000-0005-0000-0000-0000104D0000}"/>
    <cellStyle name="20% - Accent1 3 2 3 5 5 2" xfId="19894" xr:uid="{00000000-0005-0000-0000-0000114D0000}"/>
    <cellStyle name="20% - Accent1 3 2 3 5 5 2 2" xfId="19895" xr:uid="{00000000-0005-0000-0000-0000124D0000}"/>
    <cellStyle name="20% - Accent1 3 2 3 5 5 2 2 2" xfId="19896" xr:uid="{00000000-0005-0000-0000-0000134D0000}"/>
    <cellStyle name="20% - Accent1 3 2 3 5 5 2 3" xfId="19897" xr:uid="{00000000-0005-0000-0000-0000144D0000}"/>
    <cellStyle name="20% - Accent1 3 2 3 5 5 3" xfId="19898" xr:uid="{00000000-0005-0000-0000-0000154D0000}"/>
    <cellStyle name="20% - Accent1 3 2 3 5 5 3 2" xfId="19899" xr:uid="{00000000-0005-0000-0000-0000164D0000}"/>
    <cellStyle name="20% - Accent1 3 2 3 5 5 4" xfId="19900" xr:uid="{00000000-0005-0000-0000-0000174D0000}"/>
    <cellStyle name="20% - Accent1 3 2 3 5 6" xfId="19901" xr:uid="{00000000-0005-0000-0000-0000184D0000}"/>
    <cellStyle name="20% - Accent1 3 2 3 5 6 2" xfId="19902" xr:uid="{00000000-0005-0000-0000-0000194D0000}"/>
    <cellStyle name="20% - Accent1 3 2 3 5 6 2 2" xfId="19903" xr:uid="{00000000-0005-0000-0000-00001A4D0000}"/>
    <cellStyle name="20% - Accent1 3 2 3 5 6 2 2 2" xfId="19904" xr:uid="{00000000-0005-0000-0000-00001B4D0000}"/>
    <cellStyle name="20% - Accent1 3 2 3 5 6 2 3" xfId="19905" xr:uid="{00000000-0005-0000-0000-00001C4D0000}"/>
    <cellStyle name="20% - Accent1 3 2 3 5 6 3" xfId="19906" xr:uid="{00000000-0005-0000-0000-00001D4D0000}"/>
    <cellStyle name="20% - Accent1 3 2 3 5 6 3 2" xfId="19907" xr:uid="{00000000-0005-0000-0000-00001E4D0000}"/>
    <cellStyle name="20% - Accent1 3 2 3 5 6 4" xfId="19908" xr:uid="{00000000-0005-0000-0000-00001F4D0000}"/>
    <cellStyle name="20% - Accent1 3 2 3 5 7" xfId="19909" xr:uid="{00000000-0005-0000-0000-0000204D0000}"/>
    <cellStyle name="20% - Accent1 3 2 3 5 7 2" xfId="19910" xr:uid="{00000000-0005-0000-0000-0000214D0000}"/>
    <cellStyle name="20% - Accent1 3 2 3 5 7 2 2" xfId="19911" xr:uid="{00000000-0005-0000-0000-0000224D0000}"/>
    <cellStyle name="20% - Accent1 3 2 3 5 7 3" xfId="19912" xr:uid="{00000000-0005-0000-0000-0000234D0000}"/>
    <cellStyle name="20% - Accent1 3 2 3 5 8" xfId="19913" xr:uid="{00000000-0005-0000-0000-0000244D0000}"/>
    <cellStyle name="20% - Accent1 3 2 3 5 8 2" xfId="19914" xr:uid="{00000000-0005-0000-0000-0000254D0000}"/>
    <cellStyle name="20% - Accent1 3 2 3 5 8 2 2" xfId="19915" xr:uid="{00000000-0005-0000-0000-0000264D0000}"/>
    <cellStyle name="20% - Accent1 3 2 3 5 8 3" xfId="19916" xr:uid="{00000000-0005-0000-0000-0000274D0000}"/>
    <cellStyle name="20% - Accent1 3 2 3 5 9" xfId="19917" xr:uid="{00000000-0005-0000-0000-0000284D0000}"/>
    <cellStyle name="20% - Accent1 3 2 3 5 9 2" xfId="19918" xr:uid="{00000000-0005-0000-0000-0000294D0000}"/>
    <cellStyle name="20% - Accent1 3 2 3 6" xfId="19919" xr:uid="{00000000-0005-0000-0000-00002A4D0000}"/>
    <cellStyle name="20% - Accent1 3 2 3 6 10" xfId="19920" xr:uid="{00000000-0005-0000-0000-00002B4D0000}"/>
    <cellStyle name="20% - Accent1 3 2 3 6 10 2" xfId="19921" xr:uid="{00000000-0005-0000-0000-00002C4D0000}"/>
    <cellStyle name="20% - Accent1 3 2 3 6 11" xfId="19922" xr:uid="{00000000-0005-0000-0000-00002D4D0000}"/>
    <cellStyle name="20% - Accent1 3 2 3 6 2" xfId="19923" xr:uid="{00000000-0005-0000-0000-00002E4D0000}"/>
    <cellStyle name="20% - Accent1 3 2 3 6 2 2" xfId="19924" xr:uid="{00000000-0005-0000-0000-00002F4D0000}"/>
    <cellStyle name="20% - Accent1 3 2 3 6 2 2 2" xfId="19925" xr:uid="{00000000-0005-0000-0000-0000304D0000}"/>
    <cellStyle name="20% - Accent1 3 2 3 6 2 2 2 2" xfId="19926" xr:uid="{00000000-0005-0000-0000-0000314D0000}"/>
    <cellStyle name="20% - Accent1 3 2 3 6 2 2 2 2 2" xfId="19927" xr:uid="{00000000-0005-0000-0000-0000324D0000}"/>
    <cellStyle name="20% - Accent1 3 2 3 6 2 2 2 3" xfId="19928" xr:uid="{00000000-0005-0000-0000-0000334D0000}"/>
    <cellStyle name="20% - Accent1 3 2 3 6 2 2 3" xfId="19929" xr:uid="{00000000-0005-0000-0000-0000344D0000}"/>
    <cellStyle name="20% - Accent1 3 2 3 6 2 2 3 2" xfId="19930" xr:uid="{00000000-0005-0000-0000-0000354D0000}"/>
    <cellStyle name="20% - Accent1 3 2 3 6 2 2 4" xfId="19931" xr:uid="{00000000-0005-0000-0000-0000364D0000}"/>
    <cellStyle name="20% - Accent1 3 2 3 6 2 3" xfId="19932" xr:uid="{00000000-0005-0000-0000-0000374D0000}"/>
    <cellStyle name="20% - Accent1 3 2 3 6 2 3 2" xfId="19933" xr:uid="{00000000-0005-0000-0000-0000384D0000}"/>
    <cellStyle name="20% - Accent1 3 2 3 6 2 3 2 2" xfId="19934" xr:uid="{00000000-0005-0000-0000-0000394D0000}"/>
    <cellStyle name="20% - Accent1 3 2 3 6 2 3 2 2 2" xfId="19935" xr:uid="{00000000-0005-0000-0000-00003A4D0000}"/>
    <cellStyle name="20% - Accent1 3 2 3 6 2 3 2 3" xfId="19936" xr:uid="{00000000-0005-0000-0000-00003B4D0000}"/>
    <cellStyle name="20% - Accent1 3 2 3 6 2 3 3" xfId="19937" xr:uid="{00000000-0005-0000-0000-00003C4D0000}"/>
    <cellStyle name="20% - Accent1 3 2 3 6 2 3 3 2" xfId="19938" xr:uid="{00000000-0005-0000-0000-00003D4D0000}"/>
    <cellStyle name="20% - Accent1 3 2 3 6 2 3 4" xfId="19939" xr:uid="{00000000-0005-0000-0000-00003E4D0000}"/>
    <cellStyle name="20% - Accent1 3 2 3 6 2 4" xfId="19940" xr:uid="{00000000-0005-0000-0000-00003F4D0000}"/>
    <cellStyle name="20% - Accent1 3 2 3 6 2 4 2" xfId="19941" xr:uid="{00000000-0005-0000-0000-0000404D0000}"/>
    <cellStyle name="20% - Accent1 3 2 3 6 2 4 2 2" xfId="19942" xr:uid="{00000000-0005-0000-0000-0000414D0000}"/>
    <cellStyle name="20% - Accent1 3 2 3 6 2 4 2 2 2" xfId="19943" xr:uid="{00000000-0005-0000-0000-0000424D0000}"/>
    <cellStyle name="20% - Accent1 3 2 3 6 2 4 2 3" xfId="19944" xr:uid="{00000000-0005-0000-0000-0000434D0000}"/>
    <cellStyle name="20% - Accent1 3 2 3 6 2 4 3" xfId="19945" xr:uid="{00000000-0005-0000-0000-0000444D0000}"/>
    <cellStyle name="20% - Accent1 3 2 3 6 2 4 3 2" xfId="19946" xr:uid="{00000000-0005-0000-0000-0000454D0000}"/>
    <cellStyle name="20% - Accent1 3 2 3 6 2 4 4" xfId="19947" xr:uid="{00000000-0005-0000-0000-0000464D0000}"/>
    <cellStyle name="20% - Accent1 3 2 3 6 2 5" xfId="19948" xr:uid="{00000000-0005-0000-0000-0000474D0000}"/>
    <cellStyle name="20% - Accent1 3 2 3 6 2 5 2" xfId="19949" xr:uid="{00000000-0005-0000-0000-0000484D0000}"/>
    <cellStyle name="20% - Accent1 3 2 3 6 2 5 2 2" xfId="19950" xr:uid="{00000000-0005-0000-0000-0000494D0000}"/>
    <cellStyle name="20% - Accent1 3 2 3 6 2 5 3" xfId="19951" xr:uid="{00000000-0005-0000-0000-00004A4D0000}"/>
    <cellStyle name="20% - Accent1 3 2 3 6 2 6" xfId="19952" xr:uid="{00000000-0005-0000-0000-00004B4D0000}"/>
    <cellStyle name="20% - Accent1 3 2 3 6 2 6 2" xfId="19953" xr:uid="{00000000-0005-0000-0000-00004C4D0000}"/>
    <cellStyle name="20% - Accent1 3 2 3 6 2 6 2 2" xfId="19954" xr:uid="{00000000-0005-0000-0000-00004D4D0000}"/>
    <cellStyle name="20% - Accent1 3 2 3 6 2 6 3" xfId="19955" xr:uid="{00000000-0005-0000-0000-00004E4D0000}"/>
    <cellStyle name="20% - Accent1 3 2 3 6 2 7" xfId="19956" xr:uid="{00000000-0005-0000-0000-00004F4D0000}"/>
    <cellStyle name="20% - Accent1 3 2 3 6 2 7 2" xfId="19957" xr:uid="{00000000-0005-0000-0000-0000504D0000}"/>
    <cellStyle name="20% - Accent1 3 2 3 6 2 8" xfId="19958" xr:uid="{00000000-0005-0000-0000-0000514D0000}"/>
    <cellStyle name="20% - Accent1 3 2 3 6 2 8 2" xfId="19959" xr:uid="{00000000-0005-0000-0000-0000524D0000}"/>
    <cellStyle name="20% - Accent1 3 2 3 6 2 9" xfId="19960" xr:uid="{00000000-0005-0000-0000-0000534D0000}"/>
    <cellStyle name="20% - Accent1 3 2 3 6 3" xfId="19961" xr:uid="{00000000-0005-0000-0000-0000544D0000}"/>
    <cellStyle name="20% - Accent1 3 2 3 6 3 2" xfId="19962" xr:uid="{00000000-0005-0000-0000-0000554D0000}"/>
    <cellStyle name="20% - Accent1 3 2 3 6 3 2 2" xfId="19963" xr:uid="{00000000-0005-0000-0000-0000564D0000}"/>
    <cellStyle name="20% - Accent1 3 2 3 6 3 2 2 2" xfId="19964" xr:uid="{00000000-0005-0000-0000-0000574D0000}"/>
    <cellStyle name="20% - Accent1 3 2 3 6 3 2 2 2 2" xfId="19965" xr:uid="{00000000-0005-0000-0000-0000584D0000}"/>
    <cellStyle name="20% - Accent1 3 2 3 6 3 2 2 3" xfId="19966" xr:uid="{00000000-0005-0000-0000-0000594D0000}"/>
    <cellStyle name="20% - Accent1 3 2 3 6 3 2 3" xfId="19967" xr:uid="{00000000-0005-0000-0000-00005A4D0000}"/>
    <cellStyle name="20% - Accent1 3 2 3 6 3 2 3 2" xfId="19968" xr:uid="{00000000-0005-0000-0000-00005B4D0000}"/>
    <cellStyle name="20% - Accent1 3 2 3 6 3 2 4" xfId="19969" xr:uid="{00000000-0005-0000-0000-00005C4D0000}"/>
    <cellStyle name="20% - Accent1 3 2 3 6 3 3" xfId="19970" xr:uid="{00000000-0005-0000-0000-00005D4D0000}"/>
    <cellStyle name="20% - Accent1 3 2 3 6 3 3 2" xfId="19971" xr:uid="{00000000-0005-0000-0000-00005E4D0000}"/>
    <cellStyle name="20% - Accent1 3 2 3 6 3 3 2 2" xfId="19972" xr:uid="{00000000-0005-0000-0000-00005F4D0000}"/>
    <cellStyle name="20% - Accent1 3 2 3 6 3 3 2 2 2" xfId="19973" xr:uid="{00000000-0005-0000-0000-0000604D0000}"/>
    <cellStyle name="20% - Accent1 3 2 3 6 3 3 2 3" xfId="19974" xr:uid="{00000000-0005-0000-0000-0000614D0000}"/>
    <cellStyle name="20% - Accent1 3 2 3 6 3 3 3" xfId="19975" xr:uid="{00000000-0005-0000-0000-0000624D0000}"/>
    <cellStyle name="20% - Accent1 3 2 3 6 3 3 3 2" xfId="19976" xr:uid="{00000000-0005-0000-0000-0000634D0000}"/>
    <cellStyle name="20% - Accent1 3 2 3 6 3 3 4" xfId="19977" xr:uid="{00000000-0005-0000-0000-0000644D0000}"/>
    <cellStyle name="20% - Accent1 3 2 3 6 3 4" xfId="19978" xr:uid="{00000000-0005-0000-0000-0000654D0000}"/>
    <cellStyle name="20% - Accent1 3 2 3 6 3 4 2" xfId="19979" xr:uid="{00000000-0005-0000-0000-0000664D0000}"/>
    <cellStyle name="20% - Accent1 3 2 3 6 3 4 2 2" xfId="19980" xr:uid="{00000000-0005-0000-0000-0000674D0000}"/>
    <cellStyle name="20% - Accent1 3 2 3 6 3 4 2 2 2" xfId="19981" xr:uid="{00000000-0005-0000-0000-0000684D0000}"/>
    <cellStyle name="20% - Accent1 3 2 3 6 3 4 2 3" xfId="19982" xr:uid="{00000000-0005-0000-0000-0000694D0000}"/>
    <cellStyle name="20% - Accent1 3 2 3 6 3 4 3" xfId="19983" xr:uid="{00000000-0005-0000-0000-00006A4D0000}"/>
    <cellStyle name="20% - Accent1 3 2 3 6 3 4 3 2" xfId="19984" xr:uid="{00000000-0005-0000-0000-00006B4D0000}"/>
    <cellStyle name="20% - Accent1 3 2 3 6 3 4 4" xfId="19985" xr:uid="{00000000-0005-0000-0000-00006C4D0000}"/>
    <cellStyle name="20% - Accent1 3 2 3 6 3 5" xfId="19986" xr:uid="{00000000-0005-0000-0000-00006D4D0000}"/>
    <cellStyle name="20% - Accent1 3 2 3 6 3 5 2" xfId="19987" xr:uid="{00000000-0005-0000-0000-00006E4D0000}"/>
    <cellStyle name="20% - Accent1 3 2 3 6 3 5 2 2" xfId="19988" xr:uid="{00000000-0005-0000-0000-00006F4D0000}"/>
    <cellStyle name="20% - Accent1 3 2 3 6 3 5 3" xfId="19989" xr:uid="{00000000-0005-0000-0000-0000704D0000}"/>
    <cellStyle name="20% - Accent1 3 2 3 6 3 6" xfId="19990" xr:uid="{00000000-0005-0000-0000-0000714D0000}"/>
    <cellStyle name="20% - Accent1 3 2 3 6 3 6 2" xfId="19991" xr:uid="{00000000-0005-0000-0000-0000724D0000}"/>
    <cellStyle name="20% - Accent1 3 2 3 6 3 6 2 2" xfId="19992" xr:uid="{00000000-0005-0000-0000-0000734D0000}"/>
    <cellStyle name="20% - Accent1 3 2 3 6 3 6 3" xfId="19993" xr:uid="{00000000-0005-0000-0000-0000744D0000}"/>
    <cellStyle name="20% - Accent1 3 2 3 6 3 7" xfId="19994" xr:uid="{00000000-0005-0000-0000-0000754D0000}"/>
    <cellStyle name="20% - Accent1 3 2 3 6 3 7 2" xfId="19995" xr:uid="{00000000-0005-0000-0000-0000764D0000}"/>
    <cellStyle name="20% - Accent1 3 2 3 6 3 8" xfId="19996" xr:uid="{00000000-0005-0000-0000-0000774D0000}"/>
    <cellStyle name="20% - Accent1 3 2 3 6 3 8 2" xfId="19997" xr:uid="{00000000-0005-0000-0000-0000784D0000}"/>
    <cellStyle name="20% - Accent1 3 2 3 6 3 9" xfId="19998" xr:uid="{00000000-0005-0000-0000-0000794D0000}"/>
    <cellStyle name="20% - Accent1 3 2 3 6 4" xfId="19999" xr:uid="{00000000-0005-0000-0000-00007A4D0000}"/>
    <cellStyle name="20% - Accent1 3 2 3 6 4 2" xfId="20000" xr:uid="{00000000-0005-0000-0000-00007B4D0000}"/>
    <cellStyle name="20% - Accent1 3 2 3 6 4 2 2" xfId="20001" xr:uid="{00000000-0005-0000-0000-00007C4D0000}"/>
    <cellStyle name="20% - Accent1 3 2 3 6 4 2 2 2" xfId="20002" xr:uid="{00000000-0005-0000-0000-00007D4D0000}"/>
    <cellStyle name="20% - Accent1 3 2 3 6 4 2 3" xfId="20003" xr:uid="{00000000-0005-0000-0000-00007E4D0000}"/>
    <cellStyle name="20% - Accent1 3 2 3 6 4 3" xfId="20004" xr:uid="{00000000-0005-0000-0000-00007F4D0000}"/>
    <cellStyle name="20% - Accent1 3 2 3 6 4 3 2" xfId="20005" xr:uid="{00000000-0005-0000-0000-0000804D0000}"/>
    <cellStyle name="20% - Accent1 3 2 3 6 4 4" xfId="20006" xr:uid="{00000000-0005-0000-0000-0000814D0000}"/>
    <cellStyle name="20% - Accent1 3 2 3 6 5" xfId="20007" xr:uid="{00000000-0005-0000-0000-0000824D0000}"/>
    <cellStyle name="20% - Accent1 3 2 3 6 5 2" xfId="20008" xr:uid="{00000000-0005-0000-0000-0000834D0000}"/>
    <cellStyle name="20% - Accent1 3 2 3 6 5 2 2" xfId="20009" xr:uid="{00000000-0005-0000-0000-0000844D0000}"/>
    <cellStyle name="20% - Accent1 3 2 3 6 5 2 2 2" xfId="20010" xr:uid="{00000000-0005-0000-0000-0000854D0000}"/>
    <cellStyle name="20% - Accent1 3 2 3 6 5 2 3" xfId="20011" xr:uid="{00000000-0005-0000-0000-0000864D0000}"/>
    <cellStyle name="20% - Accent1 3 2 3 6 5 3" xfId="20012" xr:uid="{00000000-0005-0000-0000-0000874D0000}"/>
    <cellStyle name="20% - Accent1 3 2 3 6 5 3 2" xfId="20013" xr:uid="{00000000-0005-0000-0000-0000884D0000}"/>
    <cellStyle name="20% - Accent1 3 2 3 6 5 4" xfId="20014" xr:uid="{00000000-0005-0000-0000-0000894D0000}"/>
    <cellStyle name="20% - Accent1 3 2 3 6 6" xfId="20015" xr:uid="{00000000-0005-0000-0000-00008A4D0000}"/>
    <cellStyle name="20% - Accent1 3 2 3 6 6 2" xfId="20016" xr:uid="{00000000-0005-0000-0000-00008B4D0000}"/>
    <cellStyle name="20% - Accent1 3 2 3 6 6 2 2" xfId="20017" xr:uid="{00000000-0005-0000-0000-00008C4D0000}"/>
    <cellStyle name="20% - Accent1 3 2 3 6 6 2 2 2" xfId="20018" xr:uid="{00000000-0005-0000-0000-00008D4D0000}"/>
    <cellStyle name="20% - Accent1 3 2 3 6 6 2 3" xfId="20019" xr:uid="{00000000-0005-0000-0000-00008E4D0000}"/>
    <cellStyle name="20% - Accent1 3 2 3 6 6 3" xfId="20020" xr:uid="{00000000-0005-0000-0000-00008F4D0000}"/>
    <cellStyle name="20% - Accent1 3 2 3 6 6 3 2" xfId="20021" xr:uid="{00000000-0005-0000-0000-0000904D0000}"/>
    <cellStyle name="20% - Accent1 3 2 3 6 6 4" xfId="20022" xr:uid="{00000000-0005-0000-0000-0000914D0000}"/>
    <cellStyle name="20% - Accent1 3 2 3 6 7" xfId="20023" xr:uid="{00000000-0005-0000-0000-0000924D0000}"/>
    <cellStyle name="20% - Accent1 3 2 3 6 7 2" xfId="20024" xr:uid="{00000000-0005-0000-0000-0000934D0000}"/>
    <cellStyle name="20% - Accent1 3 2 3 6 7 2 2" xfId="20025" xr:uid="{00000000-0005-0000-0000-0000944D0000}"/>
    <cellStyle name="20% - Accent1 3 2 3 6 7 3" xfId="20026" xr:uid="{00000000-0005-0000-0000-0000954D0000}"/>
    <cellStyle name="20% - Accent1 3 2 3 6 8" xfId="20027" xr:uid="{00000000-0005-0000-0000-0000964D0000}"/>
    <cellStyle name="20% - Accent1 3 2 3 6 8 2" xfId="20028" xr:uid="{00000000-0005-0000-0000-0000974D0000}"/>
    <cellStyle name="20% - Accent1 3 2 3 6 8 2 2" xfId="20029" xr:uid="{00000000-0005-0000-0000-0000984D0000}"/>
    <cellStyle name="20% - Accent1 3 2 3 6 8 3" xfId="20030" xr:uid="{00000000-0005-0000-0000-0000994D0000}"/>
    <cellStyle name="20% - Accent1 3 2 3 6 9" xfId="20031" xr:uid="{00000000-0005-0000-0000-00009A4D0000}"/>
    <cellStyle name="20% - Accent1 3 2 3 6 9 2" xfId="20032" xr:uid="{00000000-0005-0000-0000-00009B4D0000}"/>
    <cellStyle name="20% - Accent1 3 2 3 7" xfId="20033" xr:uid="{00000000-0005-0000-0000-00009C4D0000}"/>
    <cellStyle name="20% - Accent1 3 2 3 7 2" xfId="20034" xr:uid="{00000000-0005-0000-0000-00009D4D0000}"/>
    <cellStyle name="20% - Accent1 3 2 3 7 2 2" xfId="20035" xr:uid="{00000000-0005-0000-0000-00009E4D0000}"/>
    <cellStyle name="20% - Accent1 3 2 3 7 2 2 2" xfId="20036" xr:uid="{00000000-0005-0000-0000-00009F4D0000}"/>
    <cellStyle name="20% - Accent1 3 2 3 7 2 2 2 2" xfId="20037" xr:uid="{00000000-0005-0000-0000-0000A04D0000}"/>
    <cellStyle name="20% - Accent1 3 2 3 7 2 2 3" xfId="20038" xr:uid="{00000000-0005-0000-0000-0000A14D0000}"/>
    <cellStyle name="20% - Accent1 3 2 3 7 2 3" xfId="20039" xr:uid="{00000000-0005-0000-0000-0000A24D0000}"/>
    <cellStyle name="20% - Accent1 3 2 3 7 2 3 2" xfId="20040" xr:uid="{00000000-0005-0000-0000-0000A34D0000}"/>
    <cellStyle name="20% - Accent1 3 2 3 7 2 4" xfId="20041" xr:uid="{00000000-0005-0000-0000-0000A44D0000}"/>
    <cellStyle name="20% - Accent1 3 2 3 7 3" xfId="20042" xr:uid="{00000000-0005-0000-0000-0000A54D0000}"/>
    <cellStyle name="20% - Accent1 3 2 3 7 3 2" xfId="20043" xr:uid="{00000000-0005-0000-0000-0000A64D0000}"/>
    <cellStyle name="20% - Accent1 3 2 3 7 3 2 2" xfId="20044" xr:uid="{00000000-0005-0000-0000-0000A74D0000}"/>
    <cellStyle name="20% - Accent1 3 2 3 7 3 2 2 2" xfId="20045" xr:uid="{00000000-0005-0000-0000-0000A84D0000}"/>
    <cellStyle name="20% - Accent1 3 2 3 7 3 2 3" xfId="20046" xr:uid="{00000000-0005-0000-0000-0000A94D0000}"/>
    <cellStyle name="20% - Accent1 3 2 3 7 3 3" xfId="20047" xr:uid="{00000000-0005-0000-0000-0000AA4D0000}"/>
    <cellStyle name="20% - Accent1 3 2 3 7 3 3 2" xfId="20048" xr:uid="{00000000-0005-0000-0000-0000AB4D0000}"/>
    <cellStyle name="20% - Accent1 3 2 3 7 3 4" xfId="20049" xr:uid="{00000000-0005-0000-0000-0000AC4D0000}"/>
    <cellStyle name="20% - Accent1 3 2 3 7 4" xfId="20050" xr:uid="{00000000-0005-0000-0000-0000AD4D0000}"/>
    <cellStyle name="20% - Accent1 3 2 3 7 4 2" xfId="20051" xr:uid="{00000000-0005-0000-0000-0000AE4D0000}"/>
    <cellStyle name="20% - Accent1 3 2 3 7 4 2 2" xfId="20052" xr:uid="{00000000-0005-0000-0000-0000AF4D0000}"/>
    <cellStyle name="20% - Accent1 3 2 3 7 4 2 2 2" xfId="20053" xr:uid="{00000000-0005-0000-0000-0000B04D0000}"/>
    <cellStyle name="20% - Accent1 3 2 3 7 4 2 3" xfId="20054" xr:uid="{00000000-0005-0000-0000-0000B14D0000}"/>
    <cellStyle name="20% - Accent1 3 2 3 7 4 3" xfId="20055" xr:uid="{00000000-0005-0000-0000-0000B24D0000}"/>
    <cellStyle name="20% - Accent1 3 2 3 7 4 3 2" xfId="20056" xr:uid="{00000000-0005-0000-0000-0000B34D0000}"/>
    <cellStyle name="20% - Accent1 3 2 3 7 4 4" xfId="20057" xr:uid="{00000000-0005-0000-0000-0000B44D0000}"/>
    <cellStyle name="20% - Accent1 3 2 3 7 5" xfId="20058" xr:uid="{00000000-0005-0000-0000-0000B54D0000}"/>
    <cellStyle name="20% - Accent1 3 2 3 7 5 2" xfId="20059" xr:uid="{00000000-0005-0000-0000-0000B64D0000}"/>
    <cellStyle name="20% - Accent1 3 2 3 7 5 2 2" xfId="20060" xr:uid="{00000000-0005-0000-0000-0000B74D0000}"/>
    <cellStyle name="20% - Accent1 3 2 3 7 5 3" xfId="20061" xr:uid="{00000000-0005-0000-0000-0000B84D0000}"/>
    <cellStyle name="20% - Accent1 3 2 3 7 6" xfId="20062" xr:uid="{00000000-0005-0000-0000-0000B94D0000}"/>
    <cellStyle name="20% - Accent1 3 2 3 7 6 2" xfId="20063" xr:uid="{00000000-0005-0000-0000-0000BA4D0000}"/>
    <cellStyle name="20% - Accent1 3 2 3 7 6 2 2" xfId="20064" xr:uid="{00000000-0005-0000-0000-0000BB4D0000}"/>
    <cellStyle name="20% - Accent1 3 2 3 7 6 3" xfId="20065" xr:uid="{00000000-0005-0000-0000-0000BC4D0000}"/>
    <cellStyle name="20% - Accent1 3 2 3 7 7" xfId="20066" xr:uid="{00000000-0005-0000-0000-0000BD4D0000}"/>
    <cellStyle name="20% - Accent1 3 2 3 7 7 2" xfId="20067" xr:uid="{00000000-0005-0000-0000-0000BE4D0000}"/>
    <cellStyle name="20% - Accent1 3 2 3 7 8" xfId="20068" xr:uid="{00000000-0005-0000-0000-0000BF4D0000}"/>
    <cellStyle name="20% - Accent1 3 2 3 7 8 2" xfId="20069" xr:uid="{00000000-0005-0000-0000-0000C04D0000}"/>
    <cellStyle name="20% - Accent1 3 2 3 7 9" xfId="20070" xr:uid="{00000000-0005-0000-0000-0000C14D0000}"/>
    <cellStyle name="20% - Accent1 3 2 3 8" xfId="20071" xr:uid="{00000000-0005-0000-0000-0000C24D0000}"/>
    <cellStyle name="20% - Accent1 3 2 3 8 2" xfId="20072" xr:uid="{00000000-0005-0000-0000-0000C34D0000}"/>
    <cellStyle name="20% - Accent1 3 2 3 8 2 2" xfId="20073" xr:uid="{00000000-0005-0000-0000-0000C44D0000}"/>
    <cellStyle name="20% - Accent1 3 2 3 8 2 2 2" xfId="20074" xr:uid="{00000000-0005-0000-0000-0000C54D0000}"/>
    <cellStyle name="20% - Accent1 3 2 3 8 2 2 2 2" xfId="20075" xr:uid="{00000000-0005-0000-0000-0000C64D0000}"/>
    <cellStyle name="20% - Accent1 3 2 3 8 2 2 3" xfId="20076" xr:uid="{00000000-0005-0000-0000-0000C74D0000}"/>
    <cellStyle name="20% - Accent1 3 2 3 8 2 3" xfId="20077" xr:uid="{00000000-0005-0000-0000-0000C84D0000}"/>
    <cellStyle name="20% - Accent1 3 2 3 8 2 3 2" xfId="20078" xr:uid="{00000000-0005-0000-0000-0000C94D0000}"/>
    <cellStyle name="20% - Accent1 3 2 3 8 2 4" xfId="20079" xr:uid="{00000000-0005-0000-0000-0000CA4D0000}"/>
    <cellStyle name="20% - Accent1 3 2 3 8 3" xfId="20080" xr:uid="{00000000-0005-0000-0000-0000CB4D0000}"/>
    <cellStyle name="20% - Accent1 3 2 3 8 3 2" xfId="20081" xr:uid="{00000000-0005-0000-0000-0000CC4D0000}"/>
    <cellStyle name="20% - Accent1 3 2 3 8 3 2 2" xfId="20082" xr:uid="{00000000-0005-0000-0000-0000CD4D0000}"/>
    <cellStyle name="20% - Accent1 3 2 3 8 3 2 2 2" xfId="20083" xr:uid="{00000000-0005-0000-0000-0000CE4D0000}"/>
    <cellStyle name="20% - Accent1 3 2 3 8 3 2 3" xfId="20084" xr:uid="{00000000-0005-0000-0000-0000CF4D0000}"/>
    <cellStyle name="20% - Accent1 3 2 3 8 3 3" xfId="20085" xr:uid="{00000000-0005-0000-0000-0000D04D0000}"/>
    <cellStyle name="20% - Accent1 3 2 3 8 3 3 2" xfId="20086" xr:uid="{00000000-0005-0000-0000-0000D14D0000}"/>
    <cellStyle name="20% - Accent1 3 2 3 8 3 4" xfId="20087" xr:uid="{00000000-0005-0000-0000-0000D24D0000}"/>
    <cellStyle name="20% - Accent1 3 2 3 8 4" xfId="20088" xr:uid="{00000000-0005-0000-0000-0000D34D0000}"/>
    <cellStyle name="20% - Accent1 3 2 3 8 4 2" xfId="20089" xr:uid="{00000000-0005-0000-0000-0000D44D0000}"/>
    <cellStyle name="20% - Accent1 3 2 3 8 4 2 2" xfId="20090" xr:uid="{00000000-0005-0000-0000-0000D54D0000}"/>
    <cellStyle name="20% - Accent1 3 2 3 8 4 2 2 2" xfId="20091" xr:uid="{00000000-0005-0000-0000-0000D64D0000}"/>
    <cellStyle name="20% - Accent1 3 2 3 8 4 2 3" xfId="20092" xr:uid="{00000000-0005-0000-0000-0000D74D0000}"/>
    <cellStyle name="20% - Accent1 3 2 3 8 4 3" xfId="20093" xr:uid="{00000000-0005-0000-0000-0000D84D0000}"/>
    <cellStyle name="20% - Accent1 3 2 3 8 4 3 2" xfId="20094" xr:uid="{00000000-0005-0000-0000-0000D94D0000}"/>
    <cellStyle name="20% - Accent1 3 2 3 8 4 4" xfId="20095" xr:uid="{00000000-0005-0000-0000-0000DA4D0000}"/>
    <cellStyle name="20% - Accent1 3 2 3 8 5" xfId="20096" xr:uid="{00000000-0005-0000-0000-0000DB4D0000}"/>
    <cellStyle name="20% - Accent1 3 2 3 8 5 2" xfId="20097" xr:uid="{00000000-0005-0000-0000-0000DC4D0000}"/>
    <cellStyle name="20% - Accent1 3 2 3 8 5 2 2" xfId="20098" xr:uid="{00000000-0005-0000-0000-0000DD4D0000}"/>
    <cellStyle name="20% - Accent1 3 2 3 8 5 3" xfId="20099" xr:uid="{00000000-0005-0000-0000-0000DE4D0000}"/>
    <cellStyle name="20% - Accent1 3 2 3 8 6" xfId="20100" xr:uid="{00000000-0005-0000-0000-0000DF4D0000}"/>
    <cellStyle name="20% - Accent1 3 2 3 8 6 2" xfId="20101" xr:uid="{00000000-0005-0000-0000-0000E04D0000}"/>
    <cellStyle name="20% - Accent1 3 2 3 8 6 2 2" xfId="20102" xr:uid="{00000000-0005-0000-0000-0000E14D0000}"/>
    <cellStyle name="20% - Accent1 3 2 3 8 6 3" xfId="20103" xr:uid="{00000000-0005-0000-0000-0000E24D0000}"/>
    <cellStyle name="20% - Accent1 3 2 3 8 7" xfId="20104" xr:uid="{00000000-0005-0000-0000-0000E34D0000}"/>
    <cellStyle name="20% - Accent1 3 2 3 8 7 2" xfId="20105" xr:uid="{00000000-0005-0000-0000-0000E44D0000}"/>
    <cellStyle name="20% - Accent1 3 2 3 8 8" xfId="20106" xr:uid="{00000000-0005-0000-0000-0000E54D0000}"/>
    <cellStyle name="20% - Accent1 3 2 3 8 8 2" xfId="20107" xr:uid="{00000000-0005-0000-0000-0000E64D0000}"/>
    <cellStyle name="20% - Accent1 3 2 3 8 9" xfId="20108" xr:uid="{00000000-0005-0000-0000-0000E74D0000}"/>
    <cellStyle name="20% - Accent1 3 2 3 9" xfId="20109" xr:uid="{00000000-0005-0000-0000-0000E84D0000}"/>
    <cellStyle name="20% - Accent1 3 2 3 9 2" xfId="20110" xr:uid="{00000000-0005-0000-0000-0000E94D0000}"/>
    <cellStyle name="20% - Accent1 3 2 3 9 2 2" xfId="20111" xr:uid="{00000000-0005-0000-0000-0000EA4D0000}"/>
    <cellStyle name="20% - Accent1 3 2 3 9 2 2 2" xfId="20112" xr:uid="{00000000-0005-0000-0000-0000EB4D0000}"/>
    <cellStyle name="20% - Accent1 3 2 3 9 2 3" xfId="20113" xr:uid="{00000000-0005-0000-0000-0000EC4D0000}"/>
    <cellStyle name="20% - Accent1 3 2 3 9 3" xfId="20114" xr:uid="{00000000-0005-0000-0000-0000ED4D0000}"/>
    <cellStyle name="20% - Accent1 3 2 3 9 3 2" xfId="20115" xr:uid="{00000000-0005-0000-0000-0000EE4D0000}"/>
    <cellStyle name="20% - Accent1 3 2 3 9 4" xfId="20116" xr:uid="{00000000-0005-0000-0000-0000EF4D0000}"/>
    <cellStyle name="20% - Accent1 3 2 4" xfId="20117" xr:uid="{00000000-0005-0000-0000-0000F04D0000}"/>
    <cellStyle name="20% - Accent1 3 2 4 10" xfId="20118" xr:uid="{00000000-0005-0000-0000-0000F14D0000}"/>
    <cellStyle name="20% - Accent1 3 2 4 10 2" xfId="20119" xr:uid="{00000000-0005-0000-0000-0000F24D0000}"/>
    <cellStyle name="20% - Accent1 3 2 4 10 2 2" xfId="20120" xr:uid="{00000000-0005-0000-0000-0000F34D0000}"/>
    <cellStyle name="20% - Accent1 3 2 4 10 2 2 2" xfId="20121" xr:uid="{00000000-0005-0000-0000-0000F44D0000}"/>
    <cellStyle name="20% - Accent1 3 2 4 10 2 3" xfId="20122" xr:uid="{00000000-0005-0000-0000-0000F54D0000}"/>
    <cellStyle name="20% - Accent1 3 2 4 10 3" xfId="20123" xr:uid="{00000000-0005-0000-0000-0000F64D0000}"/>
    <cellStyle name="20% - Accent1 3 2 4 10 3 2" xfId="20124" xr:uid="{00000000-0005-0000-0000-0000F74D0000}"/>
    <cellStyle name="20% - Accent1 3 2 4 10 4" xfId="20125" xr:uid="{00000000-0005-0000-0000-0000F84D0000}"/>
    <cellStyle name="20% - Accent1 3 2 4 11" xfId="20126" xr:uid="{00000000-0005-0000-0000-0000F94D0000}"/>
    <cellStyle name="20% - Accent1 3 2 4 11 2" xfId="20127" xr:uid="{00000000-0005-0000-0000-0000FA4D0000}"/>
    <cellStyle name="20% - Accent1 3 2 4 11 2 2" xfId="20128" xr:uid="{00000000-0005-0000-0000-0000FB4D0000}"/>
    <cellStyle name="20% - Accent1 3 2 4 11 2 2 2" xfId="20129" xr:uid="{00000000-0005-0000-0000-0000FC4D0000}"/>
    <cellStyle name="20% - Accent1 3 2 4 11 2 3" xfId="20130" xr:uid="{00000000-0005-0000-0000-0000FD4D0000}"/>
    <cellStyle name="20% - Accent1 3 2 4 11 3" xfId="20131" xr:uid="{00000000-0005-0000-0000-0000FE4D0000}"/>
    <cellStyle name="20% - Accent1 3 2 4 11 3 2" xfId="20132" xr:uid="{00000000-0005-0000-0000-0000FF4D0000}"/>
    <cellStyle name="20% - Accent1 3 2 4 11 4" xfId="20133" xr:uid="{00000000-0005-0000-0000-0000004E0000}"/>
    <cellStyle name="20% - Accent1 3 2 4 12" xfId="20134" xr:uid="{00000000-0005-0000-0000-0000014E0000}"/>
    <cellStyle name="20% - Accent1 3 2 4 12 2" xfId="20135" xr:uid="{00000000-0005-0000-0000-0000024E0000}"/>
    <cellStyle name="20% - Accent1 3 2 4 12 2 2" xfId="20136" xr:uid="{00000000-0005-0000-0000-0000034E0000}"/>
    <cellStyle name="20% - Accent1 3 2 4 12 3" xfId="20137" xr:uid="{00000000-0005-0000-0000-0000044E0000}"/>
    <cellStyle name="20% - Accent1 3 2 4 13" xfId="20138" xr:uid="{00000000-0005-0000-0000-0000054E0000}"/>
    <cellStyle name="20% - Accent1 3 2 4 13 2" xfId="20139" xr:uid="{00000000-0005-0000-0000-0000064E0000}"/>
    <cellStyle name="20% - Accent1 3 2 4 13 2 2" xfId="20140" xr:uid="{00000000-0005-0000-0000-0000074E0000}"/>
    <cellStyle name="20% - Accent1 3 2 4 13 3" xfId="20141" xr:uid="{00000000-0005-0000-0000-0000084E0000}"/>
    <cellStyle name="20% - Accent1 3 2 4 14" xfId="20142" xr:uid="{00000000-0005-0000-0000-0000094E0000}"/>
    <cellStyle name="20% - Accent1 3 2 4 14 2" xfId="20143" xr:uid="{00000000-0005-0000-0000-00000A4E0000}"/>
    <cellStyle name="20% - Accent1 3 2 4 15" xfId="20144" xr:uid="{00000000-0005-0000-0000-00000B4E0000}"/>
    <cellStyle name="20% - Accent1 3 2 4 15 2" xfId="20145" xr:uid="{00000000-0005-0000-0000-00000C4E0000}"/>
    <cellStyle name="20% - Accent1 3 2 4 16" xfId="20146" xr:uid="{00000000-0005-0000-0000-00000D4E0000}"/>
    <cellStyle name="20% - Accent1 3 2 4 2" xfId="20147" xr:uid="{00000000-0005-0000-0000-00000E4E0000}"/>
    <cellStyle name="20% - Accent1 3 2 4 2 10" xfId="20148" xr:uid="{00000000-0005-0000-0000-00000F4E0000}"/>
    <cellStyle name="20% - Accent1 3 2 4 2 10 2" xfId="20149" xr:uid="{00000000-0005-0000-0000-0000104E0000}"/>
    <cellStyle name="20% - Accent1 3 2 4 2 10 2 2" xfId="20150" xr:uid="{00000000-0005-0000-0000-0000114E0000}"/>
    <cellStyle name="20% - Accent1 3 2 4 2 10 2 2 2" xfId="20151" xr:uid="{00000000-0005-0000-0000-0000124E0000}"/>
    <cellStyle name="20% - Accent1 3 2 4 2 10 2 3" xfId="20152" xr:uid="{00000000-0005-0000-0000-0000134E0000}"/>
    <cellStyle name="20% - Accent1 3 2 4 2 10 3" xfId="20153" xr:uid="{00000000-0005-0000-0000-0000144E0000}"/>
    <cellStyle name="20% - Accent1 3 2 4 2 10 3 2" xfId="20154" xr:uid="{00000000-0005-0000-0000-0000154E0000}"/>
    <cellStyle name="20% - Accent1 3 2 4 2 10 4" xfId="20155" xr:uid="{00000000-0005-0000-0000-0000164E0000}"/>
    <cellStyle name="20% - Accent1 3 2 4 2 11" xfId="20156" xr:uid="{00000000-0005-0000-0000-0000174E0000}"/>
    <cellStyle name="20% - Accent1 3 2 4 2 11 2" xfId="20157" xr:uid="{00000000-0005-0000-0000-0000184E0000}"/>
    <cellStyle name="20% - Accent1 3 2 4 2 11 2 2" xfId="20158" xr:uid="{00000000-0005-0000-0000-0000194E0000}"/>
    <cellStyle name="20% - Accent1 3 2 4 2 11 3" xfId="20159" xr:uid="{00000000-0005-0000-0000-00001A4E0000}"/>
    <cellStyle name="20% - Accent1 3 2 4 2 12" xfId="20160" xr:uid="{00000000-0005-0000-0000-00001B4E0000}"/>
    <cellStyle name="20% - Accent1 3 2 4 2 12 2" xfId="20161" xr:uid="{00000000-0005-0000-0000-00001C4E0000}"/>
    <cellStyle name="20% - Accent1 3 2 4 2 12 2 2" xfId="20162" xr:uid="{00000000-0005-0000-0000-00001D4E0000}"/>
    <cellStyle name="20% - Accent1 3 2 4 2 12 3" xfId="20163" xr:uid="{00000000-0005-0000-0000-00001E4E0000}"/>
    <cellStyle name="20% - Accent1 3 2 4 2 13" xfId="20164" xr:uid="{00000000-0005-0000-0000-00001F4E0000}"/>
    <cellStyle name="20% - Accent1 3 2 4 2 13 2" xfId="20165" xr:uid="{00000000-0005-0000-0000-0000204E0000}"/>
    <cellStyle name="20% - Accent1 3 2 4 2 14" xfId="20166" xr:uid="{00000000-0005-0000-0000-0000214E0000}"/>
    <cellStyle name="20% - Accent1 3 2 4 2 14 2" xfId="20167" xr:uid="{00000000-0005-0000-0000-0000224E0000}"/>
    <cellStyle name="20% - Accent1 3 2 4 2 15" xfId="20168" xr:uid="{00000000-0005-0000-0000-0000234E0000}"/>
    <cellStyle name="20% - Accent1 3 2 4 2 2" xfId="20169" xr:uid="{00000000-0005-0000-0000-0000244E0000}"/>
    <cellStyle name="20% - Accent1 3 2 4 2 2 10" xfId="20170" xr:uid="{00000000-0005-0000-0000-0000254E0000}"/>
    <cellStyle name="20% - Accent1 3 2 4 2 2 10 2" xfId="20171" xr:uid="{00000000-0005-0000-0000-0000264E0000}"/>
    <cellStyle name="20% - Accent1 3 2 4 2 2 10 2 2" xfId="20172" xr:uid="{00000000-0005-0000-0000-0000274E0000}"/>
    <cellStyle name="20% - Accent1 3 2 4 2 2 10 3" xfId="20173" xr:uid="{00000000-0005-0000-0000-0000284E0000}"/>
    <cellStyle name="20% - Accent1 3 2 4 2 2 11" xfId="20174" xr:uid="{00000000-0005-0000-0000-0000294E0000}"/>
    <cellStyle name="20% - Accent1 3 2 4 2 2 11 2" xfId="20175" xr:uid="{00000000-0005-0000-0000-00002A4E0000}"/>
    <cellStyle name="20% - Accent1 3 2 4 2 2 11 2 2" xfId="20176" xr:uid="{00000000-0005-0000-0000-00002B4E0000}"/>
    <cellStyle name="20% - Accent1 3 2 4 2 2 11 3" xfId="20177" xr:uid="{00000000-0005-0000-0000-00002C4E0000}"/>
    <cellStyle name="20% - Accent1 3 2 4 2 2 12" xfId="20178" xr:uid="{00000000-0005-0000-0000-00002D4E0000}"/>
    <cellStyle name="20% - Accent1 3 2 4 2 2 12 2" xfId="20179" xr:uid="{00000000-0005-0000-0000-00002E4E0000}"/>
    <cellStyle name="20% - Accent1 3 2 4 2 2 13" xfId="20180" xr:uid="{00000000-0005-0000-0000-00002F4E0000}"/>
    <cellStyle name="20% - Accent1 3 2 4 2 2 13 2" xfId="20181" xr:uid="{00000000-0005-0000-0000-0000304E0000}"/>
    <cellStyle name="20% - Accent1 3 2 4 2 2 14" xfId="20182" xr:uid="{00000000-0005-0000-0000-0000314E0000}"/>
    <cellStyle name="20% - Accent1 3 2 4 2 2 2" xfId="20183" xr:uid="{00000000-0005-0000-0000-0000324E0000}"/>
    <cellStyle name="20% - Accent1 3 2 4 2 2 2 10" xfId="20184" xr:uid="{00000000-0005-0000-0000-0000334E0000}"/>
    <cellStyle name="20% - Accent1 3 2 4 2 2 2 10 2" xfId="20185" xr:uid="{00000000-0005-0000-0000-0000344E0000}"/>
    <cellStyle name="20% - Accent1 3 2 4 2 2 2 11" xfId="20186" xr:uid="{00000000-0005-0000-0000-0000354E0000}"/>
    <cellStyle name="20% - Accent1 3 2 4 2 2 2 2" xfId="20187" xr:uid="{00000000-0005-0000-0000-0000364E0000}"/>
    <cellStyle name="20% - Accent1 3 2 4 2 2 2 2 2" xfId="20188" xr:uid="{00000000-0005-0000-0000-0000374E0000}"/>
    <cellStyle name="20% - Accent1 3 2 4 2 2 2 2 2 2" xfId="20189" xr:uid="{00000000-0005-0000-0000-0000384E0000}"/>
    <cellStyle name="20% - Accent1 3 2 4 2 2 2 2 2 2 2" xfId="20190" xr:uid="{00000000-0005-0000-0000-0000394E0000}"/>
    <cellStyle name="20% - Accent1 3 2 4 2 2 2 2 2 2 2 2" xfId="20191" xr:uid="{00000000-0005-0000-0000-00003A4E0000}"/>
    <cellStyle name="20% - Accent1 3 2 4 2 2 2 2 2 2 3" xfId="20192" xr:uid="{00000000-0005-0000-0000-00003B4E0000}"/>
    <cellStyle name="20% - Accent1 3 2 4 2 2 2 2 2 3" xfId="20193" xr:uid="{00000000-0005-0000-0000-00003C4E0000}"/>
    <cellStyle name="20% - Accent1 3 2 4 2 2 2 2 2 3 2" xfId="20194" xr:uid="{00000000-0005-0000-0000-00003D4E0000}"/>
    <cellStyle name="20% - Accent1 3 2 4 2 2 2 2 2 4" xfId="20195" xr:uid="{00000000-0005-0000-0000-00003E4E0000}"/>
    <cellStyle name="20% - Accent1 3 2 4 2 2 2 2 3" xfId="20196" xr:uid="{00000000-0005-0000-0000-00003F4E0000}"/>
    <cellStyle name="20% - Accent1 3 2 4 2 2 2 2 3 2" xfId="20197" xr:uid="{00000000-0005-0000-0000-0000404E0000}"/>
    <cellStyle name="20% - Accent1 3 2 4 2 2 2 2 3 2 2" xfId="20198" xr:uid="{00000000-0005-0000-0000-0000414E0000}"/>
    <cellStyle name="20% - Accent1 3 2 4 2 2 2 2 3 2 2 2" xfId="20199" xr:uid="{00000000-0005-0000-0000-0000424E0000}"/>
    <cellStyle name="20% - Accent1 3 2 4 2 2 2 2 3 2 3" xfId="20200" xr:uid="{00000000-0005-0000-0000-0000434E0000}"/>
    <cellStyle name="20% - Accent1 3 2 4 2 2 2 2 3 3" xfId="20201" xr:uid="{00000000-0005-0000-0000-0000444E0000}"/>
    <cellStyle name="20% - Accent1 3 2 4 2 2 2 2 3 3 2" xfId="20202" xr:uid="{00000000-0005-0000-0000-0000454E0000}"/>
    <cellStyle name="20% - Accent1 3 2 4 2 2 2 2 3 4" xfId="20203" xr:uid="{00000000-0005-0000-0000-0000464E0000}"/>
    <cellStyle name="20% - Accent1 3 2 4 2 2 2 2 4" xfId="20204" xr:uid="{00000000-0005-0000-0000-0000474E0000}"/>
    <cellStyle name="20% - Accent1 3 2 4 2 2 2 2 4 2" xfId="20205" xr:uid="{00000000-0005-0000-0000-0000484E0000}"/>
    <cellStyle name="20% - Accent1 3 2 4 2 2 2 2 4 2 2" xfId="20206" xr:uid="{00000000-0005-0000-0000-0000494E0000}"/>
    <cellStyle name="20% - Accent1 3 2 4 2 2 2 2 4 2 2 2" xfId="20207" xr:uid="{00000000-0005-0000-0000-00004A4E0000}"/>
    <cellStyle name="20% - Accent1 3 2 4 2 2 2 2 4 2 3" xfId="20208" xr:uid="{00000000-0005-0000-0000-00004B4E0000}"/>
    <cellStyle name="20% - Accent1 3 2 4 2 2 2 2 4 3" xfId="20209" xr:uid="{00000000-0005-0000-0000-00004C4E0000}"/>
    <cellStyle name="20% - Accent1 3 2 4 2 2 2 2 4 3 2" xfId="20210" xr:uid="{00000000-0005-0000-0000-00004D4E0000}"/>
    <cellStyle name="20% - Accent1 3 2 4 2 2 2 2 4 4" xfId="20211" xr:uid="{00000000-0005-0000-0000-00004E4E0000}"/>
    <cellStyle name="20% - Accent1 3 2 4 2 2 2 2 5" xfId="20212" xr:uid="{00000000-0005-0000-0000-00004F4E0000}"/>
    <cellStyle name="20% - Accent1 3 2 4 2 2 2 2 5 2" xfId="20213" xr:uid="{00000000-0005-0000-0000-0000504E0000}"/>
    <cellStyle name="20% - Accent1 3 2 4 2 2 2 2 5 2 2" xfId="20214" xr:uid="{00000000-0005-0000-0000-0000514E0000}"/>
    <cellStyle name="20% - Accent1 3 2 4 2 2 2 2 5 3" xfId="20215" xr:uid="{00000000-0005-0000-0000-0000524E0000}"/>
    <cellStyle name="20% - Accent1 3 2 4 2 2 2 2 6" xfId="20216" xr:uid="{00000000-0005-0000-0000-0000534E0000}"/>
    <cellStyle name="20% - Accent1 3 2 4 2 2 2 2 6 2" xfId="20217" xr:uid="{00000000-0005-0000-0000-0000544E0000}"/>
    <cellStyle name="20% - Accent1 3 2 4 2 2 2 2 6 2 2" xfId="20218" xr:uid="{00000000-0005-0000-0000-0000554E0000}"/>
    <cellStyle name="20% - Accent1 3 2 4 2 2 2 2 6 3" xfId="20219" xr:uid="{00000000-0005-0000-0000-0000564E0000}"/>
    <cellStyle name="20% - Accent1 3 2 4 2 2 2 2 7" xfId="20220" xr:uid="{00000000-0005-0000-0000-0000574E0000}"/>
    <cellStyle name="20% - Accent1 3 2 4 2 2 2 2 7 2" xfId="20221" xr:uid="{00000000-0005-0000-0000-0000584E0000}"/>
    <cellStyle name="20% - Accent1 3 2 4 2 2 2 2 8" xfId="20222" xr:uid="{00000000-0005-0000-0000-0000594E0000}"/>
    <cellStyle name="20% - Accent1 3 2 4 2 2 2 2 8 2" xfId="20223" xr:uid="{00000000-0005-0000-0000-00005A4E0000}"/>
    <cellStyle name="20% - Accent1 3 2 4 2 2 2 2 9" xfId="20224" xr:uid="{00000000-0005-0000-0000-00005B4E0000}"/>
    <cellStyle name="20% - Accent1 3 2 4 2 2 2 3" xfId="20225" xr:uid="{00000000-0005-0000-0000-00005C4E0000}"/>
    <cellStyle name="20% - Accent1 3 2 4 2 2 2 3 2" xfId="20226" xr:uid="{00000000-0005-0000-0000-00005D4E0000}"/>
    <cellStyle name="20% - Accent1 3 2 4 2 2 2 3 2 2" xfId="20227" xr:uid="{00000000-0005-0000-0000-00005E4E0000}"/>
    <cellStyle name="20% - Accent1 3 2 4 2 2 2 3 2 2 2" xfId="20228" xr:uid="{00000000-0005-0000-0000-00005F4E0000}"/>
    <cellStyle name="20% - Accent1 3 2 4 2 2 2 3 2 2 2 2" xfId="20229" xr:uid="{00000000-0005-0000-0000-0000604E0000}"/>
    <cellStyle name="20% - Accent1 3 2 4 2 2 2 3 2 2 3" xfId="20230" xr:uid="{00000000-0005-0000-0000-0000614E0000}"/>
    <cellStyle name="20% - Accent1 3 2 4 2 2 2 3 2 3" xfId="20231" xr:uid="{00000000-0005-0000-0000-0000624E0000}"/>
    <cellStyle name="20% - Accent1 3 2 4 2 2 2 3 2 3 2" xfId="20232" xr:uid="{00000000-0005-0000-0000-0000634E0000}"/>
    <cellStyle name="20% - Accent1 3 2 4 2 2 2 3 2 4" xfId="20233" xr:uid="{00000000-0005-0000-0000-0000644E0000}"/>
    <cellStyle name="20% - Accent1 3 2 4 2 2 2 3 3" xfId="20234" xr:uid="{00000000-0005-0000-0000-0000654E0000}"/>
    <cellStyle name="20% - Accent1 3 2 4 2 2 2 3 3 2" xfId="20235" xr:uid="{00000000-0005-0000-0000-0000664E0000}"/>
    <cellStyle name="20% - Accent1 3 2 4 2 2 2 3 3 2 2" xfId="20236" xr:uid="{00000000-0005-0000-0000-0000674E0000}"/>
    <cellStyle name="20% - Accent1 3 2 4 2 2 2 3 3 2 2 2" xfId="20237" xr:uid="{00000000-0005-0000-0000-0000684E0000}"/>
    <cellStyle name="20% - Accent1 3 2 4 2 2 2 3 3 2 3" xfId="20238" xr:uid="{00000000-0005-0000-0000-0000694E0000}"/>
    <cellStyle name="20% - Accent1 3 2 4 2 2 2 3 3 3" xfId="20239" xr:uid="{00000000-0005-0000-0000-00006A4E0000}"/>
    <cellStyle name="20% - Accent1 3 2 4 2 2 2 3 3 3 2" xfId="20240" xr:uid="{00000000-0005-0000-0000-00006B4E0000}"/>
    <cellStyle name="20% - Accent1 3 2 4 2 2 2 3 3 4" xfId="20241" xr:uid="{00000000-0005-0000-0000-00006C4E0000}"/>
    <cellStyle name="20% - Accent1 3 2 4 2 2 2 3 4" xfId="20242" xr:uid="{00000000-0005-0000-0000-00006D4E0000}"/>
    <cellStyle name="20% - Accent1 3 2 4 2 2 2 3 4 2" xfId="20243" xr:uid="{00000000-0005-0000-0000-00006E4E0000}"/>
    <cellStyle name="20% - Accent1 3 2 4 2 2 2 3 4 2 2" xfId="20244" xr:uid="{00000000-0005-0000-0000-00006F4E0000}"/>
    <cellStyle name="20% - Accent1 3 2 4 2 2 2 3 4 2 2 2" xfId="20245" xr:uid="{00000000-0005-0000-0000-0000704E0000}"/>
    <cellStyle name="20% - Accent1 3 2 4 2 2 2 3 4 2 3" xfId="20246" xr:uid="{00000000-0005-0000-0000-0000714E0000}"/>
    <cellStyle name="20% - Accent1 3 2 4 2 2 2 3 4 3" xfId="20247" xr:uid="{00000000-0005-0000-0000-0000724E0000}"/>
    <cellStyle name="20% - Accent1 3 2 4 2 2 2 3 4 3 2" xfId="20248" xr:uid="{00000000-0005-0000-0000-0000734E0000}"/>
    <cellStyle name="20% - Accent1 3 2 4 2 2 2 3 4 4" xfId="20249" xr:uid="{00000000-0005-0000-0000-0000744E0000}"/>
    <cellStyle name="20% - Accent1 3 2 4 2 2 2 3 5" xfId="20250" xr:uid="{00000000-0005-0000-0000-0000754E0000}"/>
    <cellStyle name="20% - Accent1 3 2 4 2 2 2 3 5 2" xfId="20251" xr:uid="{00000000-0005-0000-0000-0000764E0000}"/>
    <cellStyle name="20% - Accent1 3 2 4 2 2 2 3 5 2 2" xfId="20252" xr:uid="{00000000-0005-0000-0000-0000774E0000}"/>
    <cellStyle name="20% - Accent1 3 2 4 2 2 2 3 5 3" xfId="20253" xr:uid="{00000000-0005-0000-0000-0000784E0000}"/>
    <cellStyle name="20% - Accent1 3 2 4 2 2 2 3 6" xfId="20254" xr:uid="{00000000-0005-0000-0000-0000794E0000}"/>
    <cellStyle name="20% - Accent1 3 2 4 2 2 2 3 6 2" xfId="20255" xr:uid="{00000000-0005-0000-0000-00007A4E0000}"/>
    <cellStyle name="20% - Accent1 3 2 4 2 2 2 3 6 2 2" xfId="20256" xr:uid="{00000000-0005-0000-0000-00007B4E0000}"/>
    <cellStyle name="20% - Accent1 3 2 4 2 2 2 3 6 3" xfId="20257" xr:uid="{00000000-0005-0000-0000-00007C4E0000}"/>
    <cellStyle name="20% - Accent1 3 2 4 2 2 2 3 7" xfId="20258" xr:uid="{00000000-0005-0000-0000-00007D4E0000}"/>
    <cellStyle name="20% - Accent1 3 2 4 2 2 2 3 7 2" xfId="20259" xr:uid="{00000000-0005-0000-0000-00007E4E0000}"/>
    <cellStyle name="20% - Accent1 3 2 4 2 2 2 3 8" xfId="20260" xr:uid="{00000000-0005-0000-0000-00007F4E0000}"/>
    <cellStyle name="20% - Accent1 3 2 4 2 2 2 3 8 2" xfId="20261" xr:uid="{00000000-0005-0000-0000-0000804E0000}"/>
    <cellStyle name="20% - Accent1 3 2 4 2 2 2 3 9" xfId="20262" xr:uid="{00000000-0005-0000-0000-0000814E0000}"/>
    <cellStyle name="20% - Accent1 3 2 4 2 2 2 4" xfId="20263" xr:uid="{00000000-0005-0000-0000-0000824E0000}"/>
    <cellStyle name="20% - Accent1 3 2 4 2 2 2 4 2" xfId="20264" xr:uid="{00000000-0005-0000-0000-0000834E0000}"/>
    <cellStyle name="20% - Accent1 3 2 4 2 2 2 4 2 2" xfId="20265" xr:uid="{00000000-0005-0000-0000-0000844E0000}"/>
    <cellStyle name="20% - Accent1 3 2 4 2 2 2 4 2 2 2" xfId="20266" xr:uid="{00000000-0005-0000-0000-0000854E0000}"/>
    <cellStyle name="20% - Accent1 3 2 4 2 2 2 4 2 3" xfId="20267" xr:uid="{00000000-0005-0000-0000-0000864E0000}"/>
    <cellStyle name="20% - Accent1 3 2 4 2 2 2 4 3" xfId="20268" xr:uid="{00000000-0005-0000-0000-0000874E0000}"/>
    <cellStyle name="20% - Accent1 3 2 4 2 2 2 4 3 2" xfId="20269" xr:uid="{00000000-0005-0000-0000-0000884E0000}"/>
    <cellStyle name="20% - Accent1 3 2 4 2 2 2 4 4" xfId="20270" xr:uid="{00000000-0005-0000-0000-0000894E0000}"/>
    <cellStyle name="20% - Accent1 3 2 4 2 2 2 5" xfId="20271" xr:uid="{00000000-0005-0000-0000-00008A4E0000}"/>
    <cellStyle name="20% - Accent1 3 2 4 2 2 2 5 2" xfId="20272" xr:uid="{00000000-0005-0000-0000-00008B4E0000}"/>
    <cellStyle name="20% - Accent1 3 2 4 2 2 2 5 2 2" xfId="20273" xr:uid="{00000000-0005-0000-0000-00008C4E0000}"/>
    <cellStyle name="20% - Accent1 3 2 4 2 2 2 5 2 2 2" xfId="20274" xr:uid="{00000000-0005-0000-0000-00008D4E0000}"/>
    <cellStyle name="20% - Accent1 3 2 4 2 2 2 5 2 3" xfId="20275" xr:uid="{00000000-0005-0000-0000-00008E4E0000}"/>
    <cellStyle name="20% - Accent1 3 2 4 2 2 2 5 3" xfId="20276" xr:uid="{00000000-0005-0000-0000-00008F4E0000}"/>
    <cellStyle name="20% - Accent1 3 2 4 2 2 2 5 3 2" xfId="20277" xr:uid="{00000000-0005-0000-0000-0000904E0000}"/>
    <cellStyle name="20% - Accent1 3 2 4 2 2 2 5 4" xfId="20278" xr:uid="{00000000-0005-0000-0000-0000914E0000}"/>
    <cellStyle name="20% - Accent1 3 2 4 2 2 2 6" xfId="20279" xr:uid="{00000000-0005-0000-0000-0000924E0000}"/>
    <cellStyle name="20% - Accent1 3 2 4 2 2 2 6 2" xfId="20280" xr:uid="{00000000-0005-0000-0000-0000934E0000}"/>
    <cellStyle name="20% - Accent1 3 2 4 2 2 2 6 2 2" xfId="20281" xr:uid="{00000000-0005-0000-0000-0000944E0000}"/>
    <cellStyle name="20% - Accent1 3 2 4 2 2 2 6 2 2 2" xfId="20282" xr:uid="{00000000-0005-0000-0000-0000954E0000}"/>
    <cellStyle name="20% - Accent1 3 2 4 2 2 2 6 2 3" xfId="20283" xr:uid="{00000000-0005-0000-0000-0000964E0000}"/>
    <cellStyle name="20% - Accent1 3 2 4 2 2 2 6 3" xfId="20284" xr:uid="{00000000-0005-0000-0000-0000974E0000}"/>
    <cellStyle name="20% - Accent1 3 2 4 2 2 2 6 3 2" xfId="20285" xr:uid="{00000000-0005-0000-0000-0000984E0000}"/>
    <cellStyle name="20% - Accent1 3 2 4 2 2 2 6 4" xfId="20286" xr:uid="{00000000-0005-0000-0000-0000994E0000}"/>
    <cellStyle name="20% - Accent1 3 2 4 2 2 2 7" xfId="20287" xr:uid="{00000000-0005-0000-0000-00009A4E0000}"/>
    <cellStyle name="20% - Accent1 3 2 4 2 2 2 7 2" xfId="20288" xr:uid="{00000000-0005-0000-0000-00009B4E0000}"/>
    <cellStyle name="20% - Accent1 3 2 4 2 2 2 7 2 2" xfId="20289" xr:uid="{00000000-0005-0000-0000-00009C4E0000}"/>
    <cellStyle name="20% - Accent1 3 2 4 2 2 2 7 3" xfId="20290" xr:uid="{00000000-0005-0000-0000-00009D4E0000}"/>
    <cellStyle name="20% - Accent1 3 2 4 2 2 2 8" xfId="20291" xr:uid="{00000000-0005-0000-0000-00009E4E0000}"/>
    <cellStyle name="20% - Accent1 3 2 4 2 2 2 8 2" xfId="20292" xr:uid="{00000000-0005-0000-0000-00009F4E0000}"/>
    <cellStyle name="20% - Accent1 3 2 4 2 2 2 8 2 2" xfId="20293" xr:uid="{00000000-0005-0000-0000-0000A04E0000}"/>
    <cellStyle name="20% - Accent1 3 2 4 2 2 2 8 3" xfId="20294" xr:uid="{00000000-0005-0000-0000-0000A14E0000}"/>
    <cellStyle name="20% - Accent1 3 2 4 2 2 2 9" xfId="20295" xr:uid="{00000000-0005-0000-0000-0000A24E0000}"/>
    <cellStyle name="20% - Accent1 3 2 4 2 2 2 9 2" xfId="20296" xr:uid="{00000000-0005-0000-0000-0000A34E0000}"/>
    <cellStyle name="20% - Accent1 3 2 4 2 2 3" xfId="20297" xr:uid="{00000000-0005-0000-0000-0000A44E0000}"/>
    <cellStyle name="20% - Accent1 3 2 4 2 2 3 10" xfId="20298" xr:uid="{00000000-0005-0000-0000-0000A54E0000}"/>
    <cellStyle name="20% - Accent1 3 2 4 2 2 3 10 2" xfId="20299" xr:uid="{00000000-0005-0000-0000-0000A64E0000}"/>
    <cellStyle name="20% - Accent1 3 2 4 2 2 3 11" xfId="20300" xr:uid="{00000000-0005-0000-0000-0000A74E0000}"/>
    <cellStyle name="20% - Accent1 3 2 4 2 2 3 2" xfId="20301" xr:uid="{00000000-0005-0000-0000-0000A84E0000}"/>
    <cellStyle name="20% - Accent1 3 2 4 2 2 3 2 2" xfId="20302" xr:uid="{00000000-0005-0000-0000-0000A94E0000}"/>
    <cellStyle name="20% - Accent1 3 2 4 2 2 3 2 2 2" xfId="20303" xr:uid="{00000000-0005-0000-0000-0000AA4E0000}"/>
    <cellStyle name="20% - Accent1 3 2 4 2 2 3 2 2 2 2" xfId="20304" xr:uid="{00000000-0005-0000-0000-0000AB4E0000}"/>
    <cellStyle name="20% - Accent1 3 2 4 2 2 3 2 2 2 2 2" xfId="20305" xr:uid="{00000000-0005-0000-0000-0000AC4E0000}"/>
    <cellStyle name="20% - Accent1 3 2 4 2 2 3 2 2 2 3" xfId="20306" xr:uid="{00000000-0005-0000-0000-0000AD4E0000}"/>
    <cellStyle name="20% - Accent1 3 2 4 2 2 3 2 2 3" xfId="20307" xr:uid="{00000000-0005-0000-0000-0000AE4E0000}"/>
    <cellStyle name="20% - Accent1 3 2 4 2 2 3 2 2 3 2" xfId="20308" xr:uid="{00000000-0005-0000-0000-0000AF4E0000}"/>
    <cellStyle name="20% - Accent1 3 2 4 2 2 3 2 2 4" xfId="20309" xr:uid="{00000000-0005-0000-0000-0000B04E0000}"/>
    <cellStyle name="20% - Accent1 3 2 4 2 2 3 2 3" xfId="20310" xr:uid="{00000000-0005-0000-0000-0000B14E0000}"/>
    <cellStyle name="20% - Accent1 3 2 4 2 2 3 2 3 2" xfId="20311" xr:uid="{00000000-0005-0000-0000-0000B24E0000}"/>
    <cellStyle name="20% - Accent1 3 2 4 2 2 3 2 3 2 2" xfId="20312" xr:uid="{00000000-0005-0000-0000-0000B34E0000}"/>
    <cellStyle name="20% - Accent1 3 2 4 2 2 3 2 3 2 2 2" xfId="20313" xr:uid="{00000000-0005-0000-0000-0000B44E0000}"/>
    <cellStyle name="20% - Accent1 3 2 4 2 2 3 2 3 2 3" xfId="20314" xr:uid="{00000000-0005-0000-0000-0000B54E0000}"/>
    <cellStyle name="20% - Accent1 3 2 4 2 2 3 2 3 3" xfId="20315" xr:uid="{00000000-0005-0000-0000-0000B64E0000}"/>
    <cellStyle name="20% - Accent1 3 2 4 2 2 3 2 3 3 2" xfId="20316" xr:uid="{00000000-0005-0000-0000-0000B74E0000}"/>
    <cellStyle name="20% - Accent1 3 2 4 2 2 3 2 3 4" xfId="20317" xr:uid="{00000000-0005-0000-0000-0000B84E0000}"/>
    <cellStyle name="20% - Accent1 3 2 4 2 2 3 2 4" xfId="20318" xr:uid="{00000000-0005-0000-0000-0000B94E0000}"/>
    <cellStyle name="20% - Accent1 3 2 4 2 2 3 2 4 2" xfId="20319" xr:uid="{00000000-0005-0000-0000-0000BA4E0000}"/>
    <cellStyle name="20% - Accent1 3 2 4 2 2 3 2 4 2 2" xfId="20320" xr:uid="{00000000-0005-0000-0000-0000BB4E0000}"/>
    <cellStyle name="20% - Accent1 3 2 4 2 2 3 2 4 2 2 2" xfId="20321" xr:uid="{00000000-0005-0000-0000-0000BC4E0000}"/>
    <cellStyle name="20% - Accent1 3 2 4 2 2 3 2 4 2 3" xfId="20322" xr:uid="{00000000-0005-0000-0000-0000BD4E0000}"/>
    <cellStyle name="20% - Accent1 3 2 4 2 2 3 2 4 3" xfId="20323" xr:uid="{00000000-0005-0000-0000-0000BE4E0000}"/>
    <cellStyle name="20% - Accent1 3 2 4 2 2 3 2 4 3 2" xfId="20324" xr:uid="{00000000-0005-0000-0000-0000BF4E0000}"/>
    <cellStyle name="20% - Accent1 3 2 4 2 2 3 2 4 4" xfId="20325" xr:uid="{00000000-0005-0000-0000-0000C04E0000}"/>
    <cellStyle name="20% - Accent1 3 2 4 2 2 3 2 5" xfId="20326" xr:uid="{00000000-0005-0000-0000-0000C14E0000}"/>
    <cellStyle name="20% - Accent1 3 2 4 2 2 3 2 5 2" xfId="20327" xr:uid="{00000000-0005-0000-0000-0000C24E0000}"/>
    <cellStyle name="20% - Accent1 3 2 4 2 2 3 2 5 2 2" xfId="20328" xr:uid="{00000000-0005-0000-0000-0000C34E0000}"/>
    <cellStyle name="20% - Accent1 3 2 4 2 2 3 2 5 3" xfId="20329" xr:uid="{00000000-0005-0000-0000-0000C44E0000}"/>
    <cellStyle name="20% - Accent1 3 2 4 2 2 3 2 6" xfId="20330" xr:uid="{00000000-0005-0000-0000-0000C54E0000}"/>
    <cellStyle name="20% - Accent1 3 2 4 2 2 3 2 6 2" xfId="20331" xr:uid="{00000000-0005-0000-0000-0000C64E0000}"/>
    <cellStyle name="20% - Accent1 3 2 4 2 2 3 2 6 2 2" xfId="20332" xr:uid="{00000000-0005-0000-0000-0000C74E0000}"/>
    <cellStyle name="20% - Accent1 3 2 4 2 2 3 2 6 3" xfId="20333" xr:uid="{00000000-0005-0000-0000-0000C84E0000}"/>
    <cellStyle name="20% - Accent1 3 2 4 2 2 3 2 7" xfId="20334" xr:uid="{00000000-0005-0000-0000-0000C94E0000}"/>
    <cellStyle name="20% - Accent1 3 2 4 2 2 3 2 7 2" xfId="20335" xr:uid="{00000000-0005-0000-0000-0000CA4E0000}"/>
    <cellStyle name="20% - Accent1 3 2 4 2 2 3 2 8" xfId="20336" xr:uid="{00000000-0005-0000-0000-0000CB4E0000}"/>
    <cellStyle name="20% - Accent1 3 2 4 2 2 3 2 8 2" xfId="20337" xr:uid="{00000000-0005-0000-0000-0000CC4E0000}"/>
    <cellStyle name="20% - Accent1 3 2 4 2 2 3 2 9" xfId="20338" xr:uid="{00000000-0005-0000-0000-0000CD4E0000}"/>
    <cellStyle name="20% - Accent1 3 2 4 2 2 3 3" xfId="20339" xr:uid="{00000000-0005-0000-0000-0000CE4E0000}"/>
    <cellStyle name="20% - Accent1 3 2 4 2 2 3 3 2" xfId="20340" xr:uid="{00000000-0005-0000-0000-0000CF4E0000}"/>
    <cellStyle name="20% - Accent1 3 2 4 2 2 3 3 2 2" xfId="20341" xr:uid="{00000000-0005-0000-0000-0000D04E0000}"/>
    <cellStyle name="20% - Accent1 3 2 4 2 2 3 3 2 2 2" xfId="20342" xr:uid="{00000000-0005-0000-0000-0000D14E0000}"/>
    <cellStyle name="20% - Accent1 3 2 4 2 2 3 3 2 2 2 2" xfId="20343" xr:uid="{00000000-0005-0000-0000-0000D24E0000}"/>
    <cellStyle name="20% - Accent1 3 2 4 2 2 3 3 2 2 3" xfId="20344" xr:uid="{00000000-0005-0000-0000-0000D34E0000}"/>
    <cellStyle name="20% - Accent1 3 2 4 2 2 3 3 2 3" xfId="20345" xr:uid="{00000000-0005-0000-0000-0000D44E0000}"/>
    <cellStyle name="20% - Accent1 3 2 4 2 2 3 3 2 3 2" xfId="20346" xr:uid="{00000000-0005-0000-0000-0000D54E0000}"/>
    <cellStyle name="20% - Accent1 3 2 4 2 2 3 3 2 4" xfId="20347" xr:uid="{00000000-0005-0000-0000-0000D64E0000}"/>
    <cellStyle name="20% - Accent1 3 2 4 2 2 3 3 3" xfId="20348" xr:uid="{00000000-0005-0000-0000-0000D74E0000}"/>
    <cellStyle name="20% - Accent1 3 2 4 2 2 3 3 3 2" xfId="20349" xr:uid="{00000000-0005-0000-0000-0000D84E0000}"/>
    <cellStyle name="20% - Accent1 3 2 4 2 2 3 3 3 2 2" xfId="20350" xr:uid="{00000000-0005-0000-0000-0000D94E0000}"/>
    <cellStyle name="20% - Accent1 3 2 4 2 2 3 3 3 2 2 2" xfId="20351" xr:uid="{00000000-0005-0000-0000-0000DA4E0000}"/>
    <cellStyle name="20% - Accent1 3 2 4 2 2 3 3 3 2 3" xfId="20352" xr:uid="{00000000-0005-0000-0000-0000DB4E0000}"/>
    <cellStyle name="20% - Accent1 3 2 4 2 2 3 3 3 3" xfId="20353" xr:uid="{00000000-0005-0000-0000-0000DC4E0000}"/>
    <cellStyle name="20% - Accent1 3 2 4 2 2 3 3 3 3 2" xfId="20354" xr:uid="{00000000-0005-0000-0000-0000DD4E0000}"/>
    <cellStyle name="20% - Accent1 3 2 4 2 2 3 3 3 4" xfId="20355" xr:uid="{00000000-0005-0000-0000-0000DE4E0000}"/>
    <cellStyle name="20% - Accent1 3 2 4 2 2 3 3 4" xfId="20356" xr:uid="{00000000-0005-0000-0000-0000DF4E0000}"/>
    <cellStyle name="20% - Accent1 3 2 4 2 2 3 3 4 2" xfId="20357" xr:uid="{00000000-0005-0000-0000-0000E04E0000}"/>
    <cellStyle name="20% - Accent1 3 2 4 2 2 3 3 4 2 2" xfId="20358" xr:uid="{00000000-0005-0000-0000-0000E14E0000}"/>
    <cellStyle name="20% - Accent1 3 2 4 2 2 3 3 4 2 2 2" xfId="20359" xr:uid="{00000000-0005-0000-0000-0000E24E0000}"/>
    <cellStyle name="20% - Accent1 3 2 4 2 2 3 3 4 2 3" xfId="20360" xr:uid="{00000000-0005-0000-0000-0000E34E0000}"/>
    <cellStyle name="20% - Accent1 3 2 4 2 2 3 3 4 3" xfId="20361" xr:uid="{00000000-0005-0000-0000-0000E44E0000}"/>
    <cellStyle name="20% - Accent1 3 2 4 2 2 3 3 4 3 2" xfId="20362" xr:uid="{00000000-0005-0000-0000-0000E54E0000}"/>
    <cellStyle name="20% - Accent1 3 2 4 2 2 3 3 4 4" xfId="20363" xr:uid="{00000000-0005-0000-0000-0000E64E0000}"/>
    <cellStyle name="20% - Accent1 3 2 4 2 2 3 3 5" xfId="20364" xr:uid="{00000000-0005-0000-0000-0000E74E0000}"/>
    <cellStyle name="20% - Accent1 3 2 4 2 2 3 3 5 2" xfId="20365" xr:uid="{00000000-0005-0000-0000-0000E84E0000}"/>
    <cellStyle name="20% - Accent1 3 2 4 2 2 3 3 5 2 2" xfId="20366" xr:uid="{00000000-0005-0000-0000-0000E94E0000}"/>
    <cellStyle name="20% - Accent1 3 2 4 2 2 3 3 5 3" xfId="20367" xr:uid="{00000000-0005-0000-0000-0000EA4E0000}"/>
    <cellStyle name="20% - Accent1 3 2 4 2 2 3 3 6" xfId="20368" xr:uid="{00000000-0005-0000-0000-0000EB4E0000}"/>
    <cellStyle name="20% - Accent1 3 2 4 2 2 3 3 6 2" xfId="20369" xr:uid="{00000000-0005-0000-0000-0000EC4E0000}"/>
    <cellStyle name="20% - Accent1 3 2 4 2 2 3 3 6 2 2" xfId="20370" xr:uid="{00000000-0005-0000-0000-0000ED4E0000}"/>
    <cellStyle name="20% - Accent1 3 2 4 2 2 3 3 6 3" xfId="20371" xr:uid="{00000000-0005-0000-0000-0000EE4E0000}"/>
    <cellStyle name="20% - Accent1 3 2 4 2 2 3 3 7" xfId="20372" xr:uid="{00000000-0005-0000-0000-0000EF4E0000}"/>
    <cellStyle name="20% - Accent1 3 2 4 2 2 3 3 7 2" xfId="20373" xr:uid="{00000000-0005-0000-0000-0000F04E0000}"/>
    <cellStyle name="20% - Accent1 3 2 4 2 2 3 3 8" xfId="20374" xr:uid="{00000000-0005-0000-0000-0000F14E0000}"/>
    <cellStyle name="20% - Accent1 3 2 4 2 2 3 3 8 2" xfId="20375" xr:uid="{00000000-0005-0000-0000-0000F24E0000}"/>
    <cellStyle name="20% - Accent1 3 2 4 2 2 3 3 9" xfId="20376" xr:uid="{00000000-0005-0000-0000-0000F34E0000}"/>
    <cellStyle name="20% - Accent1 3 2 4 2 2 3 4" xfId="20377" xr:uid="{00000000-0005-0000-0000-0000F44E0000}"/>
    <cellStyle name="20% - Accent1 3 2 4 2 2 3 4 2" xfId="20378" xr:uid="{00000000-0005-0000-0000-0000F54E0000}"/>
    <cellStyle name="20% - Accent1 3 2 4 2 2 3 4 2 2" xfId="20379" xr:uid="{00000000-0005-0000-0000-0000F64E0000}"/>
    <cellStyle name="20% - Accent1 3 2 4 2 2 3 4 2 2 2" xfId="20380" xr:uid="{00000000-0005-0000-0000-0000F74E0000}"/>
    <cellStyle name="20% - Accent1 3 2 4 2 2 3 4 2 3" xfId="20381" xr:uid="{00000000-0005-0000-0000-0000F84E0000}"/>
    <cellStyle name="20% - Accent1 3 2 4 2 2 3 4 3" xfId="20382" xr:uid="{00000000-0005-0000-0000-0000F94E0000}"/>
    <cellStyle name="20% - Accent1 3 2 4 2 2 3 4 3 2" xfId="20383" xr:uid="{00000000-0005-0000-0000-0000FA4E0000}"/>
    <cellStyle name="20% - Accent1 3 2 4 2 2 3 4 4" xfId="20384" xr:uid="{00000000-0005-0000-0000-0000FB4E0000}"/>
    <cellStyle name="20% - Accent1 3 2 4 2 2 3 5" xfId="20385" xr:uid="{00000000-0005-0000-0000-0000FC4E0000}"/>
    <cellStyle name="20% - Accent1 3 2 4 2 2 3 5 2" xfId="20386" xr:uid="{00000000-0005-0000-0000-0000FD4E0000}"/>
    <cellStyle name="20% - Accent1 3 2 4 2 2 3 5 2 2" xfId="20387" xr:uid="{00000000-0005-0000-0000-0000FE4E0000}"/>
    <cellStyle name="20% - Accent1 3 2 4 2 2 3 5 2 2 2" xfId="20388" xr:uid="{00000000-0005-0000-0000-0000FF4E0000}"/>
    <cellStyle name="20% - Accent1 3 2 4 2 2 3 5 2 3" xfId="20389" xr:uid="{00000000-0005-0000-0000-0000004F0000}"/>
    <cellStyle name="20% - Accent1 3 2 4 2 2 3 5 3" xfId="20390" xr:uid="{00000000-0005-0000-0000-0000014F0000}"/>
    <cellStyle name="20% - Accent1 3 2 4 2 2 3 5 3 2" xfId="20391" xr:uid="{00000000-0005-0000-0000-0000024F0000}"/>
    <cellStyle name="20% - Accent1 3 2 4 2 2 3 5 4" xfId="20392" xr:uid="{00000000-0005-0000-0000-0000034F0000}"/>
    <cellStyle name="20% - Accent1 3 2 4 2 2 3 6" xfId="20393" xr:uid="{00000000-0005-0000-0000-0000044F0000}"/>
    <cellStyle name="20% - Accent1 3 2 4 2 2 3 6 2" xfId="20394" xr:uid="{00000000-0005-0000-0000-0000054F0000}"/>
    <cellStyle name="20% - Accent1 3 2 4 2 2 3 6 2 2" xfId="20395" xr:uid="{00000000-0005-0000-0000-0000064F0000}"/>
    <cellStyle name="20% - Accent1 3 2 4 2 2 3 6 2 2 2" xfId="20396" xr:uid="{00000000-0005-0000-0000-0000074F0000}"/>
    <cellStyle name="20% - Accent1 3 2 4 2 2 3 6 2 3" xfId="20397" xr:uid="{00000000-0005-0000-0000-0000084F0000}"/>
    <cellStyle name="20% - Accent1 3 2 4 2 2 3 6 3" xfId="20398" xr:uid="{00000000-0005-0000-0000-0000094F0000}"/>
    <cellStyle name="20% - Accent1 3 2 4 2 2 3 6 3 2" xfId="20399" xr:uid="{00000000-0005-0000-0000-00000A4F0000}"/>
    <cellStyle name="20% - Accent1 3 2 4 2 2 3 6 4" xfId="20400" xr:uid="{00000000-0005-0000-0000-00000B4F0000}"/>
    <cellStyle name="20% - Accent1 3 2 4 2 2 3 7" xfId="20401" xr:uid="{00000000-0005-0000-0000-00000C4F0000}"/>
    <cellStyle name="20% - Accent1 3 2 4 2 2 3 7 2" xfId="20402" xr:uid="{00000000-0005-0000-0000-00000D4F0000}"/>
    <cellStyle name="20% - Accent1 3 2 4 2 2 3 7 2 2" xfId="20403" xr:uid="{00000000-0005-0000-0000-00000E4F0000}"/>
    <cellStyle name="20% - Accent1 3 2 4 2 2 3 7 3" xfId="20404" xr:uid="{00000000-0005-0000-0000-00000F4F0000}"/>
    <cellStyle name="20% - Accent1 3 2 4 2 2 3 8" xfId="20405" xr:uid="{00000000-0005-0000-0000-0000104F0000}"/>
    <cellStyle name="20% - Accent1 3 2 4 2 2 3 8 2" xfId="20406" xr:uid="{00000000-0005-0000-0000-0000114F0000}"/>
    <cellStyle name="20% - Accent1 3 2 4 2 2 3 8 2 2" xfId="20407" xr:uid="{00000000-0005-0000-0000-0000124F0000}"/>
    <cellStyle name="20% - Accent1 3 2 4 2 2 3 8 3" xfId="20408" xr:uid="{00000000-0005-0000-0000-0000134F0000}"/>
    <cellStyle name="20% - Accent1 3 2 4 2 2 3 9" xfId="20409" xr:uid="{00000000-0005-0000-0000-0000144F0000}"/>
    <cellStyle name="20% - Accent1 3 2 4 2 2 3 9 2" xfId="20410" xr:uid="{00000000-0005-0000-0000-0000154F0000}"/>
    <cellStyle name="20% - Accent1 3 2 4 2 2 4" xfId="20411" xr:uid="{00000000-0005-0000-0000-0000164F0000}"/>
    <cellStyle name="20% - Accent1 3 2 4 2 2 4 10" xfId="20412" xr:uid="{00000000-0005-0000-0000-0000174F0000}"/>
    <cellStyle name="20% - Accent1 3 2 4 2 2 4 10 2" xfId="20413" xr:uid="{00000000-0005-0000-0000-0000184F0000}"/>
    <cellStyle name="20% - Accent1 3 2 4 2 2 4 11" xfId="20414" xr:uid="{00000000-0005-0000-0000-0000194F0000}"/>
    <cellStyle name="20% - Accent1 3 2 4 2 2 4 2" xfId="20415" xr:uid="{00000000-0005-0000-0000-00001A4F0000}"/>
    <cellStyle name="20% - Accent1 3 2 4 2 2 4 2 2" xfId="20416" xr:uid="{00000000-0005-0000-0000-00001B4F0000}"/>
    <cellStyle name="20% - Accent1 3 2 4 2 2 4 2 2 2" xfId="20417" xr:uid="{00000000-0005-0000-0000-00001C4F0000}"/>
    <cellStyle name="20% - Accent1 3 2 4 2 2 4 2 2 2 2" xfId="20418" xr:uid="{00000000-0005-0000-0000-00001D4F0000}"/>
    <cellStyle name="20% - Accent1 3 2 4 2 2 4 2 2 2 2 2" xfId="20419" xr:uid="{00000000-0005-0000-0000-00001E4F0000}"/>
    <cellStyle name="20% - Accent1 3 2 4 2 2 4 2 2 2 3" xfId="20420" xr:uid="{00000000-0005-0000-0000-00001F4F0000}"/>
    <cellStyle name="20% - Accent1 3 2 4 2 2 4 2 2 3" xfId="20421" xr:uid="{00000000-0005-0000-0000-0000204F0000}"/>
    <cellStyle name="20% - Accent1 3 2 4 2 2 4 2 2 3 2" xfId="20422" xr:uid="{00000000-0005-0000-0000-0000214F0000}"/>
    <cellStyle name="20% - Accent1 3 2 4 2 2 4 2 2 4" xfId="20423" xr:uid="{00000000-0005-0000-0000-0000224F0000}"/>
    <cellStyle name="20% - Accent1 3 2 4 2 2 4 2 3" xfId="20424" xr:uid="{00000000-0005-0000-0000-0000234F0000}"/>
    <cellStyle name="20% - Accent1 3 2 4 2 2 4 2 3 2" xfId="20425" xr:uid="{00000000-0005-0000-0000-0000244F0000}"/>
    <cellStyle name="20% - Accent1 3 2 4 2 2 4 2 3 2 2" xfId="20426" xr:uid="{00000000-0005-0000-0000-0000254F0000}"/>
    <cellStyle name="20% - Accent1 3 2 4 2 2 4 2 3 2 2 2" xfId="20427" xr:uid="{00000000-0005-0000-0000-0000264F0000}"/>
    <cellStyle name="20% - Accent1 3 2 4 2 2 4 2 3 2 3" xfId="20428" xr:uid="{00000000-0005-0000-0000-0000274F0000}"/>
    <cellStyle name="20% - Accent1 3 2 4 2 2 4 2 3 3" xfId="20429" xr:uid="{00000000-0005-0000-0000-0000284F0000}"/>
    <cellStyle name="20% - Accent1 3 2 4 2 2 4 2 3 3 2" xfId="20430" xr:uid="{00000000-0005-0000-0000-0000294F0000}"/>
    <cellStyle name="20% - Accent1 3 2 4 2 2 4 2 3 4" xfId="20431" xr:uid="{00000000-0005-0000-0000-00002A4F0000}"/>
    <cellStyle name="20% - Accent1 3 2 4 2 2 4 2 4" xfId="20432" xr:uid="{00000000-0005-0000-0000-00002B4F0000}"/>
    <cellStyle name="20% - Accent1 3 2 4 2 2 4 2 4 2" xfId="20433" xr:uid="{00000000-0005-0000-0000-00002C4F0000}"/>
    <cellStyle name="20% - Accent1 3 2 4 2 2 4 2 4 2 2" xfId="20434" xr:uid="{00000000-0005-0000-0000-00002D4F0000}"/>
    <cellStyle name="20% - Accent1 3 2 4 2 2 4 2 4 2 2 2" xfId="20435" xr:uid="{00000000-0005-0000-0000-00002E4F0000}"/>
    <cellStyle name="20% - Accent1 3 2 4 2 2 4 2 4 2 3" xfId="20436" xr:uid="{00000000-0005-0000-0000-00002F4F0000}"/>
    <cellStyle name="20% - Accent1 3 2 4 2 2 4 2 4 3" xfId="20437" xr:uid="{00000000-0005-0000-0000-0000304F0000}"/>
    <cellStyle name="20% - Accent1 3 2 4 2 2 4 2 4 3 2" xfId="20438" xr:uid="{00000000-0005-0000-0000-0000314F0000}"/>
    <cellStyle name="20% - Accent1 3 2 4 2 2 4 2 4 4" xfId="20439" xr:uid="{00000000-0005-0000-0000-0000324F0000}"/>
    <cellStyle name="20% - Accent1 3 2 4 2 2 4 2 5" xfId="20440" xr:uid="{00000000-0005-0000-0000-0000334F0000}"/>
    <cellStyle name="20% - Accent1 3 2 4 2 2 4 2 5 2" xfId="20441" xr:uid="{00000000-0005-0000-0000-0000344F0000}"/>
    <cellStyle name="20% - Accent1 3 2 4 2 2 4 2 5 2 2" xfId="20442" xr:uid="{00000000-0005-0000-0000-0000354F0000}"/>
    <cellStyle name="20% - Accent1 3 2 4 2 2 4 2 5 3" xfId="20443" xr:uid="{00000000-0005-0000-0000-0000364F0000}"/>
    <cellStyle name="20% - Accent1 3 2 4 2 2 4 2 6" xfId="20444" xr:uid="{00000000-0005-0000-0000-0000374F0000}"/>
    <cellStyle name="20% - Accent1 3 2 4 2 2 4 2 6 2" xfId="20445" xr:uid="{00000000-0005-0000-0000-0000384F0000}"/>
    <cellStyle name="20% - Accent1 3 2 4 2 2 4 2 6 2 2" xfId="20446" xr:uid="{00000000-0005-0000-0000-0000394F0000}"/>
    <cellStyle name="20% - Accent1 3 2 4 2 2 4 2 6 3" xfId="20447" xr:uid="{00000000-0005-0000-0000-00003A4F0000}"/>
    <cellStyle name="20% - Accent1 3 2 4 2 2 4 2 7" xfId="20448" xr:uid="{00000000-0005-0000-0000-00003B4F0000}"/>
    <cellStyle name="20% - Accent1 3 2 4 2 2 4 2 7 2" xfId="20449" xr:uid="{00000000-0005-0000-0000-00003C4F0000}"/>
    <cellStyle name="20% - Accent1 3 2 4 2 2 4 2 8" xfId="20450" xr:uid="{00000000-0005-0000-0000-00003D4F0000}"/>
    <cellStyle name="20% - Accent1 3 2 4 2 2 4 2 8 2" xfId="20451" xr:uid="{00000000-0005-0000-0000-00003E4F0000}"/>
    <cellStyle name="20% - Accent1 3 2 4 2 2 4 2 9" xfId="20452" xr:uid="{00000000-0005-0000-0000-00003F4F0000}"/>
    <cellStyle name="20% - Accent1 3 2 4 2 2 4 3" xfId="20453" xr:uid="{00000000-0005-0000-0000-0000404F0000}"/>
    <cellStyle name="20% - Accent1 3 2 4 2 2 4 3 2" xfId="20454" xr:uid="{00000000-0005-0000-0000-0000414F0000}"/>
    <cellStyle name="20% - Accent1 3 2 4 2 2 4 3 2 2" xfId="20455" xr:uid="{00000000-0005-0000-0000-0000424F0000}"/>
    <cellStyle name="20% - Accent1 3 2 4 2 2 4 3 2 2 2" xfId="20456" xr:uid="{00000000-0005-0000-0000-0000434F0000}"/>
    <cellStyle name="20% - Accent1 3 2 4 2 2 4 3 2 2 2 2" xfId="20457" xr:uid="{00000000-0005-0000-0000-0000444F0000}"/>
    <cellStyle name="20% - Accent1 3 2 4 2 2 4 3 2 2 3" xfId="20458" xr:uid="{00000000-0005-0000-0000-0000454F0000}"/>
    <cellStyle name="20% - Accent1 3 2 4 2 2 4 3 2 3" xfId="20459" xr:uid="{00000000-0005-0000-0000-0000464F0000}"/>
    <cellStyle name="20% - Accent1 3 2 4 2 2 4 3 2 3 2" xfId="20460" xr:uid="{00000000-0005-0000-0000-0000474F0000}"/>
    <cellStyle name="20% - Accent1 3 2 4 2 2 4 3 2 4" xfId="20461" xr:uid="{00000000-0005-0000-0000-0000484F0000}"/>
    <cellStyle name="20% - Accent1 3 2 4 2 2 4 3 3" xfId="20462" xr:uid="{00000000-0005-0000-0000-0000494F0000}"/>
    <cellStyle name="20% - Accent1 3 2 4 2 2 4 3 3 2" xfId="20463" xr:uid="{00000000-0005-0000-0000-00004A4F0000}"/>
    <cellStyle name="20% - Accent1 3 2 4 2 2 4 3 3 2 2" xfId="20464" xr:uid="{00000000-0005-0000-0000-00004B4F0000}"/>
    <cellStyle name="20% - Accent1 3 2 4 2 2 4 3 3 2 2 2" xfId="20465" xr:uid="{00000000-0005-0000-0000-00004C4F0000}"/>
    <cellStyle name="20% - Accent1 3 2 4 2 2 4 3 3 2 3" xfId="20466" xr:uid="{00000000-0005-0000-0000-00004D4F0000}"/>
    <cellStyle name="20% - Accent1 3 2 4 2 2 4 3 3 3" xfId="20467" xr:uid="{00000000-0005-0000-0000-00004E4F0000}"/>
    <cellStyle name="20% - Accent1 3 2 4 2 2 4 3 3 3 2" xfId="20468" xr:uid="{00000000-0005-0000-0000-00004F4F0000}"/>
    <cellStyle name="20% - Accent1 3 2 4 2 2 4 3 3 4" xfId="20469" xr:uid="{00000000-0005-0000-0000-0000504F0000}"/>
    <cellStyle name="20% - Accent1 3 2 4 2 2 4 3 4" xfId="20470" xr:uid="{00000000-0005-0000-0000-0000514F0000}"/>
    <cellStyle name="20% - Accent1 3 2 4 2 2 4 3 4 2" xfId="20471" xr:uid="{00000000-0005-0000-0000-0000524F0000}"/>
    <cellStyle name="20% - Accent1 3 2 4 2 2 4 3 4 2 2" xfId="20472" xr:uid="{00000000-0005-0000-0000-0000534F0000}"/>
    <cellStyle name="20% - Accent1 3 2 4 2 2 4 3 4 2 2 2" xfId="20473" xr:uid="{00000000-0005-0000-0000-0000544F0000}"/>
    <cellStyle name="20% - Accent1 3 2 4 2 2 4 3 4 2 3" xfId="20474" xr:uid="{00000000-0005-0000-0000-0000554F0000}"/>
    <cellStyle name="20% - Accent1 3 2 4 2 2 4 3 4 3" xfId="20475" xr:uid="{00000000-0005-0000-0000-0000564F0000}"/>
    <cellStyle name="20% - Accent1 3 2 4 2 2 4 3 4 3 2" xfId="20476" xr:uid="{00000000-0005-0000-0000-0000574F0000}"/>
    <cellStyle name="20% - Accent1 3 2 4 2 2 4 3 4 4" xfId="20477" xr:uid="{00000000-0005-0000-0000-0000584F0000}"/>
    <cellStyle name="20% - Accent1 3 2 4 2 2 4 3 5" xfId="20478" xr:uid="{00000000-0005-0000-0000-0000594F0000}"/>
    <cellStyle name="20% - Accent1 3 2 4 2 2 4 3 5 2" xfId="20479" xr:uid="{00000000-0005-0000-0000-00005A4F0000}"/>
    <cellStyle name="20% - Accent1 3 2 4 2 2 4 3 5 2 2" xfId="20480" xr:uid="{00000000-0005-0000-0000-00005B4F0000}"/>
    <cellStyle name="20% - Accent1 3 2 4 2 2 4 3 5 3" xfId="20481" xr:uid="{00000000-0005-0000-0000-00005C4F0000}"/>
    <cellStyle name="20% - Accent1 3 2 4 2 2 4 3 6" xfId="20482" xr:uid="{00000000-0005-0000-0000-00005D4F0000}"/>
    <cellStyle name="20% - Accent1 3 2 4 2 2 4 3 6 2" xfId="20483" xr:uid="{00000000-0005-0000-0000-00005E4F0000}"/>
    <cellStyle name="20% - Accent1 3 2 4 2 2 4 3 6 2 2" xfId="20484" xr:uid="{00000000-0005-0000-0000-00005F4F0000}"/>
    <cellStyle name="20% - Accent1 3 2 4 2 2 4 3 6 3" xfId="20485" xr:uid="{00000000-0005-0000-0000-0000604F0000}"/>
    <cellStyle name="20% - Accent1 3 2 4 2 2 4 3 7" xfId="20486" xr:uid="{00000000-0005-0000-0000-0000614F0000}"/>
    <cellStyle name="20% - Accent1 3 2 4 2 2 4 3 7 2" xfId="20487" xr:uid="{00000000-0005-0000-0000-0000624F0000}"/>
    <cellStyle name="20% - Accent1 3 2 4 2 2 4 3 8" xfId="20488" xr:uid="{00000000-0005-0000-0000-0000634F0000}"/>
    <cellStyle name="20% - Accent1 3 2 4 2 2 4 3 8 2" xfId="20489" xr:uid="{00000000-0005-0000-0000-0000644F0000}"/>
    <cellStyle name="20% - Accent1 3 2 4 2 2 4 3 9" xfId="20490" xr:uid="{00000000-0005-0000-0000-0000654F0000}"/>
    <cellStyle name="20% - Accent1 3 2 4 2 2 4 4" xfId="20491" xr:uid="{00000000-0005-0000-0000-0000664F0000}"/>
    <cellStyle name="20% - Accent1 3 2 4 2 2 4 4 2" xfId="20492" xr:uid="{00000000-0005-0000-0000-0000674F0000}"/>
    <cellStyle name="20% - Accent1 3 2 4 2 2 4 4 2 2" xfId="20493" xr:uid="{00000000-0005-0000-0000-0000684F0000}"/>
    <cellStyle name="20% - Accent1 3 2 4 2 2 4 4 2 2 2" xfId="20494" xr:uid="{00000000-0005-0000-0000-0000694F0000}"/>
    <cellStyle name="20% - Accent1 3 2 4 2 2 4 4 2 3" xfId="20495" xr:uid="{00000000-0005-0000-0000-00006A4F0000}"/>
    <cellStyle name="20% - Accent1 3 2 4 2 2 4 4 3" xfId="20496" xr:uid="{00000000-0005-0000-0000-00006B4F0000}"/>
    <cellStyle name="20% - Accent1 3 2 4 2 2 4 4 3 2" xfId="20497" xr:uid="{00000000-0005-0000-0000-00006C4F0000}"/>
    <cellStyle name="20% - Accent1 3 2 4 2 2 4 4 4" xfId="20498" xr:uid="{00000000-0005-0000-0000-00006D4F0000}"/>
    <cellStyle name="20% - Accent1 3 2 4 2 2 4 5" xfId="20499" xr:uid="{00000000-0005-0000-0000-00006E4F0000}"/>
    <cellStyle name="20% - Accent1 3 2 4 2 2 4 5 2" xfId="20500" xr:uid="{00000000-0005-0000-0000-00006F4F0000}"/>
    <cellStyle name="20% - Accent1 3 2 4 2 2 4 5 2 2" xfId="20501" xr:uid="{00000000-0005-0000-0000-0000704F0000}"/>
    <cellStyle name="20% - Accent1 3 2 4 2 2 4 5 2 2 2" xfId="20502" xr:uid="{00000000-0005-0000-0000-0000714F0000}"/>
    <cellStyle name="20% - Accent1 3 2 4 2 2 4 5 2 3" xfId="20503" xr:uid="{00000000-0005-0000-0000-0000724F0000}"/>
    <cellStyle name="20% - Accent1 3 2 4 2 2 4 5 3" xfId="20504" xr:uid="{00000000-0005-0000-0000-0000734F0000}"/>
    <cellStyle name="20% - Accent1 3 2 4 2 2 4 5 3 2" xfId="20505" xr:uid="{00000000-0005-0000-0000-0000744F0000}"/>
    <cellStyle name="20% - Accent1 3 2 4 2 2 4 5 4" xfId="20506" xr:uid="{00000000-0005-0000-0000-0000754F0000}"/>
    <cellStyle name="20% - Accent1 3 2 4 2 2 4 6" xfId="20507" xr:uid="{00000000-0005-0000-0000-0000764F0000}"/>
    <cellStyle name="20% - Accent1 3 2 4 2 2 4 6 2" xfId="20508" xr:uid="{00000000-0005-0000-0000-0000774F0000}"/>
    <cellStyle name="20% - Accent1 3 2 4 2 2 4 6 2 2" xfId="20509" xr:uid="{00000000-0005-0000-0000-0000784F0000}"/>
    <cellStyle name="20% - Accent1 3 2 4 2 2 4 6 2 2 2" xfId="20510" xr:uid="{00000000-0005-0000-0000-0000794F0000}"/>
    <cellStyle name="20% - Accent1 3 2 4 2 2 4 6 2 3" xfId="20511" xr:uid="{00000000-0005-0000-0000-00007A4F0000}"/>
    <cellStyle name="20% - Accent1 3 2 4 2 2 4 6 3" xfId="20512" xr:uid="{00000000-0005-0000-0000-00007B4F0000}"/>
    <cellStyle name="20% - Accent1 3 2 4 2 2 4 6 3 2" xfId="20513" xr:uid="{00000000-0005-0000-0000-00007C4F0000}"/>
    <cellStyle name="20% - Accent1 3 2 4 2 2 4 6 4" xfId="20514" xr:uid="{00000000-0005-0000-0000-00007D4F0000}"/>
    <cellStyle name="20% - Accent1 3 2 4 2 2 4 7" xfId="20515" xr:uid="{00000000-0005-0000-0000-00007E4F0000}"/>
    <cellStyle name="20% - Accent1 3 2 4 2 2 4 7 2" xfId="20516" xr:uid="{00000000-0005-0000-0000-00007F4F0000}"/>
    <cellStyle name="20% - Accent1 3 2 4 2 2 4 7 2 2" xfId="20517" xr:uid="{00000000-0005-0000-0000-0000804F0000}"/>
    <cellStyle name="20% - Accent1 3 2 4 2 2 4 7 3" xfId="20518" xr:uid="{00000000-0005-0000-0000-0000814F0000}"/>
    <cellStyle name="20% - Accent1 3 2 4 2 2 4 8" xfId="20519" xr:uid="{00000000-0005-0000-0000-0000824F0000}"/>
    <cellStyle name="20% - Accent1 3 2 4 2 2 4 8 2" xfId="20520" xr:uid="{00000000-0005-0000-0000-0000834F0000}"/>
    <cellStyle name="20% - Accent1 3 2 4 2 2 4 8 2 2" xfId="20521" xr:uid="{00000000-0005-0000-0000-0000844F0000}"/>
    <cellStyle name="20% - Accent1 3 2 4 2 2 4 8 3" xfId="20522" xr:uid="{00000000-0005-0000-0000-0000854F0000}"/>
    <cellStyle name="20% - Accent1 3 2 4 2 2 4 9" xfId="20523" xr:uid="{00000000-0005-0000-0000-0000864F0000}"/>
    <cellStyle name="20% - Accent1 3 2 4 2 2 4 9 2" xfId="20524" xr:uid="{00000000-0005-0000-0000-0000874F0000}"/>
    <cellStyle name="20% - Accent1 3 2 4 2 2 5" xfId="20525" xr:uid="{00000000-0005-0000-0000-0000884F0000}"/>
    <cellStyle name="20% - Accent1 3 2 4 2 2 5 2" xfId="20526" xr:uid="{00000000-0005-0000-0000-0000894F0000}"/>
    <cellStyle name="20% - Accent1 3 2 4 2 2 5 2 2" xfId="20527" xr:uid="{00000000-0005-0000-0000-00008A4F0000}"/>
    <cellStyle name="20% - Accent1 3 2 4 2 2 5 2 2 2" xfId="20528" xr:uid="{00000000-0005-0000-0000-00008B4F0000}"/>
    <cellStyle name="20% - Accent1 3 2 4 2 2 5 2 2 2 2" xfId="20529" xr:uid="{00000000-0005-0000-0000-00008C4F0000}"/>
    <cellStyle name="20% - Accent1 3 2 4 2 2 5 2 2 3" xfId="20530" xr:uid="{00000000-0005-0000-0000-00008D4F0000}"/>
    <cellStyle name="20% - Accent1 3 2 4 2 2 5 2 3" xfId="20531" xr:uid="{00000000-0005-0000-0000-00008E4F0000}"/>
    <cellStyle name="20% - Accent1 3 2 4 2 2 5 2 3 2" xfId="20532" xr:uid="{00000000-0005-0000-0000-00008F4F0000}"/>
    <cellStyle name="20% - Accent1 3 2 4 2 2 5 2 4" xfId="20533" xr:uid="{00000000-0005-0000-0000-0000904F0000}"/>
    <cellStyle name="20% - Accent1 3 2 4 2 2 5 3" xfId="20534" xr:uid="{00000000-0005-0000-0000-0000914F0000}"/>
    <cellStyle name="20% - Accent1 3 2 4 2 2 5 3 2" xfId="20535" xr:uid="{00000000-0005-0000-0000-0000924F0000}"/>
    <cellStyle name="20% - Accent1 3 2 4 2 2 5 3 2 2" xfId="20536" xr:uid="{00000000-0005-0000-0000-0000934F0000}"/>
    <cellStyle name="20% - Accent1 3 2 4 2 2 5 3 2 2 2" xfId="20537" xr:uid="{00000000-0005-0000-0000-0000944F0000}"/>
    <cellStyle name="20% - Accent1 3 2 4 2 2 5 3 2 3" xfId="20538" xr:uid="{00000000-0005-0000-0000-0000954F0000}"/>
    <cellStyle name="20% - Accent1 3 2 4 2 2 5 3 3" xfId="20539" xr:uid="{00000000-0005-0000-0000-0000964F0000}"/>
    <cellStyle name="20% - Accent1 3 2 4 2 2 5 3 3 2" xfId="20540" xr:uid="{00000000-0005-0000-0000-0000974F0000}"/>
    <cellStyle name="20% - Accent1 3 2 4 2 2 5 3 4" xfId="20541" xr:uid="{00000000-0005-0000-0000-0000984F0000}"/>
    <cellStyle name="20% - Accent1 3 2 4 2 2 5 4" xfId="20542" xr:uid="{00000000-0005-0000-0000-0000994F0000}"/>
    <cellStyle name="20% - Accent1 3 2 4 2 2 5 4 2" xfId="20543" xr:uid="{00000000-0005-0000-0000-00009A4F0000}"/>
    <cellStyle name="20% - Accent1 3 2 4 2 2 5 4 2 2" xfId="20544" xr:uid="{00000000-0005-0000-0000-00009B4F0000}"/>
    <cellStyle name="20% - Accent1 3 2 4 2 2 5 4 2 2 2" xfId="20545" xr:uid="{00000000-0005-0000-0000-00009C4F0000}"/>
    <cellStyle name="20% - Accent1 3 2 4 2 2 5 4 2 3" xfId="20546" xr:uid="{00000000-0005-0000-0000-00009D4F0000}"/>
    <cellStyle name="20% - Accent1 3 2 4 2 2 5 4 3" xfId="20547" xr:uid="{00000000-0005-0000-0000-00009E4F0000}"/>
    <cellStyle name="20% - Accent1 3 2 4 2 2 5 4 3 2" xfId="20548" xr:uid="{00000000-0005-0000-0000-00009F4F0000}"/>
    <cellStyle name="20% - Accent1 3 2 4 2 2 5 4 4" xfId="20549" xr:uid="{00000000-0005-0000-0000-0000A04F0000}"/>
    <cellStyle name="20% - Accent1 3 2 4 2 2 5 5" xfId="20550" xr:uid="{00000000-0005-0000-0000-0000A14F0000}"/>
    <cellStyle name="20% - Accent1 3 2 4 2 2 5 5 2" xfId="20551" xr:uid="{00000000-0005-0000-0000-0000A24F0000}"/>
    <cellStyle name="20% - Accent1 3 2 4 2 2 5 5 2 2" xfId="20552" xr:uid="{00000000-0005-0000-0000-0000A34F0000}"/>
    <cellStyle name="20% - Accent1 3 2 4 2 2 5 5 3" xfId="20553" xr:uid="{00000000-0005-0000-0000-0000A44F0000}"/>
    <cellStyle name="20% - Accent1 3 2 4 2 2 5 6" xfId="20554" xr:uid="{00000000-0005-0000-0000-0000A54F0000}"/>
    <cellStyle name="20% - Accent1 3 2 4 2 2 5 6 2" xfId="20555" xr:uid="{00000000-0005-0000-0000-0000A64F0000}"/>
    <cellStyle name="20% - Accent1 3 2 4 2 2 5 6 2 2" xfId="20556" xr:uid="{00000000-0005-0000-0000-0000A74F0000}"/>
    <cellStyle name="20% - Accent1 3 2 4 2 2 5 6 3" xfId="20557" xr:uid="{00000000-0005-0000-0000-0000A84F0000}"/>
    <cellStyle name="20% - Accent1 3 2 4 2 2 5 7" xfId="20558" xr:uid="{00000000-0005-0000-0000-0000A94F0000}"/>
    <cellStyle name="20% - Accent1 3 2 4 2 2 5 7 2" xfId="20559" xr:uid="{00000000-0005-0000-0000-0000AA4F0000}"/>
    <cellStyle name="20% - Accent1 3 2 4 2 2 5 8" xfId="20560" xr:uid="{00000000-0005-0000-0000-0000AB4F0000}"/>
    <cellStyle name="20% - Accent1 3 2 4 2 2 5 8 2" xfId="20561" xr:uid="{00000000-0005-0000-0000-0000AC4F0000}"/>
    <cellStyle name="20% - Accent1 3 2 4 2 2 5 9" xfId="20562" xr:uid="{00000000-0005-0000-0000-0000AD4F0000}"/>
    <cellStyle name="20% - Accent1 3 2 4 2 2 6" xfId="20563" xr:uid="{00000000-0005-0000-0000-0000AE4F0000}"/>
    <cellStyle name="20% - Accent1 3 2 4 2 2 6 2" xfId="20564" xr:uid="{00000000-0005-0000-0000-0000AF4F0000}"/>
    <cellStyle name="20% - Accent1 3 2 4 2 2 6 2 2" xfId="20565" xr:uid="{00000000-0005-0000-0000-0000B04F0000}"/>
    <cellStyle name="20% - Accent1 3 2 4 2 2 6 2 2 2" xfId="20566" xr:uid="{00000000-0005-0000-0000-0000B14F0000}"/>
    <cellStyle name="20% - Accent1 3 2 4 2 2 6 2 2 2 2" xfId="20567" xr:uid="{00000000-0005-0000-0000-0000B24F0000}"/>
    <cellStyle name="20% - Accent1 3 2 4 2 2 6 2 2 3" xfId="20568" xr:uid="{00000000-0005-0000-0000-0000B34F0000}"/>
    <cellStyle name="20% - Accent1 3 2 4 2 2 6 2 3" xfId="20569" xr:uid="{00000000-0005-0000-0000-0000B44F0000}"/>
    <cellStyle name="20% - Accent1 3 2 4 2 2 6 2 3 2" xfId="20570" xr:uid="{00000000-0005-0000-0000-0000B54F0000}"/>
    <cellStyle name="20% - Accent1 3 2 4 2 2 6 2 4" xfId="20571" xr:uid="{00000000-0005-0000-0000-0000B64F0000}"/>
    <cellStyle name="20% - Accent1 3 2 4 2 2 6 3" xfId="20572" xr:uid="{00000000-0005-0000-0000-0000B74F0000}"/>
    <cellStyle name="20% - Accent1 3 2 4 2 2 6 3 2" xfId="20573" xr:uid="{00000000-0005-0000-0000-0000B84F0000}"/>
    <cellStyle name="20% - Accent1 3 2 4 2 2 6 3 2 2" xfId="20574" xr:uid="{00000000-0005-0000-0000-0000B94F0000}"/>
    <cellStyle name="20% - Accent1 3 2 4 2 2 6 3 2 2 2" xfId="20575" xr:uid="{00000000-0005-0000-0000-0000BA4F0000}"/>
    <cellStyle name="20% - Accent1 3 2 4 2 2 6 3 2 3" xfId="20576" xr:uid="{00000000-0005-0000-0000-0000BB4F0000}"/>
    <cellStyle name="20% - Accent1 3 2 4 2 2 6 3 3" xfId="20577" xr:uid="{00000000-0005-0000-0000-0000BC4F0000}"/>
    <cellStyle name="20% - Accent1 3 2 4 2 2 6 3 3 2" xfId="20578" xr:uid="{00000000-0005-0000-0000-0000BD4F0000}"/>
    <cellStyle name="20% - Accent1 3 2 4 2 2 6 3 4" xfId="20579" xr:uid="{00000000-0005-0000-0000-0000BE4F0000}"/>
    <cellStyle name="20% - Accent1 3 2 4 2 2 6 4" xfId="20580" xr:uid="{00000000-0005-0000-0000-0000BF4F0000}"/>
    <cellStyle name="20% - Accent1 3 2 4 2 2 6 4 2" xfId="20581" xr:uid="{00000000-0005-0000-0000-0000C04F0000}"/>
    <cellStyle name="20% - Accent1 3 2 4 2 2 6 4 2 2" xfId="20582" xr:uid="{00000000-0005-0000-0000-0000C14F0000}"/>
    <cellStyle name="20% - Accent1 3 2 4 2 2 6 4 2 2 2" xfId="20583" xr:uid="{00000000-0005-0000-0000-0000C24F0000}"/>
    <cellStyle name="20% - Accent1 3 2 4 2 2 6 4 2 3" xfId="20584" xr:uid="{00000000-0005-0000-0000-0000C34F0000}"/>
    <cellStyle name="20% - Accent1 3 2 4 2 2 6 4 3" xfId="20585" xr:uid="{00000000-0005-0000-0000-0000C44F0000}"/>
    <cellStyle name="20% - Accent1 3 2 4 2 2 6 4 3 2" xfId="20586" xr:uid="{00000000-0005-0000-0000-0000C54F0000}"/>
    <cellStyle name="20% - Accent1 3 2 4 2 2 6 4 4" xfId="20587" xr:uid="{00000000-0005-0000-0000-0000C64F0000}"/>
    <cellStyle name="20% - Accent1 3 2 4 2 2 6 5" xfId="20588" xr:uid="{00000000-0005-0000-0000-0000C74F0000}"/>
    <cellStyle name="20% - Accent1 3 2 4 2 2 6 5 2" xfId="20589" xr:uid="{00000000-0005-0000-0000-0000C84F0000}"/>
    <cellStyle name="20% - Accent1 3 2 4 2 2 6 5 2 2" xfId="20590" xr:uid="{00000000-0005-0000-0000-0000C94F0000}"/>
    <cellStyle name="20% - Accent1 3 2 4 2 2 6 5 3" xfId="20591" xr:uid="{00000000-0005-0000-0000-0000CA4F0000}"/>
    <cellStyle name="20% - Accent1 3 2 4 2 2 6 6" xfId="20592" xr:uid="{00000000-0005-0000-0000-0000CB4F0000}"/>
    <cellStyle name="20% - Accent1 3 2 4 2 2 6 6 2" xfId="20593" xr:uid="{00000000-0005-0000-0000-0000CC4F0000}"/>
    <cellStyle name="20% - Accent1 3 2 4 2 2 6 6 2 2" xfId="20594" xr:uid="{00000000-0005-0000-0000-0000CD4F0000}"/>
    <cellStyle name="20% - Accent1 3 2 4 2 2 6 6 3" xfId="20595" xr:uid="{00000000-0005-0000-0000-0000CE4F0000}"/>
    <cellStyle name="20% - Accent1 3 2 4 2 2 6 7" xfId="20596" xr:uid="{00000000-0005-0000-0000-0000CF4F0000}"/>
    <cellStyle name="20% - Accent1 3 2 4 2 2 6 7 2" xfId="20597" xr:uid="{00000000-0005-0000-0000-0000D04F0000}"/>
    <cellStyle name="20% - Accent1 3 2 4 2 2 6 8" xfId="20598" xr:uid="{00000000-0005-0000-0000-0000D14F0000}"/>
    <cellStyle name="20% - Accent1 3 2 4 2 2 6 8 2" xfId="20599" xr:uid="{00000000-0005-0000-0000-0000D24F0000}"/>
    <cellStyle name="20% - Accent1 3 2 4 2 2 6 9" xfId="20600" xr:uid="{00000000-0005-0000-0000-0000D34F0000}"/>
    <cellStyle name="20% - Accent1 3 2 4 2 2 7" xfId="20601" xr:uid="{00000000-0005-0000-0000-0000D44F0000}"/>
    <cellStyle name="20% - Accent1 3 2 4 2 2 7 2" xfId="20602" xr:uid="{00000000-0005-0000-0000-0000D54F0000}"/>
    <cellStyle name="20% - Accent1 3 2 4 2 2 7 2 2" xfId="20603" xr:uid="{00000000-0005-0000-0000-0000D64F0000}"/>
    <cellStyle name="20% - Accent1 3 2 4 2 2 7 2 2 2" xfId="20604" xr:uid="{00000000-0005-0000-0000-0000D74F0000}"/>
    <cellStyle name="20% - Accent1 3 2 4 2 2 7 2 3" xfId="20605" xr:uid="{00000000-0005-0000-0000-0000D84F0000}"/>
    <cellStyle name="20% - Accent1 3 2 4 2 2 7 3" xfId="20606" xr:uid="{00000000-0005-0000-0000-0000D94F0000}"/>
    <cellStyle name="20% - Accent1 3 2 4 2 2 7 3 2" xfId="20607" xr:uid="{00000000-0005-0000-0000-0000DA4F0000}"/>
    <cellStyle name="20% - Accent1 3 2 4 2 2 7 4" xfId="20608" xr:uid="{00000000-0005-0000-0000-0000DB4F0000}"/>
    <cellStyle name="20% - Accent1 3 2 4 2 2 8" xfId="20609" xr:uid="{00000000-0005-0000-0000-0000DC4F0000}"/>
    <cellStyle name="20% - Accent1 3 2 4 2 2 8 2" xfId="20610" xr:uid="{00000000-0005-0000-0000-0000DD4F0000}"/>
    <cellStyle name="20% - Accent1 3 2 4 2 2 8 2 2" xfId="20611" xr:uid="{00000000-0005-0000-0000-0000DE4F0000}"/>
    <cellStyle name="20% - Accent1 3 2 4 2 2 8 2 2 2" xfId="20612" xr:uid="{00000000-0005-0000-0000-0000DF4F0000}"/>
    <cellStyle name="20% - Accent1 3 2 4 2 2 8 2 3" xfId="20613" xr:uid="{00000000-0005-0000-0000-0000E04F0000}"/>
    <cellStyle name="20% - Accent1 3 2 4 2 2 8 3" xfId="20614" xr:uid="{00000000-0005-0000-0000-0000E14F0000}"/>
    <cellStyle name="20% - Accent1 3 2 4 2 2 8 3 2" xfId="20615" xr:uid="{00000000-0005-0000-0000-0000E24F0000}"/>
    <cellStyle name="20% - Accent1 3 2 4 2 2 8 4" xfId="20616" xr:uid="{00000000-0005-0000-0000-0000E34F0000}"/>
    <cellStyle name="20% - Accent1 3 2 4 2 2 9" xfId="20617" xr:uid="{00000000-0005-0000-0000-0000E44F0000}"/>
    <cellStyle name="20% - Accent1 3 2 4 2 2 9 2" xfId="20618" xr:uid="{00000000-0005-0000-0000-0000E54F0000}"/>
    <cellStyle name="20% - Accent1 3 2 4 2 2 9 2 2" xfId="20619" xr:uid="{00000000-0005-0000-0000-0000E64F0000}"/>
    <cellStyle name="20% - Accent1 3 2 4 2 2 9 2 2 2" xfId="20620" xr:uid="{00000000-0005-0000-0000-0000E74F0000}"/>
    <cellStyle name="20% - Accent1 3 2 4 2 2 9 2 3" xfId="20621" xr:uid="{00000000-0005-0000-0000-0000E84F0000}"/>
    <cellStyle name="20% - Accent1 3 2 4 2 2 9 3" xfId="20622" xr:uid="{00000000-0005-0000-0000-0000E94F0000}"/>
    <cellStyle name="20% - Accent1 3 2 4 2 2 9 3 2" xfId="20623" xr:uid="{00000000-0005-0000-0000-0000EA4F0000}"/>
    <cellStyle name="20% - Accent1 3 2 4 2 2 9 4" xfId="20624" xr:uid="{00000000-0005-0000-0000-0000EB4F0000}"/>
    <cellStyle name="20% - Accent1 3 2 4 2 3" xfId="20625" xr:uid="{00000000-0005-0000-0000-0000EC4F0000}"/>
    <cellStyle name="20% - Accent1 3 2 4 2 3 10" xfId="20626" xr:uid="{00000000-0005-0000-0000-0000ED4F0000}"/>
    <cellStyle name="20% - Accent1 3 2 4 2 3 10 2" xfId="20627" xr:uid="{00000000-0005-0000-0000-0000EE4F0000}"/>
    <cellStyle name="20% - Accent1 3 2 4 2 3 11" xfId="20628" xr:uid="{00000000-0005-0000-0000-0000EF4F0000}"/>
    <cellStyle name="20% - Accent1 3 2 4 2 3 2" xfId="20629" xr:uid="{00000000-0005-0000-0000-0000F04F0000}"/>
    <cellStyle name="20% - Accent1 3 2 4 2 3 2 2" xfId="20630" xr:uid="{00000000-0005-0000-0000-0000F14F0000}"/>
    <cellStyle name="20% - Accent1 3 2 4 2 3 2 2 2" xfId="20631" xr:uid="{00000000-0005-0000-0000-0000F24F0000}"/>
    <cellStyle name="20% - Accent1 3 2 4 2 3 2 2 2 2" xfId="20632" xr:uid="{00000000-0005-0000-0000-0000F34F0000}"/>
    <cellStyle name="20% - Accent1 3 2 4 2 3 2 2 2 2 2" xfId="20633" xr:uid="{00000000-0005-0000-0000-0000F44F0000}"/>
    <cellStyle name="20% - Accent1 3 2 4 2 3 2 2 2 3" xfId="20634" xr:uid="{00000000-0005-0000-0000-0000F54F0000}"/>
    <cellStyle name="20% - Accent1 3 2 4 2 3 2 2 3" xfId="20635" xr:uid="{00000000-0005-0000-0000-0000F64F0000}"/>
    <cellStyle name="20% - Accent1 3 2 4 2 3 2 2 3 2" xfId="20636" xr:uid="{00000000-0005-0000-0000-0000F74F0000}"/>
    <cellStyle name="20% - Accent1 3 2 4 2 3 2 2 4" xfId="20637" xr:uid="{00000000-0005-0000-0000-0000F84F0000}"/>
    <cellStyle name="20% - Accent1 3 2 4 2 3 2 3" xfId="20638" xr:uid="{00000000-0005-0000-0000-0000F94F0000}"/>
    <cellStyle name="20% - Accent1 3 2 4 2 3 2 3 2" xfId="20639" xr:uid="{00000000-0005-0000-0000-0000FA4F0000}"/>
    <cellStyle name="20% - Accent1 3 2 4 2 3 2 3 2 2" xfId="20640" xr:uid="{00000000-0005-0000-0000-0000FB4F0000}"/>
    <cellStyle name="20% - Accent1 3 2 4 2 3 2 3 2 2 2" xfId="20641" xr:uid="{00000000-0005-0000-0000-0000FC4F0000}"/>
    <cellStyle name="20% - Accent1 3 2 4 2 3 2 3 2 3" xfId="20642" xr:uid="{00000000-0005-0000-0000-0000FD4F0000}"/>
    <cellStyle name="20% - Accent1 3 2 4 2 3 2 3 3" xfId="20643" xr:uid="{00000000-0005-0000-0000-0000FE4F0000}"/>
    <cellStyle name="20% - Accent1 3 2 4 2 3 2 3 3 2" xfId="20644" xr:uid="{00000000-0005-0000-0000-0000FF4F0000}"/>
    <cellStyle name="20% - Accent1 3 2 4 2 3 2 3 4" xfId="20645" xr:uid="{00000000-0005-0000-0000-000000500000}"/>
    <cellStyle name="20% - Accent1 3 2 4 2 3 2 4" xfId="20646" xr:uid="{00000000-0005-0000-0000-000001500000}"/>
    <cellStyle name="20% - Accent1 3 2 4 2 3 2 4 2" xfId="20647" xr:uid="{00000000-0005-0000-0000-000002500000}"/>
    <cellStyle name="20% - Accent1 3 2 4 2 3 2 4 2 2" xfId="20648" xr:uid="{00000000-0005-0000-0000-000003500000}"/>
    <cellStyle name="20% - Accent1 3 2 4 2 3 2 4 2 2 2" xfId="20649" xr:uid="{00000000-0005-0000-0000-000004500000}"/>
    <cellStyle name="20% - Accent1 3 2 4 2 3 2 4 2 3" xfId="20650" xr:uid="{00000000-0005-0000-0000-000005500000}"/>
    <cellStyle name="20% - Accent1 3 2 4 2 3 2 4 3" xfId="20651" xr:uid="{00000000-0005-0000-0000-000006500000}"/>
    <cellStyle name="20% - Accent1 3 2 4 2 3 2 4 3 2" xfId="20652" xr:uid="{00000000-0005-0000-0000-000007500000}"/>
    <cellStyle name="20% - Accent1 3 2 4 2 3 2 4 4" xfId="20653" xr:uid="{00000000-0005-0000-0000-000008500000}"/>
    <cellStyle name="20% - Accent1 3 2 4 2 3 2 5" xfId="20654" xr:uid="{00000000-0005-0000-0000-000009500000}"/>
    <cellStyle name="20% - Accent1 3 2 4 2 3 2 5 2" xfId="20655" xr:uid="{00000000-0005-0000-0000-00000A500000}"/>
    <cellStyle name="20% - Accent1 3 2 4 2 3 2 5 2 2" xfId="20656" xr:uid="{00000000-0005-0000-0000-00000B500000}"/>
    <cellStyle name="20% - Accent1 3 2 4 2 3 2 5 3" xfId="20657" xr:uid="{00000000-0005-0000-0000-00000C500000}"/>
    <cellStyle name="20% - Accent1 3 2 4 2 3 2 6" xfId="20658" xr:uid="{00000000-0005-0000-0000-00000D500000}"/>
    <cellStyle name="20% - Accent1 3 2 4 2 3 2 6 2" xfId="20659" xr:uid="{00000000-0005-0000-0000-00000E500000}"/>
    <cellStyle name="20% - Accent1 3 2 4 2 3 2 6 2 2" xfId="20660" xr:uid="{00000000-0005-0000-0000-00000F500000}"/>
    <cellStyle name="20% - Accent1 3 2 4 2 3 2 6 3" xfId="20661" xr:uid="{00000000-0005-0000-0000-000010500000}"/>
    <cellStyle name="20% - Accent1 3 2 4 2 3 2 7" xfId="20662" xr:uid="{00000000-0005-0000-0000-000011500000}"/>
    <cellStyle name="20% - Accent1 3 2 4 2 3 2 7 2" xfId="20663" xr:uid="{00000000-0005-0000-0000-000012500000}"/>
    <cellStyle name="20% - Accent1 3 2 4 2 3 2 8" xfId="20664" xr:uid="{00000000-0005-0000-0000-000013500000}"/>
    <cellStyle name="20% - Accent1 3 2 4 2 3 2 8 2" xfId="20665" xr:uid="{00000000-0005-0000-0000-000014500000}"/>
    <cellStyle name="20% - Accent1 3 2 4 2 3 2 9" xfId="20666" xr:uid="{00000000-0005-0000-0000-000015500000}"/>
    <cellStyle name="20% - Accent1 3 2 4 2 3 3" xfId="20667" xr:uid="{00000000-0005-0000-0000-000016500000}"/>
    <cellStyle name="20% - Accent1 3 2 4 2 3 3 2" xfId="20668" xr:uid="{00000000-0005-0000-0000-000017500000}"/>
    <cellStyle name="20% - Accent1 3 2 4 2 3 3 2 2" xfId="20669" xr:uid="{00000000-0005-0000-0000-000018500000}"/>
    <cellStyle name="20% - Accent1 3 2 4 2 3 3 2 2 2" xfId="20670" xr:uid="{00000000-0005-0000-0000-000019500000}"/>
    <cellStyle name="20% - Accent1 3 2 4 2 3 3 2 2 2 2" xfId="20671" xr:uid="{00000000-0005-0000-0000-00001A500000}"/>
    <cellStyle name="20% - Accent1 3 2 4 2 3 3 2 2 3" xfId="20672" xr:uid="{00000000-0005-0000-0000-00001B500000}"/>
    <cellStyle name="20% - Accent1 3 2 4 2 3 3 2 3" xfId="20673" xr:uid="{00000000-0005-0000-0000-00001C500000}"/>
    <cellStyle name="20% - Accent1 3 2 4 2 3 3 2 3 2" xfId="20674" xr:uid="{00000000-0005-0000-0000-00001D500000}"/>
    <cellStyle name="20% - Accent1 3 2 4 2 3 3 2 4" xfId="20675" xr:uid="{00000000-0005-0000-0000-00001E500000}"/>
    <cellStyle name="20% - Accent1 3 2 4 2 3 3 3" xfId="20676" xr:uid="{00000000-0005-0000-0000-00001F500000}"/>
    <cellStyle name="20% - Accent1 3 2 4 2 3 3 3 2" xfId="20677" xr:uid="{00000000-0005-0000-0000-000020500000}"/>
    <cellStyle name="20% - Accent1 3 2 4 2 3 3 3 2 2" xfId="20678" xr:uid="{00000000-0005-0000-0000-000021500000}"/>
    <cellStyle name="20% - Accent1 3 2 4 2 3 3 3 2 2 2" xfId="20679" xr:uid="{00000000-0005-0000-0000-000022500000}"/>
    <cellStyle name="20% - Accent1 3 2 4 2 3 3 3 2 3" xfId="20680" xr:uid="{00000000-0005-0000-0000-000023500000}"/>
    <cellStyle name="20% - Accent1 3 2 4 2 3 3 3 3" xfId="20681" xr:uid="{00000000-0005-0000-0000-000024500000}"/>
    <cellStyle name="20% - Accent1 3 2 4 2 3 3 3 3 2" xfId="20682" xr:uid="{00000000-0005-0000-0000-000025500000}"/>
    <cellStyle name="20% - Accent1 3 2 4 2 3 3 3 4" xfId="20683" xr:uid="{00000000-0005-0000-0000-000026500000}"/>
    <cellStyle name="20% - Accent1 3 2 4 2 3 3 4" xfId="20684" xr:uid="{00000000-0005-0000-0000-000027500000}"/>
    <cellStyle name="20% - Accent1 3 2 4 2 3 3 4 2" xfId="20685" xr:uid="{00000000-0005-0000-0000-000028500000}"/>
    <cellStyle name="20% - Accent1 3 2 4 2 3 3 4 2 2" xfId="20686" xr:uid="{00000000-0005-0000-0000-000029500000}"/>
    <cellStyle name="20% - Accent1 3 2 4 2 3 3 4 2 2 2" xfId="20687" xr:uid="{00000000-0005-0000-0000-00002A500000}"/>
    <cellStyle name="20% - Accent1 3 2 4 2 3 3 4 2 3" xfId="20688" xr:uid="{00000000-0005-0000-0000-00002B500000}"/>
    <cellStyle name="20% - Accent1 3 2 4 2 3 3 4 3" xfId="20689" xr:uid="{00000000-0005-0000-0000-00002C500000}"/>
    <cellStyle name="20% - Accent1 3 2 4 2 3 3 4 3 2" xfId="20690" xr:uid="{00000000-0005-0000-0000-00002D500000}"/>
    <cellStyle name="20% - Accent1 3 2 4 2 3 3 4 4" xfId="20691" xr:uid="{00000000-0005-0000-0000-00002E500000}"/>
    <cellStyle name="20% - Accent1 3 2 4 2 3 3 5" xfId="20692" xr:uid="{00000000-0005-0000-0000-00002F500000}"/>
    <cellStyle name="20% - Accent1 3 2 4 2 3 3 5 2" xfId="20693" xr:uid="{00000000-0005-0000-0000-000030500000}"/>
    <cellStyle name="20% - Accent1 3 2 4 2 3 3 5 2 2" xfId="20694" xr:uid="{00000000-0005-0000-0000-000031500000}"/>
    <cellStyle name="20% - Accent1 3 2 4 2 3 3 5 3" xfId="20695" xr:uid="{00000000-0005-0000-0000-000032500000}"/>
    <cellStyle name="20% - Accent1 3 2 4 2 3 3 6" xfId="20696" xr:uid="{00000000-0005-0000-0000-000033500000}"/>
    <cellStyle name="20% - Accent1 3 2 4 2 3 3 6 2" xfId="20697" xr:uid="{00000000-0005-0000-0000-000034500000}"/>
    <cellStyle name="20% - Accent1 3 2 4 2 3 3 6 2 2" xfId="20698" xr:uid="{00000000-0005-0000-0000-000035500000}"/>
    <cellStyle name="20% - Accent1 3 2 4 2 3 3 6 3" xfId="20699" xr:uid="{00000000-0005-0000-0000-000036500000}"/>
    <cellStyle name="20% - Accent1 3 2 4 2 3 3 7" xfId="20700" xr:uid="{00000000-0005-0000-0000-000037500000}"/>
    <cellStyle name="20% - Accent1 3 2 4 2 3 3 7 2" xfId="20701" xr:uid="{00000000-0005-0000-0000-000038500000}"/>
    <cellStyle name="20% - Accent1 3 2 4 2 3 3 8" xfId="20702" xr:uid="{00000000-0005-0000-0000-000039500000}"/>
    <cellStyle name="20% - Accent1 3 2 4 2 3 3 8 2" xfId="20703" xr:uid="{00000000-0005-0000-0000-00003A500000}"/>
    <cellStyle name="20% - Accent1 3 2 4 2 3 3 9" xfId="20704" xr:uid="{00000000-0005-0000-0000-00003B500000}"/>
    <cellStyle name="20% - Accent1 3 2 4 2 3 4" xfId="20705" xr:uid="{00000000-0005-0000-0000-00003C500000}"/>
    <cellStyle name="20% - Accent1 3 2 4 2 3 4 2" xfId="20706" xr:uid="{00000000-0005-0000-0000-00003D500000}"/>
    <cellStyle name="20% - Accent1 3 2 4 2 3 4 2 2" xfId="20707" xr:uid="{00000000-0005-0000-0000-00003E500000}"/>
    <cellStyle name="20% - Accent1 3 2 4 2 3 4 2 2 2" xfId="20708" xr:uid="{00000000-0005-0000-0000-00003F500000}"/>
    <cellStyle name="20% - Accent1 3 2 4 2 3 4 2 3" xfId="20709" xr:uid="{00000000-0005-0000-0000-000040500000}"/>
    <cellStyle name="20% - Accent1 3 2 4 2 3 4 3" xfId="20710" xr:uid="{00000000-0005-0000-0000-000041500000}"/>
    <cellStyle name="20% - Accent1 3 2 4 2 3 4 3 2" xfId="20711" xr:uid="{00000000-0005-0000-0000-000042500000}"/>
    <cellStyle name="20% - Accent1 3 2 4 2 3 4 4" xfId="20712" xr:uid="{00000000-0005-0000-0000-000043500000}"/>
    <cellStyle name="20% - Accent1 3 2 4 2 3 5" xfId="20713" xr:uid="{00000000-0005-0000-0000-000044500000}"/>
    <cellStyle name="20% - Accent1 3 2 4 2 3 5 2" xfId="20714" xr:uid="{00000000-0005-0000-0000-000045500000}"/>
    <cellStyle name="20% - Accent1 3 2 4 2 3 5 2 2" xfId="20715" xr:uid="{00000000-0005-0000-0000-000046500000}"/>
    <cellStyle name="20% - Accent1 3 2 4 2 3 5 2 2 2" xfId="20716" xr:uid="{00000000-0005-0000-0000-000047500000}"/>
    <cellStyle name="20% - Accent1 3 2 4 2 3 5 2 3" xfId="20717" xr:uid="{00000000-0005-0000-0000-000048500000}"/>
    <cellStyle name="20% - Accent1 3 2 4 2 3 5 3" xfId="20718" xr:uid="{00000000-0005-0000-0000-000049500000}"/>
    <cellStyle name="20% - Accent1 3 2 4 2 3 5 3 2" xfId="20719" xr:uid="{00000000-0005-0000-0000-00004A500000}"/>
    <cellStyle name="20% - Accent1 3 2 4 2 3 5 4" xfId="20720" xr:uid="{00000000-0005-0000-0000-00004B500000}"/>
    <cellStyle name="20% - Accent1 3 2 4 2 3 6" xfId="20721" xr:uid="{00000000-0005-0000-0000-00004C500000}"/>
    <cellStyle name="20% - Accent1 3 2 4 2 3 6 2" xfId="20722" xr:uid="{00000000-0005-0000-0000-00004D500000}"/>
    <cellStyle name="20% - Accent1 3 2 4 2 3 6 2 2" xfId="20723" xr:uid="{00000000-0005-0000-0000-00004E500000}"/>
    <cellStyle name="20% - Accent1 3 2 4 2 3 6 2 2 2" xfId="20724" xr:uid="{00000000-0005-0000-0000-00004F500000}"/>
    <cellStyle name="20% - Accent1 3 2 4 2 3 6 2 3" xfId="20725" xr:uid="{00000000-0005-0000-0000-000050500000}"/>
    <cellStyle name="20% - Accent1 3 2 4 2 3 6 3" xfId="20726" xr:uid="{00000000-0005-0000-0000-000051500000}"/>
    <cellStyle name="20% - Accent1 3 2 4 2 3 6 3 2" xfId="20727" xr:uid="{00000000-0005-0000-0000-000052500000}"/>
    <cellStyle name="20% - Accent1 3 2 4 2 3 6 4" xfId="20728" xr:uid="{00000000-0005-0000-0000-000053500000}"/>
    <cellStyle name="20% - Accent1 3 2 4 2 3 7" xfId="20729" xr:uid="{00000000-0005-0000-0000-000054500000}"/>
    <cellStyle name="20% - Accent1 3 2 4 2 3 7 2" xfId="20730" xr:uid="{00000000-0005-0000-0000-000055500000}"/>
    <cellStyle name="20% - Accent1 3 2 4 2 3 7 2 2" xfId="20731" xr:uid="{00000000-0005-0000-0000-000056500000}"/>
    <cellStyle name="20% - Accent1 3 2 4 2 3 7 3" xfId="20732" xr:uid="{00000000-0005-0000-0000-000057500000}"/>
    <cellStyle name="20% - Accent1 3 2 4 2 3 8" xfId="20733" xr:uid="{00000000-0005-0000-0000-000058500000}"/>
    <cellStyle name="20% - Accent1 3 2 4 2 3 8 2" xfId="20734" xr:uid="{00000000-0005-0000-0000-000059500000}"/>
    <cellStyle name="20% - Accent1 3 2 4 2 3 8 2 2" xfId="20735" xr:uid="{00000000-0005-0000-0000-00005A500000}"/>
    <cellStyle name="20% - Accent1 3 2 4 2 3 8 3" xfId="20736" xr:uid="{00000000-0005-0000-0000-00005B500000}"/>
    <cellStyle name="20% - Accent1 3 2 4 2 3 9" xfId="20737" xr:uid="{00000000-0005-0000-0000-00005C500000}"/>
    <cellStyle name="20% - Accent1 3 2 4 2 3 9 2" xfId="20738" xr:uid="{00000000-0005-0000-0000-00005D500000}"/>
    <cellStyle name="20% - Accent1 3 2 4 2 4" xfId="20739" xr:uid="{00000000-0005-0000-0000-00005E500000}"/>
    <cellStyle name="20% - Accent1 3 2 4 2 4 10" xfId="20740" xr:uid="{00000000-0005-0000-0000-00005F500000}"/>
    <cellStyle name="20% - Accent1 3 2 4 2 4 10 2" xfId="20741" xr:uid="{00000000-0005-0000-0000-000060500000}"/>
    <cellStyle name="20% - Accent1 3 2 4 2 4 11" xfId="20742" xr:uid="{00000000-0005-0000-0000-000061500000}"/>
    <cellStyle name="20% - Accent1 3 2 4 2 4 2" xfId="20743" xr:uid="{00000000-0005-0000-0000-000062500000}"/>
    <cellStyle name="20% - Accent1 3 2 4 2 4 2 2" xfId="20744" xr:uid="{00000000-0005-0000-0000-000063500000}"/>
    <cellStyle name="20% - Accent1 3 2 4 2 4 2 2 2" xfId="20745" xr:uid="{00000000-0005-0000-0000-000064500000}"/>
    <cellStyle name="20% - Accent1 3 2 4 2 4 2 2 2 2" xfId="20746" xr:uid="{00000000-0005-0000-0000-000065500000}"/>
    <cellStyle name="20% - Accent1 3 2 4 2 4 2 2 2 2 2" xfId="20747" xr:uid="{00000000-0005-0000-0000-000066500000}"/>
    <cellStyle name="20% - Accent1 3 2 4 2 4 2 2 2 3" xfId="20748" xr:uid="{00000000-0005-0000-0000-000067500000}"/>
    <cellStyle name="20% - Accent1 3 2 4 2 4 2 2 3" xfId="20749" xr:uid="{00000000-0005-0000-0000-000068500000}"/>
    <cellStyle name="20% - Accent1 3 2 4 2 4 2 2 3 2" xfId="20750" xr:uid="{00000000-0005-0000-0000-000069500000}"/>
    <cellStyle name="20% - Accent1 3 2 4 2 4 2 2 4" xfId="20751" xr:uid="{00000000-0005-0000-0000-00006A500000}"/>
    <cellStyle name="20% - Accent1 3 2 4 2 4 2 3" xfId="20752" xr:uid="{00000000-0005-0000-0000-00006B500000}"/>
    <cellStyle name="20% - Accent1 3 2 4 2 4 2 3 2" xfId="20753" xr:uid="{00000000-0005-0000-0000-00006C500000}"/>
    <cellStyle name="20% - Accent1 3 2 4 2 4 2 3 2 2" xfId="20754" xr:uid="{00000000-0005-0000-0000-00006D500000}"/>
    <cellStyle name="20% - Accent1 3 2 4 2 4 2 3 2 2 2" xfId="20755" xr:uid="{00000000-0005-0000-0000-00006E500000}"/>
    <cellStyle name="20% - Accent1 3 2 4 2 4 2 3 2 3" xfId="20756" xr:uid="{00000000-0005-0000-0000-00006F500000}"/>
    <cellStyle name="20% - Accent1 3 2 4 2 4 2 3 3" xfId="20757" xr:uid="{00000000-0005-0000-0000-000070500000}"/>
    <cellStyle name="20% - Accent1 3 2 4 2 4 2 3 3 2" xfId="20758" xr:uid="{00000000-0005-0000-0000-000071500000}"/>
    <cellStyle name="20% - Accent1 3 2 4 2 4 2 3 4" xfId="20759" xr:uid="{00000000-0005-0000-0000-000072500000}"/>
    <cellStyle name="20% - Accent1 3 2 4 2 4 2 4" xfId="20760" xr:uid="{00000000-0005-0000-0000-000073500000}"/>
    <cellStyle name="20% - Accent1 3 2 4 2 4 2 4 2" xfId="20761" xr:uid="{00000000-0005-0000-0000-000074500000}"/>
    <cellStyle name="20% - Accent1 3 2 4 2 4 2 4 2 2" xfId="20762" xr:uid="{00000000-0005-0000-0000-000075500000}"/>
    <cellStyle name="20% - Accent1 3 2 4 2 4 2 4 2 2 2" xfId="20763" xr:uid="{00000000-0005-0000-0000-000076500000}"/>
    <cellStyle name="20% - Accent1 3 2 4 2 4 2 4 2 3" xfId="20764" xr:uid="{00000000-0005-0000-0000-000077500000}"/>
    <cellStyle name="20% - Accent1 3 2 4 2 4 2 4 3" xfId="20765" xr:uid="{00000000-0005-0000-0000-000078500000}"/>
    <cellStyle name="20% - Accent1 3 2 4 2 4 2 4 3 2" xfId="20766" xr:uid="{00000000-0005-0000-0000-000079500000}"/>
    <cellStyle name="20% - Accent1 3 2 4 2 4 2 4 4" xfId="20767" xr:uid="{00000000-0005-0000-0000-00007A500000}"/>
    <cellStyle name="20% - Accent1 3 2 4 2 4 2 5" xfId="20768" xr:uid="{00000000-0005-0000-0000-00007B500000}"/>
    <cellStyle name="20% - Accent1 3 2 4 2 4 2 5 2" xfId="20769" xr:uid="{00000000-0005-0000-0000-00007C500000}"/>
    <cellStyle name="20% - Accent1 3 2 4 2 4 2 5 2 2" xfId="20770" xr:uid="{00000000-0005-0000-0000-00007D500000}"/>
    <cellStyle name="20% - Accent1 3 2 4 2 4 2 5 3" xfId="20771" xr:uid="{00000000-0005-0000-0000-00007E500000}"/>
    <cellStyle name="20% - Accent1 3 2 4 2 4 2 6" xfId="20772" xr:uid="{00000000-0005-0000-0000-00007F500000}"/>
    <cellStyle name="20% - Accent1 3 2 4 2 4 2 6 2" xfId="20773" xr:uid="{00000000-0005-0000-0000-000080500000}"/>
    <cellStyle name="20% - Accent1 3 2 4 2 4 2 6 2 2" xfId="20774" xr:uid="{00000000-0005-0000-0000-000081500000}"/>
    <cellStyle name="20% - Accent1 3 2 4 2 4 2 6 3" xfId="20775" xr:uid="{00000000-0005-0000-0000-000082500000}"/>
    <cellStyle name="20% - Accent1 3 2 4 2 4 2 7" xfId="20776" xr:uid="{00000000-0005-0000-0000-000083500000}"/>
    <cellStyle name="20% - Accent1 3 2 4 2 4 2 7 2" xfId="20777" xr:uid="{00000000-0005-0000-0000-000084500000}"/>
    <cellStyle name="20% - Accent1 3 2 4 2 4 2 8" xfId="20778" xr:uid="{00000000-0005-0000-0000-000085500000}"/>
    <cellStyle name="20% - Accent1 3 2 4 2 4 2 8 2" xfId="20779" xr:uid="{00000000-0005-0000-0000-000086500000}"/>
    <cellStyle name="20% - Accent1 3 2 4 2 4 2 9" xfId="20780" xr:uid="{00000000-0005-0000-0000-000087500000}"/>
    <cellStyle name="20% - Accent1 3 2 4 2 4 3" xfId="20781" xr:uid="{00000000-0005-0000-0000-000088500000}"/>
    <cellStyle name="20% - Accent1 3 2 4 2 4 3 2" xfId="20782" xr:uid="{00000000-0005-0000-0000-000089500000}"/>
    <cellStyle name="20% - Accent1 3 2 4 2 4 3 2 2" xfId="20783" xr:uid="{00000000-0005-0000-0000-00008A500000}"/>
    <cellStyle name="20% - Accent1 3 2 4 2 4 3 2 2 2" xfId="20784" xr:uid="{00000000-0005-0000-0000-00008B500000}"/>
    <cellStyle name="20% - Accent1 3 2 4 2 4 3 2 2 2 2" xfId="20785" xr:uid="{00000000-0005-0000-0000-00008C500000}"/>
    <cellStyle name="20% - Accent1 3 2 4 2 4 3 2 2 3" xfId="20786" xr:uid="{00000000-0005-0000-0000-00008D500000}"/>
    <cellStyle name="20% - Accent1 3 2 4 2 4 3 2 3" xfId="20787" xr:uid="{00000000-0005-0000-0000-00008E500000}"/>
    <cellStyle name="20% - Accent1 3 2 4 2 4 3 2 3 2" xfId="20788" xr:uid="{00000000-0005-0000-0000-00008F500000}"/>
    <cellStyle name="20% - Accent1 3 2 4 2 4 3 2 4" xfId="20789" xr:uid="{00000000-0005-0000-0000-000090500000}"/>
    <cellStyle name="20% - Accent1 3 2 4 2 4 3 3" xfId="20790" xr:uid="{00000000-0005-0000-0000-000091500000}"/>
    <cellStyle name="20% - Accent1 3 2 4 2 4 3 3 2" xfId="20791" xr:uid="{00000000-0005-0000-0000-000092500000}"/>
    <cellStyle name="20% - Accent1 3 2 4 2 4 3 3 2 2" xfId="20792" xr:uid="{00000000-0005-0000-0000-000093500000}"/>
    <cellStyle name="20% - Accent1 3 2 4 2 4 3 3 2 2 2" xfId="20793" xr:uid="{00000000-0005-0000-0000-000094500000}"/>
    <cellStyle name="20% - Accent1 3 2 4 2 4 3 3 2 3" xfId="20794" xr:uid="{00000000-0005-0000-0000-000095500000}"/>
    <cellStyle name="20% - Accent1 3 2 4 2 4 3 3 3" xfId="20795" xr:uid="{00000000-0005-0000-0000-000096500000}"/>
    <cellStyle name="20% - Accent1 3 2 4 2 4 3 3 3 2" xfId="20796" xr:uid="{00000000-0005-0000-0000-000097500000}"/>
    <cellStyle name="20% - Accent1 3 2 4 2 4 3 3 4" xfId="20797" xr:uid="{00000000-0005-0000-0000-000098500000}"/>
    <cellStyle name="20% - Accent1 3 2 4 2 4 3 4" xfId="20798" xr:uid="{00000000-0005-0000-0000-000099500000}"/>
    <cellStyle name="20% - Accent1 3 2 4 2 4 3 4 2" xfId="20799" xr:uid="{00000000-0005-0000-0000-00009A500000}"/>
    <cellStyle name="20% - Accent1 3 2 4 2 4 3 4 2 2" xfId="20800" xr:uid="{00000000-0005-0000-0000-00009B500000}"/>
    <cellStyle name="20% - Accent1 3 2 4 2 4 3 4 2 2 2" xfId="20801" xr:uid="{00000000-0005-0000-0000-00009C500000}"/>
    <cellStyle name="20% - Accent1 3 2 4 2 4 3 4 2 3" xfId="20802" xr:uid="{00000000-0005-0000-0000-00009D500000}"/>
    <cellStyle name="20% - Accent1 3 2 4 2 4 3 4 3" xfId="20803" xr:uid="{00000000-0005-0000-0000-00009E500000}"/>
    <cellStyle name="20% - Accent1 3 2 4 2 4 3 4 3 2" xfId="20804" xr:uid="{00000000-0005-0000-0000-00009F500000}"/>
    <cellStyle name="20% - Accent1 3 2 4 2 4 3 4 4" xfId="20805" xr:uid="{00000000-0005-0000-0000-0000A0500000}"/>
    <cellStyle name="20% - Accent1 3 2 4 2 4 3 5" xfId="20806" xr:uid="{00000000-0005-0000-0000-0000A1500000}"/>
    <cellStyle name="20% - Accent1 3 2 4 2 4 3 5 2" xfId="20807" xr:uid="{00000000-0005-0000-0000-0000A2500000}"/>
    <cellStyle name="20% - Accent1 3 2 4 2 4 3 5 2 2" xfId="20808" xr:uid="{00000000-0005-0000-0000-0000A3500000}"/>
    <cellStyle name="20% - Accent1 3 2 4 2 4 3 5 3" xfId="20809" xr:uid="{00000000-0005-0000-0000-0000A4500000}"/>
    <cellStyle name="20% - Accent1 3 2 4 2 4 3 6" xfId="20810" xr:uid="{00000000-0005-0000-0000-0000A5500000}"/>
    <cellStyle name="20% - Accent1 3 2 4 2 4 3 6 2" xfId="20811" xr:uid="{00000000-0005-0000-0000-0000A6500000}"/>
    <cellStyle name="20% - Accent1 3 2 4 2 4 3 6 2 2" xfId="20812" xr:uid="{00000000-0005-0000-0000-0000A7500000}"/>
    <cellStyle name="20% - Accent1 3 2 4 2 4 3 6 3" xfId="20813" xr:uid="{00000000-0005-0000-0000-0000A8500000}"/>
    <cellStyle name="20% - Accent1 3 2 4 2 4 3 7" xfId="20814" xr:uid="{00000000-0005-0000-0000-0000A9500000}"/>
    <cellStyle name="20% - Accent1 3 2 4 2 4 3 7 2" xfId="20815" xr:uid="{00000000-0005-0000-0000-0000AA500000}"/>
    <cellStyle name="20% - Accent1 3 2 4 2 4 3 8" xfId="20816" xr:uid="{00000000-0005-0000-0000-0000AB500000}"/>
    <cellStyle name="20% - Accent1 3 2 4 2 4 3 8 2" xfId="20817" xr:uid="{00000000-0005-0000-0000-0000AC500000}"/>
    <cellStyle name="20% - Accent1 3 2 4 2 4 3 9" xfId="20818" xr:uid="{00000000-0005-0000-0000-0000AD500000}"/>
    <cellStyle name="20% - Accent1 3 2 4 2 4 4" xfId="20819" xr:uid="{00000000-0005-0000-0000-0000AE500000}"/>
    <cellStyle name="20% - Accent1 3 2 4 2 4 4 2" xfId="20820" xr:uid="{00000000-0005-0000-0000-0000AF500000}"/>
    <cellStyle name="20% - Accent1 3 2 4 2 4 4 2 2" xfId="20821" xr:uid="{00000000-0005-0000-0000-0000B0500000}"/>
    <cellStyle name="20% - Accent1 3 2 4 2 4 4 2 2 2" xfId="20822" xr:uid="{00000000-0005-0000-0000-0000B1500000}"/>
    <cellStyle name="20% - Accent1 3 2 4 2 4 4 2 3" xfId="20823" xr:uid="{00000000-0005-0000-0000-0000B2500000}"/>
    <cellStyle name="20% - Accent1 3 2 4 2 4 4 3" xfId="20824" xr:uid="{00000000-0005-0000-0000-0000B3500000}"/>
    <cellStyle name="20% - Accent1 3 2 4 2 4 4 3 2" xfId="20825" xr:uid="{00000000-0005-0000-0000-0000B4500000}"/>
    <cellStyle name="20% - Accent1 3 2 4 2 4 4 4" xfId="20826" xr:uid="{00000000-0005-0000-0000-0000B5500000}"/>
    <cellStyle name="20% - Accent1 3 2 4 2 4 5" xfId="20827" xr:uid="{00000000-0005-0000-0000-0000B6500000}"/>
    <cellStyle name="20% - Accent1 3 2 4 2 4 5 2" xfId="20828" xr:uid="{00000000-0005-0000-0000-0000B7500000}"/>
    <cellStyle name="20% - Accent1 3 2 4 2 4 5 2 2" xfId="20829" xr:uid="{00000000-0005-0000-0000-0000B8500000}"/>
    <cellStyle name="20% - Accent1 3 2 4 2 4 5 2 2 2" xfId="20830" xr:uid="{00000000-0005-0000-0000-0000B9500000}"/>
    <cellStyle name="20% - Accent1 3 2 4 2 4 5 2 3" xfId="20831" xr:uid="{00000000-0005-0000-0000-0000BA500000}"/>
    <cellStyle name="20% - Accent1 3 2 4 2 4 5 3" xfId="20832" xr:uid="{00000000-0005-0000-0000-0000BB500000}"/>
    <cellStyle name="20% - Accent1 3 2 4 2 4 5 3 2" xfId="20833" xr:uid="{00000000-0005-0000-0000-0000BC500000}"/>
    <cellStyle name="20% - Accent1 3 2 4 2 4 5 4" xfId="20834" xr:uid="{00000000-0005-0000-0000-0000BD500000}"/>
    <cellStyle name="20% - Accent1 3 2 4 2 4 6" xfId="20835" xr:uid="{00000000-0005-0000-0000-0000BE500000}"/>
    <cellStyle name="20% - Accent1 3 2 4 2 4 6 2" xfId="20836" xr:uid="{00000000-0005-0000-0000-0000BF500000}"/>
    <cellStyle name="20% - Accent1 3 2 4 2 4 6 2 2" xfId="20837" xr:uid="{00000000-0005-0000-0000-0000C0500000}"/>
    <cellStyle name="20% - Accent1 3 2 4 2 4 6 2 2 2" xfId="20838" xr:uid="{00000000-0005-0000-0000-0000C1500000}"/>
    <cellStyle name="20% - Accent1 3 2 4 2 4 6 2 3" xfId="20839" xr:uid="{00000000-0005-0000-0000-0000C2500000}"/>
    <cellStyle name="20% - Accent1 3 2 4 2 4 6 3" xfId="20840" xr:uid="{00000000-0005-0000-0000-0000C3500000}"/>
    <cellStyle name="20% - Accent1 3 2 4 2 4 6 3 2" xfId="20841" xr:uid="{00000000-0005-0000-0000-0000C4500000}"/>
    <cellStyle name="20% - Accent1 3 2 4 2 4 6 4" xfId="20842" xr:uid="{00000000-0005-0000-0000-0000C5500000}"/>
    <cellStyle name="20% - Accent1 3 2 4 2 4 7" xfId="20843" xr:uid="{00000000-0005-0000-0000-0000C6500000}"/>
    <cellStyle name="20% - Accent1 3 2 4 2 4 7 2" xfId="20844" xr:uid="{00000000-0005-0000-0000-0000C7500000}"/>
    <cellStyle name="20% - Accent1 3 2 4 2 4 7 2 2" xfId="20845" xr:uid="{00000000-0005-0000-0000-0000C8500000}"/>
    <cellStyle name="20% - Accent1 3 2 4 2 4 7 3" xfId="20846" xr:uid="{00000000-0005-0000-0000-0000C9500000}"/>
    <cellStyle name="20% - Accent1 3 2 4 2 4 8" xfId="20847" xr:uid="{00000000-0005-0000-0000-0000CA500000}"/>
    <cellStyle name="20% - Accent1 3 2 4 2 4 8 2" xfId="20848" xr:uid="{00000000-0005-0000-0000-0000CB500000}"/>
    <cellStyle name="20% - Accent1 3 2 4 2 4 8 2 2" xfId="20849" xr:uid="{00000000-0005-0000-0000-0000CC500000}"/>
    <cellStyle name="20% - Accent1 3 2 4 2 4 8 3" xfId="20850" xr:uid="{00000000-0005-0000-0000-0000CD500000}"/>
    <cellStyle name="20% - Accent1 3 2 4 2 4 9" xfId="20851" xr:uid="{00000000-0005-0000-0000-0000CE500000}"/>
    <cellStyle name="20% - Accent1 3 2 4 2 4 9 2" xfId="20852" xr:uid="{00000000-0005-0000-0000-0000CF500000}"/>
    <cellStyle name="20% - Accent1 3 2 4 2 5" xfId="20853" xr:uid="{00000000-0005-0000-0000-0000D0500000}"/>
    <cellStyle name="20% - Accent1 3 2 4 2 5 10" xfId="20854" xr:uid="{00000000-0005-0000-0000-0000D1500000}"/>
    <cellStyle name="20% - Accent1 3 2 4 2 5 10 2" xfId="20855" xr:uid="{00000000-0005-0000-0000-0000D2500000}"/>
    <cellStyle name="20% - Accent1 3 2 4 2 5 11" xfId="20856" xr:uid="{00000000-0005-0000-0000-0000D3500000}"/>
    <cellStyle name="20% - Accent1 3 2 4 2 5 2" xfId="20857" xr:uid="{00000000-0005-0000-0000-0000D4500000}"/>
    <cellStyle name="20% - Accent1 3 2 4 2 5 2 2" xfId="20858" xr:uid="{00000000-0005-0000-0000-0000D5500000}"/>
    <cellStyle name="20% - Accent1 3 2 4 2 5 2 2 2" xfId="20859" xr:uid="{00000000-0005-0000-0000-0000D6500000}"/>
    <cellStyle name="20% - Accent1 3 2 4 2 5 2 2 2 2" xfId="20860" xr:uid="{00000000-0005-0000-0000-0000D7500000}"/>
    <cellStyle name="20% - Accent1 3 2 4 2 5 2 2 2 2 2" xfId="20861" xr:uid="{00000000-0005-0000-0000-0000D8500000}"/>
    <cellStyle name="20% - Accent1 3 2 4 2 5 2 2 2 3" xfId="20862" xr:uid="{00000000-0005-0000-0000-0000D9500000}"/>
    <cellStyle name="20% - Accent1 3 2 4 2 5 2 2 3" xfId="20863" xr:uid="{00000000-0005-0000-0000-0000DA500000}"/>
    <cellStyle name="20% - Accent1 3 2 4 2 5 2 2 3 2" xfId="20864" xr:uid="{00000000-0005-0000-0000-0000DB500000}"/>
    <cellStyle name="20% - Accent1 3 2 4 2 5 2 2 4" xfId="20865" xr:uid="{00000000-0005-0000-0000-0000DC500000}"/>
    <cellStyle name="20% - Accent1 3 2 4 2 5 2 3" xfId="20866" xr:uid="{00000000-0005-0000-0000-0000DD500000}"/>
    <cellStyle name="20% - Accent1 3 2 4 2 5 2 3 2" xfId="20867" xr:uid="{00000000-0005-0000-0000-0000DE500000}"/>
    <cellStyle name="20% - Accent1 3 2 4 2 5 2 3 2 2" xfId="20868" xr:uid="{00000000-0005-0000-0000-0000DF500000}"/>
    <cellStyle name="20% - Accent1 3 2 4 2 5 2 3 2 2 2" xfId="20869" xr:uid="{00000000-0005-0000-0000-0000E0500000}"/>
    <cellStyle name="20% - Accent1 3 2 4 2 5 2 3 2 3" xfId="20870" xr:uid="{00000000-0005-0000-0000-0000E1500000}"/>
    <cellStyle name="20% - Accent1 3 2 4 2 5 2 3 3" xfId="20871" xr:uid="{00000000-0005-0000-0000-0000E2500000}"/>
    <cellStyle name="20% - Accent1 3 2 4 2 5 2 3 3 2" xfId="20872" xr:uid="{00000000-0005-0000-0000-0000E3500000}"/>
    <cellStyle name="20% - Accent1 3 2 4 2 5 2 3 4" xfId="20873" xr:uid="{00000000-0005-0000-0000-0000E4500000}"/>
    <cellStyle name="20% - Accent1 3 2 4 2 5 2 4" xfId="20874" xr:uid="{00000000-0005-0000-0000-0000E5500000}"/>
    <cellStyle name="20% - Accent1 3 2 4 2 5 2 4 2" xfId="20875" xr:uid="{00000000-0005-0000-0000-0000E6500000}"/>
    <cellStyle name="20% - Accent1 3 2 4 2 5 2 4 2 2" xfId="20876" xr:uid="{00000000-0005-0000-0000-0000E7500000}"/>
    <cellStyle name="20% - Accent1 3 2 4 2 5 2 4 2 2 2" xfId="20877" xr:uid="{00000000-0005-0000-0000-0000E8500000}"/>
    <cellStyle name="20% - Accent1 3 2 4 2 5 2 4 2 3" xfId="20878" xr:uid="{00000000-0005-0000-0000-0000E9500000}"/>
    <cellStyle name="20% - Accent1 3 2 4 2 5 2 4 3" xfId="20879" xr:uid="{00000000-0005-0000-0000-0000EA500000}"/>
    <cellStyle name="20% - Accent1 3 2 4 2 5 2 4 3 2" xfId="20880" xr:uid="{00000000-0005-0000-0000-0000EB500000}"/>
    <cellStyle name="20% - Accent1 3 2 4 2 5 2 4 4" xfId="20881" xr:uid="{00000000-0005-0000-0000-0000EC500000}"/>
    <cellStyle name="20% - Accent1 3 2 4 2 5 2 5" xfId="20882" xr:uid="{00000000-0005-0000-0000-0000ED500000}"/>
    <cellStyle name="20% - Accent1 3 2 4 2 5 2 5 2" xfId="20883" xr:uid="{00000000-0005-0000-0000-0000EE500000}"/>
    <cellStyle name="20% - Accent1 3 2 4 2 5 2 5 2 2" xfId="20884" xr:uid="{00000000-0005-0000-0000-0000EF500000}"/>
    <cellStyle name="20% - Accent1 3 2 4 2 5 2 5 3" xfId="20885" xr:uid="{00000000-0005-0000-0000-0000F0500000}"/>
    <cellStyle name="20% - Accent1 3 2 4 2 5 2 6" xfId="20886" xr:uid="{00000000-0005-0000-0000-0000F1500000}"/>
    <cellStyle name="20% - Accent1 3 2 4 2 5 2 6 2" xfId="20887" xr:uid="{00000000-0005-0000-0000-0000F2500000}"/>
    <cellStyle name="20% - Accent1 3 2 4 2 5 2 6 2 2" xfId="20888" xr:uid="{00000000-0005-0000-0000-0000F3500000}"/>
    <cellStyle name="20% - Accent1 3 2 4 2 5 2 6 3" xfId="20889" xr:uid="{00000000-0005-0000-0000-0000F4500000}"/>
    <cellStyle name="20% - Accent1 3 2 4 2 5 2 7" xfId="20890" xr:uid="{00000000-0005-0000-0000-0000F5500000}"/>
    <cellStyle name="20% - Accent1 3 2 4 2 5 2 7 2" xfId="20891" xr:uid="{00000000-0005-0000-0000-0000F6500000}"/>
    <cellStyle name="20% - Accent1 3 2 4 2 5 2 8" xfId="20892" xr:uid="{00000000-0005-0000-0000-0000F7500000}"/>
    <cellStyle name="20% - Accent1 3 2 4 2 5 2 8 2" xfId="20893" xr:uid="{00000000-0005-0000-0000-0000F8500000}"/>
    <cellStyle name="20% - Accent1 3 2 4 2 5 2 9" xfId="20894" xr:uid="{00000000-0005-0000-0000-0000F9500000}"/>
    <cellStyle name="20% - Accent1 3 2 4 2 5 3" xfId="20895" xr:uid="{00000000-0005-0000-0000-0000FA500000}"/>
    <cellStyle name="20% - Accent1 3 2 4 2 5 3 2" xfId="20896" xr:uid="{00000000-0005-0000-0000-0000FB500000}"/>
    <cellStyle name="20% - Accent1 3 2 4 2 5 3 2 2" xfId="20897" xr:uid="{00000000-0005-0000-0000-0000FC500000}"/>
    <cellStyle name="20% - Accent1 3 2 4 2 5 3 2 2 2" xfId="20898" xr:uid="{00000000-0005-0000-0000-0000FD500000}"/>
    <cellStyle name="20% - Accent1 3 2 4 2 5 3 2 2 2 2" xfId="20899" xr:uid="{00000000-0005-0000-0000-0000FE500000}"/>
    <cellStyle name="20% - Accent1 3 2 4 2 5 3 2 2 3" xfId="20900" xr:uid="{00000000-0005-0000-0000-0000FF500000}"/>
    <cellStyle name="20% - Accent1 3 2 4 2 5 3 2 3" xfId="20901" xr:uid="{00000000-0005-0000-0000-000000510000}"/>
    <cellStyle name="20% - Accent1 3 2 4 2 5 3 2 3 2" xfId="20902" xr:uid="{00000000-0005-0000-0000-000001510000}"/>
    <cellStyle name="20% - Accent1 3 2 4 2 5 3 2 4" xfId="20903" xr:uid="{00000000-0005-0000-0000-000002510000}"/>
    <cellStyle name="20% - Accent1 3 2 4 2 5 3 3" xfId="20904" xr:uid="{00000000-0005-0000-0000-000003510000}"/>
    <cellStyle name="20% - Accent1 3 2 4 2 5 3 3 2" xfId="20905" xr:uid="{00000000-0005-0000-0000-000004510000}"/>
    <cellStyle name="20% - Accent1 3 2 4 2 5 3 3 2 2" xfId="20906" xr:uid="{00000000-0005-0000-0000-000005510000}"/>
    <cellStyle name="20% - Accent1 3 2 4 2 5 3 3 2 2 2" xfId="20907" xr:uid="{00000000-0005-0000-0000-000006510000}"/>
    <cellStyle name="20% - Accent1 3 2 4 2 5 3 3 2 3" xfId="20908" xr:uid="{00000000-0005-0000-0000-000007510000}"/>
    <cellStyle name="20% - Accent1 3 2 4 2 5 3 3 3" xfId="20909" xr:uid="{00000000-0005-0000-0000-000008510000}"/>
    <cellStyle name="20% - Accent1 3 2 4 2 5 3 3 3 2" xfId="20910" xr:uid="{00000000-0005-0000-0000-000009510000}"/>
    <cellStyle name="20% - Accent1 3 2 4 2 5 3 3 4" xfId="20911" xr:uid="{00000000-0005-0000-0000-00000A510000}"/>
    <cellStyle name="20% - Accent1 3 2 4 2 5 3 4" xfId="20912" xr:uid="{00000000-0005-0000-0000-00000B510000}"/>
    <cellStyle name="20% - Accent1 3 2 4 2 5 3 4 2" xfId="20913" xr:uid="{00000000-0005-0000-0000-00000C510000}"/>
    <cellStyle name="20% - Accent1 3 2 4 2 5 3 4 2 2" xfId="20914" xr:uid="{00000000-0005-0000-0000-00000D510000}"/>
    <cellStyle name="20% - Accent1 3 2 4 2 5 3 4 2 2 2" xfId="20915" xr:uid="{00000000-0005-0000-0000-00000E510000}"/>
    <cellStyle name="20% - Accent1 3 2 4 2 5 3 4 2 3" xfId="20916" xr:uid="{00000000-0005-0000-0000-00000F510000}"/>
    <cellStyle name="20% - Accent1 3 2 4 2 5 3 4 3" xfId="20917" xr:uid="{00000000-0005-0000-0000-000010510000}"/>
    <cellStyle name="20% - Accent1 3 2 4 2 5 3 4 3 2" xfId="20918" xr:uid="{00000000-0005-0000-0000-000011510000}"/>
    <cellStyle name="20% - Accent1 3 2 4 2 5 3 4 4" xfId="20919" xr:uid="{00000000-0005-0000-0000-000012510000}"/>
    <cellStyle name="20% - Accent1 3 2 4 2 5 3 5" xfId="20920" xr:uid="{00000000-0005-0000-0000-000013510000}"/>
    <cellStyle name="20% - Accent1 3 2 4 2 5 3 5 2" xfId="20921" xr:uid="{00000000-0005-0000-0000-000014510000}"/>
    <cellStyle name="20% - Accent1 3 2 4 2 5 3 5 2 2" xfId="20922" xr:uid="{00000000-0005-0000-0000-000015510000}"/>
    <cellStyle name="20% - Accent1 3 2 4 2 5 3 5 3" xfId="20923" xr:uid="{00000000-0005-0000-0000-000016510000}"/>
    <cellStyle name="20% - Accent1 3 2 4 2 5 3 6" xfId="20924" xr:uid="{00000000-0005-0000-0000-000017510000}"/>
    <cellStyle name="20% - Accent1 3 2 4 2 5 3 6 2" xfId="20925" xr:uid="{00000000-0005-0000-0000-000018510000}"/>
    <cellStyle name="20% - Accent1 3 2 4 2 5 3 6 2 2" xfId="20926" xr:uid="{00000000-0005-0000-0000-000019510000}"/>
    <cellStyle name="20% - Accent1 3 2 4 2 5 3 6 3" xfId="20927" xr:uid="{00000000-0005-0000-0000-00001A510000}"/>
    <cellStyle name="20% - Accent1 3 2 4 2 5 3 7" xfId="20928" xr:uid="{00000000-0005-0000-0000-00001B510000}"/>
    <cellStyle name="20% - Accent1 3 2 4 2 5 3 7 2" xfId="20929" xr:uid="{00000000-0005-0000-0000-00001C510000}"/>
    <cellStyle name="20% - Accent1 3 2 4 2 5 3 8" xfId="20930" xr:uid="{00000000-0005-0000-0000-00001D510000}"/>
    <cellStyle name="20% - Accent1 3 2 4 2 5 3 8 2" xfId="20931" xr:uid="{00000000-0005-0000-0000-00001E510000}"/>
    <cellStyle name="20% - Accent1 3 2 4 2 5 3 9" xfId="20932" xr:uid="{00000000-0005-0000-0000-00001F510000}"/>
    <cellStyle name="20% - Accent1 3 2 4 2 5 4" xfId="20933" xr:uid="{00000000-0005-0000-0000-000020510000}"/>
    <cellStyle name="20% - Accent1 3 2 4 2 5 4 2" xfId="20934" xr:uid="{00000000-0005-0000-0000-000021510000}"/>
    <cellStyle name="20% - Accent1 3 2 4 2 5 4 2 2" xfId="20935" xr:uid="{00000000-0005-0000-0000-000022510000}"/>
    <cellStyle name="20% - Accent1 3 2 4 2 5 4 2 2 2" xfId="20936" xr:uid="{00000000-0005-0000-0000-000023510000}"/>
    <cellStyle name="20% - Accent1 3 2 4 2 5 4 2 3" xfId="20937" xr:uid="{00000000-0005-0000-0000-000024510000}"/>
    <cellStyle name="20% - Accent1 3 2 4 2 5 4 3" xfId="20938" xr:uid="{00000000-0005-0000-0000-000025510000}"/>
    <cellStyle name="20% - Accent1 3 2 4 2 5 4 3 2" xfId="20939" xr:uid="{00000000-0005-0000-0000-000026510000}"/>
    <cellStyle name="20% - Accent1 3 2 4 2 5 4 4" xfId="20940" xr:uid="{00000000-0005-0000-0000-000027510000}"/>
    <cellStyle name="20% - Accent1 3 2 4 2 5 5" xfId="20941" xr:uid="{00000000-0005-0000-0000-000028510000}"/>
    <cellStyle name="20% - Accent1 3 2 4 2 5 5 2" xfId="20942" xr:uid="{00000000-0005-0000-0000-000029510000}"/>
    <cellStyle name="20% - Accent1 3 2 4 2 5 5 2 2" xfId="20943" xr:uid="{00000000-0005-0000-0000-00002A510000}"/>
    <cellStyle name="20% - Accent1 3 2 4 2 5 5 2 2 2" xfId="20944" xr:uid="{00000000-0005-0000-0000-00002B510000}"/>
    <cellStyle name="20% - Accent1 3 2 4 2 5 5 2 3" xfId="20945" xr:uid="{00000000-0005-0000-0000-00002C510000}"/>
    <cellStyle name="20% - Accent1 3 2 4 2 5 5 3" xfId="20946" xr:uid="{00000000-0005-0000-0000-00002D510000}"/>
    <cellStyle name="20% - Accent1 3 2 4 2 5 5 3 2" xfId="20947" xr:uid="{00000000-0005-0000-0000-00002E510000}"/>
    <cellStyle name="20% - Accent1 3 2 4 2 5 5 4" xfId="20948" xr:uid="{00000000-0005-0000-0000-00002F510000}"/>
    <cellStyle name="20% - Accent1 3 2 4 2 5 6" xfId="20949" xr:uid="{00000000-0005-0000-0000-000030510000}"/>
    <cellStyle name="20% - Accent1 3 2 4 2 5 6 2" xfId="20950" xr:uid="{00000000-0005-0000-0000-000031510000}"/>
    <cellStyle name="20% - Accent1 3 2 4 2 5 6 2 2" xfId="20951" xr:uid="{00000000-0005-0000-0000-000032510000}"/>
    <cellStyle name="20% - Accent1 3 2 4 2 5 6 2 2 2" xfId="20952" xr:uid="{00000000-0005-0000-0000-000033510000}"/>
    <cellStyle name="20% - Accent1 3 2 4 2 5 6 2 3" xfId="20953" xr:uid="{00000000-0005-0000-0000-000034510000}"/>
    <cellStyle name="20% - Accent1 3 2 4 2 5 6 3" xfId="20954" xr:uid="{00000000-0005-0000-0000-000035510000}"/>
    <cellStyle name="20% - Accent1 3 2 4 2 5 6 3 2" xfId="20955" xr:uid="{00000000-0005-0000-0000-000036510000}"/>
    <cellStyle name="20% - Accent1 3 2 4 2 5 6 4" xfId="20956" xr:uid="{00000000-0005-0000-0000-000037510000}"/>
    <cellStyle name="20% - Accent1 3 2 4 2 5 7" xfId="20957" xr:uid="{00000000-0005-0000-0000-000038510000}"/>
    <cellStyle name="20% - Accent1 3 2 4 2 5 7 2" xfId="20958" xr:uid="{00000000-0005-0000-0000-000039510000}"/>
    <cellStyle name="20% - Accent1 3 2 4 2 5 7 2 2" xfId="20959" xr:uid="{00000000-0005-0000-0000-00003A510000}"/>
    <cellStyle name="20% - Accent1 3 2 4 2 5 7 3" xfId="20960" xr:uid="{00000000-0005-0000-0000-00003B510000}"/>
    <cellStyle name="20% - Accent1 3 2 4 2 5 8" xfId="20961" xr:uid="{00000000-0005-0000-0000-00003C510000}"/>
    <cellStyle name="20% - Accent1 3 2 4 2 5 8 2" xfId="20962" xr:uid="{00000000-0005-0000-0000-00003D510000}"/>
    <cellStyle name="20% - Accent1 3 2 4 2 5 8 2 2" xfId="20963" xr:uid="{00000000-0005-0000-0000-00003E510000}"/>
    <cellStyle name="20% - Accent1 3 2 4 2 5 8 3" xfId="20964" xr:uid="{00000000-0005-0000-0000-00003F510000}"/>
    <cellStyle name="20% - Accent1 3 2 4 2 5 9" xfId="20965" xr:uid="{00000000-0005-0000-0000-000040510000}"/>
    <cellStyle name="20% - Accent1 3 2 4 2 5 9 2" xfId="20966" xr:uid="{00000000-0005-0000-0000-000041510000}"/>
    <cellStyle name="20% - Accent1 3 2 4 2 6" xfId="20967" xr:uid="{00000000-0005-0000-0000-000042510000}"/>
    <cellStyle name="20% - Accent1 3 2 4 2 6 2" xfId="20968" xr:uid="{00000000-0005-0000-0000-000043510000}"/>
    <cellStyle name="20% - Accent1 3 2 4 2 6 2 2" xfId="20969" xr:uid="{00000000-0005-0000-0000-000044510000}"/>
    <cellStyle name="20% - Accent1 3 2 4 2 6 2 2 2" xfId="20970" xr:uid="{00000000-0005-0000-0000-000045510000}"/>
    <cellStyle name="20% - Accent1 3 2 4 2 6 2 2 2 2" xfId="20971" xr:uid="{00000000-0005-0000-0000-000046510000}"/>
    <cellStyle name="20% - Accent1 3 2 4 2 6 2 2 3" xfId="20972" xr:uid="{00000000-0005-0000-0000-000047510000}"/>
    <cellStyle name="20% - Accent1 3 2 4 2 6 2 3" xfId="20973" xr:uid="{00000000-0005-0000-0000-000048510000}"/>
    <cellStyle name="20% - Accent1 3 2 4 2 6 2 3 2" xfId="20974" xr:uid="{00000000-0005-0000-0000-000049510000}"/>
    <cellStyle name="20% - Accent1 3 2 4 2 6 2 4" xfId="20975" xr:uid="{00000000-0005-0000-0000-00004A510000}"/>
    <cellStyle name="20% - Accent1 3 2 4 2 6 3" xfId="20976" xr:uid="{00000000-0005-0000-0000-00004B510000}"/>
    <cellStyle name="20% - Accent1 3 2 4 2 6 3 2" xfId="20977" xr:uid="{00000000-0005-0000-0000-00004C510000}"/>
    <cellStyle name="20% - Accent1 3 2 4 2 6 3 2 2" xfId="20978" xr:uid="{00000000-0005-0000-0000-00004D510000}"/>
    <cellStyle name="20% - Accent1 3 2 4 2 6 3 2 2 2" xfId="20979" xr:uid="{00000000-0005-0000-0000-00004E510000}"/>
    <cellStyle name="20% - Accent1 3 2 4 2 6 3 2 3" xfId="20980" xr:uid="{00000000-0005-0000-0000-00004F510000}"/>
    <cellStyle name="20% - Accent1 3 2 4 2 6 3 3" xfId="20981" xr:uid="{00000000-0005-0000-0000-000050510000}"/>
    <cellStyle name="20% - Accent1 3 2 4 2 6 3 3 2" xfId="20982" xr:uid="{00000000-0005-0000-0000-000051510000}"/>
    <cellStyle name="20% - Accent1 3 2 4 2 6 3 4" xfId="20983" xr:uid="{00000000-0005-0000-0000-000052510000}"/>
    <cellStyle name="20% - Accent1 3 2 4 2 6 4" xfId="20984" xr:uid="{00000000-0005-0000-0000-000053510000}"/>
    <cellStyle name="20% - Accent1 3 2 4 2 6 4 2" xfId="20985" xr:uid="{00000000-0005-0000-0000-000054510000}"/>
    <cellStyle name="20% - Accent1 3 2 4 2 6 4 2 2" xfId="20986" xr:uid="{00000000-0005-0000-0000-000055510000}"/>
    <cellStyle name="20% - Accent1 3 2 4 2 6 4 2 2 2" xfId="20987" xr:uid="{00000000-0005-0000-0000-000056510000}"/>
    <cellStyle name="20% - Accent1 3 2 4 2 6 4 2 3" xfId="20988" xr:uid="{00000000-0005-0000-0000-000057510000}"/>
    <cellStyle name="20% - Accent1 3 2 4 2 6 4 3" xfId="20989" xr:uid="{00000000-0005-0000-0000-000058510000}"/>
    <cellStyle name="20% - Accent1 3 2 4 2 6 4 3 2" xfId="20990" xr:uid="{00000000-0005-0000-0000-000059510000}"/>
    <cellStyle name="20% - Accent1 3 2 4 2 6 4 4" xfId="20991" xr:uid="{00000000-0005-0000-0000-00005A510000}"/>
    <cellStyle name="20% - Accent1 3 2 4 2 6 5" xfId="20992" xr:uid="{00000000-0005-0000-0000-00005B510000}"/>
    <cellStyle name="20% - Accent1 3 2 4 2 6 5 2" xfId="20993" xr:uid="{00000000-0005-0000-0000-00005C510000}"/>
    <cellStyle name="20% - Accent1 3 2 4 2 6 5 2 2" xfId="20994" xr:uid="{00000000-0005-0000-0000-00005D510000}"/>
    <cellStyle name="20% - Accent1 3 2 4 2 6 5 3" xfId="20995" xr:uid="{00000000-0005-0000-0000-00005E510000}"/>
    <cellStyle name="20% - Accent1 3 2 4 2 6 6" xfId="20996" xr:uid="{00000000-0005-0000-0000-00005F510000}"/>
    <cellStyle name="20% - Accent1 3 2 4 2 6 6 2" xfId="20997" xr:uid="{00000000-0005-0000-0000-000060510000}"/>
    <cellStyle name="20% - Accent1 3 2 4 2 6 6 2 2" xfId="20998" xr:uid="{00000000-0005-0000-0000-000061510000}"/>
    <cellStyle name="20% - Accent1 3 2 4 2 6 6 3" xfId="20999" xr:uid="{00000000-0005-0000-0000-000062510000}"/>
    <cellStyle name="20% - Accent1 3 2 4 2 6 7" xfId="21000" xr:uid="{00000000-0005-0000-0000-000063510000}"/>
    <cellStyle name="20% - Accent1 3 2 4 2 6 7 2" xfId="21001" xr:uid="{00000000-0005-0000-0000-000064510000}"/>
    <cellStyle name="20% - Accent1 3 2 4 2 6 8" xfId="21002" xr:uid="{00000000-0005-0000-0000-000065510000}"/>
    <cellStyle name="20% - Accent1 3 2 4 2 6 8 2" xfId="21003" xr:uid="{00000000-0005-0000-0000-000066510000}"/>
    <cellStyle name="20% - Accent1 3 2 4 2 6 9" xfId="21004" xr:uid="{00000000-0005-0000-0000-000067510000}"/>
    <cellStyle name="20% - Accent1 3 2 4 2 7" xfId="21005" xr:uid="{00000000-0005-0000-0000-000068510000}"/>
    <cellStyle name="20% - Accent1 3 2 4 2 7 2" xfId="21006" xr:uid="{00000000-0005-0000-0000-000069510000}"/>
    <cellStyle name="20% - Accent1 3 2 4 2 7 2 2" xfId="21007" xr:uid="{00000000-0005-0000-0000-00006A510000}"/>
    <cellStyle name="20% - Accent1 3 2 4 2 7 2 2 2" xfId="21008" xr:uid="{00000000-0005-0000-0000-00006B510000}"/>
    <cellStyle name="20% - Accent1 3 2 4 2 7 2 2 2 2" xfId="21009" xr:uid="{00000000-0005-0000-0000-00006C510000}"/>
    <cellStyle name="20% - Accent1 3 2 4 2 7 2 2 3" xfId="21010" xr:uid="{00000000-0005-0000-0000-00006D510000}"/>
    <cellStyle name="20% - Accent1 3 2 4 2 7 2 3" xfId="21011" xr:uid="{00000000-0005-0000-0000-00006E510000}"/>
    <cellStyle name="20% - Accent1 3 2 4 2 7 2 3 2" xfId="21012" xr:uid="{00000000-0005-0000-0000-00006F510000}"/>
    <cellStyle name="20% - Accent1 3 2 4 2 7 2 4" xfId="21013" xr:uid="{00000000-0005-0000-0000-000070510000}"/>
    <cellStyle name="20% - Accent1 3 2 4 2 7 3" xfId="21014" xr:uid="{00000000-0005-0000-0000-000071510000}"/>
    <cellStyle name="20% - Accent1 3 2 4 2 7 3 2" xfId="21015" xr:uid="{00000000-0005-0000-0000-000072510000}"/>
    <cellStyle name="20% - Accent1 3 2 4 2 7 3 2 2" xfId="21016" xr:uid="{00000000-0005-0000-0000-000073510000}"/>
    <cellStyle name="20% - Accent1 3 2 4 2 7 3 2 2 2" xfId="21017" xr:uid="{00000000-0005-0000-0000-000074510000}"/>
    <cellStyle name="20% - Accent1 3 2 4 2 7 3 2 3" xfId="21018" xr:uid="{00000000-0005-0000-0000-000075510000}"/>
    <cellStyle name="20% - Accent1 3 2 4 2 7 3 3" xfId="21019" xr:uid="{00000000-0005-0000-0000-000076510000}"/>
    <cellStyle name="20% - Accent1 3 2 4 2 7 3 3 2" xfId="21020" xr:uid="{00000000-0005-0000-0000-000077510000}"/>
    <cellStyle name="20% - Accent1 3 2 4 2 7 3 4" xfId="21021" xr:uid="{00000000-0005-0000-0000-000078510000}"/>
    <cellStyle name="20% - Accent1 3 2 4 2 7 4" xfId="21022" xr:uid="{00000000-0005-0000-0000-000079510000}"/>
    <cellStyle name="20% - Accent1 3 2 4 2 7 4 2" xfId="21023" xr:uid="{00000000-0005-0000-0000-00007A510000}"/>
    <cellStyle name="20% - Accent1 3 2 4 2 7 4 2 2" xfId="21024" xr:uid="{00000000-0005-0000-0000-00007B510000}"/>
    <cellStyle name="20% - Accent1 3 2 4 2 7 4 2 2 2" xfId="21025" xr:uid="{00000000-0005-0000-0000-00007C510000}"/>
    <cellStyle name="20% - Accent1 3 2 4 2 7 4 2 3" xfId="21026" xr:uid="{00000000-0005-0000-0000-00007D510000}"/>
    <cellStyle name="20% - Accent1 3 2 4 2 7 4 3" xfId="21027" xr:uid="{00000000-0005-0000-0000-00007E510000}"/>
    <cellStyle name="20% - Accent1 3 2 4 2 7 4 3 2" xfId="21028" xr:uid="{00000000-0005-0000-0000-00007F510000}"/>
    <cellStyle name="20% - Accent1 3 2 4 2 7 4 4" xfId="21029" xr:uid="{00000000-0005-0000-0000-000080510000}"/>
    <cellStyle name="20% - Accent1 3 2 4 2 7 5" xfId="21030" xr:uid="{00000000-0005-0000-0000-000081510000}"/>
    <cellStyle name="20% - Accent1 3 2 4 2 7 5 2" xfId="21031" xr:uid="{00000000-0005-0000-0000-000082510000}"/>
    <cellStyle name="20% - Accent1 3 2 4 2 7 5 2 2" xfId="21032" xr:uid="{00000000-0005-0000-0000-000083510000}"/>
    <cellStyle name="20% - Accent1 3 2 4 2 7 5 3" xfId="21033" xr:uid="{00000000-0005-0000-0000-000084510000}"/>
    <cellStyle name="20% - Accent1 3 2 4 2 7 6" xfId="21034" xr:uid="{00000000-0005-0000-0000-000085510000}"/>
    <cellStyle name="20% - Accent1 3 2 4 2 7 6 2" xfId="21035" xr:uid="{00000000-0005-0000-0000-000086510000}"/>
    <cellStyle name="20% - Accent1 3 2 4 2 7 6 2 2" xfId="21036" xr:uid="{00000000-0005-0000-0000-000087510000}"/>
    <cellStyle name="20% - Accent1 3 2 4 2 7 6 3" xfId="21037" xr:uid="{00000000-0005-0000-0000-000088510000}"/>
    <cellStyle name="20% - Accent1 3 2 4 2 7 7" xfId="21038" xr:uid="{00000000-0005-0000-0000-000089510000}"/>
    <cellStyle name="20% - Accent1 3 2 4 2 7 7 2" xfId="21039" xr:uid="{00000000-0005-0000-0000-00008A510000}"/>
    <cellStyle name="20% - Accent1 3 2 4 2 7 8" xfId="21040" xr:uid="{00000000-0005-0000-0000-00008B510000}"/>
    <cellStyle name="20% - Accent1 3 2 4 2 7 8 2" xfId="21041" xr:uid="{00000000-0005-0000-0000-00008C510000}"/>
    <cellStyle name="20% - Accent1 3 2 4 2 7 9" xfId="21042" xr:uid="{00000000-0005-0000-0000-00008D510000}"/>
    <cellStyle name="20% - Accent1 3 2 4 2 8" xfId="21043" xr:uid="{00000000-0005-0000-0000-00008E510000}"/>
    <cellStyle name="20% - Accent1 3 2 4 2 8 2" xfId="21044" xr:uid="{00000000-0005-0000-0000-00008F510000}"/>
    <cellStyle name="20% - Accent1 3 2 4 2 8 2 2" xfId="21045" xr:uid="{00000000-0005-0000-0000-000090510000}"/>
    <cellStyle name="20% - Accent1 3 2 4 2 8 2 2 2" xfId="21046" xr:uid="{00000000-0005-0000-0000-000091510000}"/>
    <cellStyle name="20% - Accent1 3 2 4 2 8 2 3" xfId="21047" xr:uid="{00000000-0005-0000-0000-000092510000}"/>
    <cellStyle name="20% - Accent1 3 2 4 2 8 3" xfId="21048" xr:uid="{00000000-0005-0000-0000-000093510000}"/>
    <cellStyle name="20% - Accent1 3 2 4 2 8 3 2" xfId="21049" xr:uid="{00000000-0005-0000-0000-000094510000}"/>
    <cellStyle name="20% - Accent1 3 2 4 2 8 4" xfId="21050" xr:uid="{00000000-0005-0000-0000-000095510000}"/>
    <cellStyle name="20% - Accent1 3 2 4 2 9" xfId="21051" xr:uid="{00000000-0005-0000-0000-000096510000}"/>
    <cellStyle name="20% - Accent1 3 2 4 2 9 2" xfId="21052" xr:uid="{00000000-0005-0000-0000-000097510000}"/>
    <cellStyle name="20% - Accent1 3 2 4 2 9 2 2" xfId="21053" xr:uid="{00000000-0005-0000-0000-000098510000}"/>
    <cellStyle name="20% - Accent1 3 2 4 2 9 2 2 2" xfId="21054" xr:uid="{00000000-0005-0000-0000-000099510000}"/>
    <cellStyle name="20% - Accent1 3 2 4 2 9 2 3" xfId="21055" xr:uid="{00000000-0005-0000-0000-00009A510000}"/>
    <cellStyle name="20% - Accent1 3 2 4 2 9 3" xfId="21056" xr:uid="{00000000-0005-0000-0000-00009B510000}"/>
    <cellStyle name="20% - Accent1 3 2 4 2 9 3 2" xfId="21057" xr:uid="{00000000-0005-0000-0000-00009C510000}"/>
    <cellStyle name="20% - Accent1 3 2 4 2 9 4" xfId="21058" xr:uid="{00000000-0005-0000-0000-00009D510000}"/>
    <cellStyle name="20% - Accent1 3 2 4 3" xfId="21059" xr:uid="{00000000-0005-0000-0000-00009E510000}"/>
    <cellStyle name="20% - Accent1 3 2 4 3 10" xfId="21060" xr:uid="{00000000-0005-0000-0000-00009F510000}"/>
    <cellStyle name="20% - Accent1 3 2 4 3 10 2" xfId="21061" xr:uid="{00000000-0005-0000-0000-0000A0510000}"/>
    <cellStyle name="20% - Accent1 3 2 4 3 10 2 2" xfId="21062" xr:uid="{00000000-0005-0000-0000-0000A1510000}"/>
    <cellStyle name="20% - Accent1 3 2 4 3 10 3" xfId="21063" xr:uid="{00000000-0005-0000-0000-0000A2510000}"/>
    <cellStyle name="20% - Accent1 3 2 4 3 11" xfId="21064" xr:uid="{00000000-0005-0000-0000-0000A3510000}"/>
    <cellStyle name="20% - Accent1 3 2 4 3 11 2" xfId="21065" xr:uid="{00000000-0005-0000-0000-0000A4510000}"/>
    <cellStyle name="20% - Accent1 3 2 4 3 11 2 2" xfId="21066" xr:uid="{00000000-0005-0000-0000-0000A5510000}"/>
    <cellStyle name="20% - Accent1 3 2 4 3 11 3" xfId="21067" xr:uid="{00000000-0005-0000-0000-0000A6510000}"/>
    <cellStyle name="20% - Accent1 3 2 4 3 12" xfId="21068" xr:uid="{00000000-0005-0000-0000-0000A7510000}"/>
    <cellStyle name="20% - Accent1 3 2 4 3 12 2" xfId="21069" xr:uid="{00000000-0005-0000-0000-0000A8510000}"/>
    <cellStyle name="20% - Accent1 3 2 4 3 13" xfId="21070" xr:uid="{00000000-0005-0000-0000-0000A9510000}"/>
    <cellStyle name="20% - Accent1 3 2 4 3 13 2" xfId="21071" xr:uid="{00000000-0005-0000-0000-0000AA510000}"/>
    <cellStyle name="20% - Accent1 3 2 4 3 14" xfId="21072" xr:uid="{00000000-0005-0000-0000-0000AB510000}"/>
    <cellStyle name="20% - Accent1 3 2 4 3 2" xfId="21073" xr:uid="{00000000-0005-0000-0000-0000AC510000}"/>
    <cellStyle name="20% - Accent1 3 2 4 3 2 10" xfId="21074" xr:uid="{00000000-0005-0000-0000-0000AD510000}"/>
    <cellStyle name="20% - Accent1 3 2 4 3 2 10 2" xfId="21075" xr:uid="{00000000-0005-0000-0000-0000AE510000}"/>
    <cellStyle name="20% - Accent1 3 2 4 3 2 11" xfId="21076" xr:uid="{00000000-0005-0000-0000-0000AF510000}"/>
    <cellStyle name="20% - Accent1 3 2 4 3 2 2" xfId="21077" xr:uid="{00000000-0005-0000-0000-0000B0510000}"/>
    <cellStyle name="20% - Accent1 3 2 4 3 2 2 2" xfId="21078" xr:uid="{00000000-0005-0000-0000-0000B1510000}"/>
    <cellStyle name="20% - Accent1 3 2 4 3 2 2 2 2" xfId="21079" xr:uid="{00000000-0005-0000-0000-0000B2510000}"/>
    <cellStyle name="20% - Accent1 3 2 4 3 2 2 2 2 2" xfId="21080" xr:uid="{00000000-0005-0000-0000-0000B3510000}"/>
    <cellStyle name="20% - Accent1 3 2 4 3 2 2 2 2 2 2" xfId="21081" xr:uid="{00000000-0005-0000-0000-0000B4510000}"/>
    <cellStyle name="20% - Accent1 3 2 4 3 2 2 2 2 3" xfId="21082" xr:uid="{00000000-0005-0000-0000-0000B5510000}"/>
    <cellStyle name="20% - Accent1 3 2 4 3 2 2 2 3" xfId="21083" xr:uid="{00000000-0005-0000-0000-0000B6510000}"/>
    <cellStyle name="20% - Accent1 3 2 4 3 2 2 2 3 2" xfId="21084" xr:uid="{00000000-0005-0000-0000-0000B7510000}"/>
    <cellStyle name="20% - Accent1 3 2 4 3 2 2 2 4" xfId="21085" xr:uid="{00000000-0005-0000-0000-0000B8510000}"/>
    <cellStyle name="20% - Accent1 3 2 4 3 2 2 3" xfId="21086" xr:uid="{00000000-0005-0000-0000-0000B9510000}"/>
    <cellStyle name="20% - Accent1 3 2 4 3 2 2 3 2" xfId="21087" xr:uid="{00000000-0005-0000-0000-0000BA510000}"/>
    <cellStyle name="20% - Accent1 3 2 4 3 2 2 3 2 2" xfId="21088" xr:uid="{00000000-0005-0000-0000-0000BB510000}"/>
    <cellStyle name="20% - Accent1 3 2 4 3 2 2 3 2 2 2" xfId="21089" xr:uid="{00000000-0005-0000-0000-0000BC510000}"/>
    <cellStyle name="20% - Accent1 3 2 4 3 2 2 3 2 3" xfId="21090" xr:uid="{00000000-0005-0000-0000-0000BD510000}"/>
    <cellStyle name="20% - Accent1 3 2 4 3 2 2 3 3" xfId="21091" xr:uid="{00000000-0005-0000-0000-0000BE510000}"/>
    <cellStyle name="20% - Accent1 3 2 4 3 2 2 3 3 2" xfId="21092" xr:uid="{00000000-0005-0000-0000-0000BF510000}"/>
    <cellStyle name="20% - Accent1 3 2 4 3 2 2 3 4" xfId="21093" xr:uid="{00000000-0005-0000-0000-0000C0510000}"/>
    <cellStyle name="20% - Accent1 3 2 4 3 2 2 4" xfId="21094" xr:uid="{00000000-0005-0000-0000-0000C1510000}"/>
    <cellStyle name="20% - Accent1 3 2 4 3 2 2 4 2" xfId="21095" xr:uid="{00000000-0005-0000-0000-0000C2510000}"/>
    <cellStyle name="20% - Accent1 3 2 4 3 2 2 4 2 2" xfId="21096" xr:uid="{00000000-0005-0000-0000-0000C3510000}"/>
    <cellStyle name="20% - Accent1 3 2 4 3 2 2 4 2 2 2" xfId="21097" xr:uid="{00000000-0005-0000-0000-0000C4510000}"/>
    <cellStyle name="20% - Accent1 3 2 4 3 2 2 4 2 3" xfId="21098" xr:uid="{00000000-0005-0000-0000-0000C5510000}"/>
    <cellStyle name="20% - Accent1 3 2 4 3 2 2 4 3" xfId="21099" xr:uid="{00000000-0005-0000-0000-0000C6510000}"/>
    <cellStyle name="20% - Accent1 3 2 4 3 2 2 4 3 2" xfId="21100" xr:uid="{00000000-0005-0000-0000-0000C7510000}"/>
    <cellStyle name="20% - Accent1 3 2 4 3 2 2 4 4" xfId="21101" xr:uid="{00000000-0005-0000-0000-0000C8510000}"/>
    <cellStyle name="20% - Accent1 3 2 4 3 2 2 5" xfId="21102" xr:uid="{00000000-0005-0000-0000-0000C9510000}"/>
    <cellStyle name="20% - Accent1 3 2 4 3 2 2 5 2" xfId="21103" xr:uid="{00000000-0005-0000-0000-0000CA510000}"/>
    <cellStyle name="20% - Accent1 3 2 4 3 2 2 5 2 2" xfId="21104" xr:uid="{00000000-0005-0000-0000-0000CB510000}"/>
    <cellStyle name="20% - Accent1 3 2 4 3 2 2 5 3" xfId="21105" xr:uid="{00000000-0005-0000-0000-0000CC510000}"/>
    <cellStyle name="20% - Accent1 3 2 4 3 2 2 6" xfId="21106" xr:uid="{00000000-0005-0000-0000-0000CD510000}"/>
    <cellStyle name="20% - Accent1 3 2 4 3 2 2 6 2" xfId="21107" xr:uid="{00000000-0005-0000-0000-0000CE510000}"/>
    <cellStyle name="20% - Accent1 3 2 4 3 2 2 6 2 2" xfId="21108" xr:uid="{00000000-0005-0000-0000-0000CF510000}"/>
    <cellStyle name="20% - Accent1 3 2 4 3 2 2 6 3" xfId="21109" xr:uid="{00000000-0005-0000-0000-0000D0510000}"/>
    <cellStyle name="20% - Accent1 3 2 4 3 2 2 7" xfId="21110" xr:uid="{00000000-0005-0000-0000-0000D1510000}"/>
    <cellStyle name="20% - Accent1 3 2 4 3 2 2 7 2" xfId="21111" xr:uid="{00000000-0005-0000-0000-0000D2510000}"/>
    <cellStyle name="20% - Accent1 3 2 4 3 2 2 8" xfId="21112" xr:uid="{00000000-0005-0000-0000-0000D3510000}"/>
    <cellStyle name="20% - Accent1 3 2 4 3 2 2 8 2" xfId="21113" xr:uid="{00000000-0005-0000-0000-0000D4510000}"/>
    <cellStyle name="20% - Accent1 3 2 4 3 2 2 9" xfId="21114" xr:uid="{00000000-0005-0000-0000-0000D5510000}"/>
    <cellStyle name="20% - Accent1 3 2 4 3 2 3" xfId="21115" xr:uid="{00000000-0005-0000-0000-0000D6510000}"/>
    <cellStyle name="20% - Accent1 3 2 4 3 2 3 2" xfId="21116" xr:uid="{00000000-0005-0000-0000-0000D7510000}"/>
    <cellStyle name="20% - Accent1 3 2 4 3 2 3 2 2" xfId="21117" xr:uid="{00000000-0005-0000-0000-0000D8510000}"/>
    <cellStyle name="20% - Accent1 3 2 4 3 2 3 2 2 2" xfId="21118" xr:uid="{00000000-0005-0000-0000-0000D9510000}"/>
    <cellStyle name="20% - Accent1 3 2 4 3 2 3 2 2 2 2" xfId="21119" xr:uid="{00000000-0005-0000-0000-0000DA510000}"/>
    <cellStyle name="20% - Accent1 3 2 4 3 2 3 2 2 3" xfId="21120" xr:uid="{00000000-0005-0000-0000-0000DB510000}"/>
    <cellStyle name="20% - Accent1 3 2 4 3 2 3 2 3" xfId="21121" xr:uid="{00000000-0005-0000-0000-0000DC510000}"/>
    <cellStyle name="20% - Accent1 3 2 4 3 2 3 2 3 2" xfId="21122" xr:uid="{00000000-0005-0000-0000-0000DD510000}"/>
    <cellStyle name="20% - Accent1 3 2 4 3 2 3 2 4" xfId="21123" xr:uid="{00000000-0005-0000-0000-0000DE510000}"/>
    <cellStyle name="20% - Accent1 3 2 4 3 2 3 3" xfId="21124" xr:uid="{00000000-0005-0000-0000-0000DF510000}"/>
    <cellStyle name="20% - Accent1 3 2 4 3 2 3 3 2" xfId="21125" xr:uid="{00000000-0005-0000-0000-0000E0510000}"/>
    <cellStyle name="20% - Accent1 3 2 4 3 2 3 3 2 2" xfId="21126" xr:uid="{00000000-0005-0000-0000-0000E1510000}"/>
    <cellStyle name="20% - Accent1 3 2 4 3 2 3 3 2 2 2" xfId="21127" xr:uid="{00000000-0005-0000-0000-0000E2510000}"/>
    <cellStyle name="20% - Accent1 3 2 4 3 2 3 3 2 3" xfId="21128" xr:uid="{00000000-0005-0000-0000-0000E3510000}"/>
    <cellStyle name="20% - Accent1 3 2 4 3 2 3 3 3" xfId="21129" xr:uid="{00000000-0005-0000-0000-0000E4510000}"/>
    <cellStyle name="20% - Accent1 3 2 4 3 2 3 3 3 2" xfId="21130" xr:uid="{00000000-0005-0000-0000-0000E5510000}"/>
    <cellStyle name="20% - Accent1 3 2 4 3 2 3 3 4" xfId="21131" xr:uid="{00000000-0005-0000-0000-0000E6510000}"/>
    <cellStyle name="20% - Accent1 3 2 4 3 2 3 4" xfId="21132" xr:uid="{00000000-0005-0000-0000-0000E7510000}"/>
    <cellStyle name="20% - Accent1 3 2 4 3 2 3 4 2" xfId="21133" xr:uid="{00000000-0005-0000-0000-0000E8510000}"/>
    <cellStyle name="20% - Accent1 3 2 4 3 2 3 4 2 2" xfId="21134" xr:uid="{00000000-0005-0000-0000-0000E9510000}"/>
    <cellStyle name="20% - Accent1 3 2 4 3 2 3 4 2 2 2" xfId="21135" xr:uid="{00000000-0005-0000-0000-0000EA510000}"/>
    <cellStyle name="20% - Accent1 3 2 4 3 2 3 4 2 3" xfId="21136" xr:uid="{00000000-0005-0000-0000-0000EB510000}"/>
    <cellStyle name="20% - Accent1 3 2 4 3 2 3 4 3" xfId="21137" xr:uid="{00000000-0005-0000-0000-0000EC510000}"/>
    <cellStyle name="20% - Accent1 3 2 4 3 2 3 4 3 2" xfId="21138" xr:uid="{00000000-0005-0000-0000-0000ED510000}"/>
    <cellStyle name="20% - Accent1 3 2 4 3 2 3 4 4" xfId="21139" xr:uid="{00000000-0005-0000-0000-0000EE510000}"/>
    <cellStyle name="20% - Accent1 3 2 4 3 2 3 5" xfId="21140" xr:uid="{00000000-0005-0000-0000-0000EF510000}"/>
    <cellStyle name="20% - Accent1 3 2 4 3 2 3 5 2" xfId="21141" xr:uid="{00000000-0005-0000-0000-0000F0510000}"/>
    <cellStyle name="20% - Accent1 3 2 4 3 2 3 5 2 2" xfId="21142" xr:uid="{00000000-0005-0000-0000-0000F1510000}"/>
    <cellStyle name="20% - Accent1 3 2 4 3 2 3 5 3" xfId="21143" xr:uid="{00000000-0005-0000-0000-0000F2510000}"/>
    <cellStyle name="20% - Accent1 3 2 4 3 2 3 6" xfId="21144" xr:uid="{00000000-0005-0000-0000-0000F3510000}"/>
    <cellStyle name="20% - Accent1 3 2 4 3 2 3 6 2" xfId="21145" xr:uid="{00000000-0005-0000-0000-0000F4510000}"/>
    <cellStyle name="20% - Accent1 3 2 4 3 2 3 6 2 2" xfId="21146" xr:uid="{00000000-0005-0000-0000-0000F5510000}"/>
    <cellStyle name="20% - Accent1 3 2 4 3 2 3 6 3" xfId="21147" xr:uid="{00000000-0005-0000-0000-0000F6510000}"/>
    <cellStyle name="20% - Accent1 3 2 4 3 2 3 7" xfId="21148" xr:uid="{00000000-0005-0000-0000-0000F7510000}"/>
    <cellStyle name="20% - Accent1 3 2 4 3 2 3 7 2" xfId="21149" xr:uid="{00000000-0005-0000-0000-0000F8510000}"/>
    <cellStyle name="20% - Accent1 3 2 4 3 2 3 8" xfId="21150" xr:uid="{00000000-0005-0000-0000-0000F9510000}"/>
    <cellStyle name="20% - Accent1 3 2 4 3 2 3 8 2" xfId="21151" xr:uid="{00000000-0005-0000-0000-0000FA510000}"/>
    <cellStyle name="20% - Accent1 3 2 4 3 2 3 9" xfId="21152" xr:uid="{00000000-0005-0000-0000-0000FB510000}"/>
    <cellStyle name="20% - Accent1 3 2 4 3 2 4" xfId="21153" xr:uid="{00000000-0005-0000-0000-0000FC510000}"/>
    <cellStyle name="20% - Accent1 3 2 4 3 2 4 2" xfId="21154" xr:uid="{00000000-0005-0000-0000-0000FD510000}"/>
    <cellStyle name="20% - Accent1 3 2 4 3 2 4 2 2" xfId="21155" xr:uid="{00000000-0005-0000-0000-0000FE510000}"/>
    <cellStyle name="20% - Accent1 3 2 4 3 2 4 2 2 2" xfId="21156" xr:uid="{00000000-0005-0000-0000-0000FF510000}"/>
    <cellStyle name="20% - Accent1 3 2 4 3 2 4 2 3" xfId="21157" xr:uid="{00000000-0005-0000-0000-000000520000}"/>
    <cellStyle name="20% - Accent1 3 2 4 3 2 4 3" xfId="21158" xr:uid="{00000000-0005-0000-0000-000001520000}"/>
    <cellStyle name="20% - Accent1 3 2 4 3 2 4 3 2" xfId="21159" xr:uid="{00000000-0005-0000-0000-000002520000}"/>
    <cellStyle name="20% - Accent1 3 2 4 3 2 4 4" xfId="21160" xr:uid="{00000000-0005-0000-0000-000003520000}"/>
    <cellStyle name="20% - Accent1 3 2 4 3 2 5" xfId="21161" xr:uid="{00000000-0005-0000-0000-000004520000}"/>
    <cellStyle name="20% - Accent1 3 2 4 3 2 5 2" xfId="21162" xr:uid="{00000000-0005-0000-0000-000005520000}"/>
    <cellStyle name="20% - Accent1 3 2 4 3 2 5 2 2" xfId="21163" xr:uid="{00000000-0005-0000-0000-000006520000}"/>
    <cellStyle name="20% - Accent1 3 2 4 3 2 5 2 2 2" xfId="21164" xr:uid="{00000000-0005-0000-0000-000007520000}"/>
    <cellStyle name="20% - Accent1 3 2 4 3 2 5 2 3" xfId="21165" xr:uid="{00000000-0005-0000-0000-000008520000}"/>
    <cellStyle name="20% - Accent1 3 2 4 3 2 5 3" xfId="21166" xr:uid="{00000000-0005-0000-0000-000009520000}"/>
    <cellStyle name="20% - Accent1 3 2 4 3 2 5 3 2" xfId="21167" xr:uid="{00000000-0005-0000-0000-00000A520000}"/>
    <cellStyle name="20% - Accent1 3 2 4 3 2 5 4" xfId="21168" xr:uid="{00000000-0005-0000-0000-00000B520000}"/>
    <cellStyle name="20% - Accent1 3 2 4 3 2 6" xfId="21169" xr:uid="{00000000-0005-0000-0000-00000C520000}"/>
    <cellStyle name="20% - Accent1 3 2 4 3 2 6 2" xfId="21170" xr:uid="{00000000-0005-0000-0000-00000D520000}"/>
    <cellStyle name="20% - Accent1 3 2 4 3 2 6 2 2" xfId="21171" xr:uid="{00000000-0005-0000-0000-00000E520000}"/>
    <cellStyle name="20% - Accent1 3 2 4 3 2 6 2 2 2" xfId="21172" xr:uid="{00000000-0005-0000-0000-00000F520000}"/>
    <cellStyle name="20% - Accent1 3 2 4 3 2 6 2 3" xfId="21173" xr:uid="{00000000-0005-0000-0000-000010520000}"/>
    <cellStyle name="20% - Accent1 3 2 4 3 2 6 3" xfId="21174" xr:uid="{00000000-0005-0000-0000-000011520000}"/>
    <cellStyle name="20% - Accent1 3 2 4 3 2 6 3 2" xfId="21175" xr:uid="{00000000-0005-0000-0000-000012520000}"/>
    <cellStyle name="20% - Accent1 3 2 4 3 2 6 4" xfId="21176" xr:uid="{00000000-0005-0000-0000-000013520000}"/>
    <cellStyle name="20% - Accent1 3 2 4 3 2 7" xfId="21177" xr:uid="{00000000-0005-0000-0000-000014520000}"/>
    <cellStyle name="20% - Accent1 3 2 4 3 2 7 2" xfId="21178" xr:uid="{00000000-0005-0000-0000-000015520000}"/>
    <cellStyle name="20% - Accent1 3 2 4 3 2 7 2 2" xfId="21179" xr:uid="{00000000-0005-0000-0000-000016520000}"/>
    <cellStyle name="20% - Accent1 3 2 4 3 2 7 3" xfId="21180" xr:uid="{00000000-0005-0000-0000-000017520000}"/>
    <cellStyle name="20% - Accent1 3 2 4 3 2 8" xfId="21181" xr:uid="{00000000-0005-0000-0000-000018520000}"/>
    <cellStyle name="20% - Accent1 3 2 4 3 2 8 2" xfId="21182" xr:uid="{00000000-0005-0000-0000-000019520000}"/>
    <cellStyle name="20% - Accent1 3 2 4 3 2 8 2 2" xfId="21183" xr:uid="{00000000-0005-0000-0000-00001A520000}"/>
    <cellStyle name="20% - Accent1 3 2 4 3 2 8 3" xfId="21184" xr:uid="{00000000-0005-0000-0000-00001B520000}"/>
    <cellStyle name="20% - Accent1 3 2 4 3 2 9" xfId="21185" xr:uid="{00000000-0005-0000-0000-00001C520000}"/>
    <cellStyle name="20% - Accent1 3 2 4 3 2 9 2" xfId="21186" xr:uid="{00000000-0005-0000-0000-00001D520000}"/>
    <cellStyle name="20% - Accent1 3 2 4 3 3" xfId="21187" xr:uid="{00000000-0005-0000-0000-00001E520000}"/>
    <cellStyle name="20% - Accent1 3 2 4 3 3 10" xfId="21188" xr:uid="{00000000-0005-0000-0000-00001F520000}"/>
    <cellStyle name="20% - Accent1 3 2 4 3 3 10 2" xfId="21189" xr:uid="{00000000-0005-0000-0000-000020520000}"/>
    <cellStyle name="20% - Accent1 3 2 4 3 3 11" xfId="21190" xr:uid="{00000000-0005-0000-0000-000021520000}"/>
    <cellStyle name="20% - Accent1 3 2 4 3 3 2" xfId="21191" xr:uid="{00000000-0005-0000-0000-000022520000}"/>
    <cellStyle name="20% - Accent1 3 2 4 3 3 2 2" xfId="21192" xr:uid="{00000000-0005-0000-0000-000023520000}"/>
    <cellStyle name="20% - Accent1 3 2 4 3 3 2 2 2" xfId="21193" xr:uid="{00000000-0005-0000-0000-000024520000}"/>
    <cellStyle name="20% - Accent1 3 2 4 3 3 2 2 2 2" xfId="21194" xr:uid="{00000000-0005-0000-0000-000025520000}"/>
    <cellStyle name="20% - Accent1 3 2 4 3 3 2 2 2 2 2" xfId="21195" xr:uid="{00000000-0005-0000-0000-000026520000}"/>
    <cellStyle name="20% - Accent1 3 2 4 3 3 2 2 2 3" xfId="21196" xr:uid="{00000000-0005-0000-0000-000027520000}"/>
    <cellStyle name="20% - Accent1 3 2 4 3 3 2 2 3" xfId="21197" xr:uid="{00000000-0005-0000-0000-000028520000}"/>
    <cellStyle name="20% - Accent1 3 2 4 3 3 2 2 3 2" xfId="21198" xr:uid="{00000000-0005-0000-0000-000029520000}"/>
    <cellStyle name="20% - Accent1 3 2 4 3 3 2 2 4" xfId="21199" xr:uid="{00000000-0005-0000-0000-00002A520000}"/>
    <cellStyle name="20% - Accent1 3 2 4 3 3 2 3" xfId="21200" xr:uid="{00000000-0005-0000-0000-00002B520000}"/>
    <cellStyle name="20% - Accent1 3 2 4 3 3 2 3 2" xfId="21201" xr:uid="{00000000-0005-0000-0000-00002C520000}"/>
    <cellStyle name="20% - Accent1 3 2 4 3 3 2 3 2 2" xfId="21202" xr:uid="{00000000-0005-0000-0000-00002D520000}"/>
    <cellStyle name="20% - Accent1 3 2 4 3 3 2 3 2 2 2" xfId="21203" xr:uid="{00000000-0005-0000-0000-00002E520000}"/>
    <cellStyle name="20% - Accent1 3 2 4 3 3 2 3 2 3" xfId="21204" xr:uid="{00000000-0005-0000-0000-00002F520000}"/>
    <cellStyle name="20% - Accent1 3 2 4 3 3 2 3 3" xfId="21205" xr:uid="{00000000-0005-0000-0000-000030520000}"/>
    <cellStyle name="20% - Accent1 3 2 4 3 3 2 3 3 2" xfId="21206" xr:uid="{00000000-0005-0000-0000-000031520000}"/>
    <cellStyle name="20% - Accent1 3 2 4 3 3 2 3 4" xfId="21207" xr:uid="{00000000-0005-0000-0000-000032520000}"/>
    <cellStyle name="20% - Accent1 3 2 4 3 3 2 4" xfId="21208" xr:uid="{00000000-0005-0000-0000-000033520000}"/>
    <cellStyle name="20% - Accent1 3 2 4 3 3 2 4 2" xfId="21209" xr:uid="{00000000-0005-0000-0000-000034520000}"/>
    <cellStyle name="20% - Accent1 3 2 4 3 3 2 4 2 2" xfId="21210" xr:uid="{00000000-0005-0000-0000-000035520000}"/>
    <cellStyle name="20% - Accent1 3 2 4 3 3 2 4 2 2 2" xfId="21211" xr:uid="{00000000-0005-0000-0000-000036520000}"/>
    <cellStyle name="20% - Accent1 3 2 4 3 3 2 4 2 3" xfId="21212" xr:uid="{00000000-0005-0000-0000-000037520000}"/>
    <cellStyle name="20% - Accent1 3 2 4 3 3 2 4 3" xfId="21213" xr:uid="{00000000-0005-0000-0000-000038520000}"/>
    <cellStyle name="20% - Accent1 3 2 4 3 3 2 4 3 2" xfId="21214" xr:uid="{00000000-0005-0000-0000-000039520000}"/>
    <cellStyle name="20% - Accent1 3 2 4 3 3 2 4 4" xfId="21215" xr:uid="{00000000-0005-0000-0000-00003A520000}"/>
    <cellStyle name="20% - Accent1 3 2 4 3 3 2 5" xfId="21216" xr:uid="{00000000-0005-0000-0000-00003B520000}"/>
    <cellStyle name="20% - Accent1 3 2 4 3 3 2 5 2" xfId="21217" xr:uid="{00000000-0005-0000-0000-00003C520000}"/>
    <cellStyle name="20% - Accent1 3 2 4 3 3 2 5 2 2" xfId="21218" xr:uid="{00000000-0005-0000-0000-00003D520000}"/>
    <cellStyle name="20% - Accent1 3 2 4 3 3 2 5 3" xfId="21219" xr:uid="{00000000-0005-0000-0000-00003E520000}"/>
    <cellStyle name="20% - Accent1 3 2 4 3 3 2 6" xfId="21220" xr:uid="{00000000-0005-0000-0000-00003F520000}"/>
    <cellStyle name="20% - Accent1 3 2 4 3 3 2 6 2" xfId="21221" xr:uid="{00000000-0005-0000-0000-000040520000}"/>
    <cellStyle name="20% - Accent1 3 2 4 3 3 2 6 2 2" xfId="21222" xr:uid="{00000000-0005-0000-0000-000041520000}"/>
    <cellStyle name="20% - Accent1 3 2 4 3 3 2 6 3" xfId="21223" xr:uid="{00000000-0005-0000-0000-000042520000}"/>
    <cellStyle name="20% - Accent1 3 2 4 3 3 2 7" xfId="21224" xr:uid="{00000000-0005-0000-0000-000043520000}"/>
    <cellStyle name="20% - Accent1 3 2 4 3 3 2 7 2" xfId="21225" xr:uid="{00000000-0005-0000-0000-000044520000}"/>
    <cellStyle name="20% - Accent1 3 2 4 3 3 2 8" xfId="21226" xr:uid="{00000000-0005-0000-0000-000045520000}"/>
    <cellStyle name="20% - Accent1 3 2 4 3 3 2 8 2" xfId="21227" xr:uid="{00000000-0005-0000-0000-000046520000}"/>
    <cellStyle name="20% - Accent1 3 2 4 3 3 2 9" xfId="21228" xr:uid="{00000000-0005-0000-0000-000047520000}"/>
    <cellStyle name="20% - Accent1 3 2 4 3 3 3" xfId="21229" xr:uid="{00000000-0005-0000-0000-000048520000}"/>
    <cellStyle name="20% - Accent1 3 2 4 3 3 3 2" xfId="21230" xr:uid="{00000000-0005-0000-0000-000049520000}"/>
    <cellStyle name="20% - Accent1 3 2 4 3 3 3 2 2" xfId="21231" xr:uid="{00000000-0005-0000-0000-00004A520000}"/>
    <cellStyle name="20% - Accent1 3 2 4 3 3 3 2 2 2" xfId="21232" xr:uid="{00000000-0005-0000-0000-00004B520000}"/>
    <cellStyle name="20% - Accent1 3 2 4 3 3 3 2 2 2 2" xfId="21233" xr:uid="{00000000-0005-0000-0000-00004C520000}"/>
    <cellStyle name="20% - Accent1 3 2 4 3 3 3 2 2 3" xfId="21234" xr:uid="{00000000-0005-0000-0000-00004D520000}"/>
    <cellStyle name="20% - Accent1 3 2 4 3 3 3 2 3" xfId="21235" xr:uid="{00000000-0005-0000-0000-00004E520000}"/>
    <cellStyle name="20% - Accent1 3 2 4 3 3 3 2 3 2" xfId="21236" xr:uid="{00000000-0005-0000-0000-00004F520000}"/>
    <cellStyle name="20% - Accent1 3 2 4 3 3 3 2 4" xfId="21237" xr:uid="{00000000-0005-0000-0000-000050520000}"/>
    <cellStyle name="20% - Accent1 3 2 4 3 3 3 3" xfId="21238" xr:uid="{00000000-0005-0000-0000-000051520000}"/>
    <cellStyle name="20% - Accent1 3 2 4 3 3 3 3 2" xfId="21239" xr:uid="{00000000-0005-0000-0000-000052520000}"/>
    <cellStyle name="20% - Accent1 3 2 4 3 3 3 3 2 2" xfId="21240" xr:uid="{00000000-0005-0000-0000-000053520000}"/>
    <cellStyle name="20% - Accent1 3 2 4 3 3 3 3 2 2 2" xfId="21241" xr:uid="{00000000-0005-0000-0000-000054520000}"/>
    <cellStyle name="20% - Accent1 3 2 4 3 3 3 3 2 3" xfId="21242" xr:uid="{00000000-0005-0000-0000-000055520000}"/>
    <cellStyle name="20% - Accent1 3 2 4 3 3 3 3 3" xfId="21243" xr:uid="{00000000-0005-0000-0000-000056520000}"/>
    <cellStyle name="20% - Accent1 3 2 4 3 3 3 3 3 2" xfId="21244" xr:uid="{00000000-0005-0000-0000-000057520000}"/>
    <cellStyle name="20% - Accent1 3 2 4 3 3 3 3 4" xfId="21245" xr:uid="{00000000-0005-0000-0000-000058520000}"/>
    <cellStyle name="20% - Accent1 3 2 4 3 3 3 4" xfId="21246" xr:uid="{00000000-0005-0000-0000-000059520000}"/>
    <cellStyle name="20% - Accent1 3 2 4 3 3 3 4 2" xfId="21247" xr:uid="{00000000-0005-0000-0000-00005A520000}"/>
    <cellStyle name="20% - Accent1 3 2 4 3 3 3 4 2 2" xfId="21248" xr:uid="{00000000-0005-0000-0000-00005B520000}"/>
    <cellStyle name="20% - Accent1 3 2 4 3 3 3 4 2 2 2" xfId="21249" xr:uid="{00000000-0005-0000-0000-00005C520000}"/>
    <cellStyle name="20% - Accent1 3 2 4 3 3 3 4 2 3" xfId="21250" xr:uid="{00000000-0005-0000-0000-00005D520000}"/>
    <cellStyle name="20% - Accent1 3 2 4 3 3 3 4 3" xfId="21251" xr:uid="{00000000-0005-0000-0000-00005E520000}"/>
    <cellStyle name="20% - Accent1 3 2 4 3 3 3 4 3 2" xfId="21252" xr:uid="{00000000-0005-0000-0000-00005F520000}"/>
    <cellStyle name="20% - Accent1 3 2 4 3 3 3 4 4" xfId="21253" xr:uid="{00000000-0005-0000-0000-000060520000}"/>
    <cellStyle name="20% - Accent1 3 2 4 3 3 3 5" xfId="21254" xr:uid="{00000000-0005-0000-0000-000061520000}"/>
    <cellStyle name="20% - Accent1 3 2 4 3 3 3 5 2" xfId="21255" xr:uid="{00000000-0005-0000-0000-000062520000}"/>
    <cellStyle name="20% - Accent1 3 2 4 3 3 3 5 2 2" xfId="21256" xr:uid="{00000000-0005-0000-0000-000063520000}"/>
    <cellStyle name="20% - Accent1 3 2 4 3 3 3 5 3" xfId="21257" xr:uid="{00000000-0005-0000-0000-000064520000}"/>
    <cellStyle name="20% - Accent1 3 2 4 3 3 3 6" xfId="21258" xr:uid="{00000000-0005-0000-0000-000065520000}"/>
    <cellStyle name="20% - Accent1 3 2 4 3 3 3 6 2" xfId="21259" xr:uid="{00000000-0005-0000-0000-000066520000}"/>
    <cellStyle name="20% - Accent1 3 2 4 3 3 3 6 2 2" xfId="21260" xr:uid="{00000000-0005-0000-0000-000067520000}"/>
    <cellStyle name="20% - Accent1 3 2 4 3 3 3 6 3" xfId="21261" xr:uid="{00000000-0005-0000-0000-000068520000}"/>
    <cellStyle name="20% - Accent1 3 2 4 3 3 3 7" xfId="21262" xr:uid="{00000000-0005-0000-0000-000069520000}"/>
    <cellStyle name="20% - Accent1 3 2 4 3 3 3 7 2" xfId="21263" xr:uid="{00000000-0005-0000-0000-00006A520000}"/>
    <cellStyle name="20% - Accent1 3 2 4 3 3 3 8" xfId="21264" xr:uid="{00000000-0005-0000-0000-00006B520000}"/>
    <cellStyle name="20% - Accent1 3 2 4 3 3 3 8 2" xfId="21265" xr:uid="{00000000-0005-0000-0000-00006C520000}"/>
    <cellStyle name="20% - Accent1 3 2 4 3 3 3 9" xfId="21266" xr:uid="{00000000-0005-0000-0000-00006D520000}"/>
    <cellStyle name="20% - Accent1 3 2 4 3 3 4" xfId="21267" xr:uid="{00000000-0005-0000-0000-00006E520000}"/>
    <cellStyle name="20% - Accent1 3 2 4 3 3 4 2" xfId="21268" xr:uid="{00000000-0005-0000-0000-00006F520000}"/>
    <cellStyle name="20% - Accent1 3 2 4 3 3 4 2 2" xfId="21269" xr:uid="{00000000-0005-0000-0000-000070520000}"/>
    <cellStyle name="20% - Accent1 3 2 4 3 3 4 2 2 2" xfId="21270" xr:uid="{00000000-0005-0000-0000-000071520000}"/>
    <cellStyle name="20% - Accent1 3 2 4 3 3 4 2 3" xfId="21271" xr:uid="{00000000-0005-0000-0000-000072520000}"/>
    <cellStyle name="20% - Accent1 3 2 4 3 3 4 3" xfId="21272" xr:uid="{00000000-0005-0000-0000-000073520000}"/>
    <cellStyle name="20% - Accent1 3 2 4 3 3 4 3 2" xfId="21273" xr:uid="{00000000-0005-0000-0000-000074520000}"/>
    <cellStyle name="20% - Accent1 3 2 4 3 3 4 4" xfId="21274" xr:uid="{00000000-0005-0000-0000-000075520000}"/>
    <cellStyle name="20% - Accent1 3 2 4 3 3 5" xfId="21275" xr:uid="{00000000-0005-0000-0000-000076520000}"/>
    <cellStyle name="20% - Accent1 3 2 4 3 3 5 2" xfId="21276" xr:uid="{00000000-0005-0000-0000-000077520000}"/>
    <cellStyle name="20% - Accent1 3 2 4 3 3 5 2 2" xfId="21277" xr:uid="{00000000-0005-0000-0000-000078520000}"/>
    <cellStyle name="20% - Accent1 3 2 4 3 3 5 2 2 2" xfId="21278" xr:uid="{00000000-0005-0000-0000-000079520000}"/>
    <cellStyle name="20% - Accent1 3 2 4 3 3 5 2 3" xfId="21279" xr:uid="{00000000-0005-0000-0000-00007A520000}"/>
    <cellStyle name="20% - Accent1 3 2 4 3 3 5 3" xfId="21280" xr:uid="{00000000-0005-0000-0000-00007B520000}"/>
    <cellStyle name="20% - Accent1 3 2 4 3 3 5 3 2" xfId="21281" xr:uid="{00000000-0005-0000-0000-00007C520000}"/>
    <cellStyle name="20% - Accent1 3 2 4 3 3 5 4" xfId="21282" xr:uid="{00000000-0005-0000-0000-00007D520000}"/>
    <cellStyle name="20% - Accent1 3 2 4 3 3 6" xfId="21283" xr:uid="{00000000-0005-0000-0000-00007E520000}"/>
    <cellStyle name="20% - Accent1 3 2 4 3 3 6 2" xfId="21284" xr:uid="{00000000-0005-0000-0000-00007F520000}"/>
    <cellStyle name="20% - Accent1 3 2 4 3 3 6 2 2" xfId="21285" xr:uid="{00000000-0005-0000-0000-000080520000}"/>
    <cellStyle name="20% - Accent1 3 2 4 3 3 6 2 2 2" xfId="21286" xr:uid="{00000000-0005-0000-0000-000081520000}"/>
    <cellStyle name="20% - Accent1 3 2 4 3 3 6 2 3" xfId="21287" xr:uid="{00000000-0005-0000-0000-000082520000}"/>
    <cellStyle name="20% - Accent1 3 2 4 3 3 6 3" xfId="21288" xr:uid="{00000000-0005-0000-0000-000083520000}"/>
    <cellStyle name="20% - Accent1 3 2 4 3 3 6 3 2" xfId="21289" xr:uid="{00000000-0005-0000-0000-000084520000}"/>
    <cellStyle name="20% - Accent1 3 2 4 3 3 6 4" xfId="21290" xr:uid="{00000000-0005-0000-0000-000085520000}"/>
    <cellStyle name="20% - Accent1 3 2 4 3 3 7" xfId="21291" xr:uid="{00000000-0005-0000-0000-000086520000}"/>
    <cellStyle name="20% - Accent1 3 2 4 3 3 7 2" xfId="21292" xr:uid="{00000000-0005-0000-0000-000087520000}"/>
    <cellStyle name="20% - Accent1 3 2 4 3 3 7 2 2" xfId="21293" xr:uid="{00000000-0005-0000-0000-000088520000}"/>
    <cellStyle name="20% - Accent1 3 2 4 3 3 7 3" xfId="21294" xr:uid="{00000000-0005-0000-0000-000089520000}"/>
    <cellStyle name="20% - Accent1 3 2 4 3 3 8" xfId="21295" xr:uid="{00000000-0005-0000-0000-00008A520000}"/>
    <cellStyle name="20% - Accent1 3 2 4 3 3 8 2" xfId="21296" xr:uid="{00000000-0005-0000-0000-00008B520000}"/>
    <cellStyle name="20% - Accent1 3 2 4 3 3 8 2 2" xfId="21297" xr:uid="{00000000-0005-0000-0000-00008C520000}"/>
    <cellStyle name="20% - Accent1 3 2 4 3 3 8 3" xfId="21298" xr:uid="{00000000-0005-0000-0000-00008D520000}"/>
    <cellStyle name="20% - Accent1 3 2 4 3 3 9" xfId="21299" xr:uid="{00000000-0005-0000-0000-00008E520000}"/>
    <cellStyle name="20% - Accent1 3 2 4 3 3 9 2" xfId="21300" xr:uid="{00000000-0005-0000-0000-00008F520000}"/>
    <cellStyle name="20% - Accent1 3 2 4 3 4" xfId="21301" xr:uid="{00000000-0005-0000-0000-000090520000}"/>
    <cellStyle name="20% - Accent1 3 2 4 3 4 10" xfId="21302" xr:uid="{00000000-0005-0000-0000-000091520000}"/>
    <cellStyle name="20% - Accent1 3 2 4 3 4 10 2" xfId="21303" xr:uid="{00000000-0005-0000-0000-000092520000}"/>
    <cellStyle name="20% - Accent1 3 2 4 3 4 11" xfId="21304" xr:uid="{00000000-0005-0000-0000-000093520000}"/>
    <cellStyle name="20% - Accent1 3 2 4 3 4 2" xfId="21305" xr:uid="{00000000-0005-0000-0000-000094520000}"/>
    <cellStyle name="20% - Accent1 3 2 4 3 4 2 2" xfId="21306" xr:uid="{00000000-0005-0000-0000-000095520000}"/>
    <cellStyle name="20% - Accent1 3 2 4 3 4 2 2 2" xfId="21307" xr:uid="{00000000-0005-0000-0000-000096520000}"/>
    <cellStyle name="20% - Accent1 3 2 4 3 4 2 2 2 2" xfId="21308" xr:uid="{00000000-0005-0000-0000-000097520000}"/>
    <cellStyle name="20% - Accent1 3 2 4 3 4 2 2 2 2 2" xfId="21309" xr:uid="{00000000-0005-0000-0000-000098520000}"/>
    <cellStyle name="20% - Accent1 3 2 4 3 4 2 2 2 3" xfId="21310" xr:uid="{00000000-0005-0000-0000-000099520000}"/>
    <cellStyle name="20% - Accent1 3 2 4 3 4 2 2 3" xfId="21311" xr:uid="{00000000-0005-0000-0000-00009A520000}"/>
    <cellStyle name="20% - Accent1 3 2 4 3 4 2 2 3 2" xfId="21312" xr:uid="{00000000-0005-0000-0000-00009B520000}"/>
    <cellStyle name="20% - Accent1 3 2 4 3 4 2 2 4" xfId="21313" xr:uid="{00000000-0005-0000-0000-00009C520000}"/>
    <cellStyle name="20% - Accent1 3 2 4 3 4 2 3" xfId="21314" xr:uid="{00000000-0005-0000-0000-00009D520000}"/>
    <cellStyle name="20% - Accent1 3 2 4 3 4 2 3 2" xfId="21315" xr:uid="{00000000-0005-0000-0000-00009E520000}"/>
    <cellStyle name="20% - Accent1 3 2 4 3 4 2 3 2 2" xfId="21316" xr:uid="{00000000-0005-0000-0000-00009F520000}"/>
    <cellStyle name="20% - Accent1 3 2 4 3 4 2 3 2 2 2" xfId="21317" xr:uid="{00000000-0005-0000-0000-0000A0520000}"/>
    <cellStyle name="20% - Accent1 3 2 4 3 4 2 3 2 3" xfId="21318" xr:uid="{00000000-0005-0000-0000-0000A1520000}"/>
    <cellStyle name="20% - Accent1 3 2 4 3 4 2 3 3" xfId="21319" xr:uid="{00000000-0005-0000-0000-0000A2520000}"/>
    <cellStyle name="20% - Accent1 3 2 4 3 4 2 3 3 2" xfId="21320" xr:uid="{00000000-0005-0000-0000-0000A3520000}"/>
    <cellStyle name="20% - Accent1 3 2 4 3 4 2 3 4" xfId="21321" xr:uid="{00000000-0005-0000-0000-0000A4520000}"/>
    <cellStyle name="20% - Accent1 3 2 4 3 4 2 4" xfId="21322" xr:uid="{00000000-0005-0000-0000-0000A5520000}"/>
    <cellStyle name="20% - Accent1 3 2 4 3 4 2 4 2" xfId="21323" xr:uid="{00000000-0005-0000-0000-0000A6520000}"/>
    <cellStyle name="20% - Accent1 3 2 4 3 4 2 4 2 2" xfId="21324" xr:uid="{00000000-0005-0000-0000-0000A7520000}"/>
    <cellStyle name="20% - Accent1 3 2 4 3 4 2 4 2 2 2" xfId="21325" xr:uid="{00000000-0005-0000-0000-0000A8520000}"/>
    <cellStyle name="20% - Accent1 3 2 4 3 4 2 4 2 3" xfId="21326" xr:uid="{00000000-0005-0000-0000-0000A9520000}"/>
    <cellStyle name="20% - Accent1 3 2 4 3 4 2 4 3" xfId="21327" xr:uid="{00000000-0005-0000-0000-0000AA520000}"/>
    <cellStyle name="20% - Accent1 3 2 4 3 4 2 4 3 2" xfId="21328" xr:uid="{00000000-0005-0000-0000-0000AB520000}"/>
    <cellStyle name="20% - Accent1 3 2 4 3 4 2 4 4" xfId="21329" xr:uid="{00000000-0005-0000-0000-0000AC520000}"/>
    <cellStyle name="20% - Accent1 3 2 4 3 4 2 5" xfId="21330" xr:uid="{00000000-0005-0000-0000-0000AD520000}"/>
    <cellStyle name="20% - Accent1 3 2 4 3 4 2 5 2" xfId="21331" xr:uid="{00000000-0005-0000-0000-0000AE520000}"/>
    <cellStyle name="20% - Accent1 3 2 4 3 4 2 5 2 2" xfId="21332" xr:uid="{00000000-0005-0000-0000-0000AF520000}"/>
    <cellStyle name="20% - Accent1 3 2 4 3 4 2 5 3" xfId="21333" xr:uid="{00000000-0005-0000-0000-0000B0520000}"/>
    <cellStyle name="20% - Accent1 3 2 4 3 4 2 6" xfId="21334" xr:uid="{00000000-0005-0000-0000-0000B1520000}"/>
    <cellStyle name="20% - Accent1 3 2 4 3 4 2 6 2" xfId="21335" xr:uid="{00000000-0005-0000-0000-0000B2520000}"/>
    <cellStyle name="20% - Accent1 3 2 4 3 4 2 6 2 2" xfId="21336" xr:uid="{00000000-0005-0000-0000-0000B3520000}"/>
    <cellStyle name="20% - Accent1 3 2 4 3 4 2 6 3" xfId="21337" xr:uid="{00000000-0005-0000-0000-0000B4520000}"/>
    <cellStyle name="20% - Accent1 3 2 4 3 4 2 7" xfId="21338" xr:uid="{00000000-0005-0000-0000-0000B5520000}"/>
    <cellStyle name="20% - Accent1 3 2 4 3 4 2 7 2" xfId="21339" xr:uid="{00000000-0005-0000-0000-0000B6520000}"/>
    <cellStyle name="20% - Accent1 3 2 4 3 4 2 8" xfId="21340" xr:uid="{00000000-0005-0000-0000-0000B7520000}"/>
    <cellStyle name="20% - Accent1 3 2 4 3 4 2 8 2" xfId="21341" xr:uid="{00000000-0005-0000-0000-0000B8520000}"/>
    <cellStyle name="20% - Accent1 3 2 4 3 4 2 9" xfId="21342" xr:uid="{00000000-0005-0000-0000-0000B9520000}"/>
    <cellStyle name="20% - Accent1 3 2 4 3 4 3" xfId="21343" xr:uid="{00000000-0005-0000-0000-0000BA520000}"/>
    <cellStyle name="20% - Accent1 3 2 4 3 4 3 2" xfId="21344" xr:uid="{00000000-0005-0000-0000-0000BB520000}"/>
    <cellStyle name="20% - Accent1 3 2 4 3 4 3 2 2" xfId="21345" xr:uid="{00000000-0005-0000-0000-0000BC520000}"/>
    <cellStyle name="20% - Accent1 3 2 4 3 4 3 2 2 2" xfId="21346" xr:uid="{00000000-0005-0000-0000-0000BD520000}"/>
    <cellStyle name="20% - Accent1 3 2 4 3 4 3 2 2 2 2" xfId="21347" xr:uid="{00000000-0005-0000-0000-0000BE520000}"/>
    <cellStyle name="20% - Accent1 3 2 4 3 4 3 2 2 3" xfId="21348" xr:uid="{00000000-0005-0000-0000-0000BF520000}"/>
    <cellStyle name="20% - Accent1 3 2 4 3 4 3 2 3" xfId="21349" xr:uid="{00000000-0005-0000-0000-0000C0520000}"/>
    <cellStyle name="20% - Accent1 3 2 4 3 4 3 2 3 2" xfId="21350" xr:uid="{00000000-0005-0000-0000-0000C1520000}"/>
    <cellStyle name="20% - Accent1 3 2 4 3 4 3 2 4" xfId="21351" xr:uid="{00000000-0005-0000-0000-0000C2520000}"/>
    <cellStyle name="20% - Accent1 3 2 4 3 4 3 3" xfId="21352" xr:uid="{00000000-0005-0000-0000-0000C3520000}"/>
    <cellStyle name="20% - Accent1 3 2 4 3 4 3 3 2" xfId="21353" xr:uid="{00000000-0005-0000-0000-0000C4520000}"/>
    <cellStyle name="20% - Accent1 3 2 4 3 4 3 3 2 2" xfId="21354" xr:uid="{00000000-0005-0000-0000-0000C5520000}"/>
    <cellStyle name="20% - Accent1 3 2 4 3 4 3 3 2 2 2" xfId="21355" xr:uid="{00000000-0005-0000-0000-0000C6520000}"/>
    <cellStyle name="20% - Accent1 3 2 4 3 4 3 3 2 3" xfId="21356" xr:uid="{00000000-0005-0000-0000-0000C7520000}"/>
    <cellStyle name="20% - Accent1 3 2 4 3 4 3 3 3" xfId="21357" xr:uid="{00000000-0005-0000-0000-0000C8520000}"/>
    <cellStyle name="20% - Accent1 3 2 4 3 4 3 3 3 2" xfId="21358" xr:uid="{00000000-0005-0000-0000-0000C9520000}"/>
    <cellStyle name="20% - Accent1 3 2 4 3 4 3 3 4" xfId="21359" xr:uid="{00000000-0005-0000-0000-0000CA520000}"/>
    <cellStyle name="20% - Accent1 3 2 4 3 4 3 4" xfId="21360" xr:uid="{00000000-0005-0000-0000-0000CB520000}"/>
    <cellStyle name="20% - Accent1 3 2 4 3 4 3 4 2" xfId="21361" xr:uid="{00000000-0005-0000-0000-0000CC520000}"/>
    <cellStyle name="20% - Accent1 3 2 4 3 4 3 4 2 2" xfId="21362" xr:uid="{00000000-0005-0000-0000-0000CD520000}"/>
    <cellStyle name="20% - Accent1 3 2 4 3 4 3 4 2 2 2" xfId="21363" xr:uid="{00000000-0005-0000-0000-0000CE520000}"/>
    <cellStyle name="20% - Accent1 3 2 4 3 4 3 4 2 3" xfId="21364" xr:uid="{00000000-0005-0000-0000-0000CF520000}"/>
    <cellStyle name="20% - Accent1 3 2 4 3 4 3 4 3" xfId="21365" xr:uid="{00000000-0005-0000-0000-0000D0520000}"/>
    <cellStyle name="20% - Accent1 3 2 4 3 4 3 4 3 2" xfId="21366" xr:uid="{00000000-0005-0000-0000-0000D1520000}"/>
    <cellStyle name="20% - Accent1 3 2 4 3 4 3 4 4" xfId="21367" xr:uid="{00000000-0005-0000-0000-0000D2520000}"/>
    <cellStyle name="20% - Accent1 3 2 4 3 4 3 5" xfId="21368" xr:uid="{00000000-0005-0000-0000-0000D3520000}"/>
    <cellStyle name="20% - Accent1 3 2 4 3 4 3 5 2" xfId="21369" xr:uid="{00000000-0005-0000-0000-0000D4520000}"/>
    <cellStyle name="20% - Accent1 3 2 4 3 4 3 5 2 2" xfId="21370" xr:uid="{00000000-0005-0000-0000-0000D5520000}"/>
    <cellStyle name="20% - Accent1 3 2 4 3 4 3 5 3" xfId="21371" xr:uid="{00000000-0005-0000-0000-0000D6520000}"/>
    <cellStyle name="20% - Accent1 3 2 4 3 4 3 6" xfId="21372" xr:uid="{00000000-0005-0000-0000-0000D7520000}"/>
    <cellStyle name="20% - Accent1 3 2 4 3 4 3 6 2" xfId="21373" xr:uid="{00000000-0005-0000-0000-0000D8520000}"/>
    <cellStyle name="20% - Accent1 3 2 4 3 4 3 6 2 2" xfId="21374" xr:uid="{00000000-0005-0000-0000-0000D9520000}"/>
    <cellStyle name="20% - Accent1 3 2 4 3 4 3 6 3" xfId="21375" xr:uid="{00000000-0005-0000-0000-0000DA520000}"/>
    <cellStyle name="20% - Accent1 3 2 4 3 4 3 7" xfId="21376" xr:uid="{00000000-0005-0000-0000-0000DB520000}"/>
    <cellStyle name="20% - Accent1 3 2 4 3 4 3 7 2" xfId="21377" xr:uid="{00000000-0005-0000-0000-0000DC520000}"/>
    <cellStyle name="20% - Accent1 3 2 4 3 4 3 8" xfId="21378" xr:uid="{00000000-0005-0000-0000-0000DD520000}"/>
    <cellStyle name="20% - Accent1 3 2 4 3 4 3 8 2" xfId="21379" xr:uid="{00000000-0005-0000-0000-0000DE520000}"/>
    <cellStyle name="20% - Accent1 3 2 4 3 4 3 9" xfId="21380" xr:uid="{00000000-0005-0000-0000-0000DF520000}"/>
    <cellStyle name="20% - Accent1 3 2 4 3 4 4" xfId="21381" xr:uid="{00000000-0005-0000-0000-0000E0520000}"/>
    <cellStyle name="20% - Accent1 3 2 4 3 4 4 2" xfId="21382" xr:uid="{00000000-0005-0000-0000-0000E1520000}"/>
    <cellStyle name="20% - Accent1 3 2 4 3 4 4 2 2" xfId="21383" xr:uid="{00000000-0005-0000-0000-0000E2520000}"/>
    <cellStyle name="20% - Accent1 3 2 4 3 4 4 2 2 2" xfId="21384" xr:uid="{00000000-0005-0000-0000-0000E3520000}"/>
    <cellStyle name="20% - Accent1 3 2 4 3 4 4 2 3" xfId="21385" xr:uid="{00000000-0005-0000-0000-0000E4520000}"/>
    <cellStyle name="20% - Accent1 3 2 4 3 4 4 3" xfId="21386" xr:uid="{00000000-0005-0000-0000-0000E5520000}"/>
    <cellStyle name="20% - Accent1 3 2 4 3 4 4 3 2" xfId="21387" xr:uid="{00000000-0005-0000-0000-0000E6520000}"/>
    <cellStyle name="20% - Accent1 3 2 4 3 4 4 4" xfId="21388" xr:uid="{00000000-0005-0000-0000-0000E7520000}"/>
    <cellStyle name="20% - Accent1 3 2 4 3 4 5" xfId="21389" xr:uid="{00000000-0005-0000-0000-0000E8520000}"/>
    <cellStyle name="20% - Accent1 3 2 4 3 4 5 2" xfId="21390" xr:uid="{00000000-0005-0000-0000-0000E9520000}"/>
    <cellStyle name="20% - Accent1 3 2 4 3 4 5 2 2" xfId="21391" xr:uid="{00000000-0005-0000-0000-0000EA520000}"/>
    <cellStyle name="20% - Accent1 3 2 4 3 4 5 2 2 2" xfId="21392" xr:uid="{00000000-0005-0000-0000-0000EB520000}"/>
    <cellStyle name="20% - Accent1 3 2 4 3 4 5 2 3" xfId="21393" xr:uid="{00000000-0005-0000-0000-0000EC520000}"/>
    <cellStyle name="20% - Accent1 3 2 4 3 4 5 3" xfId="21394" xr:uid="{00000000-0005-0000-0000-0000ED520000}"/>
    <cellStyle name="20% - Accent1 3 2 4 3 4 5 3 2" xfId="21395" xr:uid="{00000000-0005-0000-0000-0000EE520000}"/>
    <cellStyle name="20% - Accent1 3 2 4 3 4 5 4" xfId="21396" xr:uid="{00000000-0005-0000-0000-0000EF520000}"/>
    <cellStyle name="20% - Accent1 3 2 4 3 4 6" xfId="21397" xr:uid="{00000000-0005-0000-0000-0000F0520000}"/>
    <cellStyle name="20% - Accent1 3 2 4 3 4 6 2" xfId="21398" xr:uid="{00000000-0005-0000-0000-0000F1520000}"/>
    <cellStyle name="20% - Accent1 3 2 4 3 4 6 2 2" xfId="21399" xr:uid="{00000000-0005-0000-0000-0000F2520000}"/>
    <cellStyle name="20% - Accent1 3 2 4 3 4 6 2 2 2" xfId="21400" xr:uid="{00000000-0005-0000-0000-0000F3520000}"/>
    <cellStyle name="20% - Accent1 3 2 4 3 4 6 2 3" xfId="21401" xr:uid="{00000000-0005-0000-0000-0000F4520000}"/>
    <cellStyle name="20% - Accent1 3 2 4 3 4 6 3" xfId="21402" xr:uid="{00000000-0005-0000-0000-0000F5520000}"/>
    <cellStyle name="20% - Accent1 3 2 4 3 4 6 3 2" xfId="21403" xr:uid="{00000000-0005-0000-0000-0000F6520000}"/>
    <cellStyle name="20% - Accent1 3 2 4 3 4 6 4" xfId="21404" xr:uid="{00000000-0005-0000-0000-0000F7520000}"/>
    <cellStyle name="20% - Accent1 3 2 4 3 4 7" xfId="21405" xr:uid="{00000000-0005-0000-0000-0000F8520000}"/>
    <cellStyle name="20% - Accent1 3 2 4 3 4 7 2" xfId="21406" xr:uid="{00000000-0005-0000-0000-0000F9520000}"/>
    <cellStyle name="20% - Accent1 3 2 4 3 4 7 2 2" xfId="21407" xr:uid="{00000000-0005-0000-0000-0000FA520000}"/>
    <cellStyle name="20% - Accent1 3 2 4 3 4 7 3" xfId="21408" xr:uid="{00000000-0005-0000-0000-0000FB520000}"/>
    <cellStyle name="20% - Accent1 3 2 4 3 4 8" xfId="21409" xr:uid="{00000000-0005-0000-0000-0000FC520000}"/>
    <cellStyle name="20% - Accent1 3 2 4 3 4 8 2" xfId="21410" xr:uid="{00000000-0005-0000-0000-0000FD520000}"/>
    <cellStyle name="20% - Accent1 3 2 4 3 4 8 2 2" xfId="21411" xr:uid="{00000000-0005-0000-0000-0000FE520000}"/>
    <cellStyle name="20% - Accent1 3 2 4 3 4 8 3" xfId="21412" xr:uid="{00000000-0005-0000-0000-0000FF520000}"/>
    <cellStyle name="20% - Accent1 3 2 4 3 4 9" xfId="21413" xr:uid="{00000000-0005-0000-0000-000000530000}"/>
    <cellStyle name="20% - Accent1 3 2 4 3 4 9 2" xfId="21414" xr:uid="{00000000-0005-0000-0000-000001530000}"/>
    <cellStyle name="20% - Accent1 3 2 4 3 5" xfId="21415" xr:uid="{00000000-0005-0000-0000-000002530000}"/>
    <cellStyle name="20% - Accent1 3 2 4 3 5 2" xfId="21416" xr:uid="{00000000-0005-0000-0000-000003530000}"/>
    <cellStyle name="20% - Accent1 3 2 4 3 5 2 2" xfId="21417" xr:uid="{00000000-0005-0000-0000-000004530000}"/>
    <cellStyle name="20% - Accent1 3 2 4 3 5 2 2 2" xfId="21418" xr:uid="{00000000-0005-0000-0000-000005530000}"/>
    <cellStyle name="20% - Accent1 3 2 4 3 5 2 2 2 2" xfId="21419" xr:uid="{00000000-0005-0000-0000-000006530000}"/>
    <cellStyle name="20% - Accent1 3 2 4 3 5 2 2 3" xfId="21420" xr:uid="{00000000-0005-0000-0000-000007530000}"/>
    <cellStyle name="20% - Accent1 3 2 4 3 5 2 3" xfId="21421" xr:uid="{00000000-0005-0000-0000-000008530000}"/>
    <cellStyle name="20% - Accent1 3 2 4 3 5 2 3 2" xfId="21422" xr:uid="{00000000-0005-0000-0000-000009530000}"/>
    <cellStyle name="20% - Accent1 3 2 4 3 5 2 4" xfId="21423" xr:uid="{00000000-0005-0000-0000-00000A530000}"/>
    <cellStyle name="20% - Accent1 3 2 4 3 5 3" xfId="21424" xr:uid="{00000000-0005-0000-0000-00000B530000}"/>
    <cellStyle name="20% - Accent1 3 2 4 3 5 3 2" xfId="21425" xr:uid="{00000000-0005-0000-0000-00000C530000}"/>
    <cellStyle name="20% - Accent1 3 2 4 3 5 3 2 2" xfId="21426" xr:uid="{00000000-0005-0000-0000-00000D530000}"/>
    <cellStyle name="20% - Accent1 3 2 4 3 5 3 2 2 2" xfId="21427" xr:uid="{00000000-0005-0000-0000-00000E530000}"/>
    <cellStyle name="20% - Accent1 3 2 4 3 5 3 2 3" xfId="21428" xr:uid="{00000000-0005-0000-0000-00000F530000}"/>
    <cellStyle name="20% - Accent1 3 2 4 3 5 3 3" xfId="21429" xr:uid="{00000000-0005-0000-0000-000010530000}"/>
    <cellStyle name="20% - Accent1 3 2 4 3 5 3 3 2" xfId="21430" xr:uid="{00000000-0005-0000-0000-000011530000}"/>
    <cellStyle name="20% - Accent1 3 2 4 3 5 3 4" xfId="21431" xr:uid="{00000000-0005-0000-0000-000012530000}"/>
    <cellStyle name="20% - Accent1 3 2 4 3 5 4" xfId="21432" xr:uid="{00000000-0005-0000-0000-000013530000}"/>
    <cellStyle name="20% - Accent1 3 2 4 3 5 4 2" xfId="21433" xr:uid="{00000000-0005-0000-0000-000014530000}"/>
    <cellStyle name="20% - Accent1 3 2 4 3 5 4 2 2" xfId="21434" xr:uid="{00000000-0005-0000-0000-000015530000}"/>
    <cellStyle name="20% - Accent1 3 2 4 3 5 4 2 2 2" xfId="21435" xr:uid="{00000000-0005-0000-0000-000016530000}"/>
    <cellStyle name="20% - Accent1 3 2 4 3 5 4 2 3" xfId="21436" xr:uid="{00000000-0005-0000-0000-000017530000}"/>
    <cellStyle name="20% - Accent1 3 2 4 3 5 4 3" xfId="21437" xr:uid="{00000000-0005-0000-0000-000018530000}"/>
    <cellStyle name="20% - Accent1 3 2 4 3 5 4 3 2" xfId="21438" xr:uid="{00000000-0005-0000-0000-000019530000}"/>
    <cellStyle name="20% - Accent1 3 2 4 3 5 4 4" xfId="21439" xr:uid="{00000000-0005-0000-0000-00001A530000}"/>
    <cellStyle name="20% - Accent1 3 2 4 3 5 5" xfId="21440" xr:uid="{00000000-0005-0000-0000-00001B530000}"/>
    <cellStyle name="20% - Accent1 3 2 4 3 5 5 2" xfId="21441" xr:uid="{00000000-0005-0000-0000-00001C530000}"/>
    <cellStyle name="20% - Accent1 3 2 4 3 5 5 2 2" xfId="21442" xr:uid="{00000000-0005-0000-0000-00001D530000}"/>
    <cellStyle name="20% - Accent1 3 2 4 3 5 5 3" xfId="21443" xr:uid="{00000000-0005-0000-0000-00001E530000}"/>
    <cellStyle name="20% - Accent1 3 2 4 3 5 6" xfId="21444" xr:uid="{00000000-0005-0000-0000-00001F530000}"/>
    <cellStyle name="20% - Accent1 3 2 4 3 5 6 2" xfId="21445" xr:uid="{00000000-0005-0000-0000-000020530000}"/>
    <cellStyle name="20% - Accent1 3 2 4 3 5 6 2 2" xfId="21446" xr:uid="{00000000-0005-0000-0000-000021530000}"/>
    <cellStyle name="20% - Accent1 3 2 4 3 5 6 3" xfId="21447" xr:uid="{00000000-0005-0000-0000-000022530000}"/>
    <cellStyle name="20% - Accent1 3 2 4 3 5 7" xfId="21448" xr:uid="{00000000-0005-0000-0000-000023530000}"/>
    <cellStyle name="20% - Accent1 3 2 4 3 5 7 2" xfId="21449" xr:uid="{00000000-0005-0000-0000-000024530000}"/>
    <cellStyle name="20% - Accent1 3 2 4 3 5 8" xfId="21450" xr:uid="{00000000-0005-0000-0000-000025530000}"/>
    <cellStyle name="20% - Accent1 3 2 4 3 5 8 2" xfId="21451" xr:uid="{00000000-0005-0000-0000-000026530000}"/>
    <cellStyle name="20% - Accent1 3 2 4 3 5 9" xfId="21452" xr:uid="{00000000-0005-0000-0000-000027530000}"/>
    <cellStyle name="20% - Accent1 3 2 4 3 6" xfId="21453" xr:uid="{00000000-0005-0000-0000-000028530000}"/>
    <cellStyle name="20% - Accent1 3 2 4 3 6 2" xfId="21454" xr:uid="{00000000-0005-0000-0000-000029530000}"/>
    <cellStyle name="20% - Accent1 3 2 4 3 6 2 2" xfId="21455" xr:uid="{00000000-0005-0000-0000-00002A530000}"/>
    <cellStyle name="20% - Accent1 3 2 4 3 6 2 2 2" xfId="21456" xr:uid="{00000000-0005-0000-0000-00002B530000}"/>
    <cellStyle name="20% - Accent1 3 2 4 3 6 2 2 2 2" xfId="21457" xr:uid="{00000000-0005-0000-0000-00002C530000}"/>
    <cellStyle name="20% - Accent1 3 2 4 3 6 2 2 3" xfId="21458" xr:uid="{00000000-0005-0000-0000-00002D530000}"/>
    <cellStyle name="20% - Accent1 3 2 4 3 6 2 3" xfId="21459" xr:uid="{00000000-0005-0000-0000-00002E530000}"/>
    <cellStyle name="20% - Accent1 3 2 4 3 6 2 3 2" xfId="21460" xr:uid="{00000000-0005-0000-0000-00002F530000}"/>
    <cellStyle name="20% - Accent1 3 2 4 3 6 2 4" xfId="21461" xr:uid="{00000000-0005-0000-0000-000030530000}"/>
    <cellStyle name="20% - Accent1 3 2 4 3 6 3" xfId="21462" xr:uid="{00000000-0005-0000-0000-000031530000}"/>
    <cellStyle name="20% - Accent1 3 2 4 3 6 3 2" xfId="21463" xr:uid="{00000000-0005-0000-0000-000032530000}"/>
    <cellStyle name="20% - Accent1 3 2 4 3 6 3 2 2" xfId="21464" xr:uid="{00000000-0005-0000-0000-000033530000}"/>
    <cellStyle name="20% - Accent1 3 2 4 3 6 3 2 2 2" xfId="21465" xr:uid="{00000000-0005-0000-0000-000034530000}"/>
    <cellStyle name="20% - Accent1 3 2 4 3 6 3 2 3" xfId="21466" xr:uid="{00000000-0005-0000-0000-000035530000}"/>
    <cellStyle name="20% - Accent1 3 2 4 3 6 3 3" xfId="21467" xr:uid="{00000000-0005-0000-0000-000036530000}"/>
    <cellStyle name="20% - Accent1 3 2 4 3 6 3 3 2" xfId="21468" xr:uid="{00000000-0005-0000-0000-000037530000}"/>
    <cellStyle name="20% - Accent1 3 2 4 3 6 3 4" xfId="21469" xr:uid="{00000000-0005-0000-0000-000038530000}"/>
    <cellStyle name="20% - Accent1 3 2 4 3 6 4" xfId="21470" xr:uid="{00000000-0005-0000-0000-000039530000}"/>
    <cellStyle name="20% - Accent1 3 2 4 3 6 4 2" xfId="21471" xr:uid="{00000000-0005-0000-0000-00003A530000}"/>
    <cellStyle name="20% - Accent1 3 2 4 3 6 4 2 2" xfId="21472" xr:uid="{00000000-0005-0000-0000-00003B530000}"/>
    <cellStyle name="20% - Accent1 3 2 4 3 6 4 2 2 2" xfId="21473" xr:uid="{00000000-0005-0000-0000-00003C530000}"/>
    <cellStyle name="20% - Accent1 3 2 4 3 6 4 2 3" xfId="21474" xr:uid="{00000000-0005-0000-0000-00003D530000}"/>
    <cellStyle name="20% - Accent1 3 2 4 3 6 4 3" xfId="21475" xr:uid="{00000000-0005-0000-0000-00003E530000}"/>
    <cellStyle name="20% - Accent1 3 2 4 3 6 4 3 2" xfId="21476" xr:uid="{00000000-0005-0000-0000-00003F530000}"/>
    <cellStyle name="20% - Accent1 3 2 4 3 6 4 4" xfId="21477" xr:uid="{00000000-0005-0000-0000-000040530000}"/>
    <cellStyle name="20% - Accent1 3 2 4 3 6 5" xfId="21478" xr:uid="{00000000-0005-0000-0000-000041530000}"/>
    <cellStyle name="20% - Accent1 3 2 4 3 6 5 2" xfId="21479" xr:uid="{00000000-0005-0000-0000-000042530000}"/>
    <cellStyle name="20% - Accent1 3 2 4 3 6 5 2 2" xfId="21480" xr:uid="{00000000-0005-0000-0000-000043530000}"/>
    <cellStyle name="20% - Accent1 3 2 4 3 6 5 3" xfId="21481" xr:uid="{00000000-0005-0000-0000-000044530000}"/>
    <cellStyle name="20% - Accent1 3 2 4 3 6 6" xfId="21482" xr:uid="{00000000-0005-0000-0000-000045530000}"/>
    <cellStyle name="20% - Accent1 3 2 4 3 6 6 2" xfId="21483" xr:uid="{00000000-0005-0000-0000-000046530000}"/>
    <cellStyle name="20% - Accent1 3 2 4 3 6 6 2 2" xfId="21484" xr:uid="{00000000-0005-0000-0000-000047530000}"/>
    <cellStyle name="20% - Accent1 3 2 4 3 6 6 3" xfId="21485" xr:uid="{00000000-0005-0000-0000-000048530000}"/>
    <cellStyle name="20% - Accent1 3 2 4 3 6 7" xfId="21486" xr:uid="{00000000-0005-0000-0000-000049530000}"/>
    <cellStyle name="20% - Accent1 3 2 4 3 6 7 2" xfId="21487" xr:uid="{00000000-0005-0000-0000-00004A530000}"/>
    <cellStyle name="20% - Accent1 3 2 4 3 6 8" xfId="21488" xr:uid="{00000000-0005-0000-0000-00004B530000}"/>
    <cellStyle name="20% - Accent1 3 2 4 3 6 8 2" xfId="21489" xr:uid="{00000000-0005-0000-0000-00004C530000}"/>
    <cellStyle name="20% - Accent1 3 2 4 3 6 9" xfId="21490" xr:uid="{00000000-0005-0000-0000-00004D530000}"/>
    <cellStyle name="20% - Accent1 3 2 4 3 7" xfId="21491" xr:uid="{00000000-0005-0000-0000-00004E530000}"/>
    <cellStyle name="20% - Accent1 3 2 4 3 7 2" xfId="21492" xr:uid="{00000000-0005-0000-0000-00004F530000}"/>
    <cellStyle name="20% - Accent1 3 2 4 3 7 2 2" xfId="21493" xr:uid="{00000000-0005-0000-0000-000050530000}"/>
    <cellStyle name="20% - Accent1 3 2 4 3 7 2 2 2" xfId="21494" xr:uid="{00000000-0005-0000-0000-000051530000}"/>
    <cellStyle name="20% - Accent1 3 2 4 3 7 2 3" xfId="21495" xr:uid="{00000000-0005-0000-0000-000052530000}"/>
    <cellStyle name="20% - Accent1 3 2 4 3 7 3" xfId="21496" xr:uid="{00000000-0005-0000-0000-000053530000}"/>
    <cellStyle name="20% - Accent1 3 2 4 3 7 3 2" xfId="21497" xr:uid="{00000000-0005-0000-0000-000054530000}"/>
    <cellStyle name="20% - Accent1 3 2 4 3 7 4" xfId="21498" xr:uid="{00000000-0005-0000-0000-000055530000}"/>
    <cellStyle name="20% - Accent1 3 2 4 3 8" xfId="21499" xr:uid="{00000000-0005-0000-0000-000056530000}"/>
    <cellStyle name="20% - Accent1 3 2 4 3 8 2" xfId="21500" xr:uid="{00000000-0005-0000-0000-000057530000}"/>
    <cellStyle name="20% - Accent1 3 2 4 3 8 2 2" xfId="21501" xr:uid="{00000000-0005-0000-0000-000058530000}"/>
    <cellStyle name="20% - Accent1 3 2 4 3 8 2 2 2" xfId="21502" xr:uid="{00000000-0005-0000-0000-000059530000}"/>
    <cellStyle name="20% - Accent1 3 2 4 3 8 2 3" xfId="21503" xr:uid="{00000000-0005-0000-0000-00005A530000}"/>
    <cellStyle name="20% - Accent1 3 2 4 3 8 3" xfId="21504" xr:uid="{00000000-0005-0000-0000-00005B530000}"/>
    <cellStyle name="20% - Accent1 3 2 4 3 8 3 2" xfId="21505" xr:uid="{00000000-0005-0000-0000-00005C530000}"/>
    <cellStyle name="20% - Accent1 3 2 4 3 8 4" xfId="21506" xr:uid="{00000000-0005-0000-0000-00005D530000}"/>
    <cellStyle name="20% - Accent1 3 2 4 3 9" xfId="21507" xr:uid="{00000000-0005-0000-0000-00005E530000}"/>
    <cellStyle name="20% - Accent1 3 2 4 3 9 2" xfId="21508" xr:uid="{00000000-0005-0000-0000-00005F530000}"/>
    <cellStyle name="20% - Accent1 3 2 4 3 9 2 2" xfId="21509" xr:uid="{00000000-0005-0000-0000-000060530000}"/>
    <cellStyle name="20% - Accent1 3 2 4 3 9 2 2 2" xfId="21510" xr:uid="{00000000-0005-0000-0000-000061530000}"/>
    <cellStyle name="20% - Accent1 3 2 4 3 9 2 3" xfId="21511" xr:uid="{00000000-0005-0000-0000-000062530000}"/>
    <cellStyle name="20% - Accent1 3 2 4 3 9 3" xfId="21512" xr:uid="{00000000-0005-0000-0000-000063530000}"/>
    <cellStyle name="20% - Accent1 3 2 4 3 9 3 2" xfId="21513" xr:uid="{00000000-0005-0000-0000-000064530000}"/>
    <cellStyle name="20% - Accent1 3 2 4 3 9 4" xfId="21514" xr:uid="{00000000-0005-0000-0000-000065530000}"/>
    <cellStyle name="20% - Accent1 3 2 4 4" xfId="21515" xr:uid="{00000000-0005-0000-0000-000066530000}"/>
    <cellStyle name="20% - Accent1 3 2 4 4 10" xfId="21516" xr:uid="{00000000-0005-0000-0000-000067530000}"/>
    <cellStyle name="20% - Accent1 3 2 4 4 10 2" xfId="21517" xr:uid="{00000000-0005-0000-0000-000068530000}"/>
    <cellStyle name="20% - Accent1 3 2 4 4 11" xfId="21518" xr:uid="{00000000-0005-0000-0000-000069530000}"/>
    <cellStyle name="20% - Accent1 3 2 4 4 2" xfId="21519" xr:uid="{00000000-0005-0000-0000-00006A530000}"/>
    <cellStyle name="20% - Accent1 3 2 4 4 2 2" xfId="21520" xr:uid="{00000000-0005-0000-0000-00006B530000}"/>
    <cellStyle name="20% - Accent1 3 2 4 4 2 2 2" xfId="21521" xr:uid="{00000000-0005-0000-0000-00006C530000}"/>
    <cellStyle name="20% - Accent1 3 2 4 4 2 2 2 2" xfId="21522" xr:uid="{00000000-0005-0000-0000-00006D530000}"/>
    <cellStyle name="20% - Accent1 3 2 4 4 2 2 2 2 2" xfId="21523" xr:uid="{00000000-0005-0000-0000-00006E530000}"/>
    <cellStyle name="20% - Accent1 3 2 4 4 2 2 2 3" xfId="21524" xr:uid="{00000000-0005-0000-0000-00006F530000}"/>
    <cellStyle name="20% - Accent1 3 2 4 4 2 2 3" xfId="21525" xr:uid="{00000000-0005-0000-0000-000070530000}"/>
    <cellStyle name="20% - Accent1 3 2 4 4 2 2 3 2" xfId="21526" xr:uid="{00000000-0005-0000-0000-000071530000}"/>
    <cellStyle name="20% - Accent1 3 2 4 4 2 2 4" xfId="21527" xr:uid="{00000000-0005-0000-0000-000072530000}"/>
    <cellStyle name="20% - Accent1 3 2 4 4 2 3" xfId="21528" xr:uid="{00000000-0005-0000-0000-000073530000}"/>
    <cellStyle name="20% - Accent1 3 2 4 4 2 3 2" xfId="21529" xr:uid="{00000000-0005-0000-0000-000074530000}"/>
    <cellStyle name="20% - Accent1 3 2 4 4 2 3 2 2" xfId="21530" xr:uid="{00000000-0005-0000-0000-000075530000}"/>
    <cellStyle name="20% - Accent1 3 2 4 4 2 3 2 2 2" xfId="21531" xr:uid="{00000000-0005-0000-0000-000076530000}"/>
    <cellStyle name="20% - Accent1 3 2 4 4 2 3 2 3" xfId="21532" xr:uid="{00000000-0005-0000-0000-000077530000}"/>
    <cellStyle name="20% - Accent1 3 2 4 4 2 3 3" xfId="21533" xr:uid="{00000000-0005-0000-0000-000078530000}"/>
    <cellStyle name="20% - Accent1 3 2 4 4 2 3 3 2" xfId="21534" xr:uid="{00000000-0005-0000-0000-000079530000}"/>
    <cellStyle name="20% - Accent1 3 2 4 4 2 3 4" xfId="21535" xr:uid="{00000000-0005-0000-0000-00007A530000}"/>
    <cellStyle name="20% - Accent1 3 2 4 4 2 4" xfId="21536" xr:uid="{00000000-0005-0000-0000-00007B530000}"/>
    <cellStyle name="20% - Accent1 3 2 4 4 2 4 2" xfId="21537" xr:uid="{00000000-0005-0000-0000-00007C530000}"/>
    <cellStyle name="20% - Accent1 3 2 4 4 2 4 2 2" xfId="21538" xr:uid="{00000000-0005-0000-0000-00007D530000}"/>
    <cellStyle name="20% - Accent1 3 2 4 4 2 4 2 2 2" xfId="21539" xr:uid="{00000000-0005-0000-0000-00007E530000}"/>
    <cellStyle name="20% - Accent1 3 2 4 4 2 4 2 3" xfId="21540" xr:uid="{00000000-0005-0000-0000-00007F530000}"/>
    <cellStyle name="20% - Accent1 3 2 4 4 2 4 3" xfId="21541" xr:uid="{00000000-0005-0000-0000-000080530000}"/>
    <cellStyle name="20% - Accent1 3 2 4 4 2 4 3 2" xfId="21542" xr:uid="{00000000-0005-0000-0000-000081530000}"/>
    <cellStyle name="20% - Accent1 3 2 4 4 2 4 4" xfId="21543" xr:uid="{00000000-0005-0000-0000-000082530000}"/>
    <cellStyle name="20% - Accent1 3 2 4 4 2 5" xfId="21544" xr:uid="{00000000-0005-0000-0000-000083530000}"/>
    <cellStyle name="20% - Accent1 3 2 4 4 2 5 2" xfId="21545" xr:uid="{00000000-0005-0000-0000-000084530000}"/>
    <cellStyle name="20% - Accent1 3 2 4 4 2 5 2 2" xfId="21546" xr:uid="{00000000-0005-0000-0000-000085530000}"/>
    <cellStyle name="20% - Accent1 3 2 4 4 2 5 3" xfId="21547" xr:uid="{00000000-0005-0000-0000-000086530000}"/>
    <cellStyle name="20% - Accent1 3 2 4 4 2 6" xfId="21548" xr:uid="{00000000-0005-0000-0000-000087530000}"/>
    <cellStyle name="20% - Accent1 3 2 4 4 2 6 2" xfId="21549" xr:uid="{00000000-0005-0000-0000-000088530000}"/>
    <cellStyle name="20% - Accent1 3 2 4 4 2 6 2 2" xfId="21550" xr:uid="{00000000-0005-0000-0000-000089530000}"/>
    <cellStyle name="20% - Accent1 3 2 4 4 2 6 3" xfId="21551" xr:uid="{00000000-0005-0000-0000-00008A530000}"/>
    <cellStyle name="20% - Accent1 3 2 4 4 2 7" xfId="21552" xr:uid="{00000000-0005-0000-0000-00008B530000}"/>
    <cellStyle name="20% - Accent1 3 2 4 4 2 7 2" xfId="21553" xr:uid="{00000000-0005-0000-0000-00008C530000}"/>
    <cellStyle name="20% - Accent1 3 2 4 4 2 8" xfId="21554" xr:uid="{00000000-0005-0000-0000-00008D530000}"/>
    <cellStyle name="20% - Accent1 3 2 4 4 2 8 2" xfId="21555" xr:uid="{00000000-0005-0000-0000-00008E530000}"/>
    <cellStyle name="20% - Accent1 3 2 4 4 2 9" xfId="21556" xr:uid="{00000000-0005-0000-0000-00008F530000}"/>
    <cellStyle name="20% - Accent1 3 2 4 4 3" xfId="21557" xr:uid="{00000000-0005-0000-0000-000090530000}"/>
    <cellStyle name="20% - Accent1 3 2 4 4 3 2" xfId="21558" xr:uid="{00000000-0005-0000-0000-000091530000}"/>
    <cellStyle name="20% - Accent1 3 2 4 4 3 2 2" xfId="21559" xr:uid="{00000000-0005-0000-0000-000092530000}"/>
    <cellStyle name="20% - Accent1 3 2 4 4 3 2 2 2" xfId="21560" xr:uid="{00000000-0005-0000-0000-000093530000}"/>
    <cellStyle name="20% - Accent1 3 2 4 4 3 2 2 2 2" xfId="21561" xr:uid="{00000000-0005-0000-0000-000094530000}"/>
    <cellStyle name="20% - Accent1 3 2 4 4 3 2 2 3" xfId="21562" xr:uid="{00000000-0005-0000-0000-000095530000}"/>
    <cellStyle name="20% - Accent1 3 2 4 4 3 2 3" xfId="21563" xr:uid="{00000000-0005-0000-0000-000096530000}"/>
    <cellStyle name="20% - Accent1 3 2 4 4 3 2 3 2" xfId="21564" xr:uid="{00000000-0005-0000-0000-000097530000}"/>
    <cellStyle name="20% - Accent1 3 2 4 4 3 2 4" xfId="21565" xr:uid="{00000000-0005-0000-0000-000098530000}"/>
    <cellStyle name="20% - Accent1 3 2 4 4 3 3" xfId="21566" xr:uid="{00000000-0005-0000-0000-000099530000}"/>
    <cellStyle name="20% - Accent1 3 2 4 4 3 3 2" xfId="21567" xr:uid="{00000000-0005-0000-0000-00009A530000}"/>
    <cellStyle name="20% - Accent1 3 2 4 4 3 3 2 2" xfId="21568" xr:uid="{00000000-0005-0000-0000-00009B530000}"/>
    <cellStyle name="20% - Accent1 3 2 4 4 3 3 2 2 2" xfId="21569" xr:uid="{00000000-0005-0000-0000-00009C530000}"/>
    <cellStyle name="20% - Accent1 3 2 4 4 3 3 2 3" xfId="21570" xr:uid="{00000000-0005-0000-0000-00009D530000}"/>
    <cellStyle name="20% - Accent1 3 2 4 4 3 3 3" xfId="21571" xr:uid="{00000000-0005-0000-0000-00009E530000}"/>
    <cellStyle name="20% - Accent1 3 2 4 4 3 3 3 2" xfId="21572" xr:uid="{00000000-0005-0000-0000-00009F530000}"/>
    <cellStyle name="20% - Accent1 3 2 4 4 3 3 4" xfId="21573" xr:uid="{00000000-0005-0000-0000-0000A0530000}"/>
    <cellStyle name="20% - Accent1 3 2 4 4 3 4" xfId="21574" xr:uid="{00000000-0005-0000-0000-0000A1530000}"/>
    <cellStyle name="20% - Accent1 3 2 4 4 3 4 2" xfId="21575" xr:uid="{00000000-0005-0000-0000-0000A2530000}"/>
    <cellStyle name="20% - Accent1 3 2 4 4 3 4 2 2" xfId="21576" xr:uid="{00000000-0005-0000-0000-0000A3530000}"/>
    <cellStyle name="20% - Accent1 3 2 4 4 3 4 2 2 2" xfId="21577" xr:uid="{00000000-0005-0000-0000-0000A4530000}"/>
    <cellStyle name="20% - Accent1 3 2 4 4 3 4 2 3" xfId="21578" xr:uid="{00000000-0005-0000-0000-0000A5530000}"/>
    <cellStyle name="20% - Accent1 3 2 4 4 3 4 3" xfId="21579" xr:uid="{00000000-0005-0000-0000-0000A6530000}"/>
    <cellStyle name="20% - Accent1 3 2 4 4 3 4 3 2" xfId="21580" xr:uid="{00000000-0005-0000-0000-0000A7530000}"/>
    <cellStyle name="20% - Accent1 3 2 4 4 3 4 4" xfId="21581" xr:uid="{00000000-0005-0000-0000-0000A8530000}"/>
    <cellStyle name="20% - Accent1 3 2 4 4 3 5" xfId="21582" xr:uid="{00000000-0005-0000-0000-0000A9530000}"/>
    <cellStyle name="20% - Accent1 3 2 4 4 3 5 2" xfId="21583" xr:uid="{00000000-0005-0000-0000-0000AA530000}"/>
    <cellStyle name="20% - Accent1 3 2 4 4 3 5 2 2" xfId="21584" xr:uid="{00000000-0005-0000-0000-0000AB530000}"/>
    <cellStyle name="20% - Accent1 3 2 4 4 3 5 3" xfId="21585" xr:uid="{00000000-0005-0000-0000-0000AC530000}"/>
    <cellStyle name="20% - Accent1 3 2 4 4 3 6" xfId="21586" xr:uid="{00000000-0005-0000-0000-0000AD530000}"/>
    <cellStyle name="20% - Accent1 3 2 4 4 3 6 2" xfId="21587" xr:uid="{00000000-0005-0000-0000-0000AE530000}"/>
    <cellStyle name="20% - Accent1 3 2 4 4 3 6 2 2" xfId="21588" xr:uid="{00000000-0005-0000-0000-0000AF530000}"/>
    <cellStyle name="20% - Accent1 3 2 4 4 3 6 3" xfId="21589" xr:uid="{00000000-0005-0000-0000-0000B0530000}"/>
    <cellStyle name="20% - Accent1 3 2 4 4 3 7" xfId="21590" xr:uid="{00000000-0005-0000-0000-0000B1530000}"/>
    <cellStyle name="20% - Accent1 3 2 4 4 3 7 2" xfId="21591" xr:uid="{00000000-0005-0000-0000-0000B2530000}"/>
    <cellStyle name="20% - Accent1 3 2 4 4 3 8" xfId="21592" xr:uid="{00000000-0005-0000-0000-0000B3530000}"/>
    <cellStyle name="20% - Accent1 3 2 4 4 3 8 2" xfId="21593" xr:uid="{00000000-0005-0000-0000-0000B4530000}"/>
    <cellStyle name="20% - Accent1 3 2 4 4 3 9" xfId="21594" xr:uid="{00000000-0005-0000-0000-0000B5530000}"/>
    <cellStyle name="20% - Accent1 3 2 4 4 4" xfId="21595" xr:uid="{00000000-0005-0000-0000-0000B6530000}"/>
    <cellStyle name="20% - Accent1 3 2 4 4 4 2" xfId="21596" xr:uid="{00000000-0005-0000-0000-0000B7530000}"/>
    <cellStyle name="20% - Accent1 3 2 4 4 4 2 2" xfId="21597" xr:uid="{00000000-0005-0000-0000-0000B8530000}"/>
    <cellStyle name="20% - Accent1 3 2 4 4 4 2 2 2" xfId="21598" xr:uid="{00000000-0005-0000-0000-0000B9530000}"/>
    <cellStyle name="20% - Accent1 3 2 4 4 4 2 3" xfId="21599" xr:uid="{00000000-0005-0000-0000-0000BA530000}"/>
    <cellStyle name="20% - Accent1 3 2 4 4 4 3" xfId="21600" xr:uid="{00000000-0005-0000-0000-0000BB530000}"/>
    <cellStyle name="20% - Accent1 3 2 4 4 4 3 2" xfId="21601" xr:uid="{00000000-0005-0000-0000-0000BC530000}"/>
    <cellStyle name="20% - Accent1 3 2 4 4 4 4" xfId="21602" xr:uid="{00000000-0005-0000-0000-0000BD530000}"/>
    <cellStyle name="20% - Accent1 3 2 4 4 5" xfId="21603" xr:uid="{00000000-0005-0000-0000-0000BE530000}"/>
    <cellStyle name="20% - Accent1 3 2 4 4 5 2" xfId="21604" xr:uid="{00000000-0005-0000-0000-0000BF530000}"/>
    <cellStyle name="20% - Accent1 3 2 4 4 5 2 2" xfId="21605" xr:uid="{00000000-0005-0000-0000-0000C0530000}"/>
    <cellStyle name="20% - Accent1 3 2 4 4 5 2 2 2" xfId="21606" xr:uid="{00000000-0005-0000-0000-0000C1530000}"/>
    <cellStyle name="20% - Accent1 3 2 4 4 5 2 3" xfId="21607" xr:uid="{00000000-0005-0000-0000-0000C2530000}"/>
    <cellStyle name="20% - Accent1 3 2 4 4 5 3" xfId="21608" xr:uid="{00000000-0005-0000-0000-0000C3530000}"/>
    <cellStyle name="20% - Accent1 3 2 4 4 5 3 2" xfId="21609" xr:uid="{00000000-0005-0000-0000-0000C4530000}"/>
    <cellStyle name="20% - Accent1 3 2 4 4 5 4" xfId="21610" xr:uid="{00000000-0005-0000-0000-0000C5530000}"/>
    <cellStyle name="20% - Accent1 3 2 4 4 6" xfId="21611" xr:uid="{00000000-0005-0000-0000-0000C6530000}"/>
    <cellStyle name="20% - Accent1 3 2 4 4 6 2" xfId="21612" xr:uid="{00000000-0005-0000-0000-0000C7530000}"/>
    <cellStyle name="20% - Accent1 3 2 4 4 6 2 2" xfId="21613" xr:uid="{00000000-0005-0000-0000-0000C8530000}"/>
    <cellStyle name="20% - Accent1 3 2 4 4 6 2 2 2" xfId="21614" xr:uid="{00000000-0005-0000-0000-0000C9530000}"/>
    <cellStyle name="20% - Accent1 3 2 4 4 6 2 3" xfId="21615" xr:uid="{00000000-0005-0000-0000-0000CA530000}"/>
    <cellStyle name="20% - Accent1 3 2 4 4 6 3" xfId="21616" xr:uid="{00000000-0005-0000-0000-0000CB530000}"/>
    <cellStyle name="20% - Accent1 3 2 4 4 6 3 2" xfId="21617" xr:uid="{00000000-0005-0000-0000-0000CC530000}"/>
    <cellStyle name="20% - Accent1 3 2 4 4 6 4" xfId="21618" xr:uid="{00000000-0005-0000-0000-0000CD530000}"/>
    <cellStyle name="20% - Accent1 3 2 4 4 7" xfId="21619" xr:uid="{00000000-0005-0000-0000-0000CE530000}"/>
    <cellStyle name="20% - Accent1 3 2 4 4 7 2" xfId="21620" xr:uid="{00000000-0005-0000-0000-0000CF530000}"/>
    <cellStyle name="20% - Accent1 3 2 4 4 7 2 2" xfId="21621" xr:uid="{00000000-0005-0000-0000-0000D0530000}"/>
    <cellStyle name="20% - Accent1 3 2 4 4 7 3" xfId="21622" xr:uid="{00000000-0005-0000-0000-0000D1530000}"/>
    <cellStyle name="20% - Accent1 3 2 4 4 8" xfId="21623" xr:uid="{00000000-0005-0000-0000-0000D2530000}"/>
    <cellStyle name="20% - Accent1 3 2 4 4 8 2" xfId="21624" xr:uid="{00000000-0005-0000-0000-0000D3530000}"/>
    <cellStyle name="20% - Accent1 3 2 4 4 8 2 2" xfId="21625" xr:uid="{00000000-0005-0000-0000-0000D4530000}"/>
    <cellStyle name="20% - Accent1 3 2 4 4 8 3" xfId="21626" xr:uid="{00000000-0005-0000-0000-0000D5530000}"/>
    <cellStyle name="20% - Accent1 3 2 4 4 9" xfId="21627" xr:uid="{00000000-0005-0000-0000-0000D6530000}"/>
    <cellStyle name="20% - Accent1 3 2 4 4 9 2" xfId="21628" xr:uid="{00000000-0005-0000-0000-0000D7530000}"/>
    <cellStyle name="20% - Accent1 3 2 4 5" xfId="21629" xr:uid="{00000000-0005-0000-0000-0000D8530000}"/>
    <cellStyle name="20% - Accent1 3 2 4 5 10" xfId="21630" xr:uid="{00000000-0005-0000-0000-0000D9530000}"/>
    <cellStyle name="20% - Accent1 3 2 4 5 10 2" xfId="21631" xr:uid="{00000000-0005-0000-0000-0000DA530000}"/>
    <cellStyle name="20% - Accent1 3 2 4 5 11" xfId="21632" xr:uid="{00000000-0005-0000-0000-0000DB530000}"/>
    <cellStyle name="20% - Accent1 3 2 4 5 2" xfId="21633" xr:uid="{00000000-0005-0000-0000-0000DC530000}"/>
    <cellStyle name="20% - Accent1 3 2 4 5 2 2" xfId="21634" xr:uid="{00000000-0005-0000-0000-0000DD530000}"/>
    <cellStyle name="20% - Accent1 3 2 4 5 2 2 2" xfId="21635" xr:uid="{00000000-0005-0000-0000-0000DE530000}"/>
    <cellStyle name="20% - Accent1 3 2 4 5 2 2 2 2" xfId="21636" xr:uid="{00000000-0005-0000-0000-0000DF530000}"/>
    <cellStyle name="20% - Accent1 3 2 4 5 2 2 2 2 2" xfId="21637" xr:uid="{00000000-0005-0000-0000-0000E0530000}"/>
    <cellStyle name="20% - Accent1 3 2 4 5 2 2 2 3" xfId="21638" xr:uid="{00000000-0005-0000-0000-0000E1530000}"/>
    <cellStyle name="20% - Accent1 3 2 4 5 2 2 3" xfId="21639" xr:uid="{00000000-0005-0000-0000-0000E2530000}"/>
    <cellStyle name="20% - Accent1 3 2 4 5 2 2 3 2" xfId="21640" xr:uid="{00000000-0005-0000-0000-0000E3530000}"/>
    <cellStyle name="20% - Accent1 3 2 4 5 2 2 4" xfId="21641" xr:uid="{00000000-0005-0000-0000-0000E4530000}"/>
    <cellStyle name="20% - Accent1 3 2 4 5 2 3" xfId="21642" xr:uid="{00000000-0005-0000-0000-0000E5530000}"/>
    <cellStyle name="20% - Accent1 3 2 4 5 2 3 2" xfId="21643" xr:uid="{00000000-0005-0000-0000-0000E6530000}"/>
    <cellStyle name="20% - Accent1 3 2 4 5 2 3 2 2" xfId="21644" xr:uid="{00000000-0005-0000-0000-0000E7530000}"/>
    <cellStyle name="20% - Accent1 3 2 4 5 2 3 2 2 2" xfId="21645" xr:uid="{00000000-0005-0000-0000-0000E8530000}"/>
    <cellStyle name="20% - Accent1 3 2 4 5 2 3 2 3" xfId="21646" xr:uid="{00000000-0005-0000-0000-0000E9530000}"/>
    <cellStyle name="20% - Accent1 3 2 4 5 2 3 3" xfId="21647" xr:uid="{00000000-0005-0000-0000-0000EA530000}"/>
    <cellStyle name="20% - Accent1 3 2 4 5 2 3 3 2" xfId="21648" xr:uid="{00000000-0005-0000-0000-0000EB530000}"/>
    <cellStyle name="20% - Accent1 3 2 4 5 2 3 4" xfId="21649" xr:uid="{00000000-0005-0000-0000-0000EC530000}"/>
    <cellStyle name="20% - Accent1 3 2 4 5 2 4" xfId="21650" xr:uid="{00000000-0005-0000-0000-0000ED530000}"/>
    <cellStyle name="20% - Accent1 3 2 4 5 2 4 2" xfId="21651" xr:uid="{00000000-0005-0000-0000-0000EE530000}"/>
    <cellStyle name="20% - Accent1 3 2 4 5 2 4 2 2" xfId="21652" xr:uid="{00000000-0005-0000-0000-0000EF530000}"/>
    <cellStyle name="20% - Accent1 3 2 4 5 2 4 2 2 2" xfId="21653" xr:uid="{00000000-0005-0000-0000-0000F0530000}"/>
    <cellStyle name="20% - Accent1 3 2 4 5 2 4 2 3" xfId="21654" xr:uid="{00000000-0005-0000-0000-0000F1530000}"/>
    <cellStyle name="20% - Accent1 3 2 4 5 2 4 3" xfId="21655" xr:uid="{00000000-0005-0000-0000-0000F2530000}"/>
    <cellStyle name="20% - Accent1 3 2 4 5 2 4 3 2" xfId="21656" xr:uid="{00000000-0005-0000-0000-0000F3530000}"/>
    <cellStyle name="20% - Accent1 3 2 4 5 2 4 4" xfId="21657" xr:uid="{00000000-0005-0000-0000-0000F4530000}"/>
    <cellStyle name="20% - Accent1 3 2 4 5 2 5" xfId="21658" xr:uid="{00000000-0005-0000-0000-0000F5530000}"/>
    <cellStyle name="20% - Accent1 3 2 4 5 2 5 2" xfId="21659" xr:uid="{00000000-0005-0000-0000-0000F6530000}"/>
    <cellStyle name="20% - Accent1 3 2 4 5 2 5 2 2" xfId="21660" xr:uid="{00000000-0005-0000-0000-0000F7530000}"/>
    <cellStyle name="20% - Accent1 3 2 4 5 2 5 3" xfId="21661" xr:uid="{00000000-0005-0000-0000-0000F8530000}"/>
    <cellStyle name="20% - Accent1 3 2 4 5 2 6" xfId="21662" xr:uid="{00000000-0005-0000-0000-0000F9530000}"/>
    <cellStyle name="20% - Accent1 3 2 4 5 2 6 2" xfId="21663" xr:uid="{00000000-0005-0000-0000-0000FA530000}"/>
    <cellStyle name="20% - Accent1 3 2 4 5 2 6 2 2" xfId="21664" xr:uid="{00000000-0005-0000-0000-0000FB530000}"/>
    <cellStyle name="20% - Accent1 3 2 4 5 2 6 3" xfId="21665" xr:uid="{00000000-0005-0000-0000-0000FC530000}"/>
    <cellStyle name="20% - Accent1 3 2 4 5 2 7" xfId="21666" xr:uid="{00000000-0005-0000-0000-0000FD530000}"/>
    <cellStyle name="20% - Accent1 3 2 4 5 2 7 2" xfId="21667" xr:uid="{00000000-0005-0000-0000-0000FE530000}"/>
    <cellStyle name="20% - Accent1 3 2 4 5 2 8" xfId="21668" xr:uid="{00000000-0005-0000-0000-0000FF530000}"/>
    <cellStyle name="20% - Accent1 3 2 4 5 2 8 2" xfId="21669" xr:uid="{00000000-0005-0000-0000-000000540000}"/>
    <cellStyle name="20% - Accent1 3 2 4 5 2 9" xfId="21670" xr:uid="{00000000-0005-0000-0000-000001540000}"/>
    <cellStyle name="20% - Accent1 3 2 4 5 3" xfId="21671" xr:uid="{00000000-0005-0000-0000-000002540000}"/>
    <cellStyle name="20% - Accent1 3 2 4 5 3 2" xfId="21672" xr:uid="{00000000-0005-0000-0000-000003540000}"/>
    <cellStyle name="20% - Accent1 3 2 4 5 3 2 2" xfId="21673" xr:uid="{00000000-0005-0000-0000-000004540000}"/>
    <cellStyle name="20% - Accent1 3 2 4 5 3 2 2 2" xfId="21674" xr:uid="{00000000-0005-0000-0000-000005540000}"/>
    <cellStyle name="20% - Accent1 3 2 4 5 3 2 2 2 2" xfId="21675" xr:uid="{00000000-0005-0000-0000-000006540000}"/>
    <cellStyle name="20% - Accent1 3 2 4 5 3 2 2 3" xfId="21676" xr:uid="{00000000-0005-0000-0000-000007540000}"/>
    <cellStyle name="20% - Accent1 3 2 4 5 3 2 3" xfId="21677" xr:uid="{00000000-0005-0000-0000-000008540000}"/>
    <cellStyle name="20% - Accent1 3 2 4 5 3 2 3 2" xfId="21678" xr:uid="{00000000-0005-0000-0000-000009540000}"/>
    <cellStyle name="20% - Accent1 3 2 4 5 3 2 4" xfId="21679" xr:uid="{00000000-0005-0000-0000-00000A540000}"/>
    <cellStyle name="20% - Accent1 3 2 4 5 3 3" xfId="21680" xr:uid="{00000000-0005-0000-0000-00000B540000}"/>
    <cellStyle name="20% - Accent1 3 2 4 5 3 3 2" xfId="21681" xr:uid="{00000000-0005-0000-0000-00000C540000}"/>
    <cellStyle name="20% - Accent1 3 2 4 5 3 3 2 2" xfId="21682" xr:uid="{00000000-0005-0000-0000-00000D540000}"/>
    <cellStyle name="20% - Accent1 3 2 4 5 3 3 2 2 2" xfId="21683" xr:uid="{00000000-0005-0000-0000-00000E540000}"/>
    <cellStyle name="20% - Accent1 3 2 4 5 3 3 2 3" xfId="21684" xr:uid="{00000000-0005-0000-0000-00000F540000}"/>
    <cellStyle name="20% - Accent1 3 2 4 5 3 3 3" xfId="21685" xr:uid="{00000000-0005-0000-0000-000010540000}"/>
    <cellStyle name="20% - Accent1 3 2 4 5 3 3 3 2" xfId="21686" xr:uid="{00000000-0005-0000-0000-000011540000}"/>
    <cellStyle name="20% - Accent1 3 2 4 5 3 3 4" xfId="21687" xr:uid="{00000000-0005-0000-0000-000012540000}"/>
    <cellStyle name="20% - Accent1 3 2 4 5 3 4" xfId="21688" xr:uid="{00000000-0005-0000-0000-000013540000}"/>
    <cellStyle name="20% - Accent1 3 2 4 5 3 4 2" xfId="21689" xr:uid="{00000000-0005-0000-0000-000014540000}"/>
    <cellStyle name="20% - Accent1 3 2 4 5 3 4 2 2" xfId="21690" xr:uid="{00000000-0005-0000-0000-000015540000}"/>
    <cellStyle name="20% - Accent1 3 2 4 5 3 4 2 2 2" xfId="21691" xr:uid="{00000000-0005-0000-0000-000016540000}"/>
    <cellStyle name="20% - Accent1 3 2 4 5 3 4 2 3" xfId="21692" xr:uid="{00000000-0005-0000-0000-000017540000}"/>
    <cellStyle name="20% - Accent1 3 2 4 5 3 4 3" xfId="21693" xr:uid="{00000000-0005-0000-0000-000018540000}"/>
    <cellStyle name="20% - Accent1 3 2 4 5 3 4 3 2" xfId="21694" xr:uid="{00000000-0005-0000-0000-000019540000}"/>
    <cellStyle name="20% - Accent1 3 2 4 5 3 4 4" xfId="21695" xr:uid="{00000000-0005-0000-0000-00001A540000}"/>
    <cellStyle name="20% - Accent1 3 2 4 5 3 5" xfId="21696" xr:uid="{00000000-0005-0000-0000-00001B540000}"/>
    <cellStyle name="20% - Accent1 3 2 4 5 3 5 2" xfId="21697" xr:uid="{00000000-0005-0000-0000-00001C540000}"/>
    <cellStyle name="20% - Accent1 3 2 4 5 3 5 2 2" xfId="21698" xr:uid="{00000000-0005-0000-0000-00001D540000}"/>
    <cellStyle name="20% - Accent1 3 2 4 5 3 5 3" xfId="21699" xr:uid="{00000000-0005-0000-0000-00001E540000}"/>
    <cellStyle name="20% - Accent1 3 2 4 5 3 6" xfId="21700" xr:uid="{00000000-0005-0000-0000-00001F540000}"/>
    <cellStyle name="20% - Accent1 3 2 4 5 3 6 2" xfId="21701" xr:uid="{00000000-0005-0000-0000-000020540000}"/>
    <cellStyle name="20% - Accent1 3 2 4 5 3 6 2 2" xfId="21702" xr:uid="{00000000-0005-0000-0000-000021540000}"/>
    <cellStyle name="20% - Accent1 3 2 4 5 3 6 3" xfId="21703" xr:uid="{00000000-0005-0000-0000-000022540000}"/>
    <cellStyle name="20% - Accent1 3 2 4 5 3 7" xfId="21704" xr:uid="{00000000-0005-0000-0000-000023540000}"/>
    <cellStyle name="20% - Accent1 3 2 4 5 3 7 2" xfId="21705" xr:uid="{00000000-0005-0000-0000-000024540000}"/>
    <cellStyle name="20% - Accent1 3 2 4 5 3 8" xfId="21706" xr:uid="{00000000-0005-0000-0000-000025540000}"/>
    <cellStyle name="20% - Accent1 3 2 4 5 3 8 2" xfId="21707" xr:uid="{00000000-0005-0000-0000-000026540000}"/>
    <cellStyle name="20% - Accent1 3 2 4 5 3 9" xfId="21708" xr:uid="{00000000-0005-0000-0000-000027540000}"/>
    <cellStyle name="20% - Accent1 3 2 4 5 4" xfId="21709" xr:uid="{00000000-0005-0000-0000-000028540000}"/>
    <cellStyle name="20% - Accent1 3 2 4 5 4 2" xfId="21710" xr:uid="{00000000-0005-0000-0000-000029540000}"/>
    <cellStyle name="20% - Accent1 3 2 4 5 4 2 2" xfId="21711" xr:uid="{00000000-0005-0000-0000-00002A540000}"/>
    <cellStyle name="20% - Accent1 3 2 4 5 4 2 2 2" xfId="21712" xr:uid="{00000000-0005-0000-0000-00002B540000}"/>
    <cellStyle name="20% - Accent1 3 2 4 5 4 2 3" xfId="21713" xr:uid="{00000000-0005-0000-0000-00002C540000}"/>
    <cellStyle name="20% - Accent1 3 2 4 5 4 3" xfId="21714" xr:uid="{00000000-0005-0000-0000-00002D540000}"/>
    <cellStyle name="20% - Accent1 3 2 4 5 4 3 2" xfId="21715" xr:uid="{00000000-0005-0000-0000-00002E540000}"/>
    <cellStyle name="20% - Accent1 3 2 4 5 4 4" xfId="21716" xr:uid="{00000000-0005-0000-0000-00002F540000}"/>
    <cellStyle name="20% - Accent1 3 2 4 5 5" xfId="21717" xr:uid="{00000000-0005-0000-0000-000030540000}"/>
    <cellStyle name="20% - Accent1 3 2 4 5 5 2" xfId="21718" xr:uid="{00000000-0005-0000-0000-000031540000}"/>
    <cellStyle name="20% - Accent1 3 2 4 5 5 2 2" xfId="21719" xr:uid="{00000000-0005-0000-0000-000032540000}"/>
    <cellStyle name="20% - Accent1 3 2 4 5 5 2 2 2" xfId="21720" xr:uid="{00000000-0005-0000-0000-000033540000}"/>
    <cellStyle name="20% - Accent1 3 2 4 5 5 2 3" xfId="21721" xr:uid="{00000000-0005-0000-0000-000034540000}"/>
    <cellStyle name="20% - Accent1 3 2 4 5 5 3" xfId="21722" xr:uid="{00000000-0005-0000-0000-000035540000}"/>
    <cellStyle name="20% - Accent1 3 2 4 5 5 3 2" xfId="21723" xr:uid="{00000000-0005-0000-0000-000036540000}"/>
    <cellStyle name="20% - Accent1 3 2 4 5 5 4" xfId="21724" xr:uid="{00000000-0005-0000-0000-000037540000}"/>
    <cellStyle name="20% - Accent1 3 2 4 5 6" xfId="21725" xr:uid="{00000000-0005-0000-0000-000038540000}"/>
    <cellStyle name="20% - Accent1 3 2 4 5 6 2" xfId="21726" xr:uid="{00000000-0005-0000-0000-000039540000}"/>
    <cellStyle name="20% - Accent1 3 2 4 5 6 2 2" xfId="21727" xr:uid="{00000000-0005-0000-0000-00003A540000}"/>
    <cellStyle name="20% - Accent1 3 2 4 5 6 2 2 2" xfId="21728" xr:uid="{00000000-0005-0000-0000-00003B540000}"/>
    <cellStyle name="20% - Accent1 3 2 4 5 6 2 3" xfId="21729" xr:uid="{00000000-0005-0000-0000-00003C540000}"/>
    <cellStyle name="20% - Accent1 3 2 4 5 6 3" xfId="21730" xr:uid="{00000000-0005-0000-0000-00003D540000}"/>
    <cellStyle name="20% - Accent1 3 2 4 5 6 3 2" xfId="21731" xr:uid="{00000000-0005-0000-0000-00003E540000}"/>
    <cellStyle name="20% - Accent1 3 2 4 5 6 4" xfId="21732" xr:uid="{00000000-0005-0000-0000-00003F540000}"/>
    <cellStyle name="20% - Accent1 3 2 4 5 7" xfId="21733" xr:uid="{00000000-0005-0000-0000-000040540000}"/>
    <cellStyle name="20% - Accent1 3 2 4 5 7 2" xfId="21734" xr:uid="{00000000-0005-0000-0000-000041540000}"/>
    <cellStyle name="20% - Accent1 3 2 4 5 7 2 2" xfId="21735" xr:uid="{00000000-0005-0000-0000-000042540000}"/>
    <cellStyle name="20% - Accent1 3 2 4 5 7 3" xfId="21736" xr:uid="{00000000-0005-0000-0000-000043540000}"/>
    <cellStyle name="20% - Accent1 3 2 4 5 8" xfId="21737" xr:uid="{00000000-0005-0000-0000-000044540000}"/>
    <cellStyle name="20% - Accent1 3 2 4 5 8 2" xfId="21738" xr:uid="{00000000-0005-0000-0000-000045540000}"/>
    <cellStyle name="20% - Accent1 3 2 4 5 8 2 2" xfId="21739" xr:uid="{00000000-0005-0000-0000-000046540000}"/>
    <cellStyle name="20% - Accent1 3 2 4 5 8 3" xfId="21740" xr:uid="{00000000-0005-0000-0000-000047540000}"/>
    <cellStyle name="20% - Accent1 3 2 4 5 9" xfId="21741" xr:uid="{00000000-0005-0000-0000-000048540000}"/>
    <cellStyle name="20% - Accent1 3 2 4 5 9 2" xfId="21742" xr:uid="{00000000-0005-0000-0000-000049540000}"/>
    <cellStyle name="20% - Accent1 3 2 4 6" xfId="21743" xr:uid="{00000000-0005-0000-0000-00004A540000}"/>
    <cellStyle name="20% - Accent1 3 2 4 6 10" xfId="21744" xr:uid="{00000000-0005-0000-0000-00004B540000}"/>
    <cellStyle name="20% - Accent1 3 2 4 6 10 2" xfId="21745" xr:uid="{00000000-0005-0000-0000-00004C540000}"/>
    <cellStyle name="20% - Accent1 3 2 4 6 11" xfId="21746" xr:uid="{00000000-0005-0000-0000-00004D540000}"/>
    <cellStyle name="20% - Accent1 3 2 4 6 2" xfId="21747" xr:uid="{00000000-0005-0000-0000-00004E540000}"/>
    <cellStyle name="20% - Accent1 3 2 4 6 2 2" xfId="21748" xr:uid="{00000000-0005-0000-0000-00004F540000}"/>
    <cellStyle name="20% - Accent1 3 2 4 6 2 2 2" xfId="21749" xr:uid="{00000000-0005-0000-0000-000050540000}"/>
    <cellStyle name="20% - Accent1 3 2 4 6 2 2 2 2" xfId="21750" xr:uid="{00000000-0005-0000-0000-000051540000}"/>
    <cellStyle name="20% - Accent1 3 2 4 6 2 2 2 2 2" xfId="21751" xr:uid="{00000000-0005-0000-0000-000052540000}"/>
    <cellStyle name="20% - Accent1 3 2 4 6 2 2 2 3" xfId="21752" xr:uid="{00000000-0005-0000-0000-000053540000}"/>
    <cellStyle name="20% - Accent1 3 2 4 6 2 2 3" xfId="21753" xr:uid="{00000000-0005-0000-0000-000054540000}"/>
    <cellStyle name="20% - Accent1 3 2 4 6 2 2 3 2" xfId="21754" xr:uid="{00000000-0005-0000-0000-000055540000}"/>
    <cellStyle name="20% - Accent1 3 2 4 6 2 2 4" xfId="21755" xr:uid="{00000000-0005-0000-0000-000056540000}"/>
    <cellStyle name="20% - Accent1 3 2 4 6 2 3" xfId="21756" xr:uid="{00000000-0005-0000-0000-000057540000}"/>
    <cellStyle name="20% - Accent1 3 2 4 6 2 3 2" xfId="21757" xr:uid="{00000000-0005-0000-0000-000058540000}"/>
    <cellStyle name="20% - Accent1 3 2 4 6 2 3 2 2" xfId="21758" xr:uid="{00000000-0005-0000-0000-000059540000}"/>
    <cellStyle name="20% - Accent1 3 2 4 6 2 3 2 2 2" xfId="21759" xr:uid="{00000000-0005-0000-0000-00005A540000}"/>
    <cellStyle name="20% - Accent1 3 2 4 6 2 3 2 3" xfId="21760" xr:uid="{00000000-0005-0000-0000-00005B540000}"/>
    <cellStyle name="20% - Accent1 3 2 4 6 2 3 3" xfId="21761" xr:uid="{00000000-0005-0000-0000-00005C540000}"/>
    <cellStyle name="20% - Accent1 3 2 4 6 2 3 3 2" xfId="21762" xr:uid="{00000000-0005-0000-0000-00005D540000}"/>
    <cellStyle name="20% - Accent1 3 2 4 6 2 3 4" xfId="21763" xr:uid="{00000000-0005-0000-0000-00005E540000}"/>
    <cellStyle name="20% - Accent1 3 2 4 6 2 4" xfId="21764" xr:uid="{00000000-0005-0000-0000-00005F540000}"/>
    <cellStyle name="20% - Accent1 3 2 4 6 2 4 2" xfId="21765" xr:uid="{00000000-0005-0000-0000-000060540000}"/>
    <cellStyle name="20% - Accent1 3 2 4 6 2 4 2 2" xfId="21766" xr:uid="{00000000-0005-0000-0000-000061540000}"/>
    <cellStyle name="20% - Accent1 3 2 4 6 2 4 2 2 2" xfId="21767" xr:uid="{00000000-0005-0000-0000-000062540000}"/>
    <cellStyle name="20% - Accent1 3 2 4 6 2 4 2 3" xfId="21768" xr:uid="{00000000-0005-0000-0000-000063540000}"/>
    <cellStyle name="20% - Accent1 3 2 4 6 2 4 3" xfId="21769" xr:uid="{00000000-0005-0000-0000-000064540000}"/>
    <cellStyle name="20% - Accent1 3 2 4 6 2 4 3 2" xfId="21770" xr:uid="{00000000-0005-0000-0000-000065540000}"/>
    <cellStyle name="20% - Accent1 3 2 4 6 2 4 4" xfId="21771" xr:uid="{00000000-0005-0000-0000-000066540000}"/>
    <cellStyle name="20% - Accent1 3 2 4 6 2 5" xfId="21772" xr:uid="{00000000-0005-0000-0000-000067540000}"/>
    <cellStyle name="20% - Accent1 3 2 4 6 2 5 2" xfId="21773" xr:uid="{00000000-0005-0000-0000-000068540000}"/>
    <cellStyle name="20% - Accent1 3 2 4 6 2 5 2 2" xfId="21774" xr:uid="{00000000-0005-0000-0000-000069540000}"/>
    <cellStyle name="20% - Accent1 3 2 4 6 2 5 3" xfId="21775" xr:uid="{00000000-0005-0000-0000-00006A540000}"/>
    <cellStyle name="20% - Accent1 3 2 4 6 2 6" xfId="21776" xr:uid="{00000000-0005-0000-0000-00006B540000}"/>
    <cellStyle name="20% - Accent1 3 2 4 6 2 6 2" xfId="21777" xr:uid="{00000000-0005-0000-0000-00006C540000}"/>
    <cellStyle name="20% - Accent1 3 2 4 6 2 6 2 2" xfId="21778" xr:uid="{00000000-0005-0000-0000-00006D540000}"/>
    <cellStyle name="20% - Accent1 3 2 4 6 2 6 3" xfId="21779" xr:uid="{00000000-0005-0000-0000-00006E540000}"/>
    <cellStyle name="20% - Accent1 3 2 4 6 2 7" xfId="21780" xr:uid="{00000000-0005-0000-0000-00006F540000}"/>
    <cellStyle name="20% - Accent1 3 2 4 6 2 7 2" xfId="21781" xr:uid="{00000000-0005-0000-0000-000070540000}"/>
    <cellStyle name="20% - Accent1 3 2 4 6 2 8" xfId="21782" xr:uid="{00000000-0005-0000-0000-000071540000}"/>
    <cellStyle name="20% - Accent1 3 2 4 6 2 8 2" xfId="21783" xr:uid="{00000000-0005-0000-0000-000072540000}"/>
    <cellStyle name="20% - Accent1 3 2 4 6 2 9" xfId="21784" xr:uid="{00000000-0005-0000-0000-000073540000}"/>
    <cellStyle name="20% - Accent1 3 2 4 6 3" xfId="21785" xr:uid="{00000000-0005-0000-0000-000074540000}"/>
    <cellStyle name="20% - Accent1 3 2 4 6 3 2" xfId="21786" xr:uid="{00000000-0005-0000-0000-000075540000}"/>
    <cellStyle name="20% - Accent1 3 2 4 6 3 2 2" xfId="21787" xr:uid="{00000000-0005-0000-0000-000076540000}"/>
    <cellStyle name="20% - Accent1 3 2 4 6 3 2 2 2" xfId="21788" xr:uid="{00000000-0005-0000-0000-000077540000}"/>
    <cellStyle name="20% - Accent1 3 2 4 6 3 2 2 2 2" xfId="21789" xr:uid="{00000000-0005-0000-0000-000078540000}"/>
    <cellStyle name="20% - Accent1 3 2 4 6 3 2 2 3" xfId="21790" xr:uid="{00000000-0005-0000-0000-000079540000}"/>
    <cellStyle name="20% - Accent1 3 2 4 6 3 2 3" xfId="21791" xr:uid="{00000000-0005-0000-0000-00007A540000}"/>
    <cellStyle name="20% - Accent1 3 2 4 6 3 2 3 2" xfId="21792" xr:uid="{00000000-0005-0000-0000-00007B540000}"/>
    <cellStyle name="20% - Accent1 3 2 4 6 3 2 4" xfId="21793" xr:uid="{00000000-0005-0000-0000-00007C540000}"/>
    <cellStyle name="20% - Accent1 3 2 4 6 3 3" xfId="21794" xr:uid="{00000000-0005-0000-0000-00007D540000}"/>
    <cellStyle name="20% - Accent1 3 2 4 6 3 3 2" xfId="21795" xr:uid="{00000000-0005-0000-0000-00007E540000}"/>
    <cellStyle name="20% - Accent1 3 2 4 6 3 3 2 2" xfId="21796" xr:uid="{00000000-0005-0000-0000-00007F540000}"/>
    <cellStyle name="20% - Accent1 3 2 4 6 3 3 2 2 2" xfId="21797" xr:uid="{00000000-0005-0000-0000-000080540000}"/>
    <cellStyle name="20% - Accent1 3 2 4 6 3 3 2 3" xfId="21798" xr:uid="{00000000-0005-0000-0000-000081540000}"/>
    <cellStyle name="20% - Accent1 3 2 4 6 3 3 3" xfId="21799" xr:uid="{00000000-0005-0000-0000-000082540000}"/>
    <cellStyle name="20% - Accent1 3 2 4 6 3 3 3 2" xfId="21800" xr:uid="{00000000-0005-0000-0000-000083540000}"/>
    <cellStyle name="20% - Accent1 3 2 4 6 3 3 4" xfId="21801" xr:uid="{00000000-0005-0000-0000-000084540000}"/>
    <cellStyle name="20% - Accent1 3 2 4 6 3 4" xfId="21802" xr:uid="{00000000-0005-0000-0000-000085540000}"/>
    <cellStyle name="20% - Accent1 3 2 4 6 3 4 2" xfId="21803" xr:uid="{00000000-0005-0000-0000-000086540000}"/>
    <cellStyle name="20% - Accent1 3 2 4 6 3 4 2 2" xfId="21804" xr:uid="{00000000-0005-0000-0000-000087540000}"/>
    <cellStyle name="20% - Accent1 3 2 4 6 3 4 2 2 2" xfId="21805" xr:uid="{00000000-0005-0000-0000-000088540000}"/>
    <cellStyle name="20% - Accent1 3 2 4 6 3 4 2 3" xfId="21806" xr:uid="{00000000-0005-0000-0000-000089540000}"/>
    <cellStyle name="20% - Accent1 3 2 4 6 3 4 3" xfId="21807" xr:uid="{00000000-0005-0000-0000-00008A540000}"/>
    <cellStyle name="20% - Accent1 3 2 4 6 3 4 3 2" xfId="21808" xr:uid="{00000000-0005-0000-0000-00008B540000}"/>
    <cellStyle name="20% - Accent1 3 2 4 6 3 4 4" xfId="21809" xr:uid="{00000000-0005-0000-0000-00008C540000}"/>
    <cellStyle name="20% - Accent1 3 2 4 6 3 5" xfId="21810" xr:uid="{00000000-0005-0000-0000-00008D540000}"/>
    <cellStyle name="20% - Accent1 3 2 4 6 3 5 2" xfId="21811" xr:uid="{00000000-0005-0000-0000-00008E540000}"/>
    <cellStyle name="20% - Accent1 3 2 4 6 3 5 2 2" xfId="21812" xr:uid="{00000000-0005-0000-0000-00008F540000}"/>
    <cellStyle name="20% - Accent1 3 2 4 6 3 5 3" xfId="21813" xr:uid="{00000000-0005-0000-0000-000090540000}"/>
    <cellStyle name="20% - Accent1 3 2 4 6 3 6" xfId="21814" xr:uid="{00000000-0005-0000-0000-000091540000}"/>
    <cellStyle name="20% - Accent1 3 2 4 6 3 6 2" xfId="21815" xr:uid="{00000000-0005-0000-0000-000092540000}"/>
    <cellStyle name="20% - Accent1 3 2 4 6 3 6 2 2" xfId="21816" xr:uid="{00000000-0005-0000-0000-000093540000}"/>
    <cellStyle name="20% - Accent1 3 2 4 6 3 6 3" xfId="21817" xr:uid="{00000000-0005-0000-0000-000094540000}"/>
    <cellStyle name="20% - Accent1 3 2 4 6 3 7" xfId="21818" xr:uid="{00000000-0005-0000-0000-000095540000}"/>
    <cellStyle name="20% - Accent1 3 2 4 6 3 7 2" xfId="21819" xr:uid="{00000000-0005-0000-0000-000096540000}"/>
    <cellStyle name="20% - Accent1 3 2 4 6 3 8" xfId="21820" xr:uid="{00000000-0005-0000-0000-000097540000}"/>
    <cellStyle name="20% - Accent1 3 2 4 6 3 8 2" xfId="21821" xr:uid="{00000000-0005-0000-0000-000098540000}"/>
    <cellStyle name="20% - Accent1 3 2 4 6 3 9" xfId="21822" xr:uid="{00000000-0005-0000-0000-000099540000}"/>
    <cellStyle name="20% - Accent1 3 2 4 6 4" xfId="21823" xr:uid="{00000000-0005-0000-0000-00009A540000}"/>
    <cellStyle name="20% - Accent1 3 2 4 6 4 2" xfId="21824" xr:uid="{00000000-0005-0000-0000-00009B540000}"/>
    <cellStyle name="20% - Accent1 3 2 4 6 4 2 2" xfId="21825" xr:uid="{00000000-0005-0000-0000-00009C540000}"/>
    <cellStyle name="20% - Accent1 3 2 4 6 4 2 2 2" xfId="21826" xr:uid="{00000000-0005-0000-0000-00009D540000}"/>
    <cellStyle name="20% - Accent1 3 2 4 6 4 2 3" xfId="21827" xr:uid="{00000000-0005-0000-0000-00009E540000}"/>
    <cellStyle name="20% - Accent1 3 2 4 6 4 3" xfId="21828" xr:uid="{00000000-0005-0000-0000-00009F540000}"/>
    <cellStyle name="20% - Accent1 3 2 4 6 4 3 2" xfId="21829" xr:uid="{00000000-0005-0000-0000-0000A0540000}"/>
    <cellStyle name="20% - Accent1 3 2 4 6 4 4" xfId="21830" xr:uid="{00000000-0005-0000-0000-0000A1540000}"/>
    <cellStyle name="20% - Accent1 3 2 4 6 5" xfId="21831" xr:uid="{00000000-0005-0000-0000-0000A2540000}"/>
    <cellStyle name="20% - Accent1 3 2 4 6 5 2" xfId="21832" xr:uid="{00000000-0005-0000-0000-0000A3540000}"/>
    <cellStyle name="20% - Accent1 3 2 4 6 5 2 2" xfId="21833" xr:uid="{00000000-0005-0000-0000-0000A4540000}"/>
    <cellStyle name="20% - Accent1 3 2 4 6 5 2 2 2" xfId="21834" xr:uid="{00000000-0005-0000-0000-0000A5540000}"/>
    <cellStyle name="20% - Accent1 3 2 4 6 5 2 3" xfId="21835" xr:uid="{00000000-0005-0000-0000-0000A6540000}"/>
    <cellStyle name="20% - Accent1 3 2 4 6 5 3" xfId="21836" xr:uid="{00000000-0005-0000-0000-0000A7540000}"/>
    <cellStyle name="20% - Accent1 3 2 4 6 5 3 2" xfId="21837" xr:uid="{00000000-0005-0000-0000-0000A8540000}"/>
    <cellStyle name="20% - Accent1 3 2 4 6 5 4" xfId="21838" xr:uid="{00000000-0005-0000-0000-0000A9540000}"/>
    <cellStyle name="20% - Accent1 3 2 4 6 6" xfId="21839" xr:uid="{00000000-0005-0000-0000-0000AA540000}"/>
    <cellStyle name="20% - Accent1 3 2 4 6 6 2" xfId="21840" xr:uid="{00000000-0005-0000-0000-0000AB540000}"/>
    <cellStyle name="20% - Accent1 3 2 4 6 6 2 2" xfId="21841" xr:uid="{00000000-0005-0000-0000-0000AC540000}"/>
    <cellStyle name="20% - Accent1 3 2 4 6 6 2 2 2" xfId="21842" xr:uid="{00000000-0005-0000-0000-0000AD540000}"/>
    <cellStyle name="20% - Accent1 3 2 4 6 6 2 3" xfId="21843" xr:uid="{00000000-0005-0000-0000-0000AE540000}"/>
    <cellStyle name="20% - Accent1 3 2 4 6 6 3" xfId="21844" xr:uid="{00000000-0005-0000-0000-0000AF540000}"/>
    <cellStyle name="20% - Accent1 3 2 4 6 6 3 2" xfId="21845" xr:uid="{00000000-0005-0000-0000-0000B0540000}"/>
    <cellStyle name="20% - Accent1 3 2 4 6 6 4" xfId="21846" xr:uid="{00000000-0005-0000-0000-0000B1540000}"/>
    <cellStyle name="20% - Accent1 3 2 4 6 7" xfId="21847" xr:uid="{00000000-0005-0000-0000-0000B2540000}"/>
    <cellStyle name="20% - Accent1 3 2 4 6 7 2" xfId="21848" xr:uid="{00000000-0005-0000-0000-0000B3540000}"/>
    <cellStyle name="20% - Accent1 3 2 4 6 7 2 2" xfId="21849" xr:uid="{00000000-0005-0000-0000-0000B4540000}"/>
    <cellStyle name="20% - Accent1 3 2 4 6 7 3" xfId="21850" xr:uid="{00000000-0005-0000-0000-0000B5540000}"/>
    <cellStyle name="20% - Accent1 3 2 4 6 8" xfId="21851" xr:uid="{00000000-0005-0000-0000-0000B6540000}"/>
    <cellStyle name="20% - Accent1 3 2 4 6 8 2" xfId="21852" xr:uid="{00000000-0005-0000-0000-0000B7540000}"/>
    <cellStyle name="20% - Accent1 3 2 4 6 8 2 2" xfId="21853" xr:uid="{00000000-0005-0000-0000-0000B8540000}"/>
    <cellStyle name="20% - Accent1 3 2 4 6 8 3" xfId="21854" xr:uid="{00000000-0005-0000-0000-0000B9540000}"/>
    <cellStyle name="20% - Accent1 3 2 4 6 9" xfId="21855" xr:uid="{00000000-0005-0000-0000-0000BA540000}"/>
    <cellStyle name="20% - Accent1 3 2 4 6 9 2" xfId="21856" xr:uid="{00000000-0005-0000-0000-0000BB540000}"/>
    <cellStyle name="20% - Accent1 3 2 4 7" xfId="21857" xr:uid="{00000000-0005-0000-0000-0000BC540000}"/>
    <cellStyle name="20% - Accent1 3 2 4 7 2" xfId="21858" xr:uid="{00000000-0005-0000-0000-0000BD540000}"/>
    <cellStyle name="20% - Accent1 3 2 4 7 2 2" xfId="21859" xr:uid="{00000000-0005-0000-0000-0000BE540000}"/>
    <cellStyle name="20% - Accent1 3 2 4 7 2 2 2" xfId="21860" xr:uid="{00000000-0005-0000-0000-0000BF540000}"/>
    <cellStyle name="20% - Accent1 3 2 4 7 2 2 2 2" xfId="21861" xr:uid="{00000000-0005-0000-0000-0000C0540000}"/>
    <cellStyle name="20% - Accent1 3 2 4 7 2 2 3" xfId="21862" xr:uid="{00000000-0005-0000-0000-0000C1540000}"/>
    <cellStyle name="20% - Accent1 3 2 4 7 2 3" xfId="21863" xr:uid="{00000000-0005-0000-0000-0000C2540000}"/>
    <cellStyle name="20% - Accent1 3 2 4 7 2 3 2" xfId="21864" xr:uid="{00000000-0005-0000-0000-0000C3540000}"/>
    <cellStyle name="20% - Accent1 3 2 4 7 2 4" xfId="21865" xr:uid="{00000000-0005-0000-0000-0000C4540000}"/>
    <cellStyle name="20% - Accent1 3 2 4 7 3" xfId="21866" xr:uid="{00000000-0005-0000-0000-0000C5540000}"/>
    <cellStyle name="20% - Accent1 3 2 4 7 3 2" xfId="21867" xr:uid="{00000000-0005-0000-0000-0000C6540000}"/>
    <cellStyle name="20% - Accent1 3 2 4 7 3 2 2" xfId="21868" xr:uid="{00000000-0005-0000-0000-0000C7540000}"/>
    <cellStyle name="20% - Accent1 3 2 4 7 3 2 2 2" xfId="21869" xr:uid="{00000000-0005-0000-0000-0000C8540000}"/>
    <cellStyle name="20% - Accent1 3 2 4 7 3 2 3" xfId="21870" xr:uid="{00000000-0005-0000-0000-0000C9540000}"/>
    <cellStyle name="20% - Accent1 3 2 4 7 3 3" xfId="21871" xr:uid="{00000000-0005-0000-0000-0000CA540000}"/>
    <cellStyle name="20% - Accent1 3 2 4 7 3 3 2" xfId="21872" xr:uid="{00000000-0005-0000-0000-0000CB540000}"/>
    <cellStyle name="20% - Accent1 3 2 4 7 3 4" xfId="21873" xr:uid="{00000000-0005-0000-0000-0000CC540000}"/>
    <cellStyle name="20% - Accent1 3 2 4 7 4" xfId="21874" xr:uid="{00000000-0005-0000-0000-0000CD540000}"/>
    <cellStyle name="20% - Accent1 3 2 4 7 4 2" xfId="21875" xr:uid="{00000000-0005-0000-0000-0000CE540000}"/>
    <cellStyle name="20% - Accent1 3 2 4 7 4 2 2" xfId="21876" xr:uid="{00000000-0005-0000-0000-0000CF540000}"/>
    <cellStyle name="20% - Accent1 3 2 4 7 4 2 2 2" xfId="21877" xr:uid="{00000000-0005-0000-0000-0000D0540000}"/>
    <cellStyle name="20% - Accent1 3 2 4 7 4 2 3" xfId="21878" xr:uid="{00000000-0005-0000-0000-0000D1540000}"/>
    <cellStyle name="20% - Accent1 3 2 4 7 4 3" xfId="21879" xr:uid="{00000000-0005-0000-0000-0000D2540000}"/>
    <cellStyle name="20% - Accent1 3 2 4 7 4 3 2" xfId="21880" xr:uid="{00000000-0005-0000-0000-0000D3540000}"/>
    <cellStyle name="20% - Accent1 3 2 4 7 4 4" xfId="21881" xr:uid="{00000000-0005-0000-0000-0000D4540000}"/>
    <cellStyle name="20% - Accent1 3 2 4 7 5" xfId="21882" xr:uid="{00000000-0005-0000-0000-0000D5540000}"/>
    <cellStyle name="20% - Accent1 3 2 4 7 5 2" xfId="21883" xr:uid="{00000000-0005-0000-0000-0000D6540000}"/>
    <cellStyle name="20% - Accent1 3 2 4 7 5 2 2" xfId="21884" xr:uid="{00000000-0005-0000-0000-0000D7540000}"/>
    <cellStyle name="20% - Accent1 3 2 4 7 5 3" xfId="21885" xr:uid="{00000000-0005-0000-0000-0000D8540000}"/>
    <cellStyle name="20% - Accent1 3 2 4 7 6" xfId="21886" xr:uid="{00000000-0005-0000-0000-0000D9540000}"/>
    <cellStyle name="20% - Accent1 3 2 4 7 6 2" xfId="21887" xr:uid="{00000000-0005-0000-0000-0000DA540000}"/>
    <cellStyle name="20% - Accent1 3 2 4 7 6 2 2" xfId="21888" xr:uid="{00000000-0005-0000-0000-0000DB540000}"/>
    <cellStyle name="20% - Accent1 3 2 4 7 6 3" xfId="21889" xr:uid="{00000000-0005-0000-0000-0000DC540000}"/>
    <cellStyle name="20% - Accent1 3 2 4 7 7" xfId="21890" xr:uid="{00000000-0005-0000-0000-0000DD540000}"/>
    <cellStyle name="20% - Accent1 3 2 4 7 7 2" xfId="21891" xr:uid="{00000000-0005-0000-0000-0000DE540000}"/>
    <cellStyle name="20% - Accent1 3 2 4 7 8" xfId="21892" xr:uid="{00000000-0005-0000-0000-0000DF540000}"/>
    <cellStyle name="20% - Accent1 3 2 4 7 8 2" xfId="21893" xr:uid="{00000000-0005-0000-0000-0000E0540000}"/>
    <cellStyle name="20% - Accent1 3 2 4 7 9" xfId="21894" xr:uid="{00000000-0005-0000-0000-0000E1540000}"/>
    <cellStyle name="20% - Accent1 3 2 4 8" xfId="21895" xr:uid="{00000000-0005-0000-0000-0000E2540000}"/>
    <cellStyle name="20% - Accent1 3 2 4 8 2" xfId="21896" xr:uid="{00000000-0005-0000-0000-0000E3540000}"/>
    <cellStyle name="20% - Accent1 3 2 4 8 2 2" xfId="21897" xr:uid="{00000000-0005-0000-0000-0000E4540000}"/>
    <cellStyle name="20% - Accent1 3 2 4 8 2 2 2" xfId="21898" xr:uid="{00000000-0005-0000-0000-0000E5540000}"/>
    <cellStyle name="20% - Accent1 3 2 4 8 2 2 2 2" xfId="21899" xr:uid="{00000000-0005-0000-0000-0000E6540000}"/>
    <cellStyle name="20% - Accent1 3 2 4 8 2 2 3" xfId="21900" xr:uid="{00000000-0005-0000-0000-0000E7540000}"/>
    <cellStyle name="20% - Accent1 3 2 4 8 2 3" xfId="21901" xr:uid="{00000000-0005-0000-0000-0000E8540000}"/>
    <cellStyle name="20% - Accent1 3 2 4 8 2 3 2" xfId="21902" xr:uid="{00000000-0005-0000-0000-0000E9540000}"/>
    <cellStyle name="20% - Accent1 3 2 4 8 2 4" xfId="21903" xr:uid="{00000000-0005-0000-0000-0000EA540000}"/>
    <cellStyle name="20% - Accent1 3 2 4 8 3" xfId="21904" xr:uid="{00000000-0005-0000-0000-0000EB540000}"/>
    <cellStyle name="20% - Accent1 3 2 4 8 3 2" xfId="21905" xr:uid="{00000000-0005-0000-0000-0000EC540000}"/>
    <cellStyle name="20% - Accent1 3 2 4 8 3 2 2" xfId="21906" xr:uid="{00000000-0005-0000-0000-0000ED540000}"/>
    <cellStyle name="20% - Accent1 3 2 4 8 3 2 2 2" xfId="21907" xr:uid="{00000000-0005-0000-0000-0000EE540000}"/>
    <cellStyle name="20% - Accent1 3 2 4 8 3 2 3" xfId="21908" xr:uid="{00000000-0005-0000-0000-0000EF540000}"/>
    <cellStyle name="20% - Accent1 3 2 4 8 3 3" xfId="21909" xr:uid="{00000000-0005-0000-0000-0000F0540000}"/>
    <cellStyle name="20% - Accent1 3 2 4 8 3 3 2" xfId="21910" xr:uid="{00000000-0005-0000-0000-0000F1540000}"/>
    <cellStyle name="20% - Accent1 3 2 4 8 3 4" xfId="21911" xr:uid="{00000000-0005-0000-0000-0000F2540000}"/>
    <cellStyle name="20% - Accent1 3 2 4 8 4" xfId="21912" xr:uid="{00000000-0005-0000-0000-0000F3540000}"/>
    <cellStyle name="20% - Accent1 3 2 4 8 4 2" xfId="21913" xr:uid="{00000000-0005-0000-0000-0000F4540000}"/>
    <cellStyle name="20% - Accent1 3 2 4 8 4 2 2" xfId="21914" xr:uid="{00000000-0005-0000-0000-0000F5540000}"/>
    <cellStyle name="20% - Accent1 3 2 4 8 4 2 2 2" xfId="21915" xr:uid="{00000000-0005-0000-0000-0000F6540000}"/>
    <cellStyle name="20% - Accent1 3 2 4 8 4 2 3" xfId="21916" xr:uid="{00000000-0005-0000-0000-0000F7540000}"/>
    <cellStyle name="20% - Accent1 3 2 4 8 4 3" xfId="21917" xr:uid="{00000000-0005-0000-0000-0000F8540000}"/>
    <cellStyle name="20% - Accent1 3 2 4 8 4 3 2" xfId="21918" xr:uid="{00000000-0005-0000-0000-0000F9540000}"/>
    <cellStyle name="20% - Accent1 3 2 4 8 4 4" xfId="21919" xr:uid="{00000000-0005-0000-0000-0000FA540000}"/>
    <cellStyle name="20% - Accent1 3 2 4 8 5" xfId="21920" xr:uid="{00000000-0005-0000-0000-0000FB540000}"/>
    <cellStyle name="20% - Accent1 3 2 4 8 5 2" xfId="21921" xr:uid="{00000000-0005-0000-0000-0000FC540000}"/>
    <cellStyle name="20% - Accent1 3 2 4 8 5 2 2" xfId="21922" xr:uid="{00000000-0005-0000-0000-0000FD540000}"/>
    <cellStyle name="20% - Accent1 3 2 4 8 5 3" xfId="21923" xr:uid="{00000000-0005-0000-0000-0000FE540000}"/>
    <cellStyle name="20% - Accent1 3 2 4 8 6" xfId="21924" xr:uid="{00000000-0005-0000-0000-0000FF540000}"/>
    <cellStyle name="20% - Accent1 3 2 4 8 6 2" xfId="21925" xr:uid="{00000000-0005-0000-0000-000000550000}"/>
    <cellStyle name="20% - Accent1 3 2 4 8 6 2 2" xfId="21926" xr:uid="{00000000-0005-0000-0000-000001550000}"/>
    <cellStyle name="20% - Accent1 3 2 4 8 6 3" xfId="21927" xr:uid="{00000000-0005-0000-0000-000002550000}"/>
    <cellStyle name="20% - Accent1 3 2 4 8 7" xfId="21928" xr:uid="{00000000-0005-0000-0000-000003550000}"/>
    <cellStyle name="20% - Accent1 3 2 4 8 7 2" xfId="21929" xr:uid="{00000000-0005-0000-0000-000004550000}"/>
    <cellStyle name="20% - Accent1 3 2 4 8 8" xfId="21930" xr:uid="{00000000-0005-0000-0000-000005550000}"/>
    <cellStyle name="20% - Accent1 3 2 4 8 8 2" xfId="21931" xr:uid="{00000000-0005-0000-0000-000006550000}"/>
    <cellStyle name="20% - Accent1 3 2 4 8 9" xfId="21932" xr:uid="{00000000-0005-0000-0000-000007550000}"/>
    <cellStyle name="20% - Accent1 3 2 4 9" xfId="21933" xr:uid="{00000000-0005-0000-0000-000008550000}"/>
    <cellStyle name="20% - Accent1 3 2 4 9 2" xfId="21934" xr:uid="{00000000-0005-0000-0000-000009550000}"/>
    <cellStyle name="20% - Accent1 3 2 4 9 2 2" xfId="21935" xr:uid="{00000000-0005-0000-0000-00000A550000}"/>
    <cellStyle name="20% - Accent1 3 2 4 9 2 2 2" xfId="21936" xr:uid="{00000000-0005-0000-0000-00000B550000}"/>
    <cellStyle name="20% - Accent1 3 2 4 9 2 3" xfId="21937" xr:uid="{00000000-0005-0000-0000-00000C550000}"/>
    <cellStyle name="20% - Accent1 3 2 4 9 3" xfId="21938" xr:uid="{00000000-0005-0000-0000-00000D550000}"/>
    <cellStyle name="20% - Accent1 3 2 4 9 3 2" xfId="21939" xr:uid="{00000000-0005-0000-0000-00000E550000}"/>
    <cellStyle name="20% - Accent1 3 2 4 9 4" xfId="21940" xr:uid="{00000000-0005-0000-0000-00000F550000}"/>
    <cellStyle name="20% - Accent1 3 2 5" xfId="21941" xr:uid="{00000000-0005-0000-0000-000010550000}"/>
    <cellStyle name="20% - Accent1 3 2 5 10" xfId="21942" xr:uid="{00000000-0005-0000-0000-000011550000}"/>
    <cellStyle name="20% - Accent1 3 2 5 10 2" xfId="21943" xr:uid="{00000000-0005-0000-0000-000012550000}"/>
    <cellStyle name="20% - Accent1 3 2 5 10 2 2" xfId="21944" xr:uid="{00000000-0005-0000-0000-000013550000}"/>
    <cellStyle name="20% - Accent1 3 2 5 10 2 2 2" xfId="21945" xr:uid="{00000000-0005-0000-0000-000014550000}"/>
    <cellStyle name="20% - Accent1 3 2 5 10 2 3" xfId="21946" xr:uid="{00000000-0005-0000-0000-000015550000}"/>
    <cellStyle name="20% - Accent1 3 2 5 10 3" xfId="21947" xr:uid="{00000000-0005-0000-0000-000016550000}"/>
    <cellStyle name="20% - Accent1 3 2 5 10 3 2" xfId="21948" xr:uid="{00000000-0005-0000-0000-000017550000}"/>
    <cellStyle name="20% - Accent1 3 2 5 10 4" xfId="21949" xr:uid="{00000000-0005-0000-0000-000018550000}"/>
    <cellStyle name="20% - Accent1 3 2 5 11" xfId="21950" xr:uid="{00000000-0005-0000-0000-000019550000}"/>
    <cellStyle name="20% - Accent1 3 2 5 11 2" xfId="21951" xr:uid="{00000000-0005-0000-0000-00001A550000}"/>
    <cellStyle name="20% - Accent1 3 2 5 11 2 2" xfId="21952" xr:uid="{00000000-0005-0000-0000-00001B550000}"/>
    <cellStyle name="20% - Accent1 3 2 5 11 3" xfId="21953" xr:uid="{00000000-0005-0000-0000-00001C550000}"/>
    <cellStyle name="20% - Accent1 3 2 5 12" xfId="21954" xr:uid="{00000000-0005-0000-0000-00001D550000}"/>
    <cellStyle name="20% - Accent1 3 2 5 12 2" xfId="21955" xr:uid="{00000000-0005-0000-0000-00001E550000}"/>
    <cellStyle name="20% - Accent1 3 2 5 12 2 2" xfId="21956" xr:uid="{00000000-0005-0000-0000-00001F550000}"/>
    <cellStyle name="20% - Accent1 3 2 5 12 3" xfId="21957" xr:uid="{00000000-0005-0000-0000-000020550000}"/>
    <cellStyle name="20% - Accent1 3 2 5 13" xfId="21958" xr:uid="{00000000-0005-0000-0000-000021550000}"/>
    <cellStyle name="20% - Accent1 3 2 5 13 2" xfId="21959" xr:uid="{00000000-0005-0000-0000-000022550000}"/>
    <cellStyle name="20% - Accent1 3 2 5 14" xfId="21960" xr:uid="{00000000-0005-0000-0000-000023550000}"/>
    <cellStyle name="20% - Accent1 3 2 5 14 2" xfId="21961" xr:uid="{00000000-0005-0000-0000-000024550000}"/>
    <cellStyle name="20% - Accent1 3 2 5 15" xfId="21962" xr:uid="{00000000-0005-0000-0000-000025550000}"/>
    <cellStyle name="20% - Accent1 3 2 5 2" xfId="21963" xr:uid="{00000000-0005-0000-0000-000026550000}"/>
    <cellStyle name="20% - Accent1 3 2 5 2 10" xfId="21964" xr:uid="{00000000-0005-0000-0000-000027550000}"/>
    <cellStyle name="20% - Accent1 3 2 5 2 10 2" xfId="21965" xr:uid="{00000000-0005-0000-0000-000028550000}"/>
    <cellStyle name="20% - Accent1 3 2 5 2 10 2 2" xfId="21966" xr:uid="{00000000-0005-0000-0000-000029550000}"/>
    <cellStyle name="20% - Accent1 3 2 5 2 10 3" xfId="21967" xr:uid="{00000000-0005-0000-0000-00002A550000}"/>
    <cellStyle name="20% - Accent1 3 2 5 2 11" xfId="21968" xr:uid="{00000000-0005-0000-0000-00002B550000}"/>
    <cellStyle name="20% - Accent1 3 2 5 2 11 2" xfId="21969" xr:uid="{00000000-0005-0000-0000-00002C550000}"/>
    <cellStyle name="20% - Accent1 3 2 5 2 11 2 2" xfId="21970" xr:uid="{00000000-0005-0000-0000-00002D550000}"/>
    <cellStyle name="20% - Accent1 3 2 5 2 11 3" xfId="21971" xr:uid="{00000000-0005-0000-0000-00002E550000}"/>
    <cellStyle name="20% - Accent1 3 2 5 2 12" xfId="21972" xr:uid="{00000000-0005-0000-0000-00002F550000}"/>
    <cellStyle name="20% - Accent1 3 2 5 2 12 2" xfId="21973" xr:uid="{00000000-0005-0000-0000-000030550000}"/>
    <cellStyle name="20% - Accent1 3 2 5 2 13" xfId="21974" xr:uid="{00000000-0005-0000-0000-000031550000}"/>
    <cellStyle name="20% - Accent1 3 2 5 2 13 2" xfId="21975" xr:uid="{00000000-0005-0000-0000-000032550000}"/>
    <cellStyle name="20% - Accent1 3 2 5 2 14" xfId="21976" xr:uid="{00000000-0005-0000-0000-000033550000}"/>
    <cellStyle name="20% - Accent1 3 2 5 2 2" xfId="21977" xr:uid="{00000000-0005-0000-0000-000034550000}"/>
    <cellStyle name="20% - Accent1 3 2 5 2 2 10" xfId="21978" xr:uid="{00000000-0005-0000-0000-000035550000}"/>
    <cellStyle name="20% - Accent1 3 2 5 2 2 10 2" xfId="21979" xr:uid="{00000000-0005-0000-0000-000036550000}"/>
    <cellStyle name="20% - Accent1 3 2 5 2 2 11" xfId="21980" xr:uid="{00000000-0005-0000-0000-000037550000}"/>
    <cellStyle name="20% - Accent1 3 2 5 2 2 2" xfId="21981" xr:uid="{00000000-0005-0000-0000-000038550000}"/>
    <cellStyle name="20% - Accent1 3 2 5 2 2 2 2" xfId="21982" xr:uid="{00000000-0005-0000-0000-000039550000}"/>
    <cellStyle name="20% - Accent1 3 2 5 2 2 2 2 2" xfId="21983" xr:uid="{00000000-0005-0000-0000-00003A550000}"/>
    <cellStyle name="20% - Accent1 3 2 5 2 2 2 2 2 2" xfId="21984" xr:uid="{00000000-0005-0000-0000-00003B550000}"/>
    <cellStyle name="20% - Accent1 3 2 5 2 2 2 2 2 2 2" xfId="21985" xr:uid="{00000000-0005-0000-0000-00003C550000}"/>
    <cellStyle name="20% - Accent1 3 2 5 2 2 2 2 2 3" xfId="21986" xr:uid="{00000000-0005-0000-0000-00003D550000}"/>
    <cellStyle name="20% - Accent1 3 2 5 2 2 2 2 3" xfId="21987" xr:uid="{00000000-0005-0000-0000-00003E550000}"/>
    <cellStyle name="20% - Accent1 3 2 5 2 2 2 2 3 2" xfId="21988" xr:uid="{00000000-0005-0000-0000-00003F550000}"/>
    <cellStyle name="20% - Accent1 3 2 5 2 2 2 2 4" xfId="21989" xr:uid="{00000000-0005-0000-0000-000040550000}"/>
    <cellStyle name="20% - Accent1 3 2 5 2 2 2 3" xfId="21990" xr:uid="{00000000-0005-0000-0000-000041550000}"/>
    <cellStyle name="20% - Accent1 3 2 5 2 2 2 3 2" xfId="21991" xr:uid="{00000000-0005-0000-0000-000042550000}"/>
    <cellStyle name="20% - Accent1 3 2 5 2 2 2 3 2 2" xfId="21992" xr:uid="{00000000-0005-0000-0000-000043550000}"/>
    <cellStyle name="20% - Accent1 3 2 5 2 2 2 3 2 2 2" xfId="21993" xr:uid="{00000000-0005-0000-0000-000044550000}"/>
    <cellStyle name="20% - Accent1 3 2 5 2 2 2 3 2 3" xfId="21994" xr:uid="{00000000-0005-0000-0000-000045550000}"/>
    <cellStyle name="20% - Accent1 3 2 5 2 2 2 3 3" xfId="21995" xr:uid="{00000000-0005-0000-0000-000046550000}"/>
    <cellStyle name="20% - Accent1 3 2 5 2 2 2 3 3 2" xfId="21996" xr:uid="{00000000-0005-0000-0000-000047550000}"/>
    <cellStyle name="20% - Accent1 3 2 5 2 2 2 3 4" xfId="21997" xr:uid="{00000000-0005-0000-0000-000048550000}"/>
    <cellStyle name="20% - Accent1 3 2 5 2 2 2 4" xfId="21998" xr:uid="{00000000-0005-0000-0000-000049550000}"/>
    <cellStyle name="20% - Accent1 3 2 5 2 2 2 4 2" xfId="21999" xr:uid="{00000000-0005-0000-0000-00004A550000}"/>
    <cellStyle name="20% - Accent1 3 2 5 2 2 2 4 2 2" xfId="22000" xr:uid="{00000000-0005-0000-0000-00004B550000}"/>
    <cellStyle name="20% - Accent1 3 2 5 2 2 2 4 2 2 2" xfId="22001" xr:uid="{00000000-0005-0000-0000-00004C550000}"/>
    <cellStyle name="20% - Accent1 3 2 5 2 2 2 4 2 3" xfId="22002" xr:uid="{00000000-0005-0000-0000-00004D550000}"/>
    <cellStyle name="20% - Accent1 3 2 5 2 2 2 4 3" xfId="22003" xr:uid="{00000000-0005-0000-0000-00004E550000}"/>
    <cellStyle name="20% - Accent1 3 2 5 2 2 2 4 3 2" xfId="22004" xr:uid="{00000000-0005-0000-0000-00004F550000}"/>
    <cellStyle name="20% - Accent1 3 2 5 2 2 2 4 4" xfId="22005" xr:uid="{00000000-0005-0000-0000-000050550000}"/>
    <cellStyle name="20% - Accent1 3 2 5 2 2 2 5" xfId="22006" xr:uid="{00000000-0005-0000-0000-000051550000}"/>
    <cellStyle name="20% - Accent1 3 2 5 2 2 2 5 2" xfId="22007" xr:uid="{00000000-0005-0000-0000-000052550000}"/>
    <cellStyle name="20% - Accent1 3 2 5 2 2 2 5 2 2" xfId="22008" xr:uid="{00000000-0005-0000-0000-000053550000}"/>
    <cellStyle name="20% - Accent1 3 2 5 2 2 2 5 3" xfId="22009" xr:uid="{00000000-0005-0000-0000-000054550000}"/>
    <cellStyle name="20% - Accent1 3 2 5 2 2 2 6" xfId="22010" xr:uid="{00000000-0005-0000-0000-000055550000}"/>
    <cellStyle name="20% - Accent1 3 2 5 2 2 2 6 2" xfId="22011" xr:uid="{00000000-0005-0000-0000-000056550000}"/>
    <cellStyle name="20% - Accent1 3 2 5 2 2 2 6 2 2" xfId="22012" xr:uid="{00000000-0005-0000-0000-000057550000}"/>
    <cellStyle name="20% - Accent1 3 2 5 2 2 2 6 3" xfId="22013" xr:uid="{00000000-0005-0000-0000-000058550000}"/>
    <cellStyle name="20% - Accent1 3 2 5 2 2 2 7" xfId="22014" xr:uid="{00000000-0005-0000-0000-000059550000}"/>
    <cellStyle name="20% - Accent1 3 2 5 2 2 2 7 2" xfId="22015" xr:uid="{00000000-0005-0000-0000-00005A550000}"/>
    <cellStyle name="20% - Accent1 3 2 5 2 2 2 8" xfId="22016" xr:uid="{00000000-0005-0000-0000-00005B550000}"/>
    <cellStyle name="20% - Accent1 3 2 5 2 2 2 8 2" xfId="22017" xr:uid="{00000000-0005-0000-0000-00005C550000}"/>
    <cellStyle name="20% - Accent1 3 2 5 2 2 2 9" xfId="22018" xr:uid="{00000000-0005-0000-0000-00005D550000}"/>
    <cellStyle name="20% - Accent1 3 2 5 2 2 3" xfId="22019" xr:uid="{00000000-0005-0000-0000-00005E550000}"/>
    <cellStyle name="20% - Accent1 3 2 5 2 2 3 2" xfId="22020" xr:uid="{00000000-0005-0000-0000-00005F550000}"/>
    <cellStyle name="20% - Accent1 3 2 5 2 2 3 2 2" xfId="22021" xr:uid="{00000000-0005-0000-0000-000060550000}"/>
    <cellStyle name="20% - Accent1 3 2 5 2 2 3 2 2 2" xfId="22022" xr:uid="{00000000-0005-0000-0000-000061550000}"/>
    <cellStyle name="20% - Accent1 3 2 5 2 2 3 2 2 2 2" xfId="22023" xr:uid="{00000000-0005-0000-0000-000062550000}"/>
    <cellStyle name="20% - Accent1 3 2 5 2 2 3 2 2 3" xfId="22024" xr:uid="{00000000-0005-0000-0000-000063550000}"/>
    <cellStyle name="20% - Accent1 3 2 5 2 2 3 2 3" xfId="22025" xr:uid="{00000000-0005-0000-0000-000064550000}"/>
    <cellStyle name="20% - Accent1 3 2 5 2 2 3 2 3 2" xfId="22026" xr:uid="{00000000-0005-0000-0000-000065550000}"/>
    <cellStyle name="20% - Accent1 3 2 5 2 2 3 2 4" xfId="22027" xr:uid="{00000000-0005-0000-0000-000066550000}"/>
    <cellStyle name="20% - Accent1 3 2 5 2 2 3 3" xfId="22028" xr:uid="{00000000-0005-0000-0000-000067550000}"/>
    <cellStyle name="20% - Accent1 3 2 5 2 2 3 3 2" xfId="22029" xr:uid="{00000000-0005-0000-0000-000068550000}"/>
    <cellStyle name="20% - Accent1 3 2 5 2 2 3 3 2 2" xfId="22030" xr:uid="{00000000-0005-0000-0000-000069550000}"/>
    <cellStyle name="20% - Accent1 3 2 5 2 2 3 3 2 2 2" xfId="22031" xr:uid="{00000000-0005-0000-0000-00006A550000}"/>
    <cellStyle name="20% - Accent1 3 2 5 2 2 3 3 2 3" xfId="22032" xr:uid="{00000000-0005-0000-0000-00006B550000}"/>
    <cellStyle name="20% - Accent1 3 2 5 2 2 3 3 3" xfId="22033" xr:uid="{00000000-0005-0000-0000-00006C550000}"/>
    <cellStyle name="20% - Accent1 3 2 5 2 2 3 3 3 2" xfId="22034" xr:uid="{00000000-0005-0000-0000-00006D550000}"/>
    <cellStyle name="20% - Accent1 3 2 5 2 2 3 3 4" xfId="22035" xr:uid="{00000000-0005-0000-0000-00006E550000}"/>
    <cellStyle name="20% - Accent1 3 2 5 2 2 3 4" xfId="22036" xr:uid="{00000000-0005-0000-0000-00006F550000}"/>
    <cellStyle name="20% - Accent1 3 2 5 2 2 3 4 2" xfId="22037" xr:uid="{00000000-0005-0000-0000-000070550000}"/>
    <cellStyle name="20% - Accent1 3 2 5 2 2 3 4 2 2" xfId="22038" xr:uid="{00000000-0005-0000-0000-000071550000}"/>
    <cellStyle name="20% - Accent1 3 2 5 2 2 3 4 2 2 2" xfId="22039" xr:uid="{00000000-0005-0000-0000-000072550000}"/>
    <cellStyle name="20% - Accent1 3 2 5 2 2 3 4 2 3" xfId="22040" xr:uid="{00000000-0005-0000-0000-000073550000}"/>
    <cellStyle name="20% - Accent1 3 2 5 2 2 3 4 3" xfId="22041" xr:uid="{00000000-0005-0000-0000-000074550000}"/>
    <cellStyle name="20% - Accent1 3 2 5 2 2 3 4 3 2" xfId="22042" xr:uid="{00000000-0005-0000-0000-000075550000}"/>
    <cellStyle name="20% - Accent1 3 2 5 2 2 3 4 4" xfId="22043" xr:uid="{00000000-0005-0000-0000-000076550000}"/>
    <cellStyle name="20% - Accent1 3 2 5 2 2 3 5" xfId="22044" xr:uid="{00000000-0005-0000-0000-000077550000}"/>
    <cellStyle name="20% - Accent1 3 2 5 2 2 3 5 2" xfId="22045" xr:uid="{00000000-0005-0000-0000-000078550000}"/>
    <cellStyle name="20% - Accent1 3 2 5 2 2 3 5 2 2" xfId="22046" xr:uid="{00000000-0005-0000-0000-000079550000}"/>
    <cellStyle name="20% - Accent1 3 2 5 2 2 3 5 3" xfId="22047" xr:uid="{00000000-0005-0000-0000-00007A550000}"/>
    <cellStyle name="20% - Accent1 3 2 5 2 2 3 6" xfId="22048" xr:uid="{00000000-0005-0000-0000-00007B550000}"/>
    <cellStyle name="20% - Accent1 3 2 5 2 2 3 6 2" xfId="22049" xr:uid="{00000000-0005-0000-0000-00007C550000}"/>
    <cellStyle name="20% - Accent1 3 2 5 2 2 3 6 2 2" xfId="22050" xr:uid="{00000000-0005-0000-0000-00007D550000}"/>
    <cellStyle name="20% - Accent1 3 2 5 2 2 3 6 3" xfId="22051" xr:uid="{00000000-0005-0000-0000-00007E550000}"/>
    <cellStyle name="20% - Accent1 3 2 5 2 2 3 7" xfId="22052" xr:uid="{00000000-0005-0000-0000-00007F550000}"/>
    <cellStyle name="20% - Accent1 3 2 5 2 2 3 7 2" xfId="22053" xr:uid="{00000000-0005-0000-0000-000080550000}"/>
    <cellStyle name="20% - Accent1 3 2 5 2 2 3 8" xfId="22054" xr:uid="{00000000-0005-0000-0000-000081550000}"/>
    <cellStyle name="20% - Accent1 3 2 5 2 2 3 8 2" xfId="22055" xr:uid="{00000000-0005-0000-0000-000082550000}"/>
    <cellStyle name="20% - Accent1 3 2 5 2 2 3 9" xfId="22056" xr:uid="{00000000-0005-0000-0000-000083550000}"/>
    <cellStyle name="20% - Accent1 3 2 5 2 2 4" xfId="22057" xr:uid="{00000000-0005-0000-0000-000084550000}"/>
    <cellStyle name="20% - Accent1 3 2 5 2 2 4 2" xfId="22058" xr:uid="{00000000-0005-0000-0000-000085550000}"/>
    <cellStyle name="20% - Accent1 3 2 5 2 2 4 2 2" xfId="22059" xr:uid="{00000000-0005-0000-0000-000086550000}"/>
    <cellStyle name="20% - Accent1 3 2 5 2 2 4 2 2 2" xfId="22060" xr:uid="{00000000-0005-0000-0000-000087550000}"/>
    <cellStyle name="20% - Accent1 3 2 5 2 2 4 2 3" xfId="22061" xr:uid="{00000000-0005-0000-0000-000088550000}"/>
    <cellStyle name="20% - Accent1 3 2 5 2 2 4 3" xfId="22062" xr:uid="{00000000-0005-0000-0000-000089550000}"/>
    <cellStyle name="20% - Accent1 3 2 5 2 2 4 3 2" xfId="22063" xr:uid="{00000000-0005-0000-0000-00008A550000}"/>
    <cellStyle name="20% - Accent1 3 2 5 2 2 4 4" xfId="22064" xr:uid="{00000000-0005-0000-0000-00008B550000}"/>
    <cellStyle name="20% - Accent1 3 2 5 2 2 5" xfId="22065" xr:uid="{00000000-0005-0000-0000-00008C550000}"/>
    <cellStyle name="20% - Accent1 3 2 5 2 2 5 2" xfId="22066" xr:uid="{00000000-0005-0000-0000-00008D550000}"/>
    <cellStyle name="20% - Accent1 3 2 5 2 2 5 2 2" xfId="22067" xr:uid="{00000000-0005-0000-0000-00008E550000}"/>
    <cellStyle name="20% - Accent1 3 2 5 2 2 5 2 2 2" xfId="22068" xr:uid="{00000000-0005-0000-0000-00008F550000}"/>
    <cellStyle name="20% - Accent1 3 2 5 2 2 5 2 3" xfId="22069" xr:uid="{00000000-0005-0000-0000-000090550000}"/>
    <cellStyle name="20% - Accent1 3 2 5 2 2 5 3" xfId="22070" xr:uid="{00000000-0005-0000-0000-000091550000}"/>
    <cellStyle name="20% - Accent1 3 2 5 2 2 5 3 2" xfId="22071" xr:uid="{00000000-0005-0000-0000-000092550000}"/>
    <cellStyle name="20% - Accent1 3 2 5 2 2 5 4" xfId="22072" xr:uid="{00000000-0005-0000-0000-000093550000}"/>
    <cellStyle name="20% - Accent1 3 2 5 2 2 6" xfId="22073" xr:uid="{00000000-0005-0000-0000-000094550000}"/>
    <cellStyle name="20% - Accent1 3 2 5 2 2 6 2" xfId="22074" xr:uid="{00000000-0005-0000-0000-000095550000}"/>
    <cellStyle name="20% - Accent1 3 2 5 2 2 6 2 2" xfId="22075" xr:uid="{00000000-0005-0000-0000-000096550000}"/>
    <cellStyle name="20% - Accent1 3 2 5 2 2 6 2 2 2" xfId="22076" xr:uid="{00000000-0005-0000-0000-000097550000}"/>
    <cellStyle name="20% - Accent1 3 2 5 2 2 6 2 3" xfId="22077" xr:uid="{00000000-0005-0000-0000-000098550000}"/>
    <cellStyle name="20% - Accent1 3 2 5 2 2 6 3" xfId="22078" xr:uid="{00000000-0005-0000-0000-000099550000}"/>
    <cellStyle name="20% - Accent1 3 2 5 2 2 6 3 2" xfId="22079" xr:uid="{00000000-0005-0000-0000-00009A550000}"/>
    <cellStyle name="20% - Accent1 3 2 5 2 2 6 4" xfId="22080" xr:uid="{00000000-0005-0000-0000-00009B550000}"/>
    <cellStyle name="20% - Accent1 3 2 5 2 2 7" xfId="22081" xr:uid="{00000000-0005-0000-0000-00009C550000}"/>
    <cellStyle name="20% - Accent1 3 2 5 2 2 7 2" xfId="22082" xr:uid="{00000000-0005-0000-0000-00009D550000}"/>
    <cellStyle name="20% - Accent1 3 2 5 2 2 7 2 2" xfId="22083" xr:uid="{00000000-0005-0000-0000-00009E550000}"/>
    <cellStyle name="20% - Accent1 3 2 5 2 2 7 3" xfId="22084" xr:uid="{00000000-0005-0000-0000-00009F550000}"/>
    <cellStyle name="20% - Accent1 3 2 5 2 2 8" xfId="22085" xr:uid="{00000000-0005-0000-0000-0000A0550000}"/>
    <cellStyle name="20% - Accent1 3 2 5 2 2 8 2" xfId="22086" xr:uid="{00000000-0005-0000-0000-0000A1550000}"/>
    <cellStyle name="20% - Accent1 3 2 5 2 2 8 2 2" xfId="22087" xr:uid="{00000000-0005-0000-0000-0000A2550000}"/>
    <cellStyle name="20% - Accent1 3 2 5 2 2 8 3" xfId="22088" xr:uid="{00000000-0005-0000-0000-0000A3550000}"/>
    <cellStyle name="20% - Accent1 3 2 5 2 2 9" xfId="22089" xr:uid="{00000000-0005-0000-0000-0000A4550000}"/>
    <cellStyle name="20% - Accent1 3 2 5 2 2 9 2" xfId="22090" xr:uid="{00000000-0005-0000-0000-0000A5550000}"/>
    <cellStyle name="20% - Accent1 3 2 5 2 3" xfId="22091" xr:uid="{00000000-0005-0000-0000-0000A6550000}"/>
    <cellStyle name="20% - Accent1 3 2 5 2 3 10" xfId="22092" xr:uid="{00000000-0005-0000-0000-0000A7550000}"/>
    <cellStyle name="20% - Accent1 3 2 5 2 3 10 2" xfId="22093" xr:uid="{00000000-0005-0000-0000-0000A8550000}"/>
    <cellStyle name="20% - Accent1 3 2 5 2 3 11" xfId="22094" xr:uid="{00000000-0005-0000-0000-0000A9550000}"/>
    <cellStyle name="20% - Accent1 3 2 5 2 3 2" xfId="22095" xr:uid="{00000000-0005-0000-0000-0000AA550000}"/>
    <cellStyle name="20% - Accent1 3 2 5 2 3 2 2" xfId="22096" xr:uid="{00000000-0005-0000-0000-0000AB550000}"/>
    <cellStyle name="20% - Accent1 3 2 5 2 3 2 2 2" xfId="22097" xr:uid="{00000000-0005-0000-0000-0000AC550000}"/>
    <cellStyle name="20% - Accent1 3 2 5 2 3 2 2 2 2" xfId="22098" xr:uid="{00000000-0005-0000-0000-0000AD550000}"/>
    <cellStyle name="20% - Accent1 3 2 5 2 3 2 2 2 2 2" xfId="22099" xr:uid="{00000000-0005-0000-0000-0000AE550000}"/>
    <cellStyle name="20% - Accent1 3 2 5 2 3 2 2 2 3" xfId="22100" xr:uid="{00000000-0005-0000-0000-0000AF550000}"/>
    <cellStyle name="20% - Accent1 3 2 5 2 3 2 2 3" xfId="22101" xr:uid="{00000000-0005-0000-0000-0000B0550000}"/>
    <cellStyle name="20% - Accent1 3 2 5 2 3 2 2 3 2" xfId="22102" xr:uid="{00000000-0005-0000-0000-0000B1550000}"/>
    <cellStyle name="20% - Accent1 3 2 5 2 3 2 2 4" xfId="22103" xr:uid="{00000000-0005-0000-0000-0000B2550000}"/>
    <cellStyle name="20% - Accent1 3 2 5 2 3 2 3" xfId="22104" xr:uid="{00000000-0005-0000-0000-0000B3550000}"/>
    <cellStyle name="20% - Accent1 3 2 5 2 3 2 3 2" xfId="22105" xr:uid="{00000000-0005-0000-0000-0000B4550000}"/>
    <cellStyle name="20% - Accent1 3 2 5 2 3 2 3 2 2" xfId="22106" xr:uid="{00000000-0005-0000-0000-0000B5550000}"/>
    <cellStyle name="20% - Accent1 3 2 5 2 3 2 3 2 2 2" xfId="22107" xr:uid="{00000000-0005-0000-0000-0000B6550000}"/>
    <cellStyle name="20% - Accent1 3 2 5 2 3 2 3 2 3" xfId="22108" xr:uid="{00000000-0005-0000-0000-0000B7550000}"/>
    <cellStyle name="20% - Accent1 3 2 5 2 3 2 3 3" xfId="22109" xr:uid="{00000000-0005-0000-0000-0000B8550000}"/>
    <cellStyle name="20% - Accent1 3 2 5 2 3 2 3 3 2" xfId="22110" xr:uid="{00000000-0005-0000-0000-0000B9550000}"/>
    <cellStyle name="20% - Accent1 3 2 5 2 3 2 3 4" xfId="22111" xr:uid="{00000000-0005-0000-0000-0000BA550000}"/>
    <cellStyle name="20% - Accent1 3 2 5 2 3 2 4" xfId="22112" xr:uid="{00000000-0005-0000-0000-0000BB550000}"/>
    <cellStyle name="20% - Accent1 3 2 5 2 3 2 4 2" xfId="22113" xr:uid="{00000000-0005-0000-0000-0000BC550000}"/>
    <cellStyle name="20% - Accent1 3 2 5 2 3 2 4 2 2" xfId="22114" xr:uid="{00000000-0005-0000-0000-0000BD550000}"/>
    <cellStyle name="20% - Accent1 3 2 5 2 3 2 4 2 2 2" xfId="22115" xr:uid="{00000000-0005-0000-0000-0000BE550000}"/>
    <cellStyle name="20% - Accent1 3 2 5 2 3 2 4 2 3" xfId="22116" xr:uid="{00000000-0005-0000-0000-0000BF550000}"/>
    <cellStyle name="20% - Accent1 3 2 5 2 3 2 4 3" xfId="22117" xr:uid="{00000000-0005-0000-0000-0000C0550000}"/>
    <cellStyle name="20% - Accent1 3 2 5 2 3 2 4 3 2" xfId="22118" xr:uid="{00000000-0005-0000-0000-0000C1550000}"/>
    <cellStyle name="20% - Accent1 3 2 5 2 3 2 4 4" xfId="22119" xr:uid="{00000000-0005-0000-0000-0000C2550000}"/>
    <cellStyle name="20% - Accent1 3 2 5 2 3 2 5" xfId="22120" xr:uid="{00000000-0005-0000-0000-0000C3550000}"/>
    <cellStyle name="20% - Accent1 3 2 5 2 3 2 5 2" xfId="22121" xr:uid="{00000000-0005-0000-0000-0000C4550000}"/>
    <cellStyle name="20% - Accent1 3 2 5 2 3 2 5 2 2" xfId="22122" xr:uid="{00000000-0005-0000-0000-0000C5550000}"/>
    <cellStyle name="20% - Accent1 3 2 5 2 3 2 5 3" xfId="22123" xr:uid="{00000000-0005-0000-0000-0000C6550000}"/>
    <cellStyle name="20% - Accent1 3 2 5 2 3 2 6" xfId="22124" xr:uid="{00000000-0005-0000-0000-0000C7550000}"/>
    <cellStyle name="20% - Accent1 3 2 5 2 3 2 6 2" xfId="22125" xr:uid="{00000000-0005-0000-0000-0000C8550000}"/>
    <cellStyle name="20% - Accent1 3 2 5 2 3 2 6 2 2" xfId="22126" xr:uid="{00000000-0005-0000-0000-0000C9550000}"/>
    <cellStyle name="20% - Accent1 3 2 5 2 3 2 6 3" xfId="22127" xr:uid="{00000000-0005-0000-0000-0000CA550000}"/>
    <cellStyle name="20% - Accent1 3 2 5 2 3 2 7" xfId="22128" xr:uid="{00000000-0005-0000-0000-0000CB550000}"/>
    <cellStyle name="20% - Accent1 3 2 5 2 3 2 7 2" xfId="22129" xr:uid="{00000000-0005-0000-0000-0000CC550000}"/>
    <cellStyle name="20% - Accent1 3 2 5 2 3 2 8" xfId="22130" xr:uid="{00000000-0005-0000-0000-0000CD550000}"/>
    <cellStyle name="20% - Accent1 3 2 5 2 3 2 8 2" xfId="22131" xr:uid="{00000000-0005-0000-0000-0000CE550000}"/>
    <cellStyle name="20% - Accent1 3 2 5 2 3 2 9" xfId="22132" xr:uid="{00000000-0005-0000-0000-0000CF550000}"/>
    <cellStyle name="20% - Accent1 3 2 5 2 3 3" xfId="22133" xr:uid="{00000000-0005-0000-0000-0000D0550000}"/>
    <cellStyle name="20% - Accent1 3 2 5 2 3 3 2" xfId="22134" xr:uid="{00000000-0005-0000-0000-0000D1550000}"/>
    <cellStyle name="20% - Accent1 3 2 5 2 3 3 2 2" xfId="22135" xr:uid="{00000000-0005-0000-0000-0000D2550000}"/>
    <cellStyle name="20% - Accent1 3 2 5 2 3 3 2 2 2" xfId="22136" xr:uid="{00000000-0005-0000-0000-0000D3550000}"/>
    <cellStyle name="20% - Accent1 3 2 5 2 3 3 2 2 2 2" xfId="22137" xr:uid="{00000000-0005-0000-0000-0000D4550000}"/>
    <cellStyle name="20% - Accent1 3 2 5 2 3 3 2 2 3" xfId="22138" xr:uid="{00000000-0005-0000-0000-0000D5550000}"/>
    <cellStyle name="20% - Accent1 3 2 5 2 3 3 2 3" xfId="22139" xr:uid="{00000000-0005-0000-0000-0000D6550000}"/>
    <cellStyle name="20% - Accent1 3 2 5 2 3 3 2 3 2" xfId="22140" xr:uid="{00000000-0005-0000-0000-0000D7550000}"/>
    <cellStyle name="20% - Accent1 3 2 5 2 3 3 2 4" xfId="22141" xr:uid="{00000000-0005-0000-0000-0000D8550000}"/>
    <cellStyle name="20% - Accent1 3 2 5 2 3 3 3" xfId="22142" xr:uid="{00000000-0005-0000-0000-0000D9550000}"/>
    <cellStyle name="20% - Accent1 3 2 5 2 3 3 3 2" xfId="22143" xr:uid="{00000000-0005-0000-0000-0000DA550000}"/>
    <cellStyle name="20% - Accent1 3 2 5 2 3 3 3 2 2" xfId="22144" xr:uid="{00000000-0005-0000-0000-0000DB550000}"/>
    <cellStyle name="20% - Accent1 3 2 5 2 3 3 3 2 2 2" xfId="22145" xr:uid="{00000000-0005-0000-0000-0000DC550000}"/>
    <cellStyle name="20% - Accent1 3 2 5 2 3 3 3 2 3" xfId="22146" xr:uid="{00000000-0005-0000-0000-0000DD550000}"/>
    <cellStyle name="20% - Accent1 3 2 5 2 3 3 3 3" xfId="22147" xr:uid="{00000000-0005-0000-0000-0000DE550000}"/>
    <cellStyle name="20% - Accent1 3 2 5 2 3 3 3 3 2" xfId="22148" xr:uid="{00000000-0005-0000-0000-0000DF550000}"/>
    <cellStyle name="20% - Accent1 3 2 5 2 3 3 3 4" xfId="22149" xr:uid="{00000000-0005-0000-0000-0000E0550000}"/>
    <cellStyle name="20% - Accent1 3 2 5 2 3 3 4" xfId="22150" xr:uid="{00000000-0005-0000-0000-0000E1550000}"/>
    <cellStyle name="20% - Accent1 3 2 5 2 3 3 4 2" xfId="22151" xr:uid="{00000000-0005-0000-0000-0000E2550000}"/>
    <cellStyle name="20% - Accent1 3 2 5 2 3 3 4 2 2" xfId="22152" xr:uid="{00000000-0005-0000-0000-0000E3550000}"/>
    <cellStyle name="20% - Accent1 3 2 5 2 3 3 4 2 2 2" xfId="22153" xr:uid="{00000000-0005-0000-0000-0000E4550000}"/>
    <cellStyle name="20% - Accent1 3 2 5 2 3 3 4 2 3" xfId="22154" xr:uid="{00000000-0005-0000-0000-0000E5550000}"/>
    <cellStyle name="20% - Accent1 3 2 5 2 3 3 4 3" xfId="22155" xr:uid="{00000000-0005-0000-0000-0000E6550000}"/>
    <cellStyle name="20% - Accent1 3 2 5 2 3 3 4 3 2" xfId="22156" xr:uid="{00000000-0005-0000-0000-0000E7550000}"/>
    <cellStyle name="20% - Accent1 3 2 5 2 3 3 4 4" xfId="22157" xr:uid="{00000000-0005-0000-0000-0000E8550000}"/>
    <cellStyle name="20% - Accent1 3 2 5 2 3 3 5" xfId="22158" xr:uid="{00000000-0005-0000-0000-0000E9550000}"/>
    <cellStyle name="20% - Accent1 3 2 5 2 3 3 5 2" xfId="22159" xr:uid="{00000000-0005-0000-0000-0000EA550000}"/>
    <cellStyle name="20% - Accent1 3 2 5 2 3 3 5 2 2" xfId="22160" xr:uid="{00000000-0005-0000-0000-0000EB550000}"/>
    <cellStyle name="20% - Accent1 3 2 5 2 3 3 5 3" xfId="22161" xr:uid="{00000000-0005-0000-0000-0000EC550000}"/>
    <cellStyle name="20% - Accent1 3 2 5 2 3 3 6" xfId="22162" xr:uid="{00000000-0005-0000-0000-0000ED550000}"/>
    <cellStyle name="20% - Accent1 3 2 5 2 3 3 6 2" xfId="22163" xr:uid="{00000000-0005-0000-0000-0000EE550000}"/>
    <cellStyle name="20% - Accent1 3 2 5 2 3 3 6 2 2" xfId="22164" xr:uid="{00000000-0005-0000-0000-0000EF550000}"/>
    <cellStyle name="20% - Accent1 3 2 5 2 3 3 6 3" xfId="22165" xr:uid="{00000000-0005-0000-0000-0000F0550000}"/>
    <cellStyle name="20% - Accent1 3 2 5 2 3 3 7" xfId="22166" xr:uid="{00000000-0005-0000-0000-0000F1550000}"/>
    <cellStyle name="20% - Accent1 3 2 5 2 3 3 7 2" xfId="22167" xr:uid="{00000000-0005-0000-0000-0000F2550000}"/>
    <cellStyle name="20% - Accent1 3 2 5 2 3 3 8" xfId="22168" xr:uid="{00000000-0005-0000-0000-0000F3550000}"/>
    <cellStyle name="20% - Accent1 3 2 5 2 3 3 8 2" xfId="22169" xr:uid="{00000000-0005-0000-0000-0000F4550000}"/>
    <cellStyle name="20% - Accent1 3 2 5 2 3 3 9" xfId="22170" xr:uid="{00000000-0005-0000-0000-0000F5550000}"/>
    <cellStyle name="20% - Accent1 3 2 5 2 3 4" xfId="22171" xr:uid="{00000000-0005-0000-0000-0000F6550000}"/>
    <cellStyle name="20% - Accent1 3 2 5 2 3 4 2" xfId="22172" xr:uid="{00000000-0005-0000-0000-0000F7550000}"/>
    <cellStyle name="20% - Accent1 3 2 5 2 3 4 2 2" xfId="22173" xr:uid="{00000000-0005-0000-0000-0000F8550000}"/>
    <cellStyle name="20% - Accent1 3 2 5 2 3 4 2 2 2" xfId="22174" xr:uid="{00000000-0005-0000-0000-0000F9550000}"/>
    <cellStyle name="20% - Accent1 3 2 5 2 3 4 2 3" xfId="22175" xr:uid="{00000000-0005-0000-0000-0000FA550000}"/>
    <cellStyle name="20% - Accent1 3 2 5 2 3 4 3" xfId="22176" xr:uid="{00000000-0005-0000-0000-0000FB550000}"/>
    <cellStyle name="20% - Accent1 3 2 5 2 3 4 3 2" xfId="22177" xr:uid="{00000000-0005-0000-0000-0000FC550000}"/>
    <cellStyle name="20% - Accent1 3 2 5 2 3 4 4" xfId="22178" xr:uid="{00000000-0005-0000-0000-0000FD550000}"/>
    <cellStyle name="20% - Accent1 3 2 5 2 3 5" xfId="22179" xr:uid="{00000000-0005-0000-0000-0000FE550000}"/>
    <cellStyle name="20% - Accent1 3 2 5 2 3 5 2" xfId="22180" xr:uid="{00000000-0005-0000-0000-0000FF550000}"/>
    <cellStyle name="20% - Accent1 3 2 5 2 3 5 2 2" xfId="22181" xr:uid="{00000000-0005-0000-0000-000000560000}"/>
    <cellStyle name="20% - Accent1 3 2 5 2 3 5 2 2 2" xfId="22182" xr:uid="{00000000-0005-0000-0000-000001560000}"/>
    <cellStyle name="20% - Accent1 3 2 5 2 3 5 2 3" xfId="22183" xr:uid="{00000000-0005-0000-0000-000002560000}"/>
    <cellStyle name="20% - Accent1 3 2 5 2 3 5 3" xfId="22184" xr:uid="{00000000-0005-0000-0000-000003560000}"/>
    <cellStyle name="20% - Accent1 3 2 5 2 3 5 3 2" xfId="22185" xr:uid="{00000000-0005-0000-0000-000004560000}"/>
    <cellStyle name="20% - Accent1 3 2 5 2 3 5 4" xfId="22186" xr:uid="{00000000-0005-0000-0000-000005560000}"/>
    <cellStyle name="20% - Accent1 3 2 5 2 3 6" xfId="22187" xr:uid="{00000000-0005-0000-0000-000006560000}"/>
    <cellStyle name="20% - Accent1 3 2 5 2 3 6 2" xfId="22188" xr:uid="{00000000-0005-0000-0000-000007560000}"/>
    <cellStyle name="20% - Accent1 3 2 5 2 3 6 2 2" xfId="22189" xr:uid="{00000000-0005-0000-0000-000008560000}"/>
    <cellStyle name="20% - Accent1 3 2 5 2 3 6 2 2 2" xfId="22190" xr:uid="{00000000-0005-0000-0000-000009560000}"/>
    <cellStyle name="20% - Accent1 3 2 5 2 3 6 2 3" xfId="22191" xr:uid="{00000000-0005-0000-0000-00000A560000}"/>
    <cellStyle name="20% - Accent1 3 2 5 2 3 6 3" xfId="22192" xr:uid="{00000000-0005-0000-0000-00000B560000}"/>
    <cellStyle name="20% - Accent1 3 2 5 2 3 6 3 2" xfId="22193" xr:uid="{00000000-0005-0000-0000-00000C560000}"/>
    <cellStyle name="20% - Accent1 3 2 5 2 3 6 4" xfId="22194" xr:uid="{00000000-0005-0000-0000-00000D560000}"/>
    <cellStyle name="20% - Accent1 3 2 5 2 3 7" xfId="22195" xr:uid="{00000000-0005-0000-0000-00000E560000}"/>
    <cellStyle name="20% - Accent1 3 2 5 2 3 7 2" xfId="22196" xr:uid="{00000000-0005-0000-0000-00000F560000}"/>
    <cellStyle name="20% - Accent1 3 2 5 2 3 7 2 2" xfId="22197" xr:uid="{00000000-0005-0000-0000-000010560000}"/>
    <cellStyle name="20% - Accent1 3 2 5 2 3 7 3" xfId="22198" xr:uid="{00000000-0005-0000-0000-000011560000}"/>
    <cellStyle name="20% - Accent1 3 2 5 2 3 8" xfId="22199" xr:uid="{00000000-0005-0000-0000-000012560000}"/>
    <cellStyle name="20% - Accent1 3 2 5 2 3 8 2" xfId="22200" xr:uid="{00000000-0005-0000-0000-000013560000}"/>
    <cellStyle name="20% - Accent1 3 2 5 2 3 8 2 2" xfId="22201" xr:uid="{00000000-0005-0000-0000-000014560000}"/>
    <cellStyle name="20% - Accent1 3 2 5 2 3 8 3" xfId="22202" xr:uid="{00000000-0005-0000-0000-000015560000}"/>
    <cellStyle name="20% - Accent1 3 2 5 2 3 9" xfId="22203" xr:uid="{00000000-0005-0000-0000-000016560000}"/>
    <cellStyle name="20% - Accent1 3 2 5 2 3 9 2" xfId="22204" xr:uid="{00000000-0005-0000-0000-000017560000}"/>
    <cellStyle name="20% - Accent1 3 2 5 2 4" xfId="22205" xr:uid="{00000000-0005-0000-0000-000018560000}"/>
    <cellStyle name="20% - Accent1 3 2 5 2 4 10" xfId="22206" xr:uid="{00000000-0005-0000-0000-000019560000}"/>
    <cellStyle name="20% - Accent1 3 2 5 2 4 10 2" xfId="22207" xr:uid="{00000000-0005-0000-0000-00001A560000}"/>
    <cellStyle name="20% - Accent1 3 2 5 2 4 11" xfId="22208" xr:uid="{00000000-0005-0000-0000-00001B560000}"/>
    <cellStyle name="20% - Accent1 3 2 5 2 4 2" xfId="22209" xr:uid="{00000000-0005-0000-0000-00001C560000}"/>
    <cellStyle name="20% - Accent1 3 2 5 2 4 2 2" xfId="22210" xr:uid="{00000000-0005-0000-0000-00001D560000}"/>
    <cellStyle name="20% - Accent1 3 2 5 2 4 2 2 2" xfId="22211" xr:uid="{00000000-0005-0000-0000-00001E560000}"/>
    <cellStyle name="20% - Accent1 3 2 5 2 4 2 2 2 2" xfId="22212" xr:uid="{00000000-0005-0000-0000-00001F560000}"/>
    <cellStyle name="20% - Accent1 3 2 5 2 4 2 2 2 2 2" xfId="22213" xr:uid="{00000000-0005-0000-0000-000020560000}"/>
    <cellStyle name="20% - Accent1 3 2 5 2 4 2 2 2 3" xfId="22214" xr:uid="{00000000-0005-0000-0000-000021560000}"/>
    <cellStyle name="20% - Accent1 3 2 5 2 4 2 2 3" xfId="22215" xr:uid="{00000000-0005-0000-0000-000022560000}"/>
    <cellStyle name="20% - Accent1 3 2 5 2 4 2 2 3 2" xfId="22216" xr:uid="{00000000-0005-0000-0000-000023560000}"/>
    <cellStyle name="20% - Accent1 3 2 5 2 4 2 2 4" xfId="22217" xr:uid="{00000000-0005-0000-0000-000024560000}"/>
    <cellStyle name="20% - Accent1 3 2 5 2 4 2 3" xfId="22218" xr:uid="{00000000-0005-0000-0000-000025560000}"/>
    <cellStyle name="20% - Accent1 3 2 5 2 4 2 3 2" xfId="22219" xr:uid="{00000000-0005-0000-0000-000026560000}"/>
    <cellStyle name="20% - Accent1 3 2 5 2 4 2 3 2 2" xfId="22220" xr:uid="{00000000-0005-0000-0000-000027560000}"/>
    <cellStyle name="20% - Accent1 3 2 5 2 4 2 3 2 2 2" xfId="22221" xr:uid="{00000000-0005-0000-0000-000028560000}"/>
    <cellStyle name="20% - Accent1 3 2 5 2 4 2 3 2 3" xfId="22222" xr:uid="{00000000-0005-0000-0000-000029560000}"/>
    <cellStyle name="20% - Accent1 3 2 5 2 4 2 3 3" xfId="22223" xr:uid="{00000000-0005-0000-0000-00002A560000}"/>
    <cellStyle name="20% - Accent1 3 2 5 2 4 2 3 3 2" xfId="22224" xr:uid="{00000000-0005-0000-0000-00002B560000}"/>
    <cellStyle name="20% - Accent1 3 2 5 2 4 2 3 4" xfId="22225" xr:uid="{00000000-0005-0000-0000-00002C560000}"/>
    <cellStyle name="20% - Accent1 3 2 5 2 4 2 4" xfId="22226" xr:uid="{00000000-0005-0000-0000-00002D560000}"/>
    <cellStyle name="20% - Accent1 3 2 5 2 4 2 4 2" xfId="22227" xr:uid="{00000000-0005-0000-0000-00002E560000}"/>
    <cellStyle name="20% - Accent1 3 2 5 2 4 2 4 2 2" xfId="22228" xr:uid="{00000000-0005-0000-0000-00002F560000}"/>
    <cellStyle name="20% - Accent1 3 2 5 2 4 2 4 2 2 2" xfId="22229" xr:uid="{00000000-0005-0000-0000-000030560000}"/>
    <cellStyle name="20% - Accent1 3 2 5 2 4 2 4 2 3" xfId="22230" xr:uid="{00000000-0005-0000-0000-000031560000}"/>
    <cellStyle name="20% - Accent1 3 2 5 2 4 2 4 3" xfId="22231" xr:uid="{00000000-0005-0000-0000-000032560000}"/>
    <cellStyle name="20% - Accent1 3 2 5 2 4 2 4 3 2" xfId="22232" xr:uid="{00000000-0005-0000-0000-000033560000}"/>
    <cellStyle name="20% - Accent1 3 2 5 2 4 2 4 4" xfId="22233" xr:uid="{00000000-0005-0000-0000-000034560000}"/>
    <cellStyle name="20% - Accent1 3 2 5 2 4 2 5" xfId="22234" xr:uid="{00000000-0005-0000-0000-000035560000}"/>
    <cellStyle name="20% - Accent1 3 2 5 2 4 2 5 2" xfId="22235" xr:uid="{00000000-0005-0000-0000-000036560000}"/>
    <cellStyle name="20% - Accent1 3 2 5 2 4 2 5 2 2" xfId="22236" xr:uid="{00000000-0005-0000-0000-000037560000}"/>
    <cellStyle name="20% - Accent1 3 2 5 2 4 2 5 3" xfId="22237" xr:uid="{00000000-0005-0000-0000-000038560000}"/>
    <cellStyle name="20% - Accent1 3 2 5 2 4 2 6" xfId="22238" xr:uid="{00000000-0005-0000-0000-000039560000}"/>
    <cellStyle name="20% - Accent1 3 2 5 2 4 2 6 2" xfId="22239" xr:uid="{00000000-0005-0000-0000-00003A560000}"/>
    <cellStyle name="20% - Accent1 3 2 5 2 4 2 6 2 2" xfId="22240" xr:uid="{00000000-0005-0000-0000-00003B560000}"/>
    <cellStyle name="20% - Accent1 3 2 5 2 4 2 6 3" xfId="22241" xr:uid="{00000000-0005-0000-0000-00003C560000}"/>
    <cellStyle name="20% - Accent1 3 2 5 2 4 2 7" xfId="22242" xr:uid="{00000000-0005-0000-0000-00003D560000}"/>
    <cellStyle name="20% - Accent1 3 2 5 2 4 2 7 2" xfId="22243" xr:uid="{00000000-0005-0000-0000-00003E560000}"/>
    <cellStyle name="20% - Accent1 3 2 5 2 4 2 8" xfId="22244" xr:uid="{00000000-0005-0000-0000-00003F560000}"/>
    <cellStyle name="20% - Accent1 3 2 5 2 4 2 8 2" xfId="22245" xr:uid="{00000000-0005-0000-0000-000040560000}"/>
    <cellStyle name="20% - Accent1 3 2 5 2 4 2 9" xfId="22246" xr:uid="{00000000-0005-0000-0000-000041560000}"/>
    <cellStyle name="20% - Accent1 3 2 5 2 4 3" xfId="22247" xr:uid="{00000000-0005-0000-0000-000042560000}"/>
    <cellStyle name="20% - Accent1 3 2 5 2 4 3 2" xfId="22248" xr:uid="{00000000-0005-0000-0000-000043560000}"/>
    <cellStyle name="20% - Accent1 3 2 5 2 4 3 2 2" xfId="22249" xr:uid="{00000000-0005-0000-0000-000044560000}"/>
    <cellStyle name="20% - Accent1 3 2 5 2 4 3 2 2 2" xfId="22250" xr:uid="{00000000-0005-0000-0000-000045560000}"/>
    <cellStyle name="20% - Accent1 3 2 5 2 4 3 2 2 2 2" xfId="22251" xr:uid="{00000000-0005-0000-0000-000046560000}"/>
    <cellStyle name="20% - Accent1 3 2 5 2 4 3 2 2 3" xfId="22252" xr:uid="{00000000-0005-0000-0000-000047560000}"/>
    <cellStyle name="20% - Accent1 3 2 5 2 4 3 2 3" xfId="22253" xr:uid="{00000000-0005-0000-0000-000048560000}"/>
    <cellStyle name="20% - Accent1 3 2 5 2 4 3 2 3 2" xfId="22254" xr:uid="{00000000-0005-0000-0000-000049560000}"/>
    <cellStyle name="20% - Accent1 3 2 5 2 4 3 2 4" xfId="22255" xr:uid="{00000000-0005-0000-0000-00004A560000}"/>
    <cellStyle name="20% - Accent1 3 2 5 2 4 3 3" xfId="22256" xr:uid="{00000000-0005-0000-0000-00004B560000}"/>
    <cellStyle name="20% - Accent1 3 2 5 2 4 3 3 2" xfId="22257" xr:uid="{00000000-0005-0000-0000-00004C560000}"/>
    <cellStyle name="20% - Accent1 3 2 5 2 4 3 3 2 2" xfId="22258" xr:uid="{00000000-0005-0000-0000-00004D560000}"/>
    <cellStyle name="20% - Accent1 3 2 5 2 4 3 3 2 2 2" xfId="22259" xr:uid="{00000000-0005-0000-0000-00004E560000}"/>
    <cellStyle name="20% - Accent1 3 2 5 2 4 3 3 2 3" xfId="22260" xr:uid="{00000000-0005-0000-0000-00004F560000}"/>
    <cellStyle name="20% - Accent1 3 2 5 2 4 3 3 3" xfId="22261" xr:uid="{00000000-0005-0000-0000-000050560000}"/>
    <cellStyle name="20% - Accent1 3 2 5 2 4 3 3 3 2" xfId="22262" xr:uid="{00000000-0005-0000-0000-000051560000}"/>
    <cellStyle name="20% - Accent1 3 2 5 2 4 3 3 4" xfId="22263" xr:uid="{00000000-0005-0000-0000-000052560000}"/>
    <cellStyle name="20% - Accent1 3 2 5 2 4 3 4" xfId="22264" xr:uid="{00000000-0005-0000-0000-000053560000}"/>
    <cellStyle name="20% - Accent1 3 2 5 2 4 3 4 2" xfId="22265" xr:uid="{00000000-0005-0000-0000-000054560000}"/>
    <cellStyle name="20% - Accent1 3 2 5 2 4 3 4 2 2" xfId="22266" xr:uid="{00000000-0005-0000-0000-000055560000}"/>
    <cellStyle name="20% - Accent1 3 2 5 2 4 3 4 2 2 2" xfId="22267" xr:uid="{00000000-0005-0000-0000-000056560000}"/>
    <cellStyle name="20% - Accent1 3 2 5 2 4 3 4 2 3" xfId="22268" xr:uid="{00000000-0005-0000-0000-000057560000}"/>
    <cellStyle name="20% - Accent1 3 2 5 2 4 3 4 3" xfId="22269" xr:uid="{00000000-0005-0000-0000-000058560000}"/>
    <cellStyle name="20% - Accent1 3 2 5 2 4 3 4 3 2" xfId="22270" xr:uid="{00000000-0005-0000-0000-000059560000}"/>
    <cellStyle name="20% - Accent1 3 2 5 2 4 3 4 4" xfId="22271" xr:uid="{00000000-0005-0000-0000-00005A560000}"/>
    <cellStyle name="20% - Accent1 3 2 5 2 4 3 5" xfId="22272" xr:uid="{00000000-0005-0000-0000-00005B560000}"/>
    <cellStyle name="20% - Accent1 3 2 5 2 4 3 5 2" xfId="22273" xr:uid="{00000000-0005-0000-0000-00005C560000}"/>
    <cellStyle name="20% - Accent1 3 2 5 2 4 3 5 2 2" xfId="22274" xr:uid="{00000000-0005-0000-0000-00005D560000}"/>
    <cellStyle name="20% - Accent1 3 2 5 2 4 3 5 3" xfId="22275" xr:uid="{00000000-0005-0000-0000-00005E560000}"/>
    <cellStyle name="20% - Accent1 3 2 5 2 4 3 6" xfId="22276" xr:uid="{00000000-0005-0000-0000-00005F560000}"/>
    <cellStyle name="20% - Accent1 3 2 5 2 4 3 6 2" xfId="22277" xr:uid="{00000000-0005-0000-0000-000060560000}"/>
    <cellStyle name="20% - Accent1 3 2 5 2 4 3 6 2 2" xfId="22278" xr:uid="{00000000-0005-0000-0000-000061560000}"/>
    <cellStyle name="20% - Accent1 3 2 5 2 4 3 6 3" xfId="22279" xr:uid="{00000000-0005-0000-0000-000062560000}"/>
    <cellStyle name="20% - Accent1 3 2 5 2 4 3 7" xfId="22280" xr:uid="{00000000-0005-0000-0000-000063560000}"/>
    <cellStyle name="20% - Accent1 3 2 5 2 4 3 7 2" xfId="22281" xr:uid="{00000000-0005-0000-0000-000064560000}"/>
    <cellStyle name="20% - Accent1 3 2 5 2 4 3 8" xfId="22282" xr:uid="{00000000-0005-0000-0000-000065560000}"/>
    <cellStyle name="20% - Accent1 3 2 5 2 4 3 8 2" xfId="22283" xr:uid="{00000000-0005-0000-0000-000066560000}"/>
    <cellStyle name="20% - Accent1 3 2 5 2 4 3 9" xfId="22284" xr:uid="{00000000-0005-0000-0000-000067560000}"/>
    <cellStyle name="20% - Accent1 3 2 5 2 4 4" xfId="22285" xr:uid="{00000000-0005-0000-0000-000068560000}"/>
    <cellStyle name="20% - Accent1 3 2 5 2 4 4 2" xfId="22286" xr:uid="{00000000-0005-0000-0000-000069560000}"/>
    <cellStyle name="20% - Accent1 3 2 5 2 4 4 2 2" xfId="22287" xr:uid="{00000000-0005-0000-0000-00006A560000}"/>
    <cellStyle name="20% - Accent1 3 2 5 2 4 4 2 2 2" xfId="22288" xr:uid="{00000000-0005-0000-0000-00006B560000}"/>
    <cellStyle name="20% - Accent1 3 2 5 2 4 4 2 3" xfId="22289" xr:uid="{00000000-0005-0000-0000-00006C560000}"/>
    <cellStyle name="20% - Accent1 3 2 5 2 4 4 3" xfId="22290" xr:uid="{00000000-0005-0000-0000-00006D560000}"/>
    <cellStyle name="20% - Accent1 3 2 5 2 4 4 3 2" xfId="22291" xr:uid="{00000000-0005-0000-0000-00006E560000}"/>
    <cellStyle name="20% - Accent1 3 2 5 2 4 4 4" xfId="22292" xr:uid="{00000000-0005-0000-0000-00006F560000}"/>
    <cellStyle name="20% - Accent1 3 2 5 2 4 5" xfId="22293" xr:uid="{00000000-0005-0000-0000-000070560000}"/>
    <cellStyle name="20% - Accent1 3 2 5 2 4 5 2" xfId="22294" xr:uid="{00000000-0005-0000-0000-000071560000}"/>
    <cellStyle name="20% - Accent1 3 2 5 2 4 5 2 2" xfId="22295" xr:uid="{00000000-0005-0000-0000-000072560000}"/>
    <cellStyle name="20% - Accent1 3 2 5 2 4 5 2 2 2" xfId="22296" xr:uid="{00000000-0005-0000-0000-000073560000}"/>
    <cellStyle name="20% - Accent1 3 2 5 2 4 5 2 3" xfId="22297" xr:uid="{00000000-0005-0000-0000-000074560000}"/>
    <cellStyle name="20% - Accent1 3 2 5 2 4 5 3" xfId="22298" xr:uid="{00000000-0005-0000-0000-000075560000}"/>
    <cellStyle name="20% - Accent1 3 2 5 2 4 5 3 2" xfId="22299" xr:uid="{00000000-0005-0000-0000-000076560000}"/>
    <cellStyle name="20% - Accent1 3 2 5 2 4 5 4" xfId="22300" xr:uid="{00000000-0005-0000-0000-000077560000}"/>
    <cellStyle name="20% - Accent1 3 2 5 2 4 6" xfId="22301" xr:uid="{00000000-0005-0000-0000-000078560000}"/>
    <cellStyle name="20% - Accent1 3 2 5 2 4 6 2" xfId="22302" xr:uid="{00000000-0005-0000-0000-000079560000}"/>
    <cellStyle name="20% - Accent1 3 2 5 2 4 6 2 2" xfId="22303" xr:uid="{00000000-0005-0000-0000-00007A560000}"/>
    <cellStyle name="20% - Accent1 3 2 5 2 4 6 2 2 2" xfId="22304" xr:uid="{00000000-0005-0000-0000-00007B560000}"/>
    <cellStyle name="20% - Accent1 3 2 5 2 4 6 2 3" xfId="22305" xr:uid="{00000000-0005-0000-0000-00007C560000}"/>
    <cellStyle name="20% - Accent1 3 2 5 2 4 6 3" xfId="22306" xr:uid="{00000000-0005-0000-0000-00007D560000}"/>
    <cellStyle name="20% - Accent1 3 2 5 2 4 6 3 2" xfId="22307" xr:uid="{00000000-0005-0000-0000-00007E560000}"/>
    <cellStyle name="20% - Accent1 3 2 5 2 4 6 4" xfId="22308" xr:uid="{00000000-0005-0000-0000-00007F560000}"/>
    <cellStyle name="20% - Accent1 3 2 5 2 4 7" xfId="22309" xr:uid="{00000000-0005-0000-0000-000080560000}"/>
    <cellStyle name="20% - Accent1 3 2 5 2 4 7 2" xfId="22310" xr:uid="{00000000-0005-0000-0000-000081560000}"/>
    <cellStyle name="20% - Accent1 3 2 5 2 4 7 2 2" xfId="22311" xr:uid="{00000000-0005-0000-0000-000082560000}"/>
    <cellStyle name="20% - Accent1 3 2 5 2 4 7 3" xfId="22312" xr:uid="{00000000-0005-0000-0000-000083560000}"/>
    <cellStyle name="20% - Accent1 3 2 5 2 4 8" xfId="22313" xr:uid="{00000000-0005-0000-0000-000084560000}"/>
    <cellStyle name="20% - Accent1 3 2 5 2 4 8 2" xfId="22314" xr:uid="{00000000-0005-0000-0000-000085560000}"/>
    <cellStyle name="20% - Accent1 3 2 5 2 4 8 2 2" xfId="22315" xr:uid="{00000000-0005-0000-0000-000086560000}"/>
    <cellStyle name="20% - Accent1 3 2 5 2 4 8 3" xfId="22316" xr:uid="{00000000-0005-0000-0000-000087560000}"/>
    <cellStyle name="20% - Accent1 3 2 5 2 4 9" xfId="22317" xr:uid="{00000000-0005-0000-0000-000088560000}"/>
    <cellStyle name="20% - Accent1 3 2 5 2 4 9 2" xfId="22318" xr:uid="{00000000-0005-0000-0000-000089560000}"/>
    <cellStyle name="20% - Accent1 3 2 5 2 5" xfId="22319" xr:uid="{00000000-0005-0000-0000-00008A560000}"/>
    <cellStyle name="20% - Accent1 3 2 5 2 5 2" xfId="22320" xr:uid="{00000000-0005-0000-0000-00008B560000}"/>
    <cellStyle name="20% - Accent1 3 2 5 2 5 2 2" xfId="22321" xr:uid="{00000000-0005-0000-0000-00008C560000}"/>
    <cellStyle name="20% - Accent1 3 2 5 2 5 2 2 2" xfId="22322" xr:uid="{00000000-0005-0000-0000-00008D560000}"/>
    <cellStyle name="20% - Accent1 3 2 5 2 5 2 2 2 2" xfId="22323" xr:uid="{00000000-0005-0000-0000-00008E560000}"/>
    <cellStyle name="20% - Accent1 3 2 5 2 5 2 2 3" xfId="22324" xr:uid="{00000000-0005-0000-0000-00008F560000}"/>
    <cellStyle name="20% - Accent1 3 2 5 2 5 2 3" xfId="22325" xr:uid="{00000000-0005-0000-0000-000090560000}"/>
    <cellStyle name="20% - Accent1 3 2 5 2 5 2 3 2" xfId="22326" xr:uid="{00000000-0005-0000-0000-000091560000}"/>
    <cellStyle name="20% - Accent1 3 2 5 2 5 2 4" xfId="22327" xr:uid="{00000000-0005-0000-0000-000092560000}"/>
    <cellStyle name="20% - Accent1 3 2 5 2 5 3" xfId="22328" xr:uid="{00000000-0005-0000-0000-000093560000}"/>
    <cellStyle name="20% - Accent1 3 2 5 2 5 3 2" xfId="22329" xr:uid="{00000000-0005-0000-0000-000094560000}"/>
    <cellStyle name="20% - Accent1 3 2 5 2 5 3 2 2" xfId="22330" xr:uid="{00000000-0005-0000-0000-000095560000}"/>
    <cellStyle name="20% - Accent1 3 2 5 2 5 3 2 2 2" xfId="22331" xr:uid="{00000000-0005-0000-0000-000096560000}"/>
    <cellStyle name="20% - Accent1 3 2 5 2 5 3 2 3" xfId="22332" xr:uid="{00000000-0005-0000-0000-000097560000}"/>
    <cellStyle name="20% - Accent1 3 2 5 2 5 3 3" xfId="22333" xr:uid="{00000000-0005-0000-0000-000098560000}"/>
    <cellStyle name="20% - Accent1 3 2 5 2 5 3 3 2" xfId="22334" xr:uid="{00000000-0005-0000-0000-000099560000}"/>
    <cellStyle name="20% - Accent1 3 2 5 2 5 3 4" xfId="22335" xr:uid="{00000000-0005-0000-0000-00009A560000}"/>
    <cellStyle name="20% - Accent1 3 2 5 2 5 4" xfId="22336" xr:uid="{00000000-0005-0000-0000-00009B560000}"/>
    <cellStyle name="20% - Accent1 3 2 5 2 5 4 2" xfId="22337" xr:uid="{00000000-0005-0000-0000-00009C560000}"/>
    <cellStyle name="20% - Accent1 3 2 5 2 5 4 2 2" xfId="22338" xr:uid="{00000000-0005-0000-0000-00009D560000}"/>
    <cellStyle name="20% - Accent1 3 2 5 2 5 4 2 2 2" xfId="22339" xr:uid="{00000000-0005-0000-0000-00009E560000}"/>
    <cellStyle name="20% - Accent1 3 2 5 2 5 4 2 3" xfId="22340" xr:uid="{00000000-0005-0000-0000-00009F560000}"/>
    <cellStyle name="20% - Accent1 3 2 5 2 5 4 3" xfId="22341" xr:uid="{00000000-0005-0000-0000-0000A0560000}"/>
    <cellStyle name="20% - Accent1 3 2 5 2 5 4 3 2" xfId="22342" xr:uid="{00000000-0005-0000-0000-0000A1560000}"/>
    <cellStyle name="20% - Accent1 3 2 5 2 5 4 4" xfId="22343" xr:uid="{00000000-0005-0000-0000-0000A2560000}"/>
    <cellStyle name="20% - Accent1 3 2 5 2 5 5" xfId="22344" xr:uid="{00000000-0005-0000-0000-0000A3560000}"/>
    <cellStyle name="20% - Accent1 3 2 5 2 5 5 2" xfId="22345" xr:uid="{00000000-0005-0000-0000-0000A4560000}"/>
    <cellStyle name="20% - Accent1 3 2 5 2 5 5 2 2" xfId="22346" xr:uid="{00000000-0005-0000-0000-0000A5560000}"/>
    <cellStyle name="20% - Accent1 3 2 5 2 5 5 3" xfId="22347" xr:uid="{00000000-0005-0000-0000-0000A6560000}"/>
    <cellStyle name="20% - Accent1 3 2 5 2 5 6" xfId="22348" xr:uid="{00000000-0005-0000-0000-0000A7560000}"/>
    <cellStyle name="20% - Accent1 3 2 5 2 5 6 2" xfId="22349" xr:uid="{00000000-0005-0000-0000-0000A8560000}"/>
    <cellStyle name="20% - Accent1 3 2 5 2 5 6 2 2" xfId="22350" xr:uid="{00000000-0005-0000-0000-0000A9560000}"/>
    <cellStyle name="20% - Accent1 3 2 5 2 5 6 3" xfId="22351" xr:uid="{00000000-0005-0000-0000-0000AA560000}"/>
    <cellStyle name="20% - Accent1 3 2 5 2 5 7" xfId="22352" xr:uid="{00000000-0005-0000-0000-0000AB560000}"/>
    <cellStyle name="20% - Accent1 3 2 5 2 5 7 2" xfId="22353" xr:uid="{00000000-0005-0000-0000-0000AC560000}"/>
    <cellStyle name="20% - Accent1 3 2 5 2 5 8" xfId="22354" xr:uid="{00000000-0005-0000-0000-0000AD560000}"/>
    <cellStyle name="20% - Accent1 3 2 5 2 5 8 2" xfId="22355" xr:uid="{00000000-0005-0000-0000-0000AE560000}"/>
    <cellStyle name="20% - Accent1 3 2 5 2 5 9" xfId="22356" xr:uid="{00000000-0005-0000-0000-0000AF560000}"/>
    <cellStyle name="20% - Accent1 3 2 5 2 6" xfId="22357" xr:uid="{00000000-0005-0000-0000-0000B0560000}"/>
    <cellStyle name="20% - Accent1 3 2 5 2 6 2" xfId="22358" xr:uid="{00000000-0005-0000-0000-0000B1560000}"/>
    <cellStyle name="20% - Accent1 3 2 5 2 6 2 2" xfId="22359" xr:uid="{00000000-0005-0000-0000-0000B2560000}"/>
    <cellStyle name="20% - Accent1 3 2 5 2 6 2 2 2" xfId="22360" xr:uid="{00000000-0005-0000-0000-0000B3560000}"/>
    <cellStyle name="20% - Accent1 3 2 5 2 6 2 2 2 2" xfId="22361" xr:uid="{00000000-0005-0000-0000-0000B4560000}"/>
    <cellStyle name="20% - Accent1 3 2 5 2 6 2 2 3" xfId="22362" xr:uid="{00000000-0005-0000-0000-0000B5560000}"/>
    <cellStyle name="20% - Accent1 3 2 5 2 6 2 3" xfId="22363" xr:uid="{00000000-0005-0000-0000-0000B6560000}"/>
    <cellStyle name="20% - Accent1 3 2 5 2 6 2 3 2" xfId="22364" xr:uid="{00000000-0005-0000-0000-0000B7560000}"/>
    <cellStyle name="20% - Accent1 3 2 5 2 6 2 4" xfId="22365" xr:uid="{00000000-0005-0000-0000-0000B8560000}"/>
    <cellStyle name="20% - Accent1 3 2 5 2 6 3" xfId="22366" xr:uid="{00000000-0005-0000-0000-0000B9560000}"/>
    <cellStyle name="20% - Accent1 3 2 5 2 6 3 2" xfId="22367" xr:uid="{00000000-0005-0000-0000-0000BA560000}"/>
    <cellStyle name="20% - Accent1 3 2 5 2 6 3 2 2" xfId="22368" xr:uid="{00000000-0005-0000-0000-0000BB560000}"/>
    <cellStyle name="20% - Accent1 3 2 5 2 6 3 2 2 2" xfId="22369" xr:uid="{00000000-0005-0000-0000-0000BC560000}"/>
    <cellStyle name="20% - Accent1 3 2 5 2 6 3 2 3" xfId="22370" xr:uid="{00000000-0005-0000-0000-0000BD560000}"/>
    <cellStyle name="20% - Accent1 3 2 5 2 6 3 3" xfId="22371" xr:uid="{00000000-0005-0000-0000-0000BE560000}"/>
    <cellStyle name="20% - Accent1 3 2 5 2 6 3 3 2" xfId="22372" xr:uid="{00000000-0005-0000-0000-0000BF560000}"/>
    <cellStyle name="20% - Accent1 3 2 5 2 6 3 4" xfId="22373" xr:uid="{00000000-0005-0000-0000-0000C0560000}"/>
    <cellStyle name="20% - Accent1 3 2 5 2 6 4" xfId="22374" xr:uid="{00000000-0005-0000-0000-0000C1560000}"/>
    <cellStyle name="20% - Accent1 3 2 5 2 6 4 2" xfId="22375" xr:uid="{00000000-0005-0000-0000-0000C2560000}"/>
    <cellStyle name="20% - Accent1 3 2 5 2 6 4 2 2" xfId="22376" xr:uid="{00000000-0005-0000-0000-0000C3560000}"/>
    <cellStyle name="20% - Accent1 3 2 5 2 6 4 2 2 2" xfId="22377" xr:uid="{00000000-0005-0000-0000-0000C4560000}"/>
    <cellStyle name="20% - Accent1 3 2 5 2 6 4 2 3" xfId="22378" xr:uid="{00000000-0005-0000-0000-0000C5560000}"/>
    <cellStyle name="20% - Accent1 3 2 5 2 6 4 3" xfId="22379" xr:uid="{00000000-0005-0000-0000-0000C6560000}"/>
    <cellStyle name="20% - Accent1 3 2 5 2 6 4 3 2" xfId="22380" xr:uid="{00000000-0005-0000-0000-0000C7560000}"/>
    <cellStyle name="20% - Accent1 3 2 5 2 6 4 4" xfId="22381" xr:uid="{00000000-0005-0000-0000-0000C8560000}"/>
    <cellStyle name="20% - Accent1 3 2 5 2 6 5" xfId="22382" xr:uid="{00000000-0005-0000-0000-0000C9560000}"/>
    <cellStyle name="20% - Accent1 3 2 5 2 6 5 2" xfId="22383" xr:uid="{00000000-0005-0000-0000-0000CA560000}"/>
    <cellStyle name="20% - Accent1 3 2 5 2 6 5 2 2" xfId="22384" xr:uid="{00000000-0005-0000-0000-0000CB560000}"/>
    <cellStyle name="20% - Accent1 3 2 5 2 6 5 3" xfId="22385" xr:uid="{00000000-0005-0000-0000-0000CC560000}"/>
    <cellStyle name="20% - Accent1 3 2 5 2 6 6" xfId="22386" xr:uid="{00000000-0005-0000-0000-0000CD560000}"/>
    <cellStyle name="20% - Accent1 3 2 5 2 6 6 2" xfId="22387" xr:uid="{00000000-0005-0000-0000-0000CE560000}"/>
    <cellStyle name="20% - Accent1 3 2 5 2 6 6 2 2" xfId="22388" xr:uid="{00000000-0005-0000-0000-0000CF560000}"/>
    <cellStyle name="20% - Accent1 3 2 5 2 6 6 3" xfId="22389" xr:uid="{00000000-0005-0000-0000-0000D0560000}"/>
    <cellStyle name="20% - Accent1 3 2 5 2 6 7" xfId="22390" xr:uid="{00000000-0005-0000-0000-0000D1560000}"/>
    <cellStyle name="20% - Accent1 3 2 5 2 6 7 2" xfId="22391" xr:uid="{00000000-0005-0000-0000-0000D2560000}"/>
    <cellStyle name="20% - Accent1 3 2 5 2 6 8" xfId="22392" xr:uid="{00000000-0005-0000-0000-0000D3560000}"/>
    <cellStyle name="20% - Accent1 3 2 5 2 6 8 2" xfId="22393" xr:uid="{00000000-0005-0000-0000-0000D4560000}"/>
    <cellStyle name="20% - Accent1 3 2 5 2 6 9" xfId="22394" xr:uid="{00000000-0005-0000-0000-0000D5560000}"/>
    <cellStyle name="20% - Accent1 3 2 5 2 7" xfId="22395" xr:uid="{00000000-0005-0000-0000-0000D6560000}"/>
    <cellStyle name="20% - Accent1 3 2 5 2 7 2" xfId="22396" xr:uid="{00000000-0005-0000-0000-0000D7560000}"/>
    <cellStyle name="20% - Accent1 3 2 5 2 7 2 2" xfId="22397" xr:uid="{00000000-0005-0000-0000-0000D8560000}"/>
    <cellStyle name="20% - Accent1 3 2 5 2 7 2 2 2" xfId="22398" xr:uid="{00000000-0005-0000-0000-0000D9560000}"/>
    <cellStyle name="20% - Accent1 3 2 5 2 7 2 3" xfId="22399" xr:uid="{00000000-0005-0000-0000-0000DA560000}"/>
    <cellStyle name="20% - Accent1 3 2 5 2 7 3" xfId="22400" xr:uid="{00000000-0005-0000-0000-0000DB560000}"/>
    <cellStyle name="20% - Accent1 3 2 5 2 7 3 2" xfId="22401" xr:uid="{00000000-0005-0000-0000-0000DC560000}"/>
    <cellStyle name="20% - Accent1 3 2 5 2 7 4" xfId="22402" xr:uid="{00000000-0005-0000-0000-0000DD560000}"/>
    <cellStyle name="20% - Accent1 3 2 5 2 8" xfId="22403" xr:uid="{00000000-0005-0000-0000-0000DE560000}"/>
    <cellStyle name="20% - Accent1 3 2 5 2 8 2" xfId="22404" xr:uid="{00000000-0005-0000-0000-0000DF560000}"/>
    <cellStyle name="20% - Accent1 3 2 5 2 8 2 2" xfId="22405" xr:uid="{00000000-0005-0000-0000-0000E0560000}"/>
    <cellStyle name="20% - Accent1 3 2 5 2 8 2 2 2" xfId="22406" xr:uid="{00000000-0005-0000-0000-0000E1560000}"/>
    <cellStyle name="20% - Accent1 3 2 5 2 8 2 3" xfId="22407" xr:uid="{00000000-0005-0000-0000-0000E2560000}"/>
    <cellStyle name="20% - Accent1 3 2 5 2 8 3" xfId="22408" xr:uid="{00000000-0005-0000-0000-0000E3560000}"/>
    <cellStyle name="20% - Accent1 3 2 5 2 8 3 2" xfId="22409" xr:uid="{00000000-0005-0000-0000-0000E4560000}"/>
    <cellStyle name="20% - Accent1 3 2 5 2 8 4" xfId="22410" xr:uid="{00000000-0005-0000-0000-0000E5560000}"/>
    <cellStyle name="20% - Accent1 3 2 5 2 9" xfId="22411" xr:uid="{00000000-0005-0000-0000-0000E6560000}"/>
    <cellStyle name="20% - Accent1 3 2 5 2 9 2" xfId="22412" xr:uid="{00000000-0005-0000-0000-0000E7560000}"/>
    <cellStyle name="20% - Accent1 3 2 5 2 9 2 2" xfId="22413" xr:uid="{00000000-0005-0000-0000-0000E8560000}"/>
    <cellStyle name="20% - Accent1 3 2 5 2 9 2 2 2" xfId="22414" xr:uid="{00000000-0005-0000-0000-0000E9560000}"/>
    <cellStyle name="20% - Accent1 3 2 5 2 9 2 3" xfId="22415" xr:uid="{00000000-0005-0000-0000-0000EA560000}"/>
    <cellStyle name="20% - Accent1 3 2 5 2 9 3" xfId="22416" xr:uid="{00000000-0005-0000-0000-0000EB560000}"/>
    <cellStyle name="20% - Accent1 3 2 5 2 9 3 2" xfId="22417" xr:uid="{00000000-0005-0000-0000-0000EC560000}"/>
    <cellStyle name="20% - Accent1 3 2 5 2 9 4" xfId="22418" xr:uid="{00000000-0005-0000-0000-0000ED560000}"/>
    <cellStyle name="20% - Accent1 3 2 5 3" xfId="22419" xr:uid="{00000000-0005-0000-0000-0000EE560000}"/>
    <cellStyle name="20% - Accent1 3 2 5 3 10" xfId="22420" xr:uid="{00000000-0005-0000-0000-0000EF560000}"/>
    <cellStyle name="20% - Accent1 3 2 5 3 10 2" xfId="22421" xr:uid="{00000000-0005-0000-0000-0000F0560000}"/>
    <cellStyle name="20% - Accent1 3 2 5 3 11" xfId="22422" xr:uid="{00000000-0005-0000-0000-0000F1560000}"/>
    <cellStyle name="20% - Accent1 3 2 5 3 2" xfId="22423" xr:uid="{00000000-0005-0000-0000-0000F2560000}"/>
    <cellStyle name="20% - Accent1 3 2 5 3 2 2" xfId="22424" xr:uid="{00000000-0005-0000-0000-0000F3560000}"/>
    <cellStyle name="20% - Accent1 3 2 5 3 2 2 2" xfId="22425" xr:uid="{00000000-0005-0000-0000-0000F4560000}"/>
    <cellStyle name="20% - Accent1 3 2 5 3 2 2 2 2" xfId="22426" xr:uid="{00000000-0005-0000-0000-0000F5560000}"/>
    <cellStyle name="20% - Accent1 3 2 5 3 2 2 2 2 2" xfId="22427" xr:uid="{00000000-0005-0000-0000-0000F6560000}"/>
    <cellStyle name="20% - Accent1 3 2 5 3 2 2 2 3" xfId="22428" xr:uid="{00000000-0005-0000-0000-0000F7560000}"/>
    <cellStyle name="20% - Accent1 3 2 5 3 2 2 3" xfId="22429" xr:uid="{00000000-0005-0000-0000-0000F8560000}"/>
    <cellStyle name="20% - Accent1 3 2 5 3 2 2 3 2" xfId="22430" xr:uid="{00000000-0005-0000-0000-0000F9560000}"/>
    <cellStyle name="20% - Accent1 3 2 5 3 2 2 4" xfId="22431" xr:uid="{00000000-0005-0000-0000-0000FA560000}"/>
    <cellStyle name="20% - Accent1 3 2 5 3 2 3" xfId="22432" xr:uid="{00000000-0005-0000-0000-0000FB560000}"/>
    <cellStyle name="20% - Accent1 3 2 5 3 2 3 2" xfId="22433" xr:uid="{00000000-0005-0000-0000-0000FC560000}"/>
    <cellStyle name="20% - Accent1 3 2 5 3 2 3 2 2" xfId="22434" xr:uid="{00000000-0005-0000-0000-0000FD560000}"/>
    <cellStyle name="20% - Accent1 3 2 5 3 2 3 2 2 2" xfId="22435" xr:uid="{00000000-0005-0000-0000-0000FE560000}"/>
    <cellStyle name="20% - Accent1 3 2 5 3 2 3 2 3" xfId="22436" xr:uid="{00000000-0005-0000-0000-0000FF560000}"/>
    <cellStyle name="20% - Accent1 3 2 5 3 2 3 3" xfId="22437" xr:uid="{00000000-0005-0000-0000-000000570000}"/>
    <cellStyle name="20% - Accent1 3 2 5 3 2 3 3 2" xfId="22438" xr:uid="{00000000-0005-0000-0000-000001570000}"/>
    <cellStyle name="20% - Accent1 3 2 5 3 2 3 4" xfId="22439" xr:uid="{00000000-0005-0000-0000-000002570000}"/>
    <cellStyle name="20% - Accent1 3 2 5 3 2 4" xfId="22440" xr:uid="{00000000-0005-0000-0000-000003570000}"/>
    <cellStyle name="20% - Accent1 3 2 5 3 2 4 2" xfId="22441" xr:uid="{00000000-0005-0000-0000-000004570000}"/>
    <cellStyle name="20% - Accent1 3 2 5 3 2 4 2 2" xfId="22442" xr:uid="{00000000-0005-0000-0000-000005570000}"/>
    <cellStyle name="20% - Accent1 3 2 5 3 2 4 2 2 2" xfId="22443" xr:uid="{00000000-0005-0000-0000-000006570000}"/>
    <cellStyle name="20% - Accent1 3 2 5 3 2 4 2 3" xfId="22444" xr:uid="{00000000-0005-0000-0000-000007570000}"/>
    <cellStyle name="20% - Accent1 3 2 5 3 2 4 3" xfId="22445" xr:uid="{00000000-0005-0000-0000-000008570000}"/>
    <cellStyle name="20% - Accent1 3 2 5 3 2 4 3 2" xfId="22446" xr:uid="{00000000-0005-0000-0000-000009570000}"/>
    <cellStyle name="20% - Accent1 3 2 5 3 2 4 4" xfId="22447" xr:uid="{00000000-0005-0000-0000-00000A570000}"/>
    <cellStyle name="20% - Accent1 3 2 5 3 2 5" xfId="22448" xr:uid="{00000000-0005-0000-0000-00000B570000}"/>
    <cellStyle name="20% - Accent1 3 2 5 3 2 5 2" xfId="22449" xr:uid="{00000000-0005-0000-0000-00000C570000}"/>
    <cellStyle name="20% - Accent1 3 2 5 3 2 5 2 2" xfId="22450" xr:uid="{00000000-0005-0000-0000-00000D570000}"/>
    <cellStyle name="20% - Accent1 3 2 5 3 2 5 3" xfId="22451" xr:uid="{00000000-0005-0000-0000-00000E570000}"/>
    <cellStyle name="20% - Accent1 3 2 5 3 2 6" xfId="22452" xr:uid="{00000000-0005-0000-0000-00000F570000}"/>
    <cellStyle name="20% - Accent1 3 2 5 3 2 6 2" xfId="22453" xr:uid="{00000000-0005-0000-0000-000010570000}"/>
    <cellStyle name="20% - Accent1 3 2 5 3 2 6 2 2" xfId="22454" xr:uid="{00000000-0005-0000-0000-000011570000}"/>
    <cellStyle name="20% - Accent1 3 2 5 3 2 6 3" xfId="22455" xr:uid="{00000000-0005-0000-0000-000012570000}"/>
    <cellStyle name="20% - Accent1 3 2 5 3 2 7" xfId="22456" xr:uid="{00000000-0005-0000-0000-000013570000}"/>
    <cellStyle name="20% - Accent1 3 2 5 3 2 7 2" xfId="22457" xr:uid="{00000000-0005-0000-0000-000014570000}"/>
    <cellStyle name="20% - Accent1 3 2 5 3 2 8" xfId="22458" xr:uid="{00000000-0005-0000-0000-000015570000}"/>
    <cellStyle name="20% - Accent1 3 2 5 3 2 8 2" xfId="22459" xr:uid="{00000000-0005-0000-0000-000016570000}"/>
    <cellStyle name="20% - Accent1 3 2 5 3 2 9" xfId="22460" xr:uid="{00000000-0005-0000-0000-000017570000}"/>
    <cellStyle name="20% - Accent1 3 2 5 3 3" xfId="22461" xr:uid="{00000000-0005-0000-0000-000018570000}"/>
    <cellStyle name="20% - Accent1 3 2 5 3 3 2" xfId="22462" xr:uid="{00000000-0005-0000-0000-000019570000}"/>
    <cellStyle name="20% - Accent1 3 2 5 3 3 2 2" xfId="22463" xr:uid="{00000000-0005-0000-0000-00001A570000}"/>
    <cellStyle name="20% - Accent1 3 2 5 3 3 2 2 2" xfId="22464" xr:uid="{00000000-0005-0000-0000-00001B570000}"/>
    <cellStyle name="20% - Accent1 3 2 5 3 3 2 2 2 2" xfId="22465" xr:uid="{00000000-0005-0000-0000-00001C570000}"/>
    <cellStyle name="20% - Accent1 3 2 5 3 3 2 2 3" xfId="22466" xr:uid="{00000000-0005-0000-0000-00001D570000}"/>
    <cellStyle name="20% - Accent1 3 2 5 3 3 2 3" xfId="22467" xr:uid="{00000000-0005-0000-0000-00001E570000}"/>
    <cellStyle name="20% - Accent1 3 2 5 3 3 2 3 2" xfId="22468" xr:uid="{00000000-0005-0000-0000-00001F570000}"/>
    <cellStyle name="20% - Accent1 3 2 5 3 3 2 4" xfId="22469" xr:uid="{00000000-0005-0000-0000-000020570000}"/>
    <cellStyle name="20% - Accent1 3 2 5 3 3 3" xfId="22470" xr:uid="{00000000-0005-0000-0000-000021570000}"/>
    <cellStyle name="20% - Accent1 3 2 5 3 3 3 2" xfId="22471" xr:uid="{00000000-0005-0000-0000-000022570000}"/>
    <cellStyle name="20% - Accent1 3 2 5 3 3 3 2 2" xfId="22472" xr:uid="{00000000-0005-0000-0000-000023570000}"/>
    <cellStyle name="20% - Accent1 3 2 5 3 3 3 2 2 2" xfId="22473" xr:uid="{00000000-0005-0000-0000-000024570000}"/>
    <cellStyle name="20% - Accent1 3 2 5 3 3 3 2 3" xfId="22474" xr:uid="{00000000-0005-0000-0000-000025570000}"/>
    <cellStyle name="20% - Accent1 3 2 5 3 3 3 3" xfId="22475" xr:uid="{00000000-0005-0000-0000-000026570000}"/>
    <cellStyle name="20% - Accent1 3 2 5 3 3 3 3 2" xfId="22476" xr:uid="{00000000-0005-0000-0000-000027570000}"/>
    <cellStyle name="20% - Accent1 3 2 5 3 3 3 4" xfId="22477" xr:uid="{00000000-0005-0000-0000-000028570000}"/>
    <cellStyle name="20% - Accent1 3 2 5 3 3 4" xfId="22478" xr:uid="{00000000-0005-0000-0000-000029570000}"/>
    <cellStyle name="20% - Accent1 3 2 5 3 3 4 2" xfId="22479" xr:uid="{00000000-0005-0000-0000-00002A570000}"/>
    <cellStyle name="20% - Accent1 3 2 5 3 3 4 2 2" xfId="22480" xr:uid="{00000000-0005-0000-0000-00002B570000}"/>
    <cellStyle name="20% - Accent1 3 2 5 3 3 4 2 2 2" xfId="22481" xr:uid="{00000000-0005-0000-0000-00002C570000}"/>
    <cellStyle name="20% - Accent1 3 2 5 3 3 4 2 3" xfId="22482" xr:uid="{00000000-0005-0000-0000-00002D570000}"/>
    <cellStyle name="20% - Accent1 3 2 5 3 3 4 3" xfId="22483" xr:uid="{00000000-0005-0000-0000-00002E570000}"/>
    <cellStyle name="20% - Accent1 3 2 5 3 3 4 3 2" xfId="22484" xr:uid="{00000000-0005-0000-0000-00002F570000}"/>
    <cellStyle name="20% - Accent1 3 2 5 3 3 4 4" xfId="22485" xr:uid="{00000000-0005-0000-0000-000030570000}"/>
    <cellStyle name="20% - Accent1 3 2 5 3 3 5" xfId="22486" xr:uid="{00000000-0005-0000-0000-000031570000}"/>
    <cellStyle name="20% - Accent1 3 2 5 3 3 5 2" xfId="22487" xr:uid="{00000000-0005-0000-0000-000032570000}"/>
    <cellStyle name="20% - Accent1 3 2 5 3 3 5 2 2" xfId="22488" xr:uid="{00000000-0005-0000-0000-000033570000}"/>
    <cellStyle name="20% - Accent1 3 2 5 3 3 5 3" xfId="22489" xr:uid="{00000000-0005-0000-0000-000034570000}"/>
    <cellStyle name="20% - Accent1 3 2 5 3 3 6" xfId="22490" xr:uid="{00000000-0005-0000-0000-000035570000}"/>
    <cellStyle name="20% - Accent1 3 2 5 3 3 6 2" xfId="22491" xr:uid="{00000000-0005-0000-0000-000036570000}"/>
    <cellStyle name="20% - Accent1 3 2 5 3 3 6 2 2" xfId="22492" xr:uid="{00000000-0005-0000-0000-000037570000}"/>
    <cellStyle name="20% - Accent1 3 2 5 3 3 6 3" xfId="22493" xr:uid="{00000000-0005-0000-0000-000038570000}"/>
    <cellStyle name="20% - Accent1 3 2 5 3 3 7" xfId="22494" xr:uid="{00000000-0005-0000-0000-000039570000}"/>
    <cellStyle name="20% - Accent1 3 2 5 3 3 7 2" xfId="22495" xr:uid="{00000000-0005-0000-0000-00003A570000}"/>
    <cellStyle name="20% - Accent1 3 2 5 3 3 8" xfId="22496" xr:uid="{00000000-0005-0000-0000-00003B570000}"/>
    <cellStyle name="20% - Accent1 3 2 5 3 3 8 2" xfId="22497" xr:uid="{00000000-0005-0000-0000-00003C570000}"/>
    <cellStyle name="20% - Accent1 3 2 5 3 3 9" xfId="22498" xr:uid="{00000000-0005-0000-0000-00003D570000}"/>
    <cellStyle name="20% - Accent1 3 2 5 3 4" xfId="22499" xr:uid="{00000000-0005-0000-0000-00003E570000}"/>
    <cellStyle name="20% - Accent1 3 2 5 3 4 2" xfId="22500" xr:uid="{00000000-0005-0000-0000-00003F570000}"/>
    <cellStyle name="20% - Accent1 3 2 5 3 4 2 2" xfId="22501" xr:uid="{00000000-0005-0000-0000-000040570000}"/>
    <cellStyle name="20% - Accent1 3 2 5 3 4 2 2 2" xfId="22502" xr:uid="{00000000-0005-0000-0000-000041570000}"/>
    <cellStyle name="20% - Accent1 3 2 5 3 4 2 3" xfId="22503" xr:uid="{00000000-0005-0000-0000-000042570000}"/>
    <cellStyle name="20% - Accent1 3 2 5 3 4 3" xfId="22504" xr:uid="{00000000-0005-0000-0000-000043570000}"/>
    <cellStyle name="20% - Accent1 3 2 5 3 4 3 2" xfId="22505" xr:uid="{00000000-0005-0000-0000-000044570000}"/>
    <cellStyle name="20% - Accent1 3 2 5 3 4 4" xfId="22506" xr:uid="{00000000-0005-0000-0000-000045570000}"/>
    <cellStyle name="20% - Accent1 3 2 5 3 5" xfId="22507" xr:uid="{00000000-0005-0000-0000-000046570000}"/>
    <cellStyle name="20% - Accent1 3 2 5 3 5 2" xfId="22508" xr:uid="{00000000-0005-0000-0000-000047570000}"/>
    <cellStyle name="20% - Accent1 3 2 5 3 5 2 2" xfId="22509" xr:uid="{00000000-0005-0000-0000-000048570000}"/>
    <cellStyle name="20% - Accent1 3 2 5 3 5 2 2 2" xfId="22510" xr:uid="{00000000-0005-0000-0000-000049570000}"/>
    <cellStyle name="20% - Accent1 3 2 5 3 5 2 3" xfId="22511" xr:uid="{00000000-0005-0000-0000-00004A570000}"/>
    <cellStyle name="20% - Accent1 3 2 5 3 5 3" xfId="22512" xr:uid="{00000000-0005-0000-0000-00004B570000}"/>
    <cellStyle name="20% - Accent1 3 2 5 3 5 3 2" xfId="22513" xr:uid="{00000000-0005-0000-0000-00004C570000}"/>
    <cellStyle name="20% - Accent1 3 2 5 3 5 4" xfId="22514" xr:uid="{00000000-0005-0000-0000-00004D570000}"/>
    <cellStyle name="20% - Accent1 3 2 5 3 6" xfId="22515" xr:uid="{00000000-0005-0000-0000-00004E570000}"/>
    <cellStyle name="20% - Accent1 3 2 5 3 6 2" xfId="22516" xr:uid="{00000000-0005-0000-0000-00004F570000}"/>
    <cellStyle name="20% - Accent1 3 2 5 3 6 2 2" xfId="22517" xr:uid="{00000000-0005-0000-0000-000050570000}"/>
    <cellStyle name="20% - Accent1 3 2 5 3 6 2 2 2" xfId="22518" xr:uid="{00000000-0005-0000-0000-000051570000}"/>
    <cellStyle name="20% - Accent1 3 2 5 3 6 2 3" xfId="22519" xr:uid="{00000000-0005-0000-0000-000052570000}"/>
    <cellStyle name="20% - Accent1 3 2 5 3 6 3" xfId="22520" xr:uid="{00000000-0005-0000-0000-000053570000}"/>
    <cellStyle name="20% - Accent1 3 2 5 3 6 3 2" xfId="22521" xr:uid="{00000000-0005-0000-0000-000054570000}"/>
    <cellStyle name="20% - Accent1 3 2 5 3 6 4" xfId="22522" xr:uid="{00000000-0005-0000-0000-000055570000}"/>
    <cellStyle name="20% - Accent1 3 2 5 3 7" xfId="22523" xr:uid="{00000000-0005-0000-0000-000056570000}"/>
    <cellStyle name="20% - Accent1 3 2 5 3 7 2" xfId="22524" xr:uid="{00000000-0005-0000-0000-000057570000}"/>
    <cellStyle name="20% - Accent1 3 2 5 3 7 2 2" xfId="22525" xr:uid="{00000000-0005-0000-0000-000058570000}"/>
    <cellStyle name="20% - Accent1 3 2 5 3 7 3" xfId="22526" xr:uid="{00000000-0005-0000-0000-000059570000}"/>
    <cellStyle name="20% - Accent1 3 2 5 3 8" xfId="22527" xr:uid="{00000000-0005-0000-0000-00005A570000}"/>
    <cellStyle name="20% - Accent1 3 2 5 3 8 2" xfId="22528" xr:uid="{00000000-0005-0000-0000-00005B570000}"/>
    <cellStyle name="20% - Accent1 3 2 5 3 8 2 2" xfId="22529" xr:uid="{00000000-0005-0000-0000-00005C570000}"/>
    <cellStyle name="20% - Accent1 3 2 5 3 8 3" xfId="22530" xr:uid="{00000000-0005-0000-0000-00005D570000}"/>
    <cellStyle name="20% - Accent1 3 2 5 3 9" xfId="22531" xr:uid="{00000000-0005-0000-0000-00005E570000}"/>
    <cellStyle name="20% - Accent1 3 2 5 3 9 2" xfId="22532" xr:uid="{00000000-0005-0000-0000-00005F570000}"/>
    <cellStyle name="20% - Accent1 3 2 5 4" xfId="22533" xr:uid="{00000000-0005-0000-0000-000060570000}"/>
    <cellStyle name="20% - Accent1 3 2 5 4 10" xfId="22534" xr:uid="{00000000-0005-0000-0000-000061570000}"/>
    <cellStyle name="20% - Accent1 3 2 5 4 10 2" xfId="22535" xr:uid="{00000000-0005-0000-0000-000062570000}"/>
    <cellStyle name="20% - Accent1 3 2 5 4 11" xfId="22536" xr:uid="{00000000-0005-0000-0000-000063570000}"/>
    <cellStyle name="20% - Accent1 3 2 5 4 2" xfId="22537" xr:uid="{00000000-0005-0000-0000-000064570000}"/>
    <cellStyle name="20% - Accent1 3 2 5 4 2 2" xfId="22538" xr:uid="{00000000-0005-0000-0000-000065570000}"/>
    <cellStyle name="20% - Accent1 3 2 5 4 2 2 2" xfId="22539" xr:uid="{00000000-0005-0000-0000-000066570000}"/>
    <cellStyle name="20% - Accent1 3 2 5 4 2 2 2 2" xfId="22540" xr:uid="{00000000-0005-0000-0000-000067570000}"/>
    <cellStyle name="20% - Accent1 3 2 5 4 2 2 2 2 2" xfId="22541" xr:uid="{00000000-0005-0000-0000-000068570000}"/>
    <cellStyle name="20% - Accent1 3 2 5 4 2 2 2 3" xfId="22542" xr:uid="{00000000-0005-0000-0000-000069570000}"/>
    <cellStyle name="20% - Accent1 3 2 5 4 2 2 3" xfId="22543" xr:uid="{00000000-0005-0000-0000-00006A570000}"/>
    <cellStyle name="20% - Accent1 3 2 5 4 2 2 3 2" xfId="22544" xr:uid="{00000000-0005-0000-0000-00006B570000}"/>
    <cellStyle name="20% - Accent1 3 2 5 4 2 2 4" xfId="22545" xr:uid="{00000000-0005-0000-0000-00006C570000}"/>
    <cellStyle name="20% - Accent1 3 2 5 4 2 3" xfId="22546" xr:uid="{00000000-0005-0000-0000-00006D570000}"/>
    <cellStyle name="20% - Accent1 3 2 5 4 2 3 2" xfId="22547" xr:uid="{00000000-0005-0000-0000-00006E570000}"/>
    <cellStyle name="20% - Accent1 3 2 5 4 2 3 2 2" xfId="22548" xr:uid="{00000000-0005-0000-0000-00006F570000}"/>
    <cellStyle name="20% - Accent1 3 2 5 4 2 3 2 2 2" xfId="22549" xr:uid="{00000000-0005-0000-0000-000070570000}"/>
    <cellStyle name="20% - Accent1 3 2 5 4 2 3 2 3" xfId="22550" xr:uid="{00000000-0005-0000-0000-000071570000}"/>
    <cellStyle name="20% - Accent1 3 2 5 4 2 3 3" xfId="22551" xr:uid="{00000000-0005-0000-0000-000072570000}"/>
    <cellStyle name="20% - Accent1 3 2 5 4 2 3 3 2" xfId="22552" xr:uid="{00000000-0005-0000-0000-000073570000}"/>
    <cellStyle name="20% - Accent1 3 2 5 4 2 3 4" xfId="22553" xr:uid="{00000000-0005-0000-0000-000074570000}"/>
    <cellStyle name="20% - Accent1 3 2 5 4 2 4" xfId="22554" xr:uid="{00000000-0005-0000-0000-000075570000}"/>
    <cellStyle name="20% - Accent1 3 2 5 4 2 4 2" xfId="22555" xr:uid="{00000000-0005-0000-0000-000076570000}"/>
    <cellStyle name="20% - Accent1 3 2 5 4 2 4 2 2" xfId="22556" xr:uid="{00000000-0005-0000-0000-000077570000}"/>
    <cellStyle name="20% - Accent1 3 2 5 4 2 4 2 2 2" xfId="22557" xr:uid="{00000000-0005-0000-0000-000078570000}"/>
    <cellStyle name="20% - Accent1 3 2 5 4 2 4 2 3" xfId="22558" xr:uid="{00000000-0005-0000-0000-000079570000}"/>
    <cellStyle name="20% - Accent1 3 2 5 4 2 4 3" xfId="22559" xr:uid="{00000000-0005-0000-0000-00007A570000}"/>
    <cellStyle name="20% - Accent1 3 2 5 4 2 4 3 2" xfId="22560" xr:uid="{00000000-0005-0000-0000-00007B570000}"/>
    <cellStyle name="20% - Accent1 3 2 5 4 2 4 4" xfId="22561" xr:uid="{00000000-0005-0000-0000-00007C570000}"/>
    <cellStyle name="20% - Accent1 3 2 5 4 2 5" xfId="22562" xr:uid="{00000000-0005-0000-0000-00007D570000}"/>
    <cellStyle name="20% - Accent1 3 2 5 4 2 5 2" xfId="22563" xr:uid="{00000000-0005-0000-0000-00007E570000}"/>
    <cellStyle name="20% - Accent1 3 2 5 4 2 5 2 2" xfId="22564" xr:uid="{00000000-0005-0000-0000-00007F570000}"/>
    <cellStyle name="20% - Accent1 3 2 5 4 2 5 3" xfId="22565" xr:uid="{00000000-0005-0000-0000-000080570000}"/>
    <cellStyle name="20% - Accent1 3 2 5 4 2 6" xfId="22566" xr:uid="{00000000-0005-0000-0000-000081570000}"/>
    <cellStyle name="20% - Accent1 3 2 5 4 2 6 2" xfId="22567" xr:uid="{00000000-0005-0000-0000-000082570000}"/>
    <cellStyle name="20% - Accent1 3 2 5 4 2 6 2 2" xfId="22568" xr:uid="{00000000-0005-0000-0000-000083570000}"/>
    <cellStyle name="20% - Accent1 3 2 5 4 2 6 3" xfId="22569" xr:uid="{00000000-0005-0000-0000-000084570000}"/>
    <cellStyle name="20% - Accent1 3 2 5 4 2 7" xfId="22570" xr:uid="{00000000-0005-0000-0000-000085570000}"/>
    <cellStyle name="20% - Accent1 3 2 5 4 2 7 2" xfId="22571" xr:uid="{00000000-0005-0000-0000-000086570000}"/>
    <cellStyle name="20% - Accent1 3 2 5 4 2 8" xfId="22572" xr:uid="{00000000-0005-0000-0000-000087570000}"/>
    <cellStyle name="20% - Accent1 3 2 5 4 2 8 2" xfId="22573" xr:uid="{00000000-0005-0000-0000-000088570000}"/>
    <cellStyle name="20% - Accent1 3 2 5 4 2 9" xfId="22574" xr:uid="{00000000-0005-0000-0000-000089570000}"/>
    <cellStyle name="20% - Accent1 3 2 5 4 3" xfId="22575" xr:uid="{00000000-0005-0000-0000-00008A570000}"/>
    <cellStyle name="20% - Accent1 3 2 5 4 3 2" xfId="22576" xr:uid="{00000000-0005-0000-0000-00008B570000}"/>
    <cellStyle name="20% - Accent1 3 2 5 4 3 2 2" xfId="22577" xr:uid="{00000000-0005-0000-0000-00008C570000}"/>
    <cellStyle name="20% - Accent1 3 2 5 4 3 2 2 2" xfId="22578" xr:uid="{00000000-0005-0000-0000-00008D570000}"/>
    <cellStyle name="20% - Accent1 3 2 5 4 3 2 2 2 2" xfId="22579" xr:uid="{00000000-0005-0000-0000-00008E570000}"/>
    <cellStyle name="20% - Accent1 3 2 5 4 3 2 2 3" xfId="22580" xr:uid="{00000000-0005-0000-0000-00008F570000}"/>
    <cellStyle name="20% - Accent1 3 2 5 4 3 2 3" xfId="22581" xr:uid="{00000000-0005-0000-0000-000090570000}"/>
    <cellStyle name="20% - Accent1 3 2 5 4 3 2 3 2" xfId="22582" xr:uid="{00000000-0005-0000-0000-000091570000}"/>
    <cellStyle name="20% - Accent1 3 2 5 4 3 2 4" xfId="22583" xr:uid="{00000000-0005-0000-0000-000092570000}"/>
    <cellStyle name="20% - Accent1 3 2 5 4 3 3" xfId="22584" xr:uid="{00000000-0005-0000-0000-000093570000}"/>
    <cellStyle name="20% - Accent1 3 2 5 4 3 3 2" xfId="22585" xr:uid="{00000000-0005-0000-0000-000094570000}"/>
    <cellStyle name="20% - Accent1 3 2 5 4 3 3 2 2" xfId="22586" xr:uid="{00000000-0005-0000-0000-000095570000}"/>
    <cellStyle name="20% - Accent1 3 2 5 4 3 3 2 2 2" xfId="22587" xr:uid="{00000000-0005-0000-0000-000096570000}"/>
    <cellStyle name="20% - Accent1 3 2 5 4 3 3 2 3" xfId="22588" xr:uid="{00000000-0005-0000-0000-000097570000}"/>
    <cellStyle name="20% - Accent1 3 2 5 4 3 3 3" xfId="22589" xr:uid="{00000000-0005-0000-0000-000098570000}"/>
    <cellStyle name="20% - Accent1 3 2 5 4 3 3 3 2" xfId="22590" xr:uid="{00000000-0005-0000-0000-000099570000}"/>
    <cellStyle name="20% - Accent1 3 2 5 4 3 3 4" xfId="22591" xr:uid="{00000000-0005-0000-0000-00009A570000}"/>
    <cellStyle name="20% - Accent1 3 2 5 4 3 4" xfId="22592" xr:uid="{00000000-0005-0000-0000-00009B570000}"/>
    <cellStyle name="20% - Accent1 3 2 5 4 3 4 2" xfId="22593" xr:uid="{00000000-0005-0000-0000-00009C570000}"/>
    <cellStyle name="20% - Accent1 3 2 5 4 3 4 2 2" xfId="22594" xr:uid="{00000000-0005-0000-0000-00009D570000}"/>
    <cellStyle name="20% - Accent1 3 2 5 4 3 4 2 2 2" xfId="22595" xr:uid="{00000000-0005-0000-0000-00009E570000}"/>
    <cellStyle name="20% - Accent1 3 2 5 4 3 4 2 3" xfId="22596" xr:uid="{00000000-0005-0000-0000-00009F570000}"/>
    <cellStyle name="20% - Accent1 3 2 5 4 3 4 3" xfId="22597" xr:uid="{00000000-0005-0000-0000-0000A0570000}"/>
    <cellStyle name="20% - Accent1 3 2 5 4 3 4 3 2" xfId="22598" xr:uid="{00000000-0005-0000-0000-0000A1570000}"/>
    <cellStyle name="20% - Accent1 3 2 5 4 3 4 4" xfId="22599" xr:uid="{00000000-0005-0000-0000-0000A2570000}"/>
    <cellStyle name="20% - Accent1 3 2 5 4 3 5" xfId="22600" xr:uid="{00000000-0005-0000-0000-0000A3570000}"/>
    <cellStyle name="20% - Accent1 3 2 5 4 3 5 2" xfId="22601" xr:uid="{00000000-0005-0000-0000-0000A4570000}"/>
    <cellStyle name="20% - Accent1 3 2 5 4 3 5 2 2" xfId="22602" xr:uid="{00000000-0005-0000-0000-0000A5570000}"/>
    <cellStyle name="20% - Accent1 3 2 5 4 3 5 3" xfId="22603" xr:uid="{00000000-0005-0000-0000-0000A6570000}"/>
    <cellStyle name="20% - Accent1 3 2 5 4 3 6" xfId="22604" xr:uid="{00000000-0005-0000-0000-0000A7570000}"/>
    <cellStyle name="20% - Accent1 3 2 5 4 3 6 2" xfId="22605" xr:uid="{00000000-0005-0000-0000-0000A8570000}"/>
    <cellStyle name="20% - Accent1 3 2 5 4 3 6 2 2" xfId="22606" xr:uid="{00000000-0005-0000-0000-0000A9570000}"/>
    <cellStyle name="20% - Accent1 3 2 5 4 3 6 3" xfId="22607" xr:uid="{00000000-0005-0000-0000-0000AA570000}"/>
    <cellStyle name="20% - Accent1 3 2 5 4 3 7" xfId="22608" xr:uid="{00000000-0005-0000-0000-0000AB570000}"/>
    <cellStyle name="20% - Accent1 3 2 5 4 3 7 2" xfId="22609" xr:uid="{00000000-0005-0000-0000-0000AC570000}"/>
    <cellStyle name="20% - Accent1 3 2 5 4 3 8" xfId="22610" xr:uid="{00000000-0005-0000-0000-0000AD570000}"/>
    <cellStyle name="20% - Accent1 3 2 5 4 3 8 2" xfId="22611" xr:uid="{00000000-0005-0000-0000-0000AE570000}"/>
    <cellStyle name="20% - Accent1 3 2 5 4 3 9" xfId="22612" xr:uid="{00000000-0005-0000-0000-0000AF570000}"/>
    <cellStyle name="20% - Accent1 3 2 5 4 4" xfId="22613" xr:uid="{00000000-0005-0000-0000-0000B0570000}"/>
    <cellStyle name="20% - Accent1 3 2 5 4 4 2" xfId="22614" xr:uid="{00000000-0005-0000-0000-0000B1570000}"/>
    <cellStyle name="20% - Accent1 3 2 5 4 4 2 2" xfId="22615" xr:uid="{00000000-0005-0000-0000-0000B2570000}"/>
    <cellStyle name="20% - Accent1 3 2 5 4 4 2 2 2" xfId="22616" xr:uid="{00000000-0005-0000-0000-0000B3570000}"/>
    <cellStyle name="20% - Accent1 3 2 5 4 4 2 3" xfId="22617" xr:uid="{00000000-0005-0000-0000-0000B4570000}"/>
    <cellStyle name="20% - Accent1 3 2 5 4 4 3" xfId="22618" xr:uid="{00000000-0005-0000-0000-0000B5570000}"/>
    <cellStyle name="20% - Accent1 3 2 5 4 4 3 2" xfId="22619" xr:uid="{00000000-0005-0000-0000-0000B6570000}"/>
    <cellStyle name="20% - Accent1 3 2 5 4 4 4" xfId="22620" xr:uid="{00000000-0005-0000-0000-0000B7570000}"/>
    <cellStyle name="20% - Accent1 3 2 5 4 5" xfId="22621" xr:uid="{00000000-0005-0000-0000-0000B8570000}"/>
    <cellStyle name="20% - Accent1 3 2 5 4 5 2" xfId="22622" xr:uid="{00000000-0005-0000-0000-0000B9570000}"/>
    <cellStyle name="20% - Accent1 3 2 5 4 5 2 2" xfId="22623" xr:uid="{00000000-0005-0000-0000-0000BA570000}"/>
    <cellStyle name="20% - Accent1 3 2 5 4 5 2 2 2" xfId="22624" xr:uid="{00000000-0005-0000-0000-0000BB570000}"/>
    <cellStyle name="20% - Accent1 3 2 5 4 5 2 3" xfId="22625" xr:uid="{00000000-0005-0000-0000-0000BC570000}"/>
    <cellStyle name="20% - Accent1 3 2 5 4 5 3" xfId="22626" xr:uid="{00000000-0005-0000-0000-0000BD570000}"/>
    <cellStyle name="20% - Accent1 3 2 5 4 5 3 2" xfId="22627" xr:uid="{00000000-0005-0000-0000-0000BE570000}"/>
    <cellStyle name="20% - Accent1 3 2 5 4 5 4" xfId="22628" xr:uid="{00000000-0005-0000-0000-0000BF570000}"/>
    <cellStyle name="20% - Accent1 3 2 5 4 6" xfId="22629" xr:uid="{00000000-0005-0000-0000-0000C0570000}"/>
    <cellStyle name="20% - Accent1 3 2 5 4 6 2" xfId="22630" xr:uid="{00000000-0005-0000-0000-0000C1570000}"/>
    <cellStyle name="20% - Accent1 3 2 5 4 6 2 2" xfId="22631" xr:uid="{00000000-0005-0000-0000-0000C2570000}"/>
    <cellStyle name="20% - Accent1 3 2 5 4 6 2 2 2" xfId="22632" xr:uid="{00000000-0005-0000-0000-0000C3570000}"/>
    <cellStyle name="20% - Accent1 3 2 5 4 6 2 3" xfId="22633" xr:uid="{00000000-0005-0000-0000-0000C4570000}"/>
    <cellStyle name="20% - Accent1 3 2 5 4 6 3" xfId="22634" xr:uid="{00000000-0005-0000-0000-0000C5570000}"/>
    <cellStyle name="20% - Accent1 3 2 5 4 6 3 2" xfId="22635" xr:uid="{00000000-0005-0000-0000-0000C6570000}"/>
    <cellStyle name="20% - Accent1 3 2 5 4 6 4" xfId="22636" xr:uid="{00000000-0005-0000-0000-0000C7570000}"/>
    <cellStyle name="20% - Accent1 3 2 5 4 7" xfId="22637" xr:uid="{00000000-0005-0000-0000-0000C8570000}"/>
    <cellStyle name="20% - Accent1 3 2 5 4 7 2" xfId="22638" xr:uid="{00000000-0005-0000-0000-0000C9570000}"/>
    <cellStyle name="20% - Accent1 3 2 5 4 7 2 2" xfId="22639" xr:uid="{00000000-0005-0000-0000-0000CA570000}"/>
    <cellStyle name="20% - Accent1 3 2 5 4 7 3" xfId="22640" xr:uid="{00000000-0005-0000-0000-0000CB570000}"/>
    <cellStyle name="20% - Accent1 3 2 5 4 8" xfId="22641" xr:uid="{00000000-0005-0000-0000-0000CC570000}"/>
    <cellStyle name="20% - Accent1 3 2 5 4 8 2" xfId="22642" xr:uid="{00000000-0005-0000-0000-0000CD570000}"/>
    <cellStyle name="20% - Accent1 3 2 5 4 8 2 2" xfId="22643" xr:uid="{00000000-0005-0000-0000-0000CE570000}"/>
    <cellStyle name="20% - Accent1 3 2 5 4 8 3" xfId="22644" xr:uid="{00000000-0005-0000-0000-0000CF570000}"/>
    <cellStyle name="20% - Accent1 3 2 5 4 9" xfId="22645" xr:uid="{00000000-0005-0000-0000-0000D0570000}"/>
    <cellStyle name="20% - Accent1 3 2 5 4 9 2" xfId="22646" xr:uid="{00000000-0005-0000-0000-0000D1570000}"/>
    <cellStyle name="20% - Accent1 3 2 5 5" xfId="22647" xr:uid="{00000000-0005-0000-0000-0000D2570000}"/>
    <cellStyle name="20% - Accent1 3 2 5 5 10" xfId="22648" xr:uid="{00000000-0005-0000-0000-0000D3570000}"/>
    <cellStyle name="20% - Accent1 3 2 5 5 10 2" xfId="22649" xr:uid="{00000000-0005-0000-0000-0000D4570000}"/>
    <cellStyle name="20% - Accent1 3 2 5 5 11" xfId="22650" xr:uid="{00000000-0005-0000-0000-0000D5570000}"/>
    <cellStyle name="20% - Accent1 3 2 5 5 2" xfId="22651" xr:uid="{00000000-0005-0000-0000-0000D6570000}"/>
    <cellStyle name="20% - Accent1 3 2 5 5 2 2" xfId="22652" xr:uid="{00000000-0005-0000-0000-0000D7570000}"/>
    <cellStyle name="20% - Accent1 3 2 5 5 2 2 2" xfId="22653" xr:uid="{00000000-0005-0000-0000-0000D8570000}"/>
    <cellStyle name="20% - Accent1 3 2 5 5 2 2 2 2" xfId="22654" xr:uid="{00000000-0005-0000-0000-0000D9570000}"/>
    <cellStyle name="20% - Accent1 3 2 5 5 2 2 2 2 2" xfId="22655" xr:uid="{00000000-0005-0000-0000-0000DA570000}"/>
    <cellStyle name="20% - Accent1 3 2 5 5 2 2 2 3" xfId="22656" xr:uid="{00000000-0005-0000-0000-0000DB570000}"/>
    <cellStyle name="20% - Accent1 3 2 5 5 2 2 3" xfId="22657" xr:uid="{00000000-0005-0000-0000-0000DC570000}"/>
    <cellStyle name="20% - Accent1 3 2 5 5 2 2 3 2" xfId="22658" xr:uid="{00000000-0005-0000-0000-0000DD570000}"/>
    <cellStyle name="20% - Accent1 3 2 5 5 2 2 4" xfId="22659" xr:uid="{00000000-0005-0000-0000-0000DE570000}"/>
    <cellStyle name="20% - Accent1 3 2 5 5 2 3" xfId="22660" xr:uid="{00000000-0005-0000-0000-0000DF570000}"/>
    <cellStyle name="20% - Accent1 3 2 5 5 2 3 2" xfId="22661" xr:uid="{00000000-0005-0000-0000-0000E0570000}"/>
    <cellStyle name="20% - Accent1 3 2 5 5 2 3 2 2" xfId="22662" xr:uid="{00000000-0005-0000-0000-0000E1570000}"/>
    <cellStyle name="20% - Accent1 3 2 5 5 2 3 2 2 2" xfId="22663" xr:uid="{00000000-0005-0000-0000-0000E2570000}"/>
    <cellStyle name="20% - Accent1 3 2 5 5 2 3 2 3" xfId="22664" xr:uid="{00000000-0005-0000-0000-0000E3570000}"/>
    <cellStyle name="20% - Accent1 3 2 5 5 2 3 3" xfId="22665" xr:uid="{00000000-0005-0000-0000-0000E4570000}"/>
    <cellStyle name="20% - Accent1 3 2 5 5 2 3 3 2" xfId="22666" xr:uid="{00000000-0005-0000-0000-0000E5570000}"/>
    <cellStyle name="20% - Accent1 3 2 5 5 2 3 4" xfId="22667" xr:uid="{00000000-0005-0000-0000-0000E6570000}"/>
    <cellStyle name="20% - Accent1 3 2 5 5 2 4" xfId="22668" xr:uid="{00000000-0005-0000-0000-0000E7570000}"/>
    <cellStyle name="20% - Accent1 3 2 5 5 2 4 2" xfId="22669" xr:uid="{00000000-0005-0000-0000-0000E8570000}"/>
    <cellStyle name="20% - Accent1 3 2 5 5 2 4 2 2" xfId="22670" xr:uid="{00000000-0005-0000-0000-0000E9570000}"/>
    <cellStyle name="20% - Accent1 3 2 5 5 2 4 2 2 2" xfId="22671" xr:uid="{00000000-0005-0000-0000-0000EA570000}"/>
    <cellStyle name="20% - Accent1 3 2 5 5 2 4 2 3" xfId="22672" xr:uid="{00000000-0005-0000-0000-0000EB570000}"/>
    <cellStyle name="20% - Accent1 3 2 5 5 2 4 3" xfId="22673" xr:uid="{00000000-0005-0000-0000-0000EC570000}"/>
    <cellStyle name="20% - Accent1 3 2 5 5 2 4 3 2" xfId="22674" xr:uid="{00000000-0005-0000-0000-0000ED570000}"/>
    <cellStyle name="20% - Accent1 3 2 5 5 2 4 4" xfId="22675" xr:uid="{00000000-0005-0000-0000-0000EE570000}"/>
    <cellStyle name="20% - Accent1 3 2 5 5 2 5" xfId="22676" xr:uid="{00000000-0005-0000-0000-0000EF570000}"/>
    <cellStyle name="20% - Accent1 3 2 5 5 2 5 2" xfId="22677" xr:uid="{00000000-0005-0000-0000-0000F0570000}"/>
    <cellStyle name="20% - Accent1 3 2 5 5 2 5 2 2" xfId="22678" xr:uid="{00000000-0005-0000-0000-0000F1570000}"/>
    <cellStyle name="20% - Accent1 3 2 5 5 2 5 3" xfId="22679" xr:uid="{00000000-0005-0000-0000-0000F2570000}"/>
    <cellStyle name="20% - Accent1 3 2 5 5 2 6" xfId="22680" xr:uid="{00000000-0005-0000-0000-0000F3570000}"/>
    <cellStyle name="20% - Accent1 3 2 5 5 2 6 2" xfId="22681" xr:uid="{00000000-0005-0000-0000-0000F4570000}"/>
    <cellStyle name="20% - Accent1 3 2 5 5 2 6 2 2" xfId="22682" xr:uid="{00000000-0005-0000-0000-0000F5570000}"/>
    <cellStyle name="20% - Accent1 3 2 5 5 2 6 3" xfId="22683" xr:uid="{00000000-0005-0000-0000-0000F6570000}"/>
    <cellStyle name="20% - Accent1 3 2 5 5 2 7" xfId="22684" xr:uid="{00000000-0005-0000-0000-0000F7570000}"/>
    <cellStyle name="20% - Accent1 3 2 5 5 2 7 2" xfId="22685" xr:uid="{00000000-0005-0000-0000-0000F8570000}"/>
    <cellStyle name="20% - Accent1 3 2 5 5 2 8" xfId="22686" xr:uid="{00000000-0005-0000-0000-0000F9570000}"/>
    <cellStyle name="20% - Accent1 3 2 5 5 2 8 2" xfId="22687" xr:uid="{00000000-0005-0000-0000-0000FA570000}"/>
    <cellStyle name="20% - Accent1 3 2 5 5 2 9" xfId="22688" xr:uid="{00000000-0005-0000-0000-0000FB570000}"/>
    <cellStyle name="20% - Accent1 3 2 5 5 3" xfId="22689" xr:uid="{00000000-0005-0000-0000-0000FC570000}"/>
    <cellStyle name="20% - Accent1 3 2 5 5 3 2" xfId="22690" xr:uid="{00000000-0005-0000-0000-0000FD570000}"/>
    <cellStyle name="20% - Accent1 3 2 5 5 3 2 2" xfId="22691" xr:uid="{00000000-0005-0000-0000-0000FE570000}"/>
    <cellStyle name="20% - Accent1 3 2 5 5 3 2 2 2" xfId="22692" xr:uid="{00000000-0005-0000-0000-0000FF570000}"/>
    <cellStyle name="20% - Accent1 3 2 5 5 3 2 2 2 2" xfId="22693" xr:uid="{00000000-0005-0000-0000-000000580000}"/>
    <cellStyle name="20% - Accent1 3 2 5 5 3 2 2 3" xfId="22694" xr:uid="{00000000-0005-0000-0000-000001580000}"/>
    <cellStyle name="20% - Accent1 3 2 5 5 3 2 3" xfId="22695" xr:uid="{00000000-0005-0000-0000-000002580000}"/>
    <cellStyle name="20% - Accent1 3 2 5 5 3 2 3 2" xfId="22696" xr:uid="{00000000-0005-0000-0000-000003580000}"/>
    <cellStyle name="20% - Accent1 3 2 5 5 3 2 4" xfId="22697" xr:uid="{00000000-0005-0000-0000-000004580000}"/>
    <cellStyle name="20% - Accent1 3 2 5 5 3 3" xfId="22698" xr:uid="{00000000-0005-0000-0000-000005580000}"/>
    <cellStyle name="20% - Accent1 3 2 5 5 3 3 2" xfId="22699" xr:uid="{00000000-0005-0000-0000-000006580000}"/>
    <cellStyle name="20% - Accent1 3 2 5 5 3 3 2 2" xfId="22700" xr:uid="{00000000-0005-0000-0000-000007580000}"/>
    <cellStyle name="20% - Accent1 3 2 5 5 3 3 2 2 2" xfId="22701" xr:uid="{00000000-0005-0000-0000-000008580000}"/>
    <cellStyle name="20% - Accent1 3 2 5 5 3 3 2 3" xfId="22702" xr:uid="{00000000-0005-0000-0000-000009580000}"/>
    <cellStyle name="20% - Accent1 3 2 5 5 3 3 3" xfId="22703" xr:uid="{00000000-0005-0000-0000-00000A580000}"/>
    <cellStyle name="20% - Accent1 3 2 5 5 3 3 3 2" xfId="22704" xr:uid="{00000000-0005-0000-0000-00000B580000}"/>
    <cellStyle name="20% - Accent1 3 2 5 5 3 3 4" xfId="22705" xr:uid="{00000000-0005-0000-0000-00000C580000}"/>
    <cellStyle name="20% - Accent1 3 2 5 5 3 4" xfId="22706" xr:uid="{00000000-0005-0000-0000-00000D580000}"/>
    <cellStyle name="20% - Accent1 3 2 5 5 3 4 2" xfId="22707" xr:uid="{00000000-0005-0000-0000-00000E580000}"/>
    <cellStyle name="20% - Accent1 3 2 5 5 3 4 2 2" xfId="22708" xr:uid="{00000000-0005-0000-0000-00000F580000}"/>
    <cellStyle name="20% - Accent1 3 2 5 5 3 4 2 2 2" xfId="22709" xr:uid="{00000000-0005-0000-0000-000010580000}"/>
    <cellStyle name="20% - Accent1 3 2 5 5 3 4 2 3" xfId="22710" xr:uid="{00000000-0005-0000-0000-000011580000}"/>
    <cellStyle name="20% - Accent1 3 2 5 5 3 4 3" xfId="22711" xr:uid="{00000000-0005-0000-0000-000012580000}"/>
    <cellStyle name="20% - Accent1 3 2 5 5 3 4 3 2" xfId="22712" xr:uid="{00000000-0005-0000-0000-000013580000}"/>
    <cellStyle name="20% - Accent1 3 2 5 5 3 4 4" xfId="22713" xr:uid="{00000000-0005-0000-0000-000014580000}"/>
    <cellStyle name="20% - Accent1 3 2 5 5 3 5" xfId="22714" xr:uid="{00000000-0005-0000-0000-000015580000}"/>
    <cellStyle name="20% - Accent1 3 2 5 5 3 5 2" xfId="22715" xr:uid="{00000000-0005-0000-0000-000016580000}"/>
    <cellStyle name="20% - Accent1 3 2 5 5 3 5 2 2" xfId="22716" xr:uid="{00000000-0005-0000-0000-000017580000}"/>
    <cellStyle name="20% - Accent1 3 2 5 5 3 5 3" xfId="22717" xr:uid="{00000000-0005-0000-0000-000018580000}"/>
    <cellStyle name="20% - Accent1 3 2 5 5 3 6" xfId="22718" xr:uid="{00000000-0005-0000-0000-000019580000}"/>
    <cellStyle name="20% - Accent1 3 2 5 5 3 6 2" xfId="22719" xr:uid="{00000000-0005-0000-0000-00001A580000}"/>
    <cellStyle name="20% - Accent1 3 2 5 5 3 6 2 2" xfId="22720" xr:uid="{00000000-0005-0000-0000-00001B580000}"/>
    <cellStyle name="20% - Accent1 3 2 5 5 3 6 3" xfId="22721" xr:uid="{00000000-0005-0000-0000-00001C580000}"/>
    <cellStyle name="20% - Accent1 3 2 5 5 3 7" xfId="22722" xr:uid="{00000000-0005-0000-0000-00001D580000}"/>
    <cellStyle name="20% - Accent1 3 2 5 5 3 7 2" xfId="22723" xr:uid="{00000000-0005-0000-0000-00001E580000}"/>
    <cellStyle name="20% - Accent1 3 2 5 5 3 8" xfId="22724" xr:uid="{00000000-0005-0000-0000-00001F580000}"/>
    <cellStyle name="20% - Accent1 3 2 5 5 3 8 2" xfId="22725" xr:uid="{00000000-0005-0000-0000-000020580000}"/>
    <cellStyle name="20% - Accent1 3 2 5 5 3 9" xfId="22726" xr:uid="{00000000-0005-0000-0000-000021580000}"/>
    <cellStyle name="20% - Accent1 3 2 5 5 4" xfId="22727" xr:uid="{00000000-0005-0000-0000-000022580000}"/>
    <cellStyle name="20% - Accent1 3 2 5 5 4 2" xfId="22728" xr:uid="{00000000-0005-0000-0000-000023580000}"/>
    <cellStyle name="20% - Accent1 3 2 5 5 4 2 2" xfId="22729" xr:uid="{00000000-0005-0000-0000-000024580000}"/>
    <cellStyle name="20% - Accent1 3 2 5 5 4 2 2 2" xfId="22730" xr:uid="{00000000-0005-0000-0000-000025580000}"/>
    <cellStyle name="20% - Accent1 3 2 5 5 4 2 3" xfId="22731" xr:uid="{00000000-0005-0000-0000-000026580000}"/>
    <cellStyle name="20% - Accent1 3 2 5 5 4 3" xfId="22732" xr:uid="{00000000-0005-0000-0000-000027580000}"/>
    <cellStyle name="20% - Accent1 3 2 5 5 4 3 2" xfId="22733" xr:uid="{00000000-0005-0000-0000-000028580000}"/>
    <cellStyle name="20% - Accent1 3 2 5 5 4 4" xfId="22734" xr:uid="{00000000-0005-0000-0000-000029580000}"/>
    <cellStyle name="20% - Accent1 3 2 5 5 5" xfId="22735" xr:uid="{00000000-0005-0000-0000-00002A580000}"/>
    <cellStyle name="20% - Accent1 3 2 5 5 5 2" xfId="22736" xr:uid="{00000000-0005-0000-0000-00002B580000}"/>
    <cellStyle name="20% - Accent1 3 2 5 5 5 2 2" xfId="22737" xr:uid="{00000000-0005-0000-0000-00002C580000}"/>
    <cellStyle name="20% - Accent1 3 2 5 5 5 2 2 2" xfId="22738" xr:uid="{00000000-0005-0000-0000-00002D580000}"/>
    <cellStyle name="20% - Accent1 3 2 5 5 5 2 3" xfId="22739" xr:uid="{00000000-0005-0000-0000-00002E580000}"/>
    <cellStyle name="20% - Accent1 3 2 5 5 5 3" xfId="22740" xr:uid="{00000000-0005-0000-0000-00002F580000}"/>
    <cellStyle name="20% - Accent1 3 2 5 5 5 3 2" xfId="22741" xr:uid="{00000000-0005-0000-0000-000030580000}"/>
    <cellStyle name="20% - Accent1 3 2 5 5 5 4" xfId="22742" xr:uid="{00000000-0005-0000-0000-000031580000}"/>
    <cellStyle name="20% - Accent1 3 2 5 5 6" xfId="22743" xr:uid="{00000000-0005-0000-0000-000032580000}"/>
    <cellStyle name="20% - Accent1 3 2 5 5 6 2" xfId="22744" xr:uid="{00000000-0005-0000-0000-000033580000}"/>
    <cellStyle name="20% - Accent1 3 2 5 5 6 2 2" xfId="22745" xr:uid="{00000000-0005-0000-0000-000034580000}"/>
    <cellStyle name="20% - Accent1 3 2 5 5 6 2 2 2" xfId="22746" xr:uid="{00000000-0005-0000-0000-000035580000}"/>
    <cellStyle name="20% - Accent1 3 2 5 5 6 2 3" xfId="22747" xr:uid="{00000000-0005-0000-0000-000036580000}"/>
    <cellStyle name="20% - Accent1 3 2 5 5 6 3" xfId="22748" xr:uid="{00000000-0005-0000-0000-000037580000}"/>
    <cellStyle name="20% - Accent1 3 2 5 5 6 3 2" xfId="22749" xr:uid="{00000000-0005-0000-0000-000038580000}"/>
    <cellStyle name="20% - Accent1 3 2 5 5 6 4" xfId="22750" xr:uid="{00000000-0005-0000-0000-000039580000}"/>
    <cellStyle name="20% - Accent1 3 2 5 5 7" xfId="22751" xr:uid="{00000000-0005-0000-0000-00003A580000}"/>
    <cellStyle name="20% - Accent1 3 2 5 5 7 2" xfId="22752" xr:uid="{00000000-0005-0000-0000-00003B580000}"/>
    <cellStyle name="20% - Accent1 3 2 5 5 7 2 2" xfId="22753" xr:uid="{00000000-0005-0000-0000-00003C580000}"/>
    <cellStyle name="20% - Accent1 3 2 5 5 7 3" xfId="22754" xr:uid="{00000000-0005-0000-0000-00003D580000}"/>
    <cellStyle name="20% - Accent1 3 2 5 5 8" xfId="22755" xr:uid="{00000000-0005-0000-0000-00003E580000}"/>
    <cellStyle name="20% - Accent1 3 2 5 5 8 2" xfId="22756" xr:uid="{00000000-0005-0000-0000-00003F580000}"/>
    <cellStyle name="20% - Accent1 3 2 5 5 8 2 2" xfId="22757" xr:uid="{00000000-0005-0000-0000-000040580000}"/>
    <cellStyle name="20% - Accent1 3 2 5 5 8 3" xfId="22758" xr:uid="{00000000-0005-0000-0000-000041580000}"/>
    <cellStyle name="20% - Accent1 3 2 5 5 9" xfId="22759" xr:uid="{00000000-0005-0000-0000-000042580000}"/>
    <cellStyle name="20% - Accent1 3 2 5 5 9 2" xfId="22760" xr:uid="{00000000-0005-0000-0000-000043580000}"/>
    <cellStyle name="20% - Accent1 3 2 5 6" xfId="22761" xr:uid="{00000000-0005-0000-0000-000044580000}"/>
    <cellStyle name="20% - Accent1 3 2 5 6 2" xfId="22762" xr:uid="{00000000-0005-0000-0000-000045580000}"/>
    <cellStyle name="20% - Accent1 3 2 5 6 2 2" xfId="22763" xr:uid="{00000000-0005-0000-0000-000046580000}"/>
    <cellStyle name="20% - Accent1 3 2 5 6 2 2 2" xfId="22764" xr:uid="{00000000-0005-0000-0000-000047580000}"/>
    <cellStyle name="20% - Accent1 3 2 5 6 2 2 2 2" xfId="22765" xr:uid="{00000000-0005-0000-0000-000048580000}"/>
    <cellStyle name="20% - Accent1 3 2 5 6 2 2 3" xfId="22766" xr:uid="{00000000-0005-0000-0000-000049580000}"/>
    <cellStyle name="20% - Accent1 3 2 5 6 2 3" xfId="22767" xr:uid="{00000000-0005-0000-0000-00004A580000}"/>
    <cellStyle name="20% - Accent1 3 2 5 6 2 3 2" xfId="22768" xr:uid="{00000000-0005-0000-0000-00004B580000}"/>
    <cellStyle name="20% - Accent1 3 2 5 6 2 4" xfId="22769" xr:uid="{00000000-0005-0000-0000-00004C580000}"/>
    <cellStyle name="20% - Accent1 3 2 5 6 3" xfId="22770" xr:uid="{00000000-0005-0000-0000-00004D580000}"/>
    <cellStyle name="20% - Accent1 3 2 5 6 3 2" xfId="22771" xr:uid="{00000000-0005-0000-0000-00004E580000}"/>
    <cellStyle name="20% - Accent1 3 2 5 6 3 2 2" xfId="22772" xr:uid="{00000000-0005-0000-0000-00004F580000}"/>
    <cellStyle name="20% - Accent1 3 2 5 6 3 2 2 2" xfId="22773" xr:uid="{00000000-0005-0000-0000-000050580000}"/>
    <cellStyle name="20% - Accent1 3 2 5 6 3 2 3" xfId="22774" xr:uid="{00000000-0005-0000-0000-000051580000}"/>
    <cellStyle name="20% - Accent1 3 2 5 6 3 3" xfId="22775" xr:uid="{00000000-0005-0000-0000-000052580000}"/>
    <cellStyle name="20% - Accent1 3 2 5 6 3 3 2" xfId="22776" xr:uid="{00000000-0005-0000-0000-000053580000}"/>
    <cellStyle name="20% - Accent1 3 2 5 6 3 4" xfId="22777" xr:uid="{00000000-0005-0000-0000-000054580000}"/>
    <cellStyle name="20% - Accent1 3 2 5 6 4" xfId="22778" xr:uid="{00000000-0005-0000-0000-000055580000}"/>
    <cellStyle name="20% - Accent1 3 2 5 6 4 2" xfId="22779" xr:uid="{00000000-0005-0000-0000-000056580000}"/>
    <cellStyle name="20% - Accent1 3 2 5 6 4 2 2" xfId="22780" xr:uid="{00000000-0005-0000-0000-000057580000}"/>
    <cellStyle name="20% - Accent1 3 2 5 6 4 2 2 2" xfId="22781" xr:uid="{00000000-0005-0000-0000-000058580000}"/>
    <cellStyle name="20% - Accent1 3 2 5 6 4 2 3" xfId="22782" xr:uid="{00000000-0005-0000-0000-000059580000}"/>
    <cellStyle name="20% - Accent1 3 2 5 6 4 3" xfId="22783" xr:uid="{00000000-0005-0000-0000-00005A580000}"/>
    <cellStyle name="20% - Accent1 3 2 5 6 4 3 2" xfId="22784" xr:uid="{00000000-0005-0000-0000-00005B580000}"/>
    <cellStyle name="20% - Accent1 3 2 5 6 4 4" xfId="22785" xr:uid="{00000000-0005-0000-0000-00005C580000}"/>
    <cellStyle name="20% - Accent1 3 2 5 6 5" xfId="22786" xr:uid="{00000000-0005-0000-0000-00005D580000}"/>
    <cellStyle name="20% - Accent1 3 2 5 6 5 2" xfId="22787" xr:uid="{00000000-0005-0000-0000-00005E580000}"/>
    <cellStyle name="20% - Accent1 3 2 5 6 5 2 2" xfId="22788" xr:uid="{00000000-0005-0000-0000-00005F580000}"/>
    <cellStyle name="20% - Accent1 3 2 5 6 5 3" xfId="22789" xr:uid="{00000000-0005-0000-0000-000060580000}"/>
    <cellStyle name="20% - Accent1 3 2 5 6 6" xfId="22790" xr:uid="{00000000-0005-0000-0000-000061580000}"/>
    <cellStyle name="20% - Accent1 3 2 5 6 6 2" xfId="22791" xr:uid="{00000000-0005-0000-0000-000062580000}"/>
    <cellStyle name="20% - Accent1 3 2 5 6 6 2 2" xfId="22792" xr:uid="{00000000-0005-0000-0000-000063580000}"/>
    <cellStyle name="20% - Accent1 3 2 5 6 6 3" xfId="22793" xr:uid="{00000000-0005-0000-0000-000064580000}"/>
    <cellStyle name="20% - Accent1 3 2 5 6 7" xfId="22794" xr:uid="{00000000-0005-0000-0000-000065580000}"/>
    <cellStyle name="20% - Accent1 3 2 5 6 7 2" xfId="22795" xr:uid="{00000000-0005-0000-0000-000066580000}"/>
    <cellStyle name="20% - Accent1 3 2 5 6 8" xfId="22796" xr:uid="{00000000-0005-0000-0000-000067580000}"/>
    <cellStyle name="20% - Accent1 3 2 5 6 8 2" xfId="22797" xr:uid="{00000000-0005-0000-0000-000068580000}"/>
    <cellStyle name="20% - Accent1 3 2 5 6 9" xfId="22798" xr:uid="{00000000-0005-0000-0000-000069580000}"/>
    <cellStyle name="20% - Accent1 3 2 5 7" xfId="22799" xr:uid="{00000000-0005-0000-0000-00006A580000}"/>
    <cellStyle name="20% - Accent1 3 2 5 7 2" xfId="22800" xr:uid="{00000000-0005-0000-0000-00006B580000}"/>
    <cellStyle name="20% - Accent1 3 2 5 7 2 2" xfId="22801" xr:uid="{00000000-0005-0000-0000-00006C580000}"/>
    <cellStyle name="20% - Accent1 3 2 5 7 2 2 2" xfId="22802" xr:uid="{00000000-0005-0000-0000-00006D580000}"/>
    <cellStyle name="20% - Accent1 3 2 5 7 2 2 2 2" xfId="22803" xr:uid="{00000000-0005-0000-0000-00006E580000}"/>
    <cellStyle name="20% - Accent1 3 2 5 7 2 2 3" xfId="22804" xr:uid="{00000000-0005-0000-0000-00006F580000}"/>
    <cellStyle name="20% - Accent1 3 2 5 7 2 3" xfId="22805" xr:uid="{00000000-0005-0000-0000-000070580000}"/>
    <cellStyle name="20% - Accent1 3 2 5 7 2 3 2" xfId="22806" xr:uid="{00000000-0005-0000-0000-000071580000}"/>
    <cellStyle name="20% - Accent1 3 2 5 7 2 4" xfId="22807" xr:uid="{00000000-0005-0000-0000-000072580000}"/>
    <cellStyle name="20% - Accent1 3 2 5 7 3" xfId="22808" xr:uid="{00000000-0005-0000-0000-000073580000}"/>
    <cellStyle name="20% - Accent1 3 2 5 7 3 2" xfId="22809" xr:uid="{00000000-0005-0000-0000-000074580000}"/>
    <cellStyle name="20% - Accent1 3 2 5 7 3 2 2" xfId="22810" xr:uid="{00000000-0005-0000-0000-000075580000}"/>
    <cellStyle name="20% - Accent1 3 2 5 7 3 2 2 2" xfId="22811" xr:uid="{00000000-0005-0000-0000-000076580000}"/>
    <cellStyle name="20% - Accent1 3 2 5 7 3 2 3" xfId="22812" xr:uid="{00000000-0005-0000-0000-000077580000}"/>
    <cellStyle name="20% - Accent1 3 2 5 7 3 3" xfId="22813" xr:uid="{00000000-0005-0000-0000-000078580000}"/>
    <cellStyle name="20% - Accent1 3 2 5 7 3 3 2" xfId="22814" xr:uid="{00000000-0005-0000-0000-000079580000}"/>
    <cellStyle name="20% - Accent1 3 2 5 7 3 4" xfId="22815" xr:uid="{00000000-0005-0000-0000-00007A580000}"/>
    <cellStyle name="20% - Accent1 3 2 5 7 4" xfId="22816" xr:uid="{00000000-0005-0000-0000-00007B580000}"/>
    <cellStyle name="20% - Accent1 3 2 5 7 4 2" xfId="22817" xr:uid="{00000000-0005-0000-0000-00007C580000}"/>
    <cellStyle name="20% - Accent1 3 2 5 7 4 2 2" xfId="22818" xr:uid="{00000000-0005-0000-0000-00007D580000}"/>
    <cellStyle name="20% - Accent1 3 2 5 7 4 2 2 2" xfId="22819" xr:uid="{00000000-0005-0000-0000-00007E580000}"/>
    <cellStyle name="20% - Accent1 3 2 5 7 4 2 3" xfId="22820" xr:uid="{00000000-0005-0000-0000-00007F580000}"/>
    <cellStyle name="20% - Accent1 3 2 5 7 4 3" xfId="22821" xr:uid="{00000000-0005-0000-0000-000080580000}"/>
    <cellStyle name="20% - Accent1 3 2 5 7 4 3 2" xfId="22822" xr:uid="{00000000-0005-0000-0000-000081580000}"/>
    <cellStyle name="20% - Accent1 3 2 5 7 4 4" xfId="22823" xr:uid="{00000000-0005-0000-0000-000082580000}"/>
    <cellStyle name="20% - Accent1 3 2 5 7 5" xfId="22824" xr:uid="{00000000-0005-0000-0000-000083580000}"/>
    <cellStyle name="20% - Accent1 3 2 5 7 5 2" xfId="22825" xr:uid="{00000000-0005-0000-0000-000084580000}"/>
    <cellStyle name="20% - Accent1 3 2 5 7 5 2 2" xfId="22826" xr:uid="{00000000-0005-0000-0000-000085580000}"/>
    <cellStyle name="20% - Accent1 3 2 5 7 5 3" xfId="22827" xr:uid="{00000000-0005-0000-0000-000086580000}"/>
    <cellStyle name="20% - Accent1 3 2 5 7 6" xfId="22828" xr:uid="{00000000-0005-0000-0000-000087580000}"/>
    <cellStyle name="20% - Accent1 3 2 5 7 6 2" xfId="22829" xr:uid="{00000000-0005-0000-0000-000088580000}"/>
    <cellStyle name="20% - Accent1 3 2 5 7 6 2 2" xfId="22830" xr:uid="{00000000-0005-0000-0000-000089580000}"/>
    <cellStyle name="20% - Accent1 3 2 5 7 6 3" xfId="22831" xr:uid="{00000000-0005-0000-0000-00008A580000}"/>
    <cellStyle name="20% - Accent1 3 2 5 7 7" xfId="22832" xr:uid="{00000000-0005-0000-0000-00008B580000}"/>
    <cellStyle name="20% - Accent1 3 2 5 7 7 2" xfId="22833" xr:uid="{00000000-0005-0000-0000-00008C580000}"/>
    <cellStyle name="20% - Accent1 3 2 5 7 8" xfId="22834" xr:uid="{00000000-0005-0000-0000-00008D580000}"/>
    <cellStyle name="20% - Accent1 3 2 5 7 8 2" xfId="22835" xr:uid="{00000000-0005-0000-0000-00008E580000}"/>
    <cellStyle name="20% - Accent1 3 2 5 7 9" xfId="22836" xr:uid="{00000000-0005-0000-0000-00008F580000}"/>
    <cellStyle name="20% - Accent1 3 2 5 8" xfId="22837" xr:uid="{00000000-0005-0000-0000-000090580000}"/>
    <cellStyle name="20% - Accent1 3 2 5 8 2" xfId="22838" xr:uid="{00000000-0005-0000-0000-000091580000}"/>
    <cellStyle name="20% - Accent1 3 2 5 8 2 2" xfId="22839" xr:uid="{00000000-0005-0000-0000-000092580000}"/>
    <cellStyle name="20% - Accent1 3 2 5 8 2 2 2" xfId="22840" xr:uid="{00000000-0005-0000-0000-000093580000}"/>
    <cellStyle name="20% - Accent1 3 2 5 8 2 3" xfId="22841" xr:uid="{00000000-0005-0000-0000-000094580000}"/>
    <cellStyle name="20% - Accent1 3 2 5 8 3" xfId="22842" xr:uid="{00000000-0005-0000-0000-000095580000}"/>
    <cellStyle name="20% - Accent1 3 2 5 8 3 2" xfId="22843" xr:uid="{00000000-0005-0000-0000-000096580000}"/>
    <cellStyle name="20% - Accent1 3 2 5 8 4" xfId="22844" xr:uid="{00000000-0005-0000-0000-000097580000}"/>
    <cellStyle name="20% - Accent1 3 2 5 9" xfId="22845" xr:uid="{00000000-0005-0000-0000-000098580000}"/>
    <cellStyle name="20% - Accent1 3 2 5 9 2" xfId="22846" xr:uid="{00000000-0005-0000-0000-000099580000}"/>
    <cellStyle name="20% - Accent1 3 2 5 9 2 2" xfId="22847" xr:uid="{00000000-0005-0000-0000-00009A580000}"/>
    <cellStyle name="20% - Accent1 3 2 5 9 2 2 2" xfId="22848" xr:uid="{00000000-0005-0000-0000-00009B580000}"/>
    <cellStyle name="20% - Accent1 3 2 5 9 2 3" xfId="22849" xr:uid="{00000000-0005-0000-0000-00009C580000}"/>
    <cellStyle name="20% - Accent1 3 2 5 9 3" xfId="22850" xr:uid="{00000000-0005-0000-0000-00009D580000}"/>
    <cellStyle name="20% - Accent1 3 2 5 9 3 2" xfId="22851" xr:uid="{00000000-0005-0000-0000-00009E580000}"/>
    <cellStyle name="20% - Accent1 3 2 5 9 4" xfId="22852" xr:uid="{00000000-0005-0000-0000-00009F580000}"/>
    <cellStyle name="20% - Accent1 3 2 6" xfId="22853" xr:uid="{00000000-0005-0000-0000-0000A0580000}"/>
    <cellStyle name="20% - Accent1 3 2 6 10" xfId="22854" xr:uid="{00000000-0005-0000-0000-0000A1580000}"/>
    <cellStyle name="20% - Accent1 3 2 6 10 2" xfId="22855" xr:uid="{00000000-0005-0000-0000-0000A2580000}"/>
    <cellStyle name="20% - Accent1 3 2 6 10 2 2" xfId="22856" xr:uid="{00000000-0005-0000-0000-0000A3580000}"/>
    <cellStyle name="20% - Accent1 3 2 6 10 3" xfId="22857" xr:uid="{00000000-0005-0000-0000-0000A4580000}"/>
    <cellStyle name="20% - Accent1 3 2 6 11" xfId="22858" xr:uid="{00000000-0005-0000-0000-0000A5580000}"/>
    <cellStyle name="20% - Accent1 3 2 6 11 2" xfId="22859" xr:uid="{00000000-0005-0000-0000-0000A6580000}"/>
    <cellStyle name="20% - Accent1 3 2 6 11 2 2" xfId="22860" xr:uid="{00000000-0005-0000-0000-0000A7580000}"/>
    <cellStyle name="20% - Accent1 3 2 6 11 3" xfId="22861" xr:uid="{00000000-0005-0000-0000-0000A8580000}"/>
    <cellStyle name="20% - Accent1 3 2 6 12" xfId="22862" xr:uid="{00000000-0005-0000-0000-0000A9580000}"/>
    <cellStyle name="20% - Accent1 3 2 6 12 2" xfId="22863" xr:uid="{00000000-0005-0000-0000-0000AA580000}"/>
    <cellStyle name="20% - Accent1 3 2 6 13" xfId="22864" xr:uid="{00000000-0005-0000-0000-0000AB580000}"/>
    <cellStyle name="20% - Accent1 3 2 6 13 2" xfId="22865" xr:uid="{00000000-0005-0000-0000-0000AC580000}"/>
    <cellStyle name="20% - Accent1 3 2 6 14" xfId="22866" xr:uid="{00000000-0005-0000-0000-0000AD580000}"/>
    <cellStyle name="20% - Accent1 3 2 6 2" xfId="22867" xr:uid="{00000000-0005-0000-0000-0000AE580000}"/>
    <cellStyle name="20% - Accent1 3 2 6 2 10" xfId="22868" xr:uid="{00000000-0005-0000-0000-0000AF580000}"/>
    <cellStyle name="20% - Accent1 3 2 6 2 10 2" xfId="22869" xr:uid="{00000000-0005-0000-0000-0000B0580000}"/>
    <cellStyle name="20% - Accent1 3 2 6 2 11" xfId="22870" xr:uid="{00000000-0005-0000-0000-0000B1580000}"/>
    <cellStyle name="20% - Accent1 3 2 6 2 2" xfId="22871" xr:uid="{00000000-0005-0000-0000-0000B2580000}"/>
    <cellStyle name="20% - Accent1 3 2 6 2 2 2" xfId="22872" xr:uid="{00000000-0005-0000-0000-0000B3580000}"/>
    <cellStyle name="20% - Accent1 3 2 6 2 2 2 2" xfId="22873" xr:uid="{00000000-0005-0000-0000-0000B4580000}"/>
    <cellStyle name="20% - Accent1 3 2 6 2 2 2 2 2" xfId="22874" xr:uid="{00000000-0005-0000-0000-0000B5580000}"/>
    <cellStyle name="20% - Accent1 3 2 6 2 2 2 2 2 2" xfId="22875" xr:uid="{00000000-0005-0000-0000-0000B6580000}"/>
    <cellStyle name="20% - Accent1 3 2 6 2 2 2 2 3" xfId="22876" xr:uid="{00000000-0005-0000-0000-0000B7580000}"/>
    <cellStyle name="20% - Accent1 3 2 6 2 2 2 3" xfId="22877" xr:uid="{00000000-0005-0000-0000-0000B8580000}"/>
    <cellStyle name="20% - Accent1 3 2 6 2 2 2 3 2" xfId="22878" xr:uid="{00000000-0005-0000-0000-0000B9580000}"/>
    <cellStyle name="20% - Accent1 3 2 6 2 2 2 4" xfId="22879" xr:uid="{00000000-0005-0000-0000-0000BA580000}"/>
    <cellStyle name="20% - Accent1 3 2 6 2 2 3" xfId="22880" xr:uid="{00000000-0005-0000-0000-0000BB580000}"/>
    <cellStyle name="20% - Accent1 3 2 6 2 2 3 2" xfId="22881" xr:uid="{00000000-0005-0000-0000-0000BC580000}"/>
    <cellStyle name="20% - Accent1 3 2 6 2 2 3 2 2" xfId="22882" xr:uid="{00000000-0005-0000-0000-0000BD580000}"/>
    <cellStyle name="20% - Accent1 3 2 6 2 2 3 2 2 2" xfId="22883" xr:uid="{00000000-0005-0000-0000-0000BE580000}"/>
    <cellStyle name="20% - Accent1 3 2 6 2 2 3 2 3" xfId="22884" xr:uid="{00000000-0005-0000-0000-0000BF580000}"/>
    <cellStyle name="20% - Accent1 3 2 6 2 2 3 3" xfId="22885" xr:uid="{00000000-0005-0000-0000-0000C0580000}"/>
    <cellStyle name="20% - Accent1 3 2 6 2 2 3 3 2" xfId="22886" xr:uid="{00000000-0005-0000-0000-0000C1580000}"/>
    <cellStyle name="20% - Accent1 3 2 6 2 2 3 4" xfId="22887" xr:uid="{00000000-0005-0000-0000-0000C2580000}"/>
    <cellStyle name="20% - Accent1 3 2 6 2 2 4" xfId="22888" xr:uid="{00000000-0005-0000-0000-0000C3580000}"/>
    <cellStyle name="20% - Accent1 3 2 6 2 2 4 2" xfId="22889" xr:uid="{00000000-0005-0000-0000-0000C4580000}"/>
    <cellStyle name="20% - Accent1 3 2 6 2 2 4 2 2" xfId="22890" xr:uid="{00000000-0005-0000-0000-0000C5580000}"/>
    <cellStyle name="20% - Accent1 3 2 6 2 2 4 2 2 2" xfId="22891" xr:uid="{00000000-0005-0000-0000-0000C6580000}"/>
    <cellStyle name="20% - Accent1 3 2 6 2 2 4 2 3" xfId="22892" xr:uid="{00000000-0005-0000-0000-0000C7580000}"/>
    <cellStyle name="20% - Accent1 3 2 6 2 2 4 3" xfId="22893" xr:uid="{00000000-0005-0000-0000-0000C8580000}"/>
    <cellStyle name="20% - Accent1 3 2 6 2 2 4 3 2" xfId="22894" xr:uid="{00000000-0005-0000-0000-0000C9580000}"/>
    <cellStyle name="20% - Accent1 3 2 6 2 2 4 4" xfId="22895" xr:uid="{00000000-0005-0000-0000-0000CA580000}"/>
    <cellStyle name="20% - Accent1 3 2 6 2 2 5" xfId="22896" xr:uid="{00000000-0005-0000-0000-0000CB580000}"/>
    <cellStyle name="20% - Accent1 3 2 6 2 2 5 2" xfId="22897" xr:uid="{00000000-0005-0000-0000-0000CC580000}"/>
    <cellStyle name="20% - Accent1 3 2 6 2 2 5 2 2" xfId="22898" xr:uid="{00000000-0005-0000-0000-0000CD580000}"/>
    <cellStyle name="20% - Accent1 3 2 6 2 2 5 3" xfId="22899" xr:uid="{00000000-0005-0000-0000-0000CE580000}"/>
    <cellStyle name="20% - Accent1 3 2 6 2 2 6" xfId="22900" xr:uid="{00000000-0005-0000-0000-0000CF580000}"/>
    <cellStyle name="20% - Accent1 3 2 6 2 2 6 2" xfId="22901" xr:uid="{00000000-0005-0000-0000-0000D0580000}"/>
    <cellStyle name="20% - Accent1 3 2 6 2 2 6 2 2" xfId="22902" xr:uid="{00000000-0005-0000-0000-0000D1580000}"/>
    <cellStyle name="20% - Accent1 3 2 6 2 2 6 3" xfId="22903" xr:uid="{00000000-0005-0000-0000-0000D2580000}"/>
    <cellStyle name="20% - Accent1 3 2 6 2 2 7" xfId="22904" xr:uid="{00000000-0005-0000-0000-0000D3580000}"/>
    <cellStyle name="20% - Accent1 3 2 6 2 2 7 2" xfId="22905" xr:uid="{00000000-0005-0000-0000-0000D4580000}"/>
    <cellStyle name="20% - Accent1 3 2 6 2 2 8" xfId="22906" xr:uid="{00000000-0005-0000-0000-0000D5580000}"/>
    <cellStyle name="20% - Accent1 3 2 6 2 2 8 2" xfId="22907" xr:uid="{00000000-0005-0000-0000-0000D6580000}"/>
    <cellStyle name="20% - Accent1 3 2 6 2 2 9" xfId="22908" xr:uid="{00000000-0005-0000-0000-0000D7580000}"/>
    <cellStyle name="20% - Accent1 3 2 6 2 3" xfId="22909" xr:uid="{00000000-0005-0000-0000-0000D8580000}"/>
    <cellStyle name="20% - Accent1 3 2 6 2 3 2" xfId="22910" xr:uid="{00000000-0005-0000-0000-0000D9580000}"/>
    <cellStyle name="20% - Accent1 3 2 6 2 3 2 2" xfId="22911" xr:uid="{00000000-0005-0000-0000-0000DA580000}"/>
    <cellStyle name="20% - Accent1 3 2 6 2 3 2 2 2" xfId="22912" xr:uid="{00000000-0005-0000-0000-0000DB580000}"/>
    <cellStyle name="20% - Accent1 3 2 6 2 3 2 2 2 2" xfId="22913" xr:uid="{00000000-0005-0000-0000-0000DC580000}"/>
    <cellStyle name="20% - Accent1 3 2 6 2 3 2 2 3" xfId="22914" xr:uid="{00000000-0005-0000-0000-0000DD580000}"/>
    <cellStyle name="20% - Accent1 3 2 6 2 3 2 3" xfId="22915" xr:uid="{00000000-0005-0000-0000-0000DE580000}"/>
    <cellStyle name="20% - Accent1 3 2 6 2 3 2 3 2" xfId="22916" xr:uid="{00000000-0005-0000-0000-0000DF580000}"/>
    <cellStyle name="20% - Accent1 3 2 6 2 3 2 4" xfId="22917" xr:uid="{00000000-0005-0000-0000-0000E0580000}"/>
    <cellStyle name="20% - Accent1 3 2 6 2 3 3" xfId="22918" xr:uid="{00000000-0005-0000-0000-0000E1580000}"/>
    <cellStyle name="20% - Accent1 3 2 6 2 3 3 2" xfId="22919" xr:uid="{00000000-0005-0000-0000-0000E2580000}"/>
    <cellStyle name="20% - Accent1 3 2 6 2 3 3 2 2" xfId="22920" xr:uid="{00000000-0005-0000-0000-0000E3580000}"/>
    <cellStyle name="20% - Accent1 3 2 6 2 3 3 2 2 2" xfId="22921" xr:uid="{00000000-0005-0000-0000-0000E4580000}"/>
    <cellStyle name="20% - Accent1 3 2 6 2 3 3 2 3" xfId="22922" xr:uid="{00000000-0005-0000-0000-0000E5580000}"/>
    <cellStyle name="20% - Accent1 3 2 6 2 3 3 3" xfId="22923" xr:uid="{00000000-0005-0000-0000-0000E6580000}"/>
    <cellStyle name="20% - Accent1 3 2 6 2 3 3 3 2" xfId="22924" xr:uid="{00000000-0005-0000-0000-0000E7580000}"/>
    <cellStyle name="20% - Accent1 3 2 6 2 3 3 4" xfId="22925" xr:uid="{00000000-0005-0000-0000-0000E8580000}"/>
    <cellStyle name="20% - Accent1 3 2 6 2 3 4" xfId="22926" xr:uid="{00000000-0005-0000-0000-0000E9580000}"/>
    <cellStyle name="20% - Accent1 3 2 6 2 3 4 2" xfId="22927" xr:uid="{00000000-0005-0000-0000-0000EA580000}"/>
    <cellStyle name="20% - Accent1 3 2 6 2 3 4 2 2" xfId="22928" xr:uid="{00000000-0005-0000-0000-0000EB580000}"/>
    <cellStyle name="20% - Accent1 3 2 6 2 3 4 2 2 2" xfId="22929" xr:uid="{00000000-0005-0000-0000-0000EC580000}"/>
    <cellStyle name="20% - Accent1 3 2 6 2 3 4 2 3" xfId="22930" xr:uid="{00000000-0005-0000-0000-0000ED580000}"/>
    <cellStyle name="20% - Accent1 3 2 6 2 3 4 3" xfId="22931" xr:uid="{00000000-0005-0000-0000-0000EE580000}"/>
    <cellStyle name="20% - Accent1 3 2 6 2 3 4 3 2" xfId="22932" xr:uid="{00000000-0005-0000-0000-0000EF580000}"/>
    <cellStyle name="20% - Accent1 3 2 6 2 3 4 4" xfId="22933" xr:uid="{00000000-0005-0000-0000-0000F0580000}"/>
    <cellStyle name="20% - Accent1 3 2 6 2 3 5" xfId="22934" xr:uid="{00000000-0005-0000-0000-0000F1580000}"/>
    <cellStyle name="20% - Accent1 3 2 6 2 3 5 2" xfId="22935" xr:uid="{00000000-0005-0000-0000-0000F2580000}"/>
    <cellStyle name="20% - Accent1 3 2 6 2 3 5 2 2" xfId="22936" xr:uid="{00000000-0005-0000-0000-0000F3580000}"/>
    <cellStyle name="20% - Accent1 3 2 6 2 3 5 3" xfId="22937" xr:uid="{00000000-0005-0000-0000-0000F4580000}"/>
    <cellStyle name="20% - Accent1 3 2 6 2 3 6" xfId="22938" xr:uid="{00000000-0005-0000-0000-0000F5580000}"/>
    <cellStyle name="20% - Accent1 3 2 6 2 3 6 2" xfId="22939" xr:uid="{00000000-0005-0000-0000-0000F6580000}"/>
    <cellStyle name="20% - Accent1 3 2 6 2 3 6 2 2" xfId="22940" xr:uid="{00000000-0005-0000-0000-0000F7580000}"/>
    <cellStyle name="20% - Accent1 3 2 6 2 3 6 3" xfId="22941" xr:uid="{00000000-0005-0000-0000-0000F8580000}"/>
    <cellStyle name="20% - Accent1 3 2 6 2 3 7" xfId="22942" xr:uid="{00000000-0005-0000-0000-0000F9580000}"/>
    <cellStyle name="20% - Accent1 3 2 6 2 3 7 2" xfId="22943" xr:uid="{00000000-0005-0000-0000-0000FA580000}"/>
    <cellStyle name="20% - Accent1 3 2 6 2 3 8" xfId="22944" xr:uid="{00000000-0005-0000-0000-0000FB580000}"/>
    <cellStyle name="20% - Accent1 3 2 6 2 3 8 2" xfId="22945" xr:uid="{00000000-0005-0000-0000-0000FC580000}"/>
    <cellStyle name="20% - Accent1 3 2 6 2 3 9" xfId="22946" xr:uid="{00000000-0005-0000-0000-0000FD580000}"/>
    <cellStyle name="20% - Accent1 3 2 6 2 4" xfId="22947" xr:uid="{00000000-0005-0000-0000-0000FE580000}"/>
    <cellStyle name="20% - Accent1 3 2 6 2 4 2" xfId="22948" xr:uid="{00000000-0005-0000-0000-0000FF580000}"/>
    <cellStyle name="20% - Accent1 3 2 6 2 4 2 2" xfId="22949" xr:uid="{00000000-0005-0000-0000-000000590000}"/>
    <cellStyle name="20% - Accent1 3 2 6 2 4 2 2 2" xfId="22950" xr:uid="{00000000-0005-0000-0000-000001590000}"/>
    <cellStyle name="20% - Accent1 3 2 6 2 4 2 3" xfId="22951" xr:uid="{00000000-0005-0000-0000-000002590000}"/>
    <cellStyle name="20% - Accent1 3 2 6 2 4 3" xfId="22952" xr:uid="{00000000-0005-0000-0000-000003590000}"/>
    <cellStyle name="20% - Accent1 3 2 6 2 4 3 2" xfId="22953" xr:uid="{00000000-0005-0000-0000-000004590000}"/>
    <cellStyle name="20% - Accent1 3 2 6 2 4 4" xfId="22954" xr:uid="{00000000-0005-0000-0000-000005590000}"/>
    <cellStyle name="20% - Accent1 3 2 6 2 5" xfId="22955" xr:uid="{00000000-0005-0000-0000-000006590000}"/>
    <cellStyle name="20% - Accent1 3 2 6 2 5 2" xfId="22956" xr:uid="{00000000-0005-0000-0000-000007590000}"/>
    <cellStyle name="20% - Accent1 3 2 6 2 5 2 2" xfId="22957" xr:uid="{00000000-0005-0000-0000-000008590000}"/>
    <cellStyle name="20% - Accent1 3 2 6 2 5 2 2 2" xfId="22958" xr:uid="{00000000-0005-0000-0000-000009590000}"/>
    <cellStyle name="20% - Accent1 3 2 6 2 5 2 3" xfId="22959" xr:uid="{00000000-0005-0000-0000-00000A590000}"/>
    <cellStyle name="20% - Accent1 3 2 6 2 5 3" xfId="22960" xr:uid="{00000000-0005-0000-0000-00000B590000}"/>
    <cellStyle name="20% - Accent1 3 2 6 2 5 3 2" xfId="22961" xr:uid="{00000000-0005-0000-0000-00000C590000}"/>
    <cellStyle name="20% - Accent1 3 2 6 2 5 4" xfId="22962" xr:uid="{00000000-0005-0000-0000-00000D590000}"/>
    <cellStyle name="20% - Accent1 3 2 6 2 6" xfId="22963" xr:uid="{00000000-0005-0000-0000-00000E590000}"/>
    <cellStyle name="20% - Accent1 3 2 6 2 6 2" xfId="22964" xr:uid="{00000000-0005-0000-0000-00000F590000}"/>
    <cellStyle name="20% - Accent1 3 2 6 2 6 2 2" xfId="22965" xr:uid="{00000000-0005-0000-0000-000010590000}"/>
    <cellStyle name="20% - Accent1 3 2 6 2 6 2 2 2" xfId="22966" xr:uid="{00000000-0005-0000-0000-000011590000}"/>
    <cellStyle name="20% - Accent1 3 2 6 2 6 2 3" xfId="22967" xr:uid="{00000000-0005-0000-0000-000012590000}"/>
    <cellStyle name="20% - Accent1 3 2 6 2 6 3" xfId="22968" xr:uid="{00000000-0005-0000-0000-000013590000}"/>
    <cellStyle name="20% - Accent1 3 2 6 2 6 3 2" xfId="22969" xr:uid="{00000000-0005-0000-0000-000014590000}"/>
    <cellStyle name="20% - Accent1 3 2 6 2 6 4" xfId="22970" xr:uid="{00000000-0005-0000-0000-000015590000}"/>
    <cellStyle name="20% - Accent1 3 2 6 2 7" xfId="22971" xr:uid="{00000000-0005-0000-0000-000016590000}"/>
    <cellStyle name="20% - Accent1 3 2 6 2 7 2" xfId="22972" xr:uid="{00000000-0005-0000-0000-000017590000}"/>
    <cellStyle name="20% - Accent1 3 2 6 2 7 2 2" xfId="22973" xr:uid="{00000000-0005-0000-0000-000018590000}"/>
    <cellStyle name="20% - Accent1 3 2 6 2 7 3" xfId="22974" xr:uid="{00000000-0005-0000-0000-000019590000}"/>
    <cellStyle name="20% - Accent1 3 2 6 2 8" xfId="22975" xr:uid="{00000000-0005-0000-0000-00001A590000}"/>
    <cellStyle name="20% - Accent1 3 2 6 2 8 2" xfId="22976" xr:uid="{00000000-0005-0000-0000-00001B590000}"/>
    <cellStyle name="20% - Accent1 3 2 6 2 8 2 2" xfId="22977" xr:uid="{00000000-0005-0000-0000-00001C590000}"/>
    <cellStyle name="20% - Accent1 3 2 6 2 8 3" xfId="22978" xr:uid="{00000000-0005-0000-0000-00001D590000}"/>
    <cellStyle name="20% - Accent1 3 2 6 2 9" xfId="22979" xr:uid="{00000000-0005-0000-0000-00001E590000}"/>
    <cellStyle name="20% - Accent1 3 2 6 2 9 2" xfId="22980" xr:uid="{00000000-0005-0000-0000-00001F590000}"/>
    <cellStyle name="20% - Accent1 3 2 6 3" xfId="22981" xr:uid="{00000000-0005-0000-0000-000020590000}"/>
    <cellStyle name="20% - Accent1 3 2 6 3 10" xfId="22982" xr:uid="{00000000-0005-0000-0000-000021590000}"/>
    <cellStyle name="20% - Accent1 3 2 6 3 10 2" xfId="22983" xr:uid="{00000000-0005-0000-0000-000022590000}"/>
    <cellStyle name="20% - Accent1 3 2 6 3 11" xfId="22984" xr:uid="{00000000-0005-0000-0000-000023590000}"/>
    <cellStyle name="20% - Accent1 3 2 6 3 2" xfId="22985" xr:uid="{00000000-0005-0000-0000-000024590000}"/>
    <cellStyle name="20% - Accent1 3 2 6 3 2 2" xfId="22986" xr:uid="{00000000-0005-0000-0000-000025590000}"/>
    <cellStyle name="20% - Accent1 3 2 6 3 2 2 2" xfId="22987" xr:uid="{00000000-0005-0000-0000-000026590000}"/>
    <cellStyle name="20% - Accent1 3 2 6 3 2 2 2 2" xfId="22988" xr:uid="{00000000-0005-0000-0000-000027590000}"/>
    <cellStyle name="20% - Accent1 3 2 6 3 2 2 2 2 2" xfId="22989" xr:uid="{00000000-0005-0000-0000-000028590000}"/>
    <cellStyle name="20% - Accent1 3 2 6 3 2 2 2 3" xfId="22990" xr:uid="{00000000-0005-0000-0000-000029590000}"/>
    <cellStyle name="20% - Accent1 3 2 6 3 2 2 3" xfId="22991" xr:uid="{00000000-0005-0000-0000-00002A590000}"/>
    <cellStyle name="20% - Accent1 3 2 6 3 2 2 3 2" xfId="22992" xr:uid="{00000000-0005-0000-0000-00002B590000}"/>
    <cellStyle name="20% - Accent1 3 2 6 3 2 2 4" xfId="22993" xr:uid="{00000000-0005-0000-0000-00002C590000}"/>
    <cellStyle name="20% - Accent1 3 2 6 3 2 3" xfId="22994" xr:uid="{00000000-0005-0000-0000-00002D590000}"/>
    <cellStyle name="20% - Accent1 3 2 6 3 2 3 2" xfId="22995" xr:uid="{00000000-0005-0000-0000-00002E590000}"/>
    <cellStyle name="20% - Accent1 3 2 6 3 2 3 2 2" xfId="22996" xr:uid="{00000000-0005-0000-0000-00002F590000}"/>
    <cellStyle name="20% - Accent1 3 2 6 3 2 3 2 2 2" xfId="22997" xr:uid="{00000000-0005-0000-0000-000030590000}"/>
    <cellStyle name="20% - Accent1 3 2 6 3 2 3 2 3" xfId="22998" xr:uid="{00000000-0005-0000-0000-000031590000}"/>
    <cellStyle name="20% - Accent1 3 2 6 3 2 3 3" xfId="22999" xr:uid="{00000000-0005-0000-0000-000032590000}"/>
    <cellStyle name="20% - Accent1 3 2 6 3 2 3 3 2" xfId="23000" xr:uid="{00000000-0005-0000-0000-000033590000}"/>
    <cellStyle name="20% - Accent1 3 2 6 3 2 3 4" xfId="23001" xr:uid="{00000000-0005-0000-0000-000034590000}"/>
    <cellStyle name="20% - Accent1 3 2 6 3 2 4" xfId="23002" xr:uid="{00000000-0005-0000-0000-000035590000}"/>
    <cellStyle name="20% - Accent1 3 2 6 3 2 4 2" xfId="23003" xr:uid="{00000000-0005-0000-0000-000036590000}"/>
    <cellStyle name="20% - Accent1 3 2 6 3 2 4 2 2" xfId="23004" xr:uid="{00000000-0005-0000-0000-000037590000}"/>
    <cellStyle name="20% - Accent1 3 2 6 3 2 4 2 2 2" xfId="23005" xr:uid="{00000000-0005-0000-0000-000038590000}"/>
    <cellStyle name="20% - Accent1 3 2 6 3 2 4 2 3" xfId="23006" xr:uid="{00000000-0005-0000-0000-000039590000}"/>
    <cellStyle name="20% - Accent1 3 2 6 3 2 4 3" xfId="23007" xr:uid="{00000000-0005-0000-0000-00003A590000}"/>
    <cellStyle name="20% - Accent1 3 2 6 3 2 4 3 2" xfId="23008" xr:uid="{00000000-0005-0000-0000-00003B590000}"/>
    <cellStyle name="20% - Accent1 3 2 6 3 2 4 4" xfId="23009" xr:uid="{00000000-0005-0000-0000-00003C590000}"/>
    <cellStyle name="20% - Accent1 3 2 6 3 2 5" xfId="23010" xr:uid="{00000000-0005-0000-0000-00003D590000}"/>
    <cellStyle name="20% - Accent1 3 2 6 3 2 5 2" xfId="23011" xr:uid="{00000000-0005-0000-0000-00003E590000}"/>
    <cellStyle name="20% - Accent1 3 2 6 3 2 5 2 2" xfId="23012" xr:uid="{00000000-0005-0000-0000-00003F590000}"/>
    <cellStyle name="20% - Accent1 3 2 6 3 2 5 3" xfId="23013" xr:uid="{00000000-0005-0000-0000-000040590000}"/>
    <cellStyle name="20% - Accent1 3 2 6 3 2 6" xfId="23014" xr:uid="{00000000-0005-0000-0000-000041590000}"/>
    <cellStyle name="20% - Accent1 3 2 6 3 2 6 2" xfId="23015" xr:uid="{00000000-0005-0000-0000-000042590000}"/>
    <cellStyle name="20% - Accent1 3 2 6 3 2 6 2 2" xfId="23016" xr:uid="{00000000-0005-0000-0000-000043590000}"/>
    <cellStyle name="20% - Accent1 3 2 6 3 2 6 3" xfId="23017" xr:uid="{00000000-0005-0000-0000-000044590000}"/>
    <cellStyle name="20% - Accent1 3 2 6 3 2 7" xfId="23018" xr:uid="{00000000-0005-0000-0000-000045590000}"/>
    <cellStyle name="20% - Accent1 3 2 6 3 2 7 2" xfId="23019" xr:uid="{00000000-0005-0000-0000-000046590000}"/>
    <cellStyle name="20% - Accent1 3 2 6 3 2 8" xfId="23020" xr:uid="{00000000-0005-0000-0000-000047590000}"/>
    <cellStyle name="20% - Accent1 3 2 6 3 2 8 2" xfId="23021" xr:uid="{00000000-0005-0000-0000-000048590000}"/>
    <cellStyle name="20% - Accent1 3 2 6 3 2 9" xfId="23022" xr:uid="{00000000-0005-0000-0000-000049590000}"/>
    <cellStyle name="20% - Accent1 3 2 6 3 3" xfId="23023" xr:uid="{00000000-0005-0000-0000-00004A590000}"/>
    <cellStyle name="20% - Accent1 3 2 6 3 3 2" xfId="23024" xr:uid="{00000000-0005-0000-0000-00004B590000}"/>
    <cellStyle name="20% - Accent1 3 2 6 3 3 2 2" xfId="23025" xr:uid="{00000000-0005-0000-0000-00004C590000}"/>
    <cellStyle name="20% - Accent1 3 2 6 3 3 2 2 2" xfId="23026" xr:uid="{00000000-0005-0000-0000-00004D590000}"/>
    <cellStyle name="20% - Accent1 3 2 6 3 3 2 2 2 2" xfId="23027" xr:uid="{00000000-0005-0000-0000-00004E590000}"/>
    <cellStyle name="20% - Accent1 3 2 6 3 3 2 2 3" xfId="23028" xr:uid="{00000000-0005-0000-0000-00004F590000}"/>
    <cellStyle name="20% - Accent1 3 2 6 3 3 2 3" xfId="23029" xr:uid="{00000000-0005-0000-0000-000050590000}"/>
    <cellStyle name="20% - Accent1 3 2 6 3 3 2 3 2" xfId="23030" xr:uid="{00000000-0005-0000-0000-000051590000}"/>
    <cellStyle name="20% - Accent1 3 2 6 3 3 2 4" xfId="23031" xr:uid="{00000000-0005-0000-0000-000052590000}"/>
    <cellStyle name="20% - Accent1 3 2 6 3 3 3" xfId="23032" xr:uid="{00000000-0005-0000-0000-000053590000}"/>
    <cellStyle name="20% - Accent1 3 2 6 3 3 3 2" xfId="23033" xr:uid="{00000000-0005-0000-0000-000054590000}"/>
    <cellStyle name="20% - Accent1 3 2 6 3 3 3 2 2" xfId="23034" xr:uid="{00000000-0005-0000-0000-000055590000}"/>
    <cellStyle name="20% - Accent1 3 2 6 3 3 3 2 2 2" xfId="23035" xr:uid="{00000000-0005-0000-0000-000056590000}"/>
    <cellStyle name="20% - Accent1 3 2 6 3 3 3 2 3" xfId="23036" xr:uid="{00000000-0005-0000-0000-000057590000}"/>
    <cellStyle name="20% - Accent1 3 2 6 3 3 3 3" xfId="23037" xr:uid="{00000000-0005-0000-0000-000058590000}"/>
    <cellStyle name="20% - Accent1 3 2 6 3 3 3 3 2" xfId="23038" xr:uid="{00000000-0005-0000-0000-000059590000}"/>
    <cellStyle name="20% - Accent1 3 2 6 3 3 3 4" xfId="23039" xr:uid="{00000000-0005-0000-0000-00005A590000}"/>
    <cellStyle name="20% - Accent1 3 2 6 3 3 4" xfId="23040" xr:uid="{00000000-0005-0000-0000-00005B590000}"/>
    <cellStyle name="20% - Accent1 3 2 6 3 3 4 2" xfId="23041" xr:uid="{00000000-0005-0000-0000-00005C590000}"/>
    <cellStyle name="20% - Accent1 3 2 6 3 3 4 2 2" xfId="23042" xr:uid="{00000000-0005-0000-0000-00005D590000}"/>
    <cellStyle name="20% - Accent1 3 2 6 3 3 4 2 2 2" xfId="23043" xr:uid="{00000000-0005-0000-0000-00005E590000}"/>
    <cellStyle name="20% - Accent1 3 2 6 3 3 4 2 3" xfId="23044" xr:uid="{00000000-0005-0000-0000-00005F590000}"/>
    <cellStyle name="20% - Accent1 3 2 6 3 3 4 3" xfId="23045" xr:uid="{00000000-0005-0000-0000-000060590000}"/>
    <cellStyle name="20% - Accent1 3 2 6 3 3 4 3 2" xfId="23046" xr:uid="{00000000-0005-0000-0000-000061590000}"/>
    <cellStyle name="20% - Accent1 3 2 6 3 3 4 4" xfId="23047" xr:uid="{00000000-0005-0000-0000-000062590000}"/>
    <cellStyle name="20% - Accent1 3 2 6 3 3 5" xfId="23048" xr:uid="{00000000-0005-0000-0000-000063590000}"/>
    <cellStyle name="20% - Accent1 3 2 6 3 3 5 2" xfId="23049" xr:uid="{00000000-0005-0000-0000-000064590000}"/>
    <cellStyle name="20% - Accent1 3 2 6 3 3 5 2 2" xfId="23050" xr:uid="{00000000-0005-0000-0000-000065590000}"/>
    <cellStyle name="20% - Accent1 3 2 6 3 3 5 3" xfId="23051" xr:uid="{00000000-0005-0000-0000-000066590000}"/>
    <cellStyle name="20% - Accent1 3 2 6 3 3 6" xfId="23052" xr:uid="{00000000-0005-0000-0000-000067590000}"/>
    <cellStyle name="20% - Accent1 3 2 6 3 3 6 2" xfId="23053" xr:uid="{00000000-0005-0000-0000-000068590000}"/>
    <cellStyle name="20% - Accent1 3 2 6 3 3 6 2 2" xfId="23054" xr:uid="{00000000-0005-0000-0000-000069590000}"/>
    <cellStyle name="20% - Accent1 3 2 6 3 3 6 3" xfId="23055" xr:uid="{00000000-0005-0000-0000-00006A590000}"/>
    <cellStyle name="20% - Accent1 3 2 6 3 3 7" xfId="23056" xr:uid="{00000000-0005-0000-0000-00006B590000}"/>
    <cellStyle name="20% - Accent1 3 2 6 3 3 7 2" xfId="23057" xr:uid="{00000000-0005-0000-0000-00006C590000}"/>
    <cellStyle name="20% - Accent1 3 2 6 3 3 8" xfId="23058" xr:uid="{00000000-0005-0000-0000-00006D590000}"/>
    <cellStyle name="20% - Accent1 3 2 6 3 3 8 2" xfId="23059" xr:uid="{00000000-0005-0000-0000-00006E590000}"/>
    <cellStyle name="20% - Accent1 3 2 6 3 3 9" xfId="23060" xr:uid="{00000000-0005-0000-0000-00006F590000}"/>
    <cellStyle name="20% - Accent1 3 2 6 3 4" xfId="23061" xr:uid="{00000000-0005-0000-0000-000070590000}"/>
    <cellStyle name="20% - Accent1 3 2 6 3 4 2" xfId="23062" xr:uid="{00000000-0005-0000-0000-000071590000}"/>
    <cellStyle name="20% - Accent1 3 2 6 3 4 2 2" xfId="23063" xr:uid="{00000000-0005-0000-0000-000072590000}"/>
    <cellStyle name="20% - Accent1 3 2 6 3 4 2 2 2" xfId="23064" xr:uid="{00000000-0005-0000-0000-000073590000}"/>
    <cellStyle name="20% - Accent1 3 2 6 3 4 2 3" xfId="23065" xr:uid="{00000000-0005-0000-0000-000074590000}"/>
    <cellStyle name="20% - Accent1 3 2 6 3 4 3" xfId="23066" xr:uid="{00000000-0005-0000-0000-000075590000}"/>
    <cellStyle name="20% - Accent1 3 2 6 3 4 3 2" xfId="23067" xr:uid="{00000000-0005-0000-0000-000076590000}"/>
    <cellStyle name="20% - Accent1 3 2 6 3 4 4" xfId="23068" xr:uid="{00000000-0005-0000-0000-000077590000}"/>
    <cellStyle name="20% - Accent1 3 2 6 3 5" xfId="23069" xr:uid="{00000000-0005-0000-0000-000078590000}"/>
    <cellStyle name="20% - Accent1 3 2 6 3 5 2" xfId="23070" xr:uid="{00000000-0005-0000-0000-000079590000}"/>
    <cellStyle name="20% - Accent1 3 2 6 3 5 2 2" xfId="23071" xr:uid="{00000000-0005-0000-0000-00007A590000}"/>
    <cellStyle name="20% - Accent1 3 2 6 3 5 2 2 2" xfId="23072" xr:uid="{00000000-0005-0000-0000-00007B590000}"/>
    <cellStyle name="20% - Accent1 3 2 6 3 5 2 3" xfId="23073" xr:uid="{00000000-0005-0000-0000-00007C590000}"/>
    <cellStyle name="20% - Accent1 3 2 6 3 5 3" xfId="23074" xr:uid="{00000000-0005-0000-0000-00007D590000}"/>
    <cellStyle name="20% - Accent1 3 2 6 3 5 3 2" xfId="23075" xr:uid="{00000000-0005-0000-0000-00007E590000}"/>
    <cellStyle name="20% - Accent1 3 2 6 3 5 4" xfId="23076" xr:uid="{00000000-0005-0000-0000-00007F590000}"/>
    <cellStyle name="20% - Accent1 3 2 6 3 6" xfId="23077" xr:uid="{00000000-0005-0000-0000-000080590000}"/>
    <cellStyle name="20% - Accent1 3 2 6 3 6 2" xfId="23078" xr:uid="{00000000-0005-0000-0000-000081590000}"/>
    <cellStyle name="20% - Accent1 3 2 6 3 6 2 2" xfId="23079" xr:uid="{00000000-0005-0000-0000-000082590000}"/>
    <cellStyle name="20% - Accent1 3 2 6 3 6 2 2 2" xfId="23080" xr:uid="{00000000-0005-0000-0000-000083590000}"/>
    <cellStyle name="20% - Accent1 3 2 6 3 6 2 3" xfId="23081" xr:uid="{00000000-0005-0000-0000-000084590000}"/>
    <cellStyle name="20% - Accent1 3 2 6 3 6 3" xfId="23082" xr:uid="{00000000-0005-0000-0000-000085590000}"/>
    <cellStyle name="20% - Accent1 3 2 6 3 6 3 2" xfId="23083" xr:uid="{00000000-0005-0000-0000-000086590000}"/>
    <cellStyle name="20% - Accent1 3 2 6 3 6 4" xfId="23084" xr:uid="{00000000-0005-0000-0000-000087590000}"/>
    <cellStyle name="20% - Accent1 3 2 6 3 7" xfId="23085" xr:uid="{00000000-0005-0000-0000-000088590000}"/>
    <cellStyle name="20% - Accent1 3 2 6 3 7 2" xfId="23086" xr:uid="{00000000-0005-0000-0000-000089590000}"/>
    <cellStyle name="20% - Accent1 3 2 6 3 7 2 2" xfId="23087" xr:uid="{00000000-0005-0000-0000-00008A590000}"/>
    <cellStyle name="20% - Accent1 3 2 6 3 7 3" xfId="23088" xr:uid="{00000000-0005-0000-0000-00008B590000}"/>
    <cellStyle name="20% - Accent1 3 2 6 3 8" xfId="23089" xr:uid="{00000000-0005-0000-0000-00008C590000}"/>
    <cellStyle name="20% - Accent1 3 2 6 3 8 2" xfId="23090" xr:uid="{00000000-0005-0000-0000-00008D590000}"/>
    <cellStyle name="20% - Accent1 3 2 6 3 8 2 2" xfId="23091" xr:uid="{00000000-0005-0000-0000-00008E590000}"/>
    <cellStyle name="20% - Accent1 3 2 6 3 8 3" xfId="23092" xr:uid="{00000000-0005-0000-0000-00008F590000}"/>
    <cellStyle name="20% - Accent1 3 2 6 3 9" xfId="23093" xr:uid="{00000000-0005-0000-0000-000090590000}"/>
    <cellStyle name="20% - Accent1 3 2 6 3 9 2" xfId="23094" xr:uid="{00000000-0005-0000-0000-000091590000}"/>
    <cellStyle name="20% - Accent1 3 2 6 4" xfId="23095" xr:uid="{00000000-0005-0000-0000-000092590000}"/>
    <cellStyle name="20% - Accent1 3 2 6 4 10" xfId="23096" xr:uid="{00000000-0005-0000-0000-000093590000}"/>
    <cellStyle name="20% - Accent1 3 2 6 4 10 2" xfId="23097" xr:uid="{00000000-0005-0000-0000-000094590000}"/>
    <cellStyle name="20% - Accent1 3 2 6 4 11" xfId="23098" xr:uid="{00000000-0005-0000-0000-000095590000}"/>
    <cellStyle name="20% - Accent1 3 2 6 4 2" xfId="23099" xr:uid="{00000000-0005-0000-0000-000096590000}"/>
    <cellStyle name="20% - Accent1 3 2 6 4 2 2" xfId="23100" xr:uid="{00000000-0005-0000-0000-000097590000}"/>
    <cellStyle name="20% - Accent1 3 2 6 4 2 2 2" xfId="23101" xr:uid="{00000000-0005-0000-0000-000098590000}"/>
    <cellStyle name="20% - Accent1 3 2 6 4 2 2 2 2" xfId="23102" xr:uid="{00000000-0005-0000-0000-000099590000}"/>
    <cellStyle name="20% - Accent1 3 2 6 4 2 2 2 2 2" xfId="23103" xr:uid="{00000000-0005-0000-0000-00009A590000}"/>
    <cellStyle name="20% - Accent1 3 2 6 4 2 2 2 3" xfId="23104" xr:uid="{00000000-0005-0000-0000-00009B590000}"/>
    <cellStyle name="20% - Accent1 3 2 6 4 2 2 3" xfId="23105" xr:uid="{00000000-0005-0000-0000-00009C590000}"/>
    <cellStyle name="20% - Accent1 3 2 6 4 2 2 3 2" xfId="23106" xr:uid="{00000000-0005-0000-0000-00009D590000}"/>
    <cellStyle name="20% - Accent1 3 2 6 4 2 2 4" xfId="23107" xr:uid="{00000000-0005-0000-0000-00009E590000}"/>
    <cellStyle name="20% - Accent1 3 2 6 4 2 3" xfId="23108" xr:uid="{00000000-0005-0000-0000-00009F590000}"/>
    <cellStyle name="20% - Accent1 3 2 6 4 2 3 2" xfId="23109" xr:uid="{00000000-0005-0000-0000-0000A0590000}"/>
    <cellStyle name="20% - Accent1 3 2 6 4 2 3 2 2" xfId="23110" xr:uid="{00000000-0005-0000-0000-0000A1590000}"/>
    <cellStyle name="20% - Accent1 3 2 6 4 2 3 2 2 2" xfId="23111" xr:uid="{00000000-0005-0000-0000-0000A2590000}"/>
    <cellStyle name="20% - Accent1 3 2 6 4 2 3 2 3" xfId="23112" xr:uid="{00000000-0005-0000-0000-0000A3590000}"/>
    <cellStyle name="20% - Accent1 3 2 6 4 2 3 3" xfId="23113" xr:uid="{00000000-0005-0000-0000-0000A4590000}"/>
    <cellStyle name="20% - Accent1 3 2 6 4 2 3 3 2" xfId="23114" xr:uid="{00000000-0005-0000-0000-0000A5590000}"/>
    <cellStyle name="20% - Accent1 3 2 6 4 2 3 4" xfId="23115" xr:uid="{00000000-0005-0000-0000-0000A6590000}"/>
    <cellStyle name="20% - Accent1 3 2 6 4 2 4" xfId="23116" xr:uid="{00000000-0005-0000-0000-0000A7590000}"/>
    <cellStyle name="20% - Accent1 3 2 6 4 2 4 2" xfId="23117" xr:uid="{00000000-0005-0000-0000-0000A8590000}"/>
    <cellStyle name="20% - Accent1 3 2 6 4 2 4 2 2" xfId="23118" xr:uid="{00000000-0005-0000-0000-0000A9590000}"/>
    <cellStyle name="20% - Accent1 3 2 6 4 2 4 2 2 2" xfId="23119" xr:uid="{00000000-0005-0000-0000-0000AA590000}"/>
    <cellStyle name="20% - Accent1 3 2 6 4 2 4 2 3" xfId="23120" xr:uid="{00000000-0005-0000-0000-0000AB590000}"/>
    <cellStyle name="20% - Accent1 3 2 6 4 2 4 3" xfId="23121" xr:uid="{00000000-0005-0000-0000-0000AC590000}"/>
    <cellStyle name="20% - Accent1 3 2 6 4 2 4 3 2" xfId="23122" xr:uid="{00000000-0005-0000-0000-0000AD590000}"/>
    <cellStyle name="20% - Accent1 3 2 6 4 2 4 4" xfId="23123" xr:uid="{00000000-0005-0000-0000-0000AE590000}"/>
    <cellStyle name="20% - Accent1 3 2 6 4 2 5" xfId="23124" xr:uid="{00000000-0005-0000-0000-0000AF590000}"/>
    <cellStyle name="20% - Accent1 3 2 6 4 2 5 2" xfId="23125" xr:uid="{00000000-0005-0000-0000-0000B0590000}"/>
    <cellStyle name="20% - Accent1 3 2 6 4 2 5 2 2" xfId="23126" xr:uid="{00000000-0005-0000-0000-0000B1590000}"/>
    <cellStyle name="20% - Accent1 3 2 6 4 2 5 3" xfId="23127" xr:uid="{00000000-0005-0000-0000-0000B2590000}"/>
    <cellStyle name="20% - Accent1 3 2 6 4 2 6" xfId="23128" xr:uid="{00000000-0005-0000-0000-0000B3590000}"/>
    <cellStyle name="20% - Accent1 3 2 6 4 2 6 2" xfId="23129" xr:uid="{00000000-0005-0000-0000-0000B4590000}"/>
    <cellStyle name="20% - Accent1 3 2 6 4 2 6 2 2" xfId="23130" xr:uid="{00000000-0005-0000-0000-0000B5590000}"/>
    <cellStyle name="20% - Accent1 3 2 6 4 2 6 3" xfId="23131" xr:uid="{00000000-0005-0000-0000-0000B6590000}"/>
    <cellStyle name="20% - Accent1 3 2 6 4 2 7" xfId="23132" xr:uid="{00000000-0005-0000-0000-0000B7590000}"/>
    <cellStyle name="20% - Accent1 3 2 6 4 2 7 2" xfId="23133" xr:uid="{00000000-0005-0000-0000-0000B8590000}"/>
    <cellStyle name="20% - Accent1 3 2 6 4 2 8" xfId="23134" xr:uid="{00000000-0005-0000-0000-0000B9590000}"/>
    <cellStyle name="20% - Accent1 3 2 6 4 2 8 2" xfId="23135" xr:uid="{00000000-0005-0000-0000-0000BA590000}"/>
    <cellStyle name="20% - Accent1 3 2 6 4 2 9" xfId="23136" xr:uid="{00000000-0005-0000-0000-0000BB590000}"/>
    <cellStyle name="20% - Accent1 3 2 6 4 3" xfId="23137" xr:uid="{00000000-0005-0000-0000-0000BC590000}"/>
    <cellStyle name="20% - Accent1 3 2 6 4 3 2" xfId="23138" xr:uid="{00000000-0005-0000-0000-0000BD590000}"/>
    <cellStyle name="20% - Accent1 3 2 6 4 3 2 2" xfId="23139" xr:uid="{00000000-0005-0000-0000-0000BE590000}"/>
    <cellStyle name="20% - Accent1 3 2 6 4 3 2 2 2" xfId="23140" xr:uid="{00000000-0005-0000-0000-0000BF590000}"/>
    <cellStyle name="20% - Accent1 3 2 6 4 3 2 2 2 2" xfId="23141" xr:uid="{00000000-0005-0000-0000-0000C0590000}"/>
    <cellStyle name="20% - Accent1 3 2 6 4 3 2 2 3" xfId="23142" xr:uid="{00000000-0005-0000-0000-0000C1590000}"/>
    <cellStyle name="20% - Accent1 3 2 6 4 3 2 3" xfId="23143" xr:uid="{00000000-0005-0000-0000-0000C2590000}"/>
    <cellStyle name="20% - Accent1 3 2 6 4 3 2 3 2" xfId="23144" xr:uid="{00000000-0005-0000-0000-0000C3590000}"/>
    <cellStyle name="20% - Accent1 3 2 6 4 3 2 4" xfId="23145" xr:uid="{00000000-0005-0000-0000-0000C4590000}"/>
    <cellStyle name="20% - Accent1 3 2 6 4 3 3" xfId="23146" xr:uid="{00000000-0005-0000-0000-0000C5590000}"/>
    <cellStyle name="20% - Accent1 3 2 6 4 3 3 2" xfId="23147" xr:uid="{00000000-0005-0000-0000-0000C6590000}"/>
    <cellStyle name="20% - Accent1 3 2 6 4 3 3 2 2" xfId="23148" xr:uid="{00000000-0005-0000-0000-0000C7590000}"/>
    <cellStyle name="20% - Accent1 3 2 6 4 3 3 2 2 2" xfId="23149" xr:uid="{00000000-0005-0000-0000-0000C8590000}"/>
    <cellStyle name="20% - Accent1 3 2 6 4 3 3 2 3" xfId="23150" xr:uid="{00000000-0005-0000-0000-0000C9590000}"/>
    <cellStyle name="20% - Accent1 3 2 6 4 3 3 3" xfId="23151" xr:uid="{00000000-0005-0000-0000-0000CA590000}"/>
    <cellStyle name="20% - Accent1 3 2 6 4 3 3 3 2" xfId="23152" xr:uid="{00000000-0005-0000-0000-0000CB590000}"/>
    <cellStyle name="20% - Accent1 3 2 6 4 3 3 4" xfId="23153" xr:uid="{00000000-0005-0000-0000-0000CC590000}"/>
    <cellStyle name="20% - Accent1 3 2 6 4 3 4" xfId="23154" xr:uid="{00000000-0005-0000-0000-0000CD590000}"/>
    <cellStyle name="20% - Accent1 3 2 6 4 3 4 2" xfId="23155" xr:uid="{00000000-0005-0000-0000-0000CE590000}"/>
    <cellStyle name="20% - Accent1 3 2 6 4 3 4 2 2" xfId="23156" xr:uid="{00000000-0005-0000-0000-0000CF590000}"/>
    <cellStyle name="20% - Accent1 3 2 6 4 3 4 2 2 2" xfId="23157" xr:uid="{00000000-0005-0000-0000-0000D0590000}"/>
    <cellStyle name="20% - Accent1 3 2 6 4 3 4 2 3" xfId="23158" xr:uid="{00000000-0005-0000-0000-0000D1590000}"/>
    <cellStyle name="20% - Accent1 3 2 6 4 3 4 3" xfId="23159" xr:uid="{00000000-0005-0000-0000-0000D2590000}"/>
    <cellStyle name="20% - Accent1 3 2 6 4 3 4 3 2" xfId="23160" xr:uid="{00000000-0005-0000-0000-0000D3590000}"/>
    <cellStyle name="20% - Accent1 3 2 6 4 3 4 4" xfId="23161" xr:uid="{00000000-0005-0000-0000-0000D4590000}"/>
    <cellStyle name="20% - Accent1 3 2 6 4 3 5" xfId="23162" xr:uid="{00000000-0005-0000-0000-0000D5590000}"/>
    <cellStyle name="20% - Accent1 3 2 6 4 3 5 2" xfId="23163" xr:uid="{00000000-0005-0000-0000-0000D6590000}"/>
    <cellStyle name="20% - Accent1 3 2 6 4 3 5 2 2" xfId="23164" xr:uid="{00000000-0005-0000-0000-0000D7590000}"/>
    <cellStyle name="20% - Accent1 3 2 6 4 3 5 3" xfId="23165" xr:uid="{00000000-0005-0000-0000-0000D8590000}"/>
    <cellStyle name="20% - Accent1 3 2 6 4 3 6" xfId="23166" xr:uid="{00000000-0005-0000-0000-0000D9590000}"/>
    <cellStyle name="20% - Accent1 3 2 6 4 3 6 2" xfId="23167" xr:uid="{00000000-0005-0000-0000-0000DA590000}"/>
    <cellStyle name="20% - Accent1 3 2 6 4 3 6 2 2" xfId="23168" xr:uid="{00000000-0005-0000-0000-0000DB590000}"/>
    <cellStyle name="20% - Accent1 3 2 6 4 3 6 3" xfId="23169" xr:uid="{00000000-0005-0000-0000-0000DC590000}"/>
    <cellStyle name="20% - Accent1 3 2 6 4 3 7" xfId="23170" xr:uid="{00000000-0005-0000-0000-0000DD590000}"/>
    <cellStyle name="20% - Accent1 3 2 6 4 3 7 2" xfId="23171" xr:uid="{00000000-0005-0000-0000-0000DE590000}"/>
    <cellStyle name="20% - Accent1 3 2 6 4 3 8" xfId="23172" xr:uid="{00000000-0005-0000-0000-0000DF590000}"/>
    <cellStyle name="20% - Accent1 3 2 6 4 3 8 2" xfId="23173" xr:uid="{00000000-0005-0000-0000-0000E0590000}"/>
    <cellStyle name="20% - Accent1 3 2 6 4 3 9" xfId="23174" xr:uid="{00000000-0005-0000-0000-0000E1590000}"/>
    <cellStyle name="20% - Accent1 3 2 6 4 4" xfId="23175" xr:uid="{00000000-0005-0000-0000-0000E2590000}"/>
    <cellStyle name="20% - Accent1 3 2 6 4 4 2" xfId="23176" xr:uid="{00000000-0005-0000-0000-0000E3590000}"/>
    <cellStyle name="20% - Accent1 3 2 6 4 4 2 2" xfId="23177" xr:uid="{00000000-0005-0000-0000-0000E4590000}"/>
    <cellStyle name="20% - Accent1 3 2 6 4 4 2 2 2" xfId="23178" xr:uid="{00000000-0005-0000-0000-0000E5590000}"/>
    <cellStyle name="20% - Accent1 3 2 6 4 4 2 3" xfId="23179" xr:uid="{00000000-0005-0000-0000-0000E6590000}"/>
    <cellStyle name="20% - Accent1 3 2 6 4 4 3" xfId="23180" xr:uid="{00000000-0005-0000-0000-0000E7590000}"/>
    <cellStyle name="20% - Accent1 3 2 6 4 4 3 2" xfId="23181" xr:uid="{00000000-0005-0000-0000-0000E8590000}"/>
    <cellStyle name="20% - Accent1 3 2 6 4 4 4" xfId="23182" xr:uid="{00000000-0005-0000-0000-0000E9590000}"/>
    <cellStyle name="20% - Accent1 3 2 6 4 5" xfId="23183" xr:uid="{00000000-0005-0000-0000-0000EA590000}"/>
    <cellStyle name="20% - Accent1 3 2 6 4 5 2" xfId="23184" xr:uid="{00000000-0005-0000-0000-0000EB590000}"/>
    <cellStyle name="20% - Accent1 3 2 6 4 5 2 2" xfId="23185" xr:uid="{00000000-0005-0000-0000-0000EC590000}"/>
    <cellStyle name="20% - Accent1 3 2 6 4 5 2 2 2" xfId="23186" xr:uid="{00000000-0005-0000-0000-0000ED590000}"/>
    <cellStyle name="20% - Accent1 3 2 6 4 5 2 3" xfId="23187" xr:uid="{00000000-0005-0000-0000-0000EE590000}"/>
    <cellStyle name="20% - Accent1 3 2 6 4 5 3" xfId="23188" xr:uid="{00000000-0005-0000-0000-0000EF590000}"/>
    <cellStyle name="20% - Accent1 3 2 6 4 5 3 2" xfId="23189" xr:uid="{00000000-0005-0000-0000-0000F0590000}"/>
    <cellStyle name="20% - Accent1 3 2 6 4 5 4" xfId="23190" xr:uid="{00000000-0005-0000-0000-0000F1590000}"/>
    <cellStyle name="20% - Accent1 3 2 6 4 6" xfId="23191" xr:uid="{00000000-0005-0000-0000-0000F2590000}"/>
    <cellStyle name="20% - Accent1 3 2 6 4 6 2" xfId="23192" xr:uid="{00000000-0005-0000-0000-0000F3590000}"/>
    <cellStyle name="20% - Accent1 3 2 6 4 6 2 2" xfId="23193" xr:uid="{00000000-0005-0000-0000-0000F4590000}"/>
    <cellStyle name="20% - Accent1 3 2 6 4 6 2 2 2" xfId="23194" xr:uid="{00000000-0005-0000-0000-0000F5590000}"/>
    <cellStyle name="20% - Accent1 3 2 6 4 6 2 3" xfId="23195" xr:uid="{00000000-0005-0000-0000-0000F6590000}"/>
    <cellStyle name="20% - Accent1 3 2 6 4 6 3" xfId="23196" xr:uid="{00000000-0005-0000-0000-0000F7590000}"/>
    <cellStyle name="20% - Accent1 3 2 6 4 6 3 2" xfId="23197" xr:uid="{00000000-0005-0000-0000-0000F8590000}"/>
    <cellStyle name="20% - Accent1 3 2 6 4 6 4" xfId="23198" xr:uid="{00000000-0005-0000-0000-0000F9590000}"/>
    <cellStyle name="20% - Accent1 3 2 6 4 7" xfId="23199" xr:uid="{00000000-0005-0000-0000-0000FA590000}"/>
    <cellStyle name="20% - Accent1 3 2 6 4 7 2" xfId="23200" xr:uid="{00000000-0005-0000-0000-0000FB590000}"/>
    <cellStyle name="20% - Accent1 3 2 6 4 7 2 2" xfId="23201" xr:uid="{00000000-0005-0000-0000-0000FC590000}"/>
    <cellStyle name="20% - Accent1 3 2 6 4 7 3" xfId="23202" xr:uid="{00000000-0005-0000-0000-0000FD590000}"/>
    <cellStyle name="20% - Accent1 3 2 6 4 8" xfId="23203" xr:uid="{00000000-0005-0000-0000-0000FE590000}"/>
    <cellStyle name="20% - Accent1 3 2 6 4 8 2" xfId="23204" xr:uid="{00000000-0005-0000-0000-0000FF590000}"/>
    <cellStyle name="20% - Accent1 3 2 6 4 8 2 2" xfId="23205" xr:uid="{00000000-0005-0000-0000-0000005A0000}"/>
    <cellStyle name="20% - Accent1 3 2 6 4 8 3" xfId="23206" xr:uid="{00000000-0005-0000-0000-0000015A0000}"/>
    <cellStyle name="20% - Accent1 3 2 6 4 9" xfId="23207" xr:uid="{00000000-0005-0000-0000-0000025A0000}"/>
    <cellStyle name="20% - Accent1 3 2 6 4 9 2" xfId="23208" xr:uid="{00000000-0005-0000-0000-0000035A0000}"/>
    <cellStyle name="20% - Accent1 3 2 6 5" xfId="23209" xr:uid="{00000000-0005-0000-0000-0000045A0000}"/>
    <cellStyle name="20% - Accent1 3 2 6 5 2" xfId="23210" xr:uid="{00000000-0005-0000-0000-0000055A0000}"/>
    <cellStyle name="20% - Accent1 3 2 6 5 2 2" xfId="23211" xr:uid="{00000000-0005-0000-0000-0000065A0000}"/>
    <cellStyle name="20% - Accent1 3 2 6 5 2 2 2" xfId="23212" xr:uid="{00000000-0005-0000-0000-0000075A0000}"/>
    <cellStyle name="20% - Accent1 3 2 6 5 2 2 2 2" xfId="23213" xr:uid="{00000000-0005-0000-0000-0000085A0000}"/>
    <cellStyle name="20% - Accent1 3 2 6 5 2 2 3" xfId="23214" xr:uid="{00000000-0005-0000-0000-0000095A0000}"/>
    <cellStyle name="20% - Accent1 3 2 6 5 2 3" xfId="23215" xr:uid="{00000000-0005-0000-0000-00000A5A0000}"/>
    <cellStyle name="20% - Accent1 3 2 6 5 2 3 2" xfId="23216" xr:uid="{00000000-0005-0000-0000-00000B5A0000}"/>
    <cellStyle name="20% - Accent1 3 2 6 5 2 4" xfId="23217" xr:uid="{00000000-0005-0000-0000-00000C5A0000}"/>
    <cellStyle name="20% - Accent1 3 2 6 5 3" xfId="23218" xr:uid="{00000000-0005-0000-0000-00000D5A0000}"/>
    <cellStyle name="20% - Accent1 3 2 6 5 3 2" xfId="23219" xr:uid="{00000000-0005-0000-0000-00000E5A0000}"/>
    <cellStyle name="20% - Accent1 3 2 6 5 3 2 2" xfId="23220" xr:uid="{00000000-0005-0000-0000-00000F5A0000}"/>
    <cellStyle name="20% - Accent1 3 2 6 5 3 2 2 2" xfId="23221" xr:uid="{00000000-0005-0000-0000-0000105A0000}"/>
    <cellStyle name="20% - Accent1 3 2 6 5 3 2 3" xfId="23222" xr:uid="{00000000-0005-0000-0000-0000115A0000}"/>
    <cellStyle name="20% - Accent1 3 2 6 5 3 3" xfId="23223" xr:uid="{00000000-0005-0000-0000-0000125A0000}"/>
    <cellStyle name="20% - Accent1 3 2 6 5 3 3 2" xfId="23224" xr:uid="{00000000-0005-0000-0000-0000135A0000}"/>
    <cellStyle name="20% - Accent1 3 2 6 5 3 4" xfId="23225" xr:uid="{00000000-0005-0000-0000-0000145A0000}"/>
    <cellStyle name="20% - Accent1 3 2 6 5 4" xfId="23226" xr:uid="{00000000-0005-0000-0000-0000155A0000}"/>
    <cellStyle name="20% - Accent1 3 2 6 5 4 2" xfId="23227" xr:uid="{00000000-0005-0000-0000-0000165A0000}"/>
    <cellStyle name="20% - Accent1 3 2 6 5 4 2 2" xfId="23228" xr:uid="{00000000-0005-0000-0000-0000175A0000}"/>
    <cellStyle name="20% - Accent1 3 2 6 5 4 2 2 2" xfId="23229" xr:uid="{00000000-0005-0000-0000-0000185A0000}"/>
    <cellStyle name="20% - Accent1 3 2 6 5 4 2 3" xfId="23230" xr:uid="{00000000-0005-0000-0000-0000195A0000}"/>
    <cellStyle name="20% - Accent1 3 2 6 5 4 3" xfId="23231" xr:uid="{00000000-0005-0000-0000-00001A5A0000}"/>
    <cellStyle name="20% - Accent1 3 2 6 5 4 3 2" xfId="23232" xr:uid="{00000000-0005-0000-0000-00001B5A0000}"/>
    <cellStyle name="20% - Accent1 3 2 6 5 4 4" xfId="23233" xr:uid="{00000000-0005-0000-0000-00001C5A0000}"/>
    <cellStyle name="20% - Accent1 3 2 6 5 5" xfId="23234" xr:uid="{00000000-0005-0000-0000-00001D5A0000}"/>
    <cellStyle name="20% - Accent1 3 2 6 5 5 2" xfId="23235" xr:uid="{00000000-0005-0000-0000-00001E5A0000}"/>
    <cellStyle name="20% - Accent1 3 2 6 5 5 2 2" xfId="23236" xr:uid="{00000000-0005-0000-0000-00001F5A0000}"/>
    <cellStyle name="20% - Accent1 3 2 6 5 5 3" xfId="23237" xr:uid="{00000000-0005-0000-0000-0000205A0000}"/>
    <cellStyle name="20% - Accent1 3 2 6 5 6" xfId="23238" xr:uid="{00000000-0005-0000-0000-0000215A0000}"/>
    <cellStyle name="20% - Accent1 3 2 6 5 6 2" xfId="23239" xr:uid="{00000000-0005-0000-0000-0000225A0000}"/>
    <cellStyle name="20% - Accent1 3 2 6 5 6 2 2" xfId="23240" xr:uid="{00000000-0005-0000-0000-0000235A0000}"/>
    <cellStyle name="20% - Accent1 3 2 6 5 6 3" xfId="23241" xr:uid="{00000000-0005-0000-0000-0000245A0000}"/>
    <cellStyle name="20% - Accent1 3 2 6 5 7" xfId="23242" xr:uid="{00000000-0005-0000-0000-0000255A0000}"/>
    <cellStyle name="20% - Accent1 3 2 6 5 7 2" xfId="23243" xr:uid="{00000000-0005-0000-0000-0000265A0000}"/>
    <cellStyle name="20% - Accent1 3 2 6 5 8" xfId="23244" xr:uid="{00000000-0005-0000-0000-0000275A0000}"/>
    <cellStyle name="20% - Accent1 3 2 6 5 8 2" xfId="23245" xr:uid="{00000000-0005-0000-0000-0000285A0000}"/>
    <cellStyle name="20% - Accent1 3 2 6 5 9" xfId="23246" xr:uid="{00000000-0005-0000-0000-0000295A0000}"/>
    <cellStyle name="20% - Accent1 3 2 6 6" xfId="23247" xr:uid="{00000000-0005-0000-0000-00002A5A0000}"/>
    <cellStyle name="20% - Accent1 3 2 6 6 2" xfId="23248" xr:uid="{00000000-0005-0000-0000-00002B5A0000}"/>
    <cellStyle name="20% - Accent1 3 2 6 6 2 2" xfId="23249" xr:uid="{00000000-0005-0000-0000-00002C5A0000}"/>
    <cellStyle name="20% - Accent1 3 2 6 6 2 2 2" xfId="23250" xr:uid="{00000000-0005-0000-0000-00002D5A0000}"/>
    <cellStyle name="20% - Accent1 3 2 6 6 2 2 2 2" xfId="23251" xr:uid="{00000000-0005-0000-0000-00002E5A0000}"/>
    <cellStyle name="20% - Accent1 3 2 6 6 2 2 3" xfId="23252" xr:uid="{00000000-0005-0000-0000-00002F5A0000}"/>
    <cellStyle name="20% - Accent1 3 2 6 6 2 3" xfId="23253" xr:uid="{00000000-0005-0000-0000-0000305A0000}"/>
    <cellStyle name="20% - Accent1 3 2 6 6 2 3 2" xfId="23254" xr:uid="{00000000-0005-0000-0000-0000315A0000}"/>
    <cellStyle name="20% - Accent1 3 2 6 6 2 4" xfId="23255" xr:uid="{00000000-0005-0000-0000-0000325A0000}"/>
    <cellStyle name="20% - Accent1 3 2 6 6 3" xfId="23256" xr:uid="{00000000-0005-0000-0000-0000335A0000}"/>
    <cellStyle name="20% - Accent1 3 2 6 6 3 2" xfId="23257" xr:uid="{00000000-0005-0000-0000-0000345A0000}"/>
    <cellStyle name="20% - Accent1 3 2 6 6 3 2 2" xfId="23258" xr:uid="{00000000-0005-0000-0000-0000355A0000}"/>
    <cellStyle name="20% - Accent1 3 2 6 6 3 2 2 2" xfId="23259" xr:uid="{00000000-0005-0000-0000-0000365A0000}"/>
    <cellStyle name="20% - Accent1 3 2 6 6 3 2 3" xfId="23260" xr:uid="{00000000-0005-0000-0000-0000375A0000}"/>
    <cellStyle name="20% - Accent1 3 2 6 6 3 3" xfId="23261" xr:uid="{00000000-0005-0000-0000-0000385A0000}"/>
    <cellStyle name="20% - Accent1 3 2 6 6 3 3 2" xfId="23262" xr:uid="{00000000-0005-0000-0000-0000395A0000}"/>
    <cellStyle name="20% - Accent1 3 2 6 6 3 4" xfId="23263" xr:uid="{00000000-0005-0000-0000-00003A5A0000}"/>
    <cellStyle name="20% - Accent1 3 2 6 6 4" xfId="23264" xr:uid="{00000000-0005-0000-0000-00003B5A0000}"/>
    <cellStyle name="20% - Accent1 3 2 6 6 4 2" xfId="23265" xr:uid="{00000000-0005-0000-0000-00003C5A0000}"/>
    <cellStyle name="20% - Accent1 3 2 6 6 4 2 2" xfId="23266" xr:uid="{00000000-0005-0000-0000-00003D5A0000}"/>
    <cellStyle name="20% - Accent1 3 2 6 6 4 2 2 2" xfId="23267" xr:uid="{00000000-0005-0000-0000-00003E5A0000}"/>
    <cellStyle name="20% - Accent1 3 2 6 6 4 2 3" xfId="23268" xr:uid="{00000000-0005-0000-0000-00003F5A0000}"/>
    <cellStyle name="20% - Accent1 3 2 6 6 4 3" xfId="23269" xr:uid="{00000000-0005-0000-0000-0000405A0000}"/>
    <cellStyle name="20% - Accent1 3 2 6 6 4 3 2" xfId="23270" xr:uid="{00000000-0005-0000-0000-0000415A0000}"/>
    <cellStyle name="20% - Accent1 3 2 6 6 4 4" xfId="23271" xr:uid="{00000000-0005-0000-0000-0000425A0000}"/>
    <cellStyle name="20% - Accent1 3 2 6 6 5" xfId="23272" xr:uid="{00000000-0005-0000-0000-0000435A0000}"/>
    <cellStyle name="20% - Accent1 3 2 6 6 5 2" xfId="23273" xr:uid="{00000000-0005-0000-0000-0000445A0000}"/>
    <cellStyle name="20% - Accent1 3 2 6 6 5 2 2" xfId="23274" xr:uid="{00000000-0005-0000-0000-0000455A0000}"/>
    <cellStyle name="20% - Accent1 3 2 6 6 5 3" xfId="23275" xr:uid="{00000000-0005-0000-0000-0000465A0000}"/>
    <cellStyle name="20% - Accent1 3 2 6 6 6" xfId="23276" xr:uid="{00000000-0005-0000-0000-0000475A0000}"/>
    <cellStyle name="20% - Accent1 3 2 6 6 6 2" xfId="23277" xr:uid="{00000000-0005-0000-0000-0000485A0000}"/>
    <cellStyle name="20% - Accent1 3 2 6 6 6 2 2" xfId="23278" xr:uid="{00000000-0005-0000-0000-0000495A0000}"/>
    <cellStyle name="20% - Accent1 3 2 6 6 6 3" xfId="23279" xr:uid="{00000000-0005-0000-0000-00004A5A0000}"/>
    <cellStyle name="20% - Accent1 3 2 6 6 7" xfId="23280" xr:uid="{00000000-0005-0000-0000-00004B5A0000}"/>
    <cellStyle name="20% - Accent1 3 2 6 6 7 2" xfId="23281" xr:uid="{00000000-0005-0000-0000-00004C5A0000}"/>
    <cellStyle name="20% - Accent1 3 2 6 6 8" xfId="23282" xr:uid="{00000000-0005-0000-0000-00004D5A0000}"/>
    <cellStyle name="20% - Accent1 3 2 6 6 8 2" xfId="23283" xr:uid="{00000000-0005-0000-0000-00004E5A0000}"/>
    <cellStyle name="20% - Accent1 3 2 6 6 9" xfId="23284" xr:uid="{00000000-0005-0000-0000-00004F5A0000}"/>
    <cellStyle name="20% - Accent1 3 2 6 7" xfId="23285" xr:uid="{00000000-0005-0000-0000-0000505A0000}"/>
    <cellStyle name="20% - Accent1 3 2 6 7 2" xfId="23286" xr:uid="{00000000-0005-0000-0000-0000515A0000}"/>
    <cellStyle name="20% - Accent1 3 2 6 7 2 2" xfId="23287" xr:uid="{00000000-0005-0000-0000-0000525A0000}"/>
    <cellStyle name="20% - Accent1 3 2 6 7 2 2 2" xfId="23288" xr:uid="{00000000-0005-0000-0000-0000535A0000}"/>
    <cellStyle name="20% - Accent1 3 2 6 7 2 3" xfId="23289" xr:uid="{00000000-0005-0000-0000-0000545A0000}"/>
    <cellStyle name="20% - Accent1 3 2 6 7 3" xfId="23290" xr:uid="{00000000-0005-0000-0000-0000555A0000}"/>
    <cellStyle name="20% - Accent1 3 2 6 7 3 2" xfId="23291" xr:uid="{00000000-0005-0000-0000-0000565A0000}"/>
    <cellStyle name="20% - Accent1 3 2 6 7 4" xfId="23292" xr:uid="{00000000-0005-0000-0000-0000575A0000}"/>
    <cellStyle name="20% - Accent1 3 2 6 8" xfId="23293" xr:uid="{00000000-0005-0000-0000-0000585A0000}"/>
    <cellStyle name="20% - Accent1 3 2 6 8 2" xfId="23294" xr:uid="{00000000-0005-0000-0000-0000595A0000}"/>
    <cellStyle name="20% - Accent1 3 2 6 8 2 2" xfId="23295" xr:uid="{00000000-0005-0000-0000-00005A5A0000}"/>
    <cellStyle name="20% - Accent1 3 2 6 8 2 2 2" xfId="23296" xr:uid="{00000000-0005-0000-0000-00005B5A0000}"/>
    <cellStyle name="20% - Accent1 3 2 6 8 2 3" xfId="23297" xr:uid="{00000000-0005-0000-0000-00005C5A0000}"/>
    <cellStyle name="20% - Accent1 3 2 6 8 3" xfId="23298" xr:uid="{00000000-0005-0000-0000-00005D5A0000}"/>
    <cellStyle name="20% - Accent1 3 2 6 8 3 2" xfId="23299" xr:uid="{00000000-0005-0000-0000-00005E5A0000}"/>
    <cellStyle name="20% - Accent1 3 2 6 8 4" xfId="23300" xr:uid="{00000000-0005-0000-0000-00005F5A0000}"/>
    <cellStyle name="20% - Accent1 3 2 6 9" xfId="23301" xr:uid="{00000000-0005-0000-0000-0000605A0000}"/>
    <cellStyle name="20% - Accent1 3 2 6 9 2" xfId="23302" xr:uid="{00000000-0005-0000-0000-0000615A0000}"/>
    <cellStyle name="20% - Accent1 3 2 6 9 2 2" xfId="23303" xr:uid="{00000000-0005-0000-0000-0000625A0000}"/>
    <cellStyle name="20% - Accent1 3 2 6 9 2 2 2" xfId="23304" xr:uid="{00000000-0005-0000-0000-0000635A0000}"/>
    <cellStyle name="20% - Accent1 3 2 6 9 2 3" xfId="23305" xr:uid="{00000000-0005-0000-0000-0000645A0000}"/>
    <cellStyle name="20% - Accent1 3 2 6 9 3" xfId="23306" xr:uid="{00000000-0005-0000-0000-0000655A0000}"/>
    <cellStyle name="20% - Accent1 3 2 6 9 3 2" xfId="23307" xr:uid="{00000000-0005-0000-0000-0000665A0000}"/>
    <cellStyle name="20% - Accent1 3 2 6 9 4" xfId="23308" xr:uid="{00000000-0005-0000-0000-0000675A0000}"/>
    <cellStyle name="20% - Accent1 3 2 7" xfId="23309" xr:uid="{00000000-0005-0000-0000-0000685A0000}"/>
    <cellStyle name="20% - Accent1 3 2 7 10" xfId="23310" xr:uid="{00000000-0005-0000-0000-0000695A0000}"/>
    <cellStyle name="20% - Accent1 3 2 7 10 2" xfId="23311" xr:uid="{00000000-0005-0000-0000-00006A5A0000}"/>
    <cellStyle name="20% - Accent1 3 2 7 11" xfId="23312" xr:uid="{00000000-0005-0000-0000-00006B5A0000}"/>
    <cellStyle name="20% - Accent1 3 2 7 11 2" xfId="23313" xr:uid="{00000000-0005-0000-0000-00006C5A0000}"/>
    <cellStyle name="20% - Accent1 3 2 7 12" xfId="23314" xr:uid="{00000000-0005-0000-0000-00006D5A0000}"/>
    <cellStyle name="20% - Accent1 3 2 7 2" xfId="23315" xr:uid="{00000000-0005-0000-0000-00006E5A0000}"/>
    <cellStyle name="20% - Accent1 3 2 7 2 10" xfId="23316" xr:uid="{00000000-0005-0000-0000-00006F5A0000}"/>
    <cellStyle name="20% - Accent1 3 2 7 2 10 2" xfId="23317" xr:uid="{00000000-0005-0000-0000-0000705A0000}"/>
    <cellStyle name="20% - Accent1 3 2 7 2 11" xfId="23318" xr:uid="{00000000-0005-0000-0000-0000715A0000}"/>
    <cellStyle name="20% - Accent1 3 2 7 2 2" xfId="23319" xr:uid="{00000000-0005-0000-0000-0000725A0000}"/>
    <cellStyle name="20% - Accent1 3 2 7 2 2 2" xfId="23320" xr:uid="{00000000-0005-0000-0000-0000735A0000}"/>
    <cellStyle name="20% - Accent1 3 2 7 2 2 2 2" xfId="23321" xr:uid="{00000000-0005-0000-0000-0000745A0000}"/>
    <cellStyle name="20% - Accent1 3 2 7 2 2 2 2 2" xfId="23322" xr:uid="{00000000-0005-0000-0000-0000755A0000}"/>
    <cellStyle name="20% - Accent1 3 2 7 2 2 2 2 2 2" xfId="23323" xr:uid="{00000000-0005-0000-0000-0000765A0000}"/>
    <cellStyle name="20% - Accent1 3 2 7 2 2 2 2 3" xfId="23324" xr:uid="{00000000-0005-0000-0000-0000775A0000}"/>
    <cellStyle name="20% - Accent1 3 2 7 2 2 2 3" xfId="23325" xr:uid="{00000000-0005-0000-0000-0000785A0000}"/>
    <cellStyle name="20% - Accent1 3 2 7 2 2 2 3 2" xfId="23326" xr:uid="{00000000-0005-0000-0000-0000795A0000}"/>
    <cellStyle name="20% - Accent1 3 2 7 2 2 2 4" xfId="23327" xr:uid="{00000000-0005-0000-0000-00007A5A0000}"/>
    <cellStyle name="20% - Accent1 3 2 7 2 2 3" xfId="23328" xr:uid="{00000000-0005-0000-0000-00007B5A0000}"/>
    <cellStyle name="20% - Accent1 3 2 7 2 2 3 2" xfId="23329" xr:uid="{00000000-0005-0000-0000-00007C5A0000}"/>
    <cellStyle name="20% - Accent1 3 2 7 2 2 3 2 2" xfId="23330" xr:uid="{00000000-0005-0000-0000-00007D5A0000}"/>
    <cellStyle name="20% - Accent1 3 2 7 2 2 3 2 2 2" xfId="23331" xr:uid="{00000000-0005-0000-0000-00007E5A0000}"/>
    <cellStyle name="20% - Accent1 3 2 7 2 2 3 2 3" xfId="23332" xr:uid="{00000000-0005-0000-0000-00007F5A0000}"/>
    <cellStyle name="20% - Accent1 3 2 7 2 2 3 3" xfId="23333" xr:uid="{00000000-0005-0000-0000-0000805A0000}"/>
    <cellStyle name="20% - Accent1 3 2 7 2 2 3 3 2" xfId="23334" xr:uid="{00000000-0005-0000-0000-0000815A0000}"/>
    <cellStyle name="20% - Accent1 3 2 7 2 2 3 4" xfId="23335" xr:uid="{00000000-0005-0000-0000-0000825A0000}"/>
    <cellStyle name="20% - Accent1 3 2 7 2 2 4" xfId="23336" xr:uid="{00000000-0005-0000-0000-0000835A0000}"/>
    <cellStyle name="20% - Accent1 3 2 7 2 2 4 2" xfId="23337" xr:uid="{00000000-0005-0000-0000-0000845A0000}"/>
    <cellStyle name="20% - Accent1 3 2 7 2 2 4 2 2" xfId="23338" xr:uid="{00000000-0005-0000-0000-0000855A0000}"/>
    <cellStyle name="20% - Accent1 3 2 7 2 2 4 2 2 2" xfId="23339" xr:uid="{00000000-0005-0000-0000-0000865A0000}"/>
    <cellStyle name="20% - Accent1 3 2 7 2 2 4 2 3" xfId="23340" xr:uid="{00000000-0005-0000-0000-0000875A0000}"/>
    <cellStyle name="20% - Accent1 3 2 7 2 2 4 3" xfId="23341" xr:uid="{00000000-0005-0000-0000-0000885A0000}"/>
    <cellStyle name="20% - Accent1 3 2 7 2 2 4 3 2" xfId="23342" xr:uid="{00000000-0005-0000-0000-0000895A0000}"/>
    <cellStyle name="20% - Accent1 3 2 7 2 2 4 4" xfId="23343" xr:uid="{00000000-0005-0000-0000-00008A5A0000}"/>
    <cellStyle name="20% - Accent1 3 2 7 2 2 5" xfId="23344" xr:uid="{00000000-0005-0000-0000-00008B5A0000}"/>
    <cellStyle name="20% - Accent1 3 2 7 2 2 5 2" xfId="23345" xr:uid="{00000000-0005-0000-0000-00008C5A0000}"/>
    <cellStyle name="20% - Accent1 3 2 7 2 2 5 2 2" xfId="23346" xr:uid="{00000000-0005-0000-0000-00008D5A0000}"/>
    <cellStyle name="20% - Accent1 3 2 7 2 2 5 3" xfId="23347" xr:uid="{00000000-0005-0000-0000-00008E5A0000}"/>
    <cellStyle name="20% - Accent1 3 2 7 2 2 6" xfId="23348" xr:uid="{00000000-0005-0000-0000-00008F5A0000}"/>
    <cellStyle name="20% - Accent1 3 2 7 2 2 6 2" xfId="23349" xr:uid="{00000000-0005-0000-0000-0000905A0000}"/>
    <cellStyle name="20% - Accent1 3 2 7 2 2 6 2 2" xfId="23350" xr:uid="{00000000-0005-0000-0000-0000915A0000}"/>
    <cellStyle name="20% - Accent1 3 2 7 2 2 6 3" xfId="23351" xr:uid="{00000000-0005-0000-0000-0000925A0000}"/>
    <cellStyle name="20% - Accent1 3 2 7 2 2 7" xfId="23352" xr:uid="{00000000-0005-0000-0000-0000935A0000}"/>
    <cellStyle name="20% - Accent1 3 2 7 2 2 7 2" xfId="23353" xr:uid="{00000000-0005-0000-0000-0000945A0000}"/>
    <cellStyle name="20% - Accent1 3 2 7 2 2 8" xfId="23354" xr:uid="{00000000-0005-0000-0000-0000955A0000}"/>
    <cellStyle name="20% - Accent1 3 2 7 2 2 8 2" xfId="23355" xr:uid="{00000000-0005-0000-0000-0000965A0000}"/>
    <cellStyle name="20% - Accent1 3 2 7 2 2 9" xfId="23356" xr:uid="{00000000-0005-0000-0000-0000975A0000}"/>
    <cellStyle name="20% - Accent1 3 2 7 2 3" xfId="23357" xr:uid="{00000000-0005-0000-0000-0000985A0000}"/>
    <cellStyle name="20% - Accent1 3 2 7 2 3 2" xfId="23358" xr:uid="{00000000-0005-0000-0000-0000995A0000}"/>
    <cellStyle name="20% - Accent1 3 2 7 2 3 2 2" xfId="23359" xr:uid="{00000000-0005-0000-0000-00009A5A0000}"/>
    <cellStyle name="20% - Accent1 3 2 7 2 3 2 2 2" xfId="23360" xr:uid="{00000000-0005-0000-0000-00009B5A0000}"/>
    <cellStyle name="20% - Accent1 3 2 7 2 3 2 2 2 2" xfId="23361" xr:uid="{00000000-0005-0000-0000-00009C5A0000}"/>
    <cellStyle name="20% - Accent1 3 2 7 2 3 2 2 3" xfId="23362" xr:uid="{00000000-0005-0000-0000-00009D5A0000}"/>
    <cellStyle name="20% - Accent1 3 2 7 2 3 2 3" xfId="23363" xr:uid="{00000000-0005-0000-0000-00009E5A0000}"/>
    <cellStyle name="20% - Accent1 3 2 7 2 3 2 3 2" xfId="23364" xr:uid="{00000000-0005-0000-0000-00009F5A0000}"/>
    <cellStyle name="20% - Accent1 3 2 7 2 3 2 4" xfId="23365" xr:uid="{00000000-0005-0000-0000-0000A05A0000}"/>
    <cellStyle name="20% - Accent1 3 2 7 2 3 3" xfId="23366" xr:uid="{00000000-0005-0000-0000-0000A15A0000}"/>
    <cellStyle name="20% - Accent1 3 2 7 2 3 3 2" xfId="23367" xr:uid="{00000000-0005-0000-0000-0000A25A0000}"/>
    <cellStyle name="20% - Accent1 3 2 7 2 3 3 2 2" xfId="23368" xr:uid="{00000000-0005-0000-0000-0000A35A0000}"/>
    <cellStyle name="20% - Accent1 3 2 7 2 3 3 2 2 2" xfId="23369" xr:uid="{00000000-0005-0000-0000-0000A45A0000}"/>
    <cellStyle name="20% - Accent1 3 2 7 2 3 3 2 3" xfId="23370" xr:uid="{00000000-0005-0000-0000-0000A55A0000}"/>
    <cellStyle name="20% - Accent1 3 2 7 2 3 3 3" xfId="23371" xr:uid="{00000000-0005-0000-0000-0000A65A0000}"/>
    <cellStyle name="20% - Accent1 3 2 7 2 3 3 3 2" xfId="23372" xr:uid="{00000000-0005-0000-0000-0000A75A0000}"/>
    <cellStyle name="20% - Accent1 3 2 7 2 3 3 4" xfId="23373" xr:uid="{00000000-0005-0000-0000-0000A85A0000}"/>
    <cellStyle name="20% - Accent1 3 2 7 2 3 4" xfId="23374" xr:uid="{00000000-0005-0000-0000-0000A95A0000}"/>
    <cellStyle name="20% - Accent1 3 2 7 2 3 4 2" xfId="23375" xr:uid="{00000000-0005-0000-0000-0000AA5A0000}"/>
    <cellStyle name="20% - Accent1 3 2 7 2 3 4 2 2" xfId="23376" xr:uid="{00000000-0005-0000-0000-0000AB5A0000}"/>
    <cellStyle name="20% - Accent1 3 2 7 2 3 4 2 2 2" xfId="23377" xr:uid="{00000000-0005-0000-0000-0000AC5A0000}"/>
    <cellStyle name="20% - Accent1 3 2 7 2 3 4 2 3" xfId="23378" xr:uid="{00000000-0005-0000-0000-0000AD5A0000}"/>
    <cellStyle name="20% - Accent1 3 2 7 2 3 4 3" xfId="23379" xr:uid="{00000000-0005-0000-0000-0000AE5A0000}"/>
    <cellStyle name="20% - Accent1 3 2 7 2 3 4 3 2" xfId="23380" xr:uid="{00000000-0005-0000-0000-0000AF5A0000}"/>
    <cellStyle name="20% - Accent1 3 2 7 2 3 4 4" xfId="23381" xr:uid="{00000000-0005-0000-0000-0000B05A0000}"/>
    <cellStyle name="20% - Accent1 3 2 7 2 3 5" xfId="23382" xr:uid="{00000000-0005-0000-0000-0000B15A0000}"/>
    <cellStyle name="20% - Accent1 3 2 7 2 3 5 2" xfId="23383" xr:uid="{00000000-0005-0000-0000-0000B25A0000}"/>
    <cellStyle name="20% - Accent1 3 2 7 2 3 5 2 2" xfId="23384" xr:uid="{00000000-0005-0000-0000-0000B35A0000}"/>
    <cellStyle name="20% - Accent1 3 2 7 2 3 5 3" xfId="23385" xr:uid="{00000000-0005-0000-0000-0000B45A0000}"/>
    <cellStyle name="20% - Accent1 3 2 7 2 3 6" xfId="23386" xr:uid="{00000000-0005-0000-0000-0000B55A0000}"/>
    <cellStyle name="20% - Accent1 3 2 7 2 3 6 2" xfId="23387" xr:uid="{00000000-0005-0000-0000-0000B65A0000}"/>
    <cellStyle name="20% - Accent1 3 2 7 2 3 6 2 2" xfId="23388" xr:uid="{00000000-0005-0000-0000-0000B75A0000}"/>
    <cellStyle name="20% - Accent1 3 2 7 2 3 6 3" xfId="23389" xr:uid="{00000000-0005-0000-0000-0000B85A0000}"/>
    <cellStyle name="20% - Accent1 3 2 7 2 3 7" xfId="23390" xr:uid="{00000000-0005-0000-0000-0000B95A0000}"/>
    <cellStyle name="20% - Accent1 3 2 7 2 3 7 2" xfId="23391" xr:uid="{00000000-0005-0000-0000-0000BA5A0000}"/>
    <cellStyle name="20% - Accent1 3 2 7 2 3 8" xfId="23392" xr:uid="{00000000-0005-0000-0000-0000BB5A0000}"/>
    <cellStyle name="20% - Accent1 3 2 7 2 3 8 2" xfId="23393" xr:uid="{00000000-0005-0000-0000-0000BC5A0000}"/>
    <cellStyle name="20% - Accent1 3 2 7 2 3 9" xfId="23394" xr:uid="{00000000-0005-0000-0000-0000BD5A0000}"/>
    <cellStyle name="20% - Accent1 3 2 7 2 4" xfId="23395" xr:uid="{00000000-0005-0000-0000-0000BE5A0000}"/>
    <cellStyle name="20% - Accent1 3 2 7 2 4 2" xfId="23396" xr:uid="{00000000-0005-0000-0000-0000BF5A0000}"/>
    <cellStyle name="20% - Accent1 3 2 7 2 4 2 2" xfId="23397" xr:uid="{00000000-0005-0000-0000-0000C05A0000}"/>
    <cellStyle name="20% - Accent1 3 2 7 2 4 2 2 2" xfId="23398" xr:uid="{00000000-0005-0000-0000-0000C15A0000}"/>
    <cellStyle name="20% - Accent1 3 2 7 2 4 2 3" xfId="23399" xr:uid="{00000000-0005-0000-0000-0000C25A0000}"/>
    <cellStyle name="20% - Accent1 3 2 7 2 4 3" xfId="23400" xr:uid="{00000000-0005-0000-0000-0000C35A0000}"/>
    <cellStyle name="20% - Accent1 3 2 7 2 4 3 2" xfId="23401" xr:uid="{00000000-0005-0000-0000-0000C45A0000}"/>
    <cellStyle name="20% - Accent1 3 2 7 2 4 4" xfId="23402" xr:uid="{00000000-0005-0000-0000-0000C55A0000}"/>
    <cellStyle name="20% - Accent1 3 2 7 2 5" xfId="23403" xr:uid="{00000000-0005-0000-0000-0000C65A0000}"/>
    <cellStyle name="20% - Accent1 3 2 7 2 5 2" xfId="23404" xr:uid="{00000000-0005-0000-0000-0000C75A0000}"/>
    <cellStyle name="20% - Accent1 3 2 7 2 5 2 2" xfId="23405" xr:uid="{00000000-0005-0000-0000-0000C85A0000}"/>
    <cellStyle name="20% - Accent1 3 2 7 2 5 2 2 2" xfId="23406" xr:uid="{00000000-0005-0000-0000-0000C95A0000}"/>
    <cellStyle name="20% - Accent1 3 2 7 2 5 2 3" xfId="23407" xr:uid="{00000000-0005-0000-0000-0000CA5A0000}"/>
    <cellStyle name="20% - Accent1 3 2 7 2 5 3" xfId="23408" xr:uid="{00000000-0005-0000-0000-0000CB5A0000}"/>
    <cellStyle name="20% - Accent1 3 2 7 2 5 3 2" xfId="23409" xr:uid="{00000000-0005-0000-0000-0000CC5A0000}"/>
    <cellStyle name="20% - Accent1 3 2 7 2 5 4" xfId="23410" xr:uid="{00000000-0005-0000-0000-0000CD5A0000}"/>
    <cellStyle name="20% - Accent1 3 2 7 2 6" xfId="23411" xr:uid="{00000000-0005-0000-0000-0000CE5A0000}"/>
    <cellStyle name="20% - Accent1 3 2 7 2 6 2" xfId="23412" xr:uid="{00000000-0005-0000-0000-0000CF5A0000}"/>
    <cellStyle name="20% - Accent1 3 2 7 2 6 2 2" xfId="23413" xr:uid="{00000000-0005-0000-0000-0000D05A0000}"/>
    <cellStyle name="20% - Accent1 3 2 7 2 6 2 2 2" xfId="23414" xr:uid="{00000000-0005-0000-0000-0000D15A0000}"/>
    <cellStyle name="20% - Accent1 3 2 7 2 6 2 3" xfId="23415" xr:uid="{00000000-0005-0000-0000-0000D25A0000}"/>
    <cellStyle name="20% - Accent1 3 2 7 2 6 3" xfId="23416" xr:uid="{00000000-0005-0000-0000-0000D35A0000}"/>
    <cellStyle name="20% - Accent1 3 2 7 2 6 3 2" xfId="23417" xr:uid="{00000000-0005-0000-0000-0000D45A0000}"/>
    <cellStyle name="20% - Accent1 3 2 7 2 6 4" xfId="23418" xr:uid="{00000000-0005-0000-0000-0000D55A0000}"/>
    <cellStyle name="20% - Accent1 3 2 7 2 7" xfId="23419" xr:uid="{00000000-0005-0000-0000-0000D65A0000}"/>
    <cellStyle name="20% - Accent1 3 2 7 2 7 2" xfId="23420" xr:uid="{00000000-0005-0000-0000-0000D75A0000}"/>
    <cellStyle name="20% - Accent1 3 2 7 2 7 2 2" xfId="23421" xr:uid="{00000000-0005-0000-0000-0000D85A0000}"/>
    <cellStyle name="20% - Accent1 3 2 7 2 7 3" xfId="23422" xr:uid="{00000000-0005-0000-0000-0000D95A0000}"/>
    <cellStyle name="20% - Accent1 3 2 7 2 8" xfId="23423" xr:uid="{00000000-0005-0000-0000-0000DA5A0000}"/>
    <cellStyle name="20% - Accent1 3 2 7 2 8 2" xfId="23424" xr:uid="{00000000-0005-0000-0000-0000DB5A0000}"/>
    <cellStyle name="20% - Accent1 3 2 7 2 8 2 2" xfId="23425" xr:uid="{00000000-0005-0000-0000-0000DC5A0000}"/>
    <cellStyle name="20% - Accent1 3 2 7 2 8 3" xfId="23426" xr:uid="{00000000-0005-0000-0000-0000DD5A0000}"/>
    <cellStyle name="20% - Accent1 3 2 7 2 9" xfId="23427" xr:uid="{00000000-0005-0000-0000-0000DE5A0000}"/>
    <cellStyle name="20% - Accent1 3 2 7 2 9 2" xfId="23428" xr:uid="{00000000-0005-0000-0000-0000DF5A0000}"/>
    <cellStyle name="20% - Accent1 3 2 7 3" xfId="23429" xr:uid="{00000000-0005-0000-0000-0000E05A0000}"/>
    <cellStyle name="20% - Accent1 3 2 7 3 2" xfId="23430" xr:uid="{00000000-0005-0000-0000-0000E15A0000}"/>
    <cellStyle name="20% - Accent1 3 2 7 3 2 2" xfId="23431" xr:uid="{00000000-0005-0000-0000-0000E25A0000}"/>
    <cellStyle name="20% - Accent1 3 2 7 3 2 2 2" xfId="23432" xr:uid="{00000000-0005-0000-0000-0000E35A0000}"/>
    <cellStyle name="20% - Accent1 3 2 7 3 2 2 2 2" xfId="23433" xr:uid="{00000000-0005-0000-0000-0000E45A0000}"/>
    <cellStyle name="20% - Accent1 3 2 7 3 2 2 3" xfId="23434" xr:uid="{00000000-0005-0000-0000-0000E55A0000}"/>
    <cellStyle name="20% - Accent1 3 2 7 3 2 3" xfId="23435" xr:uid="{00000000-0005-0000-0000-0000E65A0000}"/>
    <cellStyle name="20% - Accent1 3 2 7 3 2 3 2" xfId="23436" xr:uid="{00000000-0005-0000-0000-0000E75A0000}"/>
    <cellStyle name="20% - Accent1 3 2 7 3 2 4" xfId="23437" xr:uid="{00000000-0005-0000-0000-0000E85A0000}"/>
    <cellStyle name="20% - Accent1 3 2 7 3 3" xfId="23438" xr:uid="{00000000-0005-0000-0000-0000E95A0000}"/>
    <cellStyle name="20% - Accent1 3 2 7 3 3 2" xfId="23439" xr:uid="{00000000-0005-0000-0000-0000EA5A0000}"/>
    <cellStyle name="20% - Accent1 3 2 7 3 3 2 2" xfId="23440" xr:uid="{00000000-0005-0000-0000-0000EB5A0000}"/>
    <cellStyle name="20% - Accent1 3 2 7 3 3 2 2 2" xfId="23441" xr:uid="{00000000-0005-0000-0000-0000EC5A0000}"/>
    <cellStyle name="20% - Accent1 3 2 7 3 3 2 3" xfId="23442" xr:uid="{00000000-0005-0000-0000-0000ED5A0000}"/>
    <cellStyle name="20% - Accent1 3 2 7 3 3 3" xfId="23443" xr:uid="{00000000-0005-0000-0000-0000EE5A0000}"/>
    <cellStyle name="20% - Accent1 3 2 7 3 3 3 2" xfId="23444" xr:uid="{00000000-0005-0000-0000-0000EF5A0000}"/>
    <cellStyle name="20% - Accent1 3 2 7 3 3 4" xfId="23445" xr:uid="{00000000-0005-0000-0000-0000F05A0000}"/>
    <cellStyle name="20% - Accent1 3 2 7 3 4" xfId="23446" xr:uid="{00000000-0005-0000-0000-0000F15A0000}"/>
    <cellStyle name="20% - Accent1 3 2 7 3 4 2" xfId="23447" xr:uid="{00000000-0005-0000-0000-0000F25A0000}"/>
    <cellStyle name="20% - Accent1 3 2 7 3 4 2 2" xfId="23448" xr:uid="{00000000-0005-0000-0000-0000F35A0000}"/>
    <cellStyle name="20% - Accent1 3 2 7 3 4 2 2 2" xfId="23449" xr:uid="{00000000-0005-0000-0000-0000F45A0000}"/>
    <cellStyle name="20% - Accent1 3 2 7 3 4 2 3" xfId="23450" xr:uid="{00000000-0005-0000-0000-0000F55A0000}"/>
    <cellStyle name="20% - Accent1 3 2 7 3 4 3" xfId="23451" xr:uid="{00000000-0005-0000-0000-0000F65A0000}"/>
    <cellStyle name="20% - Accent1 3 2 7 3 4 3 2" xfId="23452" xr:uid="{00000000-0005-0000-0000-0000F75A0000}"/>
    <cellStyle name="20% - Accent1 3 2 7 3 4 4" xfId="23453" xr:uid="{00000000-0005-0000-0000-0000F85A0000}"/>
    <cellStyle name="20% - Accent1 3 2 7 3 5" xfId="23454" xr:uid="{00000000-0005-0000-0000-0000F95A0000}"/>
    <cellStyle name="20% - Accent1 3 2 7 3 5 2" xfId="23455" xr:uid="{00000000-0005-0000-0000-0000FA5A0000}"/>
    <cellStyle name="20% - Accent1 3 2 7 3 5 2 2" xfId="23456" xr:uid="{00000000-0005-0000-0000-0000FB5A0000}"/>
    <cellStyle name="20% - Accent1 3 2 7 3 5 3" xfId="23457" xr:uid="{00000000-0005-0000-0000-0000FC5A0000}"/>
    <cellStyle name="20% - Accent1 3 2 7 3 6" xfId="23458" xr:uid="{00000000-0005-0000-0000-0000FD5A0000}"/>
    <cellStyle name="20% - Accent1 3 2 7 3 6 2" xfId="23459" xr:uid="{00000000-0005-0000-0000-0000FE5A0000}"/>
    <cellStyle name="20% - Accent1 3 2 7 3 6 2 2" xfId="23460" xr:uid="{00000000-0005-0000-0000-0000FF5A0000}"/>
    <cellStyle name="20% - Accent1 3 2 7 3 6 3" xfId="23461" xr:uid="{00000000-0005-0000-0000-0000005B0000}"/>
    <cellStyle name="20% - Accent1 3 2 7 3 7" xfId="23462" xr:uid="{00000000-0005-0000-0000-0000015B0000}"/>
    <cellStyle name="20% - Accent1 3 2 7 3 7 2" xfId="23463" xr:uid="{00000000-0005-0000-0000-0000025B0000}"/>
    <cellStyle name="20% - Accent1 3 2 7 3 8" xfId="23464" xr:uid="{00000000-0005-0000-0000-0000035B0000}"/>
    <cellStyle name="20% - Accent1 3 2 7 3 8 2" xfId="23465" xr:uid="{00000000-0005-0000-0000-0000045B0000}"/>
    <cellStyle name="20% - Accent1 3 2 7 3 9" xfId="23466" xr:uid="{00000000-0005-0000-0000-0000055B0000}"/>
    <cellStyle name="20% - Accent1 3 2 7 4" xfId="23467" xr:uid="{00000000-0005-0000-0000-0000065B0000}"/>
    <cellStyle name="20% - Accent1 3 2 7 4 2" xfId="23468" xr:uid="{00000000-0005-0000-0000-0000075B0000}"/>
    <cellStyle name="20% - Accent1 3 2 7 4 2 2" xfId="23469" xr:uid="{00000000-0005-0000-0000-0000085B0000}"/>
    <cellStyle name="20% - Accent1 3 2 7 4 2 2 2" xfId="23470" xr:uid="{00000000-0005-0000-0000-0000095B0000}"/>
    <cellStyle name="20% - Accent1 3 2 7 4 2 2 2 2" xfId="23471" xr:uid="{00000000-0005-0000-0000-00000A5B0000}"/>
    <cellStyle name="20% - Accent1 3 2 7 4 2 2 3" xfId="23472" xr:uid="{00000000-0005-0000-0000-00000B5B0000}"/>
    <cellStyle name="20% - Accent1 3 2 7 4 2 3" xfId="23473" xr:uid="{00000000-0005-0000-0000-00000C5B0000}"/>
    <cellStyle name="20% - Accent1 3 2 7 4 2 3 2" xfId="23474" xr:uid="{00000000-0005-0000-0000-00000D5B0000}"/>
    <cellStyle name="20% - Accent1 3 2 7 4 2 4" xfId="23475" xr:uid="{00000000-0005-0000-0000-00000E5B0000}"/>
    <cellStyle name="20% - Accent1 3 2 7 4 3" xfId="23476" xr:uid="{00000000-0005-0000-0000-00000F5B0000}"/>
    <cellStyle name="20% - Accent1 3 2 7 4 3 2" xfId="23477" xr:uid="{00000000-0005-0000-0000-0000105B0000}"/>
    <cellStyle name="20% - Accent1 3 2 7 4 3 2 2" xfId="23478" xr:uid="{00000000-0005-0000-0000-0000115B0000}"/>
    <cellStyle name="20% - Accent1 3 2 7 4 3 2 2 2" xfId="23479" xr:uid="{00000000-0005-0000-0000-0000125B0000}"/>
    <cellStyle name="20% - Accent1 3 2 7 4 3 2 3" xfId="23480" xr:uid="{00000000-0005-0000-0000-0000135B0000}"/>
    <cellStyle name="20% - Accent1 3 2 7 4 3 3" xfId="23481" xr:uid="{00000000-0005-0000-0000-0000145B0000}"/>
    <cellStyle name="20% - Accent1 3 2 7 4 3 3 2" xfId="23482" xr:uid="{00000000-0005-0000-0000-0000155B0000}"/>
    <cellStyle name="20% - Accent1 3 2 7 4 3 4" xfId="23483" xr:uid="{00000000-0005-0000-0000-0000165B0000}"/>
    <cellStyle name="20% - Accent1 3 2 7 4 4" xfId="23484" xr:uid="{00000000-0005-0000-0000-0000175B0000}"/>
    <cellStyle name="20% - Accent1 3 2 7 4 4 2" xfId="23485" xr:uid="{00000000-0005-0000-0000-0000185B0000}"/>
    <cellStyle name="20% - Accent1 3 2 7 4 4 2 2" xfId="23486" xr:uid="{00000000-0005-0000-0000-0000195B0000}"/>
    <cellStyle name="20% - Accent1 3 2 7 4 4 2 2 2" xfId="23487" xr:uid="{00000000-0005-0000-0000-00001A5B0000}"/>
    <cellStyle name="20% - Accent1 3 2 7 4 4 2 3" xfId="23488" xr:uid="{00000000-0005-0000-0000-00001B5B0000}"/>
    <cellStyle name="20% - Accent1 3 2 7 4 4 3" xfId="23489" xr:uid="{00000000-0005-0000-0000-00001C5B0000}"/>
    <cellStyle name="20% - Accent1 3 2 7 4 4 3 2" xfId="23490" xr:uid="{00000000-0005-0000-0000-00001D5B0000}"/>
    <cellStyle name="20% - Accent1 3 2 7 4 4 4" xfId="23491" xr:uid="{00000000-0005-0000-0000-00001E5B0000}"/>
    <cellStyle name="20% - Accent1 3 2 7 4 5" xfId="23492" xr:uid="{00000000-0005-0000-0000-00001F5B0000}"/>
    <cellStyle name="20% - Accent1 3 2 7 4 5 2" xfId="23493" xr:uid="{00000000-0005-0000-0000-0000205B0000}"/>
    <cellStyle name="20% - Accent1 3 2 7 4 5 2 2" xfId="23494" xr:uid="{00000000-0005-0000-0000-0000215B0000}"/>
    <cellStyle name="20% - Accent1 3 2 7 4 5 3" xfId="23495" xr:uid="{00000000-0005-0000-0000-0000225B0000}"/>
    <cellStyle name="20% - Accent1 3 2 7 4 6" xfId="23496" xr:uid="{00000000-0005-0000-0000-0000235B0000}"/>
    <cellStyle name="20% - Accent1 3 2 7 4 6 2" xfId="23497" xr:uid="{00000000-0005-0000-0000-0000245B0000}"/>
    <cellStyle name="20% - Accent1 3 2 7 4 6 2 2" xfId="23498" xr:uid="{00000000-0005-0000-0000-0000255B0000}"/>
    <cellStyle name="20% - Accent1 3 2 7 4 6 3" xfId="23499" xr:uid="{00000000-0005-0000-0000-0000265B0000}"/>
    <cellStyle name="20% - Accent1 3 2 7 4 7" xfId="23500" xr:uid="{00000000-0005-0000-0000-0000275B0000}"/>
    <cellStyle name="20% - Accent1 3 2 7 4 7 2" xfId="23501" xr:uid="{00000000-0005-0000-0000-0000285B0000}"/>
    <cellStyle name="20% - Accent1 3 2 7 4 8" xfId="23502" xr:uid="{00000000-0005-0000-0000-0000295B0000}"/>
    <cellStyle name="20% - Accent1 3 2 7 4 8 2" xfId="23503" xr:uid="{00000000-0005-0000-0000-00002A5B0000}"/>
    <cellStyle name="20% - Accent1 3 2 7 4 9" xfId="23504" xr:uid="{00000000-0005-0000-0000-00002B5B0000}"/>
    <cellStyle name="20% - Accent1 3 2 7 5" xfId="23505" xr:uid="{00000000-0005-0000-0000-00002C5B0000}"/>
    <cellStyle name="20% - Accent1 3 2 7 5 2" xfId="23506" xr:uid="{00000000-0005-0000-0000-00002D5B0000}"/>
    <cellStyle name="20% - Accent1 3 2 7 5 2 2" xfId="23507" xr:uid="{00000000-0005-0000-0000-00002E5B0000}"/>
    <cellStyle name="20% - Accent1 3 2 7 5 2 2 2" xfId="23508" xr:uid="{00000000-0005-0000-0000-00002F5B0000}"/>
    <cellStyle name="20% - Accent1 3 2 7 5 2 3" xfId="23509" xr:uid="{00000000-0005-0000-0000-0000305B0000}"/>
    <cellStyle name="20% - Accent1 3 2 7 5 3" xfId="23510" xr:uid="{00000000-0005-0000-0000-0000315B0000}"/>
    <cellStyle name="20% - Accent1 3 2 7 5 3 2" xfId="23511" xr:uid="{00000000-0005-0000-0000-0000325B0000}"/>
    <cellStyle name="20% - Accent1 3 2 7 5 4" xfId="23512" xr:uid="{00000000-0005-0000-0000-0000335B0000}"/>
    <cellStyle name="20% - Accent1 3 2 7 6" xfId="23513" xr:uid="{00000000-0005-0000-0000-0000345B0000}"/>
    <cellStyle name="20% - Accent1 3 2 7 6 2" xfId="23514" xr:uid="{00000000-0005-0000-0000-0000355B0000}"/>
    <cellStyle name="20% - Accent1 3 2 7 6 2 2" xfId="23515" xr:uid="{00000000-0005-0000-0000-0000365B0000}"/>
    <cellStyle name="20% - Accent1 3 2 7 6 2 2 2" xfId="23516" xr:uid="{00000000-0005-0000-0000-0000375B0000}"/>
    <cellStyle name="20% - Accent1 3 2 7 6 2 3" xfId="23517" xr:uid="{00000000-0005-0000-0000-0000385B0000}"/>
    <cellStyle name="20% - Accent1 3 2 7 6 3" xfId="23518" xr:uid="{00000000-0005-0000-0000-0000395B0000}"/>
    <cellStyle name="20% - Accent1 3 2 7 6 3 2" xfId="23519" xr:uid="{00000000-0005-0000-0000-00003A5B0000}"/>
    <cellStyle name="20% - Accent1 3 2 7 6 4" xfId="23520" xr:uid="{00000000-0005-0000-0000-00003B5B0000}"/>
    <cellStyle name="20% - Accent1 3 2 7 7" xfId="23521" xr:uid="{00000000-0005-0000-0000-00003C5B0000}"/>
    <cellStyle name="20% - Accent1 3 2 7 7 2" xfId="23522" xr:uid="{00000000-0005-0000-0000-00003D5B0000}"/>
    <cellStyle name="20% - Accent1 3 2 7 7 2 2" xfId="23523" xr:uid="{00000000-0005-0000-0000-00003E5B0000}"/>
    <cellStyle name="20% - Accent1 3 2 7 7 2 2 2" xfId="23524" xr:uid="{00000000-0005-0000-0000-00003F5B0000}"/>
    <cellStyle name="20% - Accent1 3 2 7 7 2 3" xfId="23525" xr:uid="{00000000-0005-0000-0000-0000405B0000}"/>
    <cellStyle name="20% - Accent1 3 2 7 7 3" xfId="23526" xr:uid="{00000000-0005-0000-0000-0000415B0000}"/>
    <cellStyle name="20% - Accent1 3 2 7 7 3 2" xfId="23527" xr:uid="{00000000-0005-0000-0000-0000425B0000}"/>
    <cellStyle name="20% - Accent1 3 2 7 7 4" xfId="23528" xr:uid="{00000000-0005-0000-0000-0000435B0000}"/>
    <cellStyle name="20% - Accent1 3 2 7 8" xfId="23529" xr:uid="{00000000-0005-0000-0000-0000445B0000}"/>
    <cellStyle name="20% - Accent1 3 2 7 8 2" xfId="23530" xr:uid="{00000000-0005-0000-0000-0000455B0000}"/>
    <cellStyle name="20% - Accent1 3 2 7 8 2 2" xfId="23531" xr:uid="{00000000-0005-0000-0000-0000465B0000}"/>
    <cellStyle name="20% - Accent1 3 2 7 8 3" xfId="23532" xr:uid="{00000000-0005-0000-0000-0000475B0000}"/>
    <cellStyle name="20% - Accent1 3 2 7 9" xfId="23533" xr:uid="{00000000-0005-0000-0000-0000485B0000}"/>
    <cellStyle name="20% - Accent1 3 2 7 9 2" xfId="23534" xr:uid="{00000000-0005-0000-0000-0000495B0000}"/>
    <cellStyle name="20% - Accent1 3 2 7 9 2 2" xfId="23535" xr:uid="{00000000-0005-0000-0000-00004A5B0000}"/>
    <cellStyle name="20% - Accent1 3 2 7 9 3" xfId="23536" xr:uid="{00000000-0005-0000-0000-00004B5B0000}"/>
    <cellStyle name="20% - Accent1 3 2 8" xfId="23537" xr:uid="{00000000-0005-0000-0000-00004C5B0000}"/>
    <cellStyle name="20% - Accent1 3 2 8 10" xfId="23538" xr:uid="{00000000-0005-0000-0000-00004D5B0000}"/>
    <cellStyle name="20% - Accent1 3 2 8 10 2" xfId="23539" xr:uid="{00000000-0005-0000-0000-00004E5B0000}"/>
    <cellStyle name="20% - Accent1 3 2 8 11" xfId="23540" xr:uid="{00000000-0005-0000-0000-00004F5B0000}"/>
    <cellStyle name="20% - Accent1 3 2 8 2" xfId="23541" xr:uid="{00000000-0005-0000-0000-0000505B0000}"/>
    <cellStyle name="20% - Accent1 3 2 8 2 2" xfId="23542" xr:uid="{00000000-0005-0000-0000-0000515B0000}"/>
    <cellStyle name="20% - Accent1 3 2 8 2 2 2" xfId="23543" xr:uid="{00000000-0005-0000-0000-0000525B0000}"/>
    <cellStyle name="20% - Accent1 3 2 8 2 2 2 2" xfId="23544" xr:uid="{00000000-0005-0000-0000-0000535B0000}"/>
    <cellStyle name="20% - Accent1 3 2 8 2 2 2 2 2" xfId="23545" xr:uid="{00000000-0005-0000-0000-0000545B0000}"/>
    <cellStyle name="20% - Accent1 3 2 8 2 2 2 3" xfId="23546" xr:uid="{00000000-0005-0000-0000-0000555B0000}"/>
    <cellStyle name="20% - Accent1 3 2 8 2 2 3" xfId="23547" xr:uid="{00000000-0005-0000-0000-0000565B0000}"/>
    <cellStyle name="20% - Accent1 3 2 8 2 2 3 2" xfId="23548" xr:uid="{00000000-0005-0000-0000-0000575B0000}"/>
    <cellStyle name="20% - Accent1 3 2 8 2 2 4" xfId="23549" xr:uid="{00000000-0005-0000-0000-0000585B0000}"/>
    <cellStyle name="20% - Accent1 3 2 8 2 3" xfId="23550" xr:uid="{00000000-0005-0000-0000-0000595B0000}"/>
    <cellStyle name="20% - Accent1 3 2 8 2 3 2" xfId="23551" xr:uid="{00000000-0005-0000-0000-00005A5B0000}"/>
    <cellStyle name="20% - Accent1 3 2 8 2 3 2 2" xfId="23552" xr:uid="{00000000-0005-0000-0000-00005B5B0000}"/>
    <cellStyle name="20% - Accent1 3 2 8 2 3 2 2 2" xfId="23553" xr:uid="{00000000-0005-0000-0000-00005C5B0000}"/>
    <cellStyle name="20% - Accent1 3 2 8 2 3 2 3" xfId="23554" xr:uid="{00000000-0005-0000-0000-00005D5B0000}"/>
    <cellStyle name="20% - Accent1 3 2 8 2 3 3" xfId="23555" xr:uid="{00000000-0005-0000-0000-00005E5B0000}"/>
    <cellStyle name="20% - Accent1 3 2 8 2 3 3 2" xfId="23556" xr:uid="{00000000-0005-0000-0000-00005F5B0000}"/>
    <cellStyle name="20% - Accent1 3 2 8 2 3 4" xfId="23557" xr:uid="{00000000-0005-0000-0000-0000605B0000}"/>
    <cellStyle name="20% - Accent1 3 2 8 2 4" xfId="23558" xr:uid="{00000000-0005-0000-0000-0000615B0000}"/>
    <cellStyle name="20% - Accent1 3 2 8 2 4 2" xfId="23559" xr:uid="{00000000-0005-0000-0000-0000625B0000}"/>
    <cellStyle name="20% - Accent1 3 2 8 2 4 2 2" xfId="23560" xr:uid="{00000000-0005-0000-0000-0000635B0000}"/>
    <cellStyle name="20% - Accent1 3 2 8 2 4 2 2 2" xfId="23561" xr:uid="{00000000-0005-0000-0000-0000645B0000}"/>
    <cellStyle name="20% - Accent1 3 2 8 2 4 2 3" xfId="23562" xr:uid="{00000000-0005-0000-0000-0000655B0000}"/>
    <cellStyle name="20% - Accent1 3 2 8 2 4 3" xfId="23563" xr:uid="{00000000-0005-0000-0000-0000665B0000}"/>
    <cellStyle name="20% - Accent1 3 2 8 2 4 3 2" xfId="23564" xr:uid="{00000000-0005-0000-0000-0000675B0000}"/>
    <cellStyle name="20% - Accent1 3 2 8 2 4 4" xfId="23565" xr:uid="{00000000-0005-0000-0000-0000685B0000}"/>
    <cellStyle name="20% - Accent1 3 2 8 2 5" xfId="23566" xr:uid="{00000000-0005-0000-0000-0000695B0000}"/>
    <cellStyle name="20% - Accent1 3 2 8 2 5 2" xfId="23567" xr:uid="{00000000-0005-0000-0000-00006A5B0000}"/>
    <cellStyle name="20% - Accent1 3 2 8 2 5 2 2" xfId="23568" xr:uid="{00000000-0005-0000-0000-00006B5B0000}"/>
    <cellStyle name="20% - Accent1 3 2 8 2 5 3" xfId="23569" xr:uid="{00000000-0005-0000-0000-00006C5B0000}"/>
    <cellStyle name="20% - Accent1 3 2 8 2 6" xfId="23570" xr:uid="{00000000-0005-0000-0000-00006D5B0000}"/>
    <cellStyle name="20% - Accent1 3 2 8 2 6 2" xfId="23571" xr:uid="{00000000-0005-0000-0000-00006E5B0000}"/>
    <cellStyle name="20% - Accent1 3 2 8 2 6 2 2" xfId="23572" xr:uid="{00000000-0005-0000-0000-00006F5B0000}"/>
    <cellStyle name="20% - Accent1 3 2 8 2 6 3" xfId="23573" xr:uid="{00000000-0005-0000-0000-0000705B0000}"/>
    <cellStyle name="20% - Accent1 3 2 8 2 7" xfId="23574" xr:uid="{00000000-0005-0000-0000-0000715B0000}"/>
    <cellStyle name="20% - Accent1 3 2 8 2 7 2" xfId="23575" xr:uid="{00000000-0005-0000-0000-0000725B0000}"/>
    <cellStyle name="20% - Accent1 3 2 8 2 8" xfId="23576" xr:uid="{00000000-0005-0000-0000-0000735B0000}"/>
    <cellStyle name="20% - Accent1 3 2 8 2 8 2" xfId="23577" xr:uid="{00000000-0005-0000-0000-0000745B0000}"/>
    <cellStyle name="20% - Accent1 3 2 8 2 9" xfId="23578" xr:uid="{00000000-0005-0000-0000-0000755B0000}"/>
    <cellStyle name="20% - Accent1 3 2 8 3" xfId="23579" xr:uid="{00000000-0005-0000-0000-0000765B0000}"/>
    <cellStyle name="20% - Accent1 3 2 8 3 2" xfId="23580" xr:uid="{00000000-0005-0000-0000-0000775B0000}"/>
    <cellStyle name="20% - Accent1 3 2 8 3 2 2" xfId="23581" xr:uid="{00000000-0005-0000-0000-0000785B0000}"/>
    <cellStyle name="20% - Accent1 3 2 8 3 2 2 2" xfId="23582" xr:uid="{00000000-0005-0000-0000-0000795B0000}"/>
    <cellStyle name="20% - Accent1 3 2 8 3 2 2 2 2" xfId="23583" xr:uid="{00000000-0005-0000-0000-00007A5B0000}"/>
    <cellStyle name="20% - Accent1 3 2 8 3 2 2 3" xfId="23584" xr:uid="{00000000-0005-0000-0000-00007B5B0000}"/>
    <cellStyle name="20% - Accent1 3 2 8 3 2 3" xfId="23585" xr:uid="{00000000-0005-0000-0000-00007C5B0000}"/>
    <cellStyle name="20% - Accent1 3 2 8 3 2 3 2" xfId="23586" xr:uid="{00000000-0005-0000-0000-00007D5B0000}"/>
    <cellStyle name="20% - Accent1 3 2 8 3 2 4" xfId="23587" xr:uid="{00000000-0005-0000-0000-00007E5B0000}"/>
    <cellStyle name="20% - Accent1 3 2 8 3 3" xfId="23588" xr:uid="{00000000-0005-0000-0000-00007F5B0000}"/>
    <cellStyle name="20% - Accent1 3 2 8 3 3 2" xfId="23589" xr:uid="{00000000-0005-0000-0000-0000805B0000}"/>
    <cellStyle name="20% - Accent1 3 2 8 3 3 2 2" xfId="23590" xr:uid="{00000000-0005-0000-0000-0000815B0000}"/>
    <cellStyle name="20% - Accent1 3 2 8 3 3 2 2 2" xfId="23591" xr:uid="{00000000-0005-0000-0000-0000825B0000}"/>
    <cellStyle name="20% - Accent1 3 2 8 3 3 2 3" xfId="23592" xr:uid="{00000000-0005-0000-0000-0000835B0000}"/>
    <cellStyle name="20% - Accent1 3 2 8 3 3 3" xfId="23593" xr:uid="{00000000-0005-0000-0000-0000845B0000}"/>
    <cellStyle name="20% - Accent1 3 2 8 3 3 3 2" xfId="23594" xr:uid="{00000000-0005-0000-0000-0000855B0000}"/>
    <cellStyle name="20% - Accent1 3 2 8 3 3 4" xfId="23595" xr:uid="{00000000-0005-0000-0000-0000865B0000}"/>
    <cellStyle name="20% - Accent1 3 2 8 3 4" xfId="23596" xr:uid="{00000000-0005-0000-0000-0000875B0000}"/>
    <cellStyle name="20% - Accent1 3 2 8 3 4 2" xfId="23597" xr:uid="{00000000-0005-0000-0000-0000885B0000}"/>
    <cellStyle name="20% - Accent1 3 2 8 3 4 2 2" xfId="23598" xr:uid="{00000000-0005-0000-0000-0000895B0000}"/>
    <cellStyle name="20% - Accent1 3 2 8 3 4 2 2 2" xfId="23599" xr:uid="{00000000-0005-0000-0000-00008A5B0000}"/>
    <cellStyle name="20% - Accent1 3 2 8 3 4 2 3" xfId="23600" xr:uid="{00000000-0005-0000-0000-00008B5B0000}"/>
    <cellStyle name="20% - Accent1 3 2 8 3 4 3" xfId="23601" xr:uid="{00000000-0005-0000-0000-00008C5B0000}"/>
    <cellStyle name="20% - Accent1 3 2 8 3 4 3 2" xfId="23602" xr:uid="{00000000-0005-0000-0000-00008D5B0000}"/>
    <cellStyle name="20% - Accent1 3 2 8 3 4 4" xfId="23603" xr:uid="{00000000-0005-0000-0000-00008E5B0000}"/>
    <cellStyle name="20% - Accent1 3 2 8 3 5" xfId="23604" xr:uid="{00000000-0005-0000-0000-00008F5B0000}"/>
    <cellStyle name="20% - Accent1 3 2 8 3 5 2" xfId="23605" xr:uid="{00000000-0005-0000-0000-0000905B0000}"/>
    <cellStyle name="20% - Accent1 3 2 8 3 5 2 2" xfId="23606" xr:uid="{00000000-0005-0000-0000-0000915B0000}"/>
    <cellStyle name="20% - Accent1 3 2 8 3 5 3" xfId="23607" xr:uid="{00000000-0005-0000-0000-0000925B0000}"/>
    <cellStyle name="20% - Accent1 3 2 8 3 6" xfId="23608" xr:uid="{00000000-0005-0000-0000-0000935B0000}"/>
    <cellStyle name="20% - Accent1 3 2 8 3 6 2" xfId="23609" xr:uid="{00000000-0005-0000-0000-0000945B0000}"/>
    <cellStyle name="20% - Accent1 3 2 8 3 6 2 2" xfId="23610" xr:uid="{00000000-0005-0000-0000-0000955B0000}"/>
    <cellStyle name="20% - Accent1 3 2 8 3 6 3" xfId="23611" xr:uid="{00000000-0005-0000-0000-0000965B0000}"/>
    <cellStyle name="20% - Accent1 3 2 8 3 7" xfId="23612" xr:uid="{00000000-0005-0000-0000-0000975B0000}"/>
    <cellStyle name="20% - Accent1 3 2 8 3 7 2" xfId="23613" xr:uid="{00000000-0005-0000-0000-0000985B0000}"/>
    <cellStyle name="20% - Accent1 3 2 8 3 8" xfId="23614" xr:uid="{00000000-0005-0000-0000-0000995B0000}"/>
    <cellStyle name="20% - Accent1 3 2 8 3 8 2" xfId="23615" xr:uid="{00000000-0005-0000-0000-00009A5B0000}"/>
    <cellStyle name="20% - Accent1 3 2 8 3 9" xfId="23616" xr:uid="{00000000-0005-0000-0000-00009B5B0000}"/>
    <cellStyle name="20% - Accent1 3 2 8 4" xfId="23617" xr:uid="{00000000-0005-0000-0000-00009C5B0000}"/>
    <cellStyle name="20% - Accent1 3 2 8 4 2" xfId="23618" xr:uid="{00000000-0005-0000-0000-00009D5B0000}"/>
    <cellStyle name="20% - Accent1 3 2 8 4 2 2" xfId="23619" xr:uid="{00000000-0005-0000-0000-00009E5B0000}"/>
    <cellStyle name="20% - Accent1 3 2 8 4 2 2 2" xfId="23620" xr:uid="{00000000-0005-0000-0000-00009F5B0000}"/>
    <cellStyle name="20% - Accent1 3 2 8 4 2 3" xfId="23621" xr:uid="{00000000-0005-0000-0000-0000A05B0000}"/>
    <cellStyle name="20% - Accent1 3 2 8 4 3" xfId="23622" xr:uid="{00000000-0005-0000-0000-0000A15B0000}"/>
    <cellStyle name="20% - Accent1 3 2 8 4 3 2" xfId="23623" xr:uid="{00000000-0005-0000-0000-0000A25B0000}"/>
    <cellStyle name="20% - Accent1 3 2 8 4 4" xfId="23624" xr:uid="{00000000-0005-0000-0000-0000A35B0000}"/>
    <cellStyle name="20% - Accent1 3 2 8 5" xfId="23625" xr:uid="{00000000-0005-0000-0000-0000A45B0000}"/>
    <cellStyle name="20% - Accent1 3 2 8 5 2" xfId="23626" xr:uid="{00000000-0005-0000-0000-0000A55B0000}"/>
    <cellStyle name="20% - Accent1 3 2 8 5 2 2" xfId="23627" xr:uid="{00000000-0005-0000-0000-0000A65B0000}"/>
    <cellStyle name="20% - Accent1 3 2 8 5 2 2 2" xfId="23628" xr:uid="{00000000-0005-0000-0000-0000A75B0000}"/>
    <cellStyle name="20% - Accent1 3 2 8 5 2 3" xfId="23629" xr:uid="{00000000-0005-0000-0000-0000A85B0000}"/>
    <cellStyle name="20% - Accent1 3 2 8 5 3" xfId="23630" xr:uid="{00000000-0005-0000-0000-0000A95B0000}"/>
    <cellStyle name="20% - Accent1 3 2 8 5 3 2" xfId="23631" xr:uid="{00000000-0005-0000-0000-0000AA5B0000}"/>
    <cellStyle name="20% - Accent1 3 2 8 5 4" xfId="23632" xr:uid="{00000000-0005-0000-0000-0000AB5B0000}"/>
    <cellStyle name="20% - Accent1 3 2 8 6" xfId="23633" xr:uid="{00000000-0005-0000-0000-0000AC5B0000}"/>
    <cellStyle name="20% - Accent1 3 2 8 6 2" xfId="23634" xr:uid="{00000000-0005-0000-0000-0000AD5B0000}"/>
    <cellStyle name="20% - Accent1 3 2 8 6 2 2" xfId="23635" xr:uid="{00000000-0005-0000-0000-0000AE5B0000}"/>
    <cellStyle name="20% - Accent1 3 2 8 6 2 2 2" xfId="23636" xr:uid="{00000000-0005-0000-0000-0000AF5B0000}"/>
    <cellStyle name="20% - Accent1 3 2 8 6 2 3" xfId="23637" xr:uid="{00000000-0005-0000-0000-0000B05B0000}"/>
    <cellStyle name="20% - Accent1 3 2 8 6 3" xfId="23638" xr:uid="{00000000-0005-0000-0000-0000B15B0000}"/>
    <cellStyle name="20% - Accent1 3 2 8 6 3 2" xfId="23639" xr:uid="{00000000-0005-0000-0000-0000B25B0000}"/>
    <cellStyle name="20% - Accent1 3 2 8 6 4" xfId="23640" xr:uid="{00000000-0005-0000-0000-0000B35B0000}"/>
    <cellStyle name="20% - Accent1 3 2 8 7" xfId="23641" xr:uid="{00000000-0005-0000-0000-0000B45B0000}"/>
    <cellStyle name="20% - Accent1 3 2 8 7 2" xfId="23642" xr:uid="{00000000-0005-0000-0000-0000B55B0000}"/>
    <cellStyle name="20% - Accent1 3 2 8 7 2 2" xfId="23643" xr:uid="{00000000-0005-0000-0000-0000B65B0000}"/>
    <cellStyle name="20% - Accent1 3 2 8 7 3" xfId="23644" xr:uid="{00000000-0005-0000-0000-0000B75B0000}"/>
    <cellStyle name="20% - Accent1 3 2 8 8" xfId="23645" xr:uid="{00000000-0005-0000-0000-0000B85B0000}"/>
    <cellStyle name="20% - Accent1 3 2 8 8 2" xfId="23646" xr:uid="{00000000-0005-0000-0000-0000B95B0000}"/>
    <cellStyle name="20% - Accent1 3 2 8 8 2 2" xfId="23647" xr:uid="{00000000-0005-0000-0000-0000BA5B0000}"/>
    <cellStyle name="20% - Accent1 3 2 8 8 3" xfId="23648" xr:uid="{00000000-0005-0000-0000-0000BB5B0000}"/>
    <cellStyle name="20% - Accent1 3 2 8 9" xfId="23649" xr:uid="{00000000-0005-0000-0000-0000BC5B0000}"/>
    <cellStyle name="20% - Accent1 3 2 8 9 2" xfId="23650" xr:uid="{00000000-0005-0000-0000-0000BD5B0000}"/>
    <cellStyle name="20% - Accent1 3 2 9" xfId="23651" xr:uid="{00000000-0005-0000-0000-0000BE5B0000}"/>
    <cellStyle name="20% - Accent1 3 2 9 10" xfId="23652" xr:uid="{00000000-0005-0000-0000-0000BF5B0000}"/>
    <cellStyle name="20% - Accent1 3 2 9 10 2" xfId="23653" xr:uid="{00000000-0005-0000-0000-0000C05B0000}"/>
    <cellStyle name="20% - Accent1 3 2 9 11" xfId="23654" xr:uid="{00000000-0005-0000-0000-0000C15B0000}"/>
    <cellStyle name="20% - Accent1 3 2 9 2" xfId="23655" xr:uid="{00000000-0005-0000-0000-0000C25B0000}"/>
    <cellStyle name="20% - Accent1 3 2 9 2 2" xfId="23656" xr:uid="{00000000-0005-0000-0000-0000C35B0000}"/>
    <cellStyle name="20% - Accent1 3 2 9 2 2 2" xfId="23657" xr:uid="{00000000-0005-0000-0000-0000C45B0000}"/>
    <cellStyle name="20% - Accent1 3 2 9 2 2 2 2" xfId="23658" xr:uid="{00000000-0005-0000-0000-0000C55B0000}"/>
    <cellStyle name="20% - Accent1 3 2 9 2 2 2 2 2" xfId="23659" xr:uid="{00000000-0005-0000-0000-0000C65B0000}"/>
    <cellStyle name="20% - Accent1 3 2 9 2 2 2 3" xfId="23660" xr:uid="{00000000-0005-0000-0000-0000C75B0000}"/>
    <cellStyle name="20% - Accent1 3 2 9 2 2 3" xfId="23661" xr:uid="{00000000-0005-0000-0000-0000C85B0000}"/>
    <cellStyle name="20% - Accent1 3 2 9 2 2 3 2" xfId="23662" xr:uid="{00000000-0005-0000-0000-0000C95B0000}"/>
    <cellStyle name="20% - Accent1 3 2 9 2 2 4" xfId="23663" xr:uid="{00000000-0005-0000-0000-0000CA5B0000}"/>
    <cellStyle name="20% - Accent1 3 2 9 2 3" xfId="23664" xr:uid="{00000000-0005-0000-0000-0000CB5B0000}"/>
    <cellStyle name="20% - Accent1 3 2 9 2 3 2" xfId="23665" xr:uid="{00000000-0005-0000-0000-0000CC5B0000}"/>
    <cellStyle name="20% - Accent1 3 2 9 2 3 2 2" xfId="23666" xr:uid="{00000000-0005-0000-0000-0000CD5B0000}"/>
    <cellStyle name="20% - Accent1 3 2 9 2 3 2 2 2" xfId="23667" xr:uid="{00000000-0005-0000-0000-0000CE5B0000}"/>
    <cellStyle name="20% - Accent1 3 2 9 2 3 2 3" xfId="23668" xr:uid="{00000000-0005-0000-0000-0000CF5B0000}"/>
    <cellStyle name="20% - Accent1 3 2 9 2 3 3" xfId="23669" xr:uid="{00000000-0005-0000-0000-0000D05B0000}"/>
    <cellStyle name="20% - Accent1 3 2 9 2 3 3 2" xfId="23670" xr:uid="{00000000-0005-0000-0000-0000D15B0000}"/>
    <cellStyle name="20% - Accent1 3 2 9 2 3 4" xfId="23671" xr:uid="{00000000-0005-0000-0000-0000D25B0000}"/>
    <cellStyle name="20% - Accent1 3 2 9 2 4" xfId="23672" xr:uid="{00000000-0005-0000-0000-0000D35B0000}"/>
    <cellStyle name="20% - Accent1 3 2 9 2 4 2" xfId="23673" xr:uid="{00000000-0005-0000-0000-0000D45B0000}"/>
    <cellStyle name="20% - Accent1 3 2 9 2 4 2 2" xfId="23674" xr:uid="{00000000-0005-0000-0000-0000D55B0000}"/>
    <cellStyle name="20% - Accent1 3 2 9 2 4 2 2 2" xfId="23675" xr:uid="{00000000-0005-0000-0000-0000D65B0000}"/>
    <cellStyle name="20% - Accent1 3 2 9 2 4 2 3" xfId="23676" xr:uid="{00000000-0005-0000-0000-0000D75B0000}"/>
    <cellStyle name="20% - Accent1 3 2 9 2 4 3" xfId="23677" xr:uid="{00000000-0005-0000-0000-0000D85B0000}"/>
    <cellStyle name="20% - Accent1 3 2 9 2 4 3 2" xfId="23678" xr:uid="{00000000-0005-0000-0000-0000D95B0000}"/>
    <cellStyle name="20% - Accent1 3 2 9 2 4 4" xfId="23679" xr:uid="{00000000-0005-0000-0000-0000DA5B0000}"/>
    <cellStyle name="20% - Accent1 3 2 9 2 5" xfId="23680" xr:uid="{00000000-0005-0000-0000-0000DB5B0000}"/>
    <cellStyle name="20% - Accent1 3 2 9 2 5 2" xfId="23681" xr:uid="{00000000-0005-0000-0000-0000DC5B0000}"/>
    <cellStyle name="20% - Accent1 3 2 9 2 5 2 2" xfId="23682" xr:uid="{00000000-0005-0000-0000-0000DD5B0000}"/>
    <cellStyle name="20% - Accent1 3 2 9 2 5 3" xfId="23683" xr:uid="{00000000-0005-0000-0000-0000DE5B0000}"/>
    <cellStyle name="20% - Accent1 3 2 9 2 6" xfId="23684" xr:uid="{00000000-0005-0000-0000-0000DF5B0000}"/>
    <cellStyle name="20% - Accent1 3 2 9 2 6 2" xfId="23685" xr:uid="{00000000-0005-0000-0000-0000E05B0000}"/>
    <cellStyle name="20% - Accent1 3 2 9 2 6 2 2" xfId="23686" xr:uid="{00000000-0005-0000-0000-0000E15B0000}"/>
    <cellStyle name="20% - Accent1 3 2 9 2 6 3" xfId="23687" xr:uid="{00000000-0005-0000-0000-0000E25B0000}"/>
    <cellStyle name="20% - Accent1 3 2 9 2 7" xfId="23688" xr:uid="{00000000-0005-0000-0000-0000E35B0000}"/>
    <cellStyle name="20% - Accent1 3 2 9 2 7 2" xfId="23689" xr:uid="{00000000-0005-0000-0000-0000E45B0000}"/>
    <cellStyle name="20% - Accent1 3 2 9 2 8" xfId="23690" xr:uid="{00000000-0005-0000-0000-0000E55B0000}"/>
    <cellStyle name="20% - Accent1 3 2 9 2 8 2" xfId="23691" xr:uid="{00000000-0005-0000-0000-0000E65B0000}"/>
    <cellStyle name="20% - Accent1 3 2 9 2 9" xfId="23692" xr:uid="{00000000-0005-0000-0000-0000E75B0000}"/>
    <cellStyle name="20% - Accent1 3 2 9 3" xfId="23693" xr:uid="{00000000-0005-0000-0000-0000E85B0000}"/>
    <cellStyle name="20% - Accent1 3 2 9 3 2" xfId="23694" xr:uid="{00000000-0005-0000-0000-0000E95B0000}"/>
    <cellStyle name="20% - Accent1 3 2 9 3 2 2" xfId="23695" xr:uid="{00000000-0005-0000-0000-0000EA5B0000}"/>
    <cellStyle name="20% - Accent1 3 2 9 3 2 2 2" xfId="23696" xr:uid="{00000000-0005-0000-0000-0000EB5B0000}"/>
    <cellStyle name="20% - Accent1 3 2 9 3 2 2 2 2" xfId="23697" xr:uid="{00000000-0005-0000-0000-0000EC5B0000}"/>
    <cellStyle name="20% - Accent1 3 2 9 3 2 2 3" xfId="23698" xr:uid="{00000000-0005-0000-0000-0000ED5B0000}"/>
    <cellStyle name="20% - Accent1 3 2 9 3 2 3" xfId="23699" xr:uid="{00000000-0005-0000-0000-0000EE5B0000}"/>
    <cellStyle name="20% - Accent1 3 2 9 3 2 3 2" xfId="23700" xr:uid="{00000000-0005-0000-0000-0000EF5B0000}"/>
    <cellStyle name="20% - Accent1 3 2 9 3 2 4" xfId="23701" xr:uid="{00000000-0005-0000-0000-0000F05B0000}"/>
    <cellStyle name="20% - Accent1 3 2 9 3 3" xfId="23702" xr:uid="{00000000-0005-0000-0000-0000F15B0000}"/>
    <cellStyle name="20% - Accent1 3 2 9 3 3 2" xfId="23703" xr:uid="{00000000-0005-0000-0000-0000F25B0000}"/>
    <cellStyle name="20% - Accent1 3 2 9 3 3 2 2" xfId="23704" xr:uid="{00000000-0005-0000-0000-0000F35B0000}"/>
    <cellStyle name="20% - Accent1 3 2 9 3 3 2 2 2" xfId="23705" xr:uid="{00000000-0005-0000-0000-0000F45B0000}"/>
    <cellStyle name="20% - Accent1 3 2 9 3 3 2 3" xfId="23706" xr:uid="{00000000-0005-0000-0000-0000F55B0000}"/>
    <cellStyle name="20% - Accent1 3 2 9 3 3 3" xfId="23707" xr:uid="{00000000-0005-0000-0000-0000F65B0000}"/>
    <cellStyle name="20% - Accent1 3 2 9 3 3 3 2" xfId="23708" xr:uid="{00000000-0005-0000-0000-0000F75B0000}"/>
    <cellStyle name="20% - Accent1 3 2 9 3 3 4" xfId="23709" xr:uid="{00000000-0005-0000-0000-0000F85B0000}"/>
    <cellStyle name="20% - Accent1 3 2 9 3 4" xfId="23710" xr:uid="{00000000-0005-0000-0000-0000F95B0000}"/>
    <cellStyle name="20% - Accent1 3 2 9 3 4 2" xfId="23711" xr:uid="{00000000-0005-0000-0000-0000FA5B0000}"/>
    <cellStyle name="20% - Accent1 3 2 9 3 4 2 2" xfId="23712" xr:uid="{00000000-0005-0000-0000-0000FB5B0000}"/>
    <cellStyle name="20% - Accent1 3 2 9 3 4 2 2 2" xfId="23713" xr:uid="{00000000-0005-0000-0000-0000FC5B0000}"/>
    <cellStyle name="20% - Accent1 3 2 9 3 4 2 3" xfId="23714" xr:uid="{00000000-0005-0000-0000-0000FD5B0000}"/>
    <cellStyle name="20% - Accent1 3 2 9 3 4 3" xfId="23715" xr:uid="{00000000-0005-0000-0000-0000FE5B0000}"/>
    <cellStyle name="20% - Accent1 3 2 9 3 4 3 2" xfId="23716" xr:uid="{00000000-0005-0000-0000-0000FF5B0000}"/>
    <cellStyle name="20% - Accent1 3 2 9 3 4 4" xfId="23717" xr:uid="{00000000-0005-0000-0000-0000005C0000}"/>
    <cellStyle name="20% - Accent1 3 2 9 3 5" xfId="23718" xr:uid="{00000000-0005-0000-0000-0000015C0000}"/>
    <cellStyle name="20% - Accent1 3 2 9 3 5 2" xfId="23719" xr:uid="{00000000-0005-0000-0000-0000025C0000}"/>
    <cellStyle name="20% - Accent1 3 2 9 3 5 2 2" xfId="23720" xr:uid="{00000000-0005-0000-0000-0000035C0000}"/>
    <cellStyle name="20% - Accent1 3 2 9 3 5 3" xfId="23721" xr:uid="{00000000-0005-0000-0000-0000045C0000}"/>
    <cellStyle name="20% - Accent1 3 2 9 3 6" xfId="23722" xr:uid="{00000000-0005-0000-0000-0000055C0000}"/>
    <cellStyle name="20% - Accent1 3 2 9 3 6 2" xfId="23723" xr:uid="{00000000-0005-0000-0000-0000065C0000}"/>
    <cellStyle name="20% - Accent1 3 2 9 3 6 2 2" xfId="23724" xr:uid="{00000000-0005-0000-0000-0000075C0000}"/>
    <cellStyle name="20% - Accent1 3 2 9 3 6 3" xfId="23725" xr:uid="{00000000-0005-0000-0000-0000085C0000}"/>
    <cellStyle name="20% - Accent1 3 2 9 3 7" xfId="23726" xr:uid="{00000000-0005-0000-0000-0000095C0000}"/>
    <cellStyle name="20% - Accent1 3 2 9 3 7 2" xfId="23727" xr:uid="{00000000-0005-0000-0000-00000A5C0000}"/>
    <cellStyle name="20% - Accent1 3 2 9 3 8" xfId="23728" xr:uid="{00000000-0005-0000-0000-00000B5C0000}"/>
    <cellStyle name="20% - Accent1 3 2 9 3 8 2" xfId="23729" xr:uid="{00000000-0005-0000-0000-00000C5C0000}"/>
    <cellStyle name="20% - Accent1 3 2 9 3 9" xfId="23730" xr:uid="{00000000-0005-0000-0000-00000D5C0000}"/>
    <cellStyle name="20% - Accent1 3 2 9 4" xfId="23731" xr:uid="{00000000-0005-0000-0000-00000E5C0000}"/>
    <cellStyle name="20% - Accent1 3 2 9 4 2" xfId="23732" xr:uid="{00000000-0005-0000-0000-00000F5C0000}"/>
    <cellStyle name="20% - Accent1 3 2 9 4 2 2" xfId="23733" xr:uid="{00000000-0005-0000-0000-0000105C0000}"/>
    <cellStyle name="20% - Accent1 3 2 9 4 2 2 2" xfId="23734" xr:uid="{00000000-0005-0000-0000-0000115C0000}"/>
    <cellStyle name="20% - Accent1 3 2 9 4 2 3" xfId="23735" xr:uid="{00000000-0005-0000-0000-0000125C0000}"/>
    <cellStyle name="20% - Accent1 3 2 9 4 3" xfId="23736" xr:uid="{00000000-0005-0000-0000-0000135C0000}"/>
    <cellStyle name="20% - Accent1 3 2 9 4 3 2" xfId="23737" xr:uid="{00000000-0005-0000-0000-0000145C0000}"/>
    <cellStyle name="20% - Accent1 3 2 9 4 4" xfId="23738" xr:uid="{00000000-0005-0000-0000-0000155C0000}"/>
    <cellStyle name="20% - Accent1 3 2 9 5" xfId="23739" xr:uid="{00000000-0005-0000-0000-0000165C0000}"/>
    <cellStyle name="20% - Accent1 3 2 9 5 2" xfId="23740" xr:uid="{00000000-0005-0000-0000-0000175C0000}"/>
    <cellStyle name="20% - Accent1 3 2 9 5 2 2" xfId="23741" xr:uid="{00000000-0005-0000-0000-0000185C0000}"/>
    <cellStyle name="20% - Accent1 3 2 9 5 2 2 2" xfId="23742" xr:uid="{00000000-0005-0000-0000-0000195C0000}"/>
    <cellStyle name="20% - Accent1 3 2 9 5 2 3" xfId="23743" xr:uid="{00000000-0005-0000-0000-00001A5C0000}"/>
    <cellStyle name="20% - Accent1 3 2 9 5 3" xfId="23744" xr:uid="{00000000-0005-0000-0000-00001B5C0000}"/>
    <cellStyle name="20% - Accent1 3 2 9 5 3 2" xfId="23745" xr:uid="{00000000-0005-0000-0000-00001C5C0000}"/>
    <cellStyle name="20% - Accent1 3 2 9 5 4" xfId="23746" xr:uid="{00000000-0005-0000-0000-00001D5C0000}"/>
    <cellStyle name="20% - Accent1 3 2 9 6" xfId="23747" xr:uid="{00000000-0005-0000-0000-00001E5C0000}"/>
    <cellStyle name="20% - Accent1 3 2 9 6 2" xfId="23748" xr:uid="{00000000-0005-0000-0000-00001F5C0000}"/>
    <cellStyle name="20% - Accent1 3 2 9 6 2 2" xfId="23749" xr:uid="{00000000-0005-0000-0000-0000205C0000}"/>
    <cellStyle name="20% - Accent1 3 2 9 6 2 2 2" xfId="23750" xr:uid="{00000000-0005-0000-0000-0000215C0000}"/>
    <cellStyle name="20% - Accent1 3 2 9 6 2 3" xfId="23751" xr:uid="{00000000-0005-0000-0000-0000225C0000}"/>
    <cellStyle name="20% - Accent1 3 2 9 6 3" xfId="23752" xr:uid="{00000000-0005-0000-0000-0000235C0000}"/>
    <cellStyle name="20% - Accent1 3 2 9 6 3 2" xfId="23753" xr:uid="{00000000-0005-0000-0000-0000245C0000}"/>
    <cellStyle name="20% - Accent1 3 2 9 6 4" xfId="23754" xr:uid="{00000000-0005-0000-0000-0000255C0000}"/>
    <cellStyle name="20% - Accent1 3 2 9 7" xfId="23755" xr:uid="{00000000-0005-0000-0000-0000265C0000}"/>
    <cellStyle name="20% - Accent1 3 2 9 7 2" xfId="23756" xr:uid="{00000000-0005-0000-0000-0000275C0000}"/>
    <cellStyle name="20% - Accent1 3 2 9 7 2 2" xfId="23757" xr:uid="{00000000-0005-0000-0000-0000285C0000}"/>
    <cellStyle name="20% - Accent1 3 2 9 7 3" xfId="23758" xr:uid="{00000000-0005-0000-0000-0000295C0000}"/>
    <cellStyle name="20% - Accent1 3 2 9 8" xfId="23759" xr:uid="{00000000-0005-0000-0000-00002A5C0000}"/>
    <cellStyle name="20% - Accent1 3 2 9 8 2" xfId="23760" xr:uid="{00000000-0005-0000-0000-00002B5C0000}"/>
    <cellStyle name="20% - Accent1 3 2 9 8 2 2" xfId="23761" xr:uid="{00000000-0005-0000-0000-00002C5C0000}"/>
    <cellStyle name="20% - Accent1 3 2 9 8 3" xfId="23762" xr:uid="{00000000-0005-0000-0000-00002D5C0000}"/>
    <cellStyle name="20% - Accent1 3 2 9 9" xfId="23763" xr:uid="{00000000-0005-0000-0000-00002E5C0000}"/>
    <cellStyle name="20% - Accent1 3 2 9 9 2" xfId="23764" xr:uid="{00000000-0005-0000-0000-00002F5C0000}"/>
    <cellStyle name="20% - Accent1 3 20" xfId="23765" xr:uid="{00000000-0005-0000-0000-0000305C0000}"/>
    <cellStyle name="20% - Accent1 3 20 2" xfId="23766" xr:uid="{00000000-0005-0000-0000-0000315C0000}"/>
    <cellStyle name="20% - Accent1 3 21" xfId="23767" xr:uid="{00000000-0005-0000-0000-0000325C0000}"/>
    <cellStyle name="20% - Accent1 3 3" xfId="23768" xr:uid="{00000000-0005-0000-0000-0000335C0000}"/>
    <cellStyle name="20% - Accent1 3 3 10" xfId="23769" xr:uid="{00000000-0005-0000-0000-0000345C0000}"/>
    <cellStyle name="20% - Accent1 3 3 10 2" xfId="23770" xr:uid="{00000000-0005-0000-0000-0000355C0000}"/>
    <cellStyle name="20% - Accent1 3 3 10 2 2" xfId="23771" xr:uid="{00000000-0005-0000-0000-0000365C0000}"/>
    <cellStyle name="20% - Accent1 3 3 10 2 2 2" xfId="23772" xr:uid="{00000000-0005-0000-0000-0000375C0000}"/>
    <cellStyle name="20% - Accent1 3 3 10 2 3" xfId="23773" xr:uid="{00000000-0005-0000-0000-0000385C0000}"/>
    <cellStyle name="20% - Accent1 3 3 10 3" xfId="23774" xr:uid="{00000000-0005-0000-0000-0000395C0000}"/>
    <cellStyle name="20% - Accent1 3 3 10 3 2" xfId="23775" xr:uid="{00000000-0005-0000-0000-00003A5C0000}"/>
    <cellStyle name="20% - Accent1 3 3 10 4" xfId="23776" xr:uid="{00000000-0005-0000-0000-00003B5C0000}"/>
    <cellStyle name="20% - Accent1 3 3 11" xfId="23777" xr:uid="{00000000-0005-0000-0000-00003C5C0000}"/>
    <cellStyle name="20% - Accent1 3 3 11 2" xfId="23778" xr:uid="{00000000-0005-0000-0000-00003D5C0000}"/>
    <cellStyle name="20% - Accent1 3 3 11 2 2" xfId="23779" xr:uid="{00000000-0005-0000-0000-00003E5C0000}"/>
    <cellStyle name="20% - Accent1 3 3 11 2 2 2" xfId="23780" xr:uid="{00000000-0005-0000-0000-00003F5C0000}"/>
    <cellStyle name="20% - Accent1 3 3 11 2 3" xfId="23781" xr:uid="{00000000-0005-0000-0000-0000405C0000}"/>
    <cellStyle name="20% - Accent1 3 3 11 3" xfId="23782" xr:uid="{00000000-0005-0000-0000-0000415C0000}"/>
    <cellStyle name="20% - Accent1 3 3 11 3 2" xfId="23783" xr:uid="{00000000-0005-0000-0000-0000425C0000}"/>
    <cellStyle name="20% - Accent1 3 3 11 4" xfId="23784" xr:uid="{00000000-0005-0000-0000-0000435C0000}"/>
    <cellStyle name="20% - Accent1 3 3 12" xfId="23785" xr:uid="{00000000-0005-0000-0000-0000445C0000}"/>
    <cellStyle name="20% - Accent1 3 3 12 2" xfId="23786" xr:uid="{00000000-0005-0000-0000-0000455C0000}"/>
    <cellStyle name="20% - Accent1 3 3 12 2 2" xfId="23787" xr:uid="{00000000-0005-0000-0000-0000465C0000}"/>
    <cellStyle name="20% - Accent1 3 3 12 3" xfId="23788" xr:uid="{00000000-0005-0000-0000-0000475C0000}"/>
    <cellStyle name="20% - Accent1 3 3 13" xfId="23789" xr:uid="{00000000-0005-0000-0000-0000485C0000}"/>
    <cellStyle name="20% - Accent1 3 3 13 2" xfId="23790" xr:uid="{00000000-0005-0000-0000-0000495C0000}"/>
    <cellStyle name="20% - Accent1 3 3 13 2 2" xfId="23791" xr:uid="{00000000-0005-0000-0000-00004A5C0000}"/>
    <cellStyle name="20% - Accent1 3 3 13 3" xfId="23792" xr:uid="{00000000-0005-0000-0000-00004B5C0000}"/>
    <cellStyle name="20% - Accent1 3 3 14" xfId="23793" xr:uid="{00000000-0005-0000-0000-00004C5C0000}"/>
    <cellStyle name="20% - Accent1 3 3 14 2" xfId="23794" xr:uid="{00000000-0005-0000-0000-00004D5C0000}"/>
    <cellStyle name="20% - Accent1 3 3 15" xfId="23795" xr:uid="{00000000-0005-0000-0000-00004E5C0000}"/>
    <cellStyle name="20% - Accent1 3 3 15 2" xfId="23796" xr:uid="{00000000-0005-0000-0000-00004F5C0000}"/>
    <cellStyle name="20% - Accent1 3 3 16" xfId="23797" xr:uid="{00000000-0005-0000-0000-0000505C0000}"/>
    <cellStyle name="20% - Accent1 3 3 2" xfId="23798" xr:uid="{00000000-0005-0000-0000-0000515C0000}"/>
    <cellStyle name="20% - Accent1 3 3 2 10" xfId="23799" xr:uid="{00000000-0005-0000-0000-0000525C0000}"/>
    <cellStyle name="20% - Accent1 3 3 2 10 2" xfId="23800" xr:uid="{00000000-0005-0000-0000-0000535C0000}"/>
    <cellStyle name="20% - Accent1 3 3 2 10 2 2" xfId="23801" xr:uid="{00000000-0005-0000-0000-0000545C0000}"/>
    <cellStyle name="20% - Accent1 3 3 2 10 2 2 2" xfId="23802" xr:uid="{00000000-0005-0000-0000-0000555C0000}"/>
    <cellStyle name="20% - Accent1 3 3 2 10 2 3" xfId="23803" xr:uid="{00000000-0005-0000-0000-0000565C0000}"/>
    <cellStyle name="20% - Accent1 3 3 2 10 3" xfId="23804" xr:uid="{00000000-0005-0000-0000-0000575C0000}"/>
    <cellStyle name="20% - Accent1 3 3 2 10 3 2" xfId="23805" xr:uid="{00000000-0005-0000-0000-0000585C0000}"/>
    <cellStyle name="20% - Accent1 3 3 2 10 4" xfId="23806" xr:uid="{00000000-0005-0000-0000-0000595C0000}"/>
    <cellStyle name="20% - Accent1 3 3 2 11" xfId="23807" xr:uid="{00000000-0005-0000-0000-00005A5C0000}"/>
    <cellStyle name="20% - Accent1 3 3 2 11 2" xfId="23808" xr:uid="{00000000-0005-0000-0000-00005B5C0000}"/>
    <cellStyle name="20% - Accent1 3 3 2 11 2 2" xfId="23809" xr:uid="{00000000-0005-0000-0000-00005C5C0000}"/>
    <cellStyle name="20% - Accent1 3 3 2 11 3" xfId="23810" xr:uid="{00000000-0005-0000-0000-00005D5C0000}"/>
    <cellStyle name="20% - Accent1 3 3 2 12" xfId="23811" xr:uid="{00000000-0005-0000-0000-00005E5C0000}"/>
    <cellStyle name="20% - Accent1 3 3 2 12 2" xfId="23812" xr:uid="{00000000-0005-0000-0000-00005F5C0000}"/>
    <cellStyle name="20% - Accent1 3 3 2 12 2 2" xfId="23813" xr:uid="{00000000-0005-0000-0000-0000605C0000}"/>
    <cellStyle name="20% - Accent1 3 3 2 12 3" xfId="23814" xr:uid="{00000000-0005-0000-0000-0000615C0000}"/>
    <cellStyle name="20% - Accent1 3 3 2 13" xfId="23815" xr:uid="{00000000-0005-0000-0000-0000625C0000}"/>
    <cellStyle name="20% - Accent1 3 3 2 13 2" xfId="23816" xr:uid="{00000000-0005-0000-0000-0000635C0000}"/>
    <cellStyle name="20% - Accent1 3 3 2 14" xfId="23817" xr:uid="{00000000-0005-0000-0000-0000645C0000}"/>
    <cellStyle name="20% - Accent1 3 3 2 14 2" xfId="23818" xr:uid="{00000000-0005-0000-0000-0000655C0000}"/>
    <cellStyle name="20% - Accent1 3 3 2 15" xfId="23819" xr:uid="{00000000-0005-0000-0000-0000665C0000}"/>
    <cellStyle name="20% - Accent1 3 3 2 2" xfId="23820" xr:uid="{00000000-0005-0000-0000-0000675C0000}"/>
    <cellStyle name="20% - Accent1 3 3 2 2 10" xfId="23821" xr:uid="{00000000-0005-0000-0000-0000685C0000}"/>
    <cellStyle name="20% - Accent1 3 3 2 2 10 2" xfId="23822" xr:uid="{00000000-0005-0000-0000-0000695C0000}"/>
    <cellStyle name="20% - Accent1 3 3 2 2 10 2 2" xfId="23823" xr:uid="{00000000-0005-0000-0000-00006A5C0000}"/>
    <cellStyle name="20% - Accent1 3 3 2 2 10 3" xfId="23824" xr:uid="{00000000-0005-0000-0000-00006B5C0000}"/>
    <cellStyle name="20% - Accent1 3 3 2 2 11" xfId="23825" xr:uid="{00000000-0005-0000-0000-00006C5C0000}"/>
    <cellStyle name="20% - Accent1 3 3 2 2 11 2" xfId="23826" xr:uid="{00000000-0005-0000-0000-00006D5C0000}"/>
    <cellStyle name="20% - Accent1 3 3 2 2 11 2 2" xfId="23827" xr:uid="{00000000-0005-0000-0000-00006E5C0000}"/>
    <cellStyle name="20% - Accent1 3 3 2 2 11 3" xfId="23828" xr:uid="{00000000-0005-0000-0000-00006F5C0000}"/>
    <cellStyle name="20% - Accent1 3 3 2 2 12" xfId="23829" xr:uid="{00000000-0005-0000-0000-0000705C0000}"/>
    <cellStyle name="20% - Accent1 3 3 2 2 12 2" xfId="23830" xr:uid="{00000000-0005-0000-0000-0000715C0000}"/>
    <cellStyle name="20% - Accent1 3 3 2 2 13" xfId="23831" xr:uid="{00000000-0005-0000-0000-0000725C0000}"/>
    <cellStyle name="20% - Accent1 3 3 2 2 13 2" xfId="23832" xr:uid="{00000000-0005-0000-0000-0000735C0000}"/>
    <cellStyle name="20% - Accent1 3 3 2 2 14" xfId="23833" xr:uid="{00000000-0005-0000-0000-0000745C0000}"/>
    <cellStyle name="20% - Accent1 3 3 2 2 2" xfId="23834" xr:uid="{00000000-0005-0000-0000-0000755C0000}"/>
    <cellStyle name="20% - Accent1 3 3 2 2 2 10" xfId="23835" xr:uid="{00000000-0005-0000-0000-0000765C0000}"/>
    <cellStyle name="20% - Accent1 3 3 2 2 2 10 2" xfId="23836" xr:uid="{00000000-0005-0000-0000-0000775C0000}"/>
    <cellStyle name="20% - Accent1 3 3 2 2 2 11" xfId="23837" xr:uid="{00000000-0005-0000-0000-0000785C0000}"/>
    <cellStyle name="20% - Accent1 3 3 2 2 2 2" xfId="23838" xr:uid="{00000000-0005-0000-0000-0000795C0000}"/>
    <cellStyle name="20% - Accent1 3 3 2 2 2 2 2" xfId="23839" xr:uid="{00000000-0005-0000-0000-00007A5C0000}"/>
    <cellStyle name="20% - Accent1 3 3 2 2 2 2 2 2" xfId="23840" xr:uid="{00000000-0005-0000-0000-00007B5C0000}"/>
    <cellStyle name="20% - Accent1 3 3 2 2 2 2 2 2 2" xfId="23841" xr:uid="{00000000-0005-0000-0000-00007C5C0000}"/>
    <cellStyle name="20% - Accent1 3 3 2 2 2 2 2 2 2 2" xfId="23842" xr:uid="{00000000-0005-0000-0000-00007D5C0000}"/>
    <cellStyle name="20% - Accent1 3 3 2 2 2 2 2 2 3" xfId="23843" xr:uid="{00000000-0005-0000-0000-00007E5C0000}"/>
    <cellStyle name="20% - Accent1 3 3 2 2 2 2 2 3" xfId="23844" xr:uid="{00000000-0005-0000-0000-00007F5C0000}"/>
    <cellStyle name="20% - Accent1 3 3 2 2 2 2 2 3 2" xfId="23845" xr:uid="{00000000-0005-0000-0000-0000805C0000}"/>
    <cellStyle name="20% - Accent1 3 3 2 2 2 2 2 4" xfId="23846" xr:uid="{00000000-0005-0000-0000-0000815C0000}"/>
    <cellStyle name="20% - Accent1 3 3 2 2 2 2 3" xfId="23847" xr:uid="{00000000-0005-0000-0000-0000825C0000}"/>
    <cellStyle name="20% - Accent1 3 3 2 2 2 2 3 2" xfId="23848" xr:uid="{00000000-0005-0000-0000-0000835C0000}"/>
    <cellStyle name="20% - Accent1 3 3 2 2 2 2 3 2 2" xfId="23849" xr:uid="{00000000-0005-0000-0000-0000845C0000}"/>
    <cellStyle name="20% - Accent1 3 3 2 2 2 2 3 2 2 2" xfId="23850" xr:uid="{00000000-0005-0000-0000-0000855C0000}"/>
    <cellStyle name="20% - Accent1 3 3 2 2 2 2 3 2 3" xfId="23851" xr:uid="{00000000-0005-0000-0000-0000865C0000}"/>
    <cellStyle name="20% - Accent1 3 3 2 2 2 2 3 3" xfId="23852" xr:uid="{00000000-0005-0000-0000-0000875C0000}"/>
    <cellStyle name="20% - Accent1 3 3 2 2 2 2 3 3 2" xfId="23853" xr:uid="{00000000-0005-0000-0000-0000885C0000}"/>
    <cellStyle name="20% - Accent1 3 3 2 2 2 2 3 4" xfId="23854" xr:uid="{00000000-0005-0000-0000-0000895C0000}"/>
    <cellStyle name="20% - Accent1 3 3 2 2 2 2 4" xfId="23855" xr:uid="{00000000-0005-0000-0000-00008A5C0000}"/>
    <cellStyle name="20% - Accent1 3 3 2 2 2 2 4 2" xfId="23856" xr:uid="{00000000-0005-0000-0000-00008B5C0000}"/>
    <cellStyle name="20% - Accent1 3 3 2 2 2 2 4 2 2" xfId="23857" xr:uid="{00000000-0005-0000-0000-00008C5C0000}"/>
    <cellStyle name="20% - Accent1 3 3 2 2 2 2 4 2 2 2" xfId="23858" xr:uid="{00000000-0005-0000-0000-00008D5C0000}"/>
    <cellStyle name="20% - Accent1 3 3 2 2 2 2 4 2 3" xfId="23859" xr:uid="{00000000-0005-0000-0000-00008E5C0000}"/>
    <cellStyle name="20% - Accent1 3 3 2 2 2 2 4 3" xfId="23860" xr:uid="{00000000-0005-0000-0000-00008F5C0000}"/>
    <cellStyle name="20% - Accent1 3 3 2 2 2 2 4 3 2" xfId="23861" xr:uid="{00000000-0005-0000-0000-0000905C0000}"/>
    <cellStyle name="20% - Accent1 3 3 2 2 2 2 4 4" xfId="23862" xr:uid="{00000000-0005-0000-0000-0000915C0000}"/>
    <cellStyle name="20% - Accent1 3 3 2 2 2 2 5" xfId="23863" xr:uid="{00000000-0005-0000-0000-0000925C0000}"/>
    <cellStyle name="20% - Accent1 3 3 2 2 2 2 5 2" xfId="23864" xr:uid="{00000000-0005-0000-0000-0000935C0000}"/>
    <cellStyle name="20% - Accent1 3 3 2 2 2 2 5 2 2" xfId="23865" xr:uid="{00000000-0005-0000-0000-0000945C0000}"/>
    <cellStyle name="20% - Accent1 3 3 2 2 2 2 5 3" xfId="23866" xr:uid="{00000000-0005-0000-0000-0000955C0000}"/>
    <cellStyle name="20% - Accent1 3 3 2 2 2 2 6" xfId="23867" xr:uid="{00000000-0005-0000-0000-0000965C0000}"/>
    <cellStyle name="20% - Accent1 3 3 2 2 2 2 6 2" xfId="23868" xr:uid="{00000000-0005-0000-0000-0000975C0000}"/>
    <cellStyle name="20% - Accent1 3 3 2 2 2 2 6 2 2" xfId="23869" xr:uid="{00000000-0005-0000-0000-0000985C0000}"/>
    <cellStyle name="20% - Accent1 3 3 2 2 2 2 6 3" xfId="23870" xr:uid="{00000000-0005-0000-0000-0000995C0000}"/>
    <cellStyle name="20% - Accent1 3 3 2 2 2 2 7" xfId="23871" xr:uid="{00000000-0005-0000-0000-00009A5C0000}"/>
    <cellStyle name="20% - Accent1 3 3 2 2 2 2 7 2" xfId="23872" xr:uid="{00000000-0005-0000-0000-00009B5C0000}"/>
    <cellStyle name="20% - Accent1 3 3 2 2 2 2 8" xfId="23873" xr:uid="{00000000-0005-0000-0000-00009C5C0000}"/>
    <cellStyle name="20% - Accent1 3 3 2 2 2 2 8 2" xfId="23874" xr:uid="{00000000-0005-0000-0000-00009D5C0000}"/>
    <cellStyle name="20% - Accent1 3 3 2 2 2 2 9" xfId="23875" xr:uid="{00000000-0005-0000-0000-00009E5C0000}"/>
    <cellStyle name="20% - Accent1 3 3 2 2 2 3" xfId="23876" xr:uid="{00000000-0005-0000-0000-00009F5C0000}"/>
    <cellStyle name="20% - Accent1 3 3 2 2 2 3 2" xfId="23877" xr:uid="{00000000-0005-0000-0000-0000A05C0000}"/>
    <cellStyle name="20% - Accent1 3 3 2 2 2 3 2 2" xfId="23878" xr:uid="{00000000-0005-0000-0000-0000A15C0000}"/>
    <cellStyle name="20% - Accent1 3 3 2 2 2 3 2 2 2" xfId="23879" xr:uid="{00000000-0005-0000-0000-0000A25C0000}"/>
    <cellStyle name="20% - Accent1 3 3 2 2 2 3 2 2 2 2" xfId="23880" xr:uid="{00000000-0005-0000-0000-0000A35C0000}"/>
    <cellStyle name="20% - Accent1 3 3 2 2 2 3 2 2 3" xfId="23881" xr:uid="{00000000-0005-0000-0000-0000A45C0000}"/>
    <cellStyle name="20% - Accent1 3 3 2 2 2 3 2 3" xfId="23882" xr:uid="{00000000-0005-0000-0000-0000A55C0000}"/>
    <cellStyle name="20% - Accent1 3 3 2 2 2 3 2 3 2" xfId="23883" xr:uid="{00000000-0005-0000-0000-0000A65C0000}"/>
    <cellStyle name="20% - Accent1 3 3 2 2 2 3 2 4" xfId="23884" xr:uid="{00000000-0005-0000-0000-0000A75C0000}"/>
    <cellStyle name="20% - Accent1 3 3 2 2 2 3 3" xfId="23885" xr:uid="{00000000-0005-0000-0000-0000A85C0000}"/>
    <cellStyle name="20% - Accent1 3 3 2 2 2 3 3 2" xfId="23886" xr:uid="{00000000-0005-0000-0000-0000A95C0000}"/>
    <cellStyle name="20% - Accent1 3 3 2 2 2 3 3 2 2" xfId="23887" xr:uid="{00000000-0005-0000-0000-0000AA5C0000}"/>
    <cellStyle name="20% - Accent1 3 3 2 2 2 3 3 2 2 2" xfId="23888" xr:uid="{00000000-0005-0000-0000-0000AB5C0000}"/>
    <cellStyle name="20% - Accent1 3 3 2 2 2 3 3 2 3" xfId="23889" xr:uid="{00000000-0005-0000-0000-0000AC5C0000}"/>
    <cellStyle name="20% - Accent1 3 3 2 2 2 3 3 3" xfId="23890" xr:uid="{00000000-0005-0000-0000-0000AD5C0000}"/>
    <cellStyle name="20% - Accent1 3 3 2 2 2 3 3 3 2" xfId="23891" xr:uid="{00000000-0005-0000-0000-0000AE5C0000}"/>
    <cellStyle name="20% - Accent1 3 3 2 2 2 3 3 4" xfId="23892" xr:uid="{00000000-0005-0000-0000-0000AF5C0000}"/>
    <cellStyle name="20% - Accent1 3 3 2 2 2 3 4" xfId="23893" xr:uid="{00000000-0005-0000-0000-0000B05C0000}"/>
    <cellStyle name="20% - Accent1 3 3 2 2 2 3 4 2" xfId="23894" xr:uid="{00000000-0005-0000-0000-0000B15C0000}"/>
    <cellStyle name="20% - Accent1 3 3 2 2 2 3 4 2 2" xfId="23895" xr:uid="{00000000-0005-0000-0000-0000B25C0000}"/>
    <cellStyle name="20% - Accent1 3 3 2 2 2 3 4 2 2 2" xfId="23896" xr:uid="{00000000-0005-0000-0000-0000B35C0000}"/>
    <cellStyle name="20% - Accent1 3 3 2 2 2 3 4 2 3" xfId="23897" xr:uid="{00000000-0005-0000-0000-0000B45C0000}"/>
    <cellStyle name="20% - Accent1 3 3 2 2 2 3 4 3" xfId="23898" xr:uid="{00000000-0005-0000-0000-0000B55C0000}"/>
    <cellStyle name="20% - Accent1 3 3 2 2 2 3 4 3 2" xfId="23899" xr:uid="{00000000-0005-0000-0000-0000B65C0000}"/>
    <cellStyle name="20% - Accent1 3 3 2 2 2 3 4 4" xfId="23900" xr:uid="{00000000-0005-0000-0000-0000B75C0000}"/>
    <cellStyle name="20% - Accent1 3 3 2 2 2 3 5" xfId="23901" xr:uid="{00000000-0005-0000-0000-0000B85C0000}"/>
    <cellStyle name="20% - Accent1 3 3 2 2 2 3 5 2" xfId="23902" xr:uid="{00000000-0005-0000-0000-0000B95C0000}"/>
    <cellStyle name="20% - Accent1 3 3 2 2 2 3 5 2 2" xfId="23903" xr:uid="{00000000-0005-0000-0000-0000BA5C0000}"/>
    <cellStyle name="20% - Accent1 3 3 2 2 2 3 5 3" xfId="23904" xr:uid="{00000000-0005-0000-0000-0000BB5C0000}"/>
    <cellStyle name="20% - Accent1 3 3 2 2 2 3 6" xfId="23905" xr:uid="{00000000-0005-0000-0000-0000BC5C0000}"/>
    <cellStyle name="20% - Accent1 3 3 2 2 2 3 6 2" xfId="23906" xr:uid="{00000000-0005-0000-0000-0000BD5C0000}"/>
    <cellStyle name="20% - Accent1 3 3 2 2 2 3 6 2 2" xfId="23907" xr:uid="{00000000-0005-0000-0000-0000BE5C0000}"/>
    <cellStyle name="20% - Accent1 3 3 2 2 2 3 6 3" xfId="23908" xr:uid="{00000000-0005-0000-0000-0000BF5C0000}"/>
    <cellStyle name="20% - Accent1 3 3 2 2 2 3 7" xfId="23909" xr:uid="{00000000-0005-0000-0000-0000C05C0000}"/>
    <cellStyle name="20% - Accent1 3 3 2 2 2 3 7 2" xfId="23910" xr:uid="{00000000-0005-0000-0000-0000C15C0000}"/>
    <cellStyle name="20% - Accent1 3 3 2 2 2 3 8" xfId="23911" xr:uid="{00000000-0005-0000-0000-0000C25C0000}"/>
    <cellStyle name="20% - Accent1 3 3 2 2 2 3 8 2" xfId="23912" xr:uid="{00000000-0005-0000-0000-0000C35C0000}"/>
    <cellStyle name="20% - Accent1 3 3 2 2 2 3 9" xfId="23913" xr:uid="{00000000-0005-0000-0000-0000C45C0000}"/>
    <cellStyle name="20% - Accent1 3 3 2 2 2 4" xfId="23914" xr:uid="{00000000-0005-0000-0000-0000C55C0000}"/>
    <cellStyle name="20% - Accent1 3 3 2 2 2 4 2" xfId="23915" xr:uid="{00000000-0005-0000-0000-0000C65C0000}"/>
    <cellStyle name="20% - Accent1 3 3 2 2 2 4 2 2" xfId="23916" xr:uid="{00000000-0005-0000-0000-0000C75C0000}"/>
    <cellStyle name="20% - Accent1 3 3 2 2 2 4 2 2 2" xfId="23917" xr:uid="{00000000-0005-0000-0000-0000C85C0000}"/>
    <cellStyle name="20% - Accent1 3 3 2 2 2 4 2 3" xfId="23918" xr:uid="{00000000-0005-0000-0000-0000C95C0000}"/>
    <cellStyle name="20% - Accent1 3 3 2 2 2 4 3" xfId="23919" xr:uid="{00000000-0005-0000-0000-0000CA5C0000}"/>
    <cellStyle name="20% - Accent1 3 3 2 2 2 4 3 2" xfId="23920" xr:uid="{00000000-0005-0000-0000-0000CB5C0000}"/>
    <cellStyle name="20% - Accent1 3 3 2 2 2 4 4" xfId="23921" xr:uid="{00000000-0005-0000-0000-0000CC5C0000}"/>
    <cellStyle name="20% - Accent1 3 3 2 2 2 5" xfId="23922" xr:uid="{00000000-0005-0000-0000-0000CD5C0000}"/>
    <cellStyle name="20% - Accent1 3 3 2 2 2 5 2" xfId="23923" xr:uid="{00000000-0005-0000-0000-0000CE5C0000}"/>
    <cellStyle name="20% - Accent1 3 3 2 2 2 5 2 2" xfId="23924" xr:uid="{00000000-0005-0000-0000-0000CF5C0000}"/>
    <cellStyle name="20% - Accent1 3 3 2 2 2 5 2 2 2" xfId="23925" xr:uid="{00000000-0005-0000-0000-0000D05C0000}"/>
    <cellStyle name="20% - Accent1 3 3 2 2 2 5 2 3" xfId="23926" xr:uid="{00000000-0005-0000-0000-0000D15C0000}"/>
    <cellStyle name="20% - Accent1 3 3 2 2 2 5 3" xfId="23927" xr:uid="{00000000-0005-0000-0000-0000D25C0000}"/>
    <cellStyle name="20% - Accent1 3 3 2 2 2 5 3 2" xfId="23928" xr:uid="{00000000-0005-0000-0000-0000D35C0000}"/>
    <cellStyle name="20% - Accent1 3 3 2 2 2 5 4" xfId="23929" xr:uid="{00000000-0005-0000-0000-0000D45C0000}"/>
    <cellStyle name="20% - Accent1 3 3 2 2 2 6" xfId="23930" xr:uid="{00000000-0005-0000-0000-0000D55C0000}"/>
    <cellStyle name="20% - Accent1 3 3 2 2 2 6 2" xfId="23931" xr:uid="{00000000-0005-0000-0000-0000D65C0000}"/>
    <cellStyle name="20% - Accent1 3 3 2 2 2 6 2 2" xfId="23932" xr:uid="{00000000-0005-0000-0000-0000D75C0000}"/>
    <cellStyle name="20% - Accent1 3 3 2 2 2 6 2 2 2" xfId="23933" xr:uid="{00000000-0005-0000-0000-0000D85C0000}"/>
    <cellStyle name="20% - Accent1 3 3 2 2 2 6 2 3" xfId="23934" xr:uid="{00000000-0005-0000-0000-0000D95C0000}"/>
    <cellStyle name="20% - Accent1 3 3 2 2 2 6 3" xfId="23935" xr:uid="{00000000-0005-0000-0000-0000DA5C0000}"/>
    <cellStyle name="20% - Accent1 3 3 2 2 2 6 3 2" xfId="23936" xr:uid="{00000000-0005-0000-0000-0000DB5C0000}"/>
    <cellStyle name="20% - Accent1 3 3 2 2 2 6 4" xfId="23937" xr:uid="{00000000-0005-0000-0000-0000DC5C0000}"/>
    <cellStyle name="20% - Accent1 3 3 2 2 2 7" xfId="23938" xr:uid="{00000000-0005-0000-0000-0000DD5C0000}"/>
    <cellStyle name="20% - Accent1 3 3 2 2 2 7 2" xfId="23939" xr:uid="{00000000-0005-0000-0000-0000DE5C0000}"/>
    <cellStyle name="20% - Accent1 3 3 2 2 2 7 2 2" xfId="23940" xr:uid="{00000000-0005-0000-0000-0000DF5C0000}"/>
    <cellStyle name="20% - Accent1 3 3 2 2 2 7 3" xfId="23941" xr:uid="{00000000-0005-0000-0000-0000E05C0000}"/>
    <cellStyle name="20% - Accent1 3 3 2 2 2 8" xfId="23942" xr:uid="{00000000-0005-0000-0000-0000E15C0000}"/>
    <cellStyle name="20% - Accent1 3 3 2 2 2 8 2" xfId="23943" xr:uid="{00000000-0005-0000-0000-0000E25C0000}"/>
    <cellStyle name="20% - Accent1 3 3 2 2 2 8 2 2" xfId="23944" xr:uid="{00000000-0005-0000-0000-0000E35C0000}"/>
    <cellStyle name="20% - Accent1 3 3 2 2 2 8 3" xfId="23945" xr:uid="{00000000-0005-0000-0000-0000E45C0000}"/>
    <cellStyle name="20% - Accent1 3 3 2 2 2 9" xfId="23946" xr:uid="{00000000-0005-0000-0000-0000E55C0000}"/>
    <cellStyle name="20% - Accent1 3 3 2 2 2 9 2" xfId="23947" xr:uid="{00000000-0005-0000-0000-0000E65C0000}"/>
    <cellStyle name="20% - Accent1 3 3 2 2 3" xfId="23948" xr:uid="{00000000-0005-0000-0000-0000E75C0000}"/>
    <cellStyle name="20% - Accent1 3 3 2 2 3 10" xfId="23949" xr:uid="{00000000-0005-0000-0000-0000E85C0000}"/>
    <cellStyle name="20% - Accent1 3 3 2 2 3 10 2" xfId="23950" xr:uid="{00000000-0005-0000-0000-0000E95C0000}"/>
    <cellStyle name="20% - Accent1 3 3 2 2 3 11" xfId="23951" xr:uid="{00000000-0005-0000-0000-0000EA5C0000}"/>
    <cellStyle name="20% - Accent1 3 3 2 2 3 2" xfId="23952" xr:uid="{00000000-0005-0000-0000-0000EB5C0000}"/>
    <cellStyle name="20% - Accent1 3 3 2 2 3 2 2" xfId="23953" xr:uid="{00000000-0005-0000-0000-0000EC5C0000}"/>
    <cellStyle name="20% - Accent1 3 3 2 2 3 2 2 2" xfId="23954" xr:uid="{00000000-0005-0000-0000-0000ED5C0000}"/>
    <cellStyle name="20% - Accent1 3 3 2 2 3 2 2 2 2" xfId="23955" xr:uid="{00000000-0005-0000-0000-0000EE5C0000}"/>
    <cellStyle name="20% - Accent1 3 3 2 2 3 2 2 2 2 2" xfId="23956" xr:uid="{00000000-0005-0000-0000-0000EF5C0000}"/>
    <cellStyle name="20% - Accent1 3 3 2 2 3 2 2 2 3" xfId="23957" xr:uid="{00000000-0005-0000-0000-0000F05C0000}"/>
    <cellStyle name="20% - Accent1 3 3 2 2 3 2 2 3" xfId="23958" xr:uid="{00000000-0005-0000-0000-0000F15C0000}"/>
    <cellStyle name="20% - Accent1 3 3 2 2 3 2 2 3 2" xfId="23959" xr:uid="{00000000-0005-0000-0000-0000F25C0000}"/>
    <cellStyle name="20% - Accent1 3 3 2 2 3 2 2 4" xfId="23960" xr:uid="{00000000-0005-0000-0000-0000F35C0000}"/>
    <cellStyle name="20% - Accent1 3 3 2 2 3 2 3" xfId="23961" xr:uid="{00000000-0005-0000-0000-0000F45C0000}"/>
    <cellStyle name="20% - Accent1 3 3 2 2 3 2 3 2" xfId="23962" xr:uid="{00000000-0005-0000-0000-0000F55C0000}"/>
    <cellStyle name="20% - Accent1 3 3 2 2 3 2 3 2 2" xfId="23963" xr:uid="{00000000-0005-0000-0000-0000F65C0000}"/>
    <cellStyle name="20% - Accent1 3 3 2 2 3 2 3 2 2 2" xfId="23964" xr:uid="{00000000-0005-0000-0000-0000F75C0000}"/>
    <cellStyle name="20% - Accent1 3 3 2 2 3 2 3 2 3" xfId="23965" xr:uid="{00000000-0005-0000-0000-0000F85C0000}"/>
    <cellStyle name="20% - Accent1 3 3 2 2 3 2 3 3" xfId="23966" xr:uid="{00000000-0005-0000-0000-0000F95C0000}"/>
    <cellStyle name="20% - Accent1 3 3 2 2 3 2 3 3 2" xfId="23967" xr:uid="{00000000-0005-0000-0000-0000FA5C0000}"/>
    <cellStyle name="20% - Accent1 3 3 2 2 3 2 3 4" xfId="23968" xr:uid="{00000000-0005-0000-0000-0000FB5C0000}"/>
    <cellStyle name="20% - Accent1 3 3 2 2 3 2 4" xfId="23969" xr:uid="{00000000-0005-0000-0000-0000FC5C0000}"/>
    <cellStyle name="20% - Accent1 3 3 2 2 3 2 4 2" xfId="23970" xr:uid="{00000000-0005-0000-0000-0000FD5C0000}"/>
    <cellStyle name="20% - Accent1 3 3 2 2 3 2 4 2 2" xfId="23971" xr:uid="{00000000-0005-0000-0000-0000FE5C0000}"/>
    <cellStyle name="20% - Accent1 3 3 2 2 3 2 4 2 2 2" xfId="23972" xr:uid="{00000000-0005-0000-0000-0000FF5C0000}"/>
    <cellStyle name="20% - Accent1 3 3 2 2 3 2 4 2 3" xfId="23973" xr:uid="{00000000-0005-0000-0000-0000005D0000}"/>
    <cellStyle name="20% - Accent1 3 3 2 2 3 2 4 3" xfId="23974" xr:uid="{00000000-0005-0000-0000-0000015D0000}"/>
    <cellStyle name="20% - Accent1 3 3 2 2 3 2 4 3 2" xfId="23975" xr:uid="{00000000-0005-0000-0000-0000025D0000}"/>
    <cellStyle name="20% - Accent1 3 3 2 2 3 2 4 4" xfId="23976" xr:uid="{00000000-0005-0000-0000-0000035D0000}"/>
    <cellStyle name="20% - Accent1 3 3 2 2 3 2 5" xfId="23977" xr:uid="{00000000-0005-0000-0000-0000045D0000}"/>
    <cellStyle name="20% - Accent1 3 3 2 2 3 2 5 2" xfId="23978" xr:uid="{00000000-0005-0000-0000-0000055D0000}"/>
    <cellStyle name="20% - Accent1 3 3 2 2 3 2 5 2 2" xfId="23979" xr:uid="{00000000-0005-0000-0000-0000065D0000}"/>
    <cellStyle name="20% - Accent1 3 3 2 2 3 2 5 3" xfId="23980" xr:uid="{00000000-0005-0000-0000-0000075D0000}"/>
    <cellStyle name="20% - Accent1 3 3 2 2 3 2 6" xfId="23981" xr:uid="{00000000-0005-0000-0000-0000085D0000}"/>
    <cellStyle name="20% - Accent1 3 3 2 2 3 2 6 2" xfId="23982" xr:uid="{00000000-0005-0000-0000-0000095D0000}"/>
    <cellStyle name="20% - Accent1 3 3 2 2 3 2 6 2 2" xfId="23983" xr:uid="{00000000-0005-0000-0000-00000A5D0000}"/>
    <cellStyle name="20% - Accent1 3 3 2 2 3 2 6 3" xfId="23984" xr:uid="{00000000-0005-0000-0000-00000B5D0000}"/>
    <cellStyle name="20% - Accent1 3 3 2 2 3 2 7" xfId="23985" xr:uid="{00000000-0005-0000-0000-00000C5D0000}"/>
    <cellStyle name="20% - Accent1 3 3 2 2 3 2 7 2" xfId="23986" xr:uid="{00000000-0005-0000-0000-00000D5D0000}"/>
    <cellStyle name="20% - Accent1 3 3 2 2 3 2 8" xfId="23987" xr:uid="{00000000-0005-0000-0000-00000E5D0000}"/>
    <cellStyle name="20% - Accent1 3 3 2 2 3 2 8 2" xfId="23988" xr:uid="{00000000-0005-0000-0000-00000F5D0000}"/>
    <cellStyle name="20% - Accent1 3 3 2 2 3 2 9" xfId="23989" xr:uid="{00000000-0005-0000-0000-0000105D0000}"/>
    <cellStyle name="20% - Accent1 3 3 2 2 3 3" xfId="23990" xr:uid="{00000000-0005-0000-0000-0000115D0000}"/>
    <cellStyle name="20% - Accent1 3 3 2 2 3 3 2" xfId="23991" xr:uid="{00000000-0005-0000-0000-0000125D0000}"/>
    <cellStyle name="20% - Accent1 3 3 2 2 3 3 2 2" xfId="23992" xr:uid="{00000000-0005-0000-0000-0000135D0000}"/>
    <cellStyle name="20% - Accent1 3 3 2 2 3 3 2 2 2" xfId="23993" xr:uid="{00000000-0005-0000-0000-0000145D0000}"/>
    <cellStyle name="20% - Accent1 3 3 2 2 3 3 2 2 2 2" xfId="23994" xr:uid="{00000000-0005-0000-0000-0000155D0000}"/>
    <cellStyle name="20% - Accent1 3 3 2 2 3 3 2 2 3" xfId="23995" xr:uid="{00000000-0005-0000-0000-0000165D0000}"/>
    <cellStyle name="20% - Accent1 3 3 2 2 3 3 2 3" xfId="23996" xr:uid="{00000000-0005-0000-0000-0000175D0000}"/>
    <cellStyle name="20% - Accent1 3 3 2 2 3 3 2 3 2" xfId="23997" xr:uid="{00000000-0005-0000-0000-0000185D0000}"/>
    <cellStyle name="20% - Accent1 3 3 2 2 3 3 2 4" xfId="23998" xr:uid="{00000000-0005-0000-0000-0000195D0000}"/>
    <cellStyle name="20% - Accent1 3 3 2 2 3 3 3" xfId="23999" xr:uid="{00000000-0005-0000-0000-00001A5D0000}"/>
    <cellStyle name="20% - Accent1 3 3 2 2 3 3 3 2" xfId="24000" xr:uid="{00000000-0005-0000-0000-00001B5D0000}"/>
    <cellStyle name="20% - Accent1 3 3 2 2 3 3 3 2 2" xfId="24001" xr:uid="{00000000-0005-0000-0000-00001C5D0000}"/>
    <cellStyle name="20% - Accent1 3 3 2 2 3 3 3 2 2 2" xfId="24002" xr:uid="{00000000-0005-0000-0000-00001D5D0000}"/>
    <cellStyle name="20% - Accent1 3 3 2 2 3 3 3 2 3" xfId="24003" xr:uid="{00000000-0005-0000-0000-00001E5D0000}"/>
    <cellStyle name="20% - Accent1 3 3 2 2 3 3 3 3" xfId="24004" xr:uid="{00000000-0005-0000-0000-00001F5D0000}"/>
    <cellStyle name="20% - Accent1 3 3 2 2 3 3 3 3 2" xfId="24005" xr:uid="{00000000-0005-0000-0000-0000205D0000}"/>
    <cellStyle name="20% - Accent1 3 3 2 2 3 3 3 4" xfId="24006" xr:uid="{00000000-0005-0000-0000-0000215D0000}"/>
    <cellStyle name="20% - Accent1 3 3 2 2 3 3 4" xfId="24007" xr:uid="{00000000-0005-0000-0000-0000225D0000}"/>
    <cellStyle name="20% - Accent1 3 3 2 2 3 3 4 2" xfId="24008" xr:uid="{00000000-0005-0000-0000-0000235D0000}"/>
    <cellStyle name="20% - Accent1 3 3 2 2 3 3 4 2 2" xfId="24009" xr:uid="{00000000-0005-0000-0000-0000245D0000}"/>
    <cellStyle name="20% - Accent1 3 3 2 2 3 3 4 2 2 2" xfId="24010" xr:uid="{00000000-0005-0000-0000-0000255D0000}"/>
    <cellStyle name="20% - Accent1 3 3 2 2 3 3 4 2 3" xfId="24011" xr:uid="{00000000-0005-0000-0000-0000265D0000}"/>
    <cellStyle name="20% - Accent1 3 3 2 2 3 3 4 3" xfId="24012" xr:uid="{00000000-0005-0000-0000-0000275D0000}"/>
    <cellStyle name="20% - Accent1 3 3 2 2 3 3 4 3 2" xfId="24013" xr:uid="{00000000-0005-0000-0000-0000285D0000}"/>
    <cellStyle name="20% - Accent1 3 3 2 2 3 3 4 4" xfId="24014" xr:uid="{00000000-0005-0000-0000-0000295D0000}"/>
    <cellStyle name="20% - Accent1 3 3 2 2 3 3 5" xfId="24015" xr:uid="{00000000-0005-0000-0000-00002A5D0000}"/>
    <cellStyle name="20% - Accent1 3 3 2 2 3 3 5 2" xfId="24016" xr:uid="{00000000-0005-0000-0000-00002B5D0000}"/>
    <cellStyle name="20% - Accent1 3 3 2 2 3 3 5 2 2" xfId="24017" xr:uid="{00000000-0005-0000-0000-00002C5D0000}"/>
    <cellStyle name="20% - Accent1 3 3 2 2 3 3 5 3" xfId="24018" xr:uid="{00000000-0005-0000-0000-00002D5D0000}"/>
    <cellStyle name="20% - Accent1 3 3 2 2 3 3 6" xfId="24019" xr:uid="{00000000-0005-0000-0000-00002E5D0000}"/>
    <cellStyle name="20% - Accent1 3 3 2 2 3 3 6 2" xfId="24020" xr:uid="{00000000-0005-0000-0000-00002F5D0000}"/>
    <cellStyle name="20% - Accent1 3 3 2 2 3 3 6 2 2" xfId="24021" xr:uid="{00000000-0005-0000-0000-0000305D0000}"/>
    <cellStyle name="20% - Accent1 3 3 2 2 3 3 6 3" xfId="24022" xr:uid="{00000000-0005-0000-0000-0000315D0000}"/>
    <cellStyle name="20% - Accent1 3 3 2 2 3 3 7" xfId="24023" xr:uid="{00000000-0005-0000-0000-0000325D0000}"/>
    <cellStyle name="20% - Accent1 3 3 2 2 3 3 7 2" xfId="24024" xr:uid="{00000000-0005-0000-0000-0000335D0000}"/>
    <cellStyle name="20% - Accent1 3 3 2 2 3 3 8" xfId="24025" xr:uid="{00000000-0005-0000-0000-0000345D0000}"/>
    <cellStyle name="20% - Accent1 3 3 2 2 3 3 8 2" xfId="24026" xr:uid="{00000000-0005-0000-0000-0000355D0000}"/>
    <cellStyle name="20% - Accent1 3 3 2 2 3 3 9" xfId="24027" xr:uid="{00000000-0005-0000-0000-0000365D0000}"/>
    <cellStyle name="20% - Accent1 3 3 2 2 3 4" xfId="24028" xr:uid="{00000000-0005-0000-0000-0000375D0000}"/>
    <cellStyle name="20% - Accent1 3 3 2 2 3 4 2" xfId="24029" xr:uid="{00000000-0005-0000-0000-0000385D0000}"/>
    <cellStyle name="20% - Accent1 3 3 2 2 3 4 2 2" xfId="24030" xr:uid="{00000000-0005-0000-0000-0000395D0000}"/>
    <cellStyle name="20% - Accent1 3 3 2 2 3 4 2 2 2" xfId="24031" xr:uid="{00000000-0005-0000-0000-00003A5D0000}"/>
    <cellStyle name="20% - Accent1 3 3 2 2 3 4 2 3" xfId="24032" xr:uid="{00000000-0005-0000-0000-00003B5D0000}"/>
    <cellStyle name="20% - Accent1 3 3 2 2 3 4 3" xfId="24033" xr:uid="{00000000-0005-0000-0000-00003C5D0000}"/>
    <cellStyle name="20% - Accent1 3 3 2 2 3 4 3 2" xfId="24034" xr:uid="{00000000-0005-0000-0000-00003D5D0000}"/>
    <cellStyle name="20% - Accent1 3 3 2 2 3 4 4" xfId="24035" xr:uid="{00000000-0005-0000-0000-00003E5D0000}"/>
    <cellStyle name="20% - Accent1 3 3 2 2 3 5" xfId="24036" xr:uid="{00000000-0005-0000-0000-00003F5D0000}"/>
    <cellStyle name="20% - Accent1 3 3 2 2 3 5 2" xfId="24037" xr:uid="{00000000-0005-0000-0000-0000405D0000}"/>
    <cellStyle name="20% - Accent1 3 3 2 2 3 5 2 2" xfId="24038" xr:uid="{00000000-0005-0000-0000-0000415D0000}"/>
    <cellStyle name="20% - Accent1 3 3 2 2 3 5 2 2 2" xfId="24039" xr:uid="{00000000-0005-0000-0000-0000425D0000}"/>
    <cellStyle name="20% - Accent1 3 3 2 2 3 5 2 3" xfId="24040" xr:uid="{00000000-0005-0000-0000-0000435D0000}"/>
    <cellStyle name="20% - Accent1 3 3 2 2 3 5 3" xfId="24041" xr:uid="{00000000-0005-0000-0000-0000445D0000}"/>
    <cellStyle name="20% - Accent1 3 3 2 2 3 5 3 2" xfId="24042" xr:uid="{00000000-0005-0000-0000-0000455D0000}"/>
    <cellStyle name="20% - Accent1 3 3 2 2 3 5 4" xfId="24043" xr:uid="{00000000-0005-0000-0000-0000465D0000}"/>
    <cellStyle name="20% - Accent1 3 3 2 2 3 6" xfId="24044" xr:uid="{00000000-0005-0000-0000-0000475D0000}"/>
    <cellStyle name="20% - Accent1 3 3 2 2 3 6 2" xfId="24045" xr:uid="{00000000-0005-0000-0000-0000485D0000}"/>
    <cellStyle name="20% - Accent1 3 3 2 2 3 6 2 2" xfId="24046" xr:uid="{00000000-0005-0000-0000-0000495D0000}"/>
    <cellStyle name="20% - Accent1 3 3 2 2 3 6 2 2 2" xfId="24047" xr:uid="{00000000-0005-0000-0000-00004A5D0000}"/>
    <cellStyle name="20% - Accent1 3 3 2 2 3 6 2 3" xfId="24048" xr:uid="{00000000-0005-0000-0000-00004B5D0000}"/>
    <cellStyle name="20% - Accent1 3 3 2 2 3 6 3" xfId="24049" xr:uid="{00000000-0005-0000-0000-00004C5D0000}"/>
    <cellStyle name="20% - Accent1 3 3 2 2 3 6 3 2" xfId="24050" xr:uid="{00000000-0005-0000-0000-00004D5D0000}"/>
    <cellStyle name="20% - Accent1 3 3 2 2 3 6 4" xfId="24051" xr:uid="{00000000-0005-0000-0000-00004E5D0000}"/>
    <cellStyle name="20% - Accent1 3 3 2 2 3 7" xfId="24052" xr:uid="{00000000-0005-0000-0000-00004F5D0000}"/>
    <cellStyle name="20% - Accent1 3 3 2 2 3 7 2" xfId="24053" xr:uid="{00000000-0005-0000-0000-0000505D0000}"/>
    <cellStyle name="20% - Accent1 3 3 2 2 3 7 2 2" xfId="24054" xr:uid="{00000000-0005-0000-0000-0000515D0000}"/>
    <cellStyle name="20% - Accent1 3 3 2 2 3 7 3" xfId="24055" xr:uid="{00000000-0005-0000-0000-0000525D0000}"/>
    <cellStyle name="20% - Accent1 3 3 2 2 3 8" xfId="24056" xr:uid="{00000000-0005-0000-0000-0000535D0000}"/>
    <cellStyle name="20% - Accent1 3 3 2 2 3 8 2" xfId="24057" xr:uid="{00000000-0005-0000-0000-0000545D0000}"/>
    <cellStyle name="20% - Accent1 3 3 2 2 3 8 2 2" xfId="24058" xr:uid="{00000000-0005-0000-0000-0000555D0000}"/>
    <cellStyle name="20% - Accent1 3 3 2 2 3 8 3" xfId="24059" xr:uid="{00000000-0005-0000-0000-0000565D0000}"/>
    <cellStyle name="20% - Accent1 3 3 2 2 3 9" xfId="24060" xr:uid="{00000000-0005-0000-0000-0000575D0000}"/>
    <cellStyle name="20% - Accent1 3 3 2 2 3 9 2" xfId="24061" xr:uid="{00000000-0005-0000-0000-0000585D0000}"/>
    <cellStyle name="20% - Accent1 3 3 2 2 4" xfId="24062" xr:uid="{00000000-0005-0000-0000-0000595D0000}"/>
    <cellStyle name="20% - Accent1 3 3 2 2 4 10" xfId="24063" xr:uid="{00000000-0005-0000-0000-00005A5D0000}"/>
    <cellStyle name="20% - Accent1 3 3 2 2 4 10 2" xfId="24064" xr:uid="{00000000-0005-0000-0000-00005B5D0000}"/>
    <cellStyle name="20% - Accent1 3 3 2 2 4 11" xfId="24065" xr:uid="{00000000-0005-0000-0000-00005C5D0000}"/>
    <cellStyle name="20% - Accent1 3 3 2 2 4 2" xfId="24066" xr:uid="{00000000-0005-0000-0000-00005D5D0000}"/>
    <cellStyle name="20% - Accent1 3 3 2 2 4 2 2" xfId="24067" xr:uid="{00000000-0005-0000-0000-00005E5D0000}"/>
    <cellStyle name="20% - Accent1 3 3 2 2 4 2 2 2" xfId="24068" xr:uid="{00000000-0005-0000-0000-00005F5D0000}"/>
    <cellStyle name="20% - Accent1 3 3 2 2 4 2 2 2 2" xfId="24069" xr:uid="{00000000-0005-0000-0000-0000605D0000}"/>
    <cellStyle name="20% - Accent1 3 3 2 2 4 2 2 2 2 2" xfId="24070" xr:uid="{00000000-0005-0000-0000-0000615D0000}"/>
    <cellStyle name="20% - Accent1 3 3 2 2 4 2 2 2 3" xfId="24071" xr:uid="{00000000-0005-0000-0000-0000625D0000}"/>
    <cellStyle name="20% - Accent1 3 3 2 2 4 2 2 3" xfId="24072" xr:uid="{00000000-0005-0000-0000-0000635D0000}"/>
    <cellStyle name="20% - Accent1 3 3 2 2 4 2 2 3 2" xfId="24073" xr:uid="{00000000-0005-0000-0000-0000645D0000}"/>
    <cellStyle name="20% - Accent1 3 3 2 2 4 2 2 4" xfId="24074" xr:uid="{00000000-0005-0000-0000-0000655D0000}"/>
    <cellStyle name="20% - Accent1 3 3 2 2 4 2 3" xfId="24075" xr:uid="{00000000-0005-0000-0000-0000665D0000}"/>
    <cellStyle name="20% - Accent1 3 3 2 2 4 2 3 2" xfId="24076" xr:uid="{00000000-0005-0000-0000-0000675D0000}"/>
    <cellStyle name="20% - Accent1 3 3 2 2 4 2 3 2 2" xfId="24077" xr:uid="{00000000-0005-0000-0000-0000685D0000}"/>
    <cellStyle name="20% - Accent1 3 3 2 2 4 2 3 2 2 2" xfId="24078" xr:uid="{00000000-0005-0000-0000-0000695D0000}"/>
    <cellStyle name="20% - Accent1 3 3 2 2 4 2 3 2 3" xfId="24079" xr:uid="{00000000-0005-0000-0000-00006A5D0000}"/>
    <cellStyle name="20% - Accent1 3 3 2 2 4 2 3 3" xfId="24080" xr:uid="{00000000-0005-0000-0000-00006B5D0000}"/>
    <cellStyle name="20% - Accent1 3 3 2 2 4 2 3 3 2" xfId="24081" xr:uid="{00000000-0005-0000-0000-00006C5D0000}"/>
    <cellStyle name="20% - Accent1 3 3 2 2 4 2 3 4" xfId="24082" xr:uid="{00000000-0005-0000-0000-00006D5D0000}"/>
    <cellStyle name="20% - Accent1 3 3 2 2 4 2 4" xfId="24083" xr:uid="{00000000-0005-0000-0000-00006E5D0000}"/>
    <cellStyle name="20% - Accent1 3 3 2 2 4 2 4 2" xfId="24084" xr:uid="{00000000-0005-0000-0000-00006F5D0000}"/>
    <cellStyle name="20% - Accent1 3 3 2 2 4 2 4 2 2" xfId="24085" xr:uid="{00000000-0005-0000-0000-0000705D0000}"/>
    <cellStyle name="20% - Accent1 3 3 2 2 4 2 4 2 2 2" xfId="24086" xr:uid="{00000000-0005-0000-0000-0000715D0000}"/>
    <cellStyle name="20% - Accent1 3 3 2 2 4 2 4 2 3" xfId="24087" xr:uid="{00000000-0005-0000-0000-0000725D0000}"/>
    <cellStyle name="20% - Accent1 3 3 2 2 4 2 4 3" xfId="24088" xr:uid="{00000000-0005-0000-0000-0000735D0000}"/>
    <cellStyle name="20% - Accent1 3 3 2 2 4 2 4 3 2" xfId="24089" xr:uid="{00000000-0005-0000-0000-0000745D0000}"/>
    <cellStyle name="20% - Accent1 3 3 2 2 4 2 4 4" xfId="24090" xr:uid="{00000000-0005-0000-0000-0000755D0000}"/>
    <cellStyle name="20% - Accent1 3 3 2 2 4 2 5" xfId="24091" xr:uid="{00000000-0005-0000-0000-0000765D0000}"/>
    <cellStyle name="20% - Accent1 3 3 2 2 4 2 5 2" xfId="24092" xr:uid="{00000000-0005-0000-0000-0000775D0000}"/>
    <cellStyle name="20% - Accent1 3 3 2 2 4 2 5 2 2" xfId="24093" xr:uid="{00000000-0005-0000-0000-0000785D0000}"/>
    <cellStyle name="20% - Accent1 3 3 2 2 4 2 5 3" xfId="24094" xr:uid="{00000000-0005-0000-0000-0000795D0000}"/>
    <cellStyle name="20% - Accent1 3 3 2 2 4 2 6" xfId="24095" xr:uid="{00000000-0005-0000-0000-00007A5D0000}"/>
    <cellStyle name="20% - Accent1 3 3 2 2 4 2 6 2" xfId="24096" xr:uid="{00000000-0005-0000-0000-00007B5D0000}"/>
    <cellStyle name="20% - Accent1 3 3 2 2 4 2 6 2 2" xfId="24097" xr:uid="{00000000-0005-0000-0000-00007C5D0000}"/>
    <cellStyle name="20% - Accent1 3 3 2 2 4 2 6 3" xfId="24098" xr:uid="{00000000-0005-0000-0000-00007D5D0000}"/>
    <cellStyle name="20% - Accent1 3 3 2 2 4 2 7" xfId="24099" xr:uid="{00000000-0005-0000-0000-00007E5D0000}"/>
    <cellStyle name="20% - Accent1 3 3 2 2 4 2 7 2" xfId="24100" xr:uid="{00000000-0005-0000-0000-00007F5D0000}"/>
    <cellStyle name="20% - Accent1 3 3 2 2 4 2 8" xfId="24101" xr:uid="{00000000-0005-0000-0000-0000805D0000}"/>
    <cellStyle name="20% - Accent1 3 3 2 2 4 2 8 2" xfId="24102" xr:uid="{00000000-0005-0000-0000-0000815D0000}"/>
    <cellStyle name="20% - Accent1 3 3 2 2 4 2 9" xfId="24103" xr:uid="{00000000-0005-0000-0000-0000825D0000}"/>
    <cellStyle name="20% - Accent1 3 3 2 2 4 3" xfId="24104" xr:uid="{00000000-0005-0000-0000-0000835D0000}"/>
    <cellStyle name="20% - Accent1 3 3 2 2 4 3 2" xfId="24105" xr:uid="{00000000-0005-0000-0000-0000845D0000}"/>
    <cellStyle name="20% - Accent1 3 3 2 2 4 3 2 2" xfId="24106" xr:uid="{00000000-0005-0000-0000-0000855D0000}"/>
    <cellStyle name="20% - Accent1 3 3 2 2 4 3 2 2 2" xfId="24107" xr:uid="{00000000-0005-0000-0000-0000865D0000}"/>
    <cellStyle name="20% - Accent1 3 3 2 2 4 3 2 2 2 2" xfId="24108" xr:uid="{00000000-0005-0000-0000-0000875D0000}"/>
    <cellStyle name="20% - Accent1 3 3 2 2 4 3 2 2 3" xfId="24109" xr:uid="{00000000-0005-0000-0000-0000885D0000}"/>
    <cellStyle name="20% - Accent1 3 3 2 2 4 3 2 3" xfId="24110" xr:uid="{00000000-0005-0000-0000-0000895D0000}"/>
    <cellStyle name="20% - Accent1 3 3 2 2 4 3 2 3 2" xfId="24111" xr:uid="{00000000-0005-0000-0000-00008A5D0000}"/>
    <cellStyle name="20% - Accent1 3 3 2 2 4 3 2 4" xfId="24112" xr:uid="{00000000-0005-0000-0000-00008B5D0000}"/>
    <cellStyle name="20% - Accent1 3 3 2 2 4 3 3" xfId="24113" xr:uid="{00000000-0005-0000-0000-00008C5D0000}"/>
    <cellStyle name="20% - Accent1 3 3 2 2 4 3 3 2" xfId="24114" xr:uid="{00000000-0005-0000-0000-00008D5D0000}"/>
    <cellStyle name="20% - Accent1 3 3 2 2 4 3 3 2 2" xfId="24115" xr:uid="{00000000-0005-0000-0000-00008E5D0000}"/>
    <cellStyle name="20% - Accent1 3 3 2 2 4 3 3 2 2 2" xfId="24116" xr:uid="{00000000-0005-0000-0000-00008F5D0000}"/>
    <cellStyle name="20% - Accent1 3 3 2 2 4 3 3 2 3" xfId="24117" xr:uid="{00000000-0005-0000-0000-0000905D0000}"/>
    <cellStyle name="20% - Accent1 3 3 2 2 4 3 3 3" xfId="24118" xr:uid="{00000000-0005-0000-0000-0000915D0000}"/>
    <cellStyle name="20% - Accent1 3 3 2 2 4 3 3 3 2" xfId="24119" xr:uid="{00000000-0005-0000-0000-0000925D0000}"/>
    <cellStyle name="20% - Accent1 3 3 2 2 4 3 3 4" xfId="24120" xr:uid="{00000000-0005-0000-0000-0000935D0000}"/>
    <cellStyle name="20% - Accent1 3 3 2 2 4 3 4" xfId="24121" xr:uid="{00000000-0005-0000-0000-0000945D0000}"/>
    <cellStyle name="20% - Accent1 3 3 2 2 4 3 4 2" xfId="24122" xr:uid="{00000000-0005-0000-0000-0000955D0000}"/>
    <cellStyle name="20% - Accent1 3 3 2 2 4 3 4 2 2" xfId="24123" xr:uid="{00000000-0005-0000-0000-0000965D0000}"/>
    <cellStyle name="20% - Accent1 3 3 2 2 4 3 4 2 2 2" xfId="24124" xr:uid="{00000000-0005-0000-0000-0000975D0000}"/>
    <cellStyle name="20% - Accent1 3 3 2 2 4 3 4 2 3" xfId="24125" xr:uid="{00000000-0005-0000-0000-0000985D0000}"/>
    <cellStyle name="20% - Accent1 3 3 2 2 4 3 4 3" xfId="24126" xr:uid="{00000000-0005-0000-0000-0000995D0000}"/>
    <cellStyle name="20% - Accent1 3 3 2 2 4 3 4 3 2" xfId="24127" xr:uid="{00000000-0005-0000-0000-00009A5D0000}"/>
    <cellStyle name="20% - Accent1 3 3 2 2 4 3 4 4" xfId="24128" xr:uid="{00000000-0005-0000-0000-00009B5D0000}"/>
    <cellStyle name="20% - Accent1 3 3 2 2 4 3 5" xfId="24129" xr:uid="{00000000-0005-0000-0000-00009C5D0000}"/>
    <cellStyle name="20% - Accent1 3 3 2 2 4 3 5 2" xfId="24130" xr:uid="{00000000-0005-0000-0000-00009D5D0000}"/>
    <cellStyle name="20% - Accent1 3 3 2 2 4 3 5 2 2" xfId="24131" xr:uid="{00000000-0005-0000-0000-00009E5D0000}"/>
    <cellStyle name="20% - Accent1 3 3 2 2 4 3 5 3" xfId="24132" xr:uid="{00000000-0005-0000-0000-00009F5D0000}"/>
    <cellStyle name="20% - Accent1 3 3 2 2 4 3 6" xfId="24133" xr:uid="{00000000-0005-0000-0000-0000A05D0000}"/>
    <cellStyle name="20% - Accent1 3 3 2 2 4 3 6 2" xfId="24134" xr:uid="{00000000-0005-0000-0000-0000A15D0000}"/>
    <cellStyle name="20% - Accent1 3 3 2 2 4 3 6 2 2" xfId="24135" xr:uid="{00000000-0005-0000-0000-0000A25D0000}"/>
    <cellStyle name="20% - Accent1 3 3 2 2 4 3 6 3" xfId="24136" xr:uid="{00000000-0005-0000-0000-0000A35D0000}"/>
    <cellStyle name="20% - Accent1 3 3 2 2 4 3 7" xfId="24137" xr:uid="{00000000-0005-0000-0000-0000A45D0000}"/>
    <cellStyle name="20% - Accent1 3 3 2 2 4 3 7 2" xfId="24138" xr:uid="{00000000-0005-0000-0000-0000A55D0000}"/>
    <cellStyle name="20% - Accent1 3 3 2 2 4 3 8" xfId="24139" xr:uid="{00000000-0005-0000-0000-0000A65D0000}"/>
    <cellStyle name="20% - Accent1 3 3 2 2 4 3 8 2" xfId="24140" xr:uid="{00000000-0005-0000-0000-0000A75D0000}"/>
    <cellStyle name="20% - Accent1 3 3 2 2 4 3 9" xfId="24141" xr:uid="{00000000-0005-0000-0000-0000A85D0000}"/>
    <cellStyle name="20% - Accent1 3 3 2 2 4 4" xfId="24142" xr:uid="{00000000-0005-0000-0000-0000A95D0000}"/>
    <cellStyle name="20% - Accent1 3 3 2 2 4 4 2" xfId="24143" xr:uid="{00000000-0005-0000-0000-0000AA5D0000}"/>
    <cellStyle name="20% - Accent1 3 3 2 2 4 4 2 2" xfId="24144" xr:uid="{00000000-0005-0000-0000-0000AB5D0000}"/>
    <cellStyle name="20% - Accent1 3 3 2 2 4 4 2 2 2" xfId="24145" xr:uid="{00000000-0005-0000-0000-0000AC5D0000}"/>
    <cellStyle name="20% - Accent1 3 3 2 2 4 4 2 3" xfId="24146" xr:uid="{00000000-0005-0000-0000-0000AD5D0000}"/>
    <cellStyle name="20% - Accent1 3 3 2 2 4 4 3" xfId="24147" xr:uid="{00000000-0005-0000-0000-0000AE5D0000}"/>
    <cellStyle name="20% - Accent1 3 3 2 2 4 4 3 2" xfId="24148" xr:uid="{00000000-0005-0000-0000-0000AF5D0000}"/>
    <cellStyle name="20% - Accent1 3 3 2 2 4 4 4" xfId="24149" xr:uid="{00000000-0005-0000-0000-0000B05D0000}"/>
    <cellStyle name="20% - Accent1 3 3 2 2 4 5" xfId="24150" xr:uid="{00000000-0005-0000-0000-0000B15D0000}"/>
    <cellStyle name="20% - Accent1 3 3 2 2 4 5 2" xfId="24151" xr:uid="{00000000-0005-0000-0000-0000B25D0000}"/>
    <cellStyle name="20% - Accent1 3 3 2 2 4 5 2 2" xfId="24152" xr:uid="{00000000-0005-0000-0000-0000B35D0000}"/>
    <cellStyle name="20% - Accent1 3 3 2 2 4 5 2 2 2" xfId="24153" xr:uid="{00000000-0005-0000-0000-0000B45D0000}"/>
    <cellStyle name="20% - Accent1 3 3 2 2 4 5 2 3" xfId="24154" xr:uid="{00000000-0005-0000-0000-0000B55D0000}"/>
    <cellStyle name="20% - Accent1 3 3 2 2 4 5 3" xfId="24155" xr:uid="{00000000-0005-0000-0000-0000B65D0000}"/>
    <cellStyle name="20% - Accent1 3 3 2 2 4 5 3 2" xfId="24156" xr:uid="{00000000-0005-0000-0000-0000B75D0000}"/>
    <cellStyle name="20% - Accent1 3 3 2 2 4 5 4" xfId="24157" xr:uid="{00000000-0005-0000-0000-0000B85D0000}"/>
    <cellStyle name="20% - Accent1 3 3 2 2 4 6" xfId="24158" xr:uid="{00000000-0005-0000-0000-0000B95D0000}"/>
    <cellStyle name="20% - Accent1 3 3 2 2 4 6 2" xfId="24159" xr:uid="{00000000-0005-0000-0000-0000BA5D0000}"/>
    <cellStyle name="20% - Accent1 3 3 2 2 4 6 2 2" xfId="24160" xr:uid="{00000000-0005-0000-0000-0000BB5D0000}"/>
    <cellStyle name="20% - Accent1 3 3 2 2 4 6 2 2 2" xfId="24161" xr:uid="{00000000-0005-0000-0000-0000BC5D0000}"/>
    <cellStyle name="20% - Accent1 3 3 2 2 4 6 2 3" xfId="24162" xr:uid="{00000000-0005-0000-0000-0000BD5D0000}"/>
    <cellStyle name="20% - Accent1 3 3 2 2 4 6 3" xfId="24163" xr:uid="{00000000-0005-0000-0000-0000BE5D0000}"/>
    <cellStyle name="20% - Accent1 3 3 2 2 4 6 3 2" xfId="24164" xr:uid="{00000000-0005-0000-0000-0000BF5D0000}"/>
    <cellStyle name="20% - Accent1 3 3 2 2 4 6 4" xfId="24165" xr:uid="{00000000-0005-0000-0000-0000C05D0000}"/>
    <cellStyle name="20% - Accent1 3 3 2 2 4 7" xfId="24166" xr:uid="{00000000-0005-0000-0000-0000C15D0000}"/>
    <cellStyle name="20% - Accent1 3 3 2 2 4 7 2" xfId="24167" xr:uid="{00000000-0005-0000-0000-0000C25D0000}"/>
    <cellStyle name="20% - Accent1 3 3 2 2 4 7 2 2" xfId="24168" xr:uid="{00000000-0005-0000-0000-0000C35D0000}"/>
    <cellStyle name="20% - Accent1 3 3 2 2 4 7 3" xfId="24169" xr:uid="{00000000-0005-0000-0000-0000C45D0000}"/>
    <cellStyle name="20% - Accent1 3 3 2 2 4 8" xfId="24170" xr:uid="{00000000-0005-0000-0000-0000C55D0000}"/>
    <cellStyle name="20% - Accent1 3 3 2 2 4 8 2" xfId="24171" xr:uid="{00000000-0005-0000-0000-0000C65D0000}"/>
    <cellStyle name="20% - Accent1 3 3 2 2 4 8 2 2" xfId="24172" xr:uid="{00000000-0005-0000-0000-0000C75D0000}"/>
    <cellStyle name="20% - Accent1 3 3 2 2 4 8 3" xfId="24173" xr:uid="{00000000-0005-0000-0000-0000C85D0000}"/>
    <cellStyle name="20% - Accent1 3 3 2 2 4 9" xfId="24174" xr:uid="{00000000-0005-0000-0000-0000C95D0000}"/>
    <cellStyle name="20% - Accent1 3 3 2 2 4 9 2" xfId="24175" xr:uid="{00000000-0005-0000-0000-0000CA5D0000}"/>
    <cellStyle name="20% - Accent1 3 3 2 2 5" xfId="24176" xr:uid="{00000000-0005-0000-0000-0000CB5D0000}"/>
    <cellStyle name="20% - Accent1 3 3 2 2 5 2" xfId="24177" xr:uid="{00000000-0005-0000-0000-0000CC5D0000}"/>
    <cellStyle name="20% - Accent1 3 3 2 2 5 2 2" xfId="24178" xr:uid="{00000000-0005-0000-0000-0000CD5D0000}"/>
    <cellStyle name="20% - Accent1 3 3 2 2 5 2 2 2" xfId="24179" xr:uid="{00000000-0005-0000-0000-0000CE5D0000}"/>
    <cellStyle name="20% - Accent1 3 3 2 2 5 2 2 2 2" xfId="24180" xr:uid="{00000000-0005-0000-0000-0000CF5D0000}"/>
    <cellStyle name="20% - Accent1 3 3 2 2 5 2 2 3" xfId="24181" xr:uid="{00000000-0005-0000-0000-0000D05D0000}"/>
    <cellStyle name="20% - Accent1 3 3 2 2 5 2 3" xfId="24182" xr:uid="{00000000-0005-0000-0000-0000D15D0000}"/>
    <cellStyle name="20% - Accent1 3 3 2 2 5 2 3 2" xfId="24183" xr:uid="{00000000-0005-0000-0000-0000D25D0000}"/>
    <cellStyle name="20% - Accent1 3 3 2 2 5 2 4" xfId="24184" xr:uid="{00000000-0005-0000-0000-0000D35D0000}"/>
    <cellStyle name="20% - Accent1 3 3 2 2 5 3" xfId="24185" xr:uid="{00000000-0005-0000-0000-0000D45D0000}"/>
    <cellStyle name="20% - Accent1 3 3 2 2 5 3 2" xfId="24186" xr:uid="{00000000-0005-0000-0000-0000D55D0000}"/>
    <cellStyle name="20% - Accent1 3 3 2 2 5 3 2 2" xfId="24187" xr:uid="{00000000-0005-0000-0000-0000D65D0000}"/>
    <cellStyle name="20% - Accent1 3 3 2 2 5 3 2 2 2" xfId="24188" xr:uid="{00000000-0005-0000-0000-0000D75D0000}"/>
    <cellStyle name="20% - Accent1 3 3 2 2 5 3 2 3" xfId="24189" xr:uid="{00000000-0005-0000-0000-0000D85D0000}"/>
    <cellStyle name="20% - Accent1 3 3 2 2 5 3 3" xfId="24190" xr:uid="{00000000-0005-0000-0000-0000D95D0000}"/>
    <cellStyle name="20% - Accent1 3 3 2 2 5 3 3 2" xfId="24191" xr:uid="{00000000-0005-0000-0000-0000DA5D0000}"/>
    <cellStyle name="20% - Accent1 3 3 2 2 5 3 4" xfId="24192" xr:uid="{00000000-0005-0000-0000-0000DB5D0000}"/>
    <cellStyle name="20% - Accent1 3 3 2 2 5 4" xfId="24193" xr:uid="{00000000-0005-0000-0000-0000DC5D0000}"/>
    <cellStyle name="20% - Accent1 3 3 2 2 5 4 2" xfId="24194" xr:uid="{00000000-0005-0000-0000-0000DD5D0000}"/>
    <cellStyle name="20% - Accent1 3 3 2 2 5 4 2 2" xfId="24195" xr:uid="{00000000-0005-0000-0000-0000DE5D0000}"/>
    <cellStyle name="20% - Accent1 3 3 2 2 5 4 2 2 2" xfId="24196" xr:uid="{00000000-0005-0000-0000-0000DF5D0000}"/>
    <cellStyle name="20% - Accent1 3 3 2 2 5 4 2 3" xfId="24197" xr:uid="{00000000-0005-0000-0000-0000E05D0000}"/>
    <cellStyle name="20% - Accent1 3 3 2 2 5 4 3" xfId="24198" xr:uid="{00000000-0005-0000-0000-0000E15D0000}"/>
    <cellStyle name="20% - Accent1 3 3 2 2 5 4 3 2" xfId="24199" xr:uid="{00000000-0005-0000-0000-0000E25D0000}"/>
    <cellStyle name="20% - Accent1 3 3 2 2 5 4 4" xfId="24200" xr:uid="{00000000-0005-0000-0000-0000E35D0000}"/>
    <cellStyle name="20% - Accent1 3 3 2 2 5 5" xfId="24201" xr:uid="{00000000-0005-0000-0000-0000E45D0000}"/>
    <cellStyle name="20% - Accent1 3 3 2 2 5 5 2" xfId="24202" xr:uid="{00000000-0005-0000-0000-0000E55D0000}"/>
    <cellStyle name="20% - Accent1 3 3 2 2 5 5 2 2" xfId="24203" xr:uid="{00000000-0005-0000-0000-0000E65D0000}"/>
    <cellStyle name="20% - Accent1 3 3 2 2 5 5 3" xfId="24204" xr:uid="{00000000-0005-0000-0000-0000E75D0000}"/>
    <cellStyle name="20% - Accent1 3 3 2 2 5 6" xfId="24205" xr:uid="{00000000-0005-0000-0000-0000E85D0000}"/>
    <cellStyle name="20% - Accent1 3 3 2 2 5 6 2" xfId="24206" xr:uid="{00000000-0005-0000-0000-0000E95D0000}"/>
    <cellStyle name="20% - Accent1 3 3 2 2 5 6 2 2" xfId="24207" xr:uid="{00000000-0005-0000-0000-0000EA5D0000}"/>
    <cellStyle name="20% - Accent1 3 3 2 2 5 6 3" xfId="24208" xr:uid="{00000000-0005-0000-0000-0000EB5D0000}"/>
    <cellStyle name="20% - Accent1 3 3 2 2 5 7" xfId="24209" xr:uid="{00000000-0005-0000-0000-0000EC5D0000}"/>
    <cellStyle name="20% - Accent1 3 3 2 2 5 7 2" xfId="24210" xr:uid="{00000000-0005-0000-0000-0000ED5D0000}"/>
    <cellStyle name="20% - Accent1 3 3 2 2 5 8" xfId="24211" xr:uid="{00000000-0005-0000-0000-0000EE5D0000}"/>
    <cellStyle name="20% - Accent1 3 3 2 2 5 8 2" xfId="24212" xr:uid="{00000000-0005-0000-0000-0000EF5D0000}"/>
    <cellStyle name="20% - Accent1 3 3 2 2 5 9" xfId="24213" xr:uid="{00000000-0005-0000-0000-0000F05D0000}"/>
    <cellStyle name="20% - Accent1 3 3 2 2 6" xfId="24214" xr:uid="{00000000-0005-0000-0000-0000F15D0000}"/>
    <cellStyle name="20% - Accent1 3 3 2 2 6 2" xfId="24215" xr:uid="{00000000-0005-0000-0000-0000F25D0000}"/>
    <cellStyle name="20% - Accent1 3 3 2 2 6 2 2" xfId="24216" xr:uid="{00000000-0005-0000-0000-0000F35D0000}"/>
    <cellStyle name="20% - Accent1 3 3 2 2 6 2 2 2" xfId="24217" xr:uid="{00000000-0005-0000-0000-0000F45D0000}"/>
    <cellStyle name="20% - Accent1 3 3 2 2 6 2 2 2 2" xfId="24218" xr:uid="{00000000-0005-0000-0000-0000F55D0000}"/>
    <cellStyle name="20% - Accent1 3 3 2 2 6 2 2 3" xfId="24219" xr:uid="{00000000-0005-0000-0000-0000F65D0000}"/>
    <cellStyle name="20% - Accent1 3 3 2 2 6 2 3" xfId="24220" xr:uid="{00000000-0005-0000-0000-0000F75D0000}"/>
    <cellStyle name="20% - Accent1 3 3 2 2 6 2 3 2" xfId="24221" xr:uid="{00000000-0005-0000-0000-0000F85D0000}"/>
    <cellStyle name="20% - Accent1 3 3 2 2 6 2 4" xfId="24222" xr:uid="{00000000-0005-0000-0000-0000F95D0000}"/>
    <cellStyle name="20% - Accent1 3 3 2 2 6 3" xfId="24223" xr:uid="{00000000-0005-0000-0000-0000FA5D0000}"/>
    <cellStyle name="20% - Accent1 3 3 2 2 6 3 2" xfId="24224" xr:uid="{00000000-0005-0000-0000-0000FB5D0000}"/>
    <cellStyle name="20% - Accent1 3 3 2 2 6 3 2 2" xfId="24225" xr:uid="{00000000-0005-0000-0000-0000FC5D0000}"/>
    <cellStyle name="20% - Accent1 3 3 2 2 6 3 2 2 2" xfId="24226" xr:uid="{00000000-0005-0000-0000-0000FD5D0000}"/>
    <cellStyle name="20% - Accent1 3 3 2 2 6 3 2 3" xfId="24227" xr:uid="{00000000-0005-0000-0000-0000FE5D0000}"/>
    <cellStyle name="20% - Accent1 3 3 2 2 6 3 3" xfId="24228" xr:uid="{00000000-0005-0000-0000-0000FF5D0000}"/>
    <cellStyle name="20% - Accent1 3 3 2 2 6 3 3 2" xfId="24229" xr:uid="{00000000-0005-0000-0000-0000005E0000}"/>
    <cellStyle name="20% - Accent1 3 3 2 2 6 3 4" xfId="24230" xr:uid="{00000000-0005-0000-0000-0000015E0000}"/>
    <cellStyle name="20% - Accent1 3 3 2 2 6 4" xfId="24231" xr:uid="{00000000-0005-0000-0000-0000025E0000}"/>
    <cellStyle name="20% - Accent1 3 3 2 2 6 4 2" xfId="24232" xr:uid="{00000000-0005-0000-0000-0000035E0000}"/>
    <cellStyle name="20% - Accent1 3 3 2 2 6 4 2 2" xfId="24233" xr:uid="{00000000-0005-0000-0000-0000045E0000}"/>
    <cellStyle name="20% - Accent1 3 3 2 2 6 4 2 2 2" xfId="24234" xr:uid="{00000000-0005-0000-0000-0000055E0000}"/>
    <cellStyle name="20% - Accent1 3 3 2 2 6 4 2 3" xfId="24235" xr:uid="{00000000-0005-0000-0000-0000065E0000}"/>
    <cellStyle name="20% - Accent1 3 3 2 2 6 4 3" xfId="24236" xr:uid="{00000000-0005-0000-0000-0000075E0000}"/>
    <cellStyle name="20% - Accent1 3 3 2 2 6 4 3 2" xfId="24237" xr:uid="{00000000-0005-0000-0000-0000085E0000}"/>
    <cellStyle name="20% - Accent1 3 3 2 2 6 4 4" xfId="24238" xr:uid="{00000000-0005-0000-0000-0000095E0000}"/>
    <cellStyle name="20% - Accent1 3 3 2 2 6 5" xfId="24239" xr:uid="{00000000-0005-0000-0000-00000A5E0000}"/>
    <cellStyle name="20% - Accent1 3 3 2 2 6 5 2" xfId="24240" xr:uid="{00000000-0005-0000-0000-00000B5E0000}"/>
    <cellStyle name="20% - Accent1 3 3 2 2 6 5 2 2" xfId="24241" xr:uid="{00000000-0005-0000-0000-00000C5E0000}"/>
    <cellStyle name="20% - Accent1 3 3 2 2 6 5 3" xfId="24242" xr:uid="{00000000-0005-0000-0000-00000D5E0000}"/>
    <cellStyle name="20% - Accent1 3 3 2 2 6 6" xfId="24243" xr:uid="{00000000-0005-0000-0000-00000E5E0000}"/>
    <cellStyle name="20% - Accent1 3 3 2 2 6 6 2" xfId="24244" xr:uid="{00000000-0005-0000-0000-00000F5E0000}"/>
    <cellStyle name="20% - Accent1 3 3 2 2 6 6 2 2" xfId="24245" xr:uid="{00000000-0005-0000-0000-0000105E0000}"/>
    <cellStyle name="20% - Accent1 3 3 2 2 6 6 3" xfId="24246" xr:uid="{00000000-0005-0000-0000-0000115E0000}"/>
    <cellStyle name="20% - Accent1 3 3 2 2 6 7" xfId="24247" xr:uid="{00000000-0005-0000-0000-0000125E0000}"/>
    <cellStyle name="20% - Accent1 3 3 2 2 6 7 2" xfId="24248" xr:uid="{00000000-0005-0000-0000-0000135E0000}"/>
    <cellStyle name="20% - Accent1 3 3 2 2 6 8" xfId="24249" xr:uid="{00000000-0005-0000-0000-0000145E0000}"/>
    <cellStyle name="20% - Accent1 3 3 2 2 6 8 2" xfId="24250" xr:uid="{00000000-0005-0000-0000-0000155E0000}"/>
    <cellStyle name="20% - Accent1 3 3 2 2 6 9" xfId="24251" xr:uid="{00000000-0005-0000-0000-0000165E0000}"/>
    <cellStyle name="20% - Accent1 3 3 2 2 7" xfId="24252" xr:uid="{00000000-0005-0000-0000-0000175E0000}"/>
    <cellStyle name="20% - Accent1 3 3 2 2 7 2" xfId="24253" xr:uid="{00000000-0005-0000-0000-0000185E0000}"/>
    <cellStyle name="20% - Accent1 3 3 2 2 7 2 2" xfId="24254" xr:uid="{00000000-0005-0000-0000-0000195E0000}"/>
    <cellStyle name="20% - Accent1 3 3 2 2 7 2 2 2" xfId="24255" xr:uid="{00000000-0005-0000-0000-00001A5E0000}"/>
    <cellStyle name="20% - Accent1 3 3 2 2 7 2 3" xfId="24256" xr:uid="{00000000-0005-0000-0000-00001B5E0000}"/>
    <cellStyle name="20% - Accent1 3 3 2 2 7 3" xfId="24257" xr:uid="{00000000-0005-0000-0000-00001C5E0000}"/>
    <cellStyle name="20% - Accent1 3 3 2 2 7 3 2" xfId="24258" xr:uid="{00000000-0005-0000-0000-00001D5E0000}"/>
    <cellStyle name="20% - Accent1 3 3 2 2 7 4" xfId="24259" xr:uid="{00000000-0005-0000-0000-00001E5E0000}"/>
    <cellStyle name="20% - Accent1 3 3 2 2 8" xfId="24260" xr:uid="{00000000-0005-0000-0000-00001F5E0000}"/>
    <cellStyle name="20% - Accent1 3 3 2 2 8 2" xfId="24261" xr:uid="{00000000-0005-0000-0000-0000205E0000}"/>
    <cellStyle name="20% - Accent1 3 3 2 2 8 2 2" xfId="24262" xr:uid="{00000000-0005-0000-0000-0000215E0000}"/>
    <cellStyle name="20% - Accent1 3 3 2 2 8 2 2 2" xfId="24263" xr:uid="{00000000-0005-0000-0000-0000225E0000}"/>
    <cellStyle name="20% - Accent1 3 3 2 2 8 2 3" xfId="24264" xr:uid="{00000000-0005-0000-0000-0000235E0000}"/>
    <cellStyle name="20% - Accent1 3 3 2 2 8 3" xfId="24265" xr:uid="{00000000-0005-0000-0000-0000245E0000}"/>
    <cellStyle name="20% - Accent1 3 3 2 2 8 3 2" xfId="24266" xr:uid="{00000000-0005-0000-0000-0000255E0000}"/>
    <cellStyle name="20% - Accent1 3 3 2 2 8 4" xfId="24267" xr:uid="{00000000-0005-0000-0000-0000265E0000}"/>
    <cellStyle name="20% - Accent1 3 3 2 2 9" xfId="24268" xr:uid="{00000000-0005-0000-0000-0000275E0000}"/>
    <cellStyle name="20% - Accent1 3 3 2 2 9 2" xfId="24269" xr:uid="{00000000-0005-0000-0000-0000285E0000}"/>
    <cellStyle name="20% - Accent1 3 3 2 2 9 2 2" xfId="24270" xr:uid="{00000000-0005-0000-0000-0000295E0000}"/>
    <cellStyle name="20% - Accent1 3 3 2 2 9 2 2 2" xfId="24271" xr:uid="{00000000-0005-0000-0000-00002A5E0000}"/>
    <cellStyle name="20% - Accent1 3 3 2 2 9 2 3" xfId="24272" xr:uid="{00000000-0005-0000-0000-00002B5E0000}"/>
    <cellStyle name="20% - Accent1 3 3 2 2 9 3" xfId="24273" xr:uid="{00000000-0005-0000-0000-00002C5E0000}"/>
    <cellStyle name="20% - Accent1 3 3 2 2 9 3 2" xfId="24274" xr:uid="{00000000-0005-0000-0000-00002D5E0000}"/>
    <cellStyle name="20% - Accent1 3 3 2 2 9 4" xfId="24275" xr:uid="{00000000-0005-0000-0000-00002E5E0000}"/>
    <cellStyle name="20% - Accent1 3 3 2 3" xfId="24276" xr:uid="{00000000-0005-0000-0000-00002F5E0000}"/>
    <cellStyle name="20% - Accent1 3 3 2 3 10" xfId="24277" xr:uid="{00000000-0005-0000-0000-0000305E0000}"/>
    <cellStyle name="20% - Accent1 3 3 2 3 10 2" xfId="24278" xr:uid="{00000000-0005-0000-0000-0000315E0000}"/>
    <cellStyle name="20% - Accent1 3 3 2 3 11" xfId="24279" xr:uid="{00000000-0005-0000-0000-0000325E0000}"/>
    <cellStyle name="20% - Accent1 3 3 2 3 2" xfId="24280" xr:uid="{00000000-0005-0000-0000-0000335E0000}"/>
    <cellStyle name="20% - Accent1 3 3 2 3 2 2" xfId="24281" xr:uid="{00000000-0005-0000-0000-0000345E0000}"/>
    <cellStyle name="20% - Accent1 3 3 2 3 2 2 2" xfId="24282" xr:uid="{00000000-0005-0000-0000-0000355E0000}"/>
    <cellStyle name="20% - Accent1 3 3 2 3 2 2 2 2" xfId="24283" xr:uid="{00000000-0005-0000-0000-0000365E0000}"/>
    <cellStyle name="20% - Accent1 3 3 2 3 2 2 2 2 2" xfId="24284" xr:uid="{00000000-0005-0000-0000-0000375E0000}"/>
    <cellStyle name="20% - Accent1 3 3 2 3 2 2 2 3" xfId="24285" xr:uid="{00000000-0005-0000-0000-0000385E0000}"/>
    <cellStyle name="20% - Accent1 3 3 2 3 2 2 3" xfId="24286" xr:uid="{00000000-0005-0000-0000-0000395E0000}"/>
    <cellStyle name="20% - Accent1 3 3 2 3 2 2 3 2" xfId="24287" xr:uid="{00000000-0005-0000-0000-00003A5E0000}"/>
    <cellStyle name="20% - Accent1 3 3 2 3 2 2 4" xfId="24288" xr:uid="{00000000-0005-0000-0000-00003B5E0000}"/>
    <cellStyle name="20% - Accent1 3 3 2 3 2 3" xfId="24289" xr:uid="{00000000-0005-0000-0000-00003C5E0000}"/>
    <cellStyle name="20% - Accent1 3 3 2 3 2 3 2" xfId="24290" xr:uid="{00000000-0005-0000-0000-00003D5E0000}"/>
    <cellStyle name="20% - Accent1 3 3 2 3 2 3 2 2" xfId="24291" xr:uid="{00000000-0005-0000-0000-00003E5E0000}"/>
    <cellStyle name="20% - Accent1 3 3 2 3 2 3 2 2 2" xfId="24292" xr:uid="{00000000-0005-0000-0000-00003F5E0000}"/>
    <cellStyle name="20% - Accent1 3 3 2 3 2 3 2 3" xfId="24293" xr:uid="{00000000-0005-0000-0000-0000405E0000}"/>
    <cellStyle name="20% - Accent1 3 3 2 3 2 3 3" xfId="24294" xr:uid="{00000000-0005-0000-0000-0000415E0000}"/>
    <cellStyle name="20% - Accent1 3 3 2 3 2 3 3 2" xfId="24295" xr:uid="{00000000-0005-0000-0000-0000425E0000}"/>
    <cellStyle name="20% - Accent1 3 3 2 3 2 3 4" xfId="24296" xr:uid="{00000000-0005-0000-0000-0000435E0000}"/>
    <cellStyle name="20% - Accent1 3 3 2 3 2 4" xfId="24297" xr:uid="{00000000-0005-0000-0000-0000445E0000}"/>
    <cellStyle name="20% - Accent1 3 3 2 3 2 4 2" xfId="24298" xr:uid="{00000000-0005-0000-0000-0000455E0000}"/>
    <cellStyle name="20% - Accent1 3 3 2 3 2 4 2 2" xfId="24299" xr:uid="{00000000-0005-0000-0000-0000465E0000}"/>
    <cellStyle name="20% - Accent1 3 3 2 3 2 4 2 2 2" xfId="24300" xr:uid="{00000000-0005-0000-0000-0000475E0000}"/>
    <cellStyle name="20% - Accent1 3 3 2 3 2 4 2 3" xfId="24301" xr:uid="{00000000-0005-0000-0000-0000485E0000}"/>
    <cellStyle name="20% - Accent1 3 3 2 3 2 4 3" xfId="24302" xr:uid="{00000000-0005-0000-0000-0000495E0000}"/>
    <cellStyle name="20% - Accent1 3 3 2 3 2 4 3 2" xfId="24303" xr:uid="{00000000-0005-0000-0000-00004A5E0000}"/>
    <cellStyle name="20% - Accent1 3 3 2 3 2 4 4" xfId="24304" xr:uid="{00000000-0005-0000-0000-00004B5E0000}"/>
    <cellStyle name="20% - Accent1 3 3 2 3 2 5" xfId="24305" xr:uid="{00000000-0005-0000-0000-00004C5E0000}"/>
    <cellStyle name="20% - Accent1 3 3 2 3 2 5 2" xfId="24306" xr:uid="{00000000-0005-0000-0000-00004D5E0000}"/>
    <cellStyle name="20% - Accent1 3 3 2 3 2 5 2 2" xfId="24307" xr:uid="{00000000-0005-0000-0000-00004E5E0000}"/>
    <cellStyle name="20% - Accent1 3 3 2 3 2 5 3" xfId="24308" xr:uid="{00000000-0005-0000-0000-00004F5E0000}"/>
    <cellStyle name="20% - Accent1 3 3 2 3 2 6" xfId="24309" xr:uid="{00000000-0005-0000-0000-0000505E0000}"/>
    <cellStyle name="20% - Accent1 3 3 2 3 2 6 2" xfId="24310" xr:uid="{00000000-0005-0000-0000-0000515E0000}"/>
    <cellStyle name="20% - Accent1 3 3 2 3 2 6 2 2" xfId="24311" xr:uid="{00000000-0005-0000-0000-0000525E0000}"/>
    <cellStyle name="20% - Accent1 3 3 2 3 2 6 3" xfId="24312" xr:uid="{00000000-0005-0000-0000-0000535E0000}"/>
    <cellStyle name="20% - Accent1 3 3 2 3 2 7" xfId="24313" xr:uid="{00000000-0005-0000-0000-0000545E0000}"/>
    <cellStyle name="20% - Accent1 3 3 2 3 2 7 2" xfId="24314" xr:uid="{00000000-0005-0000-0000-0000555E0000}"/>
    <cellStyle name="20% - Accent1 3 3 2 3 2 8" xfId="24315" xr:uid="{00000000-0005-0000-0000-0000565E0000}"/>
    <cellStyle name="20% - Accent1 3 3 2 3 2 8 2" xfId="24316" xr:uid="{00000000-0005-0000-0000-0000575E0000}"/>
    <cellStyle name="20% - Accent1 3 3 2 3 2 9" xfId="24317" xr:uid="{00000000-0005-0000-0000-0000585E0000}"/>
    <cellStyle name="20% - Accent1 3 3 2 3 3" xfId="24318" xr:uid="{00000000-0005-0000-0000-0000595E0000}"/>
    <cellStyle name="20% - Accent1 3 3 2 3 3 2" xfId="24319" xr:uid="{00000000-0005-0000-0000-00005A5E0000}"/>
    <cellStyle name="20% - Accent1 3 3 2 3 3 2 2" xfId="24320" xr:uid="{00000000-0005-0000-0000-00005B5E0000}"/>
    <cellStyle name="20% - Accent1 3 3 2 3 3 2 2 2" xfId="24321" xr:uid="{00000000-0005-0000-0000-00005C5E0000}"/>
    <cellStyle name="20% - Accent1 3 3 2 3 3 2 2 2 2" xfId="24322" xr:uid="{00000000-0005-0000-0000-00005D5E0000}"/>
    <cellStyle name="20% - Accent1 3 3 2 3 3 2 2 3" xfId="24323" xr:uid="{00000000-0005-0000-0000-00005E5E0000}"/>
    <cellStyle name="20% - Accent1 3 3 2 3 3 2 3" xfId="24324" xr:uid="{00000000-0005-0000-0000-00005F5E0000}"/>
    <cellStyle name="20% - Accent1 3 3 2 3 3 2 3 2" xfId="24325" xr:uid="{00000000-0005-0000-0000-0000605E0000}"/>
    <cellStyle name="20% - Accent1 3 3 2 3 3 2 4" xfId="24326" xr:uid="{00000000-0005-0000-0000-0000615E0000}"/>
    <cellStyle name="20% - Accent1 3 3 2 3 3 3" xfId="24327" xr:uid="{00000000-0005-0000-0000-0000625E0000}"/>
    <cellStyle name="20% - Accent1 3 3 2 3 3 3 2" xfId="24328" xr:uid="{00000000-0005-0000-0000-0000635E0000}"/>
    <cellStyle name="20% - Accent1 3 3 2 3 3 3 2 2" xfId="24329" xr:uid="{00000000-0005-0000-0000-0000645E0000}"/>
    <cellStyle name="20% - Accent1 3 3 2 3 3 3 2 2 2" xfId="24330" xr:uid="{00000000-0005-0000-0000-0000655E0000}"/>
    <cellStyle name="20% - Accent1 3 3 2 3 3 3 2 3" xfId="24331" xr:uid="{00000000-0005-0000-0000-0000665E0000}"/>
    <cellStyle name="20% - Accent1 3 3 2 3 3 3 3" xfId="24332" xr:uid="{00000000-0005-0000-0000-0000675E0000}"/>
    <cellStyle name="20% - Accent1 3 3 2 3 3 3 3 2" xfId="24333" xr:uid="{00000000-0005-0000-0000-0000685E0000}"/>
    <cellStyle name="20% - Accent1 3 3 2 3 3 3 4" xfId="24334" xr:uid="{00000000-0005-0000-0000-0000695E0000}"/>
    <cellStyle name="20% - Accent1 3 3 2 3 3 4" xfId="24335" xr:uid="{00000000-0005-0000-0000-00006A5E0000}"/>
    <cellStyle name="20% - Accent1 3 3 2 3 3 4 2" xfId="24336" xr:uid="{00000000-0005-0000-0000-00006B5E0000}"/>
    <cellStyle name="20% - Accent1 3 3 2 3 3 4 2 2" xfId="24337" xr:uid="{00000000-0005-0000-0000-00006C5E0000}"/>
    <cellStyle name="20% - Accent1 3 3 2 3 3 4 2 2 2" xfId="24338" xr:uid="{00000000-0005-0000-0000-00006D5E0000}"/>
    <cellStyle name="20% - Accent1 3 3 2 3 3 4 2 3" xfId="24339" xr:uid="{00000000-0005-0000-0000-00006E5E0000}"/>
    <cellStyle name="20% - Accent1 3 3 2 3 3 4 3" xfId="24340" xr:uid="{00000000-0005-0000-0000-00006F5E0000}"/>
    <cellStyle name="20% - Accent1 3 3 2 3 3 4 3 2" xfId="24341" xr:uid="{00000000-0005-0000-0000-0000705E0000}"/>
    <cellStyle name="20% - Accent1 3 3 2 3 3 4 4" xfId="24342" xr:uid="{00000000-0005-0000-0000-0000715E0000}"/>
    <cellStyle name="20% - Accent1 3 3 2 3 3 5" xfId="24343" xr:uid="{00000000-0005-0000-0000-0000725E0000}"/>
    <cellStyle name="20% - Accent1 3 3 2 3 3 5 2" xfId="24344" xr:uid="{00000000-0005-0000-0000-0000735E0000}"/>
    <cellStyle name="20% - Accent1 3 3 2 3 3 5 2 2" xfId="24345" xr:uid="{00000000-0005-0000-0000-0000745E0000}"/>
    <cellStyle name="20% - Accent1 3 3 2 3 3 5 3" xfId="24346" xr:uid="{00000000-0005-0000-0000-0000755E0000}"/>
    <cellStyle name="20% - Accent1 3 3 2 3 3 6" xfId="24347" xr:uid="{00000000-0005-0000-0000-0000765E0000}"/>
    <cellStyle name="20% - Accent1 3 3 2 3 3 6 2" xfId="24348" xr:uid="{00000000-0005-0000-0000-0000775E0000}"/>
    <cellStyle name="20% - Accent1 3 3 2 3 3 6 2 2" xfId="24349" xr:uid="{00000000-0005-0000-0000-0000785E0000}"/>
    <cellStyle name="20% - Accent1 3 3 2 3 3 6 3" xfId="24350" xr:uid="{00000000-0005-0000-0000-0000795E0000}"/>
    <cellStyle name="20% - Accent1 3 3 2 3 3 7" xfId="24351" xr:uid="{00000000-0005-0000-0000-00007A5E0000}"/>
    <cellStyle name="20% - Accent1 3 3 2 3 3 7 2" xfId="24352" xr:uid="{00000000-0005-0000-0000-00007B5E0000}"/>
    <cellStyle name="20% - Accent1 3 3 2 3 3 8" xfId="24353" xr:uid="{00000000-0005-0000-0000-00007C5E0000}"/>
    <cellStyle name="20% - Accent1 3 3 2 3 3 8 2" xfId="24354" xr:uid="{00000000-0005-0000-0000-00007D5E0000}"/>
    <cellStyle name="20% - Accent1 3 3 2 3 3 9" xfId="24355" xr:uid="{00000000-0005-0000-0000-00007E5E0000}"/>
    <cellStyle name="20% - Accent1 3 3 2 3 4" xfId="24356" xr:uid="{00000000-0005-0000-0000-00007F5E0000}"/>
    <cellStyle name="20% - Accent1 3 3 2 3 4 2" xfId="24357" xr:uid="{00000000-0005-0000-0000-0000805E0000}"/>
    <cellStyle name="20% - Accent1 3 3 2 3 4 2 2" xfId="24358" xr:uid="{00000000-0005-0000-0000-0000815E0000}"/>
    <cellStyle name="20% - Accent1 3 3 2 3 4 2 2 2" xfId="24359" xr:uid="{00000000-0005-0000-0000-0000825E0000}"/>
    <cellStyle name="20% - Accent1 3 3 2 3 4 2 3" xfId="24360" xr:uid="{00000000-0005-0000-0000-0000835E0000}"/>
    <cellStyle name="20% - Accent1 3 3 2 3 4 3" xfId="24361" xr:uid="{00000000-0005-0000-0000-0000845E0000}"/>
    <cellStyle name="20% - Accent1 3 3 2 3 4 3 2" xfId="24362" xr:uid="{00000000-0005-0000-0000-0000855E0000}"/>
    <cellStyle name="20% - Accent1 3 3 2 3 4 4" xfId="24363" xr:uid="{00000000-0005-0000-0000-0000865E0000}"/>
    <cellStyle name="20% - Accent1 3 3 2 3 5" xfId="24364" xr:uid="{00000000-0005-0000-0000-0000875E0000}"/>
    <cellStyle name="20% - Accent1 3 3 2 3 5 2" xfId="24365" xr:uid="{00000000-0005-0000-0000-0000885E0000}"/>
    <cellStyle name="20% - Accent1 3 3 2 3 5 2 2" xfId="24366" xr:uid="{00000000-0005-0000-0000-0000895E0000}"/>
    <cellStyle name="20% - Accent1 3 3 2 3 5 2 2 2" xfId="24367" xr:uid="{00000000-0005-0000-0000-00008A5E0000}"/>
    <cellStyle name="20% - Accent1 3 3 2 3 5 2 3" xfId="24368" xr:uid="{00000000-0005-0000-0000-00008B5E0000}"/>
    <cellStyle name="20% - Accent1 3 3 2 3 5 3" xfId="24369" xr:uid="{00000000-0005-0000-0000-00008C5E0000}"/>
    <cellStyle name="20% - Accent1 3 3 2 3 5 3 2" xfId="24370" xr:uid="{00000000-0005-0000-0000-00008D5E0000}"/>
    <cellStyle name="20% - Accent1 3 3 2 3 5 4" xfId="24371" xr:uid="{00000000-0005-0000-0000-00008E5E0000}"/>
    <cellStyle name="20% - Accent1 3 3 2 3 6" xfId="24372" xr:uid="{00000000-0005-0000-0000-00008F5E0000}"/>
    <cellStyle name="20% - Accent1 3 3 2 3 6 2" xfId="24373" xr:uid="{00000000-0005-0000-0000-0000905E0000}"/>
    <cellStyle name="20% - Accent1 3 3 2 3 6 2 2" xfId="24374" xr:uid="{00000000-0005-0000-0000-0000915E0000}"/>
    <cellStyle name="20% - Accent1 3 3 2 3 6 2 2 2" xfId="24375" xr:uid="{00000000-0005-0000-0000-0000925E0000}"/>
    <cellStyle name="20% - Accent1 3 3 2 3 6 2 3" xfId="24376" xr:uid="{00000000-0005-0000-0000-0000935E0000}"/>
    <cellStyle name="20% - Accent1 3 3 2 3 6 3" xfId="24377" xr:uid="{00000000-0005-0000-0000-0000945E0000}"/>
    <cellStyle name="20% - Accent1 3 3 2 3 6 3 2" xfId="24378" xr:uid="{00000000-0005-0000-0000-0000955E0000}"/>
    <cellStyle name="20% - Accent1 3 3 2 3 6 4" xfId="24379" xr:uid="{00000000-0005-0000-0000-0000965E0000}"/>
    <cellStyle name="20% - Accent1 3 3 2 3 7" xfId="24380" xr:uid="{00000000-0005-0000-0000-0000975E0000}"/>
    <cellStyle name="20% - Accent1 3 3 2 3 7 2" xfId="24381" xr:uid="{00000000-0005-0000-0000-0000985E0000}"/>
    <cellStyle name="20% - Accent1 3 3 2 3 7 2 2" xfId="24382" xr:uid="{00000000-0005-0000-0000-0000995E0000}"/>
    <cellStyle name="20% - Accent1 3 3 2 3 7 3" xfId="24383" xr:uid="{00000000-0005-0000-0000-00009A5E0000}"/>
    <cellStyle name="20% - Accent1 3 3 2 3 8" xfId="24384" xr:uid="{00000000-0005-0000-0000-00009B5E0000}"/>
    <cellStyle name="20% - Accent1 3 3 2 3 8 2" xfId="24385" xr:uid="{00000000-0005-0000-0000-00009C5E0000}"/>
    <cellStyle name="20% - Accent1 3 3 2 3 8 2 2" xfId="24386" xr:uid="{00000000-0005-0000-0000-00009D5E0000}"/>
    <cellStyle name="20% - Accent1 3 3 2 3 8 3" xfId="24387" xr:uid="{00000000-0005-0000-0000-00009E5E0000}"/>
    <cellStyle name="20% - Accent1 3 3 2 3 9" xfId="24388" xr:uid="{00000000-0005-0000-0000-00009F5E0000}"/>
    <cellStyle name="20% - Accent1 3 3 2 3 9 2" xfId="24389" xr:uid="{00000000-0005-0000-0000-0000A05E0000}"/>
    <cellStyle name="20% - Accent1 3 3 2 4" xfId="24390" xr:uid="{00000000-0005-0000-0000-0000A15E0000}"/>
    <cellStyle name="20% - Accent1 3 3 2 4 10" xfId="24391" xr:uid="{00000000-0005-0000-0000-0000A25E0000}"/>
    <cellStyle name="20% - Accent1 3 3 2 4 10 2" xfId="24392" xr:uid="{00000000-0005-0000-0000-0000A35E0000}"/>
    <cellStyle name="20% - Accent1 3 3 2 4 11" xfId="24393" xr:uid="{00000000-0005-0000-0000-0000A45E0000}"/>
    <cellStyle name="20% - Accent1 3 3 2 4 2" xfId="24394" xr:uid="{00000000-0005-0000-0000-0000A55E0000}"/>
    <cellStyle name="20% - Accent1 3 3 2 4 2 2" xfId="24395" xr:uid="{00000000-0005-0000-0000-0000A65E0000}"/>
    <cellStyle name="20% - Accent1 3 3 2 4 2 2 2" xfId="24396" xr:uid="{00000000-0005-0000-0000-0000A75E0000}"/>
    <cellStyle name="20% - Accent1 3 3 2 4 2 2 2 2" xfId="24397" xr:uid="{00000000-0005-0000-0000-0000A85E0000}"/>
    <cellStyle name="20% - Accent1 3 3 2 4 2 2 2 2 2" xfId="24398" xr:uid="{00000000-0005-0000-0000-0000A95E0000}"/>
    <cellStyle name="20% - Accent1 3 3 2 4 2 2 2 3" xfId="24399" xr:uid="{00000000-0005-0000-0000-0000AA5E0000}"/>
    <cellStyle name="20% - Accent1 3 3 2 4 2 2 3" xfId="24400" xr:uid="{00000000-0005-0000-0000-0000AB5E0000}"/>
    <cellStyle name="20% - Accent1 3 3 2 4 2 2 3 2" xfId="24401" xr:uid="{00000000-0005-0000-0000-0000AC5E0000}"/>
    <cellStyle name="20% - Accent1 3 3 2 4 2 2 4" xfId="24402" xr:uid="{00000000-0005-0000-0000-0000AD5E0000}"/>
    <cellStyle name="20% - Accent1 3 3 2 4 2 3" xfId="24403" xr:uid="{00000000-0005-0000-0000-0000AE5E0000}"/>
    <cellStyle name="20% - Accent1 3 3 2 4 2 3 2" xfId="24404" xr:uid="{00000000-0005-0000-0000-0000AF5E0000}"/>
    <cellStyle name="20% - Accent1 3 3 2 4 2 3 2 2" xfId="24405" xr:uid="{00000000-0005-0000-0000-0000B05E0000}"/>
    <cellStyle name="20% - Accent1 3 3 2 4 2 3 2 2 2" xfId="24406" xr:uid="{00000000-0005-0000-0000-0000B15E0000}"/>
    <cellStyle name="20% - Accent1 3 3 2 4 2 3 2 3" xfId="24407" xr:uid="{00000000-0005-0000-0000-0000B25E0000}"/>
    <cellStyle name="20% - Accent1 3 3 2 4 2 3 3" xfId="24408" xr:uid="{00000000-0005-0000-0000-0000B35E0000}"/>
    <cellStyle name="20% - Accent1 3 3 2 4 2 3 3 2" xfId="24409" xr:uid="{00000000-0005-0000-0000-0000B45E0000}"/>
    <cellStyle name="20% - Accent1 3 3 2 4 2 3 4" xfId="24410" xr:uid="{00000000-0005-0000-0000-0000B55E0000}"/>
    <cellStyle name="20% - Accent1 3 3 2 4 2 4" xfId="24411" xr:uid="{00000000-0005-0000-0000-0000B65E0000}"/>
    <cellStyle name="20% - Accent1 3 3 2 4 2 4 2" xfId="24412" xr:uid="{00000000-0005-0000-0000-0000B75E0000}"/>
    <cellStyle name="20% - Accent1 3 3 2 4 2 4 2 2" xfId="24413" xr:uid="{00000000-0005-0000-0000-0000B85E0000}"/>
    <cellStyle name="20% - Accent1 3 3 2 4 2 4 2 2 2" xfId="24414" xr:uid="{00000000-0005-0000-0000-0000B95E0000}"/>
    <cellStyle name="20% - Accent1 3 3 2 4 2 4 2 3" xfId="24415" xr:uid="{00000000-0005-0000-0000-0000BA5E0000}"/>
    <cellStyle name="20% - Accent1 3 3 2 4 2 4 3" xfId="24416" xr:uid="{00000000-0005-0000-0000-0000BB5E0000}"/>
    <cellStyle name="20% - Accent1 3 3 2 4 2 4 3 2" xfId="24417" xr:uid="{00000000-0005-0000-0000-0000BC5E0000}"/>
    <cellStyle name="20% - Accent1 3 3 2 4 2 4 4" xfId="24418" xr:uid="{00000000-0005-0000-0000-0000BD5E0000}"/>
    <cellStyle name="20% - Accent1 3 3 2 4 2 5" xfId="24419" xr:uid="{00000000-0005-0000-0000-0000BE5E0000}"/>
    <cellStyle name="20% - Accent1 3 3 2 4 2 5 2" xfId="24420" xr:uid="{00000000-0005-0000-0000-0000BF5E0000}"/>
    <cellStyle name="20% - Accent1 3 3 2 4 2 5 2 2" xfId="24421" xr:uid="{00000000-0005-0000-0000-0000C05E0000}"/>
    <cellStyle name="20% - Accent1 3 3 2 4 2 5 3" xfId="24422" xr:uid="{00000000-0005-0000-0000-0000C15E0000}"/>
    <cellStyle name="20% - Accent1 3 3 2 4 2 6" xfId="24423" xr:uid="{00000000-0005-0000-0000-0000C25E0000}"/>
    <cellStyle name="20% - Accent1 3 3 2 4 2 6 2" xfId="24424" xr:uid="{00000000-0005-0000-0000-0000C35E0000}"/>
    <cellStyle name="20% - Accent1 3 3 2 4 2 6 2 2" xfId="24425" xr:uid="{00000000-0005-0000-0000-0000C45E0000}"/>
    <cellStyle name="20% - Accent1 3 3 2 4 2 6 3" xfId="24426" xr:uid="{00000000-0005-0000-0000-0000C55E0000}"/>
    <cellStyle name="20% - Accent1 3 3 2 4 2 7" xfId="24427" xr:uid="{00000000-0005-0000-0000-0000C65E0000}"/>
    <cellStyle name="20% - Accent1 3 3 2 4 2 7 2" xfId="24428" xr:uid="{00000000-0005-0000-0000-0000C75E0000}"/>
    <cellStyle name="20% - Accent1 3 3 2 4 2 8" xfId="24429" xr:uid="{00000000-0005-0000-0000-0000C85E0000}"/>
    <cellStyle name="20% - Accent1 3 3 2 4 2 8 2" xfId="24430" xr:uid="{00000000-0005-0000-0000-0000C95E0000}"/>
    <cellStyle name="20% - Accent1 3 3 2 4 2 9" xfId="24431" xr:uid="{00000000-0005-0000-0000-0000CA5E0000}"/>
    <cellStyle name="20% - Accent1 3 3 2 4 3" xfId="24432" xr:uid="{00000000-0005-0000-0000-0000CB5E0000}"/>
    <cellStyle name="20% - Accent1 3 3 2 4 3 2" xfId="24433" xr:uid="{00000000-0005-0000-0000-0000CC5E0000}"/>
    <cellStyle name="20% - Accent1 3 3 2 4 3 2 2" xfId="24434" xr:uid="{00000000-0005-0000-0000-0000CD5E0000}"/>
    <cellStyle name="20% - Accent1 3 3 2 4 3 2 2 2" xfId="24435" xr:uid="{00000000-0005-0000-0000-0000CE5E0000}"/>
    <cellStyle name="20% - Accent1 3 3 2 4 3 2 2 2 2" xfId="24436" xr:uid="{00000000-0005-0000-0000-0000CF5E0000}"/>
    <cellStyle name="20% - Accent1 3 3 2 4 3 2 2 3" xfId="24437" xr:uid="{00000000-0005-0000-0000-0000D05E0000}"/>
    <cellStyle name="20% - Accent1 3 3 2 4 3 2 3" xfId="24438" xr:uid="{00000000-0005-0000-0000-0000D15E0000}"/>
    <cellStyle name="20% - Accent1 3 3 2 4 3 2 3 2" xfId="24439" xr:uid="{00000000-0005-0000-0000-0000D25E0000}"/>
    <cellStyle name="20% - Accent1 3 3 2 4 3 2 4" xfId="24440" xr:uid="{00000000-0005-0000-0000-0000D35E0000}"/>
    <cellStyle name="20% - Accent1 3 3 2 4 3 3" xfId="24441" xr:uid="{00000000-0005-0000-0000-0000D45E0000}"/>
    <cellStyle name="20% - Accent1 3 3 2 4 3 3 2" xfId="24442" xr:uid="{00000000-0005-0000-0000-0000D55E0000}"/>
    <cellStyle name="20% - Accent1 3 3 2 4 3 3 2 2" xfId="24443" xr:uid="{00000000-0005-0000-0000-0000D65E0000}"/>
    <cellStyle name="20% - Accent1 3 3 2 4 3 3 2 2 2" xfId="24444" xr:uid="{00000000-0005-0000-0000-0000D75E0000}"/>
    <cellStyle name="20% - Accent1 3 3 2 4 3 3 2 3" xfId="24445" xr:uid="{00000000-0005-0000-0000-0000D85E0000}"/>
    <cellStyle name="20% - Accent1 3 3 2 4 3 3 3" xfId="24446" xr:uid="{00000000-0005-0000-0000-0000D95E0000}"/>
    <cellStyle name="20% - Accent1 3 3 2 4 3 3 3 2" xfId="24447" xr:uid="{00000000-0005-0000-0000-0000DA5E0000}"/>
    <cellStyle name="20% - Accent1 3 3 2 4 3 3 4" xfId="24448" xr:uid="{00000000-0005-0000-0000-0000DB5E0000}"/>
    <cellStyle name="20% - Accent1 3 3 2 4 3 4" xfId="24449" xr:uid="{00000000-0005-0000-0000-0000DC5E0000}"/>
    <cellStyle name="20% - Accent1 3 3 2 4 3 4 2" xfId="24450" xr:uid="{00000000-0005-0000-0000-0000DD5E0000}"/>
    <cellStyle name="20% - Accent1 3 3 2 4 3 4 2 2" xfId="24451" xr:uid="{00000000-0005-0000-0000-0000DE5E0000}"/>
    <cellStyle name="20% - Accent1 3 3 2 4 3 4 2 2 2" xfId="24452" xr:uid="{00000000-0005-0000-0000-0000DF5E0000}"/>
    <cellStyle name="20% - Accent1 3 3 2 4 3 4 2 3" xfId="24453" xr:uid="{00000000-0005-0000-0000-0000E05E0000}"/>
    <cellStyle name="20% - Accent1 3 3 2 4 3 4 3" xfId="24454" xr:uid="{00000000-0005-0000-0000-0000E15E0000}"/>
    <cellStyle name="20% - Accent1 3 3 2 4 3 4 3 2" xfId="24455" xr:uid="{00000000-0005-0000-0000-0000E25E0000}"/>
    <cellStyle name="20% - Accent1 3 3 2 4 3 4 4" xfId="24456" xr:uid="{00000000-0005-0000-0000-0000E35E0000}"/>
    <cellStyle name="20% - Accent1 3 3 2 4 3 5" xfId="24457" xr:uid="{00000000-0005-0000-0000-0000E45E0000}"/>
    <cellStyle name="20% - Accent1 3 3 2 4 3 5 2" xfId="24458" xr:uid="{00000000-0005-0000-0000-0000E55E0000}"/>
    <cellStyle name="20% - Accent1 3 3 2 4 3 5 2 2" xfId="24459" xr:uid="{00000000-0005-0000-0000-0000E65E0000}"/>
    <cellStyle name="20% - Accent1 3 3 2 4 3 5 3" xfId="24460" xr:uid="{00000000-0005-0000-0000-0000E75E0000}"/>
    <cellStyle name="20% - Accent1 3 3 2 4 3 6" xfId="24461" xr:uid="{00000000-0005-0000-0000-0000E85E0000}"/>
    <cellStyle name="20% - Accent1 3 3 2 4 3 6 2" xfId="24462" xr:uid="{00000000-0005-0000-0000-0000E95E0000}"/>
    <cellStyle name="20% - Accent1 3 3 2 4 3 6 2 2" xfId="24463" xr:uid="{00000000-0005-0000-0000-0000EA5E0000}"/>
    <cellStyle name="20% - Accent1 3 3 2 4 3 6 3" xfId="24464" xr:uid="{00000000-0005-0000-0000-0000EB5E0000}"/>
    <cellStyle name="20% - Accent1 3 3 2 4 3 7" xfId="24465" xr:uid="{00000000-0005-0000-0000-0000EC5E0000}"/>
    <cellStyle name="20% - Accent1 3 3 2 4 3 7 2" xfId="24466" xr:uid="{00000000-0005-0000-0000-0000ED5E0000}"/>
    <cellStyle name="20% - Accent1 3 3 2 4 3 8" xfId="24467" xr:uid="{00000000-0005-0000-0000-0000EE5E0000}"/>
    <cellStyle name="20% - Accent1 3 3 2 4 3 8 2" xfId="24468" xr:uid="{00000000-0005-0000-0000-0000EF5E0000}"/>
    <cellStyle name="20% - Accent1 3 3 2 4 3 9" xfId="24469" xr:uid="{00000000-0005-0000-0000-0000F05E0000}"/>
    <cellStyle name="20% - Accent1 3 3 2 4 4" xfId="24470" xr:uid="{00000000-0005-0000-0000-0000F15E0000}"/>
    <cellStyle name="20% - Accent1 3 3 2 4 4 2" xfId="24471" xr:uid="{00000000-0005-0000-0000-0000F25E0000}"/>
    <cellStyle name="20% - Accent1 3 3 2 4 4 2 2" xfId="24472" xr:uid="{00000000-0005-0000-0000-0000F35E0000}"/>
    <cellStyle name="20% - Accent1 3 3 2 4 4 2 2 2" xfId="24473" xr:uid="{00000000-0005-0000-0000-0000F45E0000}"/>
    <cellStyle name="20% - Accent1 3 3 2 4 4 2 3" xfId="24474" xr:uid="{00000000-0005-0000-0000-0000F55E0000}"/>
    <cellStyle name="20% - Accent1 3 3 2 4 4 3" xfId="24475" xr:uid="{00000000-0005-0000-0000-0000F65E0000}"/>
    <cellStyle name="20% - Accent1 3 3 2 4 4 3 2" xfId="24476" xr:uid="{00000000-0005-0000-0000-0000F75E0000}"/>
    <cellStyle name="20% - Accent1 3 3 2 4 4 4" xfId="24477" xr:uid="{00000000-0005-0000-0000-0000F85E0000}"/>
    <cellStyle name="20% - Accent1 3 3 2 4 5" xfId="24478" xr:uid="{00000000-0005-0000-0000-0000F95E0000}"/>
    <cellStyle name="20% - Accent1 3 3 2 4 5 2" xfId="24479" xr:uid="{00000000-0005-0000-0000-0000FA5E0000}"/>
    <cellStyle name="20% - Accent1 3 3 2 4 5 2 2" xfId="24480" xr:uid="{00000000-0005-0000-0000-0000FB5E0000}"/>
    <cellStyle name="20% - Accent1 3 3 2 4 5 2 2 2" xfId="24481" xr:uid="{00000000-0005-0000-0000-0000FC5E0000}"/>
    <cellStyle name="20% - Accent1 3 3 2 4 5 2 3" xfId="24482" xr:uid="{00000000-0005-0000-0000-0000FD5E0000}"/>
    <cellStyle name="20% - Accent1 3 3 2 4 5 3" xfId="24483" xr:uid="{00000000-0005-0000-0000-0000FE5E0000}"/>
    <cellStyle name="20% - Accent1 3 3 2 4 5 3 2" xfId="24484" xr:uid="{00000000-0005-0000-0000-0000FF5E0000}"/>
    <cellStyle name="20% - Accent1 3 3 2 4 5 4" xfId="24485" xr:uid="{00000000-0005-0000-0000-0000005F0000}"/>
    <cellStyle name="20% - Accent1 3 3 2 4 6" xfId="24486" xr:uid="{00000000-0005-0000-0000-0000015F0000}"/>
    <cellStyle name="20% - Accent1 3 3 2 4 6 2" xfId="24487" xr:uid="{00000000-0005-0000-0000-0000025F0000}"/>
    <cellStyle name="20% - Accent1 3 3 2 4 6 2 2" xfId="24488" xr:uid="{00000000-0005-0000-0000-0000035F0000}"/>
    <cellStyle name="20% - Accent1 3 3 2 4 6 2 2 2" xfId="24489" xr:uid="{00000000-0005-0000-0000-0000045F0000}"/>
    <cellStyle name="20% - Accent1 3 3 2 4 6 2 3" xfId="24490" xr:uid="{00000000-0005-0000-0000-0000055F0000}"/>
    <cellStyle name="20% - Accent1 3 3 2 4 6 3" xfId="24491" xr:uid="{00000000-0005-0000-0000-0000065F0000}"/>
    <cellStyle name="20% - Accent1 3 3 2 4 6 3 2" xfId="24492" xr:uid="{00000000-0005-0000-0000-0000075F0000}"/>
    <cellStyle name="20% - Accent1 3 3 2 4 6 4" xfId="24493" xr:uid="{00000000-0005-0000-0000-0000085F0000}"/>
    <cellStyle name="20% - Accent1 3 3 2 4 7" xfId="24494" xr:uid="{00000000-0005-0000-0000-0000095F0000}"/>
    <cellStyle name="20% - Accent1 3 3 2 4 7 2" xfId="24495" xr:uid="{00000000-0005-0000-0000-00000A5F0000}"/>
    <cellStyle name="20% - Accent1 3 3 2 4 7 2 2" xfId="24496" xr:uid="{00000000-0005-0000-0000-00000B5F0000}"/>
    <cellStyle name="20% - Accent1 3 3 2 4 7 3" xfId="24497" xr:uid="{00000000-0005-0000-0000-00000C5F0000}"/>
    <cellStyle name="20% - Accent1 3 3 2 4 8" xfId="24498" xr:uid="{00000000-0005-0000-0000-00000D5F0000}"/>
    <cellStyle name="20% - Accent1 3 3 2 4 8 2" xfId="24499" xr:uid="{00000000-0005-0000-0000-00000E5F0000}"/>
    <cellStyle name="20% - Accent1 3 3 2 4 8 2 2" xfId="24500" xr:uid="{00000000-0005-0000-0000-00000F5F0000}"/>
    <cellStyle name="20% - Accent1 3 3 2 4 8 3" xfId="24501" xr:uid="{00000000-0005-0000-0000-0000105F0000}"/>
    <cellStyle name="20% - Accent1 3 3 2 4 9" xfId="24502" xr:uid="{00000000-0005-0000-0000-0000115F0000}"/>
    <cellStyle name="20% - Accent1 3 3 2 4 9 2" xfId="24503" xr:uid="{00000000-0005-0000-0000-0000125F0000}"/>
    <cellStyle name="20% - Accent1 3 3 2 5" xfId="24504" xr:uid="{00000000-0005-0000-0000-0000135F0000}"/>
    <cellStyle name="20% - Accent1 3 3 2 5 10" xfId="24505" xr:uid="{00000000-0005-0000-0000-0000145F0000}"/>
    <cellStyle name="20% - Accent1 3 3 2 5 10 2" xfId="24506" xr:uid="{00000000-0005-0000-0000-0000155F0000}"/>
    <cellStyle name="20% - Accent1 3 3 2 5 11" xfId="24507" xr:uid="{00000000-0005-0000-0000-0000165F0000}"/>
    <cellStyle name="20% - Accent1 3 3 2 5 2" xfId="24508" xr:uid="{00000000-0005-0000-0000-0000175F0000}"/>
    <cellStyle name="20% - Accent1 3 3 2 5 2 2" xfId="24509" xr:uid="{00000000-0005-0000-0000-0000185F0000}"/>
    <cellStyle name="20% - Accent1 3 3 2 5 2 2 2" xfId="24510" xr:uid="{00000000-0005-0000-0000-0000195F0000}"/>
    <cellStyle name="20% - Accent1 3 3 2 5 2 2 2 2" xfId="24511" xr:uid="{00000000-0005-0000-0000-00001A5F0000}"/>
    <cellStyle name="20% - Accent1 3 3 2 5 2 2 2 2 2" xfId="24512" xr:uid="{00000000-0005-0000-0000-00001B5F0000}"/>
    <cellStyle name="20% - Accent1 3 3 2 5 2 2 2 3" xfId="24513" xr:uid="{00000000-0005-0000-0000-00001C5F0000}"/>
    <cellStyle name="20% - Accent1 3 3 2 5 2 2 3" xfId="24514" xr:uid="{00000000-0005-0000-0000-00001D5F0000}"/>
    <cellStyle name="20% - Accent1 3 3 2 5 2 2 3 2" xfId="24515" xr:uid="{00000000-0005-0000-0000-00001E5F0000}"/>
    <cellStyle name="20% - Accent1 3 3 2 5 2 2 4" xfId="24516" xr:uid="{00000000-0005-0000-0000-00001F5F0000}"/>
    <cellStyle name="20% - Accent1 3 3 2 5 2 3" xfId="24517" xr:uid="{00000000-0005-0000-0000-0000205F0000}"/>
    <cellStyle name="20% - Accent1 3 3 2 5 2 3 2" xfId="24518" xr:uid="{00000000-0005-0000-0000-0000215F0000}"/>
    <cellStyle name="20% - Accent1 3 3 2 5 2 3 2 2" xfId="24519" xr:uid="{00000000-0005-0000-0000-0000225F0000}"/>
    <cellStyle name="20% - Accent1 3 3 2 5 2 3 2 2 2" xfId="24520" xr:uid="{00000000-0005-0000-0000-0000235F0000}"/>
    <cellStyle name="20% - Accent1 3 3 2 5 2 3 2 3" xfId="24521" xr:uid="{00000000-0005-0000-0000-0000245F0000}"/>
    <cellStyle name="20% - Accent1 3 3 2 5 2 3 3" xfId="24522" xr:uid="{00000000-0005-0000-0000-0000255F0000}"/>
    <cellStyle name="20% - Accent1 3 3 2 5 2 3 3 2" xfId="24523" xr:uid="{00000000-0005-0000-0000-0000265F0000}"/>
    <cellStyle name="20% - Accent1 3 3 2 5 2 3 4" xfId="24524" xr:uid="{00000000-0005-0000-0000-0000275F0000}"/>
    <cellStyle name="20% - Accent1 3 3 2 5 2 4" xfId="24525" xr:uid="{00000000-0005-0000-0000-0000285F0000}"/>
    <cellStyle name="20% - Accent1 3 3 2 5 2 4 2" xfId="24526" xr:uid="{00000000-0005-0000-0000-0000295F0000}"/>
    <cellStyle name="20% - Accent1 3 3 2 5 2 4 2 2" xfId="24527" xr:uid="{00000000-0005-0000-0000-00002A5F0000}"/>
    <cellStyle name="20% - Accent1 3 3 2 5 2 4 2 2 2" xfId="24528" xr:uid="{00000000-0005-0000-0000-00002B5F0000}"/>
    <cellStyle name="20% - Accent1 3 3 2 5 2 4 2 3" xfId="24529" xr:uid="{00000000-0005-0000-0000-00002C5F0000}"/>
    <cellStyle name="20% - Accent1 3 3 2 5 2 4 3" xfId="24530" xr:uid="{00000000-0005-0000-0000-00002D5F0000}"/>
    <cellStyle name="20% - Accent1 3 3 2 5 2 4 3 2" xfId="24531" xr:uid="{00000000-0005-0000-0000-00002E5F0000}"/>
    <cellStyle name="20% - Accent1 3 3 2 5 2 4 4" xfId="24532" xr:uid="{00000000-0005-0000-0000-00002F5F0000}"/>
    <cellStyle name="20% - Accent1 3 3 2 5 2 5" xfId="24533" xr:uid="{00000000-0005-0000-0000-0000305F0000}"/>
    <cellStyle name="20% - Accent1 3 3 2 5 2 5 2" xfId="24534" xr:uid="{00000000-0005-0000-0000-0000315F0000}"/>
    <cellStyle name="20% - Accent1 3 3 2 5 2 5 2 2" xfId="24535" xr:uid="{00000000-0005-0000-0000-0000325F0000}"/>
    <cellStyle name="20% - Accent1 3 3 2 5 2 5 3" xfId="24536" xr:uid="{00000000-0005-0000-0000-0000335F0000}"/>
    <cellStyle name="20% - Accent1 3 3 2 5 2 6" xfId="24537" xr:uid="{00000000-0005-0000-0000-0000345F0000}"/>
    <cellStyle name="20% - Accent1 3 3 2 5 2 6 2" xfId="24538" xr:uid="{00000000-0005-0000-0000-0000355F0000}"/>
    <cellStyle name="20% - Accent1 3 3 2 5 2 6 2 2" xfId="24539" xr:uid="{00000000-0005-0000-0000-0000365F0000}"/>
    <cellStyle name="20% - Accent1 3 3 2 5 2 6 3" xfId="24540" xr:uid="{00000000-0005-0000-0000-0000375F0000}"/>
    <cellStyle name="20% - Accent1 3 3 2 5 2 7" xfId="24541" xr:uid="{00000000-0005-0000-0000-0000385F0000}"/>
    <cellStyle name="20% - Accent1 3 3 2 5 2 7 2" xfId="24542" xr:uid="{00000000-0005-0000-0000-0000395F0000}"/>
    <cellStyle name="20% - Accent1 3 3 2 5 2 8" xfId="24543" xr:uid="{00000000-0005-0000-0000-00003A5F0000}"/>
    <cellStyle name="20% - Accent1 3 3 2 5 2 8 2" xfId="24544" xr:uid="{00000000-0005-0000-0000-00003B5F0000}"/>
    <cellStyle name="20% - Accent1 3 3 2 5 2 9" xfId="24545" xr:uid="{00000000-0005-0000-0000-00003C5F0000}"/>
    <cellStyle name="20% - Accent1 3 3 2 5 3" xfId="24546" xr:uid="{00000000-0005-0000-0000-00003D5F0000}"/>
    <cellStyle name="20% - Accent1 3 3 2 5 3 2" xfId="24547" xr:uid="{00000000-0005-0000-0000-00003E5F0000}"/>
    <cellStyle name="20% - Accent1 3 3 2 5 3 2 2" xfId="24548" xr:uid="{00000000-0005-0000-0000-00003F5F0000}"/>
    <cellStyle name="20% - Accent1 3 3 2 5 3 2 2 2" xfId="24549" xr:uid="{00000000-0005-0000-0000-0000405F0000}"/>
    <cellStyle name="20% - Accent1 3 3 2 5 3 2 2 2 2" xfId="24550" xr:uid="{00000000-0005-0000-0000-0000415F0000}"/>
    <cellStyle name="20% - Accent1 3 3 2 5 3 2 2 3" xfId="24551" xr:uid="{00000000-0005-0000-0000-0000425F0000}"/>
    <cellStyle name="20% - Accent1 3 3 2 5 3 2 3" xfId="24552" xr:uid="{00000000-0005-0000-0000-0000435F0000}"/>
    <cellStyle name="20% - Accent1 3 3 2 5 3 2 3 2" xfId="24553" xr:uid="{00000000-0005-0000-0000-0000445F0000}"/>
    <cellStyle name="20% - Accent1 3 3 2 5 3 2 4" xfId="24554" xr:uid="{00000000-0005-0000-0000-0000455F0000}"/>
    <cellStyle name="20% - Accent1 3 3 2 5 3 3" xfId="24555" xr:uid="{00000000-0005-0000-0000-0000465F0000}"/>
    <cellStyle name="20% - Accent1 3 3 2 5 3 3 2" xfId="24556" xr:uid="{00000000-0005-0000-0000-0000475F0000}"/>
    <cellStyle name="20% - Accent1 3 3 2 5 3 3 2 2" xfId="24557" xr:uid="{00000000-0005-0000-0000-0000485F0000}"/>
    <cellStyle name="20% - Accent1 3 3 2 5 3 3 2 2 2" xfId="24558" xr:uid="{00000000-0005-0000-0000-0000495F0000}"/>
    <cellStyle name="20% - Accent1 3 3 2 5 3 3 2 3" xfId="24559" xr:uid="{00000000-0005-0000-0000-00004A5F0000}"/>
    <cellStyle name="20% - Accent1 3 3 2 5 3 3 3" xfId="24560" xr:uid="{00000000-0005-0000-0000-00004B5F0000}"/>
    <cellStyle name="20% - Accent1 3 3 2 5 3 3 3 2" xfId="24561" xr:uid="{00000000-0005-0000-0000-00004C5F0000}"/>
    <cellStyle name="20% - Accent1 3 3 2 5 3 3 4" xfId="24562" xr:uid="{00000000-0005-0000-0000-00004D5F0000}"/>
    <cellStyle name="20% - Accent1 3 3 2 5 3 4" xfId="24563" xr:uid="{00000000-0005-0000-0000-00004E5F0000}"/>
    <cellStyle name="20% - Accent1 3 3 2 5 3 4 2" xfId="24564" xr:uid="{00000000-0005-0000-0000-00004F5F0000}"/>
    <cellStyle name="20% - Accent1 3 3 2 5 3 4 2 2" xfId="24565" xr:uid="{00000000-0005-0000-0000-0000505F0000}"/>
    <cellStyle name="20% - Accent1 3 3 2 5 3 4 2 2 2" xfId="24566" xr:uid="{00000000-0005-0000-0000-0000515F0000}"/>
    <cellStyle name="20% - Accent1 3 3 2 5 3 4 2 3" xfId="24567" xr:uid="{00000000-0005-0000-0000-0000525F0000}"/>
    <cellStyle name="20% - Accent1 3 3 2 5 3 4 3" xfId="24568" xr:uid="{00000000-0005-0000-0000-0000535F0000}"/>
    <cellStyle name="20% - Accent1 3 3 2 5 3 4 3 2" xfId="24569" xr:uid="{00000000-0005-0000-0000-0000545F0000}"/>
    <cellStyle name="20% - Accent1 3 3 2 5 3 4 4" xfId="24570" xr:uid="{00000000-0005-0000-0000-0000555F0000}"/>
    <cellStyle name="20% - Accent1 3 3 2 5 3 5" xfId="24571" xr:uid="{00000000-0005-0000-0000-0000565F0000}"/>
    <cellStyle name="20% - Accent1 3 3 2 5 3 5 2" xfId="24572" xr:uid="{00000000-0005-0000-0000-0000575F0000}"/>
    <cellStyle name="20% - Accent1 3 3 2 5 3 5 2 2" xfId="24573" xr:uid="{00000000-0005-0000-0000-0000585F0000}"/>
    <cellStyle name="20% - Accent1 3 3 2 5 3 5 3" xfId="24574" xr:uid="{00000000-0005-0000-0000-0000595F0000}"/>
    <cellStyle name="20% - Accent1 3 3 2 5 3 6" xfId="24575" xr:uid="{00000000-0005-0000-0000-00005A5F0000}"/>
    <cellStyle name="20% - Accent1 3 3 2 5 3 6 2" xfId="24576" xr:uid="{00000000-0005-0000-0000-00005B5F0000}"/>
    <cellStyle name="20% - Accent1 3 3 2 5 3 6 2 2" xfId="24577" xr:uid="{00000000-0005-0000-0000-00005C5F0000}"/>
    <cellStyle name="20% - Accent1 3 3 2 5 3 6 3" xfId="24578" xr:uid="{00000000-0005-0000-0000-00005D5F0000}"/>
    <cellStyle name="20% - Accent1 3 3 2 5 3 7" xfId="24579" xr:uid="{00000000-0005-0000-0000-00005E5F0000}"/>
    <cellStyle name="20% - Accent1 3 3 2 5 3 7 2" xfId="24580" xr:uid="{00000000-0005-0000-0000-00005F5F0000}"/>
    <cellStyle name="20% - Accent1 3 3 2 5 3 8" xfId="24581" xr:uid="{00000000-0005-0000-0000-0000605F0000}"/>
    <cellStyle name="20% - Accent1 3 3 2 5 3 8 2" xfId="24582" xr:uid="{00000000-0005-0000-0000-0000615F0000}"/>
    <cellStyle name="20% - Accent1 3 3 2 5 3 9" xfId="24583" xr:uid="{00000000-0005-0000-0000-0000625F0000}"/>
    <cellStyle name="20% - Accent1 3 3 2 5 4" xfId="24584" xr:uid="{00000000-0005-0000-0000-0000635F0000}"/>
    <cellStyle name="20% - Accent1 3 3 2 5 4 2" xfId="24585" xr:uid="{00000000-0005-0000-0000-0000645F0000}"/>
    <cellStyle name="20% - Accent1 3 3 2 5 4 2 2" xfId="24586" xr:uid="{00000000-0005-0000-0000-0000655F0000}"/>
    <cellStyle name="20% - Accent1 3 3 2 5 4 2 2 2" xfId="24587" xr:uid="{00000000-0005-0000-0000-0000665F0000}"/>
    <cellStyle name="20% - Accent1 3 3 2 5 4 2 3" xfId="24588" xr:uid="{00000000-0005-0000-0000-0000675F0000}"/>
    <cellStyle name="20% - Accent1 3 3 2 5 4 3" xfId="24589" xr:uid="{00000000-0005-0000-0000-0000685F0000}"/>
    <cellStyle name="20% - Accent1 3 3 2 5 4 3 2" xfId="24590" xr:uid="{00000000-0005-0000-0000-0000695F0000}"/>
    <cellStyle name="20% - Accent1 3 3 2 5 4 4" xfId="24591" xr:uid="{00000000-0005-0000-0000-00006A5F0000}"/>
    <cellStyle name="20% - Accent1 3 3 2 5 5" xfId="24592" xr:uid="{00000000-0005-0000-0000-00006B5F0000}"/>
    <cellStyle name="20% - Accent1 3 3 2 5 5 2" xfId="24593" xr:uid="{00000000-0005-0000-0000-00006C5F0000}"/>
    <cellStyle name="20% - Accent1 3 3 2 5 5 2 2" xfId="24594" xr:uid="{00000000-0005-0000-0000-00006D5F0000}"/>
    <cellStyle name="20% - Accent1 3 3 2 5 5 2 2 2" xfId="24595" xr:uid="{00000000-0005-0000-0000-00006E5F0000}"/>
    <cellStyle name="20% - Accent1 3 3 2 5 5 2 3" xfId="24596" xr:uid="{00000000-0005-0000-0000-00006F5F0000}"/>
    <cellStyle name="20% - Accent1 3 3 2 5 5 3" xfId="24597" xr:uid="{00000000-0005-0000-0000-0000705F0000}"/>
    <cellStyle name="20% - Accent1 3 3 2 5 5 3 2" xfId="24598" xr:uid="{00000000-0005-0000-0000-0000715F0000}"/>
    <cellStyle name="20% - Accent1 3 3 2 5 5 4" xfId="24599" xr:uid="{00000000-0005-0000-0000-0000725F0000}"/>
    <cellStyle name="20% - Accent1 3 3 2 5 6" xfId="24600" xr:uid="{00000000-0005-0000-0000-0000735F0000}"/>
    <cellStyle name="20% - Accent1 3 3 2 5 6 2" xfId="24601" xr:uid="{00000000-0005-0000-0000-0000745F0000}"/>
    <cellStyle name="20% - Accent1 3 3 2 5 6 2 2" xfId="24602" xr:uid="{00000000-0005-0000-0000-0000755F0000}"/>
    <cellStyle name="20% - Accent1 3 3 2 5 6 2 2 2" xfId="24603" xr:uid="{00000000-0005-0000-0000-0000765F0000}"/>
    <cellStyle name="20% - Accent1 3 3 2 5 6 2 3" xfId="24604" xr:uid="{00000000-0005-0000-0000-0000775F0000}"/>
    <cellStyle name="20% - Accent1 3 3 2 5 6 3" xfId="24605" xr:uid="{00000000-0005-0000-0000-0000785F0000}"/>
    <cellStyle name="20% - Accent1 3 3 2 5 6 3 2" xfId="24606" xr:uid="{00000000-0005-0000-0000-0000795F0000}"/>
    <cellStyle name="20% - Accent1 3 3 2 5 6 4" xfId="24607" xr:uid="{00000000-0005-0000-0000-00007A5F0000}"/>
    <cellStyle name="20% - Accent1 3 3 2 5 7" xfId="24608" xr:uid="{00000000-0005-0000-0000-00007B5F0000}"/>
    <cellStyle name="20% - Accent1 3 3 2 5 7 2" xfId="24609" xr:uid="{00000000-0005-0000-0000-00007C5F0000}"/>
    <cellStyle name="20% - Accent1 3 3 2 5 7 2 2" xfId="24610" xr:uid="{00000000-0005-0000-0000-00007D5F0000}"/>
    <cellStyle name="20% - Accent1 3 3 2 5 7 3" xfId="24611" xr:uid="{00000000-0005-0000-0000-00007E5F0000}"/>
    <cellStyle name="20% - Accent1 3 3 2 5 8" xfId="24612" xr:uid="{00000000-0005-0000-0000-00007F5F0000}"/>
    <cellStyle name="20% - Accent1 3 3 2 5 8 2" xfId="24613" xr:uid="{00000000-0005-0000-0000-0000805F0000}"/>
    <cellStyle name="20% - Accent1 3 3 2 5 8 2 2" xfId="24614" xr:uid="{00000000-0005-0000-0000-0000815F0000}"/>
    <cellStyle name="20% - Accent1 3 3 2 5 8 3" xfId="24615" xr:uid="{00000000-0005-0000-0000-0000825F0000}"/>
    <cellStyle name="20% - Accent1 3 3 2 5 9" xfId="24616" xr:uid="{00000000-0005-0000-0000-0000835F0000}"/>
    <cellStyle name="20% - Accent1 3 3 2 5 9 2" xfId="24617" xr:uid="{00000000-0005-0000-0000-0000845F0000}"/>
    <cellStyle name="20% - Accent1 3 3 2 6" xfId="24618" xr:uid="{00000000-0005-0000-0000-0000855F0000}"/>
    <cellStyle name="20% - Accent1 3 3 2 6 2" xfId="24619" xr:uid="{00000000-0005-0000-0000-0000865F0000}"/>
    <cellStyle name="20% - Accent1 3 3 2 6 2 2" xfId="24620" xr:uid="{00000000-0005-0000-0000-0000875F0000}"/>
    <cellStyle name="20% - Accent1 3 3 2 6 2 2 2" xfId="24621" xr:uid="{00000000-0005-0000-0000-0000885F0000}"/>
    <cellStyle name="20% - Accent1 3 3 2 6 2 2 2 2" xfId="24622" xr:uid="{00000000-0005-0000-0000-0000895F0000}"/>
    <cellStyle name="20% - Accent1 3 3 2 6 2 2 3" xfId="24623" xr:uid="{00000000-0005-0000-0000-00008A5F0000}"/>
    <cellStyle name="20% - Accent1 3 3 2 6 2 3" xfId="24624" xr:uid="{00000000-0005-0000-0000-00008B5F0000}"/>
    <cellStyle name="20% - Accent1 3 3 2 6 2 3 2" xfId="24625" xr:uid="{00000000-0005-0000-0000-00008C5F0000}"/>
    <cellStyle name="20% - Accent1 3 3 2 6 2 4" xfId="24626" xr:uid="{00000000-0005-0000-0000-00008D5F0000}"/>
    <cellStyle name="20% - Accent1 3 3 2 6 3" xfId="24627" xr:uid="{00000000-0005-0000-0000-00008E5F0000}"/>
    <cellStyle name="20% - Accent1 3 3 2 6 3 2" xfId="24628" xr:uid="{00000000-0005-0000-0000-00008F5F0000}"/>
    <cellStyle name="20% - Accent1 3 3 2 6 3 2 2" xfId="24629" xr:uid="{00000000-0005-0000-0000-0000905F0000}"/>
    <cellStyle name="20% - Accent1 3 3 2 6 3 2 2 2" xfId="24630" xr:uid="{00000000-0005-0000-0000-0000915F0000}"/>
    <cellStyle name="20% - Accent1 3 3 2 6 3 2 3" xfId="24631" xr:uid="{00000000-0005-0000-0000-0000925F0000}"/>
    <cellStyle name="20% - Accent1 3 3 2 6 3 3" xfId="24632" xr:uid="{00000000-0005-0000-0000-0000935F0000}"/>
    <cellStyle name="20% - Accent1 3 3 2 6 3 3 2" xfId="24633" xr:uid="{00000000-0005-0000-0000-0000945F0000}"/>
    <cellStyle name="20% - Accent1 3 3 2 6 3 4" xfId="24634" xr:uid="{00000000-0005-0000-0000-0000955F0000}"/>
    <cellStyle name="20% - Accent1 3 3 2 6 4" xfId="24635" xr:uid="{00000000-0005-0000-0000-0000965F0000}"/>
    <cellStyle name="20% - Accent1 3 3 2 6 4 2" xfId="24636" xr:uid="{00000000-0005-0000-0000-0000975F0000}"/>
    <cellStyle name="20% - Accent1 3 3 2 6 4 2 2" xfId="24637" xr:uid="{00000000-0005-0000-0000-0000985F0000}"/>
    <cellStyle name="20% - Accent1 3 3 2 6 4 2 2 2" xfId="24638" xr:uid="{00000000-0005-0000-0000-0000995F0000}"/>
    <cellStyle name="20% - Accent1 3 3 2 6 4 2 3" xfId="24639" xr:uid="{00000000-0005-0000-0000-00009A5F0000}"/>
    <cellStyle name="20% - Accent1 3 3 2 6 4 3" xfId="24640" xr:uid="{00000000-0005-0000-0000-00009B5F0000}"/>
    <cellStyle name="20% - Accent1 3 3 2 6 4 3 2" xfId="24641" xr:uid="{00000000-0005-0000-0000-00009C5F0000}"/>
    <cellStyle name="20% - Accent1 3 3 2 6 4 4" xfId="24642" xr:uid="{00000000-0005-0000-0000-00009D5F0000}"/>
    <cellStyle name="20% - Accent1 3 3 2 6 5" xfId="24643" xr:uid="{00000000-0005-0000-0000-00009E5F0000}"/>
    <cellStyle name="20% - Accent1 3 3 2 6 5 2" xfId="24644" xr:uid="{00000000-0005-0000-0000-00009F5F0000}"/>
    <cellStyle name="20% - Accent1 3 3 2 6 5 2 2" xfId="24645" xr:uid="{00000000-0005-0000-0000-0000A05F0000}"/>
    <cellStyle name="20% - Accent1 3 3 2 6 5 3" xfId="24646" xr:uid="{00000000-0005-0000-0000-0000A15F0000}"/>
    <cellStyle name="20% - Accent1 3 3 2 6 6" xfId="24647" xr:uid="{00000000-0005-0000-0000-0000A25F0000}"/>
    <cellStyle name="20% - Accent1 3 3 2 6 6 2" xfId="24648" xr:uid="{00000000-0005-0000-0000-0000A35F0000}"/>
    <cellStyle name="20% - Accent1 3 3 2 6 6 2 2" xfId="24649" xr:uid="{00000000-0005-0000-0000-0000A45F0000}"/>
    <cellStyle name="20% - Accent1 3 3 2 6 6 3" xfId="24650" xr:uid="{00000000-0005-0000-0000-0000A55F0000}"/>
    <cellStyle name="20% - Accent1 3 3 2 6 7" xfId="24651" xr:uid="{00000000-0005-0000-0000-0000A65F0000}"/>
    <cellStyle name="20% - Accent1 3 3 2 6 7 2" xfId="24652" xr:uid="{00000000-0005-0000-0000-0000A75F0000}"/>
    <cellStyle name="20% - Accent1 3 3 2 6 8" xfId="24653" xr:uid="{00000000-0005-0000-0000-0000A85F0000}"/>
    <cellStyle name="20% - Accent1 3 3 2 6 8 2" xfId="24654" xr:uid="{00000000-0005-0000-0000-0000A95F0000}"/>
    <cellStyle name="20% - Accent1 3 3 2 6 9" xfId="24655" xr:uid="{00000000-0005-0000-0000-0000AA5F0000}"/>
    <cellStyle name="20% - Accent1 3 3 2 7" xfId="24656" xr:uid="{00000000-0005-0000-0000-0000AB5F0000}"/>
    <cellStyle name="20% - Accent1 3 3 2 7 2" xfId="24657" xr:uid="{00000000-0005-0000-0000-0000AC5F0000}"/>
    <cellStyle name="20% - Accent1 3 3 2 7 2 2" xfId="24658" xr:uid="{00000000-0005-0000-0000-0000AD5F0000}"/>
    <cellStyle name="20% - Accent1 3 3 2 7 2 2 2" xfId="24659" xr:uid="{00000000-0005-0000-0000-0000AE5F0000}"/>
    <cellStyle name="20% - Accent1 3 3 2 7 2 2 2 2" xfId="24660" xr:uid="{00000000-0005-0000-0000-0000AF5F0000}"/>
    <cellStyle name="20% - Accent1 3 3 2 7 2 2 3" xfId="24661" xr:uid="{00000000-0005-0000-0000-0000B05F0000}"/>
    <cellStyle name="20% - Accent1 3 3 2 7 2 3" xfId="24662" xr:uid="{00000000-0005-0000-0000-0000B15F0000}"/>
    <cellStyle name="20% - Accent1 3 3 2 7 2 3 2" xfId="24663" xr:uid="{00000000-0005-0000-0000-0000B25F0000}"/>
    <cellStyle name="20% - Accent1 3 3 2 7 2 4" xfId="24664" xr:uid="{00000000-0005-0000-0000-0000B35F0000}"/>
    <cellStyle name="20% - Accent1 3 3 2 7 3" xfId="24665" xr:uid="{00000000-0005-0000-0000-0000B45F0000}"/>
    <cellStyle name="20% - Accent1 3 3 2 7 3 2" xfId="24666" xr:uid="{00000000-0005-0000-0000-0000B55F0000}"/>
    <cellStyle name="20% - Accent1 3 3 2 7 3 2 2" xfId="24667" xr:uid="{00000000-0005-0000-0000-0000B65F0000}"/>
    <cellStyle name="20% - Accent1 3 3 2 7 3 2 2 2" xfId="24668" xr:uid="{00000000-0005-0000-0000-0000B75F0000}"/>
    <cellStyle name="20% - Accent1 3 3 2 7 3 2 3" xfId="24669" xr:uid="{00000000-0005-0000-0000-0000B85F0000}"/>
    <cellStyle name="20% - Accent1 3 3 2 7 3 3" xfId="24670" xr:uid="{00000000-0005-0000-0000-0000B95F0000}"/>
    <cellStyle name="20% - Accent1 3 3 2 7 3 3 2" xfId="24671" xr:uid="{00000000-0005-0000-0000-0000BA5F0000}"/>
    <cellStyle name="20% - Accent1 3 3 2 7 3 4" xfId="24672" xr:uid="{00000000-0005-0000-0000-0000BB5F0000}"/>
    <cellStyle name="20% - Accent1 3 3 2 7 4" xfId="24673" xr:uid="{00000000-0005-0000-0000-0000BC5F0000}"/>
    <cellStyle name="20% - Accent1 3 3 2 7 4 2" xfId="24674" xr:uid="{00000000-0005-0000-0000-0000BD5F0000}"/>
    <cellStyle name="20% - Accent1 3 3 2 7 4 2 2" xfId="24675" xr:uid="{00000000-0005-0000-0000-0000BE5F0000}"/>
    <cellStyle name="20% - Accent1 3 3 2 7 4 2 2 2" xfId="24676" xr:uid="{00000000-0005-0000-0000-0000BF5F0000}"/>
    <cellStyle name="20% - Accent1 3 3 2 7 4 2 3" xfId="24677" xr:uid="{00000000-0005-0000-0000-0000C05F0000}"/>
    <cellStyle name="20% - Accent1 3 3 2 7 4 3" xfId="24678" xr:uid="{00000000-0005-0000-0000-0000C15F0000}"/>
    <cellStyle name="20% - Accent1 3 3 2 7 4 3 2" xfId="24679" xr:uid="{00000000-0005-0000-0000-0000C25F0000}"/>
    <cellStyle name="20% - Accent1 3 3 2 7 4 4" xfId="24680" xr:uid="{00000000-0005-0000-0000-0000C35F0000}"/>
    <cellStyle name="20% - Accent1 3 3 2 7 5" xfId="24681" xr:uid="{00000000-0005-0000-0000-0000C45F0000}"/>
    <cellStyle name="20% - Accent1 3 3 2 7 5 2" xfId="24682" xr:uid="{00000000-0005-0000-0000-0000C55F0000}"/>
    <cellStyle name="20% - Accent1 3 3 2 7 5 2 2" xfId="24683" xr:uid="{00000000-0005-0000-0000-0000C65F0000}"/>
    <cellStyle name="20% - Accent1 3 3 2 7 5 3" xfId="24684" xr:uid="{00000000-0005-0000-0000-0000C75F0000}"/>
    <cellStyle name="20% - Accent1 3 3 2 7 6" xfId="24685" xr:uid="{00000000-0005-0000-0000-0000C85F0000}"/>
    <cellStyle name="20% - Accent1 3 3 2 7 6 2" xfId="24686" xr:uid="{00000000-0005-0000-0000-0000C95F0000}"/>
    <cellStyle name="20% - Accent1 3 3 2 7 6 2 2" xfId="24687" xr:uid="{00000000-0005-0000-0000-0000CA5F0000}"/>
    <cellStyle name="20% - Accent1 3 3 2 7 6 3" xfId="24688" xr:uid="{00000000-0005-0000-0000-0000CB5F0000}"/>
    <cellStyle name="20% - Accent1 3 3 2 7 7" xfId="24689" xr:uid="{00000000-0005-0000-0000-0000CC5F0000}"/>
    <cellStyle name="20% - Accent1 3 3 2 7 7 2" xfId="24690" xr:uid="{00000000-0005-0000-0000-0000CD5F0000}"/>
    <cellStyle name="20% - Accent1 3 3 2 7 8" xfId="24691" xr:uid="{00000000-0005-0000-0000-0000CE5F0000}"/>
    <cellStyle name="20% - Accent1 3 3 2 7 8 2" xfId="24692" xr:uid="{00000000-0005-0000-0000-0000CF5F0000}"/>
    <cellStyle name="20% - Accent1 3 3 2 7 9" xfId="24693" xr:uid="{00000000-0005-0000-0000-0000D05F0000}"/>
    <cellStyle name="20% - Accent1 3 3 2 8" xfId="24694" xr:uid="{00000000-0005-0000-0000-0000D15F0000}"/>
    <cellStyle name="20% - Accent1 3 3 2 8 2" xfId="24695" xr:uid="{00000000-0005-0000-0000-0000D25F0000}"/>
    <cellStyle name="20% - Accent1 3 3 2 8 2 2" xfId="24696" xr:uid="{00000000-0005-0000-0000-0000D35F0000}"/>
    <cellStyle name="20% - Accent1 3 3 2 8 2 2 2" xfId="24697" xr:uid="{00000000-0005-0000-0000-0000D45F0000}"/>
    <cellStyle name="20% - Accent1 3 3 2 8 2 3" xfId="24698" xr:uid="{00000000-0005-0000-0000-0000D55F0000}"/>
    <cellStyle name="20% - Accent1 3 3 2 8 3" xfId="24699" xr:uid="{00000000-0005-0000-0000-0000D65F0000}"/>
    <cellStyle name="20% - Accent1 3 3 2 8 3 2" xfId="24700" xr:uid="{00000000-0005-0000-0000-0000D75F0000}"/>
    <cellStyle name="20% - Accent1 3 3 2 8 4" xfId="24701" xr:uid="{00000000-0005-0000-0000-0000D85F0000}"/>
    <cellStyle name="20% - Accent1 3 3 2 9" xfId="24702" xr:uid="{00000000-0005-0000-0000-0000D95F0000}"/>
    <cellStyle name="20% - Accent1 3 3 2 9 2" xfId="24703" xr:uid="{00000000-0005-0000-0000-0000DA5F0000}"/>
    <cellStyle name="20% - Accent1 3 3 2 9 2 2" xfId="24704" xr:uid="{00000000-0005-0000-0000-0000DB5F0000}"/>
    <cellStyle name="20% - Accent1 3 3 2 9 2 2 2" xfId="24705" xr:uid="{00000000-0005-0000-0000-0000DC5F0000}"/>
    <cellStyle name="20% - Accent1 3 3 2 9 2 3" xfId="24706" xr:uid="{00000000-0005-0000-0000-0000DD5F0000}"/>
    <cellStyle name="20% - Accent1 3 3 2 9 3" xfId="24707" xr:uid="{00000000-0005-0000-0000-0000DE5F0000}"/>
    <cellStyle name="20% - Accent1 3 3 2 9 3 2" xfId="24708" xr:uid="{00000000-0005-0000-0000-0000DF5F0000}"/>
    <cellStyle name="20% - Accent1 3 3 2 9 4" xfId="24709" xr:uid="{00000000-0005-0000-0000-0000E05F0000}"/>
    <cellStyle name="20% - Accent1 3 3 3" xfId="24710" xr:uid="{00000000-0005-0000-0000-0000E15F0000}"/>
    <cellStyle name="20% - Accent1 3 3 3 10" xfId="24711" xr:uid="{00000000-0005-0000-0000-0000E25F0000}"/>
    <cellStyle name="20% - Accent1 3 3 3 10 2" xfId="24712" xr:uid="{00000000-0005-0000-0000-0000E35F0000}"/>
    <cellStyle name="20% - Accent1 3 3 3 10 2 2" xfId="24713" xr:uid="{00000000-0005-0000-0000-0000E45F0000}"/>
    <cellStyle name="20% - Accent1 3 3 3 10 3" xfId="24714" xr:uid="{00000000-0005-0000-0000-0000E55F0000}"/>
    <cellStyle name="20% - Accent1 3 3 3 11" xfId="24715" xr:uid="{00000000-0005-0000-0000-0000E65F0000}"/>
    <cellStyle name="20% - Accent1 3 3 3 11 2" xfId="24716" xr:uid="{00000000-0005-0000-0000-0000E75F0000}"/>
    <cellStyle name="20% - Accent1 3 3 3 11 2 2" xfId="24717" xr:uid="{00000000-0005-0000-0000-0000E85F0000}"/>
    <cellStyle name="20% - Accent1 3 3 3 11 3" xfId="24718" xr:uid="{00000000-0005-0000-0000-0000E95F0000}"/>
    <cellStyle name="20% - Accent1 3 3 3 12" xfId="24719" xr:uid="{00000000-0005-0000-0000-0000EA5F0000}"/>
    <cellStyle name="20% - Accent1 3 3 3 12 2" xfId="24720" xr:uid="{00000000-0005-0000-0000-0000EB5F0000}"/>
    <cellStyle name="20% - Accent1 3 3 3 13" xfId="24721" xr:uid="{00000000-0005-0000-0000-0000EC5F0000}"/>
    <cellStyle name="20% - Accent1 3 3 3 13 2" xfId="24722" xr:uid="{00000000-0005-0000-0000-0000ED5F0000}"/>
    <cellStyle name="20% - Accent1 3 3 3 14" xfId="24723" xr:uid="{00000000-0005-0000-0000-0000EE5F0000}"/>
    <cellStyle name="20% - Accent1 3 3 3 2" xfId="24724" xr:uid="{00000000-0005-0000-0000-0000EF5F0000}"/>
    <cellStyle name="20% - Accent1 3 3 3 2 10" xfId="24725" xr:uid="{00000000-0005-0000-0000-0000F05F0000}"/>
    <cellStyle name="20% - Accent1 3 3 3 2 10 2" xfId="24726" xr:uid="{00000000-0005-0000-0000-0000F15F0000}"/>
    <cellStyle name="20% - Accent1 3 3 3 2 11" xfId="24727" xr:uid="{00000000-0005-0000-0000-0000F25F0000}"/>
    <cellStyle name="20% - Accent1 3 3 3 2 2" xfId="24728" xr:uid="{00000000-0005-0000-0000-0000F35F0000}"/>
    <cellStyle name="20% - Accent1 3 3 3 2 2 2" xfId="24729" xr:uid="{00000000-0005-0000-0000-0000F45F0000}"/>
    <cellStyle name="20% - Accent1 3 3 3 2 2 2 2" xfId="24730" xr:uid="{00000000-0005-0000-0000-0000F55F0000}"/>
    <cellStyle name="20% - Accent1 3 3 3 2 2 2 2 2" xfId="24731" xr:uid="{00000000-0005-0000-0000-0000F65F0000}"/>
    <cellStyle name="20% - Accent1 3 3 3 2 2 2 2 2 2" xfId="24732" xr:uid="{00000000-0005-0000-0000-0000F75F0000}"/>
    <cellStyle name="20% - Accent1 3 3 3 2 2 2 2 3" xfId="24733" xr:uid="{00000000-0005-0000-0000-0000F85F0000}"/>
    <cellStyle name="20% - Accent1 3 3 3 2 2 2 3" xfId="24734" xr:uid="{00000000-0005-0000-0000-0000F95F0000}"/>
    <cellStyle name="20% - Accent1 3 3 3 2 2 2 3 2" xfId="24735" xr:uid="{00000000-0005-0000-0000-0000FA5F0000}"/>
    <cellStyle name="20% - Accent1 3 3 3 2 2 2 4" xfId="24736" xr:uid="{00000000-0005-0000-0000-0000FB5F0000}"/>
    <cellStyle name="20% - Accent1 3 3 3 2 2 3" xfId="24737" xr:uid="{00000000-0005-0000-0000-0000FC5F0000}"/>
    <cellStyle name="20% - Accent1 3 3 3 2 2 3 2" xfId="24738" xr:uid="{00000000-0005-0000-0000-0000FD5F0000}"/>
    <cellStyle name="20% - Accent1 3 3 3 2 2 3 2 2" xfId="24739" xr:uid="{00000000-0005-0000-0000-0000FE5F0000}"/>
    <cellStyle name="20% - Accent1 3 3 3 2 2 3 2 2 2" xfId="24740" xr:uid="{00000000-0005-0000-0000-0000FF5F0000}"/>
    <cellStyle name="20% - Accent1 3 3 3 2 2 3 2 3" xfId="24741" xr:uid="{00000000-0005-0000-0000-000000600000}"/>
    <cellStyle name="20% - Accent1 3 3 3 2 2 3 3" xfId="24742" xr:uid="{00000000-0005-0000-0000-000001600000}"/>
    <cellStyle name="20% - Accent1 3 3 3 2 2 3 3 2" xfId="24743" xr:uid="{00000000-0005-0000-0000-000002600000}"/>
    <cellStyle name="20% - Accent1 3 3 3 2 2 3 4" xfId="24744" xr:uid="{00000000-0005-0000-0000-000003600000}"/>
    <cellStyle name="20% - Accent1 3 3 3 2 2 4" xfId="24745" xr:uid="{00000000-0005-0000-0000-000004600000}"/>
    <cellStyle name="20% - Accent1 3 3 3 2 2 4 2" xfId="24746" xr:uid="{00000000-0005-0000-0000-000005600000}"/>
    <cellStyle name="20% - Accent1 3 3 3 2 2 4 2 2" xfId="24747" xr:uid="{00000000-0005-0000-0000-000006600000}"/>
    <cellStyle name="20% - Accent1 3 3 3 2 2 4 2 2 2" xfId="24748" xr:uid="{00000000-0005-0000-0000-000007600000}"/>
    <cellStyle name="20% - Accent1 3 3 3 2 2 4 2 3" xfId="24749" xr:uid="{00000000-0005-0000-0000-000008600000}"/>
    <cellStyle name="20% - Accent1 3 3 3 2 2 4 3" xfId="24750" xr:uid="{00000000-0005-0000-0000-000009600000}"/>
    <cellStyle name="20% - Accent1 3 3 3 2 2 4 3 2" xfId="24751" xr:uid="{00000000-0005-0000-0000-00000A600000}"/>
    <cellStyle name="20% - Accent1 3 3 3 2 2 4 4" xfId="24752" xr:uid="{00000000-0005-0000-0000-00000B600000}"/>
    <cellStyle name="20% - Accent1 3 3 3 2 2 5" xfId="24753" xr:uid="{00000000-0005-0000-0000-00000C600000}"/>
    <cellStyle name="20% - Accent1 3 3 3 2 2 5 2" xfId="24754" xr:uid="{00000000-0005-0000-0000-00000D600000}"/>
    <cellStyle name="20% - Accent1 3 3 3 2 2 5 2 2" xfId="24755" xr:uid="{00000000-0005-0000-0000-00000E600000}"/>
    <cellStyle name="20% - Accent1 3 3 3 2 2 5 3" xfId="24756" xr:uid="{00000000-0005-0000-0000-00000F600000}"/>
    <cellStyle name="20% - Accent1 3 3 3 2 2 6" xfId="24757" xr:uid="{00000000-0005-0000-0000-000010600000}"/>
    <cellStyle name="20% - Accent1 3 3 3 2 2 6 2" xfId="24758" xr:uid="{00000000-0005-0000-0000-000011600000}"/>
    <cellStyle name="20% - Accent1 3 3 3 2 2 6 2 2" xfId="24759" xr:uid="{00000000-0005-0000-0000-000012600000}"/>
    <cellStyle name="20% - Accent1 3 3 3 2 2 6 3" xfId="24760" xr:uid="{00000000-0005-0000-0000-000013600000}"/>
    <cellStyle name="20% - Accent1 3 3 3 2 2 7" xfId="24761" xr:uid="{00000000-0005-0000-0000-000014600000}"/>
    <cellStyle name="20% - Accent1 3 3 3 2 2 7 2" xfId="24762" xr:uid="{00000000-0005-0000-0000-000015600000}"/>
    <cellStyle name="20% - Accent1 3 3 3 2 2 8" xfId="24763" xr:uid="{00000000-0005-0000-0000-000016600000}"/>
    <cellStyle name="20% - Accent1 3 3 3 2 2 8 2" xfId="24764" xr:uid="{00000000-0005-0000-0000-000017600000}"/>
    <cellStyle name="20% - Accent1 3 3 3 2 2 9" xfId="24765" xr:uid="{00000000-0005-0000-0000-000018600000}"/>
    <cellStyle name="20% - Accent1 3 3 3 2 3" xfId="24766" xr:uid="{00000000-0005-0000-0000-000019600000}"/>
    <cellStyle name="20% - Accent1 3 3 3 2 3 2" xfId="24767" xr:uid="{00000000-0005-0000-0000-00001A600000}"/>
    <cellStyle name="20% - Accent1 3 3 3 2 3 2 2" xfId="24768" xr:uid="{00000000-0005-0000-0000-00001B600000}"/>
    <cellStyle name="20% - Accent1 3 3 3 2 3 2 2 2" xfId="24769" xr:uid="{00000000-0005-0000-0000-00001C600000}"/>
    <cellStyle name="20% - Accent1 3 3 3 2 3 2 2 2 2" xfId="24770" xr:uid="{00000000-0005-0000-0000-00001D600000}"/>
    <cellStyle name="20% - Accent1 3 3 3 2 3 2 2 3" xfId="24771" xr:uid="{00000000-0005-0000-0000-00001E600000}"/>
    <cellStyle name="20% - Accent1 3 3 3 2 3 2 3" xfId="24772" xr:uid="{00000000-0005-0000-0000-00001F600000}"/>
    <cellStyle name="20% - Accent1 3 3 3 2 3 2 3 2" xfId="24773" xr:uid="{00000000-0005-0000-0000-000020600000}"/>
    <cellStyle name="20% - Accent1 3 3 3 2 3 2 4" xfId="24774" xr:uid="{00000000-0005-0000-0000-000021600000}"/>
    <cellStyle name="20% - Accent1 3 3 3 2 3 3" xfId="24775" xr:uid="{00000000-0005-0000-0000-000022600000}"/>
    <cellStyle name="20% - Accent1 3 3 3 2 3 3 2" xfId="24776" xr:uid="{00000000-0005-0000-0000-000023600000}"/>
    <cellStyle name="20% - Accent1 3 3 3 2 3 3 2 2" xfId="24777" xr:uid="{00000000-0005-0000-0000-000024600000}"/>
    <cellStyle name="20% - Accent1 3 3 3 2 3 3 2 2 2" xfId="24778" xr:uid="{00000000-0005-0000-0000-000025600000}"/>
    <cellStyle name="20% - Accent1 3 3 3 2 3 3 2 3" xfId="24779" xr:uid="{00000000-0005-0000-0000-000026600000}"/>
    <cellStyle name="20% - Accent1 3 3 3 2 3 3 3" xfId="24780" xr:uid="{00000000-0005-0000-0000-000027600000}"/>
    <cellStyle name="20% - Accent1 3 3 3 2 3 3 3 2" xfId="24781" xr:uid="{00000000-0005-0000-0000-000028600000}"/>
    <cellStyle name="20% - Accent1 3 3 3 2 3 3 4" xfId="24782" xr:uid="{00000000-0005-0000-0000-000029600000}"/>
    <cellStyle name="20% - Accent1 3 3 3 2 3 4" xfId="24783" xr:uid="{00000000-0005-0000-0000-00002A600000}"/>
    <cellStyle name="20% - Accent1 3 3 3 2 3 4 2" xfId="24784" xr:uid="{00000000-0005-0000-0000-00002B600000}"/>
    <cellStyle name="20% - Accent1 3 3 3 2 3 4 2 2" xfId="24785" xr:uid="{00000000-0005-0000-0000-00002C600000}"/>
    <cellStyle name="20% - Accent1 3 3 3 2 3 4 2 2 2" xfId="24786" xr:uid="{00000000-0005-0000-0000-00002D600000}"/>
    <cellStyle name="20% - Accent1 3 3 3 2 3 4 2 3" xfId="24787" xr:uid="{00000000-0005-0000-0000-00002E600000}"/>
    <cellStyle name="20% - Accent1 3 3 3 2 3 4 3" xfId="24788" xr:uid="{00000000-0005-0000-0000-00002F600000}"/>
    <cellStyle name="20% - Accent1 3 3 3 2 3 4 3 2" xfId="24789" xr:uid="{00000000-0005-0000-0000-000030600000}"/>
    <cellStyle name="20% - Accent1 3 3 3 2 3 4 4" xfId="24790" xr:uid="{00000000-0005-0000-0000-000031600000}"/>
    <cellStyle name="20% - Accent1 3 3 3 2 3 5" xfId="24791" xr:uid="{00000000-0005-0000-0000-000032600000}"/>
    <cellStyle name="20% - Accent1 3 3 3 2 3 5 2" xfId="24792" xr:uid="{00000000-0005-0000-0000-000033600000}"/>
    <cellStyle name="20% - Accent1 3 3 3 2 3 5 2 2" xfId="24793" xr:uid="{00000000-0005-0000-0000-000034600000}"/>
    <cellStyle name="20% - Accent1 3 3 3 2 3 5 3" xfId="24794" xr:uid="{00000000-0005-0000-0000-000035600000}"/>
    <cellStyle name="20% - Accent1 3 3 3 2 3 6" xfId="24795" xr:uid="{00000000-0005-0000-0000-000036600000}"/>
    <cellStyle name="20% - Accent1 3 3 3 2 3 6 2" xfId="24796" xr:uid="{00000000-0005-0000-0000-000037600000}"/>
    <cellStyle name="20% - Accent1 3 3 3 2 3 6 2 2" xfId="24797" xr:uid="{00000000-0005-0000-0000-000038600000}"/>
    <cellStyle name="20% - Accent1 3 3 3 2 3 6 3" xfId="24798" xr:uid="{00000000-0005-0000-0000-000039600000}"/>
    <cellStyle name="20% - Accent1 3 3 3 2 3 7" xfId="24799" xr:uid="{00000000-0005-0000-0000-00003A600000}"/>
    <cellStyle name="20% - Accent1 3 3 3 2 3 7 2" xfId="24800" xr:uid="{00000000-0005-0000-0000-00003B600000}"/>
    <cellStyle name="20% - Accent1 3 3 3 2 3 8" xfId="24801" xr:uid="{00000000-0005-0000-0000-00003C600000}"/>
    <cellStyle name="20% - Accent1 3 3 3 2 3 8 2" xfId="24802" xr:uid="{00000000-0005-0000-0000-00003D600000}"/>
    <cellStyle name="20% - Accent1 3 3 3 2 3 9" xfId="24803" xr:uid="{00000000-0005-0000-0000-00003E600000}"/>
    <cellStyle name="20% - Accent1 3 3 3 2 4" xfId="24804" xr:uid="{00000000-0005-0000-0000-00003F600000}"/>
    <cellStyle name="20% - Accent1 3 3 3 2 4 2" xfId="24805" xr:uid="{00000000-0005-0000-0000-000040600000}"/>
    <cellStyle name="20% - Accent1 3 3 3 2 4 2 2" xfId="24806" xr:uid="{00000000-0005-0000-0000-000041600000}"/>
    <cellStyle name="20% - Accent1 3 3 3 2 4 2 2 2" xfId="24807" xr:uid="{00000000-0005-0000-0000-000042600000}"/>
    <cellStyle name="20% - Accent1 3 3 3 2 4 2 3" xfId="24808" xr:uid="{00000000-0005-0000-0000-000043600000}"/>
    <cellStyle name="20% - Accent1 3 3 3 2 4 3" xfId="24809" xr:uid="{00000000-0005-0000-0000-000044600000}"/>
    <cellStyle name="20% - Accent1 3 3 3 2 4 3 2" xfId="24810" xr:uid="{00000000-0005-0000-0000-000045600000}"/>
    <cellStyle name="20% - Accent1 3 3 3 2 4 4" xfId="24811" xr:uid="{00000000-0005-0000-0000-000046600000}"/>
    <cellStyle name="20% - Accent1 3 3 3 2 5" xfId="24812" xr:uid="{00000000-0005-0000-0000-000047600000}"/>
    <cellStyle name="20% - Accent1 3 3 3 2 5 2" xfId="24813" xr:uid="{00000000-0005-0000-0000-000048600000}"/>
    <cellStyle name="20% - Accent1 3 3 3 2 5 2 2" xfId="24814" xr:uid="{00000000-0005-0000-0000-000049600000}"/>
    <cellStyle name="20% - Accent1 3 3 3 2 5 2 2 2" xfId="24815" xr:uid="{00000000-0005-0000-0000-00004A600000}"/>
    <cellStyle name="20% - Accent1 3 3 3 2 5 2 3" xfId="24816" xr:uid="{00000000-0005-0000-0000-00004B600000}"/>
    <cellStyle name="20% - Accent1 3 3 3 2 5 3" xfId="24817" xr:uid="{00000000-0005-0000-0000-00004C600000}"/>
    <cellStyle name="20% - Accent1 3 3 3 2 5 3 2" xfId="24818" xr:uid="{00000000-0005-0000-0000-00004D600000}"/>
    <cellStyle name="20% - Accent1 3 3 3 2 5 4" xfId="24819" xr:uid="{00000000-0005-0000-0000-00004E600000}"/>
    <cellStyle name="20% - Accent1 3 3 3 2 6" xfId="24820" xr:uid="{00000000-0005-0000-0000-00004F600000}"/>
    <cellStyle name="20% - Accent1 3 3 3 2 6 2" xfId="24821" xr:uid="{00000000-0005-0000-0000-000050600000}"/>
    <cellStyle name="20% - Accent1 3 3 3 2 6 2 2" xfId="24822" xr:uid="{00000000-0005-0000-0000-000051600000}"/>
    <cellStyle name="20% - Accent1 3 3 3 2 6 2 2 2" xfId="24823" xr:uid="{00000000-0005-0000-0000-000052600000}"/>
    <cellStyle name="20% - Accent1 3 3 3 2 6 2 3" xfId="24824" xr:uid="{00000000-0005-0000-0000-000053600000}"/>
    <cellStyle name="20% - Accent1 3 3 3 2 6 3" xfId="24825" xr:uid="{00000000-0005-0000-0000-000054600000}"/>
    <cellStyle name="20% - Accent1 3 3 3 2 6 3 2" xfId="24826" xr:uid="{00000000-0005-0000-0000-000055600000}"/>
    <cellStyle name="20% - Accent1 3 3 3 2 6 4" xfId="24827" xr:uid="{00000000-0005-0000-0000-000056600000}"/>
    <cellStyle name="20% - Accent1 3 3 3 2 7" xfId="24828" xr:uid="{00000000-0005-0000-0000-000057600000}"/>
    <cellStyle name="20% - Accent1 3 3 3 2 7 2" xfId="24829" xr:uid="{00000000-0005-0000-0000-000058600000}"/>
    <cellStyle name="20% - Accent1 3 3 3 2 7 2 2" xfId="24830" xr:uid="{00000000-0005-0000-0000-000059600000}"/>
    <cellStyle name="20% - Accent1 3 3 3 2 7 3" xfId="24831" xr:uid="{00000000-0005-0000-0000-00005A600000}"/>
    <cellStyle name="20% - Accent1 3 3 3 2 8" xfId="24832" xr:uid="{00000000-0005-0000-0000-00005B600000}"/>
    <cellStyle name="20% - Accent1 3 3 3 2 8 2" xfId="24833" xr:uid="{00000000-0005-0000-0000-00005C600000}"/>
    <cellStyle name="20% - Accent1 3 3 3 2 8 2 2" xfId="24834" xr:uid="{00000000-0005-0000-0000-00005D600000}"/>
    <cellStyle name="20% - Accent1 3 3 3 2 8 3" xfId="24835" xr:uid="{00000000-0005-0000-0000-00005E600000}"/>
    <cellStyle name="20% - Accent1 3 3 3 2 9" xfId="24836" xr:uid="{00000000-0005-0000-0000-00005F600000}"/>
    <cellStyle name="20% - Accent1 3 3 3 2 9 2" xfId="24837" xr:uid="{00000000-0005-0000-0000-000060600000}"/>
    <cellStyle name="20% - Accent1 3 3 3 3" xfId="24838" xr:uid="{00000000-0005-0000-0000-000061600000}"/>
    <cellStyle name="20% - Accent1 3 3 3 3 10" xfId="24839" xr:uid="{00000000-0005-0000-0000-000062600000}"/>
    <cellStyle name="20% - Accent1 3 3 3 3 10 2" xfId="24840" xr:uid="{00000000-0005-0000-0000-000063600000}"/>
    <cellStyle name="20% - Accent1 3 3 3 3 11" xfId="24841" xr:uid="{00000000-0005-0000-0000-000064600000}"/>
    <cellStyle name="20% - Accent1 3 3 3 3 2" xfId="24842" xr:uid="{00000000-0005-0000-0000-000065600000}"/>
    <cellStyle name="20% - Accent1 3 3 3 3 2 2" xfId="24843" xr:uid="{00000000-0005-0000-0000-000066600000}"/>
    <cellStyle name="20% - Accent1 3 3 3 3 2 2 2" xfId="24844" xr:uid="{00000000-0005-0000-0000-000067600000}"/>
    <cellStyle name="20% - Accent1 3 3 3 3 2 2 2 2" xfId="24845" xr:uid="{00000000-0005-0000-0000-000068600000}"/>
    <cellStyle name="20% - Accent1 3 3 3 3 2 2 2 2 2" xfId="24846" xr:uid="{00000000-0005-0000-0000-000069600000}"/>
    <cellStyle name="20% - Accent1 3 3 3 3 2 2 2 3" xfId="24847" xr:uid="{00000000-0005-0000-0000-00006A600000}"/>
    <cellStyle name="20% - Accent1 3 3 3 3 2 2 3" xfId="24848" xr:uid="{00000000-0005-0000-0000-00006B600000}"/>
    <cellStyle name="20% - Accent1 3 3 3 3 2 2 3 2" xfId="24849" xr:uid="{00000000-0005-0000-0000-00006C600000}"/>
    <cellStyle name="20% - Accent1 3 3 3 3 2 2 4" xfId="24850" xr:uid="{00000000-0005-0000-0000-00006D600000}"/>
    <cellStyle name="20% - Accent1 3 3 3 3 2 3" xfId="24851" xr:uid="{00000000-0005-0000-0000-00006E600000}"/>
    <cellStyle name="20% - Accent1 3 3 3 3 2 3 2" xfId="24852" xr:uid="{00000000-0005-0000-0000-00006F600000}"/>
    <cellStyle name="20% - Accent1 3 3 3 3 2 3 2 2" xfId="24853" xr:uid="{00000000-0005-0000-0000-000070600000}"/>
    <cellStyle name="20% - Accent1 3 3 3 3 2 3 2 2 2" xfId="24854" xr:uid="{00000000-0005-0000-0000-000071600000}"/>
    <cellStyle name="20% - Accent1 3 3 3 3 2 3 2 3" xfId="24855" xr:uid="{00000000-0005-0000-0000-000072600000}"/>
    <cellStyle name="20% - Accent1 3 3 3 3 2 3 3" xfId="24856" xr:uid="{00000000-0005-0000-0000-000073600000}"/>
    <cellStyle name="20% - Accent1 3 3 3 3 2 3 3 2" xfId="24857" xr:uid="{00000000-0005-0000-0000-000074600000}"/>
    <cellStyle name="20% - Accent1 3 3 3 3 2 3 4" xfId="24858" xr:uid="{00000000-0005-0000-0000-000075600000}"/>
    <cellStyle name="20% - Accent1 3 3 3 3 2 4" xfId="24859" xr:uid="{00000000-0005-0000-0000-000076600000}"/>
    <cellStyle name="20% - Accent1 3 3 3 3 2 4 2" xfId="24860" xr:uid="{00000000-0005-0000-0000-000077600000}"/>
    <cellStyle name="20% - Accent1 3 3 3 3 2 4 2 2" xfId="24861" xr:uid="{00000000-0005-0000-0000-000078600000}"/>
    <cellStyle name="20% - Accent1 3 3 3 3 2 4 2 2 2" xfId="24862" xr:uid="{00000000-0005-0000-0000-000079600000}"/>
    <cellStyle name="20% - Accent1 3 3 3 3 2 4 2 3" xfId="24863" xr:uid="{00000000-0005-0000-0000-00007A600000}"/>
    <cellStyle name="20% - Accent1 3 3 3 3 2 4 3" xfId="24864" xr:uid="{00000000-0005-0000-0000-00007B600000}"/>
    <cellStyle name="20% - Accent1 3 3 3 3 2 4 3 2" xfId="24865" xr:uid="{00000000-0005-0000-0000-00007C600000}"/>
    <cellStyle name="20% - Accent1 3 3 3 3 2 4 4" xfId="24866" xr:uid="{00000000-0005-0000-0000-00007D600000}"/>
    <cellStyle name="20% - Accent1 3 3 3 3 2 5" xfId="24867" xr:uid="{00000000-0005-0000-0000-00007E600000}"/>
    <cellStyle name="20% - Accent1 3 3 3 3 2 5 2" xfId="24868" xr:uid="{00000000-0005-0000-0000-00007F600000}"/>
    <cellStyle name="20% - Accent1 3 3 3 3 2 5 2 2" xfId="24869" xr:uid="{00000000-0005-0000-0000-000080600000}"/>
    <cellStyle name="20% - Accent1 3 3 3 3 2 5 3" xfId="24870" xr:uid="{00000000-0005-0000-0000-000081600000}"/>
    <cellStyle name="20% - Accent1 3 3 3 3 2 6" xfId="24871" xr:uid="{00000000-0005-0000-0000-000082600000}"/>
    <cellStyle name="20% - Accent1 3 3 3 3 2 6 2" xfId="24872" xr:uid="{00000000-0005-0000-0000-000083600000}"/>
    <cellStyle name="20% - Accent1 3 3 3 3 2 6 2 2" xfId="24873" xr:uid="{00000000-0005-0000-0000-000084600000}"/>
    <cellStyle name="20% - Accent1 3 3 3 3 2 6 3" xfId="24874" xr:uid="{00000000-0005-0000-0000-000085600000}"/>
    <cellStyle name="20% - Accent1 3 3 3 3 2 7" xfId="24875" xr:uid="{00000000-0005-0000-0000-000086600000}"/>
    <cellStyle name="20% - Accent1 3 3 3 3 2 7 2" xfId="24876" xr:uid="{00000000-0005-0000-0000-000087600000}"/>
    <cellStyle name="20% - Accent1 3 3 3 3 2 8" xfId="24877" xr:uid="{00000000-0005-0000-0000-000088600000}"/>
    <cellStyle name="20% - Accent1 3 3 3 3 2 8 2" xfId="24878" xr:uid="{00000000-0005-0000-0000-000089600000}"/>
    <cellStyle name="20% - Accent1 3 3 3 3 2 9" xfId="24879" xr:uid="{00000000-0005-0000-0000-00008A600000}"/>
    <cellStyle name="20% - Accent1 3 3 3 3 3" xfId="24880" xr:uid="{00000000-0005-0000-0000-00008B600000}"/>
    <cellStyle name="20% - Accent1 3 3 3 3 3 2" xfId="24881" xr:uid="{00000000-0005-0000-0000-00008C600000}"/>
    <cellStyle name="20% - Accent1 3 3 3 3 3 2 2" xfId="24882" xr:uid="{00000000-0005-0000-0000-00008D600000}"/>
    <cellStyle name="20% - Accent1 3 3 3 3 3 2 2 2" xfId="24883" xr:uid="{00000000-0005-0000-0000-00008E600000}"/>
    <cellStyle name="20% - Accent1 3 3 3 3 3 2 2 2 2" xfId="24884" xr:uid="{00000000-0005-0000-0000-00008F600000}"/>
    <cellStyle name="20% - Accent1 3 3 3 3 3 2 2 3" xfId="24885" xr:uid="{00000000-0005-0000-0000-000090600000}"/>
    <cellStyle name="20% - Accent1 3 3 3 3 3 2 3" xfId="24886" xr:uid="{00000000-0005-0000-0000-000091600000}"/>
    <cellStyle name="20% - Accent1 3 3 3 3 3 2 3 2" xfId="24887" xr:uid="{00000000-0005-0000-0000-000092600000}"/>
    <cellStyle name="20% - Accent1 3 3 3 3 3 2 4" xfId="24888" xr:uid="{00000000-0005-0000-0000-000093600000}"/>
    <cellStyle name="20% - Accent1 3 3 3 3 3 3" xfId="24889" xr:uid="{00000000-0005-0000-0000-000094600000}"/>
    <cellStyle name="20% - Accent1 3 3 3 3 3 3 2" xfId="24890" xr:uid="{00000000-0005-0000-0000-000095600000}"/>
    <cellStyle name="20% - Accent1 3 3 3 3 3 3 2 2" xfId="24891" xr:uid="{00000000-0005-0000-0000-000096600000}"/>
    <cellStyle name="20% - Accent1 3 3 3 3 3 3 2 2 2" xfId="24892" xr:uid="{00000000-0005-0000-0000-000097600000}"/>
    <cellStyle name="20% - Accent1 3 3 3 3 3 3 2 3" xfId="24893" xr:uid="{00000000-0005-0000-0000-000098600000}"/>
    <cellStyle name="20% - Accent1 3 3 3 3 3 3 3" xfId="24894" xr:uid="{00000000-0005-0000-0000-000099600000}"/>
    <cellStyle name="20% - Accent1 3 3 3 3 3 3 3 2" xfId="24895" xr:uid="{00000000-0005-0000-0000-00009A600000}"/>
    <cellStyle name="20% - Accent1 3 3 3 3 3 3 4" xfId="24896" xr:uid="{00000000-0005-0000-0000-00009B600000}"/>
    <cellStyle name="20% - Accent1 3 3 3 3 3 4" xfId="24897" xr:uid="{00000000-0005-0000-0000-00009C600000}"/>
    <cellStyle name="20% - Accent1 3 3 3 3 3 4 2" xfId="24898" xr:uid="{00000000-0005-0000-0000-00009D600000}"/>
    <cellStyle name="20% - Accent1 3 3 3 3 3 4 2 2" xfId="24899" xr:uid="{00000000-0005-0000-0000-00009E600000}"/>
    <cellStyle name="20% - Accent1 3 3 3 3 3 4 2 2 2" xfId="24900" xr:uid="{00000000-0005-0000-0000-00009F600000}"/>
    <cellStyle name="20% - Accent1 3 3 3 3 3 4 2 3" xfId="24901" xr:uid="{00000000-0005-0000-0000-0000A0600000}"/>
    <cellStyle name="20% - Accent1 3 3 3 3 3 4 3" xfId="24902" xr:uid="{00000000-0005-0000-0000-0000A1600000}"/>
    <cellStyle name="20% - Accent1 3 3 3 3 3 4 3 2" xfId="24903" xr:uid="{00000000-0005-0000-0000-0000A2600000}"/>
    <cellStyle name="20% - Accent1 3 3 3 3 3 4 4" xfId="24904" xr:uid="{00000000-0005-0000-0000-0000A3600000}"/>
    <cellStyle name="20% - Accent1 3 3 3 3 3 5" xfId="24905" xr:uid="{00000000-0005-0000-0000-0000A4600000}"/>
    <cellStyle name="20% - Accent1 3 3 3 3 3 5 2" xfId="24906" xr:uid="{00000000-0005-0000-0000-0000A5600000}"/>
    <cellStyle name="20% - Accent1 3 3 3 3 3 5 2 2" xfId="24907" xr:uid="{00000000-0005-0000-0000-0000A6600000}"/>
    <cellStyle name="20% - Accent1 3 3 3 3 3 5 3" xfId="24908" xr:uid="{00000000-0005-0000-0000-0000A7600000}"/>
    <cellStyle name="20% - Accent1 3 3 3 3 3 6" xfId="24909" xr:uid="{00000000-0005-0000-0000-0000A8600000}"/>
    <cellStyle name="20% - Accent1 3 3 3 3 3 6 2" xfId="24910" xr:uid="{00000000-0005-0000-0000-0000A9600000}"/>
    <cellStyle name="20% - Accent1 3 3 3 3 3 6 2 2" xfId="24911" xr:uid="{00000000-0005-0000-0000-0000AA600000}"/>
    <cellStyle name="20% - Accent1 3 3 3 3 3 6 3" xfId="24912" xr:uid="{00000000-0005-0000-0000-0000AB600000}"/>
    <cellStyle name="20% - Accent1 3 3 3 3 3 7" xfId="24913" xr:uid="{00000000-0005-0000-0000-0000AC600000}"/>
    <cellStyle name="20% - Accent1 3 3 3 3 3 7 2" xfId="24914" xr:uid="{00000000-0005-0000-0000-0000AD600000}"/>
    <cellStyle name="20% - Accent1 3 3 3 3 3 8" xfId="24915" xr:uid="{00000000-0005-0000-0000-0000AE600000}"/>
    <cellStyle name="20% - Accent1 3 3 3 3 3 8 2" xfId="24916" xr:uid="{00000000-0005-0000-0000-0000AF600000}"/>
    <cellStyle name="20% - Accent1 3 3 3 3 3 9" xfId="24917" xr:uid="{00000000-0005-0000-0000-0000B0600000}"/>
    <cellStyle name="20% - Accent1 3 3 3 3 4" xfId="24918" xr:uid="{00000000-0005-0000-0000-0000B1600000}"/>
    <cellStyle name="20% - Accent1 3 3 3 3 4 2" xfId="24919" xr:uid="{00000000-0005-0000-0000-0000B2600000}"/>
    <cellStyle name="20% - Accent1 3 3 3 3 4 2 2" xfId="24920" xr:uid="{00000000-0005-0000-0000-0000B3600000}"/>
    <cellStyle name="20% - Accent1 3 3 3 3 4 2 2 2" xfId="24921" xr:uid="{00000000-0005-0000-0000-0000B4600000}"/>
    <cellStyle name="20% - Accent1 3 3 3 3 4 2 3" xfId="24922" xr:uid="{00000000-0005-0000-0000-0000B5600000}"/>
    <cellStyle name="20% - Accent1 3 3 3 3 4 3" xfId="24923" xr:uid="{00000000-0005-0000-0000-0000B6600000}"/>
    <cellStyle name="20% - Accent1 3 3 3 3 4 3 2" xfId="24924" xr:uid="{00000000-0005-0000-0000-0000B7600000}"/>
    <cellStyle name="20% - Accent1 3 3 3 3 4 4" xfId="24925" xr:uid="{00000000-0005-0000-0000-0000B8600000}"/>
    <cellStyle name="20% - Accent1 3 3 3 3 5" xfId="24926" xr:uid="{00000000-0005-0000-0000-0000B9600000}"/>
    <cellStyle name="20% - Accent1 3 3 3 3 5 2" xfId="24927" xr:uid="{00000000-0005-0000-0000-0000BA600000}"/>
    <cellStyle name="20% - Accent1 3 3 3 3 5 2 2" xfId="24928" xr:uid="{00000000-0005-0000-0000-0000BB600000}"/>
    <cellStyle name="20% - Accent1 3 3 3 3 5 2 2 2" xfId="24929" xr:uid="{00000000-0005-0000-0000-0000BC600000}"/>
    <cellStyle name="20% - Accent1 3 3 3 3 5 2 3" xfId="24930" xr:uid="{00000000-0005-0000-0000-0000BD600000}"/>
    <cellStyle name="20% - Accent1 3 3 3 3 5 3" xfId="24931" xr:uid="{00000000-0005-0000-0000-0000BE600000}"/>
    <cellStyle name="20% - Accent1 3 3 3 3 5 3 2" xfId="24932" xr:uid="{00000000-0005-0000-0000-0000BF600000}"/>
    <cellStyle name="20% - Accent1 3 3 3 3 5 4" xfId="24933" xr:uid="{00000000-0005-0000-0000-0000C0600000}"/>
    <cellStyle name="20% - Accent1 3 3 3 3 6" xfId="24934" xr:uid="{00000000-0005-0000-0000-0000C1600000}"/>
    <cellStyle name="20% - Accent1 3 3 3 3 6 2" xfId="24935" xr:uid="{00000000-0005-0000-0000-0000C2600000}"/>
    <cellStyle name="20% - Accent1 3 3 3 3 6 2 2" xfId="24936" xr:uid="{00000000-0005-0000-0000-0000C3600000}"/>
    <cellStyle name="20% - Accent1 3 3 3 3 6 2 2 2" xfId="24937" xr:uid="{00000000-0005-0000-0000-0000C4600000}"/>
    <cellStyle name="20% - Accent1 3 3 3 3 6 2 3" xfId="24938" xr:uid="{00000000-0005-0000-0000-0000C5600000}"/>
    <cellStyle name="20% - Accent1 3 3 3 3 6 3" xfId="24939" xr:uid="{00000000-0005-0000-0000-0000C6600000}"/>
    <cellStyle name="20% - Accent1 3 3 3 3 6 3 2" xfId="24940" xr:uid="{00000000-0005-0000-0000-0000C7600000}"/>
    <cellStyle name="20% - Accent1 3 3 3 3 6 4" xfId="24941" xr:uid="{00000000-0005-0000-0000-0000C8600000}"/>
    <cellStyle name="20% - Accent1 3 3 3 3 7" xfId="24942" xr:uid="{00000000-0005-0000-0000-0000C9600000}"/>
    <cellStyle name="20% - Accent1 3 3 3 3 7 2" xfId="24943" xr:uid="{00000000-0005-0000-0000-0000CA600000}"/>
    <cellStyle name="20% - Accent1 3 3 3 3 7 2 2" xfId="24944" xr:uid="{00000000-0005-0000-0000-0000CB600000}"/>
    <cellStyle name="20% - Accent1 3 3 3 3 7 3" xfId="24945" xr:uid="{00000000-0005-0000-0000-0000CC600000}"/>
    <cellStyle name="20% - Accent1 3 3 3 3 8" xfId="24946" xr:uid="{00000000-0005-0000-0000-0000CD600000}"/>
    <cellStyle name="20% - Accent1 3 3 3 3 8 2" xfId="24947" xr:uid="{00000000-0005-0000-0000-0000CE600000}"/>
    <cellStyle name="20% - Accent1 3 3 3 3 8 2 2" xfId="24948" xr:uid="{00000000-0005-0000-0000-0000CF600000}"/>
    <cellStyle name="20% - Accent1 3 3 3 3 8 3" xfId="24949" xr:uid="{00000000-0005-0000-0000-0000D0600000}"/>
    <cellStyle name="20% - Accent1 3 3 3 3 9" xfId="24950" xr:uid="{00000000-0005-0000-0000-0000D1600000}"/>
    <cellStyle name="20% - Accent1 3 3 3 3 9 2" xfId="24951" xr:uid="{00000000-0005-0000-0000-0000D2600000}"/>
    <cellStyle name="20% - Accent1 3 3 3 4" xfId="24952" xr:uid="{00000000-0005-0000-0000-0000D3600000}"/>
    <cellStyle name="20% - Accent1 3 3 3 4 10" xfId="24953" xr:uid="{00000000-0005-0000-0000-0000D4600000}"/>
    <cellStyle name="20% - Accent1 3 3 3 4 10 2" xfId="24954" xr:uid="{00000000-0005-0000-0000-0000D5600000}"/>
    <cellStyle name="20% - Accent1 3 3 3 4 11" xfId="24955" xr:uid="{00000000-0005-0000-0000-0000D6600000}"/>
    <cellStyle name="20% - Accent1 3 3 3 4 2" xfId="24956" xr:uid="{00000000-0005-0000-0000-0000D7600000}"/>
    <cellStyle name="20% - Accent1 3 3 3 4 2 2" xfId="24957" xr:uid="{00000000-0005-0000-0000-0000D8600000}"/>
    <cellStyle name="20% - Accent1 3 3 3 4 2 2 2" xfId="24958" xr:uid="{00000000-0005-0000-0000-0000D9600000}"/>
    <cellStyle name="20% - Accent1 3 3 3 4 2 2 2 2" xfId="24959" xr:uid="{00000000-0005-0000-0000-0000DA600000}"/>
    <cellStyle name="20% - Accent1 3 3 3 4 2 2 2 2 2" xfId="24960" xr:uid="{00000000-0005-0000-0000-0000DB600000}"/>
    <cellStyle name="20% - Accent1 3 3 3 4 2 2 2 3" xfId="24961" xr:uid="{00000000-0005-0000-0000-0000DC600000}"/>
    <cellStyle name="20% - Accent1 3 3 3 4 2 2 3" xfId="24962" xr:uid="{00000000-0005-0000-0000-0000DD600000}"/>
    <cellStyle name="20% - Accent1 3 3 3 4 2 2 3 2" xfId="24963" xr:uid="{00000000-0005-0000-0000-0000DE600000}"/>
    <cellStyle name="20% - Accent1 3 3 3 4 2 2 4" xfId="24964" xr:uid="{00000000-0005-0000-0000-0000DF600000}"/>
    <cellStyle name="20% - Accent1 3 3 3 4 2 3" xfId="24965" xr:uid="{00000000-0005-0000-0000-0000E0600000}"/>
    <cellStyle name="20% - Accent1 3 3 3 4 2 3 2" xfId="24966" xr:uid="{00000000-0005-0000-0000-0000E1600000}"/>
    <cellStyle name="20% - Accent1 3 3 3 4 2 3 2 2" xfId="24967" xr:uid="{00000000-0005-0000-0000-0000E2600000}"/>
    <cellStyle name="20% - Accent1 3 3 3 4 2 3 2 2 2" xfId="24968" xr:uid="{00000000-0005-0000-0000-0000E3600000}"/>
    <cellStyle name="20% - Accent1 3 3 3 4 2 3 2 3" xfId="24969" xr:uid="{00000000-0005-0000-0000-0000E4600000}"/>
    <cellStyle name="20% - Accent1 3 3 3 4 2 3 3" xfId="24970" xr:uid="{00000000-0005-0000-0000-0000E5600000}"/>
    <cellStyle name="20% - Accent1 3 3 3 4 2 3 3 2" xfId="24971" xr:uid="{00000000-0005-0000-0000-0000E6600000}"/>
    <cellStyle name="20% - Accent1 3 3 3 4 2 3 4" xfId="24972" xr:uid="{00000000-0005-0000-0000-0000E7600000}"/>
    <cellStyle name="20% - Accent1 3 3 3 4 2 4" xfId="24973" xr:uid="{00000000-0005-0000-0000-0000E8600000}"/>
    <cellStyle name="20% - Accent1 3 3 3 4 2 4 2" xfId="24974" xr:uid="{00000000-0005-0000-0000-0000E9600000}"/>
    <cellStyle name="20% - Accent1 3 3 3 4 2 4 2 2" xfId="24975" xr:uid="{00000000-0005-0000-0000-0000EA600000}"/>
    <cellStyle name="20% - Accent1 3 3 3 4 2 4 2 2 2" xfId="24976" xr:uid="{00000000-0005-0000-0000-0000EB600000}"/>
    <cellStyle name="20% - Accent1 3 3 3 4 2 4 2 3" xfId="24977" xr:uid="{00000000-0005-0000-0000-0000EC600000}"/>
    <cellStyle name="20% - Accent1 3 3 3 4 2 4 3" xfId="24978" xr:uid="{00000000-0005-0000-0000-0000ED600000}"/>
    <cellStyle name="20% - Accent1 3 3 3 4 2 4 3 2" xfId="24979" xr:uid="{00000000-0005-0000-0000-0000EE600000}"/>
    <cellStyle name="20% - Accent1 3 3 3 4 2 4 4" xfId="24980" xr:uid="{00000000-0005-0000-0000-0000EF600000}"/>
    <cellStyle name="20% - Accent1 3 3 3 4 2 5" xfId="24981" xr:uid="{00000000-0005-0000-0000-0000F0600000}"/>
    <cellStyle name="20% - Accent1 3 3 3 4 2 5 2" xfId="24982" xr:uid="{00000000-0005-0000-0000-0000F1600000}"/>
    <cellStyle name="20% - Accent1 3 3 3 4 2 5 2 2" xfId="24983" xr:uid="{00000000-0005-0000-0000-0000F2600000}"/>
    <cellStyle name="20% - Accent1 3 3 3 4 2 5 3" xfId="24984" xr:uid="{00000000-0005-0000-0000-0000F3600000}"/>
    <cellStyle name="20% - Accent1 3 3 3 4 2 6" xfId="24985" xr:uid="{00000000-0005-0000-0000-0000F4600000}"/>
    <cellStyle name="20% - Accent1 3 3 3 4 2 6 2" xfId="24986" xr:uid="{00000000-0005-0000-0000-0000F5600000}"/>
    <cellStyle name="20% - Accent1 3 3 3 4 2 6 2 2" xfId="24987" xr:uid="{00000000-0005-0000-0000-0000F6600000}"/>
    <cellStyle name="20% - Accent1 3 3 3 4 2 6 3" xfId="24988" xr:uid="{00000000-0005-0000-0000-0000F7600000}"/>
    <cellStyle name="20% - Accent1 3 3 3 4 2 7" xfId="24989" xr:uid="{00000000-0005-0000-0000-0000F8600000}"/>
    <cellStyle name="20% - Accent1 3 3 3 4 2 7 2" xfId="24990" xr:uid="{00000000-0005-0000-0000-0000F9600000}"/>
    <cellStyle name="20% - Accent1 3 3 3 4 2 8" xfId="24991" xr:uid="{00000000-0005-0000-0000-0000FA600000}"/>
    <cellStyle name="20% - Accent1 3 3 3 4 2 8 2" xfId="24992" xr:uid="{00000000-0005-0000-0000-0000FB600000}"/>
    <cellStyle name="20% - Accent1 3 3 3 4 2 9" xfId="24993" xr:uid="{00000000-0005-0000-0000-0000FC600000}"/>
    <cellStyle name="20% - Accent1 3 3 3 4 3" xfId="24994" xr:uid="{00000000-0005-0000-0000-0000FD600000}"/>
    <cellStyle name="20% - Accent1 3 3 3 4 3 2" xfId="24995" xr:uid="{00000000-0005-0000-0000-0000FE600000}"/>
    <cellStyle name="20% - Accent1 3 3 3 4 3 2 2" xfId="24996" xr:uid="{00000000-0005-0000-0000-0000FF600000}"/>
    <cellStyle name="20% - Accent1 3 3 3 4 3 2 2 2" xfId="24997" xr:uid="{00000000-0005-0000-0000-000000610000}"/>
    <cellStyle name="20% - Accent1 3 3 3 4 3 2 2 2 2" xfId="24998" xr:uid="{00000000-0005-0000-0000-000001610000}"/>
    <cellStyle name="20% - Accent1 3 3 3 4 3 2 2 3" xfId="24999" xr:uid="{00000000-0005-0000-0000-000002610000}"/>
    <cellStyle name="20% - Accent1 3 3 3 4 3 2 3" xfId="25000" xr:uid="{00000000-0005-0000-0000-000003610000}"/>
    <cellStyle name="20% - Accent1 3 3 3 4 3 2 3 2" xfId="25001" xr:uid="{00000000-0005-0000-0000-000004610000}"/>
    <cellStyle name="20% - Accent1 3 3 3 4 3 2 4" xfId="25002" xr:uid="{00000000-0005-0000-0000-000005610000}"/>
    <cellStyle name="20% - Accent1 3 3 3 4 3 3" xfId="25003" xr:uid="{00000000-0005-0000-0000-000006610000}"/>
    <cellStyle name="20% - Accent1 3 3 3 4 3 3 2" xfId="25004" xr:uid="{00000000-0005-0000-0000-000007610000}"/>
    <cellStyle name="20% - Accent1 3 3 3 4 3 3 2 2" xfId="25005" xr:uid="{00000000-0005-0000-0000-000008610000}"/>
    <cellStyle name="20% - Accent1 3 3 3 4 3 3 2 2 2" xfId="25006" xr:uid="{00000000-0005-0000-0000-000009610000}"/>
    <cellStyle name="20% - Accent1 3 3 3 4 3 3 2 3" xfId="25007" xr:uid="{00000000-0005-0000-0000-00000A610000}"/>
    <cellStyle name="20% - Accent1 3 3 3 4 3 3 3" xfId="25008" xr:uid="{00000000-0005-0000-0000-00000B610000}"/>
    <cellStyle name="20% - Accent1 3 3 3 4 3 3 3 2" xfId="25009" xr:uid="{00000000-0005-0000-0000-00000C610000}"/>
    <cellStyle name="20% - Accent1 3 3 3 4 3 3 4" xfId="25010" xr:uid="{00000000-0005-0000-0000-00000D610000}"/>
    <cellStyle name="20% - Accent1 3 3 3 4 3 4" xfId="25011" xr:uid="{00000000-0005-0000-0000-00000E610000}"/>
    <cellStyle name="20% - Accent1 3 3 3 4 3 4 2" xfId="25012" xr:uid="{00000000-0005-0000-0000-00000F610000}"/>
    <cellStyle name="20% - Accent1 3 3 3 4 3 4 2 2" xfId="25013" xr:uid="{00000000-0005-0000-0000-000010610000}"/>
    <cellStyle name="20% - Accent1 3 3 3 4 3 4 2 2 2" xfId="25014" xr:uid="{00000000-0005-0000-0000-000011610000}"/>
    <cellStyle name="20% - Accent1 3 3 3 4 3 4 2 3" xfId="25015" xr:uid="{00000000-0005-0000-0000-000012610000}"/>
    <cellStyle name="20% - Accent1 3 3 3 4 3 4 3" xfId="25016" xr:uid="{00000000-0005-0000-0000-000013610000}"/>
    <cellStyle name="20% - Accent1 3 3 3 4 3 4 3 2" xfId="25017" xr:uid="{00000000-0005-0000-0000-000014610000}"/>
    <cellStyle name="20% - Accent1 3 3 3 4 3 4 4" xfId="25018" xr:uid="{00000000-0005-0000-0000-000015610000}"/>
    <cellStyle name="20% - Accent1 3 3 3 4 3 5" xfId="25019" xr:uid="{00000000-0005-0000-0000-000016610000}"/>
    <cellStyle name="20% - Accent1 3 3 3 4 3 5 2" xfId="25020" xr:uid="{00000000-0005-0000-0000-000017610000}"/>
    <cellStyle name="20% - Accent1 3 3 3 4 3 5 2 2" xfId="25021" xr:uid="{00000000-0005-0000-0000-000018610000}"/>
    <cellStyle name="20% - Accent1 3 3 3 4 3 5 3" xfId="25022" xr:uid="{00000000-0005-0000-0000-000019610000}"/>
    <cellStyle name="20% - Accent1 3 3 3 4 3 6" xfId="25023" xr:uid="{00000000-0005-0000-0000-00001A610000}"/>
    <cellStyle name="20% - Accent1 3 3 3 4 3 6 2" xfId="25024" xr:uid="{00000000-0005-0000-0000-00001B610000}"/>
    <cellStyle name="20% - Accent1 3 3 3 4 3 6 2 2" xfId="25025" xr:uid="{00000000-0005-0000-0000-00001C610000}"/>
    <cellStyle name="20% - Accent1 3 3 3 4 3 6 3" xfId="25026" xr:uid="{00000000-0005-0000-0000-00001D610000}"/>
    <cellStyle name="20% - Accent1 3 3 3 4 3 7" xfId="25027" xr:uid="{00000000-0005-0000-0000-00001E610000}"/>
    <cellStyle name="20% - Accent1 3 3 3 4 3 7 2" xfId="25028" xr:uid="{00000000-0005-0000-0000-00001F610000}"/>
    <cellStyle name="20% - Accent1 3 3 3 4 3 8" xfId="25029" xr:uid="{00000000-0005-0000-0000-000020610000}"/>
    <cellStyle name="20% - Accent1 3 3 3 4 3 8 2" xfId="25030" xr:uid="{00000000-0005-0000-0000-000021610000}"/>
    <cellStyle name="20% - Accent1 3 3 3 4 3 9" xfId="25031" xr:uid="{00000000-0005-0000-0000-000022610000}"/>
    <cellStyle name="20% - Accent1 3 3 3 4 4" xfId="25032" xr:uid="{00000000-0005-0000-0000-000023610000}"/>
    <cellStyle name="20% - Accent1 3 3 3 4 4 2" xfId="25033" xr:uid="{00000000-0005-0000-0000-000024610000}"/>
    <cellStyle name="20% - Accent1 3 3 3 4 4 2 2" xfId="25034" xr:uid="{00000000-0005-0000-0000-000025610000}"/>
    <cellStyle name="20% - Accent1 3 3 3 4 4 2 2 2" xfId="25035" xr:uid="{00000000-0005-0000-0000-000026610000}"/>
    <cellStyle name="20% - Accent1 3 3 3 4 4 2 3" xfId="25036" xr:uid="{00000000-0005-0000-0000-000027610000}"/>
    <cellStyle name="20% - Accent1 3 3 3 4 4 3" xfId="25037" xr:uid="{00000000-0005-0000-0000-000028610000}"/>
    <cellStyle name="20% - Accent1 3 3 3 4 4 3 2" xfId="25038" xr:uid="{00000000-0005-0000-0000-000029610000}"/>
    <cellStyle name="20% - Accent1 3 3 3 4 4 4" xfId="25039" xr:uid="{00000000-0005-0000-0000-00002A610000}"/>
    <cellStyle name="20% - Accent1 3 3 3 4 5" xfId="25040" xr:uid="{00000000-0005-0000-0000-00002B610000}"/>
    <cellStyle name="20% - Accent1 3 3 3 4 5 2" xfId="25041" xr:uid="{00000000-0005-0000-0000-00002C610000}"/>
    <cellStyle name="20% - Accent1 3 3 3 4 5 2 2" xfId="25042" xr:uid="{00000000-0005-0000-0000-00002D610000}"/>
    <cellStyle name="20% - Accent1 3 3 3 4 5 2 2 2" xfId="25043" xr:uid="{00000000-0005-0000-0000-00002E610000}"/>
    <cellStyle name="20% - Accent1 3 3 3 4 5 2 3" xfId="25044" xr:uid="{00000000-0005-0000-0000-00002F610000}"/>
    <cellStyle name="20% - Accent1 3 3 3 4 5 3" xfId="25045" xr:uid="{00000000-0005-0000-0000-000030610000}"/>
    <cellStyle name="20% - Accent1 3 3 3 4 5 3 2" xfId="25046" xr:uid="{00000000-0005-0000-0000-000031610000}"/>
    <cellStyle name="20% - Accent1 3 3 3 4 5 4" xfId="25047" xr:uid="{00000000-0005-0000-0000-000032610000}"/>
    <cellStyle name="20% - Accent1 3 3 3 4 6" xfId="25048" xr:uid="{00000000-0005-0000-0000-000033610000}"/>
    <cellStyle name="20% - Accent1 3 3 3 4 6 2" xfId="25049" xr:uid="{00000000-0005-0000-0000-000034610000}"/>
    <cellStyle name="20% - Accent1 3 3 3 4 6 2 2" xfId="25050" xr:uid="{00000000-0005-0000-0000-000035610000}"/>
    <cellStyle name="20% - Accent1 3 3 3 4 6 2 2 2" xfId="25051" xr:uid="{00000000-0005-0000-0000-000036610000}"/>
    <cellStyle name="20% - Accent1 3 3 3 4 6 2 3" xfId="25052" xr:uid="{00000000-0005-0000-0000-000037610000}"/>
    <cellStyle name="20% - Accent1 3 3 3 4 6 3" xfId="25053" xr:uid="{00000000-0005-0000-0000-000038610000}"/>
    <cellStyle name="20% - Accent1 3 3 3 4 6 3 2" xfId="25054" xr:uid="{00000000-0005-0000-0000-000039610000}"/>
    <cellStyle name="20% - Accent1 3 3 3 4 6 4" xfId="25055" xr:uid="{00000000-0005-0000-0000-00003A610000}"/>
    <cellStyle name="20% - Accent1 3 3 3 4 7" xfId="25056" xr:uid="{00000000-0005-0000-0000-00003B610000}"/>
    <cellStyle name="20% - Accent1 3 3 3 4 7 2" xfId="25057" xr:uid="{00000000-0005-0000-0000-00003C610000}"/>
    <cellStyle name="20% - Accent1 3 3 3 4 7 2 2" xfId="25058" xr:uid="{00000000-0005-0000-0000-00003D610000}"/>
    <cellStyle name="20% - Accent1 3 3 3 4 7 3" xfId="25059" xr:uid="{00000000-0005-0000-0000-00003E610000}"/>
    <cellStyle name="20% - Accent1 3 3 3 4 8" xfId="25060" xr:uid="{00000000-0005-0000-0000-00003F610000}"/>
    <cellStyle name="20% - Accent1 3 3 3 4 8 2" xfId="25061" xr:uid="{00000000-0005-0000-0000-000040610000}"/>
    <cellStyle name="20% - Accent1 3 3 3 4 8 2 2" xfId="25062" xr:uid="{00000000-0005-0000-0000-000041610000}"/>
    <cellStyle name="20% - Accent1 3 3 3 4 8 3" xfId="25063" xr:uid="{00000000-0005-0000-0000-000042610000}"/>
    <cellStyle name="20% - Accent1 3 3 3 4 9" xfId="25064" xr:uid="{00000000-0005-0000-0000-000043610000}"/>
    <cellStyle name="20% - Accent1 3 3 3 4 9 2" xfId="25065" xr:uid="{00000000-0005-0000-0000-000044610000}"/>
    <cellStyle name="20% - Accent1 3 3 3 5" xfId="25066" xr:uid="{00000000-0005-0000-0000-000045610000}"/>
    <cellStyle name="20% - Accent1 3 3 3 5 2" xfId="25067" xr:uid="{00000000-0005-0000-0000-000046610000}"/>
    <cellStyle name="20% - Accent1 3 3 3 5 2 2" xfId="25068" xr:uid="{00000000-0005-0000-0000-000047610000}"/>
    <cellStyle name="20% - Accent1 3 3 3 5 2 2 2" xfId="25069" xr:uid="{00000000-0005-0000-0000-000048610000}"/>
    <cellStyle name="20% - Accent1 3 3 3 5 2 2 2 2" xfId="25070" xr:uid="{00000000-0005-0000-0000-000049610000}"/>
    <cellStyle name="20% - Accent1 3 3 3 5 2 2 3" xfId="25071" xr:uid="{00000000-0005-0000-0000-00004A610000}"/>
    <cellStyle name="20% - Accent1 3 3 3 5 2 3" xfId="25072" xr:uid="{00000000-0005-0000-0000-00004B610000}"/>
    <cellStyle name="20% - Accent1 3 3 3 5 2 3 2" xfId="25073" xr:uid="{00000000-0005-0000-0000-00004C610000}"/>
    <cellStyle name="20% - Accent1 3 3 3 5 2 4" xfId="25074" xr:uid="{00000000-0005-0000-0000-00004D610000}"/>
    <cellStyle name="20% - Accent1 3 3 3 5 3" xfId="25075" xr:uid="{00000000-0005-0000-0000-00004E610000}"/>
    <cellStyle name="20% - Accent1 3 3 3 5 3 2" xfId="25076" xr:uid="{00000000-0005-0000-0000-00004F610000}"/>
    <cellStyle name="20% - Accent1 3 3 3 5 3 2 2" xfId="25077" xr:uid="{00000000-0005-0000-0000-000050610000}"/>
    <cellStyle name="20% - Accent1 3 3 3 5 3 2 2 2" xfId="25078" xr:uid="{00000000-0005-0000-0000-000051610000}"/>
    <cellStyle name="20% - Accent1 3 3 3 5 3 2 3" xfId="25079" xr:uid="{00000000-0005-0000-0000-000052610000}"/>
    <cellStyle name="20% - Accent1 3 3 3 5 3 3" xfId="25080" xr:uid="{00000000-0005-0000-0000-000053610000}"/>
    <cellStyle name="20% - Accent1 3 3 3 5 3 3 2" xfId="25081" xr:uid="{00000000-0005-0000-0000-000054610000}"/>
    <cellStyle name="20% - Accent1 3 3 3 5 3 4" xfId="25082" xr:uid="{00000000-0005-0000-0000-000055610000}"/>
    <cellStyle name="20% - Accent1 3 3 3 5 4" xfId="25083" xr:uid="{00000000-0005-0000-0000-000056610000}"/>
    <cellStyle name="20% - Accent1 3 3 3 5 4 2" xfId="25084" xr:uid="{00000000-0005-0000-0000-000057610000}"/>
    <cellStyle name="20% - Accent1 3 3 3 5 4 2 2" xfId="25085" xr:uid="{00000000-0005-0000-0000-000058610000}"/>
    <cellStyle name="20% - Accent1 3 3 3 5 4 2 2 2" xfId="25086" xr:uid="{00000000-0005-0000-0000-000059610000}"/>
    <cellStyle name="20% - Accent1 3 3 3 5 4 2 3" xfId="25087" xr:uid="{00000000-0005-0000-0000-00005A610000}"/>
    <cellStyle name="20% - Accent1 3 3 3 5 4 3" xfId="25088" xr:uid="{00000000-0005-0000-0000-00005B610000}"/>
    <cellStyle name="20% - Accent1 3 3 3 5 4 3 2" xfId="25089" xr:uid="{00000000-0005-0000-0000-00005C610000}"/>
    <cellStyle name="20% - Accent1 3 3 3 5 4 4" xfId="25090" xr:uid="{00000000-0005-0000-0000-00005D610000}"/>
    <cellStyle name="20% - Accent1 3 3 3 5 5" xfId="25091" xr:uid="{00000000-0005-0000-0000-00005E610000}"/>
    <cellStyle name="20% - Accent1 3 3 3 5 5 2" xfId="25092" xr:uid="{00000000-0005-0000-0000-00005F610000}"/>
    <cellStyle name="20% - Accent1 3 3 3 5 5 2 2" xfId="25093" xr:uid="{00000000-0005-0000-0000-000060610000}"/>
    <cellStyle name="20% - Accent1 3 3 3 5 5 3" xfId="25094" xr:uid="{00000000-0005-0000-0000-000061610000}"/>
    <cellStyle name="20% - Accent1 3 3 3 5 6" xfId="25095" xr:uid="{00000000-0005-0000-0000-000062610000}"/>
    <cellStyle name="20% - Accent1 3 3 3 5 6 2" xfId="25096" xr:uid="{00000000-0005-0000-0000-000063610000}"/>
    <cellStyle name="20% - Accent1 3 3 3 5 6 2 2" xfId="25097" xr:uid="{00000000-0005-0000-0000-000064610000}"/>
    <cellStyle name="20% - Accent1 3 3 3 5 6 3" xfId="25098" xr:uid="{00000000-0005-0000-0000-000065610000}"/>
    <cellStyle name="20% - Accent1 3 3 3 5 7" xfId="25099" xr:uid="{00000000-0005-0000-0000-000066610000}"/>
    <cellStyle name="20% - Accent1 3 3 3 5 7 2" xfId="25100" xr:uid="{00000000-0005-0000-0000-000067610000}"/>
    <cellStyle name="20% - Accent1 3 3 3 5 8" xfId="25101" xr:uid="{00000000-0005-0000-0000-000068610000}"/>
    <cellStyle name="20% - Accent1 3 3 3 5 8 2" xfId="25102" xr:uid="{00000000-0005-0000-0000-000069610000}"/>
    <cellStyle name="20% - Accent1 3 3 3 5 9" xfId="25103" xr:uid="{00000000-0005-0000-0000-00006A610000}"/>
    <cellStyle name="20% - Accent1 3 3 3 6" xfId="25104" xr:uid="{00000000-0005-0000-0000-00006B610000}"/>
    <cellStyle name="20% - Accent1 3 3 3 6 2" xfId="25105" xr:uid="{00000000-0005-0000-0000-00006C610000}"/>
    <cellStyle name="20% - Accent1 3 3 3 6 2 2" xfId="25106" xr:uid="{00000000-0005-0000-0000-00006D610000}"/>
    <cellStyle name="20% - Accent1 3 3 3 6 2 2 2" xfId="25107" xr:uid="{00000000-0005-0000-0000-00006E610000}"/>
    <cellStyle name="20% - Accent1 3 3 3 6 2 2 2 2" xfId="25108" xr:uid="{00000000-0005-0000-0000-00006F610000}"/>
    <cellStyle name="20% - Accent1 3 3 3 6 2 2 3" xfId="25109" xr:uid="{00000000-0005-0000-0000-000070610000}"/>
    <cellStyle name="20% - Accent1 3 3 3 6 2 3" xfId="25110" xr:uid="{00000000-0005-0000-0000-000071610000}"/>
    <cellStyle name="20% - Accent1 3 3 3 6 2 3 2" xfId="25111" xr:uid="{00000000-0005-0000-0000-000072610000}"/>
    <cellStyle name="20% - Accent1 3 3 3 6 2 4" xfId="25112" xr:uid="{00000000-0005-0000-0000-000073610000}"/>
    <cellStyle name="20% - Accent1 3 3 3 6 3" xfId="25113" xr:uid="{00000000-0005-0000-0000-000074610000}"/>
    <cellStyle name="20% - Accent1 3 3 3 6 3 2" xfId="25114" xr:uid="{00000000-0005-0000-0000-000075610000}"/>
    <cellStyle name="20% - Accent1 3 3 3 6 3 2 2" xfId="25115" xr:uid="{00000000-0005-0000-0000-000076610000}"/>
    <cellStyle name="20% - Accent1 3 3 3 6 3 2 2 2" xfId="25116" xr:uid="{00000000-0005-0000-0000-000077610000}"/>
    <cellStyle name="20% - Accent1 3 3 3 6 3 2 3" xfId="25117" xr:uid="{00000000-0005-0000-0000-000078610000}"/>
    <cellStyle name="20% - Accent1 3 3 3 6 3 3" xfId="25118" xr:uid="{00000000-0005-0000-0000-000079610000}"/>
    <cellStyle name="20% - Accent1 3 3 3 6 3 3 2" xfId="25119" xr:uid="{00000000-0005-0000-0000-00007A610000}"/>
    <cellStyle name="20% - Accent1 3 3 3 6 3 4" xfId="25120" xr:uid="{00000000-0005-0000-0000-00007B610000}"/>
    <cellStyle name="20% - Accent1 3 3 3 6 4" xfId="25121" xr:uid="{00000000-0005-0000-0000-00007C610000}"/>
    <cellStyle name="20% - Accent1 3 3 3 6 4 2" xfId="25122" xr:uid="{00000000-0005-0000-0000-00007D610000}"/>
    <cellStyle name="20% - Accent1 3 3 3 6 4 2 2" xfId="25123" xr:uid="{00000000-0005-0000-0000-00007E610000}"/>
    <cellStyle name="20% - Accent1 3 3 3 6 4 2 2 2" xfId="25124" xr:uid="{00000000-0005-0000-0000-00007F610000}"/>
    <cellStyle name="20% - Accent1 3 3 3 6 4 2 3" xfId="25125" xr:uid="{00000000-0005-0000-0000-000080610000}"/>
    <cellStyle name="20% - Accent1 3 3 3 6 4 3" xfId="25126" xr:uid="{00000000-0005-0000-0000-000081610000}"/>
    <cellStyle name="20% - Accent1 3 3 3 6 4 3 2" xfId="25127" xr:uid="{00000000-0005-0000-0000-000082610000}"/>
    <cellStyle name="20% - Accent1 3 3 3 6 4 4" xfId="25128" xr:uid="{00000000-0005-0000-0000-000083610000}"/>
    <cellStyle name="20% - Accent1 3 3 3 6 5" xfId="25129" xr:uid="{00000000-0005-0000-0000-000084610000}"/>
    <cellStyle name="20% - Accent1 3 3 3 6 5 2" xfId="25130" xr:uid="{00000000-0005-0000-0000-000085610000}"/>
    <cellStyle name="20% - Accent1 3 3 3 6 5 2 2" xfId="25131" xr:uid="{00000000-0005-0000-0000-000086610000}"/>
    <cellStyle name="20% - Accent1 3 3 3 6 5 3" xfId="25132" xr:uid="{00000000-0005-0000-0000-000087610000}"/>
    <cellStyle name="20% - Accent1 3 3 3 6 6" xfId="25133" xr:uid="{00000000-0005-0000-0000-000088610000}"/>
    <cellStyle name="20% - Accent1 3 3 3 6 6 2" xfId="25134" xr:uid="{00000000-0005-0000-0000-000089610000}"/>
    <cellStyle name="20% - Accent1 3 3 3 6 6 2 2" xfId="25135" xr:uid="{00000000-0005-0000-0000-00008A610000}"/>
    <cellStyle name="20% - Accent1 3 3 3 6 6 3" xfId="25136" xr:uid="{00000000-0005-0000-0000-00008B610000}"/>
    <cellStyle name="20% - Accent1 3 3 3 6 7" xfId="25137" xr:uid="{00000000-0005-0000-0000-00008C610000}"/>
    <cellStyle name="20% - Accent1 3 3 3 6 7 2" xfId="25138" xr:uid="{00000000-0005-0000-0000-00008D610000}"/>
    <cellStyle name="20% - Accent1 3 3 3 6 8" xfId="25139" xr:uid="{00000000-0005-0000-0000-00008E610000}"/>
    <cellStyle name="20% - Accent1 3 3 3 6 8 2" xfId="25140" xr:uid="{00000000-0005-0000-0000-00008F610000}"/>
    <cellStyle name="20% - Accent1 3 3 3 6 9" xfId="25141" xr:uid="{00000000-0005-0000-0000-000090610000}"/>
    <cellStyle name="20% - Accent1 3 3 3 7" xfId="25142" xr:uid="{00000000-0005-0000-0000-000091610000}"/>
    <cellStyle name="20% - Accent1 3 3 3 7 2" xfId="25143" xr:uid="{00000000-0005-0000-0000-000092610000}"/>
    <cellStyle name="20% - Accent1 3 3 3 7 2 2" xfId="25144" xr:uid="{00000000-0005-0000-0000-000093610000}"/>
    <cellStyle name="20% - Accent1 3 3 3 7 2 2 2" xfId="25145" xr:uid="{00000000-0005-0000-0000-000094610000}"/>
    <cellStyle name="20% - Accent1 3 3 3 7 2 3" xfId="25146" xr:uid="{00000000-0005-0000-0000-000095610000}"/>
    <cellStyle name="20% - Accent1 3 3 3 7 3" xfId="25147" xr:uid="{00000000-0005-0000-0000-000096610000}"/>
    <cellStyle name="20% - Accent1 3 3 3 7 3 2" xfId="25148" xr:uid="{00000000-0005-0000-0000-000097610000}"/>
    <cellStyle name="20% - Accent1 3 3 3 7 4" xfId="25149" xr:uid="{00000000-0005-0000-0000-000098610000}"/>
    <cellStyle name="20% - Accent1 3 3 3 8" xfId="25150" xr:uid="{00000000-0005-0000-0000-000099610000}"/>
    <cellStyle name="20% - Accent1 3 3 3 8 2" xfId="25151" xr:uid="{00000000-0005-0000-0000-00009A610000}"/>
    <cellStyle name="20% - Accent1 3 3 3 8 2 2" xfId="25152" xr:uid="{00000000-0005-0000-0000-00009B610000}"/>
    <cellStyle name="20% - Accent1 3 3 3 8 2 2 2" xfId="25153" xr:uid="{00000000-0005-0000-0000-00009C610000}"/>
    <cellStyle name="20% - Accent1 3 3 3 8 2 3" xfId="25154" xr:uid="{00000000-0005-0000-0000-00009D610000}"/>
    <cellStyle name="20% - Accent1 3 3 3 8 3" xfId="25155" xr:uid="{00000000-0005-0000-0000-00009E610000}"/>
    <cellStyle name="20% - Accent1 3 3 3 8 3 2" xfId="25156" xr:uid="{00000000-0005-0000-0000-00009F610000}"/>
    <cellStyle name="20% - Accent1 3 3 3 8 4" xfId="25157" xr:uid="{00000000-0005-0000-0000-0000A0610000}"/>
    <cellStyle name="20% - Accent1 3 3 3 9" xfId="25158" xr:uid="{00000000-0005-0000-0000-0000A1610000}"/>
    <cellStyle name="20% - Accent1 3 3 3 9 2" xfId="25159" xr:uid="{00000000-0005-0000-0000-0000A2610000}"/>
    <cellStyle name="20% - Accent1 3 3 3 9 2 2" xfId="25160" xr:uid="{00000000-0005-0000-0000-0000A3610000}"/>
    <cellStyle name="20% - Accent1 3 3 3 9 2 2 2" xfId="25161" xr:uid="{00000000-0005-0000-0000-0000A4610000}"/>
    <cellStyle name="20% - Accent1 3 3 3 9 2 3" xfId="25162" xr:uid="{00000000-0005-0000-0000-0000A5610000}"/>
    <cellStyle name="20% - Accent1 3 3 3 9 3" xfId="25163" xr:uid="{00000000-0005-0000-0000-0000A6610000}"/>
    <cellStyle name="20% - Accent1 3 3 3 9 3 2" xfId="25164" xr:uid="{00000000-0005-0000-0000-0000A7610000}"/>
    <cellStyle name="20% - Accent1 3 3 3 9 4" xfId="25165" xr:uid="{00000000-0005-0000-0000-0000A8610000}"/>
    <cellStyle name="20% - Accent1 3 3 4" xfId="25166" xr:uid="{00000000-0005-0000-0000-0000A9610000}"/>
    <cellStyle name="20% - Accent1 3 3 4 10" xfId="25167" xr:uid="{00000000-0005-0000-0000-0000AA610000}"/>
    <cellStyle name="20% - Accent1 3 3 4 10 2" xfId="25168" xr:uid="{00000000-0005-0000-0000-0000AB610000}"/>
    <cellStyle name="20% - Accent1 3 3 4 11" xfId="25169" xr:uid="{00000000-0005-0000-0000-0000AC610000}"/>
    <cellStyle name="20% - Accent1 3 3 4 2" xfId="25170" xr:uid="{00000000-0005-0000-0000-0000AD610000}"/>
    <cellStyle name="20% - Accent1 3 3 4 2 2" xfId="25171" xr:uid="{00000000-0005-0000-0000-0000AE610000}"/>
    <cellStyle name="20% - Accent1 3 3 4 2 2 2" xfId="25172" xr:uid="{00000000-0005-0000-0000-0000AF610000}"/>
    <cellStyle name="20% - Accent1 3 3 4 2 2 2 2" xfId="25173" xr:uid="{00000000-0005-0000-0000-0000B0610000}"/>
    <cellStyle name="20% - Accent1 3 3 4 2 2 2 2 2" xfId="25174" xr:uid="{00000000-0005-0000-0000-0000B1610000}"/>
    <cellStyle name="20% - Accent1 3 3 4 2 2 2 3" xfId="25175" xr:uid="{00000000-0005-0000-0000-0000B2610000}"/>
    <cellStyle name="20% - Accent1 3 3 4 2 2 3" xfId="25176" xr:uid="{00000000-0005-0000-0000-0000B3610000}"/>
    <cellStyle name="20% - Accent1 3 3 4 2 2 3 2" xfId="25177" xr:uid="{00000000-0005-0000-0000-0000B4610000}"/>
    <cellStyle name="20% - Accent1 3 3 4 2 2 4" xfId="25178" xr:uid="{00000000-0005-0000-0000-0000B5610000}"/>
    <cellStyle name="20% - Accent1 3 3 4 2 3" xfId="25179" xr:uid="{00000000-0005-0000-0000-0000B6610000}"/>
    <cellStyle name="20% - Accent1 3 3 4 2 3 2" xfId="25180" xr:uid="{00000000-0005-0000-0000-0000B7610000}"/>
    <cellStyle name="20% - Accent1 3 3 4 2 3 2 2" xfId="25181" xr:uid="{00000000-0005-0000-0000-0000B8610000}"/>
    <cellStyle name="20% - Accent1 3 3 4 2 3 2 2 2" xfId="25182" xr:uid="{00000000-0005-0000-0000-0000B9610000}"/>
    <cellStyle name="20% - Accent1 3 3 4 2 3 2 3" xfId="25183" xr:uid="{00000000-0005-0000-0000-0000BA610000}"/>
    <cellStyle name="20% - Accent1 3 3 4 2 3 3" xfId="25184" xr:uid="{00000000-0005-0000-0000-0000BB610000}"/>
    <cellStyle name="20% - Accent1 3 3 4 2 3 3 2" xfId="25185" xr:uid="{00000000-0005-0000-0000-0000BC610000}"/>
    <cellStyle name="20% - Accent1 3 3 4 2 3 4" xfId="25186" xr:uid="{00000000-0005-0000-0000-0000BD610000}"/>
    <cellStyle name="20% - Accent1 3 3 4 2 4" xfId="25187" xr:uid="{00000000-0005-0000-0000-0000BE610000}"/>
    <cellStyle name="20% - Accent1 3 3 4 2 4 2" xfId="25188" xr:uid="{00000000-0005-0000-0000-0000BF610000}"/>
    <cellStyle name="20% - Accent1 3 3 4 2 4 2 2" xfId="25189" xr:uid="{00000000-0005-0000-0000-0000C0610000}"/>
    <cellStyle name="20% - Accent1 3 3 4 2 4 2 2 2" xfId="25190" xr:uid="{00000000-0005-0000-0000-0000C1610000}"/>
    <cellStyle name="20% - Accent1 3 3 4 2 4 2 3" xfId="25191" xr:uid="{00000000-0005-0000-0000-0000C2610000}"/>
    <cellStyle name="20% - Accent1 3 3 4 2 4 3" xfId="25192" xr:uid="{00000000-0005-0000-0000-0000C3610000}"/>
    <cellStyle name="20% - Accent1 3 3 4 2 4 3 2" xfId="25193" xr:uid="{00000000-0005-0000-0000-0000C4610000}"/>
    <cellStyle name="20% - Accent1 3 3 4 2 4 4" xfId="25194" xr:uid="{00000000-0005-0000-0000-0000C5610000}"/>
    <cellStyle name="20% - Accent1 3 3 4 2 5" xfId="25195" xr:uid="{00000000-0005-0000-0000-0000C6610000}"/>
    <cellStyle name="20% - Accent1 3 3 4 2 5 2" xfId="25196" xr:uid="{00000000-0005-0000-0000-0000C7610000}"/>
    <cellStyle name="20% - Accent1 3 3 4 2 5 2 2" xfId="25197" xr:uid="{00000000-0005-0000-0000-0000C8610000}"/>
    <cellStyle name="20% - Accent1 3 3 4 2 5 3" xfId="25198" xr:uid="{00000000-0005-0000-0000-0000C9610000}"/>
    <cellStyle name="20% - Accent1 3 3 4 2 6" xfId="25199" xr:uid="{00000000-0005-0000-0000-0000CA610000}"/>
    <cellStyle name="20% - Accent1 3 3 4 2 6 2" xfId="25200" xr:uid="{00000000-0005-0000-0000-0000CB610000}"/>
    <cellStyle name="20% - Accent1 3 3 4 2 6 2 2" xfId="25201" xr:uid="{00000000-0005-0000-0000-0000CC610000}"/>
    <cellStyle name="20% - Accent1 3 3 4 2 6 3" xfId="25202" xr:uid="{00000000-0005-0000-0000-0000CD610000}"/>
    <cellStyle name="20% - Accent1 3 3 4 2 7" xfId="25203" xr:uid="{00000000-0005-0000-0000-0000CE610000}"/>
    <cellStyle name="20% - Accent1 3 3 4 2 7 2" xfId="25204" xr:uid="{00000000-0005-0000-0000-0000CF610000}"/>
    <cellStyle name="20% - Accent1 3 3 4 2 8" xfId="25205" xr:uid="{00000000-0005-0000-0000-0000D0610000}"/>
    <cellStyle name="20% - Accent1 3 3 4 2 8 2" xfId="25206" xr:uid="{00000000-0005-0000-0000-0000D1610000}"/>
    <cellStyle name="20% - Accent1 3 3 4 2 9" xfId="25207" xr:uid="{00000000-0005-0000-0000-0000D2610000}"/>
    <cellStyle name="20% - Accent1 3 3 4 3" xfId="25208" xr:uid="{00000000-0005-0000-0000-0000D3610000}"/>
    <cellStyle name="20% - Accent1 3 3 4 3 2" xfId="25209" xr:uid="{00000000-0005-0000-0000-0000D4610000}"/>
    <cellStyle name="20% - Accent1 3 3 4 3 2 2" xfId="25210" xr:uid="{00000000-0005-0000-0000-0000D5610000}"/>
    <cellStyle name="20% - Accent1 3 3 4 3 2 2 2" xfId="25211" xr:uid="{00000000-0005-0000-0000-0000D6610000}"/>
    <cellStyle name="20% - Accent1 3 3 4 3 2 2 2 2" xfId="25212" xr:uid="{00000000-0005-0000-0000-0000D7610000}"/>
    <cellStyle name="20% - Accent1 3 3 4 3 2 2 3" xfId="25213" xr:uid="{00000000-0005-0000-0000-0000D8610000}"/>
    <cellStyle name="20% - Accent1 3 3 4 3 2 3" xfId="25214" xr:uid="{00000000-0005-0000-0000-0000D9610000}"/>
    <cellStyle name="20% - Accent1 3 3 4 3 2 3 2" xfId="25215" xr:uid="{00000000-0005-0000-0000-0000DA610000}"/>
    <cellStyle name="20% - Accent1 3 3 4 3 2 4" xfId="25216" xr:uid="{00000000-0005-0000-0000-0000DB610000}"/>
    <cellStyle name="20% - Accent1 3 3 4 3 3" xfId="25217" xr:uid="{00000000-0005-0000-0000-0000DC610000}"/>
    <cellStyle name="20% - Accent1 3 3 4 3 3 2" xfId="25218" xr:uid="{00000000-0005-0000-0000-0000DD610000}"/>
    <cellStyle name="20% - Accent1 3 3 4 3 3 2 2" xfId="25219" xr:uid="{00000000-0005-0000-0000-0000DE610000}"/>
    <cellStyle name="20% - Accent1 3 3 4 3 3 2 2 2" xfId="25220" xr:uid="{00000000-0005-0000-0000-0000DF610000}"/>
    <cellStyle name="20% - Accent1 3 3 4 3 3 2 3" xfId="25221" xr:uid="{00000000-0005-0000-0000-0000E0610000}"/>
    <cellStyle name="20% - Accent1 3 3 4 3 3 3" xfId="25222" xr:uid="{00000000-0005-0000-0000-0000E1610000}"/>
    <cellStyle name="20% - Accent1 3 3 4 3 3 3 2" xfId="25223" xr:uid="{00000000-0005-0000-0000-0000E2610000}"/>
    <cellStyle name="20% - Accent1 3 3 4 3 3 4" xfId="25224" xr:uid="{00000000-0005-0000-0000-0000E3610000}"/>
    <cellStyle name="20% - Accent1 3 3 4 3 4" xfId="25225" xr:uid="{00000000-0005-0000-0000-0000E4610000}"/>
    <cellStyle name="20% - Accent1 3 3 4 3 4 2" xfId="25226" xr:uid="{00000000-0005-0000-0000-0000E5610000}"/>
    <cellStyle name="20% - Accent1 3 3 4 3 4 2 2" xfId="25227" xr:uid="{00000000-0005-0000-0000-0000E6610000}"/>
    <cellStyle name="20% - Accent1 3 3 4 3 4 2 2 2" xfId="25228" xr:uid="{00000000-0005-0000-0000-0000E7610000}"/>
    <cellStyle name="20% - Accent1 3 3 4 3 4 2 3" xfId="25229" xr:uid="{00000000-0005-0000-0000-0000E8610000}"/>
    <cellStyle name="20% - Accent1 3 3 4 3 4 3" xfId="25230" xr:uid="{00000000-0005-0000-0000-0000E9610000}"/>
    <cellStyle name="20% - Accent1 3 3 4 3 4 3 2" xfId="25231" xr:uid="{00000000-0005-0000-0000-0000EA610000}"/>
    <cellStyle name="20% - Accent1 3 3 4 3 4 4" xfId="25232" xr:uid="{00000000-0005-0000-0000-0000EB610000}"/>
    <cellStyle name="20% - Accent1 3 3 4 3 5" xfId="25233" xr:uid="{00000000-0005-0000-0000-0000EC610000}"/>
    <cellStyle name="20% - Accent1 3 3 4 3 5 2" xfId="25234" xr:uid="{00000000-0005-0000-0000-0000ED610000}"/>
    <cellStyle name="20% - Accent1 3 3 4 3 5 2 2" xfId="25235" xr:uid="{00000000-0005-0000-0000-0000EE610000}"/>
    <cellStyle name="20% - Accent1 3 3 4 3 5 3" xfId="25236" xr:uid="{00000000-0005-0000-0000-0000EF610000}"/>
    <cellStyle name="20% - Accent1 3 3 4 3 6" xfId="25237" xr:uid="{00000000-0005-0000-0000-0000F0610000}"/>
    <cellStyle name="20% - Accent1 3 3 4 3 6 2" xfId="25238" xr:uid="{00000000-0005-0000-0000-0000F1610000}"/>
    <cellStyle name="20% - Accent1 3 3 4 3 6 2 2" xfId="25239" xr:uid="{00000000-0005-0000-0000-0000F2610000}"/>
    <cellStyle name="20% - Accent1 3 3 4 3 6 3" xfId="25240" xr:uid="{00000000-0005-0000-0000-0000F3610000}"/>
    <cellStyle name="20% - Accent1 3 3 4 3 7" xfId="25241" xr:uid="{00000000-0005-0000-0000-0000F4610000}"/>
    <cellStyle name="20% - Accent1 3 3 4 3 7 2" xfId="25242" xr:uid="{00000000-0005-0000-0000-0000F5610000}"/>
    <cellStyle name="20% - Accent1 3 3 4 3 8" xfId="25243" xr:uid="{00000000-0005-0000-0000-0000F6610000}"/>
    <cellStyle name="20% - Accent1 3 3 4 3 8 2" xfId="25244" xr:uid="{00000000-0005-0000-0000-0000F7610000}"/>
    <cellStyle name="20% - Accent1 3 3 4 3 9" xfId="25245" xr:uid="{00000000-0005-0000-0000-0000F8610000}"/>
    <cellStyle name="20% - Accent1 3 3 4 4" xfId="25246" xr:uid="{00000000-0005-0000-0000-0000F9610000}"/>
    <cellStyle name="20% - Accent1 3 3 4 4 2" xfId="25247" xr:uid="{00000000-0005-0000-0000-0000FA610000}"/>
    <cellStyle name="20% - Accent1 3 3 4 4 2 2" xfId="25248" xr:uid="{00000000-0005-0000-0000-0000FB610000}"/>
    <cellStyle name="20% - Accent1 3 3 4 4 2 2 2" xfId="25249" xr:uid="{00000000-0005-0000-0000-0000FC610000}"/>
    <cellStyle name="20% - Accent1 3 3 4 4 2 3" xfId="25250" xr:uid="{00000000-0005-0000-0000-0000FD610000}"/>
    <cellStyle name="20% - Accent1 3 3 4 4 3" xfId="25251" xr:uid="{00000000-0005-0000-0000-0000FE610000}"/>
    <cellStyle name="20% - Accent1 3 3 4 4 3 2" xfId="25252" xr:uid="{00000000-0005-0000-0000-0000FF610000}"/>
    <cellStyle name="20% - Accent1 3 3 4 4 4" xfId="25253" xr:uid="{00000000-0005-0000-0000-000000620000}"/>
    <cellStyle name="20% - Accent1 3 3 4 5" xfId="25254" xr:uid="{00000000-0005-0000-0000-000001620000}"/>
    <cellStyle name="20% - Accent1 3 3 4 5 2" xfId="25255" xr:uid="{00000000-0005-0000-0000-000002620000}"/>
    <cellStyle name="20% - Accent1 3 3 4 5 2 2" xfId="25256" xr:uid="{00000000-0005-0000-0000-000003620000}"/>
    <cellStyle name="20% - Accent1 3 3 4 5 2 2 2" xfId="25257" xr:uid="{00000000-0005-0000-0000-000004620000}"/>
    <cellStyle name="20% - Accent1 3 3 4 5 2 3" xfId="25258" xr:uid="{00000000-0005-0000-0000-000005620000}"/>
    <cellStyle name="20% - Accent1 3 3 4 5 3" xfId="25259" xr:uid="{00000000-0005-0000-0000-000006620000}"/>
    <cellStyle name="20% - Accent1 3 3 4 5 3 2" xfId="25260" xr:uid="{00000000-0005-0000-0000-000007620000}"/>
    <cellStyle name="20% - Accent1 3 3 4 5 4" xfId="25261" xr:uid="{00000000-0005-0000-0000-000008620000}"/>
    <cellStyle name="20% - Accent1 3 3 4 6" xfId="25262" xr:uid="{00000000-0005-0000-0000-000009620000}"/>
    <cellStyle name="20% - Accent1 3 3 4 6 2" xfId="25263" xr:uid="{00000000-0005-0000-0000-00000A620000}"/>
    <cellStyle name="20% - Accent1 3 3 4 6 2 2" xfId="25264" xr:uid="{00000000-0005-0000-0000-00000B620000}"/>
    <cellStyle name="20% - Accent1 3 3 4 6 2 2 2" xfId="25265" xr:uid="{00000000-0005-0000-0000-00000C620000}"/>
    <cellStyle name="20% - Accent1 3 3 4 6 2 3" xfId="25266" xr:uid="{00000000-0005-0000-0000-00000D620000}"/>
    <cellStyle name="20% - Accent1 3 3 4 6 3" xfId="25267" xr:uid="{00000000-0005-0000-0000-00000E620000}"/>
    <cellStyle name="20% - Accent1 3 3 4 6 3 2" xfId="25268" xr:uid="{00000000-0005-0000-0000-00000F620000}"/>
    <cellStyle name="20% - Accent1 3 3 4 6 4" xfId="25269" xr:uid="{00000000-0005-0000-0000-000010620000}"/>
    <cellStyle name="20% - Accent1 3 3 4 7" xfId="25270" xr:uid="{00000000-0005-0000-0000-000011620000}"/>
    <cellStyle name="20% - Accent1 3 3 4 7 2" xfId="25271" xr:uid="{00000000-0005-0000-0000-000012620000}"/>
    <cellStyle name="20% - Accent1 3 3 4 7 2 2" xfId="25272" xr:uid="{00000000-0005-0000-0000-000013620000}"/>
    <cellStyle name="20% - Accent1 3 3 4 7 3" xfId="25273" xr:uid="{00000000-0005-0000-0000-000014620000}"/>
    <cellStyle name="20% - Accent1 3 3 4 8" xfId="25274" xr:uid="{00000000-0005-0000-0000-000015620000}"/>
    <cellStyle name="20% - Accent1 3 3 4 8 2" xfId="25275" xr:uid="{00000000-0005-0000-0000-000016620000}"/>
    <cellStyle name="20% - Accent1 3 3 4 8 2 2" xfId="25276" xr:uid="{00000000-0005-0000-0000-000017620000}"/>
    <cellStyle name="20% - Accent1 3 3 4 8 3" xfId="25277" xr:uid="{00000000-0005-0000-0000-000018620000}"/>
    <cellStyle name="20% - Accent1 3 3 4 9" xfId="25278" xr:uid="{00000000-0005-0000-0000-000019620000}"/>
    <cellStyle name="20% - Accent1 3 3 4 9 2" xfId="25279" xr:uid="{00000000-0005-0000-0000-00001A620000}"/>
    <cellStyle name="20% - Accent1 3 3 5" xfId="25280" xr:uid="{00000000-0005-0000-0000-00001B620000}"/>
    <cellStyle name="20% - Accent1 3 3 5 10" xfId="25281" xr:uid="{00000000-0005-0000-0000-00001C620000}"/>
    <cellStyle name="20% - Accent1 3 3 5 10 2" xfId="25282" xr:uid="{00000000-0005-0000-0000-00001D620000}"/>
    <cellStyle name="20% - Accent1 3 3 5 11" xfId="25283" xr:uid="{00000000-0005-0000-0000-00001E620000}"/>
    <cellStyle name="20% - Accent1 3 3 5 2" xfId="25284" xr:uid="{00000000-0005-0000-0000-00001F620000}"/>
    <cellStyle name="20% - Accent1 3 3 5 2 2" xfId="25285" xr:uid="{00000000-0005-0000-0000-000020620000}"/>
    <cellStyle name="20% - Accent1 3 3 5 2 2 2" xfId="25286" xr:uid="{00000000-0005-0000-0000-000021620000}"/>
    <cellStyle name="20% - Accent1 3 3 5 2 2 2 2" xfId="25287" xr:uid="{00000000-0005-0000-0000-000022620000}"/>
    <cellStyle name="20% - Accent1 3 3 5 2 2 2 2 2" xfId="25288" xr:uid="{00000000-0005-0000-0000-000023620000}"/>
    <cellStyle name="20% - Accent1 3 3 5 2 2 2 3" xfId="25289" xr:uid="{00000000-0005-0000-0000-000024620000}"/>
    <cellStyle name="20% - Accent1 3 3 5 2 2 3" xfId="25290" xr:uid="{00000000-0005-0000-0000-000025620000}"/>
    <cellStyle name="20% - Accent1 3 3 5 2 2 3 2" xfId="25291" xr:uid="{00000000-0005-0000-0000-000026620000}"/>
    <cellStyle name="20% - Accent1 3 3 5 2 2 4" xfId="25292" xr:uid="{00000000-0005-0000-0000-000027620000}"/>
    <cellStyle name="20% - Accent1 3 3 5 2 3" xfId="25293" xr:uid="{00000000-0005-0000-0000-000028620000}"/>
    <cellStyle name="20% - Accent1 3 3 5 2 3 2" xfId="25294" xr:uid="{00000000-0005-0000-0000-000029620000}"/>
    <cellStyle name="20% - Accent1 3 3 5 2 3 2 2" xfId="25295" xr:uid="{00000000-0005-0000-0000-00002A620000}"/>
    <cellStyle name="20% - Accent1 3 3 5 2 3 2 2 2" xfId="25296" xr:uid="{00000000-0005-0000-0000-00002B620000}"/>
    <cellStyle name="20% - Accent1 3 3 5 2 3 2 3" xfId="25297" xr:uid="{00000000-0005-0000-0000-00002C620000}"/>
    <cellStyle name="20% - Accent1 3 3 5 2 3 3" xfId="25298" xr:uid="{00000000-0005-0000-0000-00002D620000}"/>
    <cellStyle name="20% - Accent1 3 3 5 2 3 3 2" xfId="25299" xr:uid="{00000000-0005-0000-0000-00002E620000}"/>
    <cellStyle name="20% - Accent1 3 3 5 2 3 4" xfId="25300" xr:uid="{00000000-0005-0000-0000-00002F620000}"/>
    <cellStyle name="20% - Accent1 3 3 5 2 4" xfId="25301" xr:uid="{00000000-0005-0000-0000-000030620000}"/>
    <cellStyle name="20% - Accent1 3 3 5 2 4 2" xfId="25302" xr:uid="{00000000-0005-0000-0000-000031620000}"/>
    <cellStyle name="20% - Accent1 3 3 5 2 4 2 2" xfId="25303" xr:uid="{00000000-0005-0000-0000-000032620000}"/>
    <cellStyle name="20% - Accent1 3 3 5 2 4 2 2 2" xfId="25304" xr:uid="{00000000-0005-0000-0000-000033620000}"/>
    <cellStyle name="20% - Accent1 3 3 5 2 4 2 3" xfId="25305" xr:uid="{00000000-0005-0000-0000-000034620000}"/>
    <cellStyle name="20% - Accent1 3 3 5 2 4 3" xfId="25306" xr:uid="{00000000-0005-0000-0000-000035620000}"/>
    <cellStyle name="20% - Accent1 3 3 5 2 4 3 2" xfId="25307" xr:uid="{00000000-0005-0000-0000-000036620000}"/>
    <cellStyle name="20% - Accent1 3 3 5 2 4 4" xfId="25308" xr:uid="{00000000-0005-0000-0000-000037620000}"/>
    <cellStyle name="20% - Accent1 3 3 5 2 5" xfId="25309" xr:uid="{00000000-0005-0000-0000-000038620000}"/>
    <cellStyle name="20% - Accent1 3 3 5 2 5 2" xfId="25310" xr:uid="{00000000-0005-0000-0000-000039620000}"/>
    <cellStyle name="20% - Accent1 3 3 5 2 5 2 2" xfId="25311" xr:uid="{00000000-0005-0000-0000-00003A620000}"/>
    <cellStyle name="20% - Accent1 3 3 5 2 5 3" xfId="25312" xr:uid="{00000000-0005-0000-0000-00003B620000}"/>
    <cellStyle name="20% - Accent1 3 3 5 2 6" xfId="25313" xr:uid="{00000000-0005-0000-0000-00003C620000}"/>
    <cellStyle name="20% - Accent1 3 3 5 2 6 2" xfId="25314" xr:uid="{00000000-0005-0000-0000-00003D620000}"/>
    <cellStyle name="20% - Accent1 3 3 5 2 6 2 2" xfId="25315" xr:uid="{00000000-0005-0000-0000-00003E620000}"/>
    <cellStyle name="20% - Accent1 3 3 5 2 6 3" xfId="25316" xr:uid="{00000000-0005-0000-0000-00003F620000}"/>
    <cellStyle name="20% - Accent1 3 3 5 2 7" xfId="25317" xr:uid="{00000000-0005-0000-0000-000040620000}"/>
    <cellStyle name="20% - Accent1 3 3 5 2 7 2" xfId="25318" xr:uid="{00000000-0005-0000-0000-000041620000}"/>
    <cellStyle name="20% - Accent1 3 3 5 2 8" xfId="25319" xr:uid="{00000000-0005-0000-0000-000042620000}"/>
    <cellStyle name="20% - Accent1 3 3 5 2 8 2" xfId="25320" xr:uid="{00000000-0005-0000-0000-000043620000}"/>
    <cellStyle name="20% - Accent1 3 3 5 2 9" xfId="25321" xr:uid="{00000000-0005-0000-0000-000044620000}"/>
    <cellStyle name="20% - Accent1 3 3 5 3" xfId="25322" xr:uid="{00000000-0005-0000-0000-000045620000}"/>
    <cellStyle name="20% - Accent1 3 3 5 3 2" xfId="25323" xr:uid="{00000000-0005-0000-0000-000046620000}"/>
    <cellStyle name="20% - Accent1 3 3 5 3 2 2" xfId="25324" xr:uid="{00000000-0005-0000-0000-000047620000}"/>
    <cellStyle name="20% - Accent1 3 3 5 3 2 2 2" xfId="25325" xr:uid="{00000000-0005-0000-0000-000048620000}"/>
    <cellStyle name="20% - Accent1 3 3 5 3 2 2 2 2" xfId="25326" xr:uid="{00000000-0005-0000-0000-000049620000}"/>
    <cellStyle name="20% - Accent1 3 3 5 3 2 2 3" xfId="25327" xr:uid="{00000000-0005-0000-0000-00004A620000}"/>
    <cellStyle name="20% - Accent1 3 3 5 3 2 3" xfId="25328" xr:uid="{00000000-0005-0000-0000-00004B620000}"/>
    <cellStyle name="20% - Accent1 3 3 5 3 2 3 2" xfId="25329" xr:uid="{00000000-0005-0000-0000-00004C620000}"/>
    <cellStyle name="20% - Accent1 3 3 5 3 2 4" xfId="25330" xr:uid="{00000000-0005-0000-0000-00004D620000}"/>
    <cellStyle name="20% - Accent1 3 3 5 3 3" xfId="25331" xr:uid="{00000000-0005-0000-0000-00004E620000}"/>
    <cellStyle name="20% - Accent1 3 3 5 3 3 2" xfId="25332" xr:uid="{00000000-0005-0000-0000-00004F620000}"/>
    <cellStyle name="20% - Accent1 3 3 5 3 3 2 2" xfId="25333" xr:uid="{00000000-0005-0000-0000-000050620000}"/>
    <cellStyle name="20% - Accent1 3 3 5 3 3 2 2 2" xfId="25334" xr:uid="{00000000-0005-0000-0000-000051620000}"/>
    <cellStyle name="20% - Accent1 3 3 5 3 3 2 3" xfId="25335" xr:uid="{00000000-0005-0000-0000-000052620000}"/>
    <cellStyle name="20% - Accent1 3 3 5 3 3 3" xfId="25336" xr:uid="{00000000-0005-0000-0000-000053620000}"/>
    <cellStyle name="20% - Accent1 3 3 5 3 3 3 2" xfId="25337" xr:uid="{00000000-0005-0000-0000-000054620000}"/>
    <cellStyle name="20% - Accent1 3 3 5 3 3 4" xfId="25338" xr:uid="{00000000-0005-0000-0000-000055620000}"/>
    <cellStyle name="20% - Accent1 3 3 5 3 4" xfId="25339" xr:uid="{00000000-0005-0000-0000-000056620000}"/>
    <cellStyle name="20% - Accent1 3 3 5 3 4 2" xfId="25340" xr:uid="{00000000-0005-0000-0000-000057620000}"/>
    <cellStyle name="20% - Accent1 3 3 5 3 4 2 2" xfId="25341" xr:uid="{00000000-0005-0000-0000-000058620000}"/>
    <cellStyle name="20% - Accent1 3 3 5 3 4 2 2 2" xfId="25342" xr:uid="{00000000-0005-0000-0000-000059620000}"/>
    <cellStyle name="20% - Accent1 3 3 5 3 4 2 3" xfId="25343" xr:uid="{00000000-0005-0000-0000-00005A620000}"/>
    <cellStyle name="20% - Accent1 3 3 5 3 4 3" xfId="25344" xr:uid="{00000000-0005-0000-0000-00005B620000}"/>
    <cellStyle name="20% - Accent1 3 3 5 3 4 3 2" xfId="25345" xr:uid="{00000000-0005-0000-0000-00005C620000}"/>
    <cellStyle name="20% - Accent1 3 3 5 3 4 4" xfId="25346" xr:uid="{00000000-0005-0000-0000-00005D620000}"/>
    <cellStyle name="20% - Accent1 3 3 5 3 5" xfId="25347" xr:uid="{00000000-0005-0000-0000-00005E620000}"/>
    <cellStyle name="20% - Accent1 3 3 5 3 5 2" xfId="25348" xr:uid="{00000000-0005-0000-0000-00005F620000}"/>
    <cellStyle name="20% - Accent1 3 3 5 3 5 2 2" xfId="25349" xr:uid="{00000000-0005-0000-0000-000060620000}"/>
    <cellStyle name="20% - Accent1 3 3 5 3 5 3" xfId="25350" xr:uid="{00000000-0005-0000-0000-000061620000}"/>
    <cellStyle name="20% - Accent1 3 3 5 3 6" xfId="25351" xr:uid="{00000000-0005-0000-0000-000062620000}"/>
    <cellStyle name="20% - Accent1 3 3 5 3 6 2" xfId="25352" xr:uid="{00000000-0005-0000-0000-000063620000}"/>
    <cellStyle name="20% - Accent1 3 3 5 3 6 2 2" xfId="25353" xr:uid="{00000000-0005-0000-0000-000064620000}"/>
    <cellStyle name="20% - Accent1 3 3 5 3 6 3" xfId="25354" xr:uid="{00000000-0005-0000-0000-000065620000}"/>
    <cellStyle name="20% - Accent1 3 3 5 3 7" xfId="25355" xr:uid="{00000000-0005-0000-0000-000066620000}"/>
    <cellStyle name="20% - Accent1 3 3 5 3 7 2" xfId="25356" xr:uid="{00000000-0005-0000-0000-000067620000}"/>
    <cellStyle name="20% - Accent1 3 3 5 3 8" xfId="25357" xr:uid="{00000000-0005-0000-0000-000068620000}"/>
    <cellStyle name="20% - Accent1 3 3 5 3 8 2" xfId="25358" xr:uid="{00000000-0005-0000-0000-000069620000}"/>
    <cellStyle name="20% - Accent1 3 3 5 3 9" xfId="25359" xr:uid="{00000000-0005-0000-0000-00006A620000}"/>
    <cellStyle name="20% - Accent1 3 3 5 4" xfId="25360" xr:uid="{00000000-0005-0000-0000-00006B620000}"/>
    <cellStyle name="20% - Accent1 3 3 5 4 2" xfId="25361" xr:uid="{00000000-0005-0000-0000-00006C620000}"/>
    <cellStyle name="20% - Accent1 3 3 5 4 2 2" xfId="25362" xr:uid="{00000000-0005-0000-0000-00006D620000}"/>
    <cellStyle name="20% - Accent1 3 3 5 4 2 2 2" xfId="25363" xr:uid="{00000000-0005-0000-0000-00006E620000}"/>
    <cellStyle name="20% - Accent1 3 3 5 4 2 3" xfId="25364" xr:uid="{00000000-0005-0000-0000-00006F620000}"/>
    <cellStyle name="20% - Accent1 3 3 5 4 3" xfId="25365" xr:uid="{00000000-0005-0000-0000-000070620000}"/>
    <cellStyle name="20% - Accent1 3 3 5 4 3 2" xfId="25366" xr:uid="{00000000-0005-0000-0000-000071620000}"/>
    <cellStyle name="20% - Accent1 3 3 5 4 4" xfId="25367" xr:uid="{00000000-0005-0000-0000-000072620000}"/>
    <cellStyle name="20% - Accent1 3 3 5 5" xfId="25368" xr:uid="{00000000-0005-0000-0000-000073620000}"/>
    <cellStyle name="20% - Accent1 3 3 5 5 2" xfId="25369" xr:uid="{00000000-0005-0000-0000-000074620000}"/>
    <cellStyle name="20% - Accent1 3 3 5 5 2 2" xfId="25370" xr:uid="{00000000-0005-0000-0000-000075620000}"/>
    <cellStyle name="20% - Accent1 3 3 5 5 2 2 2" xfId="25371" xr:uid="{00000000-0005-0000-0000-000076620000}"/>
    <cellStyle name="20% - Accent1 3 3 5 5 2 3" xfId="25372" xr:uid="{00000000-0005-0000-0000-000077620000}"/>
    <cellStyle name="20% - Accent1 3 3 5 5 3" xfId="25373" xr:uid="{00000000-0005-0000-0000-000078620000}"/>
    <cellStyle name="20% - Accent1 3 3 5 5 3 2" xfId="25374" xr:uid="{00000000-0005-0000-0000-000079620000}"/>
    <cellStyle name="20% - Accent1 3 3 5 5 4" xfId="25375" xr:uid="{00000000-0005-0000-0000-00007A620000}"/>
    <cellStyle name="20% - Accent1 3 3 5 6" xfId="25376" xr:uid="{00000000-0005-0000-0000-00007B620000}"/>
    <cellStyle name="20% - Accent1 3 3 5 6 2" xfId="25377" xr:uid="{00000000-0005-0000-0000-00007C620000}"/>
    <cellStyle name="20% - Accent1 3 3 5 6 2 2" xfId="25378" xr:uid="{00000000-0005-0000-0000-00007D620000}"/>
    <cellStyle name="20% - Accent1 3 3 5 6 2 2 2" xfId="25379" xr:uid="{00000000-0005-0000-0000-00007E620000}"/>
    <cellStyle name="20% - Accent1 3 3 5 6 2 3" xfId="25380" xr:uid="{00000000-0005-0000-0000-00007F620000}"/>
    <cellStyle name="20% - Accent1 3 3 5 6 3" xfId="25381" xr:uid="{00000000-0005-0000-0000-000080620000}"/>
    <cellStyle name="20% - Accent1 3 3 5 6 3 2" xfId="25382" xr:uid="{00000000-0005-0000-0000-000081620000}"/>
    <cellStyle name="20% - Accent1 3 3 5 6 4" xfId="25383" xr:uid="{00000000-0005-0000-0000-000082620000}"/>
    <cellStyle name="20% - Accent1 3 3 5 7" xfId="25384" xr:uid="{00000000-0005-0000-0000-000083620000}"/>
    <cellStyle name="20% - Accent1 3 3 5 7 2" xfId="25385" xr:uid="{00000000-0005-0000-0000-000084620000}"/>
    <cellStyle name="20% - Accent1 3 3 5 7 2 2" xfId="25386" xr:uid="{00000000-0005-0000-0000-000085620000}"/>
    <cellStyle name="20% - Accent1 3 3 5 7 3" xfId="25387" xr:uid="{00000000-0005-0000-0000-000086620000}"/>
    <cellStyle name="20% - Accent1 3 3 5 8" xfId="25388" xr:uid="{00000000-0005-0000-0000-000087620000}"/>
    <cellStyle name="20% - Accent1 3 3 5 8 2" xfId="25389" xr:uid="{00000000-0005-0000-0000-000088620000}"/>
    <cellStyle name="20% - Accent1 3 3 5 8 2 2" xfId="25390" xr:uid="{00000000-0005-0000-0000-000089620000}"/>
    <cellStyle name="20% - Accent1 3 3 5 8 3" xfId="25391" xr:uid="{00000000-0005-0000-0000-00008A620000}"/>
    <cellStyle name="20% - Accent1 3 3 5 9" xfId="25392" xr:uid="{00000000-0005-0000-0000-00008B620000}"/>
    <cellStyle name="20% - Accent1 3 3 5 9 2" xfId="25393" xr:uid="{00000000-0005-0000-0000-00008C620000}"/>
    <cellStyle name="20% - Accent1 3 3 6" xfId="25394" xr:uid="{00000000-0005-0000-0000-00008D620000}"/>
    <cellStyle name="20% - Accent1 3 3 6 10" xfId="25395" xr:uid="{00000000-0005-0000-0000-00008E620000}"/>
    <cellStyle name="20% - Accent1 3 3 6 10 2" xfId="25396" xr:uid="{00000000-0005-0000-0000-00008F620000}"/>
    <cellStyle name="20% - Accent1 3 3 6 11" xfId="25397" xr:uid="{00000000-0005-0000-0000-000090620000}"/>
    <cellStyle name="20% - Accent1 3 3 6 2" xfId="25398" xr:uid="{00000000-0005-0000-0000-000091620000}"/>
    <cellStyle name="20% - Accent1 3 3 6 2 2" xfId="25399" xr:uid="{00000000-0005-0000-0000-000092620000}"/>
    <cellStyle name="20% - Accent1 3 3 6 2 2 2" xfId="25400" xr:uid="{00000000-0005-0000-0000-000093620000}"/>
    <cellStyle name="20% - Accent1 3 3 6 2 2 2 2" xfId="25401" xr:uid="{00000000-0005-0000-0000-000094620000}"/>
    <cellStyle name="20% - Accent1 3 3 6 2 2 2 2 2" xfId="25402" xr:uid="{00000000-0005-0000-0000-000095620000}"/>
    <cellStyle name="20% - Accent1 3 3 6 2 2 2 3" xfId="25403" xr:uid="{00000000-0005-0000-0000-000096620000}"/>
    <cellStyle name="20% - Accent1 3 3 6 2 2 3" xfId="25404" xr:uid="{00000000-0005-0000-0000-000097620000}"/>
    <cellStyle name="20% - Accent1 3 3 6 2 2 3 2" xfId="25405" xr:uid="{00000000-0005-0000-0000-000098620000}"/>
    <cellStyle name="20% - Accent1 3 3 6 2 2 4" xfId="25406" xr:uid="{00000000-0005-0000-0000-000099620000}"/>
    <cellStyle name="20% - Accent1 3 3 6 2 3" xfId="25407" xr:uid="{00000000-0005-0000-0000-00009A620000}"/>
    <cellStyle name="20% - Accent1 3 3 6 2 3 2" xfId="25408" xr:uid="{00000000-0005-0000-0000-00009B620000}"/>
    <cellStyle name="20% - Accent1 3 3 6 2 3 2 2" xfId="25409" xr:uid="{00000000-0005-0000-0000-00009C620000}"/>
    <cellStyle name="20% - Accent1 3 3 6 2 3 2 2 2" xfId="25410" xr:uid="{00000000-0005-0000-0000-00009D620000}"/>
    <cellStyle name="20% - Accent1 3 3 6 2 3 2 3" xfId="25411" xr:uid="{00000000-0005-0000-0000-00009E620000}"/>
    <cellStyle name="20% - Accent1 3 3 6 2 3 3" xfId="25412" xr:uid="{00000000-0005-0000-0000-00009F620000}"/>
    <cellStyle name="20% - Accent1 3 3 6 2 3 3 2" xfId="25413" xr:uid="{00000000-0005-0000-0000-0000A0620000}"/>
    <cellStyle name="20% - Accent1 3 3 6 2 3 4" xfId="25414" xr:uid="{00000000-0005-0000-0000-0000A1620000}"/>
    <cellStyle name="20% - Accent1 3 3 6 2 4" xfId="25415" xr:uid="{00000000-0005-0000-0000-0000A2620000}"/>
    <cellStyle name="20% - Accent1 3 3 6 2 4 2" xfId="25416" xr:uid="{00000000-0005-0000-0000-0000A3620000}"/>
    <cellStyle name="20% - Accent1 3 3 6 2 4 2 2" xfId="25417" xr:uid="{00000000-0005-0000-0000-0000A4620000}"/>
    <cellStyle name="20% - Accent1 3 3 6 2 4 2 2 2" xfId="25418" xr:uid="{00000000-0005-0000-0000-0000A5620000}"/>
    <cellStyle name="20% - Accent1 3 3 6 2 4 2 3" xfId="25419" xr:uid="{00000000-0005-0000-0000-0000A6620000}"/>
    <cellStyle name="20% - Accent1 3 3 6 2 4 3" xfId="25420" xr:uid="{00000000-0005-0000-0000-0000A7620000}"/>
    <cellStyle name="20% - Accent1 3 3 6 2 4 3 2" xfId="25421" xr:uid="{00000000-0005-0000-0000-0000A8620000}"/>
    <cellStyle name="20% - Accent1 3 3 6 2 4 4" xfId="25422" xr:uid="{00000000-0005-0000-0000-0000A9620000}"/>
    <cellStyle name="20% - Accent1 3 3 6 2 5" xfId="25423" xr:uid="{00000000-0005-0000-0000-0000AA620000}"/>
    <cellStyle name="20% - Accent1 3 3 6 2 5 2" xfId="25424" xr:uid="{00000000-0005-0000-0000-0000AB620000}"/>
    <cellStyle name="20% - Accent1 3 3 6 2 5 2 2" xfId="25425" xr:uid="{00000000-0005-0000-0000-0000AC620000}"/>
    <cellStyle name="20% - Accent1 3 3 6 2 5 3" xfId="25426" xr:uid="{00000000-0005-0000-0000-0000AD620000}"/>
    <cellStyle name="20% - Accent1 3 3 6 2 6" xfId="25427" xr:uid="{00000000-0005-0000-0000-0000AE620000}"/>
    <cellStyle name="20% - Accent1 3 3 6 2 6 2" xfId="25428" xr:uid="{00000000-0005-0000-0000-0000AF620000}"/>
    <cellStyle name="20% - Accent1 3 3 6 2 6 2 2" xfId="25429" xr:uid="{00000000-0005-0000-0000-0000B0620000}"/>
    <cellStyle name="20% - Accent1 3 3 6 2 6 3" xfId="25430" xr:uid="{00000000-0005-0000-0000-0000B1620000}"/>
    <cellStyle name="20% - Accent1 3 3 6 2 7" xfId="25431" xr:uid="{00000000-0005-0000-0000-0000B2620000}"/>
    <cellStyle name="20% - Accent1 3 3 6 2 7 2" xfId="25432" xr:uid="{00000000-0005-0000-0000-0000B3620000}"/>
    <cellStyle name="20% - Accent1 3 3 6 2 8" xfId="25433" xr:uid="{00000000-0005-0000-0000-0000B4620000}"/>
    <cellStyle name="20% - Accent1 3 3 6 2 8 2" xfId="25434" xr:uid="{00000000-0005-0000-0000-0000B5620000}"/>
    <cellStyle name="20% - Accent1 3 3 6 2 9" xfId="25435" xr:uid="{00000000-0005-0000-0000-0000B6620000}"/>
    <cellStyle name="20% - Accent1 3 3 6 3" xfId="25436" xr:uid="{00000000-0005-0000-0000-0000B7620000}"/>
    <cellStyle name="20% - Accent1 3 3 6 3 2" xfId="25437" xr:uid="{00000000-0005-0000-0000-0000B8620000}"/>
    <cellStyle name="20% - Accent1 3 3 6 3 2 2" xfId="25438" xr:uid="{00000000-0005-0000-0000-0000B9620000}"/>
    <cellStyle name="20% - Accent1 3 3 6 3 2 2 2" xfId="25439" xr:uid="{00000000-0005-0000-0000-0000BA620000}"/>
    <cellStyle name="20% - Accent1 3 3 6 3 2 2 2 2" xfId="25440" xr:uid="{00000000-0005-0000-0000-0000BB620000}"/>
    <cellStyle name="20% - Accent1 3 3 6 3 2 2 3" xfId="25441" xr:uid="{00000000-0005-0000-0000-0000BC620000}"/>
    <cellStyle name="20% - Accent1 3 3 6 3 2 3" xfId="25442" xr:uid="{00000000-0005-0000-0000-0000BD620000}"/>
    <cellStyle name="20% - Accent1 3 3 6 3 2 3 2" xfId="25443" xr:uid="{00000000-0005-0000-0000-0000BE620000}"/>
    <cellStyle name="20% - Accent1 3 3 6 3 2 4" xfId="25444" xr:uid="{00000000-0005-0000-0000-0000BF620000}"/>
    <cellStyle name="20% - Accent1 3 3 6 3 3" xfId="25445" xr:uid="{00000000-0005-0000-0000-0000C0620000}"/>
    <cellStyle name="20% - Accent1 3 3 6 3 3 2" xfId="25446" xr:uid="{00000000-0005-0000-0000-0000C1620000}"/>
    <cellStyle name="20% - Accent1 3 3 6 3 3 2 2" xfId="25447" xr:uid="{00000000-0005-0000-0000-0000C2620000}"/>
    <cellStyle name="20% - Accent1 3 3 6 3 3 2 2 2" xfId="25448" xr:uid="{00000000-0005-0000-0000-0000C3620000}"/>
    <cellStyle name="20% - Accent1 3 3 6 3 3 2 3" xfId="25449" xr:uid="{00000000-0005-0000-0000-0000C4620000}"/>
    <cellStyle name="20% - Accent1 3 3 6 3 3 3" xfId="25450" xr:uid="{00000000-0005-0000-0000-0000C5620000}"/>
    <cellStyle name="20% - Accent1 3 3 6 3 3 3 2" xfId="25451" xr:uid="{00000000-0005-0000-0000-0000C6620000}"/>
    <cellStyle name="20% - Accent1 3 3 6 3 3 4" xfId="25452" xr:uid="{00000000-0005-0000-0000-0000C7620000}"/>
    <cellStyle name="20% - Accent1 3 3 6 3 4" xfId="25453" xr:uid="{00000000-0005-0000-0000-0000C8620000}"/>
    <cellStyle name="20% - Accent1 3 3 6 3 4 2" xfId="25454" xr:uid="{00000000-0005-0000-0000-0000C9620000}"/>
    <cellStyle name="20% - Accent1 3 3 6 3 4 2 2" xfId="25455" xr:uid="{00000000-0005-0000-0000-0000CA620000}"/>
    <cellStyle name="20% - Accent1 3 3 6 3 4 2 2 2" xfId="25456" xr:uid="{00000000-0005-0000-0000-0000CB620000}"/>
    <cellStyle name="20% - Accent1 3 3 6 3 4 2 3" xfId="25457" xr:uid="{00000000-0005-0000-0000-0000CC620000}"/>
    <cellStyle name="20% - Accent1 3 3 6 3 4 3" xfId="25458" xr:uid="{00000000-0005-0000-0000-0000CD620000}"/>
    <cellStyle name="20% - Accent1 3 3 6 3 4 3 2" xfId="25459" xr:uid="{00000000-0005-0000-0000-0000CE620000}"/>
    <cellStyle name="20% - Accent1 3 3 6 3 4 4" xfId="25460" xr:uid="{00000000-0005-0000-0000-0000CF620000}"/>
    <cellStyle name="20% - Accent1 3 3 6 3 5" xfId="25461" xr:uid="{00000000-0005-0000-0000-0000D0620000}"/>
    <cellStyle name="20% - Accent1 3 3 6 3 5 2" xfId="25462" xr:uid="{00000000-0005-0000-0000-0000D1620000}"/>
    <cellStyle name="20% - Accent1 3 3 6 3 5 2 2" xfId="25463" xr:uid="{00000000-0005-0000-0000-0000D2620000}"/>
    <cellStyle name="20% - Accent1 3 3 6 3 5 3" xfId="25464" xr:uid="{00000000-0005-0000-0000-0000D3620000}"/>
    <cellStyle name="20% - Accent1 3 3 6 3 6" xfId="25465" xr:uid="{00000000-0005-0000-0000-0000D4620000}"/>
    <cellStyle name="20% - Accent1 3 3 6 3 6 2" xfId="25466" xr:uid="{00000000-0005-0000-0000-0000D5620000}"/>
    <cellStyle name="20% - Accent1 3 3 6 3 6 2 2" xfId="25467" xr:uid="{00000000-0005-0000-0000-0000D6620000}"/>
    <cellStyle name="20% - Accent1 3 3 6 3 6 3" xfId="25468" xr:uid="{00000000-0005-0000-0000-0000D7620000}"/>
    <cellStyle name="20% - Accent1 3 3 6 3 7" xfId="25469" xr:uid="{00000000-0005-0000-0000-0000D8620000}"/>
    <cellStyle name="20% - Accent1 3 3 6 3 7 2" xfId="25470" xr:uid="{00000000-0005-0000-0000-0000D9620000}"/>
    <cellStyle name="20% - Accent1 3 3 6 3 8" xfId="25471" xr:uid="{00000000-0005-0000-0000-0000DA620000}"/>
    <cellStyle name="20% - Accent1 3 3 6 3 8 2" xfId="25472" xr:uid="{00000000-0005-0000-0000-0000DB620000}"/>
    <cellStyle name="20% - Accent1 3 3 6 3 9" xfId="25473" xr:uid="{00000000-0005-0000-0000-0000DC620000}"/>
    <cellStyle name="20% - Accent1 3 3 6 4" xfId="25474" xr:uid="{00000000-0005-0000-0000-0000DD620000}"/>
    <cellStyle name="20% - Accent1 3 3 6 4 2" xfId="25475" xr:uid="{00000000-0005-0000-0000-0000DE620000}"/>
    <cellStyle name="20% - Accent1 3 3 6 4 2 2" xfId="25476" xr:uid="{00000000-0005-0000-0000-0000DF620000}"/>
    <cellStyle name="20% - Accent1 3 3 6 4 2 2 2" xfId="25477" xr:uid="{00000000-0005-0000-0000-0000E0620000}"/>
    <cellStyle name="20% - Accent1 3 3 6 4 2 3" xfId="25478" xr:uid="{00000000-0005-0000-0000-0000E1620000}"/>
    <cellStyle name="20% - Accent1 3 3 6 4 3" xfId="25479" xr:uid="{00000000-0005-0000-0000-0000E2620000}"/>
    <cellStyle name="20% - Accent1 3 3 6 4 3 2" xfId="25480" xr:uid="{00000000-0005-0000-0000-0000E3620000}"/>
    <cellStyle name="20% - Accent1 3 3 6 4 4" xfId="25481" xr:uid="{00000000-0005-0000-0000-0000E4620000}"/>
    <cellStyle name="20% - Accent1 3 3 6 5" xfId="25482" xr:uid="{00000000-0005-0000-0000-0000E5620000}"/>
    <cellStyle name="20% - Accent1 3 3 6 5 2" xfId="25483" xr:uid="{00000000-0005-0000-0000-0000E6620000}"/>
    <cellStyle name="20% - Accent1 3 3 6 5 2 2" xfId="25484" xr:uid="{00000000-0005-0000-0000-0000E7620000}"/>
    <cellStyle name="20% - Accent1 3 3 6 5 2 2 2" xfId="25485" xr:uid="{00000000-0005-0000-0000-0000E8620000}"/>
    <cellStyle name="20% - Accent1 3 3 6 5 2 3" xfId="25486" xr:uid="{00000000-0005-0000-0000-0000E9620000}"/>
    <cellStyle name="20% - Accent1 3 3 6 5 3" xfId="25487" xr:uid="{00000000-0005-0000-0000-0000EA620000}"/>
    <cellStyle name="20% - Accent1 3 3 6 5 3 2" xfId="25488" xr:uid="{00000000-0005-0000-0000-0000EB620000}"/>
    <cellStyle name="20% - Accent1 3 3 6 5 4" xfId="25489" xr:uid="{00000000-0005-0000-0000-0000EC620000}"/>
    <cellStyle name="20% - Accent1 3 3 6 6" xfId="25490" xr:uid="{00000000-0005-0000-0000-0000ED620000}"/>
    <cellStyle name="20% - Accent1 3 3 6 6 2" xfId="25491" xr:uid="{00000000-0005-0000-0000-0000EE620000}"/>
    <cellStyle name="20% - Accent1 3 3 6 6 2 2" xfId="25492" xr:uid="{00000000-0005-0000-0000-0000EF620000}"/>
    <cellStyle name="20% - Accent1 3 3 6 6 2 2 2" xfId="25493" xr:uid="{00000000-0005-0000-0000-0000F0620000}"/>
    <cellStyle name="20% - Accent1 3 3 6 6 2 3" xfId="25494" xr:uid="{00000000-0005-0000-0000-0000F1620000}"/>
    <cellStyle name="20% - Accent1 3 3 6 6 3" xfId="25495" xr:uid="{00000000-0005-0000-0000-0000F2620000}"/>
    <cellStyle name="20% - Accent1 3 3 6 6 3 2" xfId="25496" xr:uid="{00000000-0005-0000-0000-0000F3620000}"/>
    <cellStyle name="20% - Accent1 3 3 6 6 4" xfId="25497" xr:uid="{00000000-0005-0000-0000-0000F4620000}"/>
    <cellStyle name="20% - Accent1 3 3 6 7" xfId="25498" xr:uid="{00000000-0005-0000-0000-0000F5620000}"/>
    <cellStyle name="20% - Accent1 3 3 6 7 2" xfId="25499" xr:uid="{00000000-0005-0000-0000-0000F6620000}"/>
    <cellStyle name="20% - Accent1 3 3 6 7 2 2" xfId="25500" xr:uid="{00000000-0005-0000-0000-0000F7620000}"/>
    <cellStyle name="20% - Accent1 3 3 6 7 3" xfId="25501" xr:uid="{00000000-0005-0000-0000-0000F8620000}"/>
    <cellStyle name="20% - Accent1 3 3 6 8" xfId="25502" xr:uid="{00000000-0005-0000-0000-0000F9620000}"/>
    <cellStyle name="20% - Accent1 3 3 6 8 2" xfId="25503" xr:uid="{00000000-0005-0000-0000-0000FA620000}"/>
    <cellStyle name="20% - Accent1 3 3 6 8 2 2" xfId="25504" xr:uid="{00000000-0005-0000-0000-0000FB620000}"/>
    <cellStyle name="20% - Accent1 3 3 6 8 3" xfId="25505" xr:uid="{00000000-0005-0000-0000-0000FC620000}"/>
    <cellStyle name="20% - Accent1 3 3 6 9" xfId="25506" xr:uid="{00000000-0005-0000-0000-0000FD620000}"/>
    <cellStyle name="20% - Accent1 3 3 6 9 2" xfId="25507" xr:uid="{00000000-0005-0000-0000-0000FE620000}"/>
    <cellStyle name="20% - Accent1 3 3 7" xfId="25508" xr:uid="{00000000-0005-0000-0000-0000FF620000}"/>
    <cellStyle name="20% - Accent1 3 3 7 2" xfId="25509" xr:uid="{00000000-0005-0000-0000-000000630000}"/>
    <cellStyle name="20% - Accent1 3 3 7 2 2" xfId="25510" xr:uid="{00000000-0005-0000-0000-000001630000}"/>
    <cellStyle name="20% - Accent1 3 3 7 2 2 2" xfId="25511" xr:uid="{00000000-0005-0000-0000-000002630000}"/>
    <cellStyle name="20% - Accent1 3 3 7 2 2 2 2" xfId="25512" xr:uid="{00000000-0005-0000-0000-000003630000}"/>
    <cellStyle name="20% - Accent1 3 3 7 2 2 3" xfId="25513" xr:uid="{00000000-0005-0000-0000-000004630000}"/>
    <cellStyle name="20% - Accent1 3 3 7 2 3" xfId="25514" xr:uid="{00000000-0005-0000-0000-000005630000}"/>
    <cellStyle name="20% - Accent1 3 3 7 2 3 2" xfId="25515" xr:uid="{00000000-0005-0000-0000-000006630000}"/>
    <cellStyle name="20% - Accent1 3 3 7 2 4" xfId="25516" xr:uid="{00000000-0005-0000-0000-000007630000}"/>
    <cellStyle name="20% - Accent1 3 3 7 3" xfId="25517" xr:uid="{00000000-0005-0000-0000-000008630000}"/>
    <cellStyle name="20% - Accent1 3 3 7 3 2" xfId="25518" xr:uid="{00000000-0005-0000-0000-000009630000}"/>
    <cellStyle name="20% - Accent1 3 3 7 3 2 2" xfId="25519" xr:uid="{00000000-0005-0000-0000-00000A630000}"/>
    <cellStyle name="20% - Accent1 3 3 7 3 2 2 2" xfId="25520" xr:uid="{00000000-0005-0000-0000-00000B630000}"/>
    <cellStyle name="20% - Accent1 3 3 7 3 2 3" xfId="25521" xr:uid="{00000000-0005-0000-0000-00000C630000}"/>
    <cellStyle name="20% - Accent1 3 3 7 3 3" xfId="25522" xr:uid="{00000000-0005-0000-0000-00000D630000}"/>
    <cellStyle name="20% - Accent1 3 3 7 3 3 2" xfId="25523" xr:uid="{00000000-0005-0000-0000-00000E630000}"/>
    <cellStyle name="20% - Accent1 3 3 7 3 4" xfId="25524" xr:uid="{00000000-0005-0000-0000-00000F630000}"/>
    <cellStyle name="20% - Accent1 3 3 7 4" xfId="25525" xr:uid="{00000000-0005-0000-0000-000010630000}"/>
    <cellStyle name="20% - Accent1 3 3 7 4 2" xfId="25526" xr:uid="{00000000-0005-0000-0000-000011630000}"/>
    <cellStyle name="20% - Accent1 3 3 7 4 2 2" xfId="25527" xr:uid="{00000000-0005-0000-0000-000012630000}"/>
    <cellStyle name="20% - Accent1 3 3 7 4 2 2 2" xfId="25528" xr:uid="{00000000-0005-0000-0000-000013630000}"/>
    <cellStyle name="20% - Accent1 3 3 7 4 2 3" xfId="25529" xr:uid="{00000000-0005-0000-0000-000014630000}"/>
    <cellStyle name="20% - Accent1 3 3 7 4 3" xfId="25530" xr:uid="{00000000-0005-0000-0000-000015630000}"/>
    <cellStyle name="20% - Accent1 3 3 7 4 3 2" xfId="25531" xr:uid="{00000000-0005-0000-0000-000016630000}"/>
    <cellStyle name="20% - Accent1 3 3 7 4 4" xfId="25532" xr:uid="{00000000-0005-0000-0000-000017630000}"/>
    <cellStyle name="20% - Accent1 3 3 7 5" xfId="25533" xr:uid="{00000000-0005-0000-0000-000018630000}"/>
    <cellStyle name="20% - Accent1 3 3 7 5 2" xfId="25534" xr:uid="{00000000-0005-0000-0000-000019630000}"/>
    <cellStyle name="20% - Accent1 3 3 7 5 2 2" xfId="25535" xr:uid="{00000000-0005-0000-0000-00001A630000}"/>
    <cellStyle name="20% - Accent1 3 3 7 5 3" xfId="25536" xr:uid="{00000000-0005-0000-0000-00001B630000}"/>
    <cellStyle name="20% - Accent1 3 3 7 6" xfId="25537" xr:uid="{00000000-0005-0000-0000-00001C630000}"/>
    <cellStyle name="20% - Accent1 3 3 7 6 2" xfId="25538" xr:uid="{00000000-0005-0000-0000-00001D630000}"/>
    <cellStyle name="20% - Accent1 3 3 7 6 2 2" xfId="25539" xr:uid="{00000000-0005-0000-0000-00001E630000}"/>
    <cellStyle name="20% - Accent1 3 3 7 6 3" xfId="25540" xr:uid="{00000000-0005-0000-0000-00001F630000}"/>
    <cellStyle name="20% - Accent1 3 3 7 7" xfId="25541" xr:uid="{00000000-0005-0000-0000-000020630000}"/>
    <cellStyle name="20% - Accent1 3 3 7 7 2" xfId="25542" xr:uid="{00000000-0005-0000-0000-000021630000}"/>
    <cellStyle name="20% - Accent1 3 3 7 8" xfId="25543" xr:uid="{00000000-0005-0000-0000-000022630000}"/>
    <cellStyle name="20% - Accent1 3 3 7 8 2" xfId="25544" xr:uid="{00000000-0005-0000-0000-000023630000}"/>
    <cellStyle name="20% - Accent1 3 3 7 9" xfId="25545" xr:uid="{00000000-0005-0000-0000-000024630000}"/>
    <cellStyle name="20% - Accent1 3 3 8" xfId="25546" xr:uid="{00000000-0005-0000-0000-000025630000}"/>
    <cellStyle name="20% - Accent1 3 3 8 2" xfId="25547" xr:uid="{00000000-0005-0000-0000-000026630000}"/>
    <cellStyle name="20% - Accent1 3 3 8 2 2" xfId="25548" xr:uid="{00000000-0005-0000-0000-000027630000}"/>
    <cellStyle name="20% - Accent1 3 3 8 2 2 2" xfId="25549" xr:uid="{00000000-0005-0000-0000-000028630000}"/>
    <cellStyle name="20% - Accent1 3 3 8 2 2 2 2" xfId="25550" xr:uid="{00000000-0005-0000-0000-000029630000}"/>
    <cellStyle name="20% - Accent1 3 3 8 2 2 3" xfId="25551" xr:uid="{00000000-0005-0000-0000-00002A630000}"/>
    <cellStyle name="20% - Accent1 3 3 8 2 3" xfId="25552" xr:uid="{00000000-0005-0000-0000-00002B630000}"/>
    <cellStyle name="20% - Accent1 3 3 8 2 3 2" xfId="25553" xr:uid="{00000000-0005-0000-0000-00002C630000}"/>
    <cellStyle name="20% - Accent1 3 3 8 2 4" xfId="25554" xr:uid="{00000000-0005-0000-0000-00002D630000}"/>
    <cellStyle name="20% - Accent1 3 3 8 3" xfId="25555" xr:uid="{00000000-0005-0000-0000-00002E630000}"/>
    <cellStyle name="20% - Accent1 3 3 8 3 2" xfId="25556" xr:uid="{00000000-0005-0000-0000-00002F630000}"/>
    <cellStyle name="20% - Accent1 3 3 8 3 2 2" xfId="25557" xr:uid="{00000000-0005-0000-0000-000030630000}"/>
    <cellStyle name="20% - Accent1 3 3 8 3 2 2 2" xfId="25558" xr:uid="{00000000-0005-0000-0000-000031630000}"/>
    <cellStyle name="20% - Accent1 3 3 8 3 2 3" xfId="25559" xr:uid="{00000000-0005-0000-0000-000032630000}"/>
    <cellStyle name="20% - Accent1 3 3 8 3 3" xfId="25560" xr:uid="{00000000-0005-0000-0000-000033630000}"/>
    <cellStyle name="20% - Accent1 3 3 8 3 3 2" xfId="25561" xr:uid="{00000000-0005-0000-0000-000034630000}"/>
    <cellStyle name="20% - Accent1 3 3 8 3 4" xfId="25562" xr:uid="{00000000-0005-0000-0000-000035630000}"/>
    <cellStyle name="20% - Accent1 3 3 8 4" xfId="25563" xr:uid="{00000000-0005-0000-0000-000036630000}"/>
    <cellStyle name="20% - Accent1 3 3 8 4 2" xfId="25564" xr:uid="{00000000-0005-0000-0000-000037630000}"/>
    <cellStyle name="20% - Accent1 3 3 8 4 2 2" xfId="25565" xr:uid="{00000000-0005-0000-0000-000038630000}"/>
    <cellStyle name="20% - Accent1 3 3 8 4 2 2 2" xfId="25566" xr:uid="{00000000-0005-0000-0000-000039630000}"/>
    <cellStyle name="20% - Accent1 3 3 8 4 2 3" xfId="25567" xr:uid="{00000000-0005-0000-0000-00003A630000}"/>
    <cellStyle name="20% - Accent1 3 3 8 4 3" xfId="25568" xr:uid="{00000000-0005-0000-0000-00003B630000}"/>
    <cellStyle name="20% - Accent1 3 3 8 4 3 2" xfId="25569" xr:uid="{00000000-0005-0000-0000-00003C630000}"/>
    <cellStyle name="20% - Accent1 3 3 8 4 4" xfId="25570" xr:uid="{00000000-0005-0000-0000-00003D630000}"/>
    <cellStyle name="20% - Accent1 3 3 8 5" xfId="25571" xr:uid="{00000000-0005-0000-0000-00003E630000}"/>
    <cellStyle name="20% - Accent1 3 3 8 5 2" xfId="25572" xr:uid="{00000000-0005-0000-0000-00003F630000}"/>
    <cellStyle name="20% - Accent1 3 3 8 5 2 2" xfId="25573" xr:uid="{00000000-0005-0000-0000-000040630000}"/>
    <cellStyle name="20% - Accent1 3 3 8 5 3" xfId="25574" xr:uid="{00000000-0005-0000-0000-000041630000}"/>
    <cellStyle name="20% - Accent1 3 3 8 6" xfId="25575" xr:uid="{00000000-0005-0000-0000-000042630000}"/>
    <cellStyle name="20% - Accent1 3 3 8 6 2" xfId="25576" xr:uid="{00000000-0005-0000-0000-000043630000}"/>
    <cellStyle name="20% - Accent1 3 3 8 6 2 2" xfId="25577" xr:uid="{00000000-0005-0000-0000-000044630000}"/>
    <cellStyle name="20% - Accent1 3 3 8 6 3" xfId="25578" xr:uid="{00000000-0005-0000-0000-000045630000}"/>
    <cellStyle name="20% - Accent1 3 3 8 7" xfId="25579" xr:uid="{00000000-0005-0000-0000-000046630000}"/>
    <cellStyle name="20% - Accent1 3 3 8 7 2" xfId="25580" xr:uid="{00000000-0005-0000-0000-000047630000}"/>
    <cellStyle name="20% - Accent1 3 3 8 8" xfId="25581" xr:uid="{00000000-0005-0000-0000-000048630000}"/>
    <cellStyle name="20% - Accent1 3 3 8 8 2" xfId="25582" xr:uid="{00000000-0005-0000-0000-000049630000}"/>
    <cellStyle name="20% - Accent1 3 3 8 9" xfId="25583" xr:uid="{00000000-0005-0000-0000-00004A630000}"/>
    <cellStyle name="20% - Accent1 3 3 9" xfId="25584" xr:uid="{00000000-0005-0000-0000-00004B630000}"/>
    <cellStyle name="20% - Accent1 3 3 9 2" xfId="25585" xr:uid="{00000000-0005-0000-0000-00004C630000}"/>
    <cellStyle name="20% - Accent1 3 3 9 2 2" xfId="25586" xr:uid="{00000000-0005-0000-0000-00004D630000}"/>
    <cellStyle name="20% - Accent1 3 3 9 2 2 2" xfId="25587" xr:uid="{00000000-0005-0000-0000-00004E630000}"/>
    <cellStyle name="20% - Accent1 3 3 9 2 3" xfId="25588" xr:uid="{00000000-0005-0000-0000-00004F630000}"/>
    <cellStyle name="20% - Accent1 3 3 9 3" xfId="25589" xr:uid="{00000000-0005-0000-0000-000050630000}"/>
    <cellStyle name="20% - Accent1 3 3 9 3 2" xfId="25590" xr:uid="{00000000-0005-0000-0000-000051630000}"/>
    <cellStyle name="20% - Accent1 3 3 9 4" xfId="25591" xr:uid="{00000000-0005-0000-0000-000052630000}"/>
    <cellStyle name="20% - Accent1 3 4" xfId="25592" xr:uid="{00000000-0005-0000-0000-000053630000}"/>
    <cellStyle name="20% - Accent1 3 4 10" xfId="25593" xr:uid="{00000000-0005-0000-0000-000054630000}"/>
    <cellStyle name="20% - Accent1 3 4 10 2" xfId="25594" xr:uid="{00000000-0005-0000-0000-000055630000}"/>
    <cellStyle name="20% - Accent1 3 4 10 2 2" xfId="25595" xr:uid="{00000000-0005-0000-0000-000056630000}"/>
    <cellStyle name="20% - Accent1 3 4 10 2 2 2" xfId="25596" xr:uid="{00000000-0005-0000-0000-000057630000}"/>
    <cellStyle name="20% - Accent1 3 4 10 2 3" xfId="25597" xr:uid="{00000000-0005-0000-0000-000058630000}"/>
    <cellStyle name="20% - Accent1 3 4 10 3" xfId="25598" xr:uid="{00000000-0005-0000-0000-000059630000}"/>
    <cellStyle name="20% - Accent1 3 4 10 3 2" xfId="25599" xr:uid="{00000000-0005-0000-0000-00005A630000}"/>
    <cellStyle name="20% - Accent1 3 4 10 4" xfId="25600" xr:uid="{00000000-0005-0000-0000-00005B630000}"/>
    <cellStyle name="20% - Accent1 3 4 11" xfId="25601" xr:uid="{00000000-0005-0000-0000-00005C630000}"/>
    <cellStyle name="20% - Accent1 3 4 11 2" xfId="25602" xr:uid="{00000000-0005-0000-0000-00005D630000}"/>
    <cellStyle name="20% - Accent1 3 4 11 2 2" xfId="25603" xr:uid="{00000000-0005-0000-0000-00005E630000}"/>
    <cellStyle name="20% - Accent1 3 4 11 2 2 2" xfId="25604" xr:uid="{00000000-0005-0000-0000-00005F630000}"/>
    <cellStyle name="20% - Accent1 3 4 11 2 3" xfId="25605" xr:uid="{00000000-0005-0000-0000-000060630000}"/>
    <cellStyle name="20% - Accent1 3 4 11 3" xfId="25606" xr:uid="{00000000-0005-0000-0000-000061630000}"/>
    <cellStyle name="20% - Accent1 3 4 11 3 2" xfId="25607" xr:uid="{00000000-0005-0000-0000-000062630000}"/>
    <cellStyle name="20% - Accent1 3 4 11 4" xfId="25608" xr:uid="{00000000-0005-0000-0000-000063630000}"/>
    <cellStyle name="20% - Accent1 3 4 12" xfId="25609" xr:uid="{00000000-0005-0000-0000-000064630000}"/>
    <cellStyle name="20% - Accent1 3 4 12 2" xfId="25610" xr:uid="{00000000-0005-0000-0000-000065630000}"/>
    <cellStyle name="20% - Accent1 3 4 12 2 2" xfId="25611" xr:uid="{00000000-0005-0000-0000-000066630000}"/>
    <cellStyle name="20% - Accent1 3 4 12 3" xfId="25612" xr:uid="{00000000-0005-0000-0000-000067630000}"/>
    <cellStyle name="20% - Accent1 3 4 13" xfId="25613" xr:uid="{00000000-0005-0000-0000-000068630000}"/>
    <cellStyle name="20% - Accent1 3 4 13 2" xfId="25614" xr:uid="{00000000-0005-0000-0000-000069630000}"/>
    <cellStyle name="20% - Accent1 3 4 13 2 2" xfId="25615" xr:uid="{00000000-0005-0000-0000-00006A630000}"/>
    <cellStyle name="20% - Accent1 3 4 13 3" xfId="25616" xr:uid="{00000000-0005-0000-0000-00006B630000}"/>
    <cellStyle name="20% - Accent1 3 4 14" xfId="25617" xr:uid="{00000000-0005-0000-0000-00006C630000}"/>
    <cellStyle name="20% - Accent1 3 4 14 2" xfId="25618" xr:uid="{00000000-0005-0000-0000-00006D630000}"/>
    <cellStyle name="20% - Accent1 3 4 15" xfId="25619" xr:uid="{00000000-0005-0000-0000-00006E630000}"/>
    <cellStyle name="20% - Accent1 3 4 15 2" xfId="25620" xr:uid="{00000000-0005-0000-0000-00006F630000}"/>
    <cellStyle name="20% - Accent1 3 4 16" xfId="25621" xr:uid="{00000000-0005-0000-0000-000070630000}"/>
    <cellStyle name="20% - Accent1 3 4 2" xfId="25622" xr:uid="{00000000-0005-0000-0000-000071630000}"/>
    <cellStyle name="20% - Accent1 3 4 2 10" xfId="25623" xr:uid="{00000000-0005-0000-0000-000072630000}"/>
    <cellStyle name="20% - Accent1 3 4 2 10 2" xfId="25624" xr:uid="{00000000-0005-0000-0000-000073630000}"/>
    <cellStyle name="20% - Accent1 3 4 2 10 2 2" xfId="25625" xr:uid="{00000000-0005-0000-0000-000074630000}"/>
    <cellStyle name="20% - Accent1 3 4 2 10 2 2 2" xfId="25626" xr:uid="{00000000-0005-0000-0000-000075630000}"/>
    <cellStyle name="20% - Accent1 3 4 2 10 2 3" xfId="25627" xr:uid="{00000000-0005-0000-0000-000076630000}"/>
    <cellStyle name="20% - Accent1 3 4 2 10 3" xfId="25628" xr:uid="{00000000-0005-0000-0000-000077630000}"/>
    <cellStyle name="20% - Accent1 3 4 2 10 3 2" xfId="25629" xr:uid="{00000000-0005-0000-0000-000078630000}"/>
    <cellStyle name="20% - Accent1 3 4 2 10 4" xfId="25630" xr:uid="{00000000-0005-0000-0000-000079630000}"/>
    <cellStyle name="20% - Accent1 3 4 2 11" xfId="25631" xr:uid="{00000000-0005-0000-0000-00007A630000}"/>
    <cellStyle name="20% - Accent1 3 4 2 11 2" xfId="25632" xr:uid="{00000000-0005-0000-0000-00007B630000}"/>
    <cellStyle name="20% - Accent1 3 4 2 11 2 2" xfId="25633" xr:uid="{00000000-0005-0000-0000-00007C630000}"/>
    <cellStyle name="20% - Accent1 3 4 2 11 3" xfId="25634" xr:uid="{00000000-0005-0000-0000-00007D630000}"/>
    <cellStyle name="20% - Accent1 3 4 2 12" xfId="25635" xr:uid="{00000000-0005-0000-0000-00007E630000}"/>
    <cellStyle name="20% - Accent1 3 4 2 12 2" xfId="25636" xr:uid="{00000000-0005-0000-0000-00007F630000}"/>
    <cellStyle name="20% - Accent1 3 4 2 12 2 2" xfId="25637" xr:uid="{00000000-0005-0000-0000-000080630000}"/>
    <cellStyle name="20% - Accent1 3 4 2 12 3" xfId="25638" xr:uid="{00000000-0005-0000-0000-000081630000}"/>
    <cellStyle name="20% - Accent1 3 4 2 13" xfId="25639" xr:uid="{00000000-0005-0000-0000-000082630000}"/>
    <cellStyle name="20% - Accent1 3 4 2 13 2" xfId="25640" xr:uid="{00000000-0005-0000-0000-000083630000}"/>
    <cellStyle name="20% - Accent1 3 4 2 14" xfId="25641" xr:uid="{00000000-0005-0000-0000-000084630000}"/>
    <cellStyle name="20% - Accent1 3 4 2 14 2" xfId="25642" xr:uid="{00000000-0005-0000-0000-000085630000}"/>
    <cellStyle name="20% - Accent1 3 4 2 15" xfId="25643" xr:uid="{00000000-0005-0000-0000-000086630000}"/>
    <cellStyle name="20% - Accent1 3 4 2 2" xfId="25644" xr:uid="{00000000-0005-0000-0000-000087630000}"/>
    <cellStyle name="20% - Accent1 3 4 2 2 10" xfId="25645" xr:uid="{00000000-0005-0000-0000-000088630000}"/>
    <cellStyle name="20% - Accent1 3 4 2 2 10 2" xfId="25646" xr:uid="{00000000-0005-0000-0000-000089630000}"/>
    <cellStyle name="20% - Accent1 3 4 2 2 10 2 2" xfId="25647" xr:uid="{00000000-0005-0000-0000-00008A630000}"/>
    <cellStyle name="20% - Accent1 3 4 2 2 10 3" xfId="25648" xr:uid="{00000000-0005-0000-0000-00008B630000}"/>
    <cellStyle name="20% - Accent1 3 4 2 2 11" xfId="25649" xr:uid="{00000000-0005-0000-0000-00008C630000}"/>
    <cellStyle name="20% - Accent1 3 4 2 2 11 2" xfId="25650" xr:uid="{00000000-0005-0000-0000-00008D630000}"/>
    <cellStyle name="20% - Accent1 3 4 2 2 11 2 2" xfId="25651" xr:uid="{00000000-0005-0000-0000-00008E630000}"/>
    <cellStyle name="20% - Accent1 3 4 2 2 11 3" xfId="25652" xr:uid="{00000000-0005-0000-0000-00008F630000}"/>
    <cellStyle name="20% - Accent1 3 4 2 2 12" xfId="25653" xr:uid="{00000000-0005-0000-0000-000090630000}"/>
    <cellStyle name="20% - Accent1 3 4 2 2 12 2" xfId="25654" xr:uid="{00000000-0005-0000-0000-000091630000}"/>
    <cellStyle name="20% - Accent1 3 4 2 2 13" xfId="25655" xr:uid="{00000000-0005-0000-0000-000092630000}"/>
    <cellStyle name="20% - Accent1 3 4 2 2 13 2" xfId="25656" xr:uid="{00000000-0005-0000-0000-000093630000}"/>
    <cellStyle name="20% - Accent1 3 4 2 2 14" xfId="25657" xr:uid="{00000000-0005-0000-0000-000094630000}"/>
    <cellStyle name="20% - Accent1 3 4 2 2 2" xfId="25658" xr:uid="{00000000-0005-0000-0000-000095630000}"/>
    <cellStyle name="20% - Accent1 3 4 2 2 2 10" xfId="25659" xr:uid="{00000000-0005-0000-0000-000096630000}"/>
    <cellStyle name="20% - Accent1 3 4 2 2 2 10 2" xfId="25660" xr:uid="{00000000-0005-0000-0000-000097630000}"/>
    <cellStyle name="20% - Accent1 3 4 2 2 2 11" xfId="25661" xr:uid="{00000000-0005-0000-0000-000098630000}"/>
    <cellStyle name="20% - Accent1 3 4 2 2 2 2" xfId="25662" xr:uid="{00000000-0005-0000-0000-000099630000}"/>
    <cellStyle name="20% - Accent1 3 4 2 2 2 2 2" xfId="25663" xr:uid="{00000000-0005-0000-0000-00009A630000}"/>
    <cellStyle name="20% - Accent1 3 4 2 2 2 2 2 2" xfId="25664" xr:uid="{00000000-0005-0000-0000-00009B630000}"/>
    <cellStyle name="20% - Accent1 3 4 2 2 2 2 2 2 2" xfId="25665" xr:uid="{00000000-0005-0000-0000-00009C630000}"/>
    <cellStyle name="20% - Accent1 3 4 2 2 2 2 2 2 2 2" xfId="25666" xr:uid="{00000000-0005-0000-0000-00009D630000}"/>
    <cellStyle name="20% - Accent1 3 4 2 2 2 2 2 2 3" xfId="25667" xr:uid="{00000000-0005-0000-0000-00009E630000}"/>
    <cellStyle name="20% - Accent1 3 4 2 2 2 2 2 3" xfId="25668" xr:uid="{00000000-0005-0000-0000-00009F630000}"/>
    <cellStyle name="20% - Accent1 3 4 2 2 2 2 2 3 2" xfId="25669" xr:uid="{00000000-0005-0000-0000-0000A0630000}"/>
    <cellStyle name="20% - Accent1 3 4 2 2 2 2 2 4" xfId="25670" xr:uid="{00000000-0005-0000-0000-0000A1630000}"/>
    <cellStyle name="20% - Accent1 3 4 2 2 2 2 3" xfId="25671" xr:uid="{00000000-0005-0000-0000-0000A2630000}"/>
    <cellStyle name="20% - Accent1 3 4 2 2 2 2 3 2" xfId="25672" xr:uid="{00000000-0005-0000-0000-0000A3630000}"/>
    <cellStyle name="20% - Accent1 3 4 2 2 2 2 3 2 2" xfId="25673" xr:uid="{00000000-0005-0000-0000-0000A4630000}"/>
    <cellStyle name="20% - Accent1 3 4 2 2 2 2 3 2 2 2" xfId="25674" xr:uid="{00000000-0005-0000-0000-0000A5630000}"/>
    <cellStyle name="20% - Accent1 3 4 2 2 2 2 3 2 3" xfId="25675" xr:uid="{00000000-0005-0000-0000-0000A6630000}"/>
    <cellStyle name="20% - Accent1 3 4 2 2 2 2 3 3" xfId="25676" xr:uid="{00000000-0005-0000-0000-0000A7630000}"/>
    <cellStyle name="20% - Accent1 3 4 2 2 2 2 3 3 2" xfId="25677" xr:uid="{00000000-0005-0000-0000-0000A8630000}"/>
    <cellStyle name="20% - Accent1 3 4 2 2 2 2 3 4" xfId="25678" xr:uid="{00000000-0005-0000-0000-0000A9630000}"/>
    <cellStyle name="20% - Accent1 3 4 2 2 2 2 4" xfId="25679" xr:uid="{00000000-0005-0000-0000-0000AA630000}"/>
    <cellStyle name="20% - Accent1 3 4 2 2 2 2 4 2" xfId="25680" xr:uid="{00000000-0005-0000-0000-0000AB630000}"/>
    <cellStyle name="20% - Accent1 3 4 2 2 2 2 4 2 2" xfId="25681" xr:uid="{00000000-0005-0000-0000-0000AC630000}"/>
    <cellStyle name="20% - Accent1 3 4 2 2 2 2 4 2 2 2" xfId="25682" xr:uid="{00000000-0005-0000-0000-0000AD630000}"/>
    <cellStyle name="20% - Accent1 3 4 2 2 2 2 4 2 3" xfId="25683" xr:uid="{00000000-0005-0000-0000-0000AE630000}"/>
    <cellStyle name="20% - Accent1 3 4 2 2 2 2 4 3" xfId="25684" xr:uid="{00000000-0005-0000-0000-0000AF630000}"/>
    <cellStyle name="20% - Accent1 3 4 2 2 2 2 4 3 2" xfId="25685" xr:uid="{00000000-0005-0000-0000-0000B0630000}"/>
    <cellStyle name="20% - Accent1 3 4 2 2 2 2 4 4" xfId="25686" xr:uid="{00000000-0005-0000-0000-0000B1630000}"/>
    <cellStyle name="20% - Accent1 3 4 2 2 2 2 5" xfId="25687" xr:uid="{00000000-0005-0000-0000-0000B2630000}"/>
    <cellStyle name="20% - Accent1 3 4 2 2 2 2 5 2" xfId="25688" xr:uid="{00000000-0005-0000-0000-0000B3630000}"/>
    <cellStyle name="20% - Accent1 3 4 2 2 2 2 5 2 2" xfId="25689" xr:uid="{00000000-0005-0000-0000-0000B4630000}"/>
    <cellStyle name="20% - Accent1 3 4 2 2 2 2 5 3" xfId="25690" xr:uid="{00000000-0005-0000-0000-0000B5630000}"/>
    <cellStyle name="20% - Accent1 3 4 2 2 2 2 6" xfId="25691" xr:uid="{00000000-0005-0000-0000-0000B6630000}"/>
    <cellStyle name="20% - Accent1 3 4 2 2 2 2 6 2" xfId="25692" xr:uid="{00000000-0005-0000-0000-0000B7630000}"/>
    <cellStyle name="20% - Accent1 3 4 2 2 2 2 6 2 2" xfId="25693" xr:uid="{00000000-0005-0000-0000-0000B8630000}"/>
    <cellStyle name="20% - Accent1 3 4 2 2 2 2 6 3" xfId="25694" xr:uid="{00000000-0005-0000-0000-0000B9630000}"/>
    <cellStyle name="20% - Accent1 3 4 2 2 2 2 7" xfId="25695" xr:uid="{00000000-0005-0000-0000-0000BA630000}"/>
    <cellStyle name="20% - Accent1 3 4 2 2 2 2 7 2" xfId="25696" xr:uid="{00000000-0005-0000-0000-0000BB630000}"/>
    <cellStyle name="20% - Accent1 3 4 2 2 2 2 8" xfId="25697" xr:uid="{00000000-0005-0000-0000-0000BC630000}"/>
    <cellStyle name="20% - Accent1 3 4 2 2 2 2 8 2" xfId="25698" xr:uid="{00000000-0005-0000-0000-0000BD630000}"/>
    <cellStyle name="20% - Accent1 3 4 2 2 2 2 9" xfId="25699" xr:uid="{00000000-0005-0000-0000-0000BE630000}"/>
    <cellStyle name="20% - Accent1 3 4 2 2 2 3" xfId="25700" xr:uid="{00000000-0005-0000-0000-0000BF630000}"/>
    <cellStyle name="20% - Accent1 3 4 2 2 2 3 2" xfId="25701" xr:uid="{00000000-0005-0000-0000-0000C0630000}"/>
    <cellStyle name="20% - Accent1 3 4 2 2 2 3 2 2" xfId="25702" xr:uid="{00000000-0005-0000-0000-0000C1630000}"/>
    <cellStyle name="20% - Accent1 3 4 2 2 2 3 2 2 2" xfId="25703" xr:uid="{00000000-0005-0000-0000-0000C2630000}"/>
    <cellStyle name="20% - Accent1 3 4 2 2 2 3 2 2 2 2" xfId="25704" xr:uid="{00000000-0005-0000-0000-0000C3630000}"/>
    <cellStyle name="20% - Accent1 3 4 2 2 2 3 2 2 3" xfId="25705" xr:uid="{00000000-0005-0000-0000-0000C4630000}"/>
    <cellStyle name="20% - Accent1 3 4 2 2 2 3 2 3" xfId="25706" xr:uid="{00000000-0005-0000-0000-0000C5630000}"/>
    <cellStyle name="20% - Accent1 3 4 2 2 2 3 2 3 2" xfId="25707" xr:uid="{00000000-0005-0000-0000-0000C6630000}"/>
    <cellStyle name="20% - Accent1 3 4 2 2 2 3 2 4" xfId="25708" xr:uid="{00000000-0005-0000-0000-0000C7630000}"/>
    <cellStyle name="20% - Accent1 3 4 2 2 2 3 3" xfId="25709" xr:uid="{00000000-0005-0000-0000-0000C8630000}"/>
    <cellStyle name="20% - Accent1 3 4 2 2 2 3 3 2" xfId="25710" xr:uid="{00000000-0005-0000-0000-0000C9630000}"/>
    <cellStyle name="20% - Accent1 3 4 2 2 2 3 3 2 2" xfId="25711" xr:uid="{00000000-0005-0000-0000-0000CA630000}"/>
    <cellStyle name="20% - Accent1 3 4 2 2 2 3 3 2 2 2" xfId="25712" xr:uid="{00000000-0005-0000-0000-0000CB630000}"/>
    <cellStyle name="20% - Accent1 3 4 2 2 2 3 3 2 3" xfId="25713" xr:uid="{00000000-0005-0000-0000-0000CC630000}"/>
    <cellStyle name="20% - Accent1 3 4 2 2 2 3 3 3" xfId="25714" xr:uid="{00000000-0005-0000-0000-0000CD630000}"/>
    <cellStyle name="20% - Accent1 3 4 2 2 2 3 3 3 2" xfId="25715" xr:uid="{00000000-0005-0000-0000-0000CE630000}"/>
    <cellStyle name="20% - Accent1 3 4 2 2 2 3 3 4" xfId="25716" xr:uid="{00000000-0005-0000-0000-0000CF630000}"/>
    <cellStyle name="20% - Accent1 3 4 2 2 2 3 4" xfId="25717" xr:uid="{00000000-0005-0000-0000-0000D0630000}"/>
    <cellStyle name="20% - Accent1 3 4 2 2 2 3 4 2" xfId="25718" xr:uid="{00000000-0005-0000-0000-0000D1630000}"/>
    <cellStyle name="20% - Accent1 3 4 2 2 2 3 4 2 2" xfId="25719" xr:uid="{00000000-0005-0000-0000-0000D2630000}"/>
    <cellStyle name="20% - Accent1 3 4 2 2 2 3 4 2 2 2" xfId="25720" xr:uid="{00000000-0005-0000-0000-0000D3630000}"/>
    <cellStyle name="20% - Accent1 3 4 2 2 2 3 4 2 3" xfId="25721" xr:uid="{00000000-0005-0000-0000-0000D4630000}"/>
    <cellStyle name="20% - Accent1 3 4 2 2 2 3 4 3" xfId="25722" xr:uid="{00000000-0005-0000-0000-0000D5630000}"/>
    <cellStyle name="20% - Accent1 3 4 2 2 2 3 4 3 2" xfId="25723" xr:uid="{00000000-0005-0000-0000-0000D6630000}"/>
    <cellStyle name="20% - Accent1 3 4 2 2 2 3 4 4" xfId="25724" xr:uid="{00000000-0005-0000-0000-0000D7630000}"/>
    <cellStyle name="20% - Accent1 3 4 2 2 2 3 5" xfId="25725" xr:uid="{00000000-0005-0000-0000-0000D8630000}"/>
    <cellStyle name="20% - Accent1 3 4 2 2 2 3 5 2" xfId="25726" xr:uid="{00000000-0005-0000-0000-0000D9630000}"/>
    <cellStyle name="20% - Accent1 3 4 2 2 2 3 5 2 2" xfId="25727" xr:uid="{00000000-0005-0000-0000-0000DA630000}"/>
    <cellStyle name="20% - Accent1 3 4 2 2 2 3 5 3" xfId="25728" xr:uid="{00000000-0005-0000-0000-0000DB630000}"/>
    <cellStyle name="20% - Accent1 3 4 2 2 2 3 6" xfId="25729" xr:uid="{00000000-0005-0000-0000-0000DC630000}"/>
    <cellStyle name="20% - Accent1 3 4 2 2 2 3 6 2" xfId="25730" xr:uid="{00000000-0005-0000-0000-0000DD630000}"/>
    <cellStyle name="20% - Accent1 3 4 2 2 2 3 6 2 2" xfId="25731" xr:uid="{00000000-0005-0000-0000-0000DE630000}"/>
    <cellStyle name="20% - Accent1 3 4 2 2 2 3 6 3" xfId="25732" xr:uid="{00000000-0005-0000-0000-0000DF630000}"/>
    <cellStyle name="20% - Accent1 3 4 2 2 2 3 7" xfId="25733" xr:uid="{00000000-0005-0000-0000-0000E0630000}"/>
    <cellStyle name="20% - Accent1 3 4 2 2 2 3 7 2" xfId="25734" xr:uid="{00000000-0005-0000-0000-0000E1630000}"/>
    <cellStyle name="20% - Accent1 3 4 2 2 2 3 8" xfId="25735" xr:uid="{00000000-0005-0000-0000-0000E2630000}"/>
    <cellStyle name="20% - Accent1 3 4 2 2 2 3 8 2" xfId="25736" xr:uid="{00000000-0005-0000-0000-0000E3630000}"/>
    <cellStyle name="20% - Accent1 3 4 2 2 2 3 9" xfId="25737" xr:uid="{00000000-0005-0000-0000-0000E4630000}"/>
    <cellStyle name="20% - Accent1 3 4 2 2 2 4" xfId="25738" xr:uid="{00000000-0005-0000-0000-0000E5630000}"/>
    <cellStyle name="20% - Accent1 3 4 2 2 2 4 2" xfId="25739" xr:uid="{00000000-0005-0000-0000-0000E6630000}"/>
    <cellStyle name="20% - Accent1 3 4 2 2 2 4 2 2" xfId="25740" xr:uid="{00000000-0005-0000-0000-0000E7630000}"/>
    <cellStyle name="20% - Accent1 3 4 2 2 2 4 2 2 2" xfId="25741" xr:uid="{00000000-0005-0000-0000-0000E8630000}"/>
    <cellStyle name="20% - Accent1 3 4 2 2 2 4 2 3" xfId="25742" xr:uid="{00000000-0005-0000-0000-0000E9630000}"/>
    <cellStyle name="20% - Accent1 3 4 2 2 2 4 3" xfId="25743" xr:uid="{00000000-0005-0000-0000-0000EA630000}"/>
    <cellStyle name="20% - Accent1 3 4 2 2 2 4 3 2" xfId="25744" xr:uid="{00000000-0005-0000-0000-0000EB630000}"/>
    <cellStyle name="20% - Accent1 3 4 2 2 2 4 4" xfId="25745" xr:uid="{00000000-0005-0000-0000-0000EC630000}"/>
    <cellStyle name="20% - Accent1 3 4 2 2 2 5" xfId="25746" xr:uid="{00000000-0005-0000-0000-0000ED630000}"/>
    <cellStyle name="20% - Accent1 3 4 2 2 2 5 2" xfId="25747" xr:uid="{00000000-0005-0000-0000-0000EE630000}"/>
    <cellStyle name="20% - Accent1 3 4 2 2 2 5 2 2" xfId="25748" xr:uid="{00000000-0005-0000-0000-0000EF630000}"/>
    <cellStyle name="20% - Accent1 3 4 2 2 2 5 2 2 2" xfId="25749" xr:uid="{00000000-0005-0000-0000-0000F0630000}"/>
    <cellStyle name="20% - Accent1 3 4 2 2 2 5 2 3" xfId="25750" xr:uid="{00000000-0005-0000-0000-0000F1630000}"/>
    <cellStyle name="20% - Accent1 3 4 2 2 2 5 3" xfId="25751" xr:uid="{00000000-0005-0000-0000-0000F2630000}"/>
    <cellStyle name="20% - Accent1 3 4 2 2 2 5 3 2" xfId="25752" xr:uid="{00000000-0005-0000-0000-0000F3630000}"/>
    <cellStyle name="20% - Accent1 3 4 2 2 2 5 4" xfId="25753" xr:uid="{00000000-0005-0000-0000-0000F4630000}"/>
    <cellStyle name="20% - Accent1 3 4 2 2 2 6" xfId="25754" xr:uid="{00000000-0005-0000-0000-0000F5630000}"/>
    <cellStyle name="20% - Accent1 3 4 2 2 2 6 2" xfId="25755" xr:uid="{00000000-0005-0000-0000-0000F6630000}"/>
    <cellStyle name="20% - Accent1 3 4 2 2 2 6 2 2" xfId="25756" xr:uid="{00000000-0005-0000-0000-0000F7630000}"/>
    <cellStyle name="20% - Accent1 3 4 2 2 2 6 2 2 2" xfId="25757" xr:uid="{00000000-0005-0000-0000-0000F8630000}"/>
    <cellStyle name="20% - Accent1 3 4 2 2 2 6 2 3" xfId="25758" xr:uid="{00000000-0005-0000-0000-0000F9630000}"/>
    <cellStyle name="20% - Accent1 3 4 2 2 2 6 3" xfId="25759" xr:uid="{00000000-0005-0000-0000-0000FA630000}"/>
    <cellStyle name="20% - Accent1 3 4 2 2 2 6 3 2" xfId="25760" xr:uid="{00000000-0005-0000-0000-0000FB630000}"/>
    <cellStyle name="20% - Accent1 3 4 2 2 2 6 4" xfId="25761" xr:uid="{00000000-0005-0000-0000-0000FC630000}"/>
    <cellStyle name="20% - Accent1 3 4 2 2 2 7" xfId="25762" xr:uid="{00000000-0005-0000-0000-0000FD630000}"/>
    <cellStyle name="20% - Accent1 3 4 2 2 2 7 2" xfId="25763" xr:uid="{00000000-0005-0000-0000-0000FE630000}"/>
    <cellStyle name="20% - Accent1 3 4 2 2 2 7 2 2" xfId="25764" xr:uid="{00000000-0005-0000-0000-0000FF630000}"/>
    <cellStyle name="20% - Accent1 3 4 2 2 2 7 3" xfId="25765" xr:uid="{00000000-0005-0000-0000-000000640000}"/>
    <cellStyle name="20% - Accent1 3 4 2 2 2 8" xfId="25766" xr:uid="{00000000-0005-0000-0000-000001640000}"/>
    <cellStyle name="20% - Accent1 3 4 2 2 2 8 2" xfId="25767" xr:uid="{00000000-0005-0000-0000-000002640000}"/>
    <cellStyle name="20% - Accent1 3 4 2 2 2 8 2 2" xfId="25768" xr:uid="{00000000-0005-0000-0000-000003640000}"/>
    <cellStyle name="20% - Accent1 3 4 2 2 2 8 3" xfId="25769" xr:uid="{00000000-0005-0000-0000-000004640000}"/>
    <cellStyle name="20% - Accent1 3 4 2 2 2 9" xfId="25770" xr:uid="{00000000-0005-0000-0000-000005640000}"/>
    <cellStyle name="20% - Accent1 3 4 2 2 2 9 2" xfId="25771" xr:uid="{00000000-0005-0000-0000-000006640000}"/>
    <cellStyle name="20% - Accent1 3 4 2 2 3" xfId="25772" xr:uid="{00000000-0005-0000-0000-000007640000}"/>
    <cellStyle name="20% - Accent1 3 4 2 2 3 10" xfId="25773" xr:uid="{00000000-0005-0000-0000-000008640000}"/>
    <cellStyle name="20% - Accent1 3 4 2 2 3 10 2" xfId="25774" xr:uid="{00000000-0005-0000-0000-000009640000}"/>
    <cellStyle name="20% - Accent1 3 4 2 2 3 11" xfId="25775" xr:uid="{00000000-0005-0000-0000-00000A640000}"/>
    <cellStyle name="20% - Accent1 3 4 2 2 3 2" xfId="25776" xr:uid="{00000000-0005-0000-0000-00000B640000}"/>
    <cellStyle name="20% - Accent1 3 4 2 2 3 2 2" xfId="25777" xr:uid="{00000000-0005-0000-0000-00000C640000}"/>
    <cellStyle name="20% - Accent1 3 4 2 2 3 2 2 2" xfId="25778" xr:uid="{00000000-0005-0000-0000-00000D640000}"/>
    <cellStyle name="20% - Accent1 3 4 2 2 3 2 2 2 2" xfId="25779" xr:uid="{00000000-0005-0000-0000-00000E640000}"/>
    <cellStyle name="20% - Accent1 3 4 2 2 3 2 2 2 2 2" xfId="25780" xr:uid="{00000000-0005-0000-0000-00000F640000}"/>
    <cellStyle name="20% - Accent1 3 4 2 2 3 2 2 2 3" xfId="25781" xr:uid="{00000000-0005-0000-0000-000010640000}"/>
    <cellStyle name="20% - Accent1 3 4 2 2 3 2 2 3" xfId="25782" xr:uid="{00000000-0005-0000-0000-000011640000}"/>
    <cellStyle name="20% - Accent1 3 4 2 2 3 2 2 3 2" xfId="25783" xr:uid="{00000000-0005-0000-0000-000012640000}"/>
    <cellStyle name="20% - Accent1 3 4 2 2 3 2 2 4" xfId="25784" xr:uid="{00000000-0005-0000-0000-000013640000}"/>
    <cellStyle name="20% - Accent1 3 4 2 2 3 2 3" xfId="25785" xr:uid="{00000000-0005-0000-0000-000014640000}"/>
    <cellStyle name="20% - Accent1 3 4 2 2 3 2 3 2" xfId="25786" xr:uid="{00000000-0005-0000-0000-000015640000}"/>
    <cellStyle name="20% - Accent1 3 4 2 2 3 2 3 2 2" xfId="25787" xr:uid="{00000000-0005-0000-0000-000016640000}"/>
    <cellStyle name="20% - Accent1 3 4 2 2 3 2 3 2 2 2" xfId="25788" xr:uid="{00000000-0005-0000-0000-000017640000}"/>
    <cellStyle name="20% - Accent1 3 4 2 2 3 2 3 2 3" xfId="25789" xr:uid="{00000000-0005-0000-0000-000018640000}"/>
    <cellStyle name="20% - Accent1 3 4 2 2 3 2 3 3" xfId="25790" xr:uid="{00000000-0005-0000-0000-000019640000}"/>
    <cellStyle name="20% - Accent1 3 4 2 2 3 2 3 3 2" xfId="25791" xr:uid="{00000000-0005-0000-0000-00001A640000}"/>
    <cellStyle name="20% - Accent1 3 4 2 2 3 2 3 4" xfId="25792" xr:uid="{00000000-0005-0000-0000-00001B640000}"/>
    <cellStyle name="20% - Accent1 3 4 2 2 3 2 4" xfId="25793" xr:uid="{00000000-0005-0000-0000-00001C640000}"/>
    <cellStyle name="20% - Accent1 3 4 2 2 3 2 4 2" xfId="25794" xr:uid="{00000000-0005-0000-0000-00001D640000}"/>
    <cellStyle name="20% - Accent1 3 4 2 2 3 2 4 2 2" xfId="25795" xr:uid="{00000000-0005-0000-0000-00001E640000}"/>
    <cellStyle name="20% - Accent1 3 4 2 2 3 2 4 2 2 2" xfId="25796" xr:uid="{00000000-0005-0000-0000-00001F640000}"/>
    <cellStyle name="20% - Accent1 3 4 2 2 3 2 4 2 3" xfId="25797" xr:uid="{00000000-0005-0000-0000-000020640000}"/>
    <cellStyle name="20% - Accent1 3 4 2 2 3 2 4 3" xfId="25798" xr:uid="{00000000-0005-0000-0000-000021640000}"/>
    <cellStyle name="20% - Accent1 3 4 2 2 3 2 4 3 2" xfId="25799" xr:uid="{00000000-0005-0000-0000-000022640000}"/>
    <cellStyle name="20% - Accent1 3 4 2 2 3 2 4 4" xfId="25800" xr:uid="{00000000-0005-0000-0000-000023640000}"/>
    <cellStyle name="20% - Accent1 3 4 2 2 3 2 5" xfId="25801" xr:uid="{00000000-0005-0000-0000-000024640000}"/>
    <cellStyle name="20% - Accent1 3 4 2 2 3 2 5 2" xfId="25802" xr:uid="{00000000-0005-0000-0000-000025640000}"/>
    <cellStyle name="20% - Accent1 3 4 2 2 3 2 5 2 2" xfId="25803" xr:uid="{00000000-0005-0000-0000-000026640000}"/>
    <cellStyle name="20% - Accent1 3 4 2 2 3 2 5 3" xfId="25804" xr:uid="{00000000-0005-0000-0000-000027640000}"/>
    <cellStyle name="20% - Accent1 3 4 2 2 3 2 6" xfId="25805" xr:uid="{00000000-0005-0000-0000-000028640000}"/>
    <cellStyle name="20% - Accent1 3 4 2 2 3 2 6 2" xfId="25806" xr:uid="{00000000-0005-0000-0000-000029640000}"/>
    <cellStyle name="20% - Accent1 3 4 2 2 3 2 6 2 2" xfId="25807" xr:uid="{00000000-0005-0000-0000-00002A640000}"/>
    <cellStyle name="20% - Accent1 3 4 2 2 3 2 6 3" xfId="25808" xr:uid="{00000000-0005-0000-0000-00002B640000}"/>
    <cellStyle name="20% - Accent1 3 4 2 2 3 2 7" xfId="25809" xr:uid="{00000000-0005-0000-0000-00002C640000}"/>
    <cellStyle name="20% - Accent1 3 4 2 2 3 2 7 2" xfId="25810" xr:uid="{00000000-0005-0000-0000-00002D640000}"/>
    <cellStyle name="20% - Accent1 3 4 2 2 3 2 8" xfId="25811" xr:uid="{00000000-0005-0000-0000-00002E640000}"/>
    <cellStyle name="20% - Accent1 3 4 2 2 3 2 8 2" xfId="25812" xr:uid="{00000000-0005-0000-0000-00002F640000}"/>
    <cellStyle name="20% - Accent1 3 4 2 2 3 2 9" xfId="25813" xr:uid="{00000000-0005-0000-0000-000030640000}"/>
    <cellStyle name="20% - Accent1 3 4 2 2 3 3" xfId="25814" xr:uid="{00000000-0005-0000-0000-000031640000}"/>
    <cellStyle name="20% - Accent1 3 4 2 2 3 3 2" xfId="25815" xr:uid="{00000000-0005-0000-0000-000032640000}"/>
    <cellStyle name="20% - Accent1 3 4 2 2 3 3 2 2" xfId="25816" xr:uid="{00000000-0005-0000-0000-000033640000}"/>
    <cellStyle name="20% - Accent1 3 4 2 2 3 3 2 2 2" xfId="25817" xr:uid="{00000000-0005-0000-0000-000034640000}"/>
    <cellStyle name="20% - Accent1 3 4 2 2 3 3 2 2 2 2" xfId="25818" xr:uid="{00000000-0005-0000-0000-000035640000}"/>
    <cellStyle name="20% - Accent1 3 4 2 2 3 3 2 2 3" xfId="25819" xr:uid="{00000000-0005-0000-0000-000036640000}"/>
    <cellStyle name="20% - Accent1 3 4 2 2 3 3 2 3" xfId="25820" xr:uid="{00000000-0005-0000-0000-000037640000}"/>
    <cellStyle name="20% - Accent1 3 4 2 2 3 3 2 3 2" xfId="25821" xr:uid="{00000000-0005-0000-0000-000038640000}"/>
    <cellStyle name="20% - Accent1 3 4 2 2 3 3 2 4" xfId="25822" xr:uid="{00000000-0005-0000-0000-000039640000}"/>
    <cellStyle name="20% - Accent1 3 4 2 2 3 3 3" xfId="25823" xr:uid="{00000000-0005-0000-0000-00003A640000}"/>
    <cellStyle name="20% - Accent1 3 4 2 2 3 3 3 2" xfId="25824" xr:uid="{00000000-0005-0000-0000-00003B640000}"/>
    <cellStyle name="20% - Accent1 3 4 2 2 3 3 3 2 2" xfId="25825" xr:uid="{00000000-0005-0000-0000-00003C640000}"/>
    <cellStyle name="20% - Accent1 3 4 2 2 3 3 3 2 2 2" xfId="25826" xr:uid="{00000000-0005-0000-0000-00003D640000}"/>
    <cellStyle name="20% - Accent1 3 4 2 2 3 3 3 2 3" xfId="25827" xr:uid="{00000000-0005-0000-0000-00003E640000}"/>
    <cellStyle name="20% - Accent1 3 4 2 2 3 3 3 3" xfId="25828" xr:uid="{00000000-0005-0000-0000-00003F640000}"/>
    <cellStyle name="20% - Accent1 3 4 2 2 3 3 3 3 2" xfId="25829" xr:uid="{00000000-0005-0000-0000-000040640000}"/>
    <cellStyle name="20% - Accent1 3 4 2 2 3 3 3 4" xfId="25830" xr:uid="{00000000-0005-0000-0000-000041640000}"/>
    <cellStyle name="20% - Accent1 3 4 2 2 3 3 4" xfId="25831" xr:uid="{00000000-0005-0000-0000-000042640000}"/>
    <cellStyle name="20% - Accent1 3 4 2 2 3 3 4 2" xfId="25832" xr:uid="{00000000-0005-0000-0000-000043640000}"/>
    <cellStyle name="20% - Accent1 3 4 2 2 3 3 4 2 2" xfId="25833" xr:uid="{00000000-0005-0000-0000-000044640000}"/>
    <cellStyle name="20% - Accent1 3 4 2 2 3 3 4 2 2 2" xfId="25834" xr:uid="{00000000-0005-0000-0000-000045640000}"/>
    <cellStyle name="20% - Accent1 3 4 2 2 3 3 4 2 3" xfId="25835" xr:uid="{00000000-0005-0000-0000-000046640000}"/>
    <cellStyle name="20% - Accent1 3 4 2 2 3 3 4 3" xfId="25836" xr:uid="{00000000-0005-0000-0000-000047640000}"/>
    <cellStyle name="20% - Accent1 3 4 2 2 3 3 4 3 2" xfId="25837" xr:uid="{00000000-0005-0000-0000-000048640000}"/>
    <cellStyle name="20% - Accent1 3 4 2 2 3 3 4 4" xfId="25838" xr:uid="{00000000-0005-0000-0000-000049640000}"/>
    <cellStyle name="20% - Accent1 3 4 2 2 3 3 5" xfId="25839" xr:uid="{00000000-0005-0000-0000-00004A640000}"/>
    <cellStyle name="20% - Accent1 3 4 2 2 3 3 5 2" xfId="25840" xr:uid="{00000000-0005-0000-0000-00004B640000}"/>
    <cellStyle name="20% - Accent1 3 4 2 2 3 3 5 2 2" xfId="25841" xr:uid="{00000000-0005-0000-0000-00004C640000}"/>
    <cellStyle name="20% - Accent1 3 4 2 2 3 3 5 3" xfId="25842" xr:uid="{00000000-0005-0000-0000-00004D640000}"/>
    <cellStyle name="20% - Accent1 3 4 2 2 3 3 6" xfId="25843" xr:uid="{00000000-0005-0000-0000-00004E640000}"/>
    <cellStyle name="20% - Accent1 3 4 2 2 3 3 6 2" xfId="25844" xr:uid="{00000000-0005-0000-0000-00004F640000}"/>
    <cellStyle name="20% - Accent1 3 4 2 2 3 3 6 2 2" xfId="25845" xr:uid="{00000000-0005-0000-0000-000050640000}"/>
    <cellStyle name="20% - Accent1 3 4 2 2 3 3 6 3" xfId="25846" xr:uid="{00000000-0005-0000-0000-000051640000}"/>
    <cellStyle name="20% - Accent1 3 4 2 2 3 3 7" xfId="25847" xr:uid="{00000000-0005-0000-0000-000052640000}"/>
    <cellStyle name="20% - Accent1 3 4 2 2 3 3 7 2" xfId="25848" xr:uid="{00000000-0005-0000-0000-000053640000}"/>
    <cellStyle name="20% - Accent1 3 4 2 2 3 3 8" xfId="25849" xr:uid="{00000000-0005-0000-0000-000054640000}"/>
    <cellStyle name="20% - Accent1 3 4 2 2 3 3 8 2" xfId="25850" xr:uid="{00000000-0005-0000-0000-000055640000}"/>
    <cellStyle name="20% - Accent1 3 4 2 2 3 3 9" xfId="25851" xr:uid="{00000000-0005-0000-0000-000056640000}"/>
    <cellStyle name="20% - Accent1 3 4 2 2 3 4" xfId="25852" xr:uid="{00000000-0005-0000-0000-000057640000}"/>
    <cellStyle name="20% - Accent1 3 4 2 2 3 4 2" xfId="25853" xr:uid="{00000000-0005-0000-0000-000058640000}"/>
    <cellStyle name="20% - Accent1 3 4 2 2 3 4 2 2" xfId="25854" xr:uid="{00000000-0005-0000-0000-000059640000}"/>
    <cellStyle name="20% - Accent1 3 4 2 2 3 4 2 2 2" xfId="25855" xr:uid="{00000000-0005-0000-0000-00005A640000}"/>
    <cellStyle name="20% - Accent1 3 4 2 2 3 4 2 3" xfId="25856" xr:uid="{00000000-0005-0000-0000-00005B640000}"/>
    <cellStyle name="20% - Accent1 3 4 2 2 3 4 3" xfId="25857" xr:uid="{00000000-0005-0000-0000-00005C640000}"/>
    <cellStyle name="20% - Accent1 3 4 2 2 3 4 3 2" xfId="25858" xr:uid="{00000000-0005-0000-0000-00005D640000}"/>
    <cellStyle name="20% - Accent1 3 4 2 2 3 4 4" xfId="25859" xr:uid="{00000000-0005-0000-0000-00005E640000}"/>
    <cellStyle name="20% - Accent1 3 4 2 2 3 5" xfId="25860" xr:uid="{00000000-0005-0000-0000-00005F640000}"/>
    <cellStyle name="20% - Accent1 3 4 2 2 3 5 2" xfId="25861" xr:uid="{00000000-0005-0000-0000-000060640000}"/>
    <cellStyle name="20% - Accent1 3 4 2 2 3 5 2 2" xfId="25862" xr:uid="{00000000-0005-0000-0000-000061640000}"/>
    <cellStyle name="20% - Accent1 3 4 2 2 3 5 2 2 2" xfId="25863" xr:uid="{00000000-0005-0000-0000-000062640000}"/>
    <cellStyle name="20% - Accent1 3 4 2 2 3 5 2 3" xfId="25864" xr:uid="{00000000-0005-0000-0000-000063640000}"/>
    <cellStyle name="20% - Accent1 3 4 2 2 3 5 3" xfId="25865" xr:uid="{00000000-0005-0000-0000-000064640000}"/>
    <cellStyle name="20% - Accent1 3 4 2 2 3 5 3 2" xfId="25866" xr:uid="{00000000-0005-0000-0000-000065640000}"/>
    <cellStyle name="20% - Accent1 3 4 2 2 3 5 4" xfId="25867" xr:uid="{00000000-0005-0000-0000-000066640000}"/>
    <cellStyle name="20% - Accent1 3 4 2 2 3 6" xfId="25868" xr:uid="{00000000-0005-0000-0000-000067640000}"/>
    <cellStyle name="20% - Accent1 3 4 2 2 3 6 2" xfId="25869" xr:uid="{00000000-0005-0000-0000-000068640000}"/>
    <cellStyle name="20% - Accent1 3 4 2 2 3 6 2 2" xfId="25870" xr:uid="{00000000-0005-0000-0000-000069640000}"/>
    <cellStyle name="20% - Accent1 3 4 2 2 3 6 2 2 2" xfId="25871" xr:uid="{00000000-0005-0000-0000-00006A640000}"/>
    <cellStyle name="20% - Accent1 3 4 2 2 3 6 2 3" xfId="25872" xr:uid="{00000000-0005-0000-0000-00006B640000}"/>
    <cellStyle name="20% - Accent1 3 4 2 2 3 6 3" xfId="25873" xr:uid="{00000000-0005-0000-0000-00006C640000}"/>
    <cellStyle name="20% - Accent1 3 4 2 2 3 6 3 2" xfId="25874" xr:uid="{00000000-0005-0000-0000-00006D640000}"/>
    <cellStyle name="20% - Accent1 3 4 2 2 3 6 4" xfId="25875" xr:uid="{00000000-0005-0000-0000-00006E640000}"/>
    <cellStyle name="20% - Accent1 3 4 2 2 3 7" xfId="25876" xr:uid="{00000000-0005-0000-0000-00006F640000}"/>
    <cellStyle name="20% - Accent1 3 4 2 2 3 7 2" xfId="25877" xr:uid="{00000000-0005-0000-0000-000070640000}"/>
    <cellStyle name="20% - Accent1 3 4 2 2 3 7 2 2" xfId="25878" xr:uid="{00000000-0005-0000-0000-000071640000}"/>
    <cellStyle name="20% - Accent1 3 4 2 2 3 7 3" xfId="25879" xr:uid="{00000000-0005-0000-0000-000072640000}"/>
    <cellStyle name="20% - Accent1 3 4 2 2 3 8" xfId="25880" xr:uid="{00000000-0005-0000-0000-000073640000}"/>
    <cellStyle name="20% - Accent1 3 4 2 2 3 8 2" xfId="25881" xr:uid="{00000000-0005-0000-0000-000074640000}"/>
    <cellStyle name="20% - Accent1 3 4 2 2 3 8 2 2" xfId="25882" xr:uid="{00000000-0005-0000-0000-000075640000}"/>
    <cellStyle name="20% - Accent1 3 4 2 2 3 8 3" xfId="25883" xr:uid="{00000000-0005-0000-0000-000076640000}"/>
    <cellStyle name="20% - Accent1 3 4 2 2 3 9" xfId="25884" xr:uid="{00000000-0005-0000-0000-000077640000}"/>
    <cellStyle name="20% - Accent1 3 4 2 2 3 9 2" xfId="25885" xr:uid="{00000000-0005-0000-0000-000078640000}"/>
    <cellStyle name="20% - Accent1 3 4 2 2 4" xfId="25886" xr:uid="{00000000-0005-0000-0000-000079640000}"/>
    <cellStyle name="20% - Accent1 3 4 2 2 4 10" xfId="25887" xr:uid="{00000000-0005-0000-0000-00007A640000}"/>
    <cellStyle name="20% - Accent1 3 4 2 2 4 10 2" xfId="25888" xr:uid="{00000000-0005-0000-0000-00007B640000}"/>
    <cellStyle name="20% - Accent1 3 4 2 2 4 11" xfId="25889" xr:uid="{00000000-0005-0000-0000-00007C640000}"/>
    <cellStyle name="20% - Accent1 3 4 2 2 4 2" xfId="25890" xr:uid="{00000000-0005-0000-0000-00007D640000}"/>
    <cellStyle name="20% - Accent1 3 4 2 2 4 2 2" xfId="25891" xr:uid="{00000000-0005-0000-0000-00007E640000}"/>
    <cellStyle name="20% - Accent1 3 4 2 2 4 2 2 2" xfId="25892" xr:uid="{00000000-0005-0000-0000-00007F640000}"/>
    <cellStyle name="20% - Accent1 3 4 2 2 4 2 2 2 2" xfId="25893" xr:uid="{00000000-0005-0000-0000-000080640000}"/>
    <cellStyle name="20% - Accent1 3 4 2 2 4 2 2 2 2 2" xfId="25894" xr:uid="{00000000-0005-0000-0000-000081640000}"/>
    <cellStyle name="20% - Accent1 3 4 2 2 4 2 2 2 3" xfId="25895" xr:uid="{00000000-0005-0000-0000-000082640000}"/>
    <cellStyle name="20% - Accent1 3 4 2 2 4 2 2 3" xfId="25896" xr:uid="{00000000-0005-0000-0000-000083640000}"/>
    <cellStyle name="20% - Accent1 3 4 2 2 4 2 2 3 2" xfId="25897" xr:uid="{00000000-0005-0000-0000-000084640000}"/>
    <cellStyle name="20% - Accent1 3 4 2 2 4 2 2 4" xfId="25898" xr:uid="{00000000-0005-0000-0000-000085640000}"/>
    <cellStyle name="20% - Accent1 3 4 2 2 4 2 3" xfId="25899" xr:uid="{00000000-0005-0000-0000-000086640000}"/>
    <cellStyle name="20% - Accent1 3 4 2 2 4 2 3 2" xfId="25900" xr:uid="{00000000-0005-0000-0000-000087640000}"/>
    <cellStyle name="20% - Accent1 3 4 2 2 4 2 3 2 2" xfId="25901" xr:uid="{00000000-0005-0000-0000-000088640000}"/>
    <cellStyle name="20% - Accent1 3 4 2 2 4 2 3 2 2 2" xfId="25902" xr:uid="{00000000-0005-0000-0000-000089640000}"/>
    <cellStyle name="20% - Accent1 3 4 2 2 4 2 3 2 3" xfId="25903" xr:uid="{00000000-0005-0000-0000-00008A640000}"/>
    <cellStyle name="20% - Accent1 3 4 2 2 4 2 3 3" xfId="25904" xr:uid="{00000000-0005-0000-0000-00008B640000}"/>
    <cellStyle name="20% - Accent1 3 4 2 2 4 2 3 3 2" xfId="25905" xr:uid="{00000000-0005-0000-0000-00008C640000}"/>
    <cellStyle name="20% - Accent1 3 4 2 2 4 2 3 4" xfId="25906" xr:uid="{00000000-0005-0000-0000-00008D640000}"/>
    <cellStyle name="20% - Accent1 3 4 2 2 4 2 4" xfId="25907" xr:uid="{00000000-0005-0000-0000-00008E640000}"/>
    <cellStyle name="20% - Accent1 3 4 2 2 4 2 4 2" xfId="25908" xr:uid="{00000000-0005-0000-0000-00008F640000}"/>
    <cellStyle name="20% - Accent1 3 4 2 2 4 2 4 2 2" xfId="25909" xr:uid="{00000000-0005-0000-0000-000090640000}"/>
    <cellStyle name="20% - Accent1 3 4 2 2 4 2 4 2 2 2" xfId="25910" xr:uid="{00000000-0005-0000-0000-000091640000}"/>
    <cellStyle name="20% - Accent1 3 4 2 2 4 2 4 2 3" xfId="25911" xr:uid="{00000000-0005-0000-0000-000092640000}"/>
    <cellStyle name="20% - Accent1 3 4 2 2 4 2 4 3" xfId="25912" xr:uid="{00000000-0005-0000-0000-000093640000}"/>
    <cellStyle name="20% - Accent1 3 4 2 2 4 2 4 3 2" xfId="25913" xr:uid="{00000000-0005-0000-0000-000094640000}"/>
    <cellStyle name="20% - Accent1 3 4 2 2 4 2 4 4" xfId="25914" xr:uid="{00000000-0005-0000-0000-000095640000}"/>
    <cellStyle name="20% - Accent1 3 4 2 2 4 2 5" xfId="25915" xr:uid="{00000000-0005-0000-0000-000096640000}"/>
    <cellStyle name="20% - Accent1 3 4 2 2 4 2 5 2" xfId="25916" xr:uid="{00000000-0005-0000-0000-000097640000}"/>
    <cellStyle name="20% - Accent1 3 4 2 2 4 2 5 2 2" xfId="25917" xr:uid="{00000000-0005-0000-0000-000098640000}"/>
    <cellStyle name="20% - Accent1 3 4 2 2 4 2 5 3" xfId="25918" xr:uid="{00000000-0005-0000-0000-000099640000}"/>
    <cellStyle name="20% - Accent1 3 4 2 2 4 2 6" xfId="25919" xr:uid="{00000000-0005-0000-0000-00009A640000}"/>
    <cellStyle name="20% - Accent1 3 4 2 2 4 2 6 2" xfId="25920" xr:uid="{00000000-0005-0000-0000-00009B640000}"/>
    <cellStyle name="20% - Accent1 3 4 2 2 4 2 6 2 2" xfId="25921" xr:uid="{00000000-0005-0000-0000-00009C640000}"/>
    <cellStyle name="20% - Accent1 3 4 2 2 4 2 6 3" xfId="25922" xr:uid="{00000000-0005-0000-0000-00009D640000}"/>
    <cellStyle name="20% - Accent1 3 4 2 2 4 2 7" xfId="25923" xr:uid="{00000000-0005-0000-0000-00009E640000}"/>
    <cellStyle name="20% - Accent1 3 4 2 2 4 2 7 2" xfId="25924" xr:uid="{00000000-0005-0000-0000-00009F640000}"/>
    <cellStyle name="20% - Accent1 3 4 2 2 4 2 8" xfId="25925" xr:uid="{00000000-0005-0000-0000-0000A0640000}"/>
    <cellStyle name="20% - Accent1 3 4 2 2 4 2 8 2" xfId="25926" xr:uid="{00000000-0005-0000-0000-0000A1640000}"/>
    <cellStyle name="20% - Accent1 3 4 2 2 4 2 9" xfId="25927" xr:uid="{00000000-0005-0000-0000-0000A2640000}"/>
    <cellStyle name="20% - Accent1 3 4 2 2 4 3" xfId="25928" xr:uid="{00000000-0005-0000-0000-0000A3640000}"/>
    <cellStyle name="20% - Accent1 3 4 2 2 4 3 2" xfId="25929" xr:uid="{00000000-0005-0000-0000-0000A4640000}"/>
    <cellStyle name="20% - Accent1 3 4 2 2 4 3 2 2" xfId="25930" xr:uid="{00000000-0005-0000-0000-0000A5640000}"/>
    <cellStyle name="20% - Accent1 3 4 2 2 4 3 2 2 2" xfId="25931" xr:uid="{00000000-0005-0000-0000-0000A6640000}"/>
    <cellStyle name="20% - Accent1 3 4 2 2 4 3 2 2 2 2" xfId="25932" xr:uid="{00000000-0005-0000-0000-0000A7640000}"/>
    <cellStyle name="20% - Accent1 3 4 2 2 4 3 2 2 3" xfId="25933" xr:uid="{00000000-0005-0000-0000-0000A8640000}"/>
    <cellStyle name="20% - Accent1 3 4 2 2 4 3 2 3" xfId="25934" xr:uid="{00000000-0005-0000-0000-0000A9640000}"/>
    <cellStyle name="20% - Accent1 3 4 2 2 4 3 2 3 2" xfId="25935" xr:uid="{00000000-0005-0000-0000-0000AA640000}"/>
    <cellStyle name="20% - Accent1 3 4 2 2 4 3 2 4" xfId="25936" xr:uid="{00000000-0005-0000-0000-0000AB640000}"/>
    <cellStyle name="20% - Accent1 3 4 2 2 4 3 3" xfId="25937" xr:uid="{00000000-0005-0000-0000-0000AC640000}"/>
    <cellStyle name="20% - Accent1 3 4 2 2 4 3 3 2" xfId="25938" xr:uid="{00000000-0005-0000-0000-0000AD640000}"/>
    <cellStyle name="20% - Accent1 3 4 2 2 4 3 3 2 2" xfId="25939" xr:uid="{00000000-0005-0000-0000-0000AE640000}"/>
    <cellStyle name="20% - Accent1 3 4 2 2 4 3 3 2 2 2" xfId="25940" xr:uid="{00000000-0005-0000-0000-0000AF640000}"/>
    <cellStyle name="20% - Accent1 3 4 2 2 4 3 3 2 3" xfId="25941" xr:uid="{00000000-0005-0000-0000-0000B0640000}"/>
    <cellStyle name="20% - Accent1 3 4 2 2 4 3 3 3" xfId="25942" xr:uid="{00000000-0005-0000-0000-0000B1640000}"/>
    <cellStyle name="20% - Accent1 3 4 2 2 4 3 3 3 2" xfId="25943" xr:uid="{00000000-0005-0000-0000-0000B2640000}"/>
    <cellStyle name="20% - Accent1 3 4 2 2 4 3 3 4" xfId="25944" xr:uid="{00000000-0005-0000-0000-0000B3640000}"/>
    <cellStyle name="20% - Accent1 3 4 2 2 4 3 4" xfId="25945" xr:uid="{00000000-0005-0000-0000-0000B4640000}"/>
    <cellStyle name="20% - Accent1 3 4 2 2 4 3 4 2" xfId="25946" xr:uid="{00000000-0005-0000-0000-0000B5640000}"/>
    <cellStyle name="20% - Accent1 3 4 2 2 4 3 4 2 2" xfId="25947" xr:uid="{00000000-0005-0000-0000-0000B6640000}"/>
    <cellStyle name="20% - Accent1 3 4 2 2 4 3 4 2 2 2" xfId="25948" xr:uid="{00000000-0005-0000-0000-0000B7640000}"/>
    <cellStyle name="20% - Accent1 3 4 2 2 4 3 4 2 3" xfId="25949" xr:uid="{00000000-0005-0000-0000-0000B8640000}"/>
    <cellStyle name="20% - Accent1 3 4 2 2 4 3 4 3" xfId="25950" xr:uid="{00000000-0005-0000-0000-0000B9640000}"/>
    <cellStyle name="20% - Accent1 3 4 2 2 4 3 4 3 2" xfId="25951" xr:uid="{00000000-0005-0000-0000-0000BA640000}"/>
    <cellStyle name="20% - Accent1 3 4 2 2 4 3 4 4" xfId="25952" xr:uid="{00000000-0005-0000-0000-0000BB640000}"/>
    <cellStyle name="20% - Accent1 3 4 2 2 4 3 5" xfId="25953" xr:uid="{00000000-0005-0000-0000-0000BC640000}"/>
    <cellStyle name="20% - Accent1 3 4 2 2 4 3 5 2" xfId="25954" xr:uid="{00000000-0005-0000-0000-0000BD640000}"/>
    <cellStyle name="20% - Accent1 3 4 2 2 4 3 5 2 2" xfId="25955" xr:uid="{00000000-0005-0000-0000-0000BE640000}"/>
    <cellStyle name="20% - Accent1 3 4 2 2 4 3 5 3" xfId="25956" xr:uid="{00000000-0005-0000-0000-0000BF640000}"/>
    <cellStyle name="20% - Accent1 3 4 2 2 4 3 6" xfId="25957" xr:uid="{00000000-0005-0000-0000-0000C0640000}"/>
    <cellStyle name="20% - Accent1 3 4 2 2 4 3 6 2" xfId="25958" xr:uid="{00000000-0005-0000-0000-0000C1640000}"/>
    <cellStyle name="20% - Accent1 3 4 2 2 4 3 6 2 2" xfId="25959" xr:uid="{00000000-0005-0000-0000-0000C2640000}"/>
    <cellStyle name="20% - Accent1 3 4 2 2 4 3 6 3" xfId="25960" xr:uid="{00000000-0005-0000-0000-0000C3640000}"/>
    <cellStyle name="20% - Accent1 3 4 2 2 4 3 7" xfId="25961" xr:uid="{00000000-0005-0000-0000-0000C4640000}"/>
    <cellStyle name="20% - Accent1 3 4 2 2 4 3 7 2" xfId="25962" xr:uid="{00000000-0005-0000-0000-0000C5640000}"/>
    <cellStyle name="20% - Accent1 3 4 2 2 4 3 8" xfId="25963" xr:uid="{00000000-0005-0000-0000-0000C6640000}"/>
    <cellStyle name="20% - Accent1 3 4 2 2 4 3 8 2" xfId="25964" xr:uid="{00000000-0005-0000-0000-0000C7640000}"/>
    <cellStyle name="20% - Accent1 3 4 2 2 4 3 9" xfId="25965" xr:uid="{00000000-0005-0000-0000-0000C8640000}"/>
    <cellStyle name="20% - Accent1 3 4 2 2 4 4" xfId="25966" xr:uid="{00000000-0005-0000-0000-0000C9640000}"/>
    <cellStyle name="20% - Accent1 3 4 2 2 4 4 2" xfId="25967" xr:uid="{00000000-0005-0000-0000-0000CA640000}"/>
    <cellStyle name="20% - Accent1 3 4 2 2 4 4 2 2" xfId="25968" xr:uid="{00000000-0005-0000-0000-0000CB640000}"/>
    <cellStyle name="20% - Accent1 3 4 2 2 4 4 2 2 2" xfId="25969" xr:uid="{00000000-0005-0000-0000-0000CC640000}"/>
    <cellStyle name="20% - Accent1 3 4 2 2 4 4 2 3" xfId="25970" xr:uid="{00000000-0005-0000-0000-0000CD640000}"/>
    <cellStyle name="20% - Accent1 3 4 2 2 4 4 3" xfId="25971" xr:uid="{00000000-0005-0000-0000-0000CE640000}"/>
    <cellStyle name="20% - Accent1 3 4 2 2 4 4 3 2" xfId="25972" xr:uid="{00000000-0005-0000-0000-0000CF640000}"/>
    <cellStyle name="20% - Accent1 3 4 2 2 4 4 4" xfId="25973" xr:uid="{00000000-0005-0000-0000-0000D0640000}"/>
    <cellStyle name="20% - Accent1 3 4 2 2 4 5" xfId="25974" xr:uid="{00000000-0005-0000-0000-0000D1640000}"/>
    <cellStyle name="20% - Accent1 3 4 2 2 4 5 2" xfId="25975" xr:uid="{00000000-0005-0000-0000-0000D2640000}"/>
    <cellStyle name="20% - Accent1 3 4 2 2 4 5 2 2" xfId="25976" xr:uid="{00000000-0005-0000-0000-0000D3640000}"/>
    <cellStyle name="20% - Accent1 3 4 2 2 4 5 2 2 2" xfId="25977" xr:uid="{00000000-0005-0000-0000-0000D4640000}"/>
    <cellStyle name="20% - Accent1 3 4 2 2 4 5 2 3" xfId="25978" xr:uid="{00000000-0005-0000-0000-0000D5640000}"/>
    <cellStyle name="20% - Accent1 3 4 2 2 4 5 3" xfId="25979" xr:uid="{00000000-0005-0000-0000-0000D6640000}"/>
    <cellStyle name="20% - Accent1 3 4 2 2 4 5 3 2" xfId="25980" xr:uid="{00000000-0005-0000-0000-0000D7640000}"/>
    <cellStyle name="20% - Accent1 3 4 2 2 4 5 4" xfId="25981" xr:uid="{00000000-0005-0000-0000-0000D8640000}"/>
    <cellStyle name="20% - Accent1 3 4 2 2 4 6" xfId="25982" xr:uid="{00000000-0005-0000-0000-0000D9640000}"/>
    <cellStyle name="20% - Accent1 3 4 2 2 4 6 2" xfId="25983" xr:uid="{00000000-0005-0000-0000-0000DA640000}"/>
    <cellStyle name="20% - Accent1 3 4 2 2 4 6 2 2" xfId="25984" xr:uid="{00000000-0005-0000-0000-0000DB640000}"/>
    <cellStyle name="20% - Accent1 3 4 2 2 4 6 2 2 2" xfId="25985" xr:uid="{00000000-0005-0000-0000-0000DC640000}"/>
    <cellStyle name="20% - Accent1 3 4 2 2 4 6 2 3" xfId="25986" xr:uid="{00000000-0005-0000-0000-0000DD640000}"/>
    <cellStyle name="20% - Accent1 3 4 2 2 4 6 3" xfId="25987" xr:uid="{00000000-0005-0000-0000-0000DE640000}"/>
    <cellStyle name="20% - Accent1 3 4 2 2 4 6 3 2" xfId="25988" xr:uid="{00000000-0005-0000-0000-0000DF640000}"/>
    <cellStyle name="20% - Accent1 3 4 2 2 4 6 4" xfId="25989" xr:uid="{00000000-0005-0000-0000-0000E0640000}"/>
    <cellStyle name="20% - Accent1 3 4 2 2 4 7" xfId="25990" xr:uid="{00000000-0005-0000-0000-0000E1640000}"/>
    <cellStyle name="20% - Accent1 3 4 2 2 4 7 2" xfId="25991" xr:uid="{00000000-0005-0000-0000-0000E2640000}"/>
    <cellStyle name="20% - Accent1 3 4 2 2 4 7 2 2" xfId="25992" xr:uid="{00000000-0005-0000-0000-0000E3640000}"/>
    <cellStyle name="20% - Accent1 3 4 2 2 4 7 3" xfId="25993" xr:uid="{00000000-0005-0000-0000-0000E4640000}"/>
    <cellStyle name="20% - Accent1 3 4 2 2 4 8" xfId="25994" xr:uid="{00000000-0005-0000-0000-0000E5640000}"/>
    <cellStyle name="20% - Accent1 3 4 2 2 4 8 2" xfId="25995" xr:uid="{00000000-0005-0000-0000-0000E6640000}"/>
    <cellStyle name="20% - Accent1 3 4 2 2 4 8 2 2" xfId="25996" xr:uid="{00000000-0005-0000-0000-0000E7640000}"/>
    <cellStyle name="20% - Accent1 3 4 2 2 4 8 3" xfId="25997" xr:uid="{00000000-0005-0000-0000-0000E8640000}"/>
    <cellStyle name="20% - Accent1 3 4 2 2 4 9" xfId="25998" xr:uid="{00000000-0005-0000-0000-0000E9640000}"/>
    <cellStyle name="20% - Accent1 3 4 2 2 4 9 2" xfId="25999" xr:uid="{00000000-0005-0000-0000-0000EA640000}"/>
    <cellStyle name="20% - Accent1 3 4 2 2 5" xfId="26000" xr:uid="{00000000-0005-0000-0000-0000EB640000}"/>
    <cellStyle name="20% - Accent1 3 4 2 2 5 2" xfId="26001" xr:uid="{00000000-0005-0000-0000-0000EC640000}"/>
    <cellStyle name="20% - Accent1 3 4 2 2 5 2 2" xfId="26002" xr:uid="{00000000-0005-0000-0000-0000ED640000}"/>
    <cellStyle name="20% - Accent1 3 4 2 2 5 2 2 2" xfId="26003" xr:uid="{00000000-0005-0000-0000-0000EE640000}"/>
    <cellStyle name="20% - Accent1 3 4 2 2 5 2 2 2 2" xfId="26004" xr:uid="{00000000-0005-0000-0000-0000EF640000}"/>
    <cellStyle name="20% - Accent1 3 4 2 2 5 2 2 3" xfId="26005" xr:uid="{00000000-0005-0000-0000-0000F0640000}"/>
    <cellStyle name="20% - Accent1 3 4 2 2 5 2 3" xfId="26006" xr:uid="{00000000-0005-0000-0000-0000F1640000}"/>
    <cellStyle name="20% - Accent1 3 4 2 2 5 2 3 2" xfId="26007" xr:uid="{00000000-0005-0000-0000-0000F2640000}"/>
    <cellStyle name="20% - Accent1 3 4 2 2 5 2 4" xfId="26008" xr:uid="{00000000-0005-0000-0000-0000F3640000}"/>
    <cellStyle name="20% - Accent1 3 4 2 2 5 3" xfId="26009" xr:uid="{00000000-0005-0000-0000-0000F4640000}"/>
    <cellStyle name="20% - Accent1 3 4 2 2 5 3 2" xfId="26010" xr:uid="{00000000-0005-0000-0000-0000F5640000}"/>
    <cellStyle name="20% - Accent1 3 4 2 2 5 3 2 2" xfId="26011" xr:uid="{00000000-0005-0000-0000-0000F6640000}"/>
    <cellStyle name="20% - Accent1 3 4 2 2 5 3 2 2 2" xfId="26012" xr:uid="{00000000-0005-0000-0000-0000F7640000}"/>
    <cellStyle name="20% - Accent1 3 4 2 2 5 3 2 3" xfId="26013" xr:uid="{00000000-0005-0000-0000-0000F8640000}"/>
    <cellStyle name="20% - Accent1 3 4 2 2 5 3 3" xfId="26014" xr:uid="{00000000-0005-0000-0000-0000F9640000}"/>
    <cellStyle name="20% - Accent1 3 4 2 2 5 3 3 2" xfId="26015" xr:uid="{00000000-0005-0000-0000-0000FA640000}"/>
    <cellStyle name="20% - Accent1 3 4 2 2 5 3 4" xfId="26016" xr:uid="{00000000-0005-0000-0000-0000FB640000}"/>
    <cellStyle name="20% - Accent1 3 4 2 2 5 4" xfId="26017" xr:uid="{00000000-0005-0000-0000-0000FC640000}"/>
    <cellStyle name="20% - Accent1 3 4 2 2 5 4 2" xfId="26018" xr:uid="{00000000-0005-0000-0000-0000FD640000}"/>
    <cellStyle name="20% - Accent1 3 4 2 2 5 4 2 2" xfId="26019" xr:uid="{00000000-0005-0000-0000-0000FE640000}"/>
    <cellStyle name="20% - Accent1 3 4 2 2 5 4 2 2 2" xfId="26020" xr:uid="{00000000-0005-0000-0000-0000FF640000}"/>
    <cellStyle name="20% - Accent1 3 4 2 2 5 4 2 3" xfId="26021" xr:uid="{00000000-0005-0000-0000-000000650000}"/>
    <cellStyle name="20% - Accent1 3 4 2 2 5 4 3" xfId="26022" xr:uid="{00000000-0005-0000-0000-000001650000}"/>
    <cellStyle name="20% - Accent1 3 4 2 2 5 4 3 2" xfId="26023" xr:uid="{00000000-0005-0000-0000-000002650000}"/>
    <cellStyle name="20% - Accent1 3 4 2 2 5 4 4" xfId="26024" xr:uid="{00000000-0005-0000-0000-000003650000}"/>
    <cellStyle name="20% - Accent1 3 4 2 2 5 5" xfId="26025" xr:uid="{00000000-0005-0000-0000-000004650000}"/>
    <cellStyle name="20% - Accent1 3 4 2 2 5 5 2" xfId="26026" xr:uid="{00000000-0005-0000-0000-000005650000}"/>
    <cellStyle name="20% - Accent1 3 4 2 2 5 5 2 2" xfId="26027" xr:uid="{00000000-0005-0000-0000-000006650000}"/>
    <cellStyle name="20% - Accent1 3 4 2 2 5 5 3" xfId="26028" xr:uid="{00000000-0005-0000-0000-000007650000}"/>
    <cellStyle name="20% - Accent1 3 4 2 2 5 6" xfId="26029" xr:uid="{00000000-0005-0000-0000-000008650000}"/>
    <cellStyle name="20% - Accent1 3 4 2 2 5 6 2" xfId="26030" xr:uid="{00000000-0005-0000-0000-000009650000}"/>
    <cellStyle name="20% - Accent1 3 4 2 2 5 6 2 2" xfId="26031" xr:uid="{00000000-0005-0000-0000-00000A650000}"/>
    <cellStyle name="20% - Accent1 3 4 2 2 5 6 3" xfId="26032" xr:uid="{00000000-0005-0000-0000-00000B650000}"/>
    <cellStyle name="20% - Accent1 3 4 2 2 5 7" xfId="26033" xr:uid="{00000000-0005-0000-0000-00000C650000}"/>
    <cellStyle name="20% - Accent1 3 4 2 2 5 7 2" xfId="26034" xr:uid="{00000000-0005-0000-0000-00000D650000}"/>
    <cellStyle name="20% - Accent1 3 4 2 2 5 8" xfId="26035" xr:uid="{00000000-0005-0000-0000-00000E650000}"/>
    <cellStyle name="20% - Accent1 3 4 2 2 5 8 2" xfId="26036" xr:uid="{00000000-0005-0000-0000-00000F650000}"/>
    <cellStyle name="20% - Accent1 3 4 2 2 5 9" xfId="26037" xr:uid="{00000000-0005-0000-0000-000010650000}"/>
    <cellStyle name="20% - Accent1 3 4 2 2 6" xfId="26038" xr:uid="{00000000-0005-0000-0000-000011650000}"/>
    <cellStyle name="20% - Accent1 3 4 2 2 6 2" xfId="26039" xr:uid="{00000000-0005-0000-0000-000012650000}"/>
    <cellStyle name="20% - Accent1 3 4 2 2 6 2 2" xfId="26040" xr:uid="{00000000-0005-0000-0000-000013650000}"/>
    <cellStyle name="20% - Accent1 3 4 2 2 6 2 2 2" xfId="26041" xr:uid="{00000000-0005-0000-0000-000014650000}"/>
    <cellStyle name="20% - Accent1 3 4 2 2 6 2 2 2 2" xfId="26042" xr:uid="{00000000-0005-0000-0000-000015650000}"/>
    <cellStyle name="20% - Accent1 3 4 2 2 6 2 2 3" xfId="26043" xr:uid="{00000000-0005-0000-0000-000016650000}"/>
    <cellStyle name="20% - Accent1 3 4 2 2 6 2 3" xfId="26044" xr:uid="{00000000-0005-0000-0000-000017650000}"/>
    <cellStyle name="20% - Accent1 3 4 2 2 6 2 3 2" xfId="26045" xr:uid="{00000000-0005-0000-0000-000018650000}"/>
    <cellStyle name="20% - Accent1 3 4 2 2 6 2 4" xfId="26046" xr:uid="{00000000-0005-0000-0000-000019650000}"/>
    <cellStyle name="20% - Accent1 3 4 2 2 6 3" xfId="26047" xr:uid="{00000000-0005-0000-0000-00001A650000}"/>
    <cellStyle name="20% - Accent1 3 4 2 2 6 3 2" xfId="26048" xr:uid="{00000000-0005-0000-0000-00001B650000}"/>
    <cellStyle name="20% - Accent1 3 4 2 2 6 3 2 2" xfId="26049" xr:uid="{00000000-0005-0000-0000-00001C650000}"/>
    <cellStyle name="20% - Accent1 3 4 2 2 6 3 2 2 2" xfId="26050" xr:uid="{00000000-0005-0000-0000-00001D650000}"/>
    <cellStyle name="20% - Accent1 3 4 2 2 6 3 2 3" xfId="26051" xr:uid="{00000000-0005-0000-0000-00001E650000}"/>
    <cellStyle name="20% - Accent1 3 4 2 2 6 3 3" xfId="26052" xr:uid="{00000000-0005-0000-0000-00001F650000}"/>
    <cellStyle name="20% - Accent1 3 4 2 2 6 3 3 2" xfId="26053" xr:uid="{00000000-0005-0000-0000-000020650000}"/>
    <cellStyle name="20% - Accent1 3 4 2 2 6 3 4" xfId="26054" xr:uid="{00000000-0005-0000-0000-000021650000}"/>
    <cellStyle name="20% - Accent1 3 4 2 2 6 4" xfId="26055" xr:uid="{00000000-0005-0000-0000-000022650000}"/>
    <cellStyle name="20% - Accent1 3 4 2 2 6 4 2" xfId="26056" xr:uid="{00000000-0005-0000-0000-000023650000}"/>
    <cellStyle name="20% - Accent1 3 4 2 2 6 4 2 2" xfId="26057" xr:uid="{00000000-0005-0000-0000-000024650000}"/>
    <cellStyle name="20% - Accent1 3 4 2 2 6 4 2 2 2" xfId="26058" xr:uid="{00000000-0005-0000-0000-000025650000}"/>
    <cellStyle name="20% - Accent1 3 4 2 2 6 4 2 3" xfId="26059" xr:uid="{00000000-0005-0000-0000-000026650000}"/>
    <cellStyle name="20% - Accent1 3 4 2 2 6 4 3" xfId="26060" xr:uid="{00000000-0005-0000-0000-000027650000}"/>
    <cellStyle name="20% - Accent1 3 4 2 2 6 4 3 2" xfId="26061" xr:uid="{00000000-0005-0000-0000-000028650000}"/>
    <cellStyle name="20% - Accent1 3 4 2 2 6 4 4" xfId="26062" xr:uid="{00000000-0005-0000-0000-000029650000}"/>
    <cellStyle name="20% - Accent1 3 4 2 2 6 5" xfId="26063" xr:uid="{00000000-0005-0000-0000-00002A650000}"/>
    <cellStyle name="20% - Accent1 3 4 2 2 6 5 2" xfId="26064" xr:uid="{00000000-0005-0000-0000-00002B650000}"/>
    <cellStyle name="20% - Accent1 3 4 2 2 6 5 2 2" xfId="26065" xr:uid="{00000000-0005-0000-0000-00002C650000}"/>
    <cellStyle name="20% - Accent1 3 4 2 2 6 5 3" xfId="26066" xr:uid="{00000000-0005-0000-0000-00002D650000}"/>
    <cellStyle name="20% - Accent1 3 4 2 2 6 6" xfId="26067" xr:uid="{00000000-0005-0000-0000-00002E650000}"/>
    <cellStyle name="20% - Accent1 3 4 2 2 6 6 2" xfId="26068" xr:uid="{00000000-0005-0000-0000-00002F650000}"/>
    <cellStyle name="20% - Accent1 3 4 2 2 6 6 2 2" xfId="26069" xr:uid="{00000000-0005-0000-0000-000030650000}"/>
    <cellStyle name="20% - Accent1 3 4 2 2 6 6 3" xfId="26070" xr:uid="{00000000-0005-0000-0000-000031650000}"/>
    <cellStyle name="20% - Accent1 3 4 2 2 6 7" xfId="26071" xr:uid="{00000000-0005-0000-0000-000032650000}"/>
    <cellStyle name="20% - Accent1 3 4 2 2 6 7 2" xfId="26072" xr:uid="{00000000-0005-0000-0000-000033650000}"/>
    <cellStyle name="20% - Accent1 3 4 2 2 6 8" xfId="26073" xr:uid="{00000000-0005-0000-0000-000034650000}"/>
    <cellStyle name="20% - Accent1 3 4 2 2 6 8 2" xfId="26074" xr:uid="{00000000-0005-0000-0000-000035650000}"/>
    <cellStyle name="20% - Accent1 3 4 2 2 6 9" xfId="26075" xr:uid="{00000000-0005-0000-0000-000036650000}"/>
    <cellStyle name="20% - Accent1 3 4 2 2 7" xfId="26076" xr:uid="{00000000-0005-0000-0000-000037650000}"/>
    <cellStyle name="20% - Accent1 3 4 2 2 7 2" xfId="26077" xr:uid="{00000000-0005-0000-0000-000038650000}"/>
    <cellStyle name="20% - Accent1 3 4 2 2 7 2 2" xfId="26078" xr:uid="{00000000-0005-0000-0000-000039650000}"/>
    <cellStyle name="20% - Accent1 3 4 2 2 7 2 2 2" xfId="26079" xr:uid="{00000000-0005-0000-0000-00003A650000}"/>
    <cellStyle name="20% - Accent1 3 4 2 2 7 2 3" xfId="26080" xr:uid="{00000000-0005-0000-0000-00003B650000}"/>
    <cellStyle name="20% - Accent1 3 4 2 2 7 3" xfId="26081" xr:uid="{00000000-0005-0000-0000-00003C650000}"/>
    <cellStyle name="20% - Accent1 3 4 2 2 7 3 2" xfId="26082" xr:uid="{00000000-0005-0000-0000-00003D650000}"/>
    <cellStyle name="20% - Accent1 3 4 2 2 7 4" xfId="26083" xr:uid="{00000000-0005-0000-0000-00003E650000}"/>
    <cellStyle name="20% - Accent1 3 4 2 2 8" xfId="26084" xr:uid="{00000000-0005-0000-0000-00003F650000}"/>
    <cellStyle name="20% - Accent1 3 4 2 2 8 2" xfId="26085" xr:uid="{00000000-0005-0000-0000-000040650000}"/>
    <cellStyle name="20% - Accent1 3 4 2 2 8 2 2" xfId="26086" xr:uid="{00000000-0005-0000-0000-000041650000}"/>
    <cellStyle name="20% - Accent1 3 4 2 2 8 2 2 2" xfId="26087" xr:uid="{00000000-0005-0000-0000-000042650000}"/>
    <cellStyle name="20% - Accent1 3 4 2 2 8 2 3" xfId="26088" xr:uid="{00000000-0005-0000-0000-000043650000}"/>
    <cellStyle name="20% - Accent1 3 4 2 2 8 3" xfId="26089" xr:uid="{00000000-0005-0000-0000-000044650000}"/>
    <cellStyle name="20% - Accent1 3 4 2 2 8 3 2" xfId="26090" xr:uid="{00000000-0005-0000-0000-000045650000}"/>
    <cellStyle name="20% - Accent1 3 4 2 2 8 4" xfId="26091" xr:uid="{00000000-0005-0000-0000-000046650000}"/>
    <cellStyle name="20% - Accent1 3 4 2 2 9" xfId="26092" xr:uid="{00000000-0005-0000-0000-000047650000}"/>
    <cellStyle name="20% - Accent1 3 4 2 2 9 2" xfId="26093" xr:uid="{00000000-0005-0000-0000-000048650000}"/>
    <cellStyle name="20% - Accent1 3 4 2 2 9 2 2" xfId="26094" xr:uid="{00000000-0005-0000-0000-000049650000}"/>
    <cellStyle name="20% - Accent1 3 4 2 2 9 2 2 2" xfId="26095" xr:uid="{00000000-0005-0000-0000-00004A650000}"/>
    <cellStyle name="20% - Accent1 3 4 2 2 9 2 3" xfId="26096" xr:uid="{00000000-0005-0000-0000-00004B650000}"/>
    <cellStyle name="20% - Accent1 3 4 2 2 9 3" xfId="26097" xr:uid="{00000000-0005-0000-0000-00004C650000}"/>
    <cellStyle name="20% - Accent1 3 4 2 2 9 3 2" xfId="26098" xr:uid="{00000000-0005-0000-0000-00004D650000}"/>
    <cellStyle name="20% - Accent1 3 4 2 2 9 4" xfId="26099" xr:uid="{00000000-0005-0000-0000-00004E650000}"/>
    <cellStyle name="20% - Accent1 3 4 2 3" xfId="26100" xr:uid="{00000000-0005-0000-0000-00004F650000}"/>
    <cellStyle name="20% - Accent1 3 4 2 3 10" xfId="26101" xr:uid="{00000000-0005-0000-0000-000050650000}"/>
    <cellStyle name="20% - Accent1 3 4 2 3 10 2" xfId="26102" xr:uid="{00000000-0005-0000-0000-000051650000}"/>
    <cellStyle name="20% - Accent1 3 4 2 3 11" xfId="26103" xr:uid="{00000000-0005-0000-0000-000052650000}"/>
    <cellStyle name="20% - Accent1 3 4 2 3 2" xfId="26104" xr:uid="{00000000-0005-0000-0000-000053650000}"/>
    <cellStyle name="20% - Accent1 3 4 2 3 2 2" xfId="26105" xr:uid="{00000000-0005-0000-0000-000054650000}"/>
    <cellStyle name="20% - Accent1 3 4 2 3 2 2 2" xfId="26106" xr:uid="{00000000-0005-0000-0000-000055650000}"/>
    <cellStyle name="20% - Accent1 3 4 2 3 2 2 2 2" xfId="26107" xr:uid="{00000000-0005-0000-0000-000056650000}"/>
    <cellStyle name="20% - Accent1 3 4 2 3 2 2 2 2 2" xfId="26108" xr:uid="{00000000-0005-0000-0000-000057650000}"/>
    <cellStyle name="20% - Accent1 3 4 2 3 2 2 2 3" xfId="26109" xr:uid="{00000000-0005-0000-0000-000058650000}"/>
    <cellStyle name="20% - Accent1 3 4 2 3 2 2 3" xfId="26110" xr:uid="{00000000-0005-0000-0000-000059650000}"/>
    <cellStyle name="20% - Accent1 3 4 2 3 2 2 3 2" xfId="26111" xr:uid="{00000000-0005-0000-0000-00005A650000}"/>
    <cellStyle name="20% - Accent1 3 4 2 3 2 2 4" xfId="26112" xr:uid="{00000000-0005-0000-0000-00005B650000}"/>
    <cellStyle name="20% - Accent1 3 4 2 3 2 3" xfId="26113" xr:uid="{00000000-0005-0000-0000-00005C650000}"/>
    <cellStyle name="20% - Accent1 3 4 2 3 2 3 2" xfId="26114" xr:uid="{00000000-0005-0000-0000-00005D650000}"/>
    <cellStyle name="20% - Accent1 3 4 2 3 2 3 2 2" xfId="26115" xr:uid="{00000000-0005-0000-0000-00005E650000}"/>
    <cellStyle name="20% - Accent1 3 4 2 3 2 3 2 2 2" xfId="26116" xr:uid="{00000000-0005-0000-0000-00005F650000}"/>
    <cellStyle name="20% - Accent1 3 4 2 3 2 3 2 3" xfId="26117" xr:uid="{00000000-0005-0000-0000-000060650000}"/>
    <cellStyle name="20% - Accent1 3 4 2 3 2 3 3" xfId="26118" xr:uid="{00000000-0005-0000-0000-000061650000}"/>
    <cellStyle name="20% - Accent1 3 4 2 3 2 3 3 2" xfId="26119" xr:uid="{00000000-0005-0000-0000-000062650000}"/>
    <cellStyle name="20% - Accent1 3 4 2 3 2 3 4" xfId="26120" xr:uid="{00000000-0005-0000-0000-000063650000}"/>
    <cellStyle name="20% - Accent1 3 4 2 3 2 4" xfId="26121" xr:uid="{00000000-0005-0000-0000-000064650000}"/>
    <cellStyle name="20% - Accent1 3 4 2 3 2 4 2" xfId="26122" xr:uid="{00000000-0005-0000-0000-000065650000}"/>
    <cellStyle name="20% - Accent1 3 4 2 3 2 4 2 2" xfId="26123" xr:uid="{00000000-0005-0000-0000-000066650000}"/>
    <cellStyle name="20% - Accent1 3 4 2 3 2 4 2 2 2" xfId="26124" xr:uid="{00000000-0005-0000-0000-000067650000}"/>
    <cellStyle name="20% - Accent1 3 4 2 3 2 4 2 3" xfId="26125" xr:uid="{00000000-0005-0000-0000-000068650000}"/>
    <cellStyle name="20% - Accent1 3 4 2 3 2 4 3" xfId="26126" xr:uid="{00000000-0005-0000-0000-000069650000}"/>
    <cellStyle name="20% - Accent1 3 4 2 3 2 4 3 2" xfId="26127" xr:uid="{00000000-0005-0000-0000-00006A650000}"/>
    <cellStyle name="20% - Accent1 3 4 2 3 2 4 4" xfId="26128" xr:uid="{00000000-0005-0000-0000-00006B650000}"/>
    <cellStyle name="20% - Accent1 3 4 2 3 2 5" xfId="26129" xr:uid="{00000000-0005-0000-0000-00006C650000}"/>
    <cellStyle name="20% - Accent1 3 4 2 3 2 5 2" xfId="26130" xr:uid="{00000000-0005-0000-0000-00006D650000}"/>
    <cellStyle name="20% - Accent1 3 4 2 3 2 5 2 2" xfId="26131" xr:uid="{00000000-0005-0000-0000-00006E650000}"/>
    <cellStyle name="20% - Accent1 3 4 2 3 2 5 3" xfId="26132" xr:uid="{00000000-0005-0000-0000-00006F650000}"/>
    <cellStyle name="20% - Accent1 3 4 2 3 2 6" xfId="26133" xr:uid="{00000000-0005-0000-0000-000070650000}"/>
    <cellStyle name="20% - Accent1 3 4 2 3 2 6 2" xfId="26134" xr:uid="{00000000-0005-0000-0000-000071650000}"/>
    <cellStyle name="20% - Accent1 3 4 2 3 2 6 2 2" xfId="26135" xr:uid="{00000000-0005-0000-0000-000072650000}"/>
    <cellStyle name="20% - Accent1 3 4 2 3 2 6 3" xfId="26136" xr:uid="{00000000-0005-0000-0000-000073650000}"/>
    <cellStyle name="20% - Accent1 3 4 2 3 2 7" xfId="26137" xr:uid="{00000000-0005-0000-0000-000074650000}"/>
    <cellStyle name="20% - Accent1 3 4 2 3 2 7 2" xfId="26138" xr:uid="{00000000-0005-0000-0000-000075650000}"/>
    <cellStyle name="20% - Accent1 3 4 2 3 2 8" xfId="26139" xr:uid="{00000000-0005-0000-0000-000076650000}"/>
    <cellStyle name="20% - Accent1 3 4 2 3 2 8 2" xfId="26140" xr:uid="{00000000-0005-0000-0000-000077650000}"/>
    <cellStyle name="20% - Accent1 3 4 2 3 2 9" xfId="26141" xr:uid="{00000000-0005-0000-0000-000078650000}"/>
    <cellStyle name="20% - Accent1 3 4 2 3 3" xfId="26142" xr:uid="{00000000-0005-0000-0000-000079650000}"/>
    <cellStyle name="20% - Accent1 3 4 2 3 3 2" xfId="26143" xr:uid="{00000000-0005-0000-0000-00007A650000}"/>
    <cellStyle name="20% - Accent1 3 4 2 3 3 2 2" xfId="26144" xr:uid="{00000000-0005-0000-0000-00007B650000}"/>
    <cellStyle name="20% - Accent1 3 4 2 3 3 2 2 2" xfId="26145" xr:uid="{00000000-0005-0000-0000-00007C650000}"/>
    <cellStyle name="20% - Accent1 3 4 2 3 3 2 2 2 2" xfId="26146" xr:uid="{00000000-0005-0000-0000-00007D650000}"/>
    <cellStyle name="20% - Accent1 3 4 2 3 3 2 2 3" xfId="26147" xr:uid="{00000000-0005-0000-0000-00007E650000}"/>
    <cellStyle name="20% - Accent1 3 4 2 3 3 2 3" xfId="26148" xr:uid="{00000000-0005-0000-0000-00007F650000}"/>
    <cellStyle name="20% - Accent1 3 4 2 3 3 2 3 2" xfId="26149" xr:uid="{00000000-0005-0000-0000-000080650000}"/>
    <cellStyle name="20% - Accent1 3 4 2 3 3 2 4" xfId="26150" xr:uid="{00000000-0005-0000-0000-000081650000}"/>
    <cellStyle name="20% - Accent1 3 4 2 3 3 3" xfId="26151" xr:uid="{00000000-0005-0000-0000-000082650000}"/>
    <cellStyle name="20% - Accent1 3 4 2 3 3 3 2" xfId="26152" xr:uid="{00000000-0005-0000-0000-000083650000}"/>
    <cellStyle name="20% - Accent1 3 4 2 3 3 3 2 2" xfId="26153" xr:uid="{00000000-0005-0000-0000-000084650000}"/>
    <cellStyle name="20% - Accent1 3 4 2 3 3 3 2 2 2" xfId="26154" xr:uid="{00000000-0005-0000-0000-000085650000}"/>
    <cellStyle name="20% - Accent1 3 4 2 3 3 3 2 3" xfId="26155" xr:uid="{00000000-0005-0000-0000-000086650000}"/>
    <cellStyle name="20% - Accent1 3 4 2 3 3 3 3" xfId="26156" xr:uid="{00000000-0005-0000-0000-000087650000}"/>
    <cellStyle name="20% - Accent1 3 4 2 3 3 3 3 2" xfId="26157" xr:uid="{00000000-0005-0000-0000-000088650000}"/>
    <cellStyle name="20% - Accent1 3 4 2 3 3 3 4" xfId="26158" xr:uid="{00000000-0005-0000-0000-000089650000}"/>
    <cellStyle name="20% - Accent1 3 4 2 3 3 4" xfId="26159" xr:uid="{00000000-0005-0000-0000-00008A650000}"/>
    <cellStyle name="20% - Accent1 3 4 2 3 3 4 2" xfId="26160" xr:uid="{00000000-0005-0000-0000-00008B650000}"/>
    <cellStyle name="20% - Accent1 3 4 2 3 3 4 2 2" xfId="26161" xr:uid="{00000000-0005-0000-0000-00008C650000}"/>
    <cellStyle name="20% - Accent1 3 4 2 3 3 4 2 2 2" xfId="26162" xr:uid="{00000000-0005-0000-0000-00008D650000}"/>
    <cellStyle name="20% - Accent1 3 4 2 3 3 4 2 3" xfId="26163" xr:uid="{00000000-0005-0000-0000-00008E650000}"/>
    <cellStyle name="20% - Accent1 3 4 2 3 3 4 3" xfId="26164" xr:uid="{00000000-0005-0000-0000-00008F650000}"/>
    <cellStyle name="20% - Accent1 3 4 2 3 3 4 3 2" xfId="26165" xr:uid="{00000000-0005-0000-0000-000090650000}"/>
    <cellStyle name="20% - Accent1 3 4 2 3 3 4 4" xfId="26166" xr:uid="{00000000-0005-0000-0000-000091650000}"/>
    <cellStyle name="20% - Accent1 3 4 2 3 3 5" xfId="26167" xr:uid="{00000000-0005-0000-0000-000092650000}"/>
    <cellStyle name="20% - Accent1 3 4 2 3 3 5 2" xfId="26168" xr:uid="{00000000-0005-0000-0000-000093650000}"/>
    <cellStyle name="20% - Accent1 3 4 2 3 3 5 2 2" xfId="26169" xr:uid="{00000000-0005-0000-0000-000094650000}"/>
    <cellStyle name="20% - Accent1 3 4 2 3 3 5 3" xfId="26170" xr:uid="{00000000-0005-0000-0000-000095650000}"/>
    <cellStyle name="20% - Accent1 3 4 2 3 3 6" xfId="26171" xr:uid="{00000000-0005-0000-0000-000096650000}"/>
    <cellStyle name="20% - Accent1 3 4 2 3 3 6 2" xfId="26172" xr:uid="{00000000-0005-0000-0000-000097650000}"/>
    <cellStyle name="20% - Accent1 3 4 2 3 3 6 2 2" xfId="26173" xr:uid="{00000000-0005-0000-0000-000098650000}"/>
    <cellStyle name="20% - Accent1 3 4 2 3 3 6 3" xfId="26174" xr:uid="{00000000-0005-0000-0000-000099650000}"/>
    <cellStyle name="20% - Accent1 3 4 2 3 3 7" xfId="26175" xr:uid="{00000000-0005-0000-0000-00009A650000}"/>
    <cellStyle name="20% - Accent1 3 4 2 3 3 7 2" xfId="26176" xr:uid="{00000000-0005-0000-0000-00009B650000}"/>
    <cellStyle name="20% - Accent1 3 4 2 3 3 8" xfId="26177" xr:uid="{00000000-0005-0000-0000-00009C650000}"/>
    <cellStyle name="20% - Accent1 3 4 2 3 3 8 2" xfId="26178" xr:uid="{00000000-0005-0000-0000-00009D650000}"/>
    <cellStyle name="20% - Accent1 3 4 2 3 3 9" xfId="26179" xr:uid="{00000000-0005-0000-0000-00009E650000}"/>
    <cellStyle name="20% - Accent1 3 4 2 3 4" xfId="26180" xr:uid="{00000000-0005-0000-0000-00009F650000}"/>
    <cellStyle name="20% - Accent1 3 4 2 3 4 2" xfId="26181" xr:uid="{00000000-0005-0000-0000-0000A0650000}"/>
    <cellStyle name="20% - Accent1 3 4 2 3 4 2 2" xfId="26182" xr:uid="{00000000-0005-0000-0000-0000A1650000}"/>
    <cellStyle name="20% - Accent1 3 4 2 3 4 2 2 2" xfId="26183" xr:uid="{00000000-0005-0000-0000-0000A2650000}"/>
    <cellStyle name="20% - Accent1 3 4 2 3 4 2 3" xfId="26184" xr:uid="{00000000-0005-0000-0000-0000A3650000}"/>
    <cellStyle name="20% - Accent1 3 4 2 3 4 3" xfId="26185" xr:uid="{00000000-0005-0000-0000-0000A4650000}"/>
    <cellStyle name="20% - Accent1 3 4 2 3 4 3 2" xfId="26186" xr:uid="{00000000-0005-0000-0000-0000A5650000}"/>
    <cellStyle name="20% - Accent1 3 4 2 3 4 4" xfId="26187" xr:uid="{00000000-0005-0000-0000-0000A6650000}"/>
    <cellStyle name="20% - Accent1 3 4 2 3 5" xfId="26188" xr:uid="{00000000-0005-0000-0000-0000A7650000}"/>
    <cellStyle name="20% - Accent1 3 4 2 3 5 2" xfId="26189" xr:uid="{00000000-0005-0000-0000-0000A8650000}"/>
    <cellStyle name="20% - Accent1 3 4 2 3 5 2 2" xfId="26190" xr:uid="{00000000-0005-0000-0000-0000A9650000}"/>
    <cellStyle name="20% - Accent1 3 4 2 3 5 2 2 2" xfId="26191" xr:uid="{00000000-0005-0000-0000-0000AA650000}"/>
    <cellStyle name="20% - Accent1 3 4 2 3 5 2 3" xfId="26192" xr:uid="{00000000-0005-0000-0000-0000AB650000}"/>
    <cellStyle name="20% - Accent1 3 4 2 3 5 3" xfId="26193" xr:uid="{00000000-0005-0000-0000-0000AC650000}"/>
    <cellStyle name="20% - Accent1 3 4 2 3 5 3 2" xfId="26194" xr:uid="{00000000-0005-0000-0000-0000AD650000}"/>
    <cellStyle name="20% - Accent1 3 4 2 3 5 4" xfId="26195" xr:uid="{00000000-0005-0000-0000-0000AE650000}"/>
    <cellStyle name="20% - Accent1 3 4 2 3 6" xfId="26196" xr:uid="{00000000-0005-0000-0000-0000AF650000}"/>
    <cellStyle name="20% - Accent1 3 4 2 3 6 2" xfId="26197" xr:uid="{00000000-0005-0000-0000-0000B0650000}"/>
    <cellStyle name="20% - Accent1 3 4 2 3 6 2 2" xfId="26198" xr:uid="{00000000-0005-0000-0000-0000B1650000}"/>
    <cellStyle name="20% - Accent1 3 4 2 3 6 2 2 2" xfId="26199" xr:uid="{00000000-0005-0000-0000-0000B2650000}"/>
    <cellStyle name="20% - Accent1 3 4 2 3 6 2 3" xfId="26200" xr:uid="{00000000-0005-0000-0000-0000B3650000}"/>
    <cellStyle name="20% - Accent1 3 4 2 3 6 3" xfId="26201" xr:uid="{00000000-0005-0000-0000-0000B4650000}"/>
    <cellStyle name="20% - Accent1 3 4 2 3 6 3 2" xfId="26202" xr:uid="{00000000-0005-0000-0000-0000B5650000}"/>
    <cellStyle name="20% - Accent1 3 4 2 3 6 4" xfId="26203" xr:uid="{00000000-0005-0000-0000-0000B6650000}"/>
    <cellStyle name="20% - Accent1 3 4 2 3 7" xfId="26204" xr:uid="{00000000-0005-0000-0000-0000B7650000}"/>
    <cellStyle name="20% - Accent1 3 4 2 3 7 2" xfId="26205" xr:uid="{00000000-0005-0000-0000-0000B8650000}"/>
    <cellStyle name="20% - Accent1 3 4 2 3 7 2 2" xfId="26206" xr:uid="{00000000-0005-0000-0000-0000B9650000}"/>
    <cellStyle name="20% - Accent1 3 4 2 3 7 3" xfId="26207" xr:uid="{00000000-0005-0000-0000-0000BA650000}"/>
    <cellStyle name="20% - Accent1 3 4 2 3 8" xfId="26208" xr:uid="{00000000-0005-0000-0000-0000BB650000}"/>
    <cellStyle name="20% - Accent1 3 4 2 3 8 2" xfId="26209" xr:uid="{00000000-0005-0000-0000-0000BC650000}"/>
    <cellStyle name="20% - Accent1 3 4 2 3 8 2 2" xfId="26210" xr:uid="{00000000-0005-0000-0000-0000BD650000}"/>
    <cellStyle name="20% - Accent1 3 4 2 3 8 3" xfId="26211" xr:uid="{00000000-0005-0000-0000-0000BE650000}"/>
    <cellStyle name="20% - Accent1 3 4 2 3 9" xfId="26212" xr:uid="{00000000-0005-0000-0000-0000BF650000}"/>
    <cellStyle name="20% - Accent1 3 4 2 3 9 2" xfId="26213" xr:uid="{00000000-0005-0000-0000-0000C0650000}"/>
    <cellStyle name="20% - Accent1 3 4 2 4" xfId="26214" xr:uid="{00000000-0005-0000-0000-0000C1650000}"/>
    <cellStyle name="20% - Accent1 3 4 2 4 10" xfId="26215" xr:uid="{00000000-0005-0000-0000-0000C2650000}"/>
    <cellStyle name="20% - Accent1 3 4 2 4 10 2" xfId="26216" xr:uid="{00000000-0005-0000-0000-0000C3650000}"/>
    <cellStyle name="20% - Accent1 3 4 2 4 11" xfId="26217" xr:uid="{00000000-0005-0000-0000-0000C4650000}"/>
    <cellStyle name="20% - Accent1 3 4 2 4 2" xfId="26218" xr:uid="{00000000-0005-0000-0000-0000C5650000}"/>
    <cellStyle name="20% - Accent1 3 4 2 4 2 2" xfId="26219" xr:uid="{00000000-0005-0000-0000-0000C6650000}"/>
    <cellStyle name="20% - Accent1 3 4 2 4 2 2 2" xfId="26220" xr:uid="{00000000-0005-0000-0000-0000C7650000}"/>
    <cellStyle name="20% - Accent1 3 4 2 4 2 2 2 2" xfId="26221" xr:uid="{00000000-0005-0000-0000-0000C8650000}"/>
    <cellStyle name="20% - Accent1 3 4 2 4 2 2 2 2 2" xfId="26222" xr:uid="{00000000-0005-0000-0000-0000C9650000}"/>
    <cellStyle name="20% - Accent1 3 4 2 4 2 2 2 3" xfId="26223" xr:uid="{00000000-0005-0000-0000-0000CA650000}"/>
    <cellStyle name="20% - Accent1 3 4 2 4 2 2 3" xfId="26224" xr:uid="{00000000-0005-0000-0000-0000CB650000}"/>
    <cellStyle name="20% - Accent1 3 4 2 4 2 2 3 2" xfId="26225" xr:uid="{00000000-0005-0000-0000-0000CC650000}"/>
    <cellStyle name="20% - Accent1 3 4 2 4 2 2 4" xfId="26226" xr:uid="{00000000-0005-0000-0000-0000CD650000}"/>
    <cellStyle name="20% - Accent1 3 4 2 4 2 3" xfId="26227" xr:uid="{00000000-0005-0000-0000-0000CE650000}"/>
    <cellStyle name="20% - Accent1 3 4 2 4 2 3 2" xfId="26228" xr:uid="{00000000-0005-0000-0000-0000CF650000}"/>
    <cellStyle name="20% - Accent1 3 4 2 4 2 3 2 2" xfId="26229" xr:uid="{00000000-0005-0000-0000-0000D0650000}"/>
    <cellStyle name="20% - Accent1 3 4 2 4 2 3 2 2 2" xfId="26230" xr:uid="{00000000-0005-0000-0000-0000D1650000}"/>
    <cellStyle name="20% - Accent1 3 4 2 4 2 3 2 3" xfId="26231" xr:uid="{00000000-0005-0000-0000-0000D2650000}"/>
    <cellStyle name="20% - Accent1 3 4 2 4 2 3 3" xfId="26232" xr:uid="{00000000-0005-0000-0000-0000D3650000}"/>
    <cellStyle name="20% - Accent1 3 4 2 4 2 3 3 2" xfId="26233" xr:uid="{00000000-0005-0000-0000-0000D4650000}"/>
    <cellStyle name="20% - Accent1 3 4 2 4 2 3 4" xfId="26234" xr:uid="{00000000-0005-0000-0000-0000D5650000}"/>
    <cellStyle name="20% - Accent1 3 4 2 4 2 4" xfId="26235" xr:uid="{00000000-0005-0000-0000-0000D6650000}"/>
    <cellStyle name="20% - Accent1 3 4 2 4 2 4 2" xfId="26236" xr:uid="{00000000-0005-0000-0000-0000D7650000}"/>
    <cellStyle name="20% - Accent1 3 4 2 4 2 4 2 2" xfId="26237" xr:uid="{00000000-0005-0000-0000-0000D8650000}"/>
    <cellStyle name="20% - Accent1 3 4 2 4 2 4 2 2 2" xfId="26238" xr:uid="{00000000-0005-0000-0000-0000D9650000}"/>
    <cellStyle name="20% - Accent1 3 4 2 4 2 4 2 3" xfId="26239" xr:uid="{00000000-0005-0000-0000-0000DA650000}"/>
    <cellStyle name="20% - Accent1 3 4 2 4 2 4 3" xfId="26240" xr:uid="{00000000-0005-0000-0000-0000DB650000}"/>
    <cellStyle name="20% - Accent1 3 4 2 4 2 4 3 2" xfId="26241" xr:uid="{00000000-0005-0000-0000-0000DC650000}"/>
    <cellStyle name="20% - Accent1 3 4 2 4 2 4 4" xfId="26242" xr:uid="{00000000-0005-0000-0000-0000DD650000}"/>
    <cellStyle name="20% - Accent1 3 4 2 4 2 5" xfId="26243" xr:uid="{00000000-0005-0000-0000-0000DE650000}"/>
    <cellStyle name="20% - Accent1 3 4 2 4 2 5 2" xfId="26244" xr:uid="{00000000-0005-0000-0000-0000DF650000}"/>
    <cellStyle name="20% - Accent1 3 4 2 4 2 5 2 2" xfId="26245" xr:uid="{00000000-0005-0000-0000-0000E0650000}"/>
    <cellStyle name="20% - Accent1 3 4 2 4 2 5 3" xfId="26246" xr:uid="{00000000-0005-0000-0000-0000E1650000}"/>
    <cellStyle name="20% - Accent1 3 4 2 4 2 6" xfId="26247" xr:uid="{00000000-0005-0000-0000-0000E2650000}"/>
    <cellStyle name="20% - Accent1 3 4 2 4 2 6 2" xfId="26248" xr:uid="{00000000-0005-0000-0000-0000E3650000}"/>
    <cellStyle name="20% - Accent1 3 4 2 4 2 6 2 2" xfId="26249" xr:uid="{00000000-0005-0000-0000-0000E4650000}"/>
    <cellStyle name="20% - Accent1 3 4 2 4 2 6 3" xfId="26250" xr:uid="{00000000-0005-0000-0000-0000E5650000}"/>
    <cellStyle name="20% - Accent1 3 4 2 4 2 7" xfId="26251" xr:uid="{00000000-0005-0000-0000-0000E6650000}"/>
    <cellStyle name="20% - Accent1 3 4 2 4 2 7 2" xfId="26252" xr:uid="{00000000-0005-0000-0000-0000E7650000}"/>
    <cellStyle name="20% - Accent1 3 4 2 4 2 8" xfId="26253" xr:uid="{00000000-0005-0000-0000-0000E8650000}"/>
    <cellStyle name="20% - Accent1 3 4 2 4 2 8 2" xfId="26254" xr:uid="{00000000-0005-0000-0000-0000E9650000}"/>
    <cellStyle name="20% - Accent1 3 4 2 4 2 9" xfId="26255" xr:uid="{00000000-0005-0000-0000-0000EA650000}"/>
    <cellStyle name="20% - Accent1 3 4 2 4 3" xfId="26256" xr:uid="{00000000-0005-0000-0000-0000EB650000}"/>
    <cellStyle name="20% - Accent1 3 4 2 4 3 2" xfId="26257" xr:uid="{00000000-0005-0000-0000-0000EC650000}"/>
    <cellStyle name="20% - Accent1 3 4 2 4 3 2 2" xfId="26258" xr:uid="{00000000-0005-0000-0000-0000ED650000}"/>
    <cellStyle name="20% - Accent1 3 4 2 4 3 2 2 2" xfId="26259" xr:uid="{00000000-0005-0000-0000-0000EE650000}"/>
    <cellStyle name="20% - Accent1 3 4 2 4 3 2 2 2 2" xfId="26260" xr:uid="{00000000-0005-0000-0000-0000EF650000}"/>
    <cellStyle name="20% - Accent1 3 4 2 4 3 2 2 3" xfId="26261" xr:uid="{00000000-0005-0000-0000-0000F0650000}"/>
    <cellStyle name="20% - Accent1 3 4 2 4 3 2 3" xfId="26262" xr:uid="{00000000-0005-0000-0000-0000F1650000}"/>
    <cellStyle name="20% - Accent1 3 4 2 4 3 2 3 2" xfId="26263" xr:uid="{00000000-0005-0000-0000-0000F2650000}"/>
    <cellStyle name="20% - Accent1 3 4 2 4 3 2 4" xfId="26264" xr:uid="{00000000-0005-0000-0000-0000F3650000}"/>
    <cellStyle name="20% - Accent1 3 4 2 4 3 3" xfId="26265" xr:uid="{00000000-0005-0000-0000-0000F4650000}"/>
    <cellStyle name="20% - Accent1 3 4 2 4 3 3 2" xfId="26266" xr:uid="{00000000-0005-0000-0000-0000F5650000}"/>
    <cellStyle name="20% - Accent1 3 4 2 4 3 3 2 2" xfId="26267" xr:uid="{00000000-0005-0000-0000-0000F6650000}"/>
    <cellStyle name="20% - Accent1 3 4 2 4 3 3 2 2 2" xfId="26268" xr:uid="{00000000-0005-0000-0000-0000F7650000}"/>
    <cellStyle name="20% - Accent1 3 4 2 4 3 3 2 3" xfId="26269" xr:uid="{00000000-0005-0000-0000-0000F8650000}"/>
    <cellStyle name="20% - Accent1 3 4 2 4 3 3 3" xfId="26270" xr:uid="{00000000-0005-0000-0000-0000F9650000}"/>
    <cellStyle name="20% - Accent1 3 4 2 4 3 3 3 2" xfId="26271" xr:uid="{00000000-0005-0000-0000-0000FA650000}"/>
    <cellStyle name="20% - Accent1 3 4 2 4 3 3 4" xfId="26272" xr:uid="{00000000-0005-0000-0000-0000FB650000}"/>
    <cellStyle name="20% - Accent1 3 4 2 4 3 4" xfId="26273" xr:uid="{00000000-0005-0000-0000-0000FC650000}"/>
    <cellStyle name="20% - Accent1 3 4 2 4 3 4 2" xfId="26274" xr:uid="{00000000-0005-0000-0000-0000FD650000}"/>
    <cellStyle name="20% - Accent1 3 4 2 4 3 4 2 2" xfId="26275" xr:uid="{00000000-0005-0000-0000-0000FE650000}"/>
    <cellStyle name="20% - Accent1 3 4 2 4 3 4 2 2 2" xfId="26276" xr:uid="{00000000-0005-0000-0000-0000FF650000}"/>
    <cellStyle name="20% - Accent1 3 4 2 4 3 4 2 3" xfId="26277" xr:uid="{00000000-0005-0000-0000-000000660000}"/>
    <cellStyle name="20% - Accent1 3 4 2 4 3 4 3" xfId="26278" xr:uid="{00000000-0005-0000-0000-000001660000}"/>
    <cellStyle name="20% - Accent1 3 4 2 4 3 4 3 2" xfId="26279" xr:uid="{00000000-0005-0000-0000-000002660000}"/>
    <cellStyle name="20% - Accent1 3 4 2 4 3 4 4" xfId="26280" xr:uid="{00000000-0005-0000-0000-000003660000}"/>
    <cellStyle name="20% - Accent1 3 4 2 4 3 5" xfId="26281" xr:uid="{00000000-0005-0000-0000-000004660000}"/>
    <cellStyle name="20% - Accent1 3 4 2 4 3 5 2" xfId="26282" xr:uid="{00000000-0005-0000-0000-000005660000}"/>
    <cellStyle name="20% - Accent1 3 4 2 4 3 5 2 2" xfId="26283" xr:uid="{00000000-0005-0000-0000-000006660000}"/>
    <cellStyle name="20% - Accent1 3 4 2 4 3 5 3" xfId="26284" xr:uid="{00000000-0005-0000-0000-000007660000}"/>
    <cellStyle name="20% - Accent1 3 4 2 4 3 6" xfId="26285" xr:uid="{00000000-0005-0000-0000-000008660000}"/>
    <cellStyle name="20% - Accent1 3 4 2 4 3 6 2" xfId="26286" xr:uid="{00000000-0005-0000-0000-000009660000}"/>
    <cellStyle name="20% - Accent1 3 4 2 4 3 6 2 2" xfId="26287" xr:uid="{00000000-0005-0000-0000-00000A660000}"/>
    <cellStyle name="20% - Accent1 3 4 2 4 3 6 3" xfId="26288" xr:uid="{00000000-0005-0000-0000-00000B660000}"/>
    <cellStyle name="20% - Accent1 3 4 2 4 3 7" xfId="26289" xr:uid="{00000000-0005-0000-0000-00000C660000}"/>
    <cellStyle name="20% - Accent1 3 4 2 4 3 7 2" xfId="26290" xr:uid="{00000000-0005-0000-0000-00000D660000}"/>
    <cellStyle name="20% - Accent1 3 4 2 4 3 8" xfId="26291" xr:uid="{00000000-0005-0000-0000-00000E660000}"/>
    <cellStyle name="20% - Accent1 3 4 2 4 3 8 2" xfId="26292" xr:uid="{00000000-0005-0000-0000-00000F660000}"/>
    <cellStyle name="20% - Accent1 3 4 2 4 3 9" xfId="26293" xr:uid="{00000000-0005-0000-0000-000010660000}"/>
    <cellStyle name="20% - Accent1 3 4 2 4 4" xfId="26294" xr:uid="{00000000-0005-0000-0000-000011660000}"/>
    <cellStyle name="20% - Accent1 3 4 2 4 4 2" xfId="26295" xr:uid="{00000000-0005-0000-0000-000012660000}"/>
    <cellStyle name="20% - Accent1 3 4 2 4 4 2 2" xfId="26296" xr:uid="{00000000-0005-0000-0000-000013660000}"/>
    <cellStyle name="20% - Accent1 3 4 2 4 4 2 2 2" xfId="26297" xr:uid="{00000000-0005-0000-0000-000014660000}"/>
    <cellStyle name="20% - Accent1 3 4 2 4 4 2 3" xfId="26298" xr:uid="{00000000-0005-0000-0000-000015660000}"/>
    <cellStyle name="20% - Accent1 3 4 2 4 4 3" xfId="26299" xr:uid="{00000000-0005-0000-0000-000016660000}"/>
    <cellStyle name="20% - Accent1 3 4 2 4 4 3 2" xfId="26300" xr:uid="{00000000-0005-0000-0000-000017660000}"/>
    <cellStyle name="20% - Accent1 3 4 2 4 4 4" xfId="26301" xr:uid="{00000000-0005-0000-0000-000018660000}"/>
    <cellStyle name="20% - Accent1 3 4 2 4 5" xfId="26302" xr:uid="{00000000-0005-0000-0000-000019660000}"/>
    <cellStyle name="20% - Accent1 3 4 2 4 5 2" xfId="26303" xr:uid="{00000000-0005-0000-0000-00001A660000}"/>
    <cellStyle name="20% - Accent1 3 4 2 4 5 2 2" xfId="26304" xr:uid="{00000000-0005-0000-0000-00001B660000}"/>
    <cellStyle name="20% - Accent1 3 4 2 4 5 2 2 2" xfId="26305" xr:uid="{00000000-0005-0000-0000-00001C660000}"/>
    <cellStyle name="20% - Accent1 3 4 2 4 5 2 3" xfId="26306" xr:uid="{00000000-0005-0000-0000-00001D660000}"/>
    <cellStyle name="20% - Accent1 3 4 2 4 5 3" xfId="26307" xr:uid="{00000000-0005-0000-0000-00001E660000}"/>
    <cellStyle name="20% - Accent1 3 4 2 4 5 3 2" xfId="26308" xr:uid="{00000000-0005-0000-0000-00001F660000}"/>
    <cellStyle name="20% - Accent1 3 4 2 4 5 4" xfId="26309" xr:uid="{00000000-0005-0000-0000-000020660000}"/>
    <cellStyle name="20% - Accent1 3 4 2 4 6" xfId="26310" xr:uid="{00000000-0005-0000-0000-000021660000}"/>
    <cellStyle name="20% - Accent1 3 4 2 4 6 2" xfId="26311" xr:uid="{00000000-0005-0000-0000-000022660000}"/>
    <cellStyle name="20% - Accent1 3 4 2 4 6 2 2" xfId="26312" xr:uid="{00000000-0005-0000-0000-000023660000}"/>
    <cellStyle name="20% - Accent1 3 4 2 4 6 2 2 2" xfId="26313" xr:uid="{00000000-0005-0000-0000-000024660000}"/>
    <cellStyle name="20% - Accent1 3 4 2 4 6 2 3" xfId="26314" xr:uid="{00000000-0005-0000-0000-000025660000}"/>
    <cellStyle name="20% - Accent1 3 4 2 4 6 3" xfId="26315" xr:uid="{00000000-0005-0000-0000-000026660000}"/>
    <cellStyle name="20% - Accent1 3 4 2 4 6 3 2" xfId="26316" xr:uid="{00000000-0005-0000-0000-000027660000}"/>
    <cellStyle name="20% - Accent1 3 4 2 4 6 4" xfId="26317" xr:uid="{00000000-0005-0000-0000-000028660000}"/>
    <cellStyle name="20% - Accent1 3 4 2 4 7" xfId="26318" xr:uid="{00000000-0005-0000-0000-000029660000}"/>
    <cellStyle name="20% - Accent1 3 4 2 4 7 2" xfId="26319" xr:uid="{00000000-0005-0000-0000-00002A660000}"/>
    <cellStyle name="20% - Accent1 3 4 2 4 7 2 2" xfId="26320" xr:uid="{00000000-0005-0000-0000-00002B660000}"/>
    <cellStyle name="20% - Accent1 3 4 2 4 7 3" xfId="26321" xr:uid="{00000000-0005-0000-0000-00002C660000}"/>
    <cellStyle name="20% - Accent1 3 4 2 4 8" xfId="26322" xr:uid="{00000000-0005-0000-0000-00002D660000}"/>
    <cellStyle name="20% - Accent1 3 4 2 4 8 2" xfId="26323" xr:uid="{00000000-0005-0000-0000-00002E660000}"/>
    <cellStyle name="20% - Accent1 3 4 2 4 8 2 2" xfId="26324" xr:uid="{00000000-0005-0000-0000-00002F660000}"/>
    <cellStyle name="20% - Accent1 3 4 2 4 8 3" xfId="26325" xr:uid="{00000000-0005-0000-0000-000030660000}"/>
    <cellStyle name="20% - Accent1 3 4 2 4 9" xfId="26326" xr:uid="{00000000-0005-0000-0000-000031660000}"/>
    <cellStyle name="20% - Accent1 3 4 2 4 9 2" xfId="26327" xr:uid="{00000000-0005-0000-0000-000032660000}"/>
    <cellStyle name="20% - Accent1 3 4 2 5" xfId="26328" xr:uid="{00000000-0005-0000-0000-000033660000}"/>
    <cellStyle name="20% - Accent1 3 4 2 5 10" xfId="26329" xr:uid="{00000000-0005-0000-0000-000034660000}"/>
    <cellStyle name="20% - Accent1 3 4 2 5 10 2" xfId="26330" xr:uid="{00000000-0005-0000-0000-000035660000}"/>
    <cellStyle name="20% - Accent1 3 4 2 5 11" xfId="26331" xr:uid="{00000000-0005-0000-0000-000036660000}"/>
    <cellStyle name="20% - Accent1 3 4 2 5 2" xfId="26332" xr:uid="{00000000-0005-0000-0000-000037660000}"/>
    <cellStyle name="20% - Accent1 3 4 2 5 2 2" xfId="26333" xr:uid="{00000000-0005-0000-0000-000038660000}"/>
    <cellStyle name="20% - Accent1 3 4 2 5 2 2 2" xfId="26334" xr:uid="{00000000-0005-0000-0000-000039660000}"/>
    <cellStyle name="20% - Accent1 3 4 2 5 2 2 2 2" xfId="26335" xr:uid="{00000000-0005-0000-0000-00003A660000}"/>
    <cellStyle name="20% - Accent1 3 4 2 5 2 2 2 2 2" xfId="26336" xr:uid="{00000000-0005-0000-0000-00003B660000}"/>
    <cellStyle name="20% - Accent1 3 4 2 5 2 2 2 3" xfId="26337" xr:uid="{00000000-0005-0000-0000-00003C660000}"/>
    <cellStyle name="20% - Accent1 3 4 2 5 2 2 3" xfId="26338" xr:uid="{00000000-0005-0000-0000-00003D660000}"/>
    <cellStyle name="20% - Accent1 3 4 2 5 2 2 3 2" xfId="26339" xr:uid="{00000000-0005-0000-0000-00003E660000}"/>
    <cellStyle name="20% - Accent1 3 4 2 5 2 2 4" xfId="26340" xr:uid="{00000000-0005-0000-0000-00003F660000}"/>
    <cellStyle name="20% - Accent1 3 4 2 5 2 3" xfId="26341" xr:uid="{00000000-0005-0000-0000-000040660000}"/>
    <cellStyle name="20% - Accent1 3 4 2 5 2 3 2" xfId="26342" xr:uid="{00000000-0005-0000-0000-000041660000}"/>
    <cellStyle name="20% - Accent1 3 4 2 5 2 3 2 2" xfId="26343" xr:uid="{00000000-0005-0000-0000-000042660000}"/>
    <cellStyle name="20% - Accent1 3 4 2 5 2 3 2 2 2" xfId="26344" xr:uid="{00000000-0005-0000-0000-000043660000}"/>
    <cellStyle name="20% - Accent1 3 4 2 5 2 3 2 3" xfId="26345" xr:uid="{00000000-0005-0000-0000-000044660000}"/>
    <cellStyle name="20% - Accent1 3 4 2 5 2 3 3" xfId="26346" xr:uid="{00000000-0005-0000-0000-000045660000}"/>
    <cellStyle name="20% - Accent1 3 4 2 5 2 3 3 2" xfId="26347" xr:uid="{00000000-0005-0000-0000-000046660000}"/>
    <cellStyle name="20% - Accent1 3 4 2 5 2 3 4" xfId="26348" xr:uid="{00000000-0005-0000-0000-000047660000}"/>
    <cellStyle name="20% - Accent1 3 4 2 5 2 4" xfId="26349" xr:uid="{00000000-0005-0000-0000-000048660000}"/>
    <cellStyle name="20% - Accent1 3 4 2 5 2 4 2" xfId="26350" xr:uid="{00000000-0005-0000-0000-000049660000}"/>
    <cellStyle name="20% - Accent1 3 4 2 5 2 4 2 2" xfId="26351" xr:uid="{00000000-0005-0000-0000-00004A660000}"/>
    <cellStyle name="20% - Accent1 3 4 2 5 2 4 2 2 2" xfId="26352" xr:uid="{00000000-0005-0000-0000-00004B660000}"/>
    <cellStyle name="20% - Accent1 3 4 2 5 2 4 2 3" xfId="26353" xr:uid="{00000000-0005-0000-0000-00004C660000}"/>
    <cellStyle name="20% - Accent1 3 4 2 5 2 4 3" xfId="26354" xr:uid="{00000000-0005-0000-0000-00004D660000}"/>
    <cellStyle name="20% - Accent1 3 4 2 5 2 4 3 2" xfId="26355" xr:uid="{00000000-0005-0000-0000-00004E660000}"/>
    <cellStyle name="20% - Accent1 3 4 2 5 2 4 4" xfId="26356" xr:uid="{00000000-0005-0000-0000-00004F660000}"/>
    <cellStyle name="20% - Accent1 3 4 2 5 2 5" xfId="26357" xr:uid="{00000000-0005-0000-0000-000050660000}"/>
    <cellStyle name="20% - Accent1 3 4 2 5 2 5 2" xfId="26358" xr:uid="{00000000-0005-0000-0000-000051660000}"/>
    <cellStyle name="20% - Accent1 3 4 2 5 2 5 2 2" xfId="26359" xr:uid="{00000000-0005-0000-0000-000052660000}"/>
    <cellStyle name="20% - Accent1 3 4 2 5 2 5 3" xfId="26360" xr:uid="{00000000-0005-0000-0000-000053660000}"/>
    <cellStyle name="20% - Accent1 3 4 2 5 2 6" xfId="26361" xr:uid="{00000000-0005-0000-0000-000054660000}"/>
    <cellStyle name="20% - Accent1 3 4 2 5 2 6 2" xfId="26362" xr:uid="{00000000-0005-0000-0000-000055660000}"/>
    <cellStyle name="20% - Accent1 3 4 2 5 2 6 2 2" xfId="26363" xr:uid="{00000000-0005-0000-0000-000056660000}"/>
    <cellStyle name="20% - Accent1 3 4 2 5 2 6 3" xfId="26364" xr:uid="{00000000-0005-0000-0000-000057660000}"/>
    <cellStyle name="20% - Accent1 3 4 2 5 2 7" xfId="26365" xr:uid="{00000000-0005-0000-0000-000058660000}"/>
    <cellStyle name="20% - Accent1 3 4 2 5 2 7 2" xfId="26366" xr:uid="{00000000-0005-0000-0000-000059660000}"/>
    <cellStyle name="20% - Accent1 3 4 2 5 2 8" xfId="26367" xr:uid="{00000000-0005-0000-0000-00005A660000}"/>
    <cellStyle name="20% - Accent1 3 4 2 5 2 8 2" xfId="26368" xr:uid="{00000000-0005-0000-0000-00005B660000}"/>
    <cellStyle name="20% - Accent1 3 4 2 5 2 9" xfId="26369" xr:uid="{00000000-0005-0000-0000-00005C660000}"/>
    <cellStyle name="20% - Accent1 3 4 2 5 3" xfId="26370" xr:uid="{00000000-0005-0000-0000-00005D660000}"/>
    <cellStyle name="20% - Accent1 3 4 2 5 3 2" xfId="26371" xr:uid="{00000000-0005-0000-0000-00005E660000}"/>
    <cellStyle name="20% - Accent1 3 4 2 5 3 2 2" xfId="26372" xr:uid="{00000000-0005-0000-0000-00005F660000}"/>
    <cellStyle name="20% - Accent1 3 4 2 5 3 2 2 2" xfId="26373" xr:uid="{00000000-0005-0000-0000-000060660000}"/>
    <cellStyle name="20% - Accent1 3 4 2 5 3 2 2 2 2" xfId="26374" xr:uid="{00000000-0005-0000-0000-000061660000}"/>
    <cellStyle name="20% - Accent1 3 4 2 5 3 2 2 3" xfId="26375" xr:uid="{00000000-0005-0000-0000-000062660000}"/>
    <cellStyle name="20% - Accent1 3 4 2 5 3 2 3" xfId="26376" xr:uid="{00000000-0005-0000-0000-000063660000}"/>
    <cellStyle name="20% - Accent1 3 4 2 5 3 2 3 2" xfId="26377" xr:uid="{00000000-0005-0000-0000-000064660000}"/>
    <cellStyle name="20% - Accent1 3 4 2 5 3 2 4" xfId="26378" xr:uid="{00000000-0005-0000-0000-000065660000}"/>
    <cellStyle name="20% - Accent1 3 4 2 5 3 3" xfId="26379" xr:uid="{00000000-0005-0000-0000-000066660000}"/>
    <cellStyle name="20% - Accent1 3 4 2 5 3 3 2" xfId="26380" xr:uid="{00000000-0005-0000-0000-000067660000}"/>
    <cellStyle name="20% - Accent1 3 4 2 5 3 3 2 2" xfId="26381" xr:uid="{00000000-0005-0000-0000-000068660000}"/>
    <cellStyle name="20% - Accent1 3 4 2 5 3 3 2 2 2" xfId="26382" xr:uid="{00000000-0005-0000-0000-000069660000}"/>
    <cellStyle name="20% - Accent1 3 4 2 5 3 3 2 3" xfId="26383" xr:uid="{00000000-0005-0000-0000-00006A660000}"/>
    <cellStyle name="20% - Accent1 3 4 2 5 3 3 3" xfId="26384" xr:uid="{00000000-0005-0000-0000-00006B660000}"/>
    <cellStyle name="20% - Accent1 3 4 2 5 3 3 3 2" xfId="26385" xr:uid="{00000000-0005-0000-0000-00006C660000}"/>
    <cellStyle name="20% - Accent1 3 4 2 5 3 3 4" xfId="26386" xr:uid="{00000000-0005-0000-0000-00006D660000}"/>
    <cellStyle name="20% - Accent1 3 4 2 5 3 4" xfId="26387" xr:uid="{00000000-0005-0000-0000-00006E660000}"/>
    <cellStyle name="20% - Accent1 3 4 2 5 3 4 2" xfId="26388" xr:uid="{00000000-0005-0000-0000-00006F660000}"/>
    <cellStyle name="20% - Accent1 3 4 2 5 3 4 2 2" xfId="26389" xr:uid="{00000000-0005-0000-0000-000070660000}"/>
    <cellStyle name="20% - Accent1 3 4 2 5 3 4 2 2 2" xfId="26390" xr:uid="{00000000-0005-0000-0000-000071660000}"/>
    <cellStyle name="20% - Accent1 3 4 2 5 3 4 2 3" xfId="26391" xr:uid="{00000000-0005-0000-0000-000072660000}"/>
    <cellStyle name="20% - Accent1 3 4 2 5 3 4 3" xfId="26392" xr:uid="{00000000-0005-0000-0000-000073660000}"/>
    <cellStyle name="20% - Accent1 3 4 2 5 3 4 3 2" xfId="26393" xr:uid="{00000000-0005-0000-0000-000074660000}"/>
    <cellStyle name="20% - Accent1 3 4 2 5 3 4 4" xfId="26394" xr:uid="{00000000-0005-0000-0000-000075660000}"/>
    <cellStyle name="20% - Accent1 3 4 2 5 3 5" xfId="26395" xr:uid="{00000000-0005-0000-0000-000076660000}"/>
    <cellStyle name="20% - Accent1 3 4 2 5 3 5 2" xfId="26396" xr:uid="{00000000-0005-0000-0000-000077660000}"/>
    <cellStyle name="20% - Accent1 3 4 2 5 3 5 2 2" xfId="26397" xr:uid="{00000000-0005-0000-0000-000078660000}"/>
    <cellStyle name="20% - Accent1 3 4 2 5 3 5 3" xfId="26398" xr:uid="{00000000-0005-0000-0000-000079660000}"/>
    <cellStyle name="20% - Accent1 3 4 2 5 3 6" xfId="26399" xr:uid="{00000000-0005-0000-0000-00007A660000}"/>
    <cellStyle name="20% - Accent1 3 4 2 5 3 6 2" xfId="26400" xr:uid="{00000000-0005-0000-0000-00007B660000}"/>
    <cellStyle name="20% - Accent1 3 4 2 5 3 6 2 2" xfId="26401" xr:uid="{00000000-0005-0000-0000-00007C660000}"/>
    <cellStyle name="20% - Accent1 3 4 2 5 3 6 3" xfId="26402" xr:uid="{00000000-0005-0000-0000-00007D660000}"/>
    <cellStyle name="20% - Accent1 3 4 2 5 3 7" xfId="26403" xr:uid="{00000000-0005-0000-0000-00007E660000}"/>
    <cellStyle name="20% - Accent1 3 4 2 5 3 7 2" xfId="26404" xr:uid="{00000000-0005-0000-0000-00007F660000}"/>
    <cellStyle name="20% - Accent1 3 4 2 5 3 8" xfId="26405" xr:uid="{00000000-0005-0000-0000-000080660000}"/>
    <cellStyle name="20% - Accent1 3 4 2 5 3 8 2" xfId="26406" xr:uid="{00000000-0005-0000-0000-000081660000}"/>
    <cellStyle name="20% - Accent1 3 4 2 5 3 9" xfId="26407" xr:uid="{00000000-0005-0000-0000-000082660000}"/>
    <cellStyle name="20% - Accent1 3 4 2 5 4" xfId="26408" xr:uid="{00000000-0005-0000-0000-000083660000}"/>
    <cellStyle name="20% - Accent1 3 4 2 5 4 2" xfId="26409" xr:uid="{00000000-0005-0000-0000-000084660000}"/>
    <cellStyle name="20% - Accent1 3 4 2 5 4 2 2" xfId="26410" xr:uid="{00000000-0005-0000-0000-000085660000}"/>
    <cellStyle name="20% - Accent1 3 4 2 5 4 2 2 2" xfId="26411" xr:uid="{00000000-0005-0000-0000-000086660000}"/>
    <cellStyle name="20% - Accent1 3 4 2 5 4 2 3" xfId="26412" xr:uid="{00000000-0005-0000-0000-000087660000}"/>
    <cellStyle name="20% - Accent1 3 4 2 5 4 3" xfId="26413" xr:uid="{00000000-0005-0000-0000-000088660000}"/>
    <cellStyle name="20% - Accent1 3 4 2 5 4 3 2" xfId="26414" xr:uid="{00000000-0005-0000-0000-000089660000}"/>
    <cellStyle name="20% - Accent1 3 4 2 5 4 4" xfId="26415" xr:uid="{00000000-0005-0000-0000-00008A660000}"/>
    <cellStyle name="20% - Accent1 3 4 2 5 5" xfId="26416" xr:uid="{00000000-0005-0000-0000-00008B660000}"/>
    <cellStyle name="20% - Accent1 3 4 2 5 5 2" xfId="26417" xr:uid="{00000000-0005-0000-0000-00008C660000}"/>
    <cellStyle name="20% - Accent1 3 4 2 5 5 2 2" xfId="26418" xr:uid="{00000000-0005-0000-0000-00008D660000}"/>
    <cellStyle name="20% - Accent1 3 4 2 5 5 2 2 2" xfId="26419" xr:uid="{00000000-0005-0000-0000-00008E660000}"/>
    <cellStyle name="20% - Accent1 3 4 2 5 5 2 3" xfId="26420" xr:uid="{00000000-0005-0000-0000-00008F660000}"/>
    <cellStyle name="20% - Accent1 3 4 2 5 5 3" xfId="26421" xr:uid="{00000000-0005-0000-0000-000090660000}"/>
    <cellStyle name="20% - Accent1 3 4 2 5 5 3 2" xfId="26422" xr:uid="{00000000-0005-0000-0000-000091660000}"/>
    <cellStyle name="20% - Accent1 3 4 2 5 5 4" xfId="26423" xr:uid="{00000000-0005-0000-0000-000092660000}"/>
    <cellStyle name="20% - Accent1 3 4 2 5 6" xfId="26424" xr:uid="{00000000-0005-0000-0000-000093660000}"/>
    <cellStyle name="20% - Accent1 3 4 2 5 6 2" xfId="26425" xr:uid="{00000000-0005-0000-0000-000094660000}"/>
    <cellStyle name="20% - Accent1 3 4 2 5 6 2 2" xfId="26426" xr:uid="{00000000-0005-0000-0000-000095660000}"/>
    <cellStyle name="20% - Accent1 3 4 2 5 6 2 2 2" xfId="26427" xr:uid="{00000000-0005-0000-0000-000096660000}"/>
    <cellStyle name="20% - Accent1 3 4 2 5 6 2 3" xfId="26428" xr:uid="{00000000-0005-0000-0000-000097660000}"/>
    <cellStyle name="20% - Accent1 3 4 2 5 6 3" xfId="26429" xr:uid="{00000000-0005-0000-0000-000098660000}"/>
    <cellStyle name="20% - Accent1 3 4 2 5 6 3 2" xfId="26430" xr:uid="{00000000-0005-0000-0000-000099660000}"/>
    <cellStyle name="20% - Accent1 3 4 2 5 6 4" xfId="26431" xr:uid="{00000000-0005-0000-0000-00009A660000}"/>
    <cellStyle name="20% - Accent1 3 4 2 5 7" xfId="26432" xr:uid="{00000000-0005-0000-0000-00009B660000}"/>
    <cellStyle name="20% - Accent1 3 4 2 5 7 2" xfId="26433" xr:uid="{00000000-0005-0000-0000-00009C660000}"/>
    <cellStyle name="20% - Accent1 3 4 2 5 7 2 2" xfId="26434" xr:uid="{00000000-0005-0000-0000-00009D660000}"/>
    <cellStyle name="20% - Accent1 3 4 2 5 7 3" xfId="26435" xr:uid="{00000000-0005-0000-0000-00009E660000}"/>
    <cellStyle name="20% - Accent1 3 4 2 5 8" xfId="26436" xr:uid="{00000000-0005-0000-0000-00009F660000}"/>
    <cellStyle name="20% - Accent1 3 4 2 5 8 2" xfId="26437" xr:uid="{00000000-0005-0000-0000-0000A0660000}"/>
    <cellStyle name="20% - Accent1 3 4 2 5 8 2 2" xfId="26438" xr:uid="{00000000-0005-0000-0000-0000A1660000}"/>
    <cellStyle name="20% - Accent1 3 4 2 5 8 3" xfId="26439" xr:uid="{00000000-0005-0000-0000-0000A2660000}"/>
    <cellStyle name="20% - Accent1 3 4 2 5 9" xfId="26440" xr:uid="{00000000-0005-0000-0000-0000A3660000}"/>
    <cellStyle name="20% - Accent1 3 4 2 5 9 2" xfId="26441" xr:uid="{00000000-0005-0000-0000-0000A4660000}"/>
    <cellStyle name="20% - Accent1 3 4 2 6" xfId="26442" xr:uid="{00000000-0005-0000-0000-0000A5660000}"/>
    <cellStyle name="20% - Accent1 3 4 2 6 2" xfId="26443" xr:uid="{00000000-0005-0000-0000-0000A6660000}"/>
    <cellStyle name="20% - Accent1 3 4 2 6 2 2" xfId="26444" xr:uid="{00000000-0005-0000-0000-0000A7660000}"/>
    <cellStyle name="20% - Accent1 3 4 2 6 2 2 2" xfId="26445" xr:uid="{00000000-0005-0000-0000-0000A8660000}"/>
    <cellStyle name="20% - Accent1 3 4 2 6 2 2 2 2" xfId="26446" xr:uid="{00000000-0005-0000-0000-0000A9660000}"/>
    <cellStyle name="20% - Accent1 3 4 2 6 2 2 3" xfId="26447" xr:uid="{00000000-0005-0000-0000-0000AA660000}"/>
    <cellStyle name="20% - Accent1 3 4 2 6 2 3" xfId="26448" xr:uid="{00000000-0005-0000-0000-0000AB660000}"/>
    <cellStyle name="20% - Accent1 3 4 2 6 2 3 2" xfId="26449" xr:uid="{00000000-0005-0000-0000-0000AC660000}"/>
    <cellStyle name="20% - Accent1 3 4 2 6 2 4" xfId="26450" xr:uid="{00000000-0005-0000-0000-0000AD660000}"/>
    <cellStyle name="20% - Accent1 3 4 2 6 3" xfId="26451" xr:uid="{00000000-0005-0000-0000-0000AE660000}"/>
    <cellStyle name="20% - Accent1 3 4 2 6 3 2" xfId="26452" xr:uid="{00000000-0005-0000-0000-0000AF660000}"/>
    <cellStyle name="20% - Accent1 3 4 2 6 3 2 2" xfId="26453" xr:uid="{00000000-0005-0000-0000-0000B0660000}"/>
    <cellStyle name="20% - Accent1 3 4 2 6 3 2 2 2" xfId="26454" xr:uid="{00000000-0005-0000-0000-0000B1660000}"/>
    <cellStyle name="20% - Accent1 3 4 2 6 3 2 3" xfId="26455" xr:uid="{00000000-0005-0000-0000-0000B2660000}"/>
    <cellStyle name="20% - Accent1 3 4 2 6 3 3" xfId="26456" xr:uid="{00000000-0005-0000-0000-0000B3660000}"/>
    <cellStyle name="20% - Accent1 3 4 2 6 3 3 2" xfId="26457" xr:uid="{00000000-0005-0000-0000-0000B4660000}"/>
    <cellStyle name="20% - Accent1 3 4 2 6 3 4" xfId="26458" xr:uid="{00000000-0005-0000-0000-0000B5660000}"/>
    <cellStyle name="20% - Accent1 3 4 2 6 4" xfId="26459" xr:uid="{00000000-0005-0000-0000-0000B6660000}"/>
    <cellStyle name="20% - Accent1 3 4 2 6 4 2" xfId="26460" xr:uid="{00000000-0005-0000-0000-0000B7660000}"/>
    <cellStyle name="20% - Accent1 3 4 2 6 4 2 2" xfId="26461" xr:uid="{00000000-0005-0000-0000-0000B8660000}"/>
    <cellStyle name="20% - Accent1 3 4 2 6 4 2 2 2" xfId="26462" xr:uid="{00000000-0005-0000-0000-0000B9660000}"/>
    <cellStyle name="20% - Accent1 3 4 2 6 4 2 3" xfId="26463" xr:uid="{00000000-0005-0000-0000-0000BA660000}"/>
    <cellStyle name="20% - Accent1 3 4 2 6 4 3" xfId="26464" xr:uid="{00000000-0005-0000-0000-0000BB660000}"/>
    <cellStyle name="20% - Accent1 3 4 2 6 4 3 2" xfId="26465" xr:uid="{00000000-0005-0000-0000-0000BC660000}"/>
    <cellStyle name="20% - Accent1 3 4 2 6 4 4" xfId="26466" xr:uid="{00000000-0005-0000-0000-0000BD660000}"/>
    <cellStyle name="20% - Accent1 3 4 2 6 5" xfId="26467" xr:uid="{00000000-0005-0000-0000-0000BE660000}"/>
    <cellStyle name="20% - Accent1 3 4 2 6 5 2" xfId="26468" xr:uid="{00000000-0005-0000-0000-0000BF660000}"/>
    <cellStyle name="20% - Accent1 3 4 2 6 5 2 2" xfId="26469" xr:uid="{00000000-0005-0000-0000-0000C0660000}"/>
    <cellStyle name="20% - Accent1 3 4 2 6 5 3" xfId="26470" xr:uid="{00000000-0005-0000-0000-0000C1660000}"/>
    <cellStyle name="20% - Accent1 3 4 2 6 6" xfId="26471" xr:uid="{00000000-0005-0000-0000-0000C2660000}"/>
    <cellStyle name="20% - Accent1 3 4 2 6 6 2" xfId="26472" xr:uid="{00000000-0005-0000-0000-0000C3660000}"/>
    <cellStyle name="20% - Accent1 3 4 2 6 6 2 2" xfId="26473" xr:uid="{00000000-0005-0000-0000-0000C4660000}"/>
    <cellStyle name="20% - Accent1 3 4 2 6 6 3" xfId="26474" xr:uid="{00000000-0005-0000-0000-0000C5660000}"/>
    <cellStyle name="20% - Accent1 3 4 2 6 7" xfId="26475" xr:uid="{00000000-0005-0000-0000-0000C6660000}"/>
    <cellStyle name="20% - Accent1 3 4 2 6 7 2" xfId="26476" xr:uid="{00000000-0005-0000-0000-0000C7660000}"/>
    <cellStyle name="20% - Accent1 3 4 2 6 8" xfId="26477" xr:uid="{00000000-0005-0000-0000-0000C8660000}"/>
    <cellStyle name="20% - Accent1 3 4 2 6 8 2" xfId="26478" xr:uid="{00000000-0005-0000-0000-0000C9660000}"/>
    <cellStyle name="20% - Accent1 3 4 2 6 9" xfId="26479" xr:uid="{00000000-0005-0000-0000-0000CA660000}"/>
    <cellStyle name="20% - Accent1 3 4 2 7" xfId="26480" xr:uid="{00000000-0005-0000-0000-0000CB660000}"/>
    <cellStyle name="20% - Accent1 3 4 2 7 2" xfId="26481" xr:uid="{00000000-0005-0000-0000-0000CC660000}"/>
    <cellStyle name="20% - Accent1 3 4 2 7 2 2" xfId="26482" xr:uid="{00000000-0005-0000-0000-0000CD660000}"/>
    <cellStyle name="20% - Accent1 3 4 2 7 2 2 2" xfId="26483" xr:uid="{00000000-0005-0000-0000-0000CE660000}"/>
    <cellStyle name="20% - Accent1 3 4 2 7 2 2 2 2" xfId="26484" xr:uid="{00000000-0005-0000-0000-0000CF660000}"/>
    <cellStyle name="20% - Accent1 3 4 2 7 2 2 3" xfId="26485" xr:uid="{00000000-0005-0000-0000-0000D0660000}"/>
    <cellStyle name="20% - Accent1 3 4 2 7 2 3" xfId="26486" xr:uid="{00000000-0005-0000-0000-0000D1660000}"/>
    <cellStyle name="20% - Accent1 3 4 2 7 2 3 2" xfId="26487" xr:uid="{00000000-0005-0000-0000-0000D2660000}"/>
    <cellStyle name="20% - Accent1 3 4 2 7 2 4" xfId="26488" xr:uid="{00000000-0005-0000-0000-0000D3660000}"/>
    <cellStyle name="20% - Accent1 3 4 2 7 3" xfId="26489" xr:uid="{00000000-0005-0000-0000-0000D4660000}"/>
    <cellStyle name="20% - Accent1 3 4 2 7 3 2" xfId="26490" xr:uid="{00000000-0005-0000-0000-0000D5660000}"/>
    <cellStyle name="20% - Accent1 3 4 2 7 3 2 2" xfId="26491" xr:uid="{00000000-0005-0000-0000-0000D6660000}"/>
    <cellStyle name="20% - Accent1 3 4 2 7 3 2 2 2" xfId="26492" xr:uid="{00000000-0005-0000-0000-0000D7660000}"/>
    <cellStyle name="20% - Accent1 3 4 2 7 3 2 3" xfId="26493" xr:uid="{00000000-0005-0000-0000-0000D8660000}"/>
    <cellStyle name="20% - Accent1 3 4 2 7 3 3" xfId="26494" xr:uid="{00000000-0005-0000-0000-0000D9660000}"/>
    <cellStyle name="20% - Accent1 3 4 2 7 3 3 2" xfId="26495" xr:uid="{00000000-0005-0000-0000-0000DA660000}"/>
    <cellStyle name="20% - Accent1 3 4 2 7 3 4" xfId="26496" xr:uid="{00000000-0005-0000-0000-0000DB660000}"/>
    <cellStyle name="20% - Accent1 3 4 2 7 4" xfId="26497" xr:uid="{00000000-0005-0000-0000-0000DC660000}"/>
    <cellStyle name="20% - Accent1 3 4 2 7 4 2" xfId="26498" xr:uid="{00000000-0005-0000-0000-0000DD660000}"/>
    <cellStyle name="20% - Accent1 3 4 2 7 4 2 2" xfId="26499" xr:uid="{00000000-0005-0000-0000-0000DE660000}"/>
    <cellStyle name="20% - Accent1 3 4 2 7 4 2 2 2" xfId="26500" xr:uid="{00000000-0005-0000-0000-0000DF660000}"/>
    <cellStyle name="20% - Accent1 3 4 2 7 4 2 3" xfId="26501" xr:uid="{00000000-0005-0000-0000-0000E0660000}"/>
    <cellStyle name="20% - Accent1 3 4 2 7 4 3" xfId="26502" xr:uid="{00000000-0005-0000-0000-0000E1660000}"/>
    <cellStyle name="20% - Accent1 3 4 2 7 4 3 2" xfId="26503" xr:uid="{00000000-0005-0000-0000-0000E2660000}"/>
    <cellStyle name="20% - Accent1 3 4 2 7 4 4" xfId="26504" xr:uid="{00000000-0005-0000-0000-0000E3660000}"/>
    <cellStyle name="20% - Accent1 3 4 2 7 5" xfId="26505" xr:uid="{00000000-0005-0000-0000-0000E4660000}"/>
    <cellStyle name="20% - Accent1 3 4 2 7 5 2" xfId="26506" xr:uid="{00000000-0005-0000-0000-0000E5660000}"/>
    <cellStyle name="20% - Accent1 3 4 2 7 5 2 2" xfId="26507" xr:uid="{00000000-0005-0000-0000-0000E6660000}"/>
    <cellStyle name="20% - Accent1 3 4 2 7 5 3" xfId="26508" xr:uid="{00000000-0005-0000-0000-0000E7660000}"/>
    <cellStyle name="20% - Accent1 3 4 2 7 6" xfId="26509" xr:uid="{00000000-0005-0000-0000-0000E8660000}"/>
    <cellStyle name="20% - Accent1 3 4 2 7 6 2" xfId="26510" xr:uid="{00000000-0005-0000-0000-0000E9660000}"/>
    <cellStyle name="20% - Accent1 3 4 2 7 6 2 2" xfId="26511" xr:uid="{00000000-0005-0000-0000-0000EA660000}"/>
    <cellStyle name="20% - Accent1 3 4 2 7 6 3" xfId="26512" xr:uid="{00000000-0005-0000-0000-0000EB660000}"/>
    <cellStyle name="20% - Accent1 3 4 2 7 7" xfId="26513" xr:uid="{00000000-0005-0000-0000-0000EC660000}"/>
    <cellStyle name="20% - Accent1 3 4 2 7 7 2" xfId="26514" xr:uid="{00000000-0005-0000-0000-0000ED660000}"/>
    <cellStyle name="20% - Accent1 3 4 2 7 8" xfId="26515" xr:uid="{00000000-0005-0000-0000-0000EE660000}"/>
    <cellStyle name="20% - Accent1 3 4 2 7 8 2" xfId="26516" xr:uid="{00000000-0005-0000-0000-0000EF660000}"/>
    <cellStyle name="20% - Accent1 3 4 2 7 9" xfId="26517" xr:uid="{00000000-0005-0000-0000-0000F0660000}"/>
    <cellStyle name="20% - Accent1 3 4 2 8" xfId="26518" xr:uid="{00000000-0005-0000-0000-0000F1660000}"/>
    <cellStyle name="20% - Accent1 3 4 2 8 2" xfId="26519" xr:uid="{00000000-0005-0000-0000-0000F2660000}"/>
    <cellStyle name="20% - Accent1 3 4 2 8 2 2" xfId="26520" xr:uid="{00000000-0005-0000-0000-0000F3660000}"/>
    <cellStyle name="20% - Accent1 3 4 2 8 2 2 2" xfId="26521" xr:uid="{00000000-0005-0000-0000-0000F4660000}"/>
    <cellStyle name="20% - Accent1 3 4 2 8 2 3" xfId="26522" xr:uid="{00000000-0005-0000-0000-0000F5660000}"/>
    <cellStyle name="20% - Accent1 3 4 2 8 3" xfId="26523" xr:uid="{00000000-0005-0000-0000-0000F6660000}"/>
    <cellStyle name="20% - Accent1 3 4 2 8 3 2" xfId="26524" xr:uid="{00000000-0005-0000-0000-0000F7660000}"/>
    <cellStyle name="20% - Accent1 3 4 2 8 4" xfId="26525" xr:uid="{00000000-0005-0000-0000-0000F8660000}"/>
    <cellStyle name="20% - Accent1 3 4 2 9" xfId="26526" xr:uid="{00000000-0005-0000-0000-0000F9660000}"/>
    <cellStyle name="20% - Accent1 3 4 2 9 2" xfId="26527" xr:uid="{00000000-0005-0000-0000-0000FA660000}"/>
    <cellStyle name="20% - Accent1 3 4 2 9 2 2" xfId="26528" xr:uid="{00000000-0005-0000-0000-0000FB660000}"/>
    <cellStyle name="20% - Accent1 3 4 2 9 2 2 2" xfId="26529" xr:uid="{00000000-0005-0000-0000-0000FC660000}"/>
    <cellStyle name="20% - Accent1 3 4 2 9 2 3" xfId="26530" xr:uid="{00000000-0005-0000-0000-0000FD660000}"/>
    <cellStyle name="20% - Accent1 3 4 2 9 3" xfId="26531" xr:uid="{00000000-0005-0000-0000-0000FE660000}"/>
    <cellStyle name="20% - Accent1 3 4 2 9 3 2" xfId="26532" xr:uid="{00000000-0005-0000-0000-0000FF660000}"/>
    <cellStyle name="20% - Accent1 3 4 2 9 4" xfId="26533" xr:uid="{00000000-0005-0000-0000-000000670000}"/>
    <cellStyle name="20% - Accent1 3 4 3" xfId="26534" xr:uid="{00000000-0005-0000-0000-000001670000}"/>
    <cellStyle name="20% - Accent1 3 4 3 10" xfId="26535" xr:uid="{00000000-0005-0000-0000-000002670000}"/>
    <cellStyle name="20% - Accent1 3 4 3 10 2" xfId="26536" xr:uid="{00000000-0005-0000-0000-000003670000}"/>
    <cellStyle name="20% - Accent1 3 4 3 10 2 2" xfId="26537" xr:uid="{00000000-0005-0000-0000-000004670000}"/>
    <cellStyle name="20% - Accent1 3 4 3 10 3" xfId="26538" xr:uid="{00000000-0005-0000-0000-000005670000}"/>
    <cellStyle name="20% - Accent1 3 4 3 11" xfId="26539" xr:uid="{00000000-0005-0000-0000-000006670000}"/>
    <cellStyle name="20% - Accent1 3 4 3 11 2" xfId="26540" xr:uid="{00000000-0005-0000-0000-000007670000}"/>
    <cellStyle name="20% - Accent1 3 4 3 11 2 2" xfId="26541" xr:uid="{00000000-0005-0000-0000-000008670000}"/>
    <cellStyle name="20% - Accent1 3 4 3 11 3" xfId="26542" xr:uid="{00000000-0005-0000-0000-000009670000}"/>
    <cellStyle name="20% - Accent1 3 4 3 12" xfId="26543" xr:uid="{00000000-0005-0000-0000-00000A670000}"/>
    <cellStyle name="20% - Accent1 3 4 3 12 2" xfId="26544" xr:uid="{00000000-0005-0000-0000-00000B670000}"/>
    <cellStyle name="20% - Accent1 3 4 3 13" xfId="26545" xr:uid="{00000000-0005-0000-0000-00000C670000}"/>
    <cellStyle name="20% - Accent1 3 4 3 13 2" xfId="26546" xr:uid="{00000000-0005-0000-0000-00000D670000}"/>
    <cellStyle name="20% - Accent1 3 4 3 14" xfId="26547" xr:uid="{00000000-0005-0000-0000-00000E670000}"/>
    <cellStyle name="20% - Accent1 3 4 3 2" xfId="26548" xr:uid="{00000000-0005-0000-0000-00000F670000}"/>
    <cellStyle name="20% - Accent1 3 4 3 2 10" xfId="26549" xr:uid="{00000000-0005-0000-0000-000010670000}"/>
    <cellStyle name="20% - Accent1 3 4 3 2 10 2" xfId="26550" xr:uid="{00000000-0005-0000-0000-000011670000}"/>
    <cellStyle name="20% - Accent1 3 4 3 2 11" xfId="26551" xr:uid="{00000000-0005-0000-0000-000012670000}"/>
    <cellStyle name="20% - Accent1 3 4 3 2 2" xfId="26552" xr:uid="{00000000-0005-0000-0000-000013670000}"/>
    <cellStyle name="20% - Accent1 3 4 3 2 2 2" xfId="26553" xr:uid="{00000000-0005-0000-0000-000014670000}"/>
    <cellStyle name="20% - Accent1 3 4 3 2 2 2 2" xfId="26554" xr:uid="{00000000-0005-0000-0000-000015670000}"/>
    <cellStyle name="20% - Accent1 3 4 3 2 2 2 2 2" xfId="26555" xr:uid="{00000000-0005-0000-0000-000016670000}"/>
    <cellStyle name="20% - Accent1 3 4 3 2 2 2 2 2 2" xfId="26556" xr:uid="{00000000-0005-0000-0000-000017670000}"/>
    <cellStyle name="20% - Accent1 3 4 3 2 2 2 2 3" xfId="26557" xr:uid="{00000000-0005-0000-0000-000018670000}"/>
    <cellStyle name="20% - Accent1 3 4 3 2 2 2 3" xfId="26558" xr:uid="{00000000-0005-0000-0000-000019670000}"/>
    <cellStyle name="20% - Accent1 3 4 3 2 2 2 3 2" xfId="26559" xr:uid="{00000000-0005-0000-0000-00001A670000}"/>
    <cellStyle name="20% - Accent1 3 4 3 2 2 2 4" xfId="26560" xr:uid="{00000000-0005-0000-0000-00001B670000}"/>
    <cellStyle name="20% - Accent1 3 4 3 2 2 3" xfId="26561" xr:uid="{00000000-0005-0000-0000-00001C670000}"/>
    <cellStyle name="20% - Accent1 3 4 3 2 2 3 2" xfId="26562" xr:uid="{00000000-0005-0000-0000-00001D670000}"/>
    <cellStyle name="20% - Accent1 3 4 3 2 2 3 2 2" xfId="26563" xr:uid="{00000000-0005-0000-0000-00001E670000}"/>
    <cellStyle name="20% - Accent1 3 4 3 2 2 3 2 2 2" xfId="26564" xr:uid="{00000000-0005-0000-0000-00001F670000}"/>
    <cellStyle name="20% - Accent1 3 4 3 2 2 3 2 3" xfId="26565" xr:uid="{00000000-0005-0000-0000-000020670000}"/>
    <cellStyle name="20% - Accent1 3 4 3 2 2 3 3" xfId="26566" xr:uid="{00000000-0005-0000-0000-000021670000}"/>
    <cellStyle name="20% - Accent1 3 4 3 2 2 3 3 2" xfId="26567" xr:uid="{00000000-0005-0000-0000-000022670000}"/>
    <cellStyle name="20% - Accent1 3 4 3 2 2 3 4" xfId="26568" xr:uid="{00000000-0005-0000-0000-000023670000}"/>
    <cellStyle name="20% - Accent1 3 4 3 2 2 4" xfId="26569" xr:uid="{00000000-0005-0000-0000-000024670000}"/>
    <cellStyle name="20% - Accent1 3 4 3 2 2 4 2" xfId="26570" xr:uid="{00000000-0005-0000-0000-000025670000}"/>
    <cellStyle name="20% - Accent1 3 4 3 2 2 4 2 2" xfId="26571" xr:uid="{00000000-0005-0000-0000-000026670000}"/>
    <cellStyle name="20% - Accent1 3 4 3 2 2 4 2 2 2" xfId="26572" xr:uid="{00000000-0005-0000-0000-000027670000}"/>
    <cellStyle name="20% - Accent1 3 4 3 2 2 4 2 3" xfId="26573" xr:uid="{00000000-0005-0000-0000-000028670000}"/>
    <cellStyle name="20% - Accent1 3 4 3 2 2 4 3" xfId="26574" xr:uid="{00000000-0005-0000-0000-000029670000}"/>
    <cellStyle name="20% - Accent1 3 4 3 2 2 4 3 2" xfId="26575" xr:uid="{00000000-0005-0000-0000-00002A670000}"/>
    <cellStyle name="20% - Accent1 3 4 3 2 2 4 4" xfId="26576" xr:uid="{00000000-0005-0000-0000-00002B670000}"/>
    <cellStyle name="20% - Accent1 3 4 3 2 2 5" xfId="26577" xr:uid="{00000000-0005-0000-0000-00002C670000}"/>
    <cellStyle name="20% - Accent1 3 4 3 2 2 5 2" xfId="26578" xr:uid="{00000000-0005-0000-0000-00002D670000}"/>
    <cellStyle name="20% - Accent1 3 4 3 2 2 5 2 2" xfId="26579" xr:uid="{00000000-0005-0000-0000-00002E670000}"/>
    <cellStyle name="20% - Accent1 3 4 3 2 2 5 3" xfId="26580" xr:uid="{00000000-0005-0000-0000-00002F670000}"/>
    <cellStyle name="20% - Accent1 3 4 3 2 2 6" xfId="26581" xr:uid="{00000000-0005-0000-0000-000030670000}"/>
    <cellStyle name="20% - Accent1 3 4 3 2 2 6 2" xfId="26582" xr:uid="{00000000-0005-0000-0000-000031670000}"/>
    <cellStyle name="20% - Accent1 3 4 3 2 2 6 2 2" xfId="26583" xr:uid="{00000000-0005-0000-0000-000032670000}"/>
    <cellStyle name="20% - Accent1 3 4 3 2 2 6 3" xfId="26584" xr:uid="{00000000-0005-0000-0000-000033670000}"/>
    <cellStyle name="20% - Accent1 3 4 3 2 2 7" xfId="26585" xr:uid="{00000000-0005-0000-0000-000034670000}"/>
    <cellStyle name="20% - Accent1 3 4 3 2 2 7 2" xfId="26586" xr:uid="{00000000-0005-0000-0000-000035670000}"/>
    <cellStyle name="20% - Accent1 3 4 3 2 2 8" xfId="26587" xr:uid="{00000000-0005-0000-0000-000036670000}"/>
    <cellStyle name="20% - Accent1 3 4 3 2 2 8 2" xfId="26588" xr:uid="{00000000-0005-0000-0000-000037670000}"/>
    <cellStyle name="20% - Accent1 3 4 3 2 2 9" xfId="26589" xr:uid="{00000000-0005-0000-0000-000038670000}"/>
    <cellStyle name="20% - Accent1 3 4 3 2 3" xfId="26590" xr:uid="{00000000-0005-0000-0000-000039670000}"/>
    <cellStyle name="20% - Accent1 3 4 3 2 3 2" xfId="26591" xr:uid="{00000000-0005-0000-0000-00003A670000}"/>
    <cellStyle name="20% - Accent1 3 4 3 2 3 2 2" xfId="26592" xr:uid="{00000000-0005-0000-0000-00003B670000}"/>
    <cellStyle name="20% - Accent1 3 4 3 2 3 2 2 2" xfId="26593" xr:uid="{00000000-0005-0000-0000-00003C670000}"/>
    <cellStyle name="20% - Accent1 3 4 3 2 3 2 2 2 2" xfId="26594" xr:uid="{00000000-0005-0000-0000-00003D670000}"/>
    <cellStyle name="20% - Accent1 3 4 3 2 3 2 2 3" xfId="26595" xr:uid="{00000000-0005-0000-0000-00003E670000}"/>
    <cellStyle name="20% - Accent1 3 4 3 2 3 2 3" xfId="26596" xr:uid="{00000000-0005-0000-0000-00003F670000}"/>
    <cellStyle name="20% - Accent1 3 4 3 2 3 2 3 2" xfId="26597" xr:uid="{00000000-0005-0000-0000-000040670000}"/>
    <cellStyle name="20% - Accent1 3 4 3 2 3 2 4" xfId="26598" xr:uid="{00000000-0005-0000-0000-000041670000}"/>
    <cellStyle name="20% - Accent1 3 4 3 2 3 3" xfId="26599" xr:uid="{00000000-0005-0000-0000-000042670000}"/>
    <cellStyle name="20% - Accent1 3 4 3 2 3 3 2" xfId="26600" xr:uid="{00000000-0005-0000-0000-000043670000}"/>
    <cellStyle name="20% - Accent1 3 4 3 2 3 3 2 2" xfId="26601" xr:uid="{00000000-0005-0000-0000-000044670000}"/>
    <cellStyle name="20% - Accent1 3 4 3 2 3 3 2 2 2" xfId="26602" xr:uid="{00000000-0005-0000-0000-000045670000}"/>
    <cellStyle name="20% - Accent1 3 4 3 2 3 3 2 3" xfId="26603" xr:uid="{00000000-0005-0000-0000-000046670000}"/>
    <cellStyle name="20% - Accent1 3 4 3 2 3 3 3" xfId="26604" xr:uid="{00000000-0005-0000-0000-000047670000}"/>
    <cellStyle name="20% - Accent1 3 4 3 2 3 3 3 2" xfId="26605" xr:uid="{00000000-0005-0000-0000-000048670000}"/>
    <cellStyle name="20% - Accent1 3 4 3 2 3 3 4" xfId="26606" xr:uid="{00000000-0005-0000-0000-000049670000}"/>
    <cellStyle name="20% - Accent1 3 4 3 2 3 4" xfId="26607" xr:uid="{00000000-0005-0000-0000-00004A670000}"/>
    <cellStyle name="20% - Accent1 3 4 3 2 3 4 2" xfId="26608" xr:uid="{00000000-0005-0000-0000-00004B670000}"/>
    <cellStyle name="20% - Accent1 3 4 3 2 3 4 2 2" xfId="26609" xr:uid="{00000000-0005-0000-0000-00004C670000}"/>
    <cellStyle name="20% - Accent1 3 4 3 2 3 4 2 2 2" xfId="26610" xr:uid="{00000000-0005-0000-0000-00004D670000}"/>
    <cellStyle name="20% - Accent1 3 4 3 2 3 4 2 3" xfId="26611" xr:uid="{00000000-0005-0000-0000-00004E670000}"/>
    <cellStyle name="20% - Accent1 3 4 3 2 3 4 3" xfId="26612" xr:uid="{00000000-0005-0000-0000-00004F670000}"/>
    <cellStyle name="20% - Accent1 3 4 3 2 3 4 3 2" xfId="26613" xr:uid="{00000000-0005-0000-0000-000050670000}"/>
    <cellStyle name="20% - Accent1 3 4 3 2 3 4 4" xfId="26614" xr:uid="{00000000-0005-0000-0000-000051670000}"/>
    <cellStyle name="20% - Accent1 3 4 3 2 3 5" xfId="26615" xr:uid="{00000000-0005-0000-0000-000052670000}"/>
    <cellStyle name="20% - Accent1 3 4 3 2 3 5 2" xfId="26616" xr:uid="{00000000-0005-0000-0000-000053670000}"/>
    <cellStyle name="20% - Accent1 3 4 3 2 3 5 2 2" xfId="26617" xr:uid="{00000000-0005-0000-0000-000054670000}"/>
    <cellStyle name="20% - Accent1 3 4 3 2 3 5 3" xfId="26618" xr:uid="{00000000-0005-0000-0000-000055670000}"/>
    <cellStyle name="20% - Accent1 3 4 3 2 3 6" xfId="26619" xr:uid="{00000000-0005-0000-0000-000056670000}"/>
    <cellStyle name="20% - Accent1 3 4 3 2 3 6 2" xfId="26620" xr:uid="{00000000-0005-0000-0000-000057670000}"/>
    <cellStyle name="20% - Accent1 3 4 3 2 3 6 2 2" xfId="26621" xr:uid="{00000000-0005-0000-0000-000058670000}"/>
    <cellStyle name="20% - Accent1 3 4 3 2 3 6 3" xfId="26622" xr:uid="{00000000-0005-0000-0000-000059670000}"/>
    <cellStyle name="20% - Accent1 3 4 3 2 3 7" xfId="26623" xr:uid="{00000000-0005-0000-0000-00005A670000}"/>
    <cellStyle name="20% - Accent1 3 4 3 2 3 7 2" xfId="26624" xr:uid="{00000000-0005-0000-0000-00005B670000}"/>
    <cellStyle name="20% - Accent1 3 4 3 2 3 8" xfId="26625" xr:uid="{00000000-0005-0000-0000-00005C670000}"/>
    <cellStyle name="20% - Accent1 3 4 3 2 3 8 2" xfId="26626" xr:uid="{00000000-0005-0000-0000-00005D670000}"/>
    <cellStyle name="20% - Accent1 3 4 3 2 3 9" xfId="26627" xr:uid="{00000000-0005-0000-0000-00005E670000}"/>
    <cellStyle name="20% - Accent1 3 4 3 2 4" xfId="26628" xr:uid="{00000000-0005-0000-0000-00005F670000}"/>
    <cellStyle name="20% - Accent1 3 4 3 2 4 2" xfId="26629" xr:uid="{00000000-0005-0000-0000-000060670000}"/>
    <cellStyle name="20% - Accent1 3 4 3 2 4 2 2" xfId="26630" xr:uid="{00000000-0005-0000-0000-000061670000}"/>
    <cellStyle name="20% - Accent1 3 4 3 2 4 2 2 2" xfId="26631" xr:uid="{00000000-0005-0000-0000-000062670000}"/>
    <cellStyle name="20% - Accent1 3 4 3 2 4 2 3" xfId="26632" xr:uid="{00000000-0005-0000-0000-000063670000}"/>
    <cellStyle name="20% - Accent1 3 4 3 2 4 3" xfId="26633" xr:uid="{00000000-0005-0000-0000-000064670000}"/>
    <cellStyle name="20% - Accent1 3 4 3 2 4 3 2" xfId="26634" xr:uid="{00000000-0005-0000-0000-000065670000}"/>
    <cellStyle name="20% - Accent1 3 4 3 2 4 4" xfId="26635" xr:uid="{00000000-0005-0000-0000-000066670000}"/>
    <cellStyle name="20% - Accent1 3 4 3 2 5" xfId="26636" xr:uid="{00000000-0005-0000-0000-000067670000}"/>
    <cellStyle name="20% - Accent1 3 4 3 2 5 2" xfId="26637" xr:uid="{00000000-0005-0000-0000-000068670000}"/>
    <cellStyle name="20% - Accent1 3 4 3 2 5 2 2" xfId="26638" xr:uid="{00000000-0005-0000-0000-000069670000}"/>
    <cellStyle name="20% - Accent1 3 4 3 2 5 2 2 2" xfId="26639" xr:uid="{00000000-0005-0000-0000-00006A670000}"/>
    <cellStyle name="20% - Accent1 3 4 3 2 5 2 3" xfId="26640" xr:uid="{00000000-0005-0000-0000-00006B670000}"/>
    <cellStyle name="20% - Accent1 3 4 3 2 5 3" xfId="26641" xr:uid="{00000000-0005-0000-0000-00006C670000}"/>
    <cellStyle name="20% - Accent1 3 4 3 2 5 3 2" xfId="26642" xr:uid="{00000000-0005-0000-0000-00006D670000}"/>
    <cellStyle name="20% - Accent1 3 4 3 2 5 4" xfId="26643" xr:uid="{00000000-0005-0000-0000-00006E670000}"/>
    <cellStyle name="20% - Accent1 3 4 3 2 6" xfId="26644" xr:uid="{00000000-0005-0000-0000-00006F670000}"/>
    <cellStyle name="20% - Accent1 3 4 3 2 6 2" xfId="26645" xr:uid="{00000000-0005-0000-0000-000070670000}"/>
    <cellStyle name="20% - Accent1 3 4 3 2 6 2 2" xfId="26646" xr:uid="{00000000-0005-0000-0000-000071670000}"/>
    <cellStyle name="20% - Accent1 3 4 3 2 6 2 2 2" xfId="26647" xr:uid="{00000000-0005-0000-0000-000072670000}"/>
    <cellStyle name="20% - Accent1 3 4 3 2 6 2 3" xfId="26648" xr:uid="{00000000-0005-0000-0000-000073670000}"/>
    <cellStyle name="20% - Accent1 3 4 3 2 6 3" xfId="26649" xr:uid="{00000000-0005-0000-0000-000074670000}"/>
    <cellStyle name="20% - Accent1 3 4 3 2 6 3 2" xfId="26650" xr:uid="{00000000-0005-0000-0000-000075670000}"/>
    <cellStyle name="20% - Accent1 3 4 3 2 6 4" xfId="26651" xr:uid="{00000000-0005-0000-0000-000076670000}"/>
    <cellStyle name="20% - Accent1 3 4 3 2 7" xfId="26652" xr:uid="{00000000-0005-0000-0000-000077670000}"/>
    <cellStyle name="20% - Accent1 3 4 3 2 7 2" xfId="26653" xr:uid="{00000000-0005-0000-0000-000078670000}"/>
    <cellStyle name="20% - Accent1 3 4 3 2 7 2 2" xfId="26654" xr:uid="{00000000-0005-0000-0000-000079670000}"/>
    <cellStyle name="20% - Accent1 3 4 3 2 7 3" xfId="26655" xr:uid="{00000000-0005-0000-0000-00007A670000}"/>
    <cellStyle name="20% - Accent1 3 4 3 2 8" xfId="26656" xr:uid="{00000000-0005-0000-0000-00007B670000}"/>
    <cellStyle name="20% - Accent1 3 4 3 2 8 2" xfId="26657" xr:uid="{00000000-0005-0000-0000-00007C670000}"/>
    <cellStyle name="20% - Accent1 3 4 3 2 8 2 2" xfId="26658" xr:uid="{00000000-0005-0000-0000-00007D670000}"/>
    <cellStyle name="20% - Accent1 3 4 3 2 8 3" xfId="26659" xr:uid="{00000000-0005-0000-0000-00007E670000}"/>
    <cellStyle name="20% - Accent1 3 4 3 2 9" xfId="26660" xr:uid="{00000000-0005-0000-0000-00007F670000}"/>
    <cellStyle name="20% - Accent1 3 4 3 2 9 2" xfId="26661" xr:uid="{00000000-0005-0000-0000-000080670000}"/>
    <cellStyle name="20% - Accent1 3 4 3 3" xfId="26662" xr:uid="{00000000-0005-0000-0000-000081670000}"/>
    <cellStyle name="20% - Accent1 3 4 3 3 10" xfId="26663" xr:uid="{00000000-0005-0000-0000-000082670000}"/>
    <cellStyle name="20% - Accent1 3 4 3 3 10 2" xfId="26664" xr:uid="{00000000-0005-0000-0000-000083670000}"/>
    <cellStyle name="20% - Accent1 3 4 3 3 11" xfId="26665" xr:uid="{00000000-0005-0000-0000-000084670000}"/>
    <cellStyle name="20% - Accent1 3 4 3 3 2" xfId="26666" xr:uid="{00000000-0005-0000-0000-000085670000}"/>
    <cellStyle name="20% - Accent1 3 4 3 3 2 2" xfId="26667" xr:uid="{00000000-0005-0000-0000-000086670000}"/>
    <cellStyle name="20% - Accent1 3 4 3 3 2 2 2" xfId="26668" xr:uid="{00000000-0005-0000-0000-000087670000}"/>
    <cellStyle name="20% - Accent1 3 4 3 3 2 2 2 2" xfId="26669" xr:uid="{00000000-0005-0000-0000-000088670000}"/>
    <cellStyle name="20% - Accent1 3 4 3 3 2 2 2 2 2" xfId="26670" xr:uid="{00000000-0005-0000-0000-000089670000}"/>
    <cellStyle name="20% - Accent1 3 4 3 3 2 2 2 3" xfId="26671" xr:uid="{00000000-0005-0000-0000-00008A670000}"/>
    <cellStyle name="20% - Accent1 3 4 3 3 2 2 3" xfId="26672" xr:uid="{00000000-0005-0000-0000-00008B670000}"/>
    <cellStyle name="20% - Accent1 3 4 3 3 2 2 3 2" xfId="26673" xr:uid="{00000000-0005-0000-0000-00008C670000}"/>
    <cellStyle name="20% - Accent1 3 4 3 3 2 2 4" xfId="26674" xr:uid="{00000000-0005-0000-0000-00008D670000}"/>
    <cellStyle name="20% - Accent1 3 4 3 3 2 3" xfId="26675" xr:uid="{00000000-0005-0000-0000-00008E670000}"/>
    <cellStyle name="20% - Accent1 3 4 3 3 2 3 2" xfId="26676" xr:uid="{00000000-0005-0000-0000-00008F670000}"/>
    <cellStyle name="20% - Accent1 3 4 3 3 2 3 2 2" xfId="26677" xr:uid="{00000000-0005-0000-0000-000090670000}"/>
    <cellStyle name="20% - Accent1 3 4 3 3 2 3 2 2 2" xfId="26678" xr:uid="{00000000-0005-0000-0000-000091670000}"/>
    <cellStyle name="20% - Accent1 3 4 3 3 2 3 2 3" xfId="26679" xr:uid="{00000000-0005-0000-0000-000092670000}"/>
    <cellStyle name="20% - Accent1 3 4 3 3 2 3 3" xfId="26680" xr:uid="{00000000-0005-0000-0000-000093670000}"/>
    <cellStyle name="20% - Accent1 3 4 3 3 2 3 3 2" xfId="26681" xr:uid="{00000000-0005-0000-0000-000094670000}"/>
    <cellStyle name="20% - Accent1 3 4 3 3 2 3 4" xfId="26682" xr:uid="{00000000-0005-0000-0000-000095670000}"/>
    <cellStyle name="20% - Accent1 3 4 3 3 2 4" xfId="26683" xr:uid="{00000000-0005-0000-0000-000096670000}"/>
    <cellStyle name="20% - Accent1 3 4 3 3 2 4 2" xfId="26684" xr:uid="{00000000-0005-0000-0000-000097670000}"/>
    <cellStyle name="20% - Accent1 3 4 3 3 2 4 2 2" xfId="26685" xr:uid="{00000000-0005-0000-0000-000098670000}"/>
    <cellStyle name="20% - Accent1 3 4 3 3 2 4 2 2 2" xfId="26686" xr:uid="{00000000-0005-0000-0000-000099670000}"/>
    <cellStyle name="20% - Accent1 3 4 3 3 2 4 2 3" xfId="26687" xr:uid="{00000000-0005-0000-0000-00009A670000}"/>
    <cellStyle name="20% - Accent1 3 4 3 3 2 4 3" xfId="26688" xr:uid="{00000000-0005-0000-0000-00009B670000}"/>
    <cellStyle name="20% - Accent1 3 4 3 3 2 4 3 2" xfId="26689" xr:uid="{00000000-0005-0000-0000-00009C670000}"/>
    <cellStyle name="20% - Accent1 3 4 3 3 2 4 4" xfId="26690" xr:uid="{00000000-0005-0000-0000-00009D670000}"/>
    <cellStyle name="20% - Accent1 3 4 3 3 2 5" xfId="26691" xr:uid="{00000000-0005-0000-0000-00009E670000}"/>
    <cellStyle name="20% - Accent1 3 4 3 3 2 5 2" xfId="26692" xr:uid="{00000000-0005-0000-0000-00009F670000}"/>
    <cellStyle name="20% - Accent1 3 4 3 3 2 5 2 2" xfId="26693" xr:uid="{00000000-0005-0000-0000-0000A0670000}"/>
    <cellStyle name="20% - Accent1 3 4 3 3 2 5 3" xfId="26694" xr:uid="{00000000-0005-0000-0000-0000A1670000}"/>
    <cellStyle name="20% - Accent1 3 4 3 3 2 6" xfId="26695" xr:uid="{00000000-0005-0000-0000-0000A2670000}"/>
    <cellStyle name="20% - Accent1 3 4 3 3 2 6 2" xfId="26696" xr:uid="{00000000-0005-0000-0000-0000A3670000}"/>
    <cellStyle name="20% - Accent1 3 4 3 3 2 6 2 2" xfId="26697" xr:uid="{00000000-0005-0000-0000-0000A4670000}"/>
    <cellStyle name="20% - Accent1 3 4 3 3 2 6 3" xfId="26698" xr:uid="{00000000-0005-0000-0000-0000A5670000}"/>
    <cellStyle name="20% - Accent1 3 4 3 3 2 7" xfId="26699" xr:uid="{00000000-0005-0000-0000-0000A6670000}"/>
    <cellStyle name="20% - Accent1 3 4 3 3 2 7 2" xfId="26700" xr:uid="{00000000-0005-0000-0000-0000A7670000}"/>
    <cellStyle name="20% - Accent1 3 4 3 3 2 8" xfId="26701" xr:uid="{00000000-0005-0000-0000-0000A8670000}"/>
    <cellStyle name="20% - Accent1 3 4 3 3 2 8 2" xfId="26702" xr:uid="{00000000-0005-0000-0000-0000A9670000}"/>
    <cellStyle name="20% - Accent1 3 4 3 3 2 9" xfId="26703" xr:uid="{00000000-0005-0000-0000-0000AA670000}"/>
    <cellStyle name="20% - Accent1 3 4 3 3 3" xfId="26704" xr:uid="{00000000-0005-0000-0000-0000AB670000}"/>
    <cellStyle name="20% - Accent1 3 4 3 3 3 2" xfId="26705" xr:uid="{00000000-0005-0000-0000-0000AC670000}"/>
    <cellStyle name="20% - Accent1 3 4 3 3 3 2 2" xfId="26706" xr:uid="{00000000-0005-0000-0000-0000AD670000}"/>
    <cellStyle name="20% - Accent1 3 4 3 3 3 2 2 2" xfId="26707" xr:uid="{00000000-0005-0000-0000-0000AE670000}"/>
    <cellStyle name="20% - Accent1 3 4 3 3 3 2 2 2 2" xfId="26708" xr:uid="{00000000-0005-0000-0000-0000AF670000}"/>
    <cellStyle name="20% - Accent1 3 4 3 3 3 2 2 3" xfId="26709" xr:uid="{00000000-0005-0000-0000-0000B0670000}"/>
    <cellStyle name="20% - Accent1 3 4 3 3 3 2 3" xfId="26710" xr:uid="{00000000-0005-0000-0000-0000B1670000}"/>
    <cellStyle name="20% - Accent1 3 4 3 3 3 2 3 2" xfId="26711" xr:uid="{00000000-0005-0000-0000-0000B2670000}"/>
    <cellStyle name="20% - Accent1 3 4 3 3 3 2 4" xfId="26712" xr:uid="{00000000-0005-0000-0000-0000B3670000}"/>
    <cellStyle name="20% - Accent1 3 4 3 3 3 3" xfId="26713" xr:uid="{00000000-0005-0000-0000-0000B4670000}"/>
    <cellStyle name="20% - Accent1 3 4 3 3 3 3 2" xfId="26714" xr:uid="{00000000-0005-0000-0000-0000B5670000}"/>
    <cellStyle name="20% - Accent1 3 4 3 3 3 3 2 2" xfId="26715" xr:uid="{00000000-0005-0000-0000-0000B6670000}"/>
    <cellStyle name="20% - Accent1 3 4 3 3 3 3 2 2 2" xfId="26716" xr:uid="{00000000-0005-0000-0000-0000B7670000}"/>
    <cellStyle name="20% - Accent1 3 4 3 3 3 3 2 3" xfId="26717" xr:uid="{00000000-0005-0000-0000-0000B8670000}"/>
    <cellStyle name="20% - Accent1 3 4 3 3 3 3 3" xfId="26718" xr:uid="{00000000-0005-0000-0000-0000B9670000}"/>
    <cellStyle name="20% - Accent1 3 4 3 3 3 3 3 2" xfId="26719" xr:uid="{00000000-0005-0000-0000-0000BA670000}"/>
    <cellStyle name="20% - Accent1 3 4 3 3 3 3 4" xfId="26720" xr:uid="{00000000-0005-0000-0000-0000BB670000}"/>
    <cellStyle name="20% - Accent1 3 4 3 3 3 4" xfId="26721" xr:uid="{00000000-0005-0000-0000-0000BC670000}"/>
    <cellStyle name="20% - Accent1 3 4 3 3 3 4 2" xfId="26722" xr:uid="{00000000-0005-0000-0000-0000BD670000}"/>
    <cellStyle name="20% - Accent1 3 4 3 3 3 4 2 2" xfId="26723" xr:uid="{00000000-0005-0000-0000-0000BE670000}"/>
    <cellStyle name="20% - Accent1 3 4 3 3 3 4 2 2 2" xfId="26724" xr:uid="{00000000-0005-0000-0000-0000BF670000}"/>
    <cellStyle name="20% - Accent1 3 4 3 3 3 4 2 3" xfId="26725" xr:uid="{00000000-0005-0000-0000-0000C0670000}"/>
    <cellStyle name="20% - Accent1 3 4 3 3 3 4 3" xfId="26726" xr:uid="{00000000-0005-0000-0000-0000C1670000}"/>
    <cellStyle name="20% - Accent1 3 4 3 3 3 4 3 2" xfId="26727" xr:uid="{00000000-0005-0000-0000-0000C2670000}"/>
    <cellStyle name="20% - Accent1 3 4 3 3 3 4 4" xfId="26728" xr:uid="{00000000-0005-0000-0000-0000C3670000}"/>
    <cellStyle name="20% - Accent1 3 4 3 3 3 5" xfId="26729" xr:uid="{00000000-0005-0000-0000-0000C4670000}"/>
    <cellStyle name="20% - Accent1 3 4 3 3 3 5 2" xfId="26730" xr:uid="{00000000-0005-0000-0000-0000C5670000}"/>
    <cellStyle name="20% - Accent1 3 4 3 3 3 5 2 2" xfId="26731" xr:uid="{00000000-0005-0000-0000-0000C6670000}"/>
    <cellStyle name="20% - Accent1 3 4 3 3 3 5 3" xfId="26732" xr:uid="{00000000-0005-0000-0000-0000C7670000}"/>
    <cellStyle name="20% - Accent1 3 4 3 3 3 6" xfId="26733" xr:uid="{00000000-0005-0000-0000-0000C8670000}"/>
    <cellStyle name="20% - Accent1 3 4 3 3 3 6 2" xfId="26734" xr:uid="{00000000-0005-0000-0000-0000C9670000}"/>
    <cellStyle name="20% - Accent1 3 4 3 3 3 6 2 2" xfId="26735" xr:uid="{00000000-0005-0000-0000-0000CA670000}"/>
    <cellStyle name="20% - Accent1 3 4 3 3 3 6 3" xfId="26736" xr:uid="{00000000-0005-0000-0000-0000CB670000}"/>
    <cellStyle name="20% - Accent1 3 4 3 3 3 7" xfId="26737" xr:uid="{00000000-0005-0000-0000-0000CC670000}"/>
    <cellStyle name="20% - Accent1 3 4 3 3 3 7 2" xfId="26738" xr:uid="{00000000-0005-0000-0000-0000CD670000}"/>
    <cellStyle name="20% - Accent1 3 4 3 3 3 8" xfId="26739" xr:uid="{00000000-0005-0000-0000-0000CE670000}"/>
    <cellStyle name="20% - Accent1 3 4 3 3 3 8 2" xfId="26740" xr:uid="{00000000-0005-0000-0000-0000CF670000}"/>
    <cellStyle name="20% - Accent1 3 4 3 3 3 9" xfId="26741" xr:uid="{00000000-0005-0000-0000-0000D0670000}"/>
    <cellStyle name="20% - Accent1 3 4 3 3 4" xfId="26742" xr:uid="{00000000-0005-0000-0000-0000D1670000}"/>
    <cellStyle name="20% - Accent1 3 4 3 3 4 2" xfId="26743" xr:uid="{00000000-0005-0000-0000-0000D2670000}"/>
    <cellStyle name="20% - Accent1 3 4 3 3 4 2 2" xfId="26744" xr:uid="{00000000-0005-0000-0000-0000D3670000}"/>
    <cellStyle name="20% - Accent1 3 4 3 3 4 2 2 2" xfId="26745" xr:uid="{00000000-0005-0000-0000-0000D4670000}"/>
    <cellStyle name="20% - Accent1 3 4 3 3 4 2 3" xfId="26746" xr:uid="{00000000-0005-0000-0000-0000D5670000}"/>
    <cellStyle name="20% - Accent1 3 4 3 3 4 3" xfId="26747" xr:uid="{00000000-0005-0000-0000-0000D6670000}"/>
    <cellStyle name="20% - Accent1 3 4 3 3 4 3 2" xfId="26748" xr:uid="{00000000-0005-0000-0000-0000D7670000}"/>
    <cellStyle name="20% - Accent1 3 4 3 3 4 4" xfId="26749" xr:uid="{00000000-0005-0000-0000-0000D8670000}"/>
    <cellStyle name="20% - Accent1 3 4 3 3 5" xfId="26750" xr:uid="{00000000-0005-0000-0000-0000D9670000}"/>
    <cellStyle name="20% - Accent1 3 4 3 3 5 2" xfId="26751" xr:uid="{00000000-0005-0000-0000-0000DA670000}"/>
    <cellStyle name="20% - Accent1 3 4 3 3 5 2 2" xfId="26752" xr:uid="{00000000-0005-0000-0000-0000DB670000}"/>
    <cellStyle name="20% - Accent1 3 4 3 3 5 2 2 2" xfId="26753" xr:uid="{00000000-0005-0000-0000-0000DC670000}"/>
    <cellStyle name="20% - Accent1 3 4 3 3 5 2 3" xfId="26754" xr:uid="{00000000-0005-0000-0000-0000DD670000}"/>
    <cellStyle name="20% - Accent1 3 4 3 3 5 3" xfId="26755" xr:uid="{00000000-0005-0000-0000-0000DE670000}"/>
    <cellStyle name="20% - Accent1 3 4 3 3 5 3 2" xfId="26756" xr:uid="{00000000-0005-0000-0000-0000DF670000}"/>
    <cellStyle name="20% - Accent1 3 4 3 3 5 4" xfId="26757" xr:uid="{00000000-0005-0000-0000-0000E0670000}"/>
    <cellStyle name="20% - Accent1 3 4 3 3 6" xfId="26758" xr:uid="{00000000-0005-0000-0000-0000E1670000}"/>
    <cellStyle name="20% - Accent1 3 4 3 3 6 2" xfId="26759" xr:uid="{00000000-0005-0000-0000-0000E2670000}"/>
    <cellStyle name="20% - Accent1 3 4 3 3 6 2 2" xfId="26760" xr:uid="{00000000-0005-0000-0000-0000E3670000}"/>
    <cellStyle name="20% - Accent1 3 4 3 3 6 2 2 2" xfId="26761" xr:uid="{00000000-0005-0000-0000-0000E4670000}"/>
    <cellStyle name="20% - Accent1 3 4 3 3 6 2 3" xfId="26762" xr:uid="{00000000-0005-0000-0000-0000E5670000}"/>
    <cellStyle name="20% - Accent1 3 4 3 3 6 3" xfId="26763" xr:uid="{00000000-0005-0000-0000-0000E6670000}"/>
    <cellStyle name="20% - Accent1 3 4 3 3 6 3 2" xfId="26764" xr:uid="{00000000-0005-0000-0000-0000E7670000}"/>
    <cellStyle name="20% - Accent1 3 4 3 3 6 4" xfId="26765" xr:uid="{00000000-0005-0000-0000-0000E8670000}"/>
    <cellStyle name="20% - Accent1 3 4 3 3 7" xfId="26766" xr:uid="{00000000-0005-0000-0000-0000E9670000}"/>
    <cellStyle name="20% - Accent1 3 4 3 3 7 2" xfId="26767" xr:uid="{00000000-0005-0000-0000-0000EA670000}"/>
    <cellStyle name="20% - Accent1 3 4 3 3 7 2 2" xfId="26768" xr:uid="{00000000-0005-0000-0000-0000EB670000}"/>
    <cellStyle name="20% - Accent1 3 4 3 3 7 3" xfId="26769" xr:uid="{00000000-0005-0000-0000-0000EC670000}"/>
    <cellStyle name="20% - Accent1 3 4 3 3 8" xfId="26770" xr:uid="{00000000-0005-0000-0000-0000ED670000}"/>
    <cellStyle name="20% - Accent1 3 4 3 3 8 2" xfId="26771" xr:uid="{00000000-0005-0000-0000-0000EE670000}"/>
    <cellStyle name="20% - Accent1 3 4 3 3 8 2 2" xfId="26772" xr:uid="{00000000-0005-0000-0000-0000EF670000}"/>
    <cellStyle name="20% - Accent1 3 4 3 3 8 3" xfId="26773" xr:uid="{00000000-0005-0000-0000-0000F0670000}"/>
    <cellStyle name="20% - Accent1 3 4 3 3 9" xfId="26774" xr:uid="{00000000-0005-0000-0000-0000F1670000}"/>
    <cellStyle name="20% - Accent1 3 4 3 3 9 2" xfId="26775" xr:uid="{00000000-0005-0000-0000-0000F2670000}"/>
    <cellStyle name="20% - Accent1 3 4 3 4" xfId="26776" xr:uid="{00000000-0005-0000-0000-0000F3670000}"/>
    <cellStyle name="20% - Accent1 3 4 3 4 10" xfId="26777" xr:uid="{00000000-0005-0000-0000-0000F4670000}"/>
    <cellStyle name="20% - Accent1 3 4 3 4 10 2" xfId="26778" xr:uid="{00000000-0005-0000-0000-0000F5670000}"/>
    <cellStyle name="20% - Accent1 3 4 3 4 11" xfId="26779" xr:uid="{00000000-0005-0000-0000-0000F6670000}"/>
    <cellStyle name="20% - Accent1 3 4 3 4 2" xfId="26780" xr:uid="{00000000-0005-0000-0000-0000F7670000}"/>
    <cellStyle name="20% - Accent1 3 4 3 4 2 2" xfId="26781" xr:uid="{00000000-0005-0000-0000-0000F8670000}"/>
    <cellStyle name="20% - Accent1 3 4 3 4 2 2 2" xfId="26782" xr:uid="{00000000-0005-0000-0000-0000F9670000}"/>
    <cellStyle name="20% - Accent1 3 4 3 4 2 2 2 2" xfId="26783" xr:uid="{00000000-0005-0000-0000-0000FA670000}"/>
    <cellStyle name="20% - Accent1 3 4 3 4 2 2 2 2 2" xfId="26784" xr:uid="{00000000-0005-0000-0000-0000FB670000}"/>
    <cellStyle name="20% - Accent1 3 4 3 4 2 2 2 3" xfId="26785" xr:uid="{00000000-0005-0000-0000-0000FC670000}"/>
    <cellStyle name="20% - Accent1 3 4 3 4 2 2 3" xfId="26786" xr:uid="{00000000-0005-0000-0000-0000FD670000}"/>
    <cellStyle name="20% - Accent1 3 4 3 4 2 2 3 2" xfId="26787" xr:uid="{00000000-0005-0000-0000-0000FE670000}"/>
    <cellStyle name="20% - Accent1 3 4 3 4 2 2 4" xfId="26788" xr:uid="{00000000-0005-0000-0000-0000FF670000}"/>
    <cellStyle name="20% - Accent1 3 4 3 4 2 3" xfId="26789" xr:uid="{00000000-0005-0000-0000-000000680000}"/>
    <cellStyle name="20% - Accent1 3 4 3 4 2 3 2" xfId="26790" xr:uid="{00000000-0005-0000-0000-000001680000}"/>
    <cellStyle name="20% - Accent1 3 4 3 4 2 3 2 2" xfId="26791" xr:uid="{00000000-0005-0000-0000-000002680000}"/>
    <cellStyle name="20% - Accent1 3 4 3 4 2 3 2 2 2" xfId="26792" xr:uid="{00000000-0005-0000-0000-000003680000}"/>
    <cellStyle name="20% - Accent1 3 4 3 4 2 3 2 3" xfId="26793" xr:uid="{00000000-0005-0000-0000-000004680000}"/>
    <cellStyle name="20% - Accent1 3 4 3 4 2 3 3" xfId="26794" xr:uid="{00000000-0005-0000-0000-000005680000}"/>
    <cellStyle name="20% - Accent1 3 4 3 4 2 3 3 2" xfId="26795" xr:uid="{00000000-0005-0000-0000-000006680000}"/>
    <cellStyle name="20% - Accent1 3 4 3 4 2 3 4" xfId="26796" xr:uid="{00000000-0005-0000-0000-000007680000}"/>
    <cellStyle name="20% - Accent1 3 4 3 4 2 4" xfId="26797" xr:uid="{00000000-0005-0000-0000-000008680000}"/>
    <cellStyle name="20% - Accent1 3 4 3 4 2 4 2" xfId="26798" xr:uid="{00000000-0005-0000-0000-000009680000}"/>
    <cellStyle name="20% - Accent1 3 4 3 4 2 4 2 2" xfId="26799" xr:uid="{00000000-0005-0000-0000-00000A680000}"/>
    <cellStyle name="20% - Accent1 3 4 3 4 2 4 2 2 2" xfId="26800" xr:uid="{00000000-0005-0000-0000-00000B680000}"/>
    <cellStyle name="20% - Accent1 3 4 3 4 2 4 2 3" xfId="26801" xr:uid="{00000000-0005-0000-0000-00000C680000}"/>
    <cellStyle name="20% - Accent1 3 4 3 4 2 4 3" xfId="26802" xr:uid="{00000000-0005-0000-0000-00000D680000}"/>
    <cellStyle name="20% - Accent1 3 4 3 4 2 4 3 2" xfId="26803" xr:uid="{00000000-0005-0000-0000-00000E680000}"/>
    <cellStyle name="20% - Accent1 3 4 3 4 2 4 4" xfId="26804" xr:uid="{00000000-0005-0000-0000-00000F680000}"/>
    <cellStyle name="20% - Accent1 3 4 3 4 2 5" xfId="26805" xr:uid="{00000000-0005-0000-0000-000010680000}"/>
    <cellStyle name="20% - Accent1 3 4 3 4 2 5 2" xfId="26806" xr:uid="{00000000-0005-0000-0000-000011680000}"/>
    <cellStyle name="20% - Accent1 3 4 3 4 2 5 2 2" xfId="26807" xr:uid="{00000000-0005-0000-0000-000012680000}"/>
    <cellStyle name="20% - Accent1 3 4 3 4 2 5 3" xfId="26808" xr:uid="{00000000-0005-0000-0000-000013680000}"/>
    <cellStyle name="20% - Accent1 3 4 3 4 2 6" xfId="26809" xr:uid="{00000000-0005-0000-0000-000014680000}"/>
    <cellStyle name="20% - Accent1 3 4 3 4 2 6 2" xfId="26810" xr:uid="{00000000-0005-0000-0000-000015680000}"/>
    <cellStyle name="20% - Accent1 3 4 3 4 2 6 2 2" xfId="26811" xr:uid="{00000000-0005-0000-0000-000016680000}"/>
    <cellStyle name="20% - Accent1 3 4 3 4 2 6 3" xfId="26812" xr:uid="{00000000-0005-0000-0000-000017680000}"/>
    <cellStyle name="20% - Accent1 3 4 3 4 2 7" xfId="26813" xr:uid="{00000000-0005-0000-0000-000018680000}"/>
    <cellStyle name="20% - Accent1 3 4 3 4 2 7 2" xfId="26814" xr:uid="{00000000-0005-0000-0000-000019680000}"/>
    <cellStyle name="20% - Accent1 3 4 3 4 2 8" xfId="26815" xr:uid="{00000000-0005-0000-0000-00001A680000}"/>
    <cellStyle name="20% - Accent1 3 4 3 4 2 8 2" xfId="26816" xr:uid="{00000000-0005-0000-0000-00001B680000}"/>
    <cellStyle name="20% - Accent1 3 4 3 4 2 9" xfId="26817" xr:uid="{00000000-0005-0000-0000-00001C680000}"/>
    <cellStyle name="20% - Accent1 3 4 3 4 3" xfId="26818" xr:uid="{00000000-0005-0000-0000-00001D680000}"/>
    <cellStyle name="20% - Accent1 3 4 3 4 3 2" xfId="26819" xr:uid="{00000000-0005-0000-0000-00001E680000}"/>
    <cellStyle name="20% - Accent1 3 4 3 4 3 2 2" xfId="26820" xr:uid="{00000000-0005-0000-0000-00001F680000}"/>
    <cellStyle name="20% - Accent1 3 4 3 4 3 2 2 2" xfId="26821" xr:uid="{00000000-0005-0000-0000-000020680000}"/>
    <cellStyle name="20% - Accent1 3 4 3 4 3 2 2 2 2" xfId="26822" xr:uid="{00000000-0005-0000-0000-000021680000}"/>
    <cellStyle name="20% - Accent1 3 4 3 4 3 2 2 3" xfId="26823" xr:uid="{00000000-0005-0000-0000-000022680000}"/>
    <cellStyle name="20% - Accent1 3 4 3 4 3 2 3" xfId="26824" xr:uid="{00000000-0005-0000-0000-000023680000}"/>
    <cellStyle name="20% - Accent1 3 4 3 4 3 2 3 2" xfId="26825" xr:uid="{00000000-0005-0000-0000-000024680000}"/>
    <cellStyle name="20% - Accent1 3 4 3 4 3 2 4" xfId="26826" xr:uid="{00000000-0005-0000-0000-000025680000}"/>
    <cellStyle name="20% - Accent1 3 4 3 4 3 3" xfId="26827" xr:uid="{00000000-0005-0000-0000-000026680000}"/>
    <cellStyle name="20% - Accent1 3 4 3 4 3 3 2" xfId="26828" xr:uid="{00000000-0005-0000-0000-000027680000}"/>
    <cellStyle name="20% - Accent1 3 4 3 4 3 3 2 2" xfId="26829" xr:uid="{00000000-0005-0000-0000-000028680000}"/>
    <cellStyle name="20% - Accent1 3 4 3 4 3 3 2 2 2" xfId="26830" xr:uid="{00000000-0005-0000-0000-000029680000}"/>
    <cellStyle name="20% - Accent1 3 4 3 4 3 3 2 3" xfId="26831" xr:uid="{00000000-0005-0000-0000-00002A680000}"/>
    <cellStyle name="20% - Accent1 3 4 3 4 3 3 3" xfId="26832" xr:uid="{00000000-0005-0000-0000-00002B680000}"/>
    <cellStyle name="20% - Accent1 3 4 3 4 3 3 3 2" xfId="26833" xr:uid="{00000000-0005-0000-0000-00002C680000}"/>
    <cellStyle name="20% - Accent1 3 4 3 4 3 3 4" xfId="26834" xr:uid="{00000000-0005-0000-0000-00002D680000}"/>
    <cellStyle name="20% - Accent1 3 4 3 4 3 4" xfId="26835" xr:uid="{00000000-0005-0000-0000-00002E680000}"/>
    <cellStyle name="20% - Accent1 3 4 3 4 3 4 2" xfId="26836" xr:uid="{00000000-0005-0000-0000-00002F680000}"/>
    <cellStyle name="20% - Accent1 3 4 3 4 3 4 2 2" xfId="26837" xr:uid="{00000000-0005-0000-0000-000030680000}"/>
    <cellStyle name="20% - Accent1 3 4 3 4 3 4 2 2 2" xfId="26838" xr:uid="{00000000-0005-0000-0000-000031680000}"/>
    <cellStyle name="20% - Accent1 3 4 3 4 3 4 2 3" xfId="26839" xr:uid="{00000000-0005-0000-0000-000032680000}"/>
    <cellStyle name="20% - Accent1 3 4 3 4 3 4 3" xfId="26840" xr:uid="{00000000-0005-0000-0000-000033680000}"/>
    <cellStyle name="20% - Accent1 3 4 3 4 3 4 3 2" xfId="26841" xr:uid="{00000000-0005-0000-0000-000034680000}"/>
    <cellStyle name="20% - Accent1 3 4 3 4 3 4 4" xfId="26842" xr:uid="{00000000-0005-0000-0000-000035680000}"/>
    <cellStyle name="20% - Accent1 3 4 3 4 3 5" xfId="26843" xr:uid="{00000000-0005-0000-0000-000036680000}"/>
    <cellStyle name="20% - Accent1 3 4 3 4 3 5 2" xfId="26844" xr:uid="{00000000-0005-0000-0000-000037680000}"/>
    <cellStyle name="20% - Accent1 3 4 3 4 3 5 2 2" xfId="26845" xr:uid="{00000000-0005-0000-0000-000038680000}"/>
    <cellStyle name="20% - Accent1 3 4 3 4 3 5 3" xfId="26846" xr:uid="{00000000-0005-0000-0000-000039680000}"/>
    <cellStyle name="20% - Accent1 3 4 3 4 3 6" xfId="26847" xr:uid="{00000000-0005-0000-0000-00003A680000}"/>
    <cellStyle name="20% - Accent1 3 4 3 4 3 6 2" xfId="26848" xr:uid="{00000000-0005-0000-0000-00003B680000}"/>
    <cellStyle name="20% - Accent1 3 4 3 4 3 6 2 2" xfId="26849" xr:uid="{00000000-0005-0000-0000-00003C680000}"/>
    <cellStyle name="20% - Accent1 3 4 3 4 3 6 3" xfId="26850" xr:uid="{00000000-0005-0000-0000-00003D680000}"/>
    <cellStyle name="20% - Accent1 3 4 3 4 3 7" xfId="26851" xr:uid="{00000000-0005-0000-0000-00003E680000}"/>
    <cellStyle name="20% - Accent1 3 4 3 4 3 7 2" xfId="26852" xr:uid="{00000000-0005-0000-0000-00003F680000}"/>
    <cellStyle name="20% - Accent1 3 4 3 4 3 8" xfId="26853" xr:uid="{00000000-0005-0000-0000-000040680000}"/>
    <cellStyle name="20% - Accent1 3 4 3 4 3 8 2" xfId="26854" xr:uid="{00000000-0005-0000-0000-000041680000}"/>
    <cellStyle name="20% - Accent1 3 4 3 4 3 9" xfId="26855" xr:uid="{00000000-0005-0000-0000-000042680000}"/>
    <cellStyle name="20% - Accent1 3 4 3 4 4" xfId="26856" xr:uid="{00000000-0005-0000-0000-000043680000}"/>
    <cellStyle name="20% - Accent1 3 4 3 4 4 2" xfId="26857" xr:uid="{00000000-0005-0000-0000-000044680000}"/>
    <cellStyle name="20% - Accent1 3 4 3 4 4 2 2" xfId="26858" xr:uid="{00000000-0005-0000-0000-000045680000}"/>
    <cellStyle name="20% - Accent1 3 4 3 4 4 2 2 2" xfId="26859" xr:uid="{00000000-0005-0000-0000-000046680000}"/>
    <cellStyle name="20% - Accent1 3 4 3 4 4 2 3" xfId="26860" xr:uid="{00000000-0005-0000-0000-000047680000}"/>
    <cellStyle name="20% - Accent1 3 4 3 4 4 3" xfId="26861" xr:uid="{00000000-0005-0000-0000-000048680000}"/>
    <cellStyle name="20% - Accent1 3 4 3 4 4 3 2" xfId="26862" xr:uid="{00000000-0005-0000-0000-000049680000}"/>
    <cellStyle name="20% - Accent1 3 4 3 4 4 4" xfId="26863" xr:uid="{00000000-0005-0000-0000-00004A680000}"/>
    <cellStyle name="20% - Accent1 3 4 3 4 5" xfId="26864" xr:uid="{00000000-0005-0000-0000-00004B680000}"/>
    <cellStyle name="20% - Accent1 3 4 3 4 5 2" xfId="26865" xr:uid="{00000000-0005-0000-0000-00004C680000}"/>
    <cellStyle name="20% - Accent1 3 4 3 4 5 2 2" xfId="26866" xr:uid="{00000000-0005-0000-0000-00004D680000}"/>
    <cellStyle name="20% - Accent1 3 4 3 4 5 2 2 2" xfId="26867" xr:uid="{00000000-0005-0000-0000-00004E680000}"/>
    <cellStyle name="20% - Accent1 3 4 3 4 5 2 3" xfId="26868" xr:uid="{00000000-0005-0000-0000-00004F680000}"/>
    <cellStyle name="20% - Accent1 3 4 3 4 5 3" xfId="26869" xr:uid="{00000000-0005-0000-0000-000050680000}"/>
    <cellStyle name="20% - Accent1 3 4 3 4 5 3 2" xfId="26870" xr:uid="{00000000-0005-0000-0000-000051680000}"/>
    <cellStyle name="20% - Accent1 3 4 3 4 5 4" xfId="26871" xr:uid="{00000000-0005-0000-0000-000052680000}"/>
    <cellStyle name="20% - Accent1 3 4 3 4 6" xfId="26872" xr:uid="{00000000-0005-0000-0000-000053680000}"/>
    <cellStyle name="20% - Accent1 3 4 3 4 6 2" xfId="26873" xr:uid="{00000000-0005-0000-0000-000054680000}"/>
    <cellStyle name="20% - Accent1 3 4 3 4 6 2 2" xfId="26874" xr:uid="{00000000-0005-0000-0000-000055680000}"/>
    <cellStyle name="20% - Accent1 3 4 3 4 6 2 2 2" xfId="26875" xr:uid="{00000000-0005-0000-0000-000056680000}"/>
    <cellStyle name="20% - Accent1 3 4 3 4 6 2 3" xfId="26876" xr:uid="{00000000-0005-0000-0000-000057680000}"/>
    <cellStyle name="20% - Accent1 3 4 3 4 6 3" xfId="26877" xr:uid="{00000000-0005-0000-0000-000058680000}"/>
    <cellStyle name="20% - Accent1 3 4 3 4 6 3 2" xfId="26878" xr:uid="{00000000-0005-0000-0000-000059680000}"/>
    <cellStyle name="20% - Accent1 3 4 3 4 6 4" xfId="26879" xr:uid="{00000000-0005-0000-0000-00005A680000}"/>
    <cellStyle name="20% - Accent1 3 4 3 4 7" xfId="26880" xr:uid="{00000000-0005-0000-0000-00005B680000}"/>
    <cellStyle name="20% - Accent1 3 4 3 4 7 2" xfId="26881" xr:uid="{00000000-0005-0000-0000-00005C680000}"/>
    <cellStyle name="20% - Accent1 3 4 3 4 7 2 2" xfId="26882" xr:uid="{00000000-0005-0000-0000-00005D680000}"/>
    <cellStyle name="20% - Accent1 3 4 3 4 7 3" xfId="26883" xr:uid="{00000000-0005-0000-0000-00005E680000}"/>
    <cellStyle name="20% - Accent1 3 4 3 4 8" xfId="26884" xr:uid="{00000000-0005-0000-0000-00005F680000}"/>
    <cellStyle name="20% - Accent1 3 4 3 4 8 2" xfId="26885" xr:uid="{00000000-0005-0000-0000-000060680000}"/>
    <cellStyle name="20% - Accent1 3 4 3 4 8 2 2" xfId="26886" xr:uid="{00000000-0005-0000-0000-000061680000}"/>
    <cellStyle name="20% - Accent1 3 4 3 4 8 3" xfId="26887" xr:uid="{00000000-0005-0000-0000-000062680000}"/>
    <cellStyle name="20% - Accent1 3 4 3 4 9" xfId="26888" xr:uid="{00000000-0005-0000-0000-000063680000}"/>
    <cellStyle name="20% - Accent1 3 4 3 4 9 2" xfId="26889" xr:uid="{00000000-0005-0000-0000-000064680000}"/>
    <cellStyle name="20% - Accent1 3 4 3 5" xfId="26890" xr:uid="{00000000-0005-0000-0000-000065680000}"/>
    <cellStyle name="20% - Accent1 3 4 3 5 2" xfId="26891" xr:uid="{00000000-0005-0000-0000-000066680000}"/>
    <cellStyle name="20% - Accent1 3 4 3 5 2 2" xfId="26892" xr:uid="{00000000-0005-0000-0000-000067680000}"/>
    <cellStyle name="20% - Accent1 3 4 3 5 2 2 2" xfId="26893" xr:uid="{00000000-0005-0000-0000-000068680000}"/>
    <cellStyle name="20% - Accent1 3 4 3 5 2 2 2 2" xfId="26894" xr:uid="{00000000-0005-0000-0000-000069680000}"/>
    <cellStyle name="20% - Accent1 3 4 3 5 2 2 3" xfId="26895" xr:uid="{00000000-0005-0000-0000-00006A680000}"/>
    <cellStyle name="20% - Accent1 3 4 3 5 2 3" xfId="26896" xr:uid="{00000000-0005-0000-0000-00006B680000}"/>
    <cellStyle name="20% - Accent1 3 4 3 5 2 3 2" xfId="26897" xr:uid="{00000000-0005-0000-0000-00006C680000}"/>
    <cellStyle name="20% - Accent1 3 4 3 5 2 4" xfId="26898" xr:uid="{00000000-0005-0000-0000-00006D680000}"/>
    <cellStyle name="20% - Accent1 3 4 3 5 3" xfId="26899" xr:uid="{00000000-0005-0000-0000-00006E680000}"/>
    <cellStyle name="20% - Accent1 3 4 3 5 3 2" xfId="26900" xr:uid="{00000000-0005-0000-0000-00006F680000}"/>
    <cellStyle name="20% - Accent1 3 4 3 5 3 2 2" xfId="26901" xr:uid="{00000000-0005-0000-0000-000070680000}"/>
    <cellStyle name="20% - Accent1 3 4 3 5 3 2 2 2" xfId="26902" xr:uid="{00000000-0005-0000-0000-000071680000}"/>
    <cellStyle name="20% - Accent1 3 4 3 5 3 2 3" xfId="26903" xr:uid="{00000000-0005-0000-0000-000072680000}"/>
    <cellStyle name="20% - Accent1 3 4 3 5 3 3" xfId="26904" xr:uid="{00000000-0005-0000-0000-000073680000}"/>
    <cellStyle name="20% - Accent1 3 4 3 5 3 3 2" xfId="26905" xr:uid="{00000000-0005-0000-0000-000074680000}"/>
    <cellStyle name="20% - Accent1 3 4 3 5 3 4" xfId="26906" xr:uid="{00000000-0005-0000-0000-000075680000}"/>
    <cellStyle name="20% - Accent1 3 4 3 5 4" xfId="26907" xr:uid="{00000000-0005-0000-0000-000076680000}"/>
    <cellStyle name="20% - Accent1 3 4 3 5 4 2" xfId="26908" xr:uid="{00000000-0005-0000-0000-000077680000}"/>
    <cellStyle name="20% - Accent1 3 4 3 5 4 2 2" xfId="26909" xr:uid="{00000000-0005-0000-0000-000078680000}"/>
    <cellStyle name="20% - Accent1 3 4 3 5 4 2 2 2" xfId="26910" xr:uid="{00000000-0005-0000-0000-000079680000}"/>
    <cellStyle name="20% - Accent1 3 4 3 5 4 2 3" xfId="26911" xr:uid="{00000000-0005-0000-0000-00007A680000}"/>
    <cellStyle name="20% - Accent1 3 4 3 5 4 3" xfId="26912" xr:uid="{00000000-0005-0000-0000-00007B680000}"/>
    <cellStyle name="20% - Accent1 3 4 3 5 4 3 2" xfId="26913" xr:uid="{00000000-0005-0000-0000-00007C680000}"/>
    <cellStyle name="20% - Accent1 3 4 3 5 4 4" xfId="26914" xr:uid="{00000000-0005-0000-0000-00007D680000}"/>
    <cellStyle name="20% - Accent1 3 4 3 5 5" xfId="26915" xr:uid="{00000000-0005-0000-0000-00007E680000}"/>
    <cellStyle name="20% - Accent1 3 4 3 5 5 2" xfId="26916" xr:uid="{00000000-0005-0000-0000-00007F680000}"/>
    <cellStyle name="20% - Accent1 3 4 3 5 5 2 2" xfId="26917" xr:uid="{00000000-0005-0000-0000-000080680000}"/>
    <cellStyle name="20% - Accent1 3 4 3 5 5 3" xfId="26918" xr:uid="{00000000-0005-0000-0000-000081680000}"/>
    <cellStyle name="20% - Accent1 3 4 3 5 6" xfId="26919" xr:uid="{00000000-0005-0000-0000-000082680000}"/>
    <cellStyle name="20% - Accent1 3 4 3 5 6 2" xfId="26920" xr:uid="{00000000-0005-0000-0000-000083680000}"/>
    <cellStyle name="20% - Accent1 3 4 3 5 6 2 2" xfId="26921" xr:uid="{00000000-0005-0000-0000-000084680000}"/>
    <cellStyle name="20% - Accent1 3 4 3 5 6 3" xfId="26922" xr:uid="{00000000-0005-0000-0000-000085680000}"/>
    <cellStyle name="20% - Accent1 3 4 3 5 7" xfId="26923" xr:uid="{00000000-0005-0000-0000-000086680000}"/>
    <cellStyle name="20% - Accent1 3 4 3 5 7 2" xfId="26924" xr:uid="{00000000-0005-0000-0000-000087680000}"/>
    <cellStyle name="20% - Accent1 3 4 3 5 8" xfId="26925" xr:uid="{00000000-0005-0000-0000-000088680000}"/>
    <cellStyle name="20% - Accent1 3 4 3 5 8 2" xfId="26926" xr:uid="{00000000-0005-0000-0000-000089680000}"/>
    <cellStyle name="20% - Accent1 3 4 3 5 9" xfId="26927" xr:uid="{00000000-0005-0000-0000-00008A680000}"/>
    <cellStyle name="20% - Accent1 3 4 3 6" xfId="26928" xr:uid="{00000000-0005-0000-0000-00008B680000}"/>
    <cellStyle name="20% - Accent1 3 4 3 6 2" xfId="26929" xr:uid="{00000000-0005-0000-0000-00008C680000}"/>
    <cellStyle name="20% - Accent1 3 4 3 6 2 2" xfId="26930" xr:uid="{00000000-0005-0000-0000-00008D680000}"/>
    <cellStyle name="20% - Accent1 3 4 3 6 2 2 2" xfId="26931" xr:uid="{00000000-0005-0000-0000-00008E680000}"/>
    <cellStyle name="20% - Accent1 3 4 3 6 2 2 2 2" xfId="26932" xr:uid="{00000000-0005-0000-0000-00008F680000}"/>
    <cellStyle name="20% - Accent1 3 4 3 6 2 2 3" xfId="26933" xr:uid="{00000000-0005-0000-0000-000090680000}"/>
    <cellStyle name="20% - Accent1 3 4 3 6 2 3" xfId="26934" xr:uid="{00000000-0005-0000-0000-000091680000}"/>
    <cellStyle name="20% - Accent1 3 4 3 6 2 3 2" xfId="26935" xr:uid="{00000000-0005-0000-0000-000092680000}"/>
    <cellStyle name="20% - Accent1 3 4 3 6 2 4" xfId="26936" xr:uid="{00000000-0005-0000-0000-000093680000}"/>
    <cellStyle name="20% - Accent1 3 4 3 6 3" xfId="26937" xr:uid="{00000000-0005-0000-0000-000094680000}"/>
    <cellStyle name="20% - Accent1 3 4 3 6 3 2" xfId="26938" xr:uid="{00000000-0005-0000-0000-000095680000}"/>
    <cellStyle name="20% - Accent1 3 4 3 6 3 2 2" xfId="26939" xr:uid="{00000000-0005-0000-0000-000096680000}"/>
    <cellStyle name="20% - Accent1 3 4 3 6 3 2 2 2" xfId="26940" xr:uid="{00000000-0005-0000-0000-000097680000}"/>
    <cellStyle name="20% - Accent1 3 4 3 6 3 2 3" xfId="26941" xr:uid="{00000000-0005-0000-0000-000098680000}"/>
    <cellStyle name="20% - Accent1 3 4 3 6 3 3" xfId="26942" xr:uid="{00000000-0005-0000-0000-000099680000}"/>
    <cellStyle name="20% - Accent1 3 4 3 6 3 3 2" xfId="26943" xr:uid="{00000000-0005-0000-0000-00009A680000}"/>
    <cellStyle name="20% - Accent1 3 4 3 6 3 4" xfId="26944" xr:uid="{00000000-0005-0000-0000-00009B680000}"/>
    <cellStyle name="20% - Accent1 3 4 3 6 4" xfId="26945" xr:uid="{00000000-0005-0000-0000-00009C680000}"/>
    <cellStyle name="20% - Accent1 3 4 3 6 4 2" xfId="26946" xr:uid="{00000000-0005-0000-0000-00009D680000}"/>
    <cellStyle name="20% - Accent1 3 4 3 6 4 2 2" xfId="26947" xr:uid="{00000000-0005-0000-0000-00009E680000}"/>
    <cellStyle name="20% - Accent1 3 4 3 6 4 2 2 2" xfId="26948" xr:uid="{00000000-0005-0000-0000-00009F680000}"/>
    <cellStyle name="20% - Accent1 3 4 3 6 4 2 3" xfId="26949" xr:uid="{00000000-0005-0000-0000-0000A0680000}"/>
    <cellStyle name="20% - Accent1 3 4 3 6 4 3" xfId="26950" xr:uid="{00000000-0005-0000-0000-0000A1680000}"/>
    <cellStyle name="20% - Accent1 3 4 3 6 4 3 2" xfId="26951" xr:uid="{00000000-0005-0000-0000-0000A2680000}"/>
    <cellStyle name="20% - Accent1 3 4 3 6 4 4" xfId="26952" xr:uid="{00000000-0005-0000-0000-0000A3680000}"/>
    <cellStyle name="20% - Accent1 3 4 3 6 5" xfId="26953" xr:uid="{00000000-0005-0000-0000-0000A4680000}"/>
    <cellStyle name="20% - Accent1 3 4 3 6 5 2" xfId="26954" xr:uid="{00000000-0005-0000-0000-0000A5680000}"/>
    <cellStyle name="20% - Accent1 3 4 3 6 5 2 2" xfId="26955" xr:uid="{00000000-0005-0000-0000-0000A6680000}"/>
    <cellStyle name="20% - Accent1 3 4 3 6 5 3" xfId="26956" xr:uid="{00000000-0005-0000-0000-0000A7680000}"/>
    <cellStyle name="20% - Accent1 3 4 3 6 6" xfId="26957" xr:uid="{00000000-0005-0000-0000-0000A8680000}"/>
    <cellStyle name="20% - Accent1 3 4 3 6 6 2" xfId="26958" xr:uid="{00000000-0005-0000-0000-0000A9680000}"/>
    <cellStyle name="20% - Accent1 3 4 3 6 6 2 2" xfId="26959" xr:uid="{00000000-0005-0000-0000-0000AA680000}"/>
    <cellStyle name="20% - Accent1 3 4 3 6 6 3" xfId="26960" xr:uid="{00000000-0005-0000-0000-0000AB680000}"/>
    <cellStyle name="20% - Accent1 3 4 3 6 7" xfId="26961" xr:uid="{00000000-0005-0000-0000-0000AC680000}"/>
    <cellStyle name="20% - Accent1 3 4 3 6 7 2" xfId="26962" xr:uid="{00000000-0005-0000-0000-0000AD680000}"/>
    <cellStyle name="20% - Accent1 3 4 3 6 8" xfId="26963" xr:uid="{00000000-0005-0000-0000-0000AE680000}"/>
    <cellStyle name="20% - Accent1 3 4 3 6 8 2" xfId="26964" xr:uid="{00000000-0005-0000-0000-0000AF680000}"/>
    <cellStyle name="20% - Accent1 3 4 3 6 9" xfId="26965" xr:uid="{00000000-0005-0000-0000-0000B0680000}"/>
    <cellStyle name="20% - Accent1 3 4 3 7" xfId="26966" xr:uid="{00000000-0005-0000-0000-0000B1680000}"/>
    <cellStyle name="20% - Accent1 3 4 3 7 2" xfId="26967" xr:uid="{00000000-0005-0000-0000-0000B2680000}"/>
    <cellStyle name="20% - Accent1 3 4 3 7 2 2" xfId="26968" xr:uid="{00000000-0005-0000-0000-0000B3680000}"/>
    <cellStyle name="20% - Accent1 3 4 3 7 2 2 2" xfId="26969" xr:uid="{00000000-0005-0000-0000-0000B4680000}"/>
    <cellStyle name="20% - Accent1 3 4 3 7 2 3" xfId="26970" xr:uid="{00000000-0005-0000-0000-0000B5680000}"/>
    <cellStyle name="20% - Accent1 3 4 3 7 3" xfId="26971" xr:uid="{00000000-0005-0000-0000-0000B6680000}"/>
    <cellStyle name="20% - Accent1 3 4 3 7 3 2" xfId="26972" xr:uid="{00000000-0005-0000-0000-0000B7680000}"/>
    <cellStyle name="20% - Accent1 3 4 3 7 4" xfId="26973" xr:uid="{00000000-0005-0000-0000-0000B8680000}"/>
    <cellStyle name="20% - Accent1 3 4 3 8" xfId="26974" xr:uid="{00000000-0005-0000-0000-0000B9680000}"/>
    <cellStyle name="20% - Accent1 3 4 3 8 2" xfId="26975" xr:uid="{00000000-0005-0000-0000-0000BA680000}"/>
    <cellStyle name="20% - Accent1 3 4 3 8 2 2" xfId="26976" xr:uid="{00000000-0005-0000-0000-0000BB680000}"/>
    <cellStyle name="20% - Accent1 3 4 3 8 2 2 2" xfId="26977" xr:uid="{00000000-0005-0000-0000-0000BC680000}"/>
    <cellStyle name="20% - Accent1 3 4 3 8 2 3" xfId="26978" xr:uid="{00000000-0005-0000-0000-0000BD680000}"/>
    <cellStyle name="20% - Accent1 3 4 3 8 3" xfId="26979" xr:uid="{00000000-0005-0000-0000-0000BE680000}"/>
    <cellStyle name="20% - Accent1 3 4 3 8 3 2" xfId="26980" xr:uid="{00000000-0005-0000-0000-0000BF680000}"/>
    <cellStyle name="20% - Accent1 3 4 3 8 4" xfId="26981" xr:uid="{00000000-0005-0000-0000-0000C0680000}"/>
    <cellStyle name="20% - Accent1 3 4 3 9" xfId="26982" xr:uid="{00000000-0005-0000-0000-0000C1680000}"/>
    <cellStyle name="20% - Accent1 3 4 3 9 2" xfId="26983" xr:uid="{00000000-0005-0000-0000-0000C2680000}"/>
    <cellStyle name="20% - Accent1 3 4 3 9 2 2" xfId="26984" xr:uid="{00000000-0005-0000-0000-0000C3680000}"/>
    <cellStyle name="20% - Accent1 3 4 3 9 2 2 2" xfId="26985" xr:uid="{00000000-0005-0000-0000-0000C4680000}"/>
    <cellStyle name="20% - Accent1 3 4 3 9 2 3" xfId="26986" xr:uid="{00000000-0005-0000-0000-0000C5680000}"/>
    <cellStyle name="20% - Accent1 3 4 3 9 3" xfId="26987" xr:uid="{00000000-0005-0000-0000-0000C6680000}"/>
    <cellStyle name="20% - Accent1 3 4 3 9 3 2" xfId="26988" xr:uid="{00000000-0005-0000-0000-0000C7680000}"/>
    <cellStyle name="20% - Accent1 3 4 3 9 4" xfId="26989" xr:uid="{00000000-0005-0000-0000-0000C8680000}"/>
    <cellStyle name="20% - Accent1 3 4 4" xfId="26990" xr:uid="{00000000-0005-0000-0000-0000C9680000}"/>
    <cellStyle name="20% - Accent1 3 4 4 10" xfId="26991" xr:uid="{00000000-0005-0000-0000-0000CA680000}"/>
    <cellStyle name="20% - Accent1 3 4 4 10 2" xfId="26992" xr:uid="{00000000-0005-0000-0000-0000CB680000}"/>
    <cellStyle name="20% - Accent1 3 4 4 11" xfId="26993" xr:uid="{00000000-0005-0000-0000-0000CC680000}"/>
    <cellStyle name="20% - Accent1 3 4 4 2" xfId="26994" xr:uid="{00000000-0005-0000-0000-0000CD680000}"/>
    <cellStyle name="20% - Accent1 3 4 4 2 2" xfId="26995" xr:uid="{00000000-0005-0000-0000-0000CE680000}"/>
    <cellStyle name="20% - Accent1 3 4 4 2 2 2" xfId="26996" xr:uid="{00000000-0005-0000-0000-0000CF680000}"/>
    <cellStyle name="20% - Accent1 3 4 4 2 2 2 2" xfId="26997" xr:uid="{00000000-0005-0000-0000-0000D0680000}"/>
    <cellStyle name="20% - Accent1 3 4 4 2 2 2 2 2" xfId="26998" xr:uid="{00000000-0005-0000-0000-0000D1680000}"/>
    <cellStyle name="20% - Accent1 3 4 4 2 2 2 3" xfId="26999" xr:uid="{00000000-0005-0000-0000-0000D2680000}"/>
    <cellStyle name="20% - Accent1 3 4 4 2 2 3" xfId="27000" xr:uid="{00000000-0005-0000-0000-0000D3680000}"/>
    <cellStyle name="20% - Accent1 3 4 4 2 2 3 2" xfId="27001" xr:uid="{00000000-0005-0000-0000-0000D4680000}"/>
    <cellStyle name="20% - Accent1 3 4 4 2 2 4" xfId="27002" xr:uid="{00000000-0005-0000-0000-0000D5680000}"/>
    <cellStyle name="20% - Accent1 3 4 4 2 3" xfId="27003" xr:uid="{00000000-0005-0000-0000-0000D6680000}"/>
    <cellStyle name="20% - Accent1 3 4 4 2 3 2" xfId="27004" xr:uid="{00000000-0005-0000-0000-0000D7680000}"/>
    <cellStyle name="20% - Accent1 3 4 4 2 3 2 2" xfId="27005" xr:uid="{00000000-0005-0000-0000-0000D8680000}"/>
    <cellStyle name="20% - Accent1 3 4 4 2 3 2 2 2" xfId="27006" xr:uid="{00000000-0005-0000-0000-0000D9680000}"/>
    <cellStyle name="20% - Accent1 3 4 4 2 3 2 3" xfId="27007" xr:uid="{00000000-0005-0000-0000-0000DA680000}"/>
    <cellStyle name="20% - Accent1 3 4 4 2 3 3" xfId="27008" xr:uid="{00000000-0005-0000-0000-0000DB680000}"/>
    <cellStyle name="20% - Accent1 3 4 4 2 3 3 2" xfId="27009" xr:uid="{00000000-0005-0000-0000-0000DC680000}"/>
    <cellStyle name="20% - Accent1 3 4 4 2 3 4" xfId="27010" xr:uid="{00000000-0005-0000-0000-0000DD680000}"/>
    <cellStyle name="20% - Accent1 3 4 4 2 4" xfId="27011" xr:uid="{00000000-0005-0000-0000-0000DE680000}"/>
    <cellStyle name="20% - Accent1 3 4 4 2 4 2" xfId="27012" xr:uid="{00000000-0005-0000-0000-0000DF680000}"/>
    <cellStyle name="20% - Accent1 3 4 4 2 4 2 2" xfId="27013" xr:uid="{00000000-0005-0000-0000-0000E0680000}"/>
    <cellStyle name="20% - Accent1 3 4 4 2 4 2 2 2" xfId="27014" xr:uid="{00000000-0005-0000-0000-0000E1680000}"/>
    <cellStyle name="20% - Accent1 3 4 4 2 4 2 3" xfId="27015" xr:uid="{00000000-0005-0000-0000-0000E2680000}"/>
    <cellStyle name="20% - Accent1 3 4 4 2 4 3" xfId="27016" xr:uid="{00000000-0005-0000-0000-0000E3680000}"/>
    <cellStyle name="20% - Accent1 3 4 4 2 4 3 2" xfId="27017" xr:uid="{00000000-0005-0000-0000-0000E4680000}"/>
    <cellStyle name="20% - Accent1 3 4 4 2 4 4" xfId="27018" xr:uid="{00000000-0005-0000-0000-0000E5680000}"/>
    <cellStyle name="20% - Accent1 3 4 4 2 5" xfId="27019" xr:uid="{00000000-0005-0000-0000-0000E6680000}"/>
    <cellStyle name="20% - Accent1 3 4 4 2 5 2" xfId="27020" xr:uid="{00000000-0005-0000-0000-0000E7680000}"/>
    <cellStyle name="20% - Accent1 3 4 4 2 5 2 2" xfId="27021" xr:uid="{00000000-0005-0000-0000-0000E8680000}"/>
    <cellStyle name="20% - Accent1 3 4 4 2 5 3" xfId="27022" xr:uid="{00000000-0005-0000-0000-0000E9680000}"/>
    <cellStyle name="20% - Accent1 3 4 4 2 6" xfId="27023" xr:uid="{00000000-0005-0000-0000-0000EA680000}"/>
    <cellStyle name="20% - Accent1 3 4 4 2 6 2" xfId="27024" xr:uid="{00000000-0005-0000-0000-0000EB680000}"/>
    <cellStyle name="20% - Accent1 3 4 4 2 6 2 2" xfId="27025" xr:uid="{00000000-0005-0000-0000-0000EC680000}"/>
    <cellStyle name="20% - Accent1 3 4 4 2 6 3" xfId="27026" xr:uid="{00000000-0005-0000-0000-0000ED680000}"/>
    <cellStyle name="20% - Accent1 3 4 4 2 7" xfId="27027" xr:uid="{00000000-0005-0000-0000-0000EE680000}"/>
    <cellStyle name="20% - Accent1 3 4 4 2 7 2" xfId="27028" xr:uid="{00000000-0005-0000-0000-0000EF680000}"/>
    <cellStyle name="20% - Accent1 3 4 4 2 8" xfId="27029" xr:uid="{00000000-0005-0000-0000-0000F0680000}"/>
    <cellStyle name="20% - Accent1 3 4 4 2 8 2" xfId="27030" xr:uid="{00000000-0005-0000-0000-0000F1680000}"/>
    <cellStyle name="20% - Accent1 3 4 4 2 9" xfId="27031" xr:uid="{00000000-0005-0000-0000-0000F2680000}"/>
    <cellStyle name="20% - Accent1 3 4 4 3" xfId="27032" xr:uid="{00000000-0005-0000-0000-0000F3680000}"/>
    <cellStyle name="20% - Accent1 3 4 4 3 2" xfId="27033" xr:uid="{00000000-0005-0000-0000-0000F4680000}"/>
    <cellStyle name="20% - Accent1 3 4 4 3 2 2" xfId="27034" xr:uid="{00000000-0005-0000-0000-0000F5680000}"/>
    <cellStyle name="20% - Accent1 3 4 4 3 2 2 2" xfId="27035" xr:uid="{00000000-0005-0000-0000-0000F6680000}"/>
    <cellStyle name="20% - Accent1 3 4 4 3 2 2 2 2" xfId="27036" xr:uid="{00000000-0005-0000-0000-0000F7680000}"/>
    <cellStyle name="20% - Accent1 3 4 4 3 2 2 3" xfId="27037" xr:uid="{00000000-0005-0000-0000-0000F8680000}"/>
    <cellStyle name="20% - Accent1 3 4 4 3 2 3" xfId="27038" xr:uid="{00000000-0005-0000-0000-0000F9680000}"/>
    <cellStyle name="20% - Accent1 3 4 4 3 2 3 2" xfId="27039" xr:uid="{00000000-0005-0000-0000-0000FA680000}"/>
    <cellStyle name="20% - Accent1 3 4 4 3 2 4" xfId="27040" xr:uid="{00000000-0005-0000-0000-0000FB680000}"/>
    <cellStyle name="20% - Accent1 3 4 4 3 3" xfId="27041" xr:uid="{00000000-0005-0000-0000-0000FC680000}"/>
    <cellStyle name="20% - Accent1 3 4 4 3 3 2" xfId="27042" xr:uid="{00000000-0005-0000-0000-0000FD680000}"/>
    <cellStyle name="20% - Accent1 3 4 4 3 3 2 2" xfId="27043" xr:uid="{00000000-0005-0000-0000-0000FE680000}"/>
    <cellStyle name="20% - Accent1 3 4 4 3 3 2 2 2" xfId="27044" xr:uid="{00000000-0005-0000-0000-0000FF680000}"/>
    <cellStyle name="20% - Accent1 3 4 4 3 3 2 3" xfId="27045" xr:uid="{00000000-0005-0000-0000-000000690000}"/>
    <cellStyle name="20% - Accent1 3 4 4 3 3 3" xfId="27046" xr:uid="{00000000-0005-0000-0000-000001690000}"/>
    <cellStyle name="20% - Accent1 3 4 4 3 3 3 2" xfId="27047" xr:uid="{00000000-0005-0000-0000-000002690000}"/>
    <cellStyle name="20% - Accent1 3 4 4 3 3 4" xfId="27048" xr:uid="{00000000-0005-0000-0000-000003690000}"/>
    <cellStyle name="20% - Accent1 3 4 4 3 4" xfId="27049" xr:uid="{00000000-0005-0000-0000-000004690000}"/>
    <cellStyle name="20% - Accent1 3 4 4 3 4 2" xfId="27050" xr:uid="{00000000-0005-0000-0000-000005690000}"/>
    <cellStyle name="20% - Accent1 3 4 4 3 4 2 2" xfId="27051" xr:uid="{00000000-0005-0000-0000-000006690000}"/>
    <cellStyle name="20% - Accent1 3 4 4 3 4 2 2 2" xfId="27052" xr:uid="{00000000-0005-0000-0000-000007690000}"/>
    <cellStyle name="20% - Accent1 3 4 4 3 4 2 3" xfId="27053" xr:uid="{00000000-0005-0000-0000-000008690000}"/>
    <cellStyle name="20% - Accent1 3 4 4 3 4 3" xfId="27054" xr:uid="{00000000-0005-0000-0000-000009690000}"/>
    <cellStyle name="20% - Accent1 3 4 4 3 4 3 2" xfId="27055" xr:uid="{00000000-0005-0000-0000-00000A690000}"/>
    <cellStyle name="20% - Accent1 3 4 4 3 4 4" xfId="27056" xr:uid="{00000000-0005-0000-0000-00000B690000}"/>
    <cellStyle name="20% - Accent1 3 4 4 3 5" xfId="27057" xr:uid="{00000000-0005-0000-0000-00000C690000}"/>
    <cellStyle name="20% - Accent1 3 4 4 3 5 2" xfId="27058" xr:uid="{00000000-0005-0000-0000-00000D690000}"/>
    <cellStyle name="20% - Accent1 3 4 4 3 5 2 2" xfId="27059" xr:uid="{00000000-0005-0000-0000-00000E690000}"/>
    <cellStyle name="20% - Accent1 3 4 4 3 5 3" xfId="27060" xr:uid="{00000000-0005-0000-0000-00000F690000}"/>
    <cellStyle name="20% - Accent1 3 4 4 3 6" xfId="27061" xr:uid="{00000000-0005-0000-0000-000010690000}"/>
    <cellStyle name="20% - Accent1 3 4 4 3 6 2" xfId="27062" xr:uid="{00000000-0005-0000-0000-000011690000}"/>
    <cellStyle name="20% - Accent1 3 4 4 3 6 2 2" xfId="27063" xr:uid="{00000000-0005-0000-0000-000012690000}"/>
    <cellStyle name="20% - Accent1 3 4 4 3 6 3" xfId="27064" xr:uid="{00000000-0005-0000-0000-000013690000}"/>
    <cellStyle name="20% - Accent1 3 4 4 3 7" xfId="27065" xr:uid="{00000000-0005-0000-0000-000014690000}"/>
    <cellStyle name="20% - Accent1 3 4 4 3 7 2" xfId="27066" xr:uid="{00000000-0005-0000-0000-000015690000}"/>
    <cellStyle name="20% - Accent1 3 4 4 3 8" xfId="27067" xr:uid="{00000000-0005-0000-0000-000016690000}"/>
    <cellStyle name="20% - Accent1 3 4 4 3 8 2" xfId="27068" xr:uid="{00000000-0005-0000-0000-000017690000}"/>
    <cellStyle name="20% - Accent1 3 4 4 3 9" xfId="27069" xr:uid="{00000000-0005-0000-0000-000018690000}"/>
    <cellStyle name="20% - Accent1 3 4 4 4" xfId="27070" xr:uid="{00000000-0005-0000-0000-000019690000}"/>
    <cellStyle name="20% - Accent1 3 4 4 4 2" xfId="27071" xr:uid="{00000000-0005-0000-0000-00001A690000}"/>
    <cellStyle name="20% - Accent1 3 4 4 4 2 2" xfId="27072" xr:uid="{00000000-0005-0000-0000-00001B690000}"/>
    <cellStyle name="20% - Accent1 3 4 4 4 2 2 2" xfId="27073" xr:uid="{00000000-0005-0000-0000-00001C690000}"/>
    <cellStyle name="20% - Accent1 3 4 4 4 2 3" xfId="27074" xr:uid="{00000000-0005-0000-0000-00001D690000}"/>
    <cellStyle name="20% - Accent1 3 4 4 4 3" xfId="27075" xr:uid="{00000000-0005-0000-0000-00001E690000}"/>
    <cellStyle name="20% - Accent1 3 4 4 4 3 2" xfId="27076" xr:uid="{00000000-0005-0000-0000-00001F690000}"/>
    <cellStyle name="20% - Accent1 3 4 4 4 4" xfId="27077" xr:uid="{00000000-0005-0000-0000-000020690000}"/>
    <cellStyle name="20% - Accent1 3 4 4 5" xfId="27078" xr:uid="{00000000-0005-0000-0000-000021690000}"/>
    <cellStyle name="20% - Accent1 3 4 4 5 2" xfId="27079" xr:uid="{00000000-0005-0000-0000-000022690000}"/>
    <cellStyle name="20% - Accent1 3 4 4 5 2 2" xfId="27080" xr:uid="{00000000-0005-0000-0000-000023690000}"/>
    <cellStyle name="20% - Accent1 3 4 4 5 2 2 2" xfId="27081" xr:uid="{00000000-0005-0000-0000-000024690000}"/>
    <cellStyle name="20% - Accent1 3 4 4 5 2 3" xfId="27082" xr:uid="{00000000-0005-0000-0000-000025690000}"/>
    <cellStyle name="20% - Accent1 3 4 4 5 3" xfId="27083" xr:uid="{00000000-0005-0000-0000-000026690000}"/>
    <cellStyle name="20% - Accent1 3 4 4 5 3 2" xfId="27084" xr:uid="{00000000-0005-0000-0000-000027690000}"/>
    <cellStyle name="20% - Accent1 3 4 4 5 4" xfId="27085" xr:uid="{00000000-0005-0000-0000-000028690000}"/>
    <cellStyle name="20% - Accent1 3 4 4 6" xfId="27086" xr:uid="{00000000-0005-0000-0000-000029690000}"/>
    <cellStyle name="20% - Accent1 3 4 4 6 2" xfId="27087" xr:uid="{00000000-0005-0000-0000-00002A690000}"/>
    <cellStyle name="20% - Accent1 3 4 4 6 2 2" xfId="27088" xr:uid="{00000000-0005-0000-0000-00002B690000}"/>
    <cellStyle name="20% - Accent1 3 4 4 6 2 2 2" xfId="27089" xr:uid="{00000000-0005-0000-0000-00002C690000}"/>
    <cellStyle name="20% - Accent1 3 4 4 6 2 3" xfId="27090" xr:uid="{00000000-0005-0000-0000-00002D690000}"/>
    <cellStyle name="20% - Accent1 3 4 4 6 3" xfId="27091" xr:uid="{00000000-0005-0000-0000-00002E690000}"/>
    <cellStyle name="20% - Accent1 3 4 4 6 3 2" xfId="27092" xr:uid="{00000000-0005-0000-0000-00002F690000}"/>
    <cellStyle name="20% - Accent1 3 4 4 6 4" xfId="27093" xr:uid="{00000000-0005-0000-0000-000030690000}"/>
    <cellStyle name="20% - Accent1 3 4 4 7" xfId="27094" xr:uid="{00000000-0005-0000-0000-000031690000}"/>
    <cellStyle name="20% - Accent1 3 4 4 7 2" xfId="27095" xr:uid="{00000000-0005-0000-0000-000032690000}"/>
    <cellStyle name="20% - Accent1 3 4 4 7 2 2" xfId="27096" xr:uid="{00000000-0005-0000-0000-000033690000}"/>
    <cellStyle name="20% - Accent1 3 4 4 7 3" xfId="27097" xr:uid="{00000000-0005-0000-0000-000034690000}"/>
    <cellStyle name="20% - Accent1 3 4 4 8" xfId="27098" xr:uid="{00000000-0005-0000-0000-000035690000}"/>
    <cellStyle name="20% - Accent1 3 4 4 8 2" xfId="27099" xr:uid="{00000000-0005-0000-0000-000036690000}"/>
    <cellStyle name="20% - Accent1 3 4 4 8 2 2" xfId="27100" xr:uid="{00000000-0005-0000-0000-000037690000}"/>
    <cellStyle name="20% - Accent1 3 4 4 8 3" xfId="27101" xr:uid="{00000000-0005-0000-0000-000038690000}"/>
    <cellStyle name="20% - Accent1 3 4 4 9" xfId="27102" xr:uid="{00000000-0005-0000-0000-000039690000}"/>
    <cellStyle name="20% - Accent1 3 4 4 9 2" xfId="27103" xr:uid="{00000000-0005-0000-0000-00003A690000}"/>
    <cellStyle name="20% - Accent1 3 4 5" xfId="27104" xr:uid="{00000000-0005-0000-0000-00003B690000}"/>
    <cellStyle name="20% - Accent1 3 4 5 10" xfId="27105" xr:uid="{00000000-0005-0000-0000-00003C690000}"/>
    <cellStyle name="20% - Accent1 3 4 5 10 2" xfId="27106" xr:uid="{00000000-0005-0000-0000-00003D690000}"/>
    <cellStyle name="20% - Accent1 3 4 5 11" xfId="27107" xr:uid="{00000000-0005-0000-0000-00003E690000}"/>
    <cellStyle name="20% - Accent1 3 4 5 2" xfId="27108" xr:uid="{00000000-0005-0000-0000-00003F690000}"/>
    <cellStyle name="20% - Accent1 3 4 5 2 2" xfId="27109" xr:uid="{00000000-0005-0000-0000-000040690000}"/>
    <cellStyle name="20% - Accent1 3 4 5 2 2 2" xfId="27110" xr:uid="{00000000-0005-0000-0000-000041690000}"/>
    <cellStyle name="20% - Accent1 3 4 5 2 2 2 2" xfId="27111" xr:uid="{00000000-0005-0000-0000-000042690000}"/>
    <cellStyle name="20% - Accent1 3 4 5 2 2 2 2 2" xfId="27112" xr:uid="{00000000-0005-0000-0000-000043690000}"/>
    <cellStyle name="20% - Accent1 3 4 5 2 2 2 3" xfId="27113" xr:uid="{00000000-0005-0000-0000-000044690000}"/>
    <cellStyle name="20% - Accent1 3 4 5 2 2 3" xfId="27114" xr:uid="{00000000-0005-0000-0000-000045690000}"/>
    <cellStyle name="20% - Accent1 3 4 5 2 2 3 2" xfId="27115" xr:uid="{00000000-0005-0000-0000-000046690000}"/>
    <cellStyle name="20% - Accent1 3 4 5 2 2 4" xfId="27116" xr:uid="{00000000-0005-0000-0000-000047690000}"/>
    <cellStyle name="20% - Accent1 3 4 5 2 3" xfId="27117" xr:uid="{00000000-0005-0000-0000-000048690000}"/>
    <cellStyle name="20% - Accent1 3 4 5 2 3 2" xfId="27118" xr:uid="{00000000-0005-0000-0000-000049690000}"/>
    <cellStyle name="20% - Accent1 3 4 5 2 3 2 2" xfId="27119" xr:uid="{00000000-0005-0000-0000-00004A690000}"/>
    <cellStyle name="20% - Accent1 3 4 5 2 3 2 2 2" xfId="27120" xr:uid="{00000000-0005-0000-0000-00004B690000}"/>
    <cellStyle name="20% - Accent1 3 4 5 2 3 2 3" xfId="27121" xr:uid="{00000000-0005-0000-0000-00004C690000}"/>
    <cellStyle name="20% - Accent1 3 4 5 2 3 3" xfId="27122" xr:uid="{00000000-0005-0000-0000-00004D690000}"/>
    <cellStyle name="20% - Accent1 3 4 5 2 3 3 2" xfId="27123" xr:uid="{00000000-0005-0000-0000-00004E690000}"/>
    <cellStyle name="20% - Accent1 3 4 5 2 3 4" xfId="27124" xr:uid="{00000000-0005-0000-0000-00004F690000}"/>
    <cellStyle name="20% - Accent1 3 4 5 2 4" xfId="27125" xr:uid="{00000000-0005-0000-0000-000050690000}"/>
    <cellStyle name="20% - Accent1 3 4 5 2 4 2" xfId="27126" xr:uid="{00000000-0005-0000-0000-000051690000}"/>
    <cellStyle name="20% - Accent1 3 4 5 2 4 2 2" xfId="27127" xr:uid="{00000000-0005-0000-0000-000052690000}"/>
    <cellStyle name="20% - Accent1 3 4 5 2 4 2 2 2" xfId="27128" xr:uid="{00000000-0005-0000-0000-000053690000}"/>
    <cellStyle name="20% - Accent1 3 4 5 2 4 2 3" xfId="27129" xr:uid="{00000000-0005-0000-0000-000054690000}"/>
    <cellStyle name="20% - Accent1 3 4 5 2 4 3" xfId="27130" xr:uid="{00000000-0005-0000-0000-000055690000}"/>
    <cellStyle name="20% - Accent1 3 4 5 2 4 3 2" xfId="27131" xr:uid="{00000000-0005-0000-0000-000056690000}"/>
    <cellStyle name="20% - Accent1 3 4 5 2 4 4" xfId="27132" xr:uid="{00000000-0005-0000-0000-000057690000}"/>
    <cellStyle name="20% - Accent1 3 4 5 2 5" xfId="27133" xr:uid="{00000000-0005-0000-0000-000058690000}"/>
    <cellStyle name="20% - Accent1 3 4 5 2 5 2" xfId="27134" xr:uid="{00000000-0005-0000-0000-000059690000}"/>
    <cellStyle name="20% - Accent1 3 4 5 2 5 2 2" xfId="27135" xr:uid="{00000000-0005-0000-0000-00005A690000}"/>
    <cellStyle name="20% - Accent1 3 4 5 2 5 3" xfId="27136" xr:uid="{00000000-0005-0000-0000-00005B690000}"/>
    <cellStyle name="20% - Accent1 3 4 5 2 6" xfId="27137" xr:uid="{00000000-0005-0000-0000-00005C690000}"/>
    <cellStyle name="20% - Accent1 3 4 5 2 6 2" xfId="27138" xr:uid="{00000000-0005-0000-0000-00005D690000}"/>
    <cellStyle name="20% - Accent1 3 4 5 2 6 2 2" xfId="27139" xr:uid="{00000000-0005-0000-0000-00005E690000}"/>
    <cellStyle name="20% - Accent1 3 4 5 2 6 3" xfId="27140" xr:uid="{00000000-0005-0000-0000-00005F690000}"/>
    <cellStyle name="20% - Accent1 3 4 5 2 7" xfId="27141" xr:uid="{00000000-0005-0000-0000-000060690000}"/>
    <cellStyle name="20% - Accent1 3 4 5 2 7 2" xfId="27142" xr:uid="{00000000-0005-0000-0000-000061690000}"/>
    <cellStyle name="20% - Accent1 3 4 5 2 8" xfId="27143" xr:uid="{00000000-0005-0000-0000-000062690000}"/>
    <cellStyle name="20% - Accent1 3 4 5 2 8 2" xfId="27144" xr:uid="{00000000-0005-0000-0000-000063690000}"/>
    <cellStyle name="20% - Accent1 3 4 5 2 9" xfId="27145" xr:uid="{00000000-0005-0000-0000-000064690000}"/>
    <cellStyle name="20% - Accent1 3 4 5 3" xfId="27146" xr:uid="{00000000-0005-0000-0000-000065690000}"/>
    <cellStyle name="20% - Accent1 3 4 5 3 2" xfId="27147" xr:uid="{00000000-0005-0000-0000-000066690000}"/>
    <cellStyle name="20% - Accent1 3 4 5 3 2 2" xfId="27148" xr:uid="{00000000-0005-0000-0000-000067690000}"/>
    <cellStyle name="20% - Accent1 3 4 5 3 2 2 2" xfId="27149" xr:uid="{00000000-0005-0000-0000-000068690000}"/>
    <cellStyle name="20% - Accent1 3 4 5 3 2 2 2 2" xfId="27150" xr:uid="{00000000-0005-0000-0000-000069690000}"/>
    <cellStyle name="20% - Accent1 3 4 5 3 2 2 3" xfId="27151" xr:uid="{00000000-0005-0000-0000-00006A690000}"/>
    <cellStyle name="20% - Accent1 3 4 5 3 2 3" xfId="27152" xr:uid="{00000000-0005-0000-0000-00006B690000}"/>
    <cellStyle name="20% - Accent1 3 4 5 3 2 3 2" xfId="27153" xr:uid="{00000000-0005-0000-0000-00006C690000}"/>
    <cellStyle name="20% - Accent1 3 4 5 3 2 4" xfId="27154" xr:uid="{00000000-0005-0000-0000-00006D690000}"/>
    <cellStyle name="20% - Accent1 3 4 5 3 3" xfId="27155" xr:uid="{00000000-0005-0000-0000-00006E690000}"/>
    <cellStyle name="20% - Accent1 3 4 5 3 3 2" xfId="27156" xr:uid="{00000000-0005-0000-0000-00006F690000}"/>
    <cellStyle name="20% - Accent1 3 4 5 3 3 2 2" xfId="27157" xr:uid="{00000000-0005-0000-0000-000070690000}"/>
    <cellStyle name="20% - Accent1 3 4 5 3 3 2 2 2" xfId="27158" xr:uid="{00000000-0005-0000-0000-000071690000}"/>
    <cellStyle name="20% - Accent1 3 4 5 3 3 2 3" xfId="27159" xr:uid="{00000000-0005-0000-0000-000072690000}"/>
    <cellStyle name="20% - Accent1 3 4 5 3 3 3" xfId="27160" xr:uid="{00000000-0005-0000-0000-000073690000}"/>
    <cellStyle name="20% - Accent1 3 4 5 3 3 3 2" xfId="27161" xr:uid="{00000000-0005-0000-0000-000074690000}"/>
    <cellStyle name="20% - Accent1 3 4 5 3 3 4" xfId="27162" xr:uid="{00000000-0005-0000-0000-000075690000}"/>
    <cellStyle name="20% - Accent1 3 4 5 3 4" xfId="27163" xr:uid="{00000000-0005-0000-0000-000076690000}"/>
    <cellStyle name="20% - Accent1 3 4 5 3 4 2" xfId="27164" xr:uid="{00000000-0005-0000-0000-000077690000}"/>
    <cellStyle name="20% - Accent1 3 4 5 3 4 2 2" xfId="27165" xr:uid="{00000000-0005-0000-0000-000078690000}"/>
    <cellStyle name="20% - Accent1 3 4 5 3 4 2 2 2" xfId="27166" xr:uid="{00000000-0005-0000-0000-000079690000}"/>
    <cellStyle name="20% - Accent1 3 4 5 3 4 2 3" xfId="27167" xr:uid="{00000000-0005-0000-0000-00007A690000}"/>
    <cellStyle name="20% - Accent1 3 4 5 3 4 3" xfId="27168" xr:uid="{00000000-0005-0000-0000-00007B690000}"/>
    <cellStyle name="20% - Accent1 3 4 5 3 4 3 2" xfId="27169" xr:uid="{00000000-0005-0000-0000-00007C690000}"/>
    <cellStyle name="20% - Accent1 3 4 5 3 4 4" xfId="27170" xr:uid="{00000000-0005-0000-0000-00007D690000}"/>
    <cellStyle name="20% - Accent1 3 4 5 3 5" xfId="27171" xr:uid="{00000000-0005-0000-0000-00007E690000}"/>
    <cellStyle name="20% - Accent1 3 4 5 3 5 2" xfId="27172" xr:uid="{00000000-0005-0000-0000-00007F690000}"/>
    <cellStyle name="20% - Accent1 3 4 5 3 5 2 2" xfId="27173" xr:uid="{00000000-0005-0000-0000-000080690000}"/>
    <cellStyle name="20% - Accent1 3 4 5 3 5 3" xfId="27174" xr:uid="{00000000-0005-0000-0000-000081690000}"/>
    <cellStyle name="20% - Accent1 3 4 5 3 6" xfId="27175" xr:uid="{00000000-0005-0000-0000-000082690000}"/>
    <cellStyle name="20% - Accent1 3 4 5 3 6 2" xfId="27176" xr:uid="{00000000-0005-0000-0000-000083690000}"/>
    <cellStyle name="20% - Accent1 3 4 5 3 6 2 2" xfId="27177" xr:uid="{00000000-0005-0000-0000-000084690000}"/>
    <cellStyle name="20% - Accent1 3 4 5 3 6 3" xfId="27178" xr:uid="{00000000-0005-0000-0000-000085690000}"/>
    <cellStyle name="20% - Accent1 3 4 5 3 7" xfId="27179" xr:uid="{00000000-0005-0000-0000-000086690000}"/>
    <cellStyle name="20% - Accent1 3 4 5 3 7 2" xfId="27180" xr:uid="{00000000-0005-0000-0000-000087690000}"/>
    <cellStyle name="20% - Accent1 3 4 5 3 8" xfId="27181" xr:uid="{00000000-0005-0000-0000-000088690000}"/>
    <cellStyle name="20% - Accent1 3 4 5 3 8 2" xfId="27182" xr:uid="{00000000-0005-0000-0000-000089690000}"/>
    <cellStyle name="20% - Accent1 3 4 5 3 9" xfId="27183" xr:uid="{00000000-0005-0000-0000-00008A690000}"/>
    <cellStyle name="20% - Accent1 3 4 5 4" xfId="27184" xr:uid="{00000000-0005-0000-0000-00008B690000}"/>
    <cellStyle name="20% - Accent1 3 4 5 4 2" xfId="27185" xr:uid="{00000000-0005-0000-0000-00008C690000}"/>
    <cellStyle name="20% - Accent1 3 4 5 4 2 2" xfId="27186" xr:uid="{00000000-0005-0000-0000-00008D690000}"/>
    <cellStyle name="20% - Accent1 3 4 5 4 2 2 2" xfId="27187" xr:uid="{00000000-0005-0000-0000-00008E690000}"/>
    <cellStyle name="20% - Accent1 3 4 5 4 2 3" xfId="27188" xr:uid="{00000000-0005-0000-0000-00008F690000}"/>
    <cellStyle name="20% - Accent1 3 4 5 4 3" xfId="27189" xr:uid="{00000000-0005-0000-0000-000090690000}"/>
    <cellStyle name="20% - Accent1 3 4 5 4 3 2" xfId="27190" xr:uid="{00000000-0005-0000-0000-000091690000}"/>
    <cellStyle name="20% - Accent1 3 4 5 4 4" xfId="27191" xr:uid="{00000000-0005-0000-0000-000092690000}"/>
    <cellStyle name="20% - Accent1 3 4 5 5" xfId="27192" xr:uid="{00000000-0005-0000-0000-000093690000}"/>
    <cellStyle name="20% - Accent1 3 4 5 5 2" xfId="27193" xr:uid="{00000000-0005-0000-0000-000094690000}"/>
    <cellStyle name="20% - Accent1 3 4 5 5 2 2" xfId="27194" xr:uid="{00000000-0005-0000-0000-000095690000}"/>
    <cellStyle name="20% - Accent1 3 4 5 5 2 2 2" xfId="27195" xr:uid="{00000000-0005-0000-0000-000096690000}"/>
    <cellStyle name="20% - Accent1 3 4 5 5 2 3" xfId="27196" xr:uid="{00000000-0005-0000-0000-000097690000}"/>
    <cellStyle name="20% - Accent1 3 4 5 5 3" xfId="27197" xr:uid="{00000000-0005-0000-0000-000098690000}"/>
    <cellStyle name="20% - Accent1 3 4 5 5 3 2" xfId="27198" xr:uid="{00000000-0005-0000-0000-000099690000}"/>
    <cellStyle name="20% - Accent1 3 4 5 5 4" xfId="27199" xr:uid="{00000000-0005-0000-0000-00009A690000}"/>
    <cellStyle name="20% - Accent1 3 4 5 6" xfId="27200" xr:uid="{00000000-0005-0000-0000-00009B690000}"/>
    <cellStyle name="20% - Accent1 3 4 5 6 2" xfId="27201" xr:uid="{00000000-0005-0000-0000-00009C690000}"/>
    <cellStyle name="20% - Accent1 3 4 5 6 2 2" xfId="27202" xr:uid="{00000000-0005-0000-0000-00009D690000}"/>
    <cellStyle name="20% - Accent1 3 4 5 6 2 2 2" xfId="27203" xr:uid="{00000000-0005-0000-0000-00009E690000}"/>
    <cellStyle name="20% - Accent1 3 4 5 6 2 3" xfId="27204" xr:uid="{00000000-0005-0000-0000-00009F690000}"/>
    <cellStyle name="20% - Accent1 3 4 5 6 3" xfId="27205" xr:uid="{00000000-0005-0000-0000-0000A0690000}"/>
    <cellStyle name="20% - Accent1 3 4 5 6 3 2" xfId="27206" xr:uid="{00000000-0005-0000-0000-0000A1690000}"/>
    <cellStyle name="20% - Accent1 3 4 5 6 4" xfId="27207" xr:uid="{00000000-0005-0000-0000-0000A2690000}"/>
    <cellStyle name="20% - Accent1 3 4 5 7" xfId="27208" xr:uid="{00000000-0005-0000-0000-0000A3690000}"/>
    <cellStyle name="20% - Accent1 3 4 5 7 2" xfId="27209" xr:uid="{00000000-0005-0000-0000-0000A4690000}"/>
    <cellStyle name="20% - Accent1 3 4 5 7 2 2" xfId="27210" xr:uid="{00000000-0005-0000-0000-0000A5690000}"/>
    <cellStyle name="20% - Accent1 3 4 5 7 3" xfId="27211" xr:uid="{00000000-0005-0000-0000-0000A6690000}"/>
    <cellStyle name="20% - Accent1 3 4 5 8" xfId="27212" xr:uid="{00000000-0005-0000-0000-0000A7690000}"/>
    <cellStyle name="20% - Accent1 3 4 5 8 2" xfId="27213" xr:uid="{00000000-0005-0000-0000-0000A8690000}"/>
    <cellStyle name="20% - Accent1 3 4 5 8 2 2" xfId="27214" xr:uid="{00000000-0005-0000-0000-0000A9690000}"/>
    <cellStyle name="20% - Accent1 3 4 5 8 3" xfId="27215" xr:uid="{00000000-0005-0000-0000-0000AA690000}"/>
    <cellStyle name="20% - Accent1 3 4 5 9" xfId="27216" xr:uid="{00000000-0005-0000-0000-0000AB690000}"/>
    <cellStyle name="20% - Accent1 3 4 5 9 2" xfId="27217" xr:uid="{00000000-0005-0000-0000-0000AC690000}"/>
    <cellStyle name="20% - Accent1 3 4 6" xfId="27218" xr:uid="{00000000-0005-0000-0000-0000AD690000}"/>
    <cellStyle name="20% - Accent1 3 4 6 10" xfId="27219" xr:uid="{00000000-0005-0000-0000-0000AE690000}"/>
    <cellStyle name="20% - Accent1 3 4 6 10 2" xfId="27220" xr:uid="{00000000-0005-0000-0000-0000AF690000}"/>
    <cellStyle name="20% - Accent1 3 4 6 11" xfId="27221" xr:uid="{00000000-0005-0000-0000-0000B0690000}"/>
    <cellStyle name="20% - Accent1 3 4 6 2" xfId="27222" xr:uid="{00000000-0005-0000-0000-0000B1690000}"/>
    <cellStyle name="20% - Accent1 3 4 6 2 2" xfId="27223" xr:uid="{00000000-0005-0000-0000-0000B2690000}"/>
    <cellStyle name="20% - Accent1 3 4 6 2 2 2" xfId="27224" xr:uid="{00000000-0005-0000-0000-0000B3690000}"/>
    <cellStyle name="20% - Accent1 3 4 6 2 2 2 2" xfId="27225" xr:uid="{00000000-0005-0000-0000-0000B4690000}"/>
    <cellStyle name="20% - Accent1 3 4 6 2 2 2 2 2" xfId="27226" xr:uid="{00000000-0005-0000-0000-0000B5690000}"/>
    <cellStyle name="20% - Accent1 3 4 6 2 2 2 3" xfId="27227" xr:uid="{00000000-0005-0000-0000-0000B6690000}"/>
    <cellStyle name="20% - Accent1 3 4 6 2 2 3" xfId="27228" xr:uid="{00000000-0005-0000-0000-0000B7690000}"/>
    <cellStyle name="20% - Accent1 3 4 6 2 2 3 2" xfId="27229" xr:uid="{00000000-0005-0000-0000-0000B8690000}"/>
    <cellStyle name="20% - Accent1 3 4 6 2 2 4" xfId="27230" xr:uid="{00000000-0005-0000-0000-0000B9690000}"/>
    <cellStyle name="20% - Accent1 3 4 6 2 3" xfId="27231" xr:uid="{00000000-0005-0000-0000-0000BA690000}"/>
    <cellStyle name="20% - Accent1 3 4 6 2 3 2" xfId="27232" xr:uid="{00000000-0005-0000-0000-0000BB690000}"/>
    <cellStyle name="20% - Accent1 3 4 6 2 3 2 2" xfId="27233" xr:uid="{00000000-0005-0000-0000-0000BC690000}"/>
    <cellStyle name="20% - Accent1 3 4 6 2 3 2 2 2" xfId="27234" xr:uid="{00000000-0005-0000-0000-0000BD690000}"/>
    <cellStyle name="20% - Accent1 3 4 6 2 3 2 3" xfId="27235" xr:uid="{00000000-0005-0000-0000-0000BE690000}"/>
    <cellStyle name="20% - Accent1 3 4 6 2 3 3" xfId="27236" xr:uid="{00000000-0005-0000-0000-0000BF690000}"/>
    <cellStyle name="20% - Accent1 3 4 6 2 3 3 2" xfId="27237" xr:uid="{00000000-0005-0000-0000-0000C0690000}"/>
    <cellStyle name="20% - Accent1 3 4 6 2 3 4" xfId="27238" xr:uid="{00000000-0005-0000-0000-0000C1690000}"/>
    <cellStyle name="20% - Accent1 3 4 6 2 4" xfId="27239" xr:uid="{00000000-0005-0000-0000-0000C2690000}"/>
    <cellStyle name="20% - Accent1 3 4 6 2 4 2" xfId="27240" xr:uid="{00000000-0005-0000-0000-0000C3690000}"/>
    <cellStyle name="20% - Accent1 3 4 6 2 4 2 2" xfId="27241" xr:uid="{00000000-0005-0000-0000-0000C4690000}"/>
    <cellStyle name="20% - Accent1 3 4 6 2 4 2 2 2" xfId="27242" xr:uid="{00000000-0005-0000-0000-0000C5690000}"/>
    <cellStyle name="20% - Accent1 3 4 6 2 4 2 3" xfId="27243" xr:uid="{00000000-0005-0000-0000-0000C6690000}"/>
    <cellStyle name="20% - Accent1 3 4 6 2 4 3" xfId="27244" xr:uid="{00000000-0005-0000-0000-0000C7690000}"/>
    <cellStyle name="20% - Accent1 3 4 6 2 4 3 2" xfId="27245" xr:uid="{00000000-0005-0000-0000-0000C8690000}"/>
    <cellStyle name="20% - Accent1 3 4 6 2 4 4" xfId="27246" xr:uid="{00000000-0005-0000-0000-0000C9690000}"/>
    <cellStyle name="20% - Accent1 3 4 6 2 5" xfId="27247" xr:uid="{00000000-0005-0000-0000-0000CA690000}"/>
    <cellStyle name="20% - Accent1 3 4 6 2 5 2" xfId="27248" xr:uid="{00000000-0005-0000-0000-0000CB690000}"/>
    <cellStyle name="20% - Accent1 3 4 6 2 5 2 2" xfId="27249" xr:uid="{00000000-0005-0000-0000-0000CC690000}"/>
    <cellStyle name="20% - Accent1 3 4 6 2 5 3" xfId="27250" xr:uid="{00000000-0005-0000-0000-0000CD690000}"/>
    <cellStyle name="20% - Accent1 3 4 6 2 6" xfId="27251" xr:uid="{00000000-0005-0000-0000-0000CE690000}"/>
    <cellStyle name="20% - Accent1 3 4 6 2 6 2" xfId="27252" xr:uid="{00000000-0005-0000-0000-0000CF690000}"/>
    <cellStyle name="20% - Accent1 3 4 6 2 6 2 2" xfId="27253" xr:uid="{00000000-0005-0000-0000-0000D0690000}"/>
    <cellStyle name="20% - Accent1 3 4 6 2 6 3" xfId="27254" xr:uid="{00000000-0005-0000-0000-0000D1690000}"/>
    <cellStyle name="20% - Accent1 3 4 6 2 7" xfId="27255" xr:uid="{00000000-0005-0000-0000-0000D2690000}"/>
    <cellStyle name="20% - Accent1 3 4 6 2 7 2" xfId="27256" xr:uid="{00000000-0005-0000-0000-0000D3690000}"/>
    <cellStyle name="20% - Accent1 3 4 6 2 8" xfId="27257" xr:uid="{00000000-0005-0000-0000-0000D4690000}"/>
    <cellStyle name="20% - Accent1 3 4 6 2 8 2" xfId="27258" xr:uid="{00000000-0005-0000-0000-0000D5690000}"/>
    <cellStyle name="20% - Accent1 3 4 6 2 9" xfId="27259" xr:uid="{00000000-0005-0000-0000-0000D6690000}"/>
    <cellStyle name="20% - Accent1 3 4 6 3" xfId="27260" xr:uid="{00000000-0005-0000-0000-0000D7690000}"/>
    <cellStyle name="20% - Accent1 3 4 6 3 2" xfId="27261" xr:uid="{00000000-0005-0000-0000-0000D8690000}"/>
    <cellStyle name="20% - Accent1 3 4 6 3 2 2" xfId="27262" xr:uid="{00000000-0005-0000-0000-0000D9690000}"/>
    <cellStyle name="20% - Accent1 3 4 6 3 2 2 2" xfId="27263" xr:uid="{00000000-0005-0000-0000-0000DA690000}"/>
    <cellStyle name="20% - Accent1 3 4 6 3 2 2 2 2" xfId="27264" xr:uid="{00000000-0005-0000-0000-0000DB690000}"/>
    <cellStyle name="20% - Accent1 3 4 6 3 2 2 3" xfId="27265" xr:uid="{00000000-0005-0000-0000-0000DC690000}"/>
    <cellStyle name="20% - Accent1 3 4 6 3 2 3" xfId="27266" xr:uid="{00000000-0005-0000-0000-0000DD690000}"/>
    <cellStyle name="20% - Accent1 3 4 6 3 2 3 2" xfId="27267" xr:uid="{00000000-0005-0000-0000-0000DE690000}"/>
    <cellStyle name="20% - Accent1 3 4 6 3 2 4" xfId="27268" xr:uid="{00000000-0005-0000-0000-0000DF690000}"/>
    <cellStyle name="20% - Accent1 3 4 6 3 3" xfId="27269" xr:uid="{00000000-0005-0000-0000-0000E0690000}"/>
    <cellStyle name="20% - Accent1 3 4 6 3 3 2" xfId="27270" xr:uid="{00000000-0005-0000-0000-0000E1690000}"/>
    <cellStyle name="20% - Accent1 3 4 6 3 3 2 2" xfId="27271" xr:uid="{00000000-0005-0000-0000-0000E2690000}"/>
    <cellStyle name="20% - Accent1 3 4 6 3 3 2 2 2" xfId="27272" xr:uid="{00000000-0005-0000-0000-0000E3690000}"/>
    <cellStyle name="20% - Accent1 3 4 6 3 3 2 3" xfId="27273" xr:uid="{00000000-0005-0000-0000-0000E4690000}"/>
    <cellStyle name="20% - Accent1 3 4 6 3 3 3" xfId="27274" xr:uid="{00000000-0005-0000-0000-0000E5690000}"/>
    <cellStyle name="20% - Accent1 3 4 6 3 3 3 2" xfId="27275" xr:uid="{00000000-0005-0000-0000-0000E6690000}"/>
    <cellStyle name="20% - Accent1 3 4 6 3 3 4" xfId="27276" xr:uid="{00000000-0005-0000-0000-0000E7690000}"/>
    <cellStyle name="20% - Accent1 3 4 6 3 4" xfId="27277" xr:uid="{00000000-0005-0000-0000-0000E8690000}"/>
    <cellStyle name="20% - Accent1 3 4 6 3 4 2" xfId="27278" xr:uid="{00000000-0005-0000-0000-0000E9690000}"/>
    <cellStyle name="20% - Accent1 3 4 6 3 4 2 2" xfId="27279" xr:uid="{00000000-0005-0000-0000-0000EA690000}"/>
    <cellStyle name="20% - Accent1 3 4 6 3 4 2 2 2" xfId="27280" xr:uid="{00000000-0005-0000-0000-0000EB690000}"/>
    <cellStyle name="20% - Accent1 3 4 6 3 4 2 3" xfId="27281" xr:uid="{00000000-0005-0000-0000-0000EC690000}"/>
    <cellStyle name="20% - Accent1 3 4 6 3 4 3" xfId="27282" xr:uid="{00000000-0005-0000-0000-0000ED690000}"/>
    <cellStyle name="20% - Accent1 3 4 6 3 4 3 2" xfId="27283" xr:uid="{00000000-0005-0000-0000-0000EE690000}"/>
    <cellStyle name="20% - Accent1 3 4 6 3 4 4" xfId="27284" xr:uid="{00000000-0005-0000-0000-0000EF690000}"/>
    <cellStyle name="20% - Accent1 3 4 6 3 5" xfId="27285" xr:uid="{00000000-0005-0000-0000-0000F0690000}"/>
    <cellStyle name="20% - Accent1 3 4 6 3 5 2" xfId="27286" xr:uid="{00000000-0005-0000-0000-0000F1690000}"/>
    <cellStyle name="20% - Accent1 3 4 6 3 5 2 2" xfId="27287" xr:uid="{00000000-0005-0000-0000-0000F2690000}"/>
    <cellStyle name="20% - Accent1 3 4 6 3 5 3" xfId="27288" xr:uid="{00000000-0005-0000-0000-0000F3690000}"/>
    <cellStyle name="20% - Accent1 3 4 6 3 6" xfId="27289" xr:uid="{00000000-0005-0000-0000-0000F4690000}"/>
    <cellStyle name="20% - Accent1 3 4 6 3 6 2" xfId="27290" xr:uid="{00000000-0005-0000-0000-0000F5690000}"/>
    <cellStyle name="20% - Accent1 3 4 6 3 6 2 2" xfId="27291" xr:uid="{00000000-0005-0000-0000-0000F6690000}"/>
    <cellStyle name="20% - Accent1 3 4 6 3 6 3" xfId="27292" xr:uid="{00000000-0005-0000-0000-0000F7690000}"/>
    <cellStyle name="20% - Accent1 3 4 6 3 7" xfId="27293" xr:uid="{00000000-0005-0000-0000-0000F8690000}"/>
    <cellStyle name="20% - Accent1 3 4 6 3 7 2" xfId="27294" xr:uid="{00000000-0005-0000-0000-0000F9690000}"/>
    <cellStyle name="20% - Accent1 3 4 6 3 8" xfId="27295" xr:uid="{00000000-0005-0000-0000-0000FA690000}"/>
    <cellStyle name="20% - Accent1 3 4 6 3 8 2" xfId="27296" xr:uid="{00000000-0005-0000-0000-0000FB690000}"/>
    <cellStyle name="20% - Accent1 3 4 6 3 9" xfId="27297" xr:uid="{00000000-0005-0000-0000-0000FC690000}"/>
    <cellStyle name="20% - Accent1 3 4 6 4" xfId="27298" xr:uid="{00000000-0005-0000-0000-0000FD690000}"/>
    <cellStyle name="20% - Accent1 3 4 6 4 2" xfId="27299" xr:uid="{00000000-0005-0000-0000-0000FE690000}"/>
    <cellStyle name="20% - Accent1 3 4 6 4 2 2" xfId="27300" xr:uid="{00000000-0005-0000-0000-0000FF690000}"/>
    <cellStyle name="20% - Accent1 3 4 6 4 2 2 2" xfId="27301" xr:uid="{00000000-0005-0000-0000-0000006A0000}"/>
    <cellStyle name="20% - Accent1 3 4 6 4 2 3" xfId="27302" xr:uid="{00000000-0005-0000-0000-0000016A0000}"/>
    <cellStyle name="20% - Accent1 3 4 6 4 3" xfId="27303" xr:uid="{00000000-0005-0000-0000-0000026A0000}"/>
    <cellStyle name="20% - Accent1 3 4 6 4 3 2" xfId="27304" xr:uid="{00000000-0005-0000-0000-0000036A0000}"/>
    <cellStyle name="20% - Accent1 3 4 6 4 4" xfId="27305" xr:uid="{00000000-0005-0000-0000-0000046A0000}"/>
    <cellStyle name="20% - Accent1 3 4 6 5" xfId="27306" xr:uid="{00000000-0005-0000-0000-0000056A0000}"/>
    <cellStyle name="20% - Accent1 3 4 6 5 2" xfId="27307" xr:uid="{00000000-0005-0000-0000-0000066A0000}"/>
    <cellStyle name="20% - Accent1 3 4 6 5 2 2" xfId="27308" xr:uid="{00000000-0005-0000-0000-0000076A0000}"/>
    <cellStyle name="20% - Accent1 3 4 6 5 2 2 2" xfId="27309" xr:uid="{00000000-0005-0000-0000-0000086A0000}"/>
    <cellStyle name="20% - Accent1 3 4 6 5 2 3" xfId="27310" xr:uid="{00000000-0005-0000-0000-0000096A0000}"/>
    <cellStyle name="20% - Accent1 3 4 6 5 3" xfId="27311" xr:uid="{00000000-0005-0000-0000-00000A6A0000}"/>
    <cellStyle name="20% - Accent1 3 4 6 5 3 2" xfId="27312" xr:uid="{00000000-0005-0000-0000-00000B6A0000}"/>
    <cellStyle name="20% - Accent1 3 4 6 5 4" xfId="27313" xr:uid="{00000000-0005-0000-0000-00000C6A0000}"/>
    <cellStyle name="20% - Accent1 3 4 6 6" xfId="27314" xr:uid="{00000000-0005-0000-0000-00000D6A0000}"/>
    <cellStyle name="20% - Accent1 3 4 6 6 2" xfId="27315" xr:uid="{00000000-0005-0000-0000-00000E6A0000}"/>
    <cellStyle name="20% - Accent1 3 4 6 6 2 2" xfId="27316" xr:uid="{00000000-0005-0000-0000-00000F6A0000}"/>
    <cellStyle name="20% - Accent1 3 4 6 6 2 2 2" xfId="27317" xr:uid="{00000000-0005-0000-0000-0000106A0000}"/>
    <cellStyle name="20% - Accent1 3 4 6 6 2 3" xfId="27318" xr:uid="{00000000-0005-0000-0000-0000116A0000}"/>
    <cellStyle name="20% - Accent1 3 4 6 6 3" xfId="27319" xr:uid="{00000000-0005-0000-0000-0000126A0000}"/>
    <cellStyle name="20% - Accent1 3 4 6 6 3 2" xfId="27320" xr:uid="{00000000-0005-0000-0000-0000136A0000}"/>
    <cellStyle name="20% - Accent1 3 4 6 6 4" xfId="27321" xr:uid="{00000000-0005-0000-0000-0000146A0000}"/>
    <cellStyle name="20% - Accent1 3 4 6 7" xfId="27322" xr:uid="{00000000-0005-0000-0000-0000156A0000}"/>
    <cellStyle name="20% - Accent1 3 4 6 7 2" xfId="27323" xr:uid="{00000000-0005-0000-0000-0000166A0000}"/>
    <cellStyle name="20% - Accent1 3 4 6 7 2 2" xfId="27324" xr:uid="{00000000-0005-0000-0000-0000176A0000}"/>
    <cellStyle name="20% - Accent1 3 4 6 7 3" xfId="27325" xr:uid="{00000000-0005-0000-0000-0000186A0000}"/>
    <cellStyle name="20% - Accent1 3 4 6 8" xfId="27326" xr:uid="{00000000-0005-0000-0000-0000196A0000}"/>
    <cellStyle name="20% - Accent1 3 4 6 8 2" xfId="27327" xr:uid="{00000000-0005-0000-0000-00001A6A0000}"/>
    <cellStyle name="20% - Accent1 3 4 6 8 2 2" xfId="27328" xr:uid="{00000000-0005-0000-0000-00001B6A0000}"/>
    <cellStyle name="20% - Accent1 3 4 6 8 3" xfId="27329" xr:uid="{00000000-0005-0000-0000-00001C6A0000}"/>
    <cellStyle name="20% - Accent1 3 4 6 9" xfId="27330" xr:uid="{00000000-0005-0000-0000-00001D6A0000}"/>
    <cellStyle name="20% - Accent1 3 4 6 9 2" xfId="27331" xr:uid="{00000000-0005-0000-0000-00001E6A0000}"/>
    <cellStyle name="20% - Accent1 3 4 7" xfId="27332" xr:uid="{00000000-0005-0000-0000-00001F6A0000}"/>
    <cellStyle name="20% - Accent1 3 4 7 2" xfId="27333" xr:uid="{00000000-0005-0000-0000-0000206A0000}"/>
    <cellStyle name="20% - Accent1 3 4 7 2 2" xfId="27334" xr:uid="{00000000-0005-0000-0000-0000216A0000}"/>
    <cellStyle name="20% - Accent1 3 4 7 2 2 2" xfId="27335" xr:uid="{00000000-0005-0000-0000-0000226A0000}"/>
    <cellStyle name="20% - Accent1 3 4 7 2 2 2 2" xfId="27336" xr:uid="{00000000-0005-0000-0000-0000236A0000}"/>
    <cellStyle name="20% - Accent1 3 4 7 2 2 3" xfId="27337" xr:uid="{00000000-0005-0000-0000-0000246A0000}"/>
    <cellStyle name="20% - Accent1 3 4 7 2 3" xfId="27338" xr:uid="{00000000-0005-0000-0000-0000256A0000}"/>
    <cellStyle name="20% - Accent1 3 4 7 2 3 2" xfId="27339" xr:uid="{00000000-0005-0000-0000-0000266A0000}"/>
    <cellStyle name="20% - Accent1 3 4 7 2 4" xfId="27340" xr:uid="{00000000-0005-0000-0000-0000276A0000}"/>
    <cellStyle name="20% - Accent1 3 4 7 3" xfId="27341" xr:uid="{00000000-0005-0000-0000-0000286A0000}"/>
    <cellStyle name="20% - Accent1 3 4 7 3 2" xfId="27342" xr:uid="{00000000-0005-0000-0000-0000296A0000}"/>
    <cellStyle name="20% - Accent1 3 4 7 3 2 2" xfId="27343" xr:uid="{00000000-0005-0000-0000-00002A6A0000}"/>
    <cellStyle name="20% - Accent1 3 4 7 3 2 2 2" xfId="27344" xr:uid="{00000000-0005-0000-0000-00002B6A0000}"/>
    <cellStyle name="20% - Accent1 3 4 7 3 2 3" xfId="27345" xr:uid="{00000000-0005-0000-0000-00002C6A0000}"/>
    <cellStyle name="20% - Accent1 3 4 7 3 3" xfId="27346" xr:uid="{00000000-0005-0000-0000-00002D6A0000}"/>
    <cellStyle name="20% - Accent1 3 4 7 3 3 2" xfId="27347" xr:uid="{00000000-0005-0000-0000-00002E6A0000}"/>
    <cellStyle name="20% - Accent1 3 4 7 3 4" xfId="27348" xr:uid="{00000000-0005-0000-0000-00002F6A0000}"/>
    <cellStyle name="20% - Accent1 3 4 7 4" xfId="27349" xr:uid="{00000000-0005-0000-0000-0000306A0000}"/>
    <cellStyle name="20% - Accent1 3 4 7 4 2" xfId="27350" xr:uid="{00000000-0005-0000-0000-0000316A0000}"/>
    <cellStyle name="20% - Accent1 3 4 7 4 2 2" xfId="27351" xr:uid="{00000000-0005-0000-0000-0000326A0000}"/>
    <cellStyle name="20% - Accent1 3 4 7 4 2 2 2" xfId="27352" xr:uid="{00000000-0005-0000-0000-0000336A0000}"/>
    <cellStyle name="20% - Accent1 3 4 7 4 2 3" xfId="27353" xr:uid="{00000000-0005-0000-0000-0000346A0000}"/>
    <cellStyle name="20% - Accent1 3 4 7 4 3" xfId="27354" xr:uid="{00000000-0005-0000-0000-0000356A0000}"/>
    <cellStyle name="20% - Accent1 3 4 7 4 3 2" xfId="27355" xr:uid="{00000000-0005-0000-0000-0000366A0000}"/>
    <cellStyle name="20% - Accent1 3 4 7 4 4" xfId="27356" xr:uid="{00000000-0005-0000-0000-0000376A0000}"/>
    <cellStyle name="20% - Accent1 3 4 7 5" xfId="27357" xr:uid="{00000000-0005-0000-0000-0000386A0000}"/>
    <cellStyle name="20% - Accent1 3 4 7 5 2" xfId="27358" xr:uid="{00000000-0005-0000-0000-0000396A0000}"/>
    <cellStyle name="20% - Accent1 3 4 7 5 2 2" xfId="27359" xr:uid="{00000000-0005-0000-0000-00003A6A0000}"/>
    <cellStyle name="20% - Accent1 3 4 7 5 3" xfId="27360" xr:uid="{00000000-0005-0000-0000-00003B6A0000}"/>
    <cellStyle name="20% - Accent1 3 4 7 6" xfId="27361" xr:uid="{00000000-0005-0000-0000-00003C6A0000}"/>
    <cellStyle name="20% - Accent1 3 4 7 6 2" xfId="27362" xr:uid="{00000000-0005-0000-0000-00003D6A0000}"/>
    <cellStyle name="20% - Accent1 3 4 7 6 2 2" xfId="27363" xr:uid="{00000000-0005-0000-0000-00003E6A0000}"/>
    <cellStyle name="20% - Accent1 3 4 7 6 3" xfId="27364" xr:uid="{00000000-0005-0000-0000-00003F6A0000}"/>
    <cellStyle name="20% - Accent1 3 4 7 7" xfId="27365" xr:uid="{00000000-0005-0000-0000-0000406A0000}"/>
    <cellStyle name="20% - Accent1 3 4 7 7 2" xfId="27366" xr:uid="{00000000-0005-0000-0000-0000416A0000}"/>
    <cellStyle name="20% - Accent1 3 4 7 8" xfId="27367" xr:uid="{00000000-0005-0000-0000-0000426A0000}"/>
    <cellStyle name="20% - Accent1 3 4 7 8 2" xfId="27368" xr:uid="{00000000-0005-0000-0000-0000436A0000}"/>
    <cellStyle name="20% - Accent1 3 4 7 9" xfId="27369" xr:uid="{00000000-0005-0000-0000-0000446A0000}"/>
    <cellStyle name="20% - Accent1 3 4 8" xfId="27370" xr:uid="{00000000-0005-0000-0000-0000456A0000}"/>
    <cellStyle name="20% - Accent1 3 4 8 2" xfId="27371" xr:uid="{00000000-0005-0000-0000-0000466A0000}"/>
    <cellStyle name="20% - Accent1 3 4 8 2 2" xfId="27372" xr:uid="{00000000-0005-0000-0000-0000476A0000}"/>
    <cellStyle name="20% - Accent1 3 4 8 2 2 2" xfId="27373" xr:uid="{00000000-0005-0000-0000-0000486A0000}"/>
    <cellStyle name="20% - Accent1 3 4 8 2 2 2 2" xfId="27374" xr:uid="{00000000-0005-0000-0000-0000496A0000}"/>
    <cellStyle name="20% - Accent1 3 4 8 2 2 3" xfId="27375" xr:uid="{00000000-0005-0000-0000-00004A6A0000}"/>
    <cellStyle name="20% - Accent1 3 4 8 2 3" xfId="27376" xr:uid="{00000000-0005-0000-0000-00004B6A0000}"/>
    <cellStyle name="20% - Accent1 3 4 8 2 3 2" xfId="27377" xr:uid="{00000000-0005-0000-0000-00004C6A0000}"/>
    <cellStyle name="20% - Accent1 3 4 8 2 4" xfId="27378" xr:uid="{00000000-0005-0000-0000-00004D6A0000}"/>
    <cellStyle name="20% - Accent1 3 4 8 3" xfId="27379" xr:uid="{00000000-0005-0000-0000-00004E6A0000}"/>
    <cellStyle name="20% - Accent1 3 4 8 3 2" xfId="27380" xr:uid="{00000000-0005-0000-0000-00004F6A0000}"/>
    <cellStyle name="20% - Accent1 3 4 8 3 2 2" xfId="27381" xr:uid="{00000000-0005-0000-0000-0000506A0000}"/>
    <cellStyle name="20% - Accent1 3 4 8 3 2 2 2" xfId="27382" xr:uid="{00000000-0005-0000-0000-0000516A0000}"/>
    <cellStyle name="20% - Accent1 3 4 8 3 2 3" xfId="27383" xr:uid="{00000000-0005-0000-0000-0000526A0000}"/>
    <cellStyle name="20% - Accent1 3 4 8 3 3" xfId="27384" xr:uid="{00000000-0005-0000-0000-0000536A0000}"/>
    <cellStyle name="20% - Accent1 3 4 8 3 3 2" xfId="27385" xr:uid="{00000000-0005-0000-0000-0000546A0000}"/>
    <cellStyle name="20% - Accent1 3 4 8 3 4" xfId="27386" xr:uid="{00000000-0005-0000-0000-0000556A0000}"/>
    <cellStyle name="20% - Accent1 3 4 8 4" xfId="27387" xr:uid="{00000000-0005-0000-0000-0000566A0000}"/>
    <cellStyle name="20% - Accent1 3 4 8 4 2" xfId="27388" xr:uid="{00000000-0005-0000-0000-0000576A0000}"/>
    <cellStyle name="20% - Accent1 3 4 8 4 2 2" xfId="27389" xr:uid="{00000000-0005-0000-0000-0000586A0000}"/>
    <cellStyle name="20% - Accent1 3 4 8 4 2 2 2" xfId="27390" xr:uid="{00000000-0005-0000-0000-0000596A0000}"/>
    <cellStyle name="20% - Accent1 3 4 8 4 2 3" xfId="27391" xr:uid="{00000000-0005-0000-0000-00005A6A0000}"/>
    <cellStyle name="20% - Accent1 3 4 8 4 3" xfId="27392" xr:uid="{00000000-0005-0000-0000-00005B6A0000}"/>
    <cellStyle name="20% - Accent1 3 4 8 4 3 2" xfId="27393" xr:uid="{00000000-0005-0000-0000-00005C6A0000}"/>
    <cellStyle name="20% - Accent1 3 4 8 4 4" xfId="27394" xr:uid="{00000000-0005-0000-0000-00005D6A0000}"/>
    <cellStyle name="20% - Accent1 3 4 8 5" xfId="27395" xr:uid="{00000000-0005-0000-0000-00005E6A0000}"/>
    <cellStyle name="20% - Accent1 3 4 8 5 2" xfId="27396" xr:uid="{00000000-0005-0000-0000-00005F6A0000}"/>
    <cellStyle name="20% - Accent1 3 4 8 5 2 2" xfId="27397" xr:uid="{00000000-0005-0000-0000-0000606A0000}"/>
    <cellStyle name="20% - Accent1 3 4 8 5 3" xfId="27398" xr:uid="{00000000-0005-0000-0000-0000616A0000}"/>
    <cellStyle name="20% - Accent1 3 4 8 6" xfId="27399" xr:uid="{00000000-0005-0000-0000-0000626A0000}"/>
    <cellStyle name="20% - Accent1 3 4 8 6 2" xfId="27400" xr:uid="{00000000-0005-0000-0000-0000636A0000}"/>
    <cellStyle name="20% - Accent1 3 4 8 6 2 2" xfId="27401" xr:uid="{00000000-0005-0000-0000-0000646A0000}"/>
    <cellStyle name="20% - Accent1 3 4 8 6 3" xfId="27402" xr:uid="{00000000-0005-0000-0000-0000656A0000}"/>
    <cellStyle name="20% - Accent1 3 4 8 7" xfId="27403" xr:uid="{00000000-0005-0000-0000-0000666A0000}"/>
    <cellStyle name="20% - Accent1 3 4 8 7 2" xfId="27404" xr:uid="{00000000-0005-0000-0000-0000676A0000}"/>
    <cellStyle name="20% - Accent1 3 4 8 8" xfId="27405" xr:uid="{00000000-0005-0000-0000-0000686A0000}"/>
    <cellStyle name="20% - Accent1 3 4 8 8 2" xfId="27406" xr:uid="{00000000-0005-0000-0000-0000696A0000}"/>
    <cellStyle name="20% - Accent1 3 4 8 9" xfId="27407" xr:uid="{00000000-0005-0000-0000-00006A6A0000}"/>
    <cellStyle name="20% - Accent1 3 4 9" xfId="27408" xr:uid="{00000000-0005-0000-0000-00006B6A0000}"/>
    <cellStyle name="20% - Accent1 3 4 9 2" xfId="27409" xr:uid="{00000000-0005-0000-0000-00006C6A0000}"/>
    <cellStyle name="20% - Accent1 3 4 9 2 2" xfId="27410" xr:uid="{00000000-0005-0000-0000-00006D6A0000}"/>
    <cellStyle name="20% - Accent1 3 4 9 2 2 2" xfId="27411" xr:uid="{00000000-0005-0000-0000-00006E6A0000}"/>
    <cellStyle name="20% - Accent1 3 4 9 2 3" xfId="27412" xr:uid="{00000000-0005-0000-0000-00006F6A0000}"/>
    <cellStyle name="20% - Accent1 3 4 9 3" xfId="27413" xr:uid="{00000000-0005-0000-0000-0000706A0000}"/>
    <cellStyle name="20% - Accent1 3 4 9 3 2" xfId="27414" xr:uid="{00000000-0005-0000-0000-0000716A0000}"/>
    <cellStyle name="20% - Accent1 3 4 9 4" xfId="27415" xr:uid="{00000000-0005-0000-0000-0000726A0000}"/>
    <cellStyle name="20% - Accent1 3 5" xfId="27416" xr:uid="{00000000-0005-0000-0000-0000736A0000}"/>
    <cellStyle name="20% - Accent1 3 5 10" xfId="27417" xr:uid="{00000000-0005-0000-0000-0000746A0000}"/>
    <cellStyle name="20% - Accent1 3 5 10 2" xfId="27418" xr:uid="{00000000-0005-0000-0000-0000756A0000}"/>
    <cellStyle name="20% - Accent1 3 5 10 2 2" xfId="27419" xr:uid="{00000000-0005-0000-0000-0000766A0000}"/>
    <cellStyle name="20% - Accent1 3 5 10 2 2 2" xfId="27420" xr:uid="{00000000-0005-0000-0000-0000776A0000}"/>
    <cellStyle name="20% - Accent1 3 5 10 2 3" xfId="27421" xr:uid="{00000000-0005-0000-0000-0000786A0000}"/>
    <cellStyle name="20% - Accent1 3 5 10 3" xfId="27422" xr:uid="{00000000-0005-0000-0000-0000796A0000}"/>
    <cellStyle name="20% - Accent1 3 5 10 3 2" xfId="27423" xr:uid="{00000000-0005-0000-0000-00007A6A0000}"/>
    <cellStyle name="20% - Accent1 3 5 10 4" xfId="27424" xr:uid="{00000000-0005-0000-0000-00007B6A0000}"/>
    <cellStyle name="20% - Accent1 3 5 11" xfId="27425" xr:uid="{00000000-0005-0000-0000-00007C6A0000}"/>
    <cellStyle name="20% - Accent1 3 5 11 2" xfId="27426" xr:uid="{00000000-0005-0000-0000-00007D6A0000}"/>
    <cellStyle name="20% - Accent1 3 5 11 2 2" xfId="27427" xr:uid="{00000000-0005-0000-0000-00007E6A0000}"/>
    <cellStyle name="20% - Accent1 3 5 11 2 2 2" xfId="27428" xr:uid="{00000000-0005-0000-0000-00007F6A0000}"/>
    <cellStyle name="20% - Accent1 3 5 11 2 3" xfId="27429" xr:uid="{00000000-0005-0000-0000-0000806A0000}"/>
    <cellStyle name="20% - Accent1 3 5 11 3" xfId="27430" xr:uid="{00000000-0005-0000-0000-0000816A0000}"/>
    <cellStyle name="20% - Accent1 3 5 11 3 2" xfId="27431" xr:uid="{00000000-0005-0000-0000-0000826A0000}"/>
    <cellStyle name="20% - Accent1 3 5 11 4" xfId="27432" xr:uid="{00000000-0005-0000-0000-0000836A0000}"/>
    <cellStyle name="20% - Accent1 3 5 12" xfId="27433" xr:uid="{00000000-0005-0000-0000-0000846A0000}"/>
    <cellStyle name="20% - Accent1 3 5 12 2" xfId="27434" xr:uid="{00000000-0005-0000-0000-0000856A0000}"/>
    <cellStyle name="20% - Accent1 3 5 12 2 2" xfId="27435" xr:uid="{00000000-0005-0000-0000-0000866A0000}"/>
    <cellStyle name="20% - Accent1 3 5 12 3" xfId="27436" xr:uid="{00000000-0005-0000-0000-0000876A0000}"/>
    <cellStyle name="20% - Accent1 3 5 13" xfId="27437" xr:uid="{00000000-0005-0000-0000-0000886A0000}"/>
    <cellStyle name="20% - Accent1 3 5 13 2" xfId="27438" xr:uid="{00000000-0005-0000-0000-0000896A0000}"/>
    <cellStyle name="20% - Accent1 3 5 13 2 2" xfId="27439" xr:uid="{00000000-0005-0000-0000-00008A6A0000}"/>
    <cellStyle name="20% - Accent1 3 5 13 3" xfId="27440" xr:uid="{00000000-0005-0000-0000-00008B6A0000}"/>
    <cellStyle name="20% - Accent1 3 5 14" xfId="27441" xr:uid="{00000000-0005-0000-0000-00008C6A0000}"/>
    <cellStyle name="20% - Accent1 3 5 14 2" xfId="27442" xr:uid="{00000000-0005-0000-0000-00008D6A0000}"/>
    <cellStyle name="20% - Accent1 3 5 15" xfId="27443" xr:uid="{00000000-0005-0000-0000-00008E6A0000}"/>
    <cellStyle name="20% - Accent1 3 5 15 2" xfId="27444" xr:uid="{00000000-0005-0000-0000-00008F6A0000}"/>
    <cellStyle name="20% - Accent1 3 5 16" xfId="27445" xr:uid="{00000000-0005-0000-0000-0000906A0000}"/>
    <cellStyle name="20% - Accent1 3 5 2" xfId="27446" xr:uid="{00000000-0005-0000-0000-0000916A0000}"/>
    <cellStyle name="20% - Accent1 3 5 2 10" xfId="27447" xr:uid="{00000000-0005-0000-0000-0000926A0000}"/>
    <cellStyle name="20% - Accent1 3 5 2 10 2" xfId="27448" xr:uid="{00000000-0005-0000-0000-0000936A0000}"/>
    <cellStyle name="20% - Accent1 3 5 2 10 2 2" xfId="27449" xr:uid="{00000000-0005-0000-0000-0000946A0000}"/>
    <cellStyle name="20% - Accent1 3 5 2 10 2 2 2" xfId="27450" xr:uid="{00000000-0005-0000-0000-0000956A0000}"/>
    <cellStyle name="20% - Accent1 3 5 2 10 2 3" xfId="27451" xr:uid="{00000000-0005-0000-0000-0000966A0000}"/>
    <cellStyle name="20% - Accent1 3 5 2 10 3" xfId="27452" xr:uid="{00000000-0005-0000-0000-0000976A0000}"/>
    <cellStyle name="20% - Accent1 3 5 2 10 3 2" xfId="27453" xr:uid="{00000000-0005-0000-0000-0000986A0000}"/>
    <cellStyle name="20% - Accent1 3 5 2 10 4" xfId="27454" xr:uid="{00000000-0005-0000-0000-0000996A0000}"/>
    <cellStyle name="20% - Accent1 3 5 2 11" xfId="27455" xr:uid="{00000000-0005-0000-0000-00009A6A0000}"/>
    <cellStyle name="20% - Accent1 3 5 2 11 2" xfId="27456" xr:uid="{00000000-0005-0000-0000-00009B6A0000}"/>
    <cellStyle name="20% - Accent1 3 5 2 11 2 2" xfId="27457" xr:uid="{00000000-0005-0000-0000-00009C6A0000}"/>
    <cellStyle name="20% - Accent1 3 5 2 11 3" xfId="27458" xr:uid="{00000000-0005-0000-0000-00009D6A0000}"/>
    <cellStyle name="20% - Accent1 3 5 2 12" xfId="27459" xr:uid="{00000000-0005-0000-0000-00009E6A0000}"/>
    <cellStyle name="20% - Accent1 3 5 2 12 2" xfId="27460" xr:uid="{00000000-0005-0000-0000-00009F6A0000}"/>
    <cellStyle name="20% - Accent1 3 5 2 12 2 2" xfId="27461" xr:uid="{00000000-0005-0000-0000-0000A06A0000}"/>
    <cellStyle name="20% - Accent1 3 5 2 12 3" xfId="27462" xr:uid="{00000000-0005-0000-0000-0000A16A0000}"/>
    <cellStyle name="20% - Accent1 3 5 2 13" xfId="27463" xr:uid="{00000000-0005-0000-0000-0000A26A0000}"/>
    <cellStyle name="20% - Accent1 3 5 2 13 2" xfId="27464" xr:uid="{00000000-0005-0000-0000-0000A36A0000}"/>
    <cellStyle name="20% - Accent1 3 5 2 14" xfId="27465" xr:uid="{00000000-0005-0000-0000-0000A46A0000}"/>
    <cellStyle name="20% - Accent1 3 5 2 14 2" xfId="27466" xr:uid="{00000000-0005-0000-0000-0000A56A0000}"/>
    <cellStyle name="20% - Accent1 3 5 2 15" xfId="27467" xr:uid="{00000000-0005-0000-0000-0000A66A0000}"/>
    <cellStyle name="20% - Accent1 3 5 2 2" xfId="27468" xr:uid="{00000000-0005-0000-0000-0000A76A0000}"/>
    <cellStyle name="20% - Accent1 3 5 2 2 10" xfId="27469" xr:uid="{00000000-0005-0000-0000-0000A86A0000}"/>
    <cellStyle name="20% - Accent1 3 5 2 2 10 2" xfId="27470" xr:uid="{00000000-0005-0000-0000-0000A96A0000}"/>
    <cellStyle name="20% - Accent1 3 5 2 2 10 2 2" xfId="27471" xr:uid="{00000000-0005-0000-0000-0000AA6A0000}"/>
    <cellStyle name="20% - Accent1 3 5 2 2 10 3" xfId="27472" xr:uid="{00000000-0005-0000-0000-0000AB6A0000}"/>
    <cellStyle name="20% - Accent1 3 5 2 2 11" xfId="27473" xr:uid="{00000000-0005-0000-0000-0000AC6A0000}"/>
    <cellStyle name="20% - Accent1 3 5 2 2 11 2" xfId="27474" xr:uid="{00000000-0005-0000-0000-0000AD6A0000}"/>
    <cellStyle name="20% - Accent1 3 5 2 2 11 2 2" xfId="27475" xr:uid="{00000000-0005-0000-0000-0000AE6A0000}"/>
    <cellStyle name="20% - Accent1 3 5 2 2 11 3" xfId="27476" xr:uid="{00000000-0005-0000-0000-0000AF6A0000}"/>
    <cellStyle name="20% - Accent1 3 5 2 2 12" xfId="27477" xr:uid="{00000000-0005-0000-0000-0000B06A0000}"/>
    <cellStyle name="20% - Accent1 3 5 2 2 12 2" xfId="27478" xr:uid="{00000000-0005-0000-0000-0000B16A0000}"/>
    <cellStyle name="20% - Accent1 3 5 2 2 13" xfId="27479" xr:uid="{00000000-0005-0000-0000-0000B26A0000}"/>
    <cellStyle name="20% - Accent1 3 5 2 2 13 2" xfId="27480" xr:uid="{00000000-0005-0000-0000-0000B36A0000}"/>
    <cellStyle name="20% - Accent1 3 5 2 2 14" xfId="27481" xr:uid="{00000000-0005-0000-0000-0000B46A0000}"/>
    <cellStyle name="20% - Accent1 3 5 2 2 2" xfId="27482" xr:uid="{00000000-0005-0000-0000-0000B56A0000}"/>
    <cellStyle name="20% - Accent1 3 5 2 2 2 10" xfId="27483" xr:uid="{00000000-0005-0000-0000-0000B66A0000}"/>
    <cellStyle name="20% - Accent1 3 5 2 2 2 10 2" xfId="27484" xr:uid="{00000000-0005-0000-0000-0000B76A0000}"/>
    <cellStyle name="20% - Accent1 3 5 2 2 2 11" xfId="27485" xr:uid="{00000000-0005-0000-0000-0000B86A0000}"/>
    <cellStyle name="20% - Accent1 3 5 2 2 2 2" xfId="27486" xr:uid="{00000000-0005-0000-0000-0000B96A0000}"/>
    <cellStyle name="20% - Accent1 3 5 2 2 2 2 2" xfId="27487" xr:uid="{00000000-0005-0000-0000-0000BA6A0000}"/>
    <cellStyle name="20% - Accent1 3 5 2 2 2 2 2 2" xfId="27488" xr:uid="{00000000-0005-0000-0000-0000BB6A0000}"/>
    <cellStyle name="20% - Accent1 3 5 2 2 2 2 2 2 2" xfId="27489" xr:uid="{00000000-0005-0000-0000-0000BC6A0000}"/>
    <cellStyle name="20% - Accent1 3 5 2 2 2 2 2 2 2 2" xfId="27490" xr:uid="{00000000-0005-0000-0000-0000BD6A0000}"/>
    <cellStyle name="20% - Accent1 3 5 2 2 2 2 2 2 3" xfId="27491" xr:uid="{00000000-0005-0000-0000-0000BE6A0000}"/>
    <cellStyle name="20% - Accent1 3 5 2 2 2 2 2 3" xfId="27492" xr:uid="{00000000-0005-0000-0000-0000BF6A0000}"/>
    <cellStyle name="20% - Accent1 3 5 2 2 2 2 2 3 2" xfId="27493" xr:uid="{00000000-0005-0000-0000-0000C06A0000}"/>
    <cellStyle name="20% - Accent1 3 5 2 2 2 2 2 4" xfId="27494" xr:uid="{00000000-0005-0000-0000-0000C16A0000}"/>
    <cellStyle name="20% - Accent1 3 5 2 2 2 2 3" xfId="27495" xr:uid="{00000000-0005-0000-0000-0000C26A0000}"/>
    <cellStyle name="20% - Accent1 3 5 2 2 2 2 3 2" xfId="27496" xr:uid="{00000000-0005-0000-0000-0000C36A0000}"/>
    <cellStyle name="20% - Accent1 3 5 2 2 2 2 3 2 2" xfId="27497" xr:uid="{00000000-0005-0000-0000-0000C46A0000}"/>
    <cellStyle name="20% - Accent1 3 5 2 2 2 2 3 2 2 2" xfId="27498" xr:uid="{00000000-0005-0000-0000-0000C56A0000}"/>
    <cellStyle name="20% - Accent1 3 5 2 2 2 2 3 2 3" xfId="27499" xr:uid="{00000000-0005-0000-0000-0000C66A0000}"/>
    <cellStyle name="20% - Accent1 3 5 2 2 2 2 3 3" xfId="27500" xr:uid="{00000000-0005-0000-0000-0000C76A0000}"/>
    <cellStyle name="20% - Accent1 3 5 2 2 2 2 3 3 2" xfId="27501" xr:uid="{00000000-0005-0000-0000-0000C86A0000}"/>
    <cellStyle name="20% - Accent1 3 5 2 2 2 2 3 4" xfId="27502" xr:uid="{00000000-0005-0000-0000-0000C96A0000}"/>
    <cellStyle name="20% - Accent1 3 5 2 2 2 2 4" xfId="27503" xr:uid="{00000000-0005-0000-0000-0000CA6A0000}"/>
    <cellStyle name="20% - Accent1 3 5 2 2 2 2 4 2" xfId="27504" xr:uid="{00000000-0005-0000-0000-0000CB6A0000}"/>
    <cellStyle name="20% - Accent1 3 5 2 2 2 2 4 2 2" xfId="27505" xr:uid="{00000000-0005-0000-0000-0000CC6A0000}"/>
    <cellStyle name="20% - Accent1 3 5 2 2 2 2 4 2 2 2" xfId="27506" xr:uid="{00000000-0005-0000-0000-0000CD6A0000}"/>
    <cellStyle name="20% - Accent1 3 5 2 2 2 2 4 2 3" xfId="27507" xr:uid="{00000000-0005-0000-0000-0000CE6A0000}"/>
    <cellStyle name="20% - Accent1 3 5 2 2 2 2 4 3" xfId="27508" xr:uid="{00000000-0005-0000-0000-0000CF6A0000}"/>
    <cellStyle name="20% - Accent1 3 5 2 2 2 2 4 3 2" xfId="27509" xr:uid="{00000000-0005-0000-0000-0000D06A0000}"/>
    <cellStyle name="20% - Accent1 3 5 2 2 2 2 4 4" xfId="27510" xr:uid="{00000000-0005-0000-0000-0000D16A0000}"/>
    <cellStyle name="20% - Accent1 3 5 2 2 2 2 5" xfId="27511" xr:uid="{00000000-0005-0000-0000-0000D26A0000}"/>
    <cellStyle name="20% - Accent1 3 5 2 2 2 2 5 2" xfId="27512" xr:uid="{00000000-0005-0000-0000-0000D36A0000}"/>
    <cellStyle name="20% - Accent1 3 5 2 2 2 2 5 2 2" xfId="27513" xr:uid="{00000000-0005-0000-0000-0000D46A0000}"/>
    <cellStyle name="20% - Accent1 3 5 2 2 2 2 5 3" xfId="27514" xr:uid="{00000000-0005-0000-0000-0000D56A0000}"/>
    <cellStyle name="20% - Accent1 3 5 2 2 2 2 6" xfId="27515" xr:uid="{00000000-0005-0000-0000-0000D66A0000}"/>
    <cellStyle name="20% - Accent1 3 5 2 2 2 2 6 2" xfId="27516" xr:uid="{00000000-0005-0000-0000-0000D76A0000}"/>
    <cellStyle name="20% - Accent1 3 5 2 2 2 2 6 2 2" xfId="27517" xr:uid="{00000000-0005-0000-0000-0000D86A0000}"/>
    <cellStyle name="20% - Accent1 3 5 2 2 2 2 6 3" xfId="27518" xr:uid="{00000000-0005-0000-0000-0000D96A0000}"/>
    <cellStyle name="20% - Accent1 3 5 2 2 2 2 7" xfId="27519" xr:uid="{00000000-0005-0000-0000-0000DA6A0000}"/>
    <cellStyle name="20% - Accent1 3 5 2 2 2 2 7 2" xfId="27520" xr:uid="{00000000-0005-0000-0000-0000DB6A0000}"/>
    <cellStyle name="20% - Accent1 3 5 2 2 2 2 8" xfId="27521" xr:uid="{00000000-0005-0000-0000-0000DC6A0000}"/>
    <cellStyle name="20% - Accent1 3 5 2 2 2 2 8 2" xfId="27522" xr:uid="{00000000-0005-0000-0000-0000DD6A0000}"/>
    <cellStyle name="20% - Accent1 3 5 2 2 2 2 9" xfId="27523" xr:uid="{00000000-0005-0000-0000-0000DE6A0000}"/>
    <cellStyle name="20% - Accent1 3 5 2 2 2 3" xfId="27524" xr:uid="{00000000-0005-0000-0000-0000DF6A0000}"/>
    <cellStyle name="20% - Accent1 3 5 2 2 2 3 2" xfId="27525" xr:uid="{00000000-0005-0000-0000-0000E06A0000}"/>
    <cellStyle name="20% - Accent1 3 5 2 2 2 3 2 2" xfId="27526" xr:uid="{00000000-0005-0000-0000-0000E16A0000}"/>
    <cellStyle name="20% - Accent1 3 5 2 2 2 3 2 2 2" xfId="27527" xr:uid="{00000000-0005-0000-0000-0000E26A0000}"/>
    <cellStyle name="20% - Accent1 3 5 2 2 2 3 2 2 2 2" xfId="27528" xr:uid="{00000000-0005-0000-0000-0000E36A0000}"/>
    <cellStyle name="20% - Accent1 3 5 2 2 2 3 2 2 3" xfId="27529" xr:uid="{00000000-0005-0000-0000-0000E46A0000}"/>
    <cellStyle name="20% - Accent1 3 5 2 2 2 3 2 3" xfId="27530" xr:uid="{00000000-0005-0000-0000-0000E56A0000}"/>
    <cellStyle name="20% - Accent1 3 5 2 2 2 3 2 3 2" xfId="27531" xr:uid="{00000000-0005-0000-0000-0000E66A0000}"/>
    <cellStyle name="20% - Accent1 3 5 2 2 2 3 2 4" xfId="27532" xr:uid="{00000000-0005-0000-0000-0000E76A0000}"/>
    <cellStyle name="20% - Accent1 3 5 2 2 2 3 3" xfId="27533" xr:uid="{00000000-0005-0000-0000-0000E86A0000}"/>
    <cellStyle name="20% - Accent1 3 5 2 2 2 3 3 2" xfId="27534" xr:uid="{00000000-0005-0000-0000-0000E96A0000}"/>
    <cellStyle name="20% - Accent1 3 5 2 2 2 3 3 2 2" xfId="27535" xr:uid="{00000000-0005-0000-0000-0000EA6A0000}"/>
    <cellStyle name="20% - Accent1 3 5 2 2 2 3 3 2 2 2" xfId="27536" xr:uid="{00000000-0005-0000-0000-0000EB6A0000}"/>
    <cellStyle name="20% - Accent1 3 5 2 2 2 3 3 2 3" xfId="27537" xr:uid="{00000000-0005-0000-0000-0000EC6A0000}"/>
    <cellStyle name="20% - Accent1 3 5 2 2 2 3 3 3" xfId="27538" xr:uid="{00000000-0005-0000-0000-0000ED6A0000}"/>
    <cellStyle name="20% - Accent1 3 5 2 2 2 3 3 3 2" xfId="27539" xr:uid="{00000000-0005-0000-0000-0000EE6A0000}"/>
    <cellStyle name="20% - Accent1 3 5 2 2 2 3 3 4" xfId="27540" xr:uid="{00000000-0005-0000-0000-0000EF6A0000}"/>
    <cellStyle name="20% - Accent1 3 5 2 2 2 3 4" xfId="27541" xr:uid="{00000000-0005-0000-0000-0000F06A0000}"/>
    <cellStyle name="20% - Accent1 3 5 2 2 2 3 4 2" xfId="27542" xr:uid="{00000000-0005-0000-0000-0000F16A0000}"/>
    <cellStyle name="20% - Accent1 3 5 2 2 2 3 4 2 2" xfId="27543" xr:uid="{00000000-0005-0000-0000-0000F26A0000}"/>
    <cellStyle name="20% - Accent1 3 5 2 2 2 3 4 2 2 2" xfId="27544" xr:uid="{00000000-0005-0000-0000-0000F36A0000}"/>
    <cellStyle name="20% - Accent1 3 5 2 2 2 3 4 2 3" xfId="27545" xr:uid="{00000000-0005-0000-0000-0000F46A0000}"/>
    <cellStyle name="20% - Accent1 3 5 2 2 2 3 4 3" xfId="27546" xr:uid="{00000000-0005-0000-0000-0000F56A0000}"/>
    <cellStyle name="20% - Accent1 3 5 2 2 2 3 4 3 2" xfId="27547" xr:uid="{00000000-0005-0000-0000-0000F66A0000}"/>
    <cellStyle name="20% - Accent1 3 5 2 2 2 3 4 4" xfId="27548" xr:uid="{00000000-0005-0000-0000-0000F76A0000}"/>
    <cellStyle name="20% - Accent1 3 5 2 2 2 3 5" xfId="27549" xr:uid="{00000000-0005-0000-0000-0000F86A0000}"/>
    <cellStyle name="20% - Accent1 3 5 2 2 2 3 5 2" xfId="27550" xr:uid="{00000000-0005-0000-0000-0000F96A0000}"/>
    <cellStyle name="20% - Accent1 3 5 2 2 2 3 5 2 2" xfId="27551" xr:uid="{00000000-0005-0000-0000-0000FA6A0000}"/>
    <cellStyle name="20% - Accent1 3 5 2 2 2 3 5 3" xfId="27552" xr:uid="{00000000-0005-0000-0000-0000FB6A0000}"/>
    <cellStyle name="20% - Accent1 3 5 2 2 2 3 6" xfId="27553" xr:uid="{00000000-0005-0000-0000-0000FC6A0000}"/>
    <cellStyle name="20% - Accent1 3 5 2 2 2 3 6 2" xfId="27554" xr:uid="{00000000-0005-0000-0000-0000FD6A0000}"/>
    <cellStyle name="20% - Accent1 3 5 2 2 2 3 6 2 2" xfId="27555" xr:uid="{00000000-0005-0000-0000-0000FE6A0000}"/>
    <cellStyle name="20% - Accent1 3 5 2 2 2 3 6 3" xfId="27556" xr:uid="{00000000-0005-0000-0000-0000FF6A0000}"/>
    <cellStyle name="20% - Accent1 3 5 2 2 2 3 7" xfId="27557" xr:uid="{00000000-0005-0000-0000-0000006B0000}"/>
    <cellStyle name="20% - Accent1 3 5 2 2 2 3 7 2" xfId="27558" xr:uid="{00000000-0005-0000-0000-0000016B0000}"/>
    <cellStyle name="20% - Accent1 3 5 2 2 2 3 8" xfId="27559" xr:uid="{00000000-0005-0000-0000-0000026B0000}"/>
    <cellStyle name="20% - Accent1 3 5 2 2 2 3 8 2" xfId="27560" xr:uid="{00000000-0005-0000-0000-0000036B0000}"/>
    <cellStyle name="20% - Accent1 3 5 2 2 2 3 9" xfId="27561" xr:uid="{00000000-0005-0000-0000-0000046B0000}"/>
    <cellStyle name="20% - Accent1 3 5 2 2 2 4" xfId="27562" xr:uid="{00000000-0005-0000-0000-0000056B0000}"/>
    <cellStyle name="20% - Accent1 3 5 2 2 2 4 2" xfId="27563" xr:uid="{00000000-0005-0000-0000-0000066B0000}"/>
    <cellStyle name="20% - Accent1 3 5 2 2 2 4 2 2" xfId="27564" xr:uid="{00000000-0005-0000-0000-0000076B0000}"/>
    <cellStyle name="20% - Accent1 3 5 2 2 2 4 2 2 2" xfId="27565" xr:uid="{00000000-0005-0000-0000-0000086B0000}"/>
    <cellStyle name="20% - Accent1 3 5 2 2 2 4 2 3" xfId="27566" xr:uid="{00000000-0005-0000-0000-0000096B0000}"/>
    <cellStyle name="20% - Accent1 3 5 2 2 2 4 3" xfId="27567" xr:uid="{00000000-0005-0000-0000-00000A6B0000}"/>
    <cellStyle name="20% - Accent1 3 5 2 2 2 4 3 2" xfId="27568" xr:uid="{00000000-0005-0000-0000-00000B6B0000}"/>
    <cellStyle name="20% - Accent1 3 5 2 2 2 4 4" xfId="27569" xr:uid="{00000000-0005-0000-0000-00000C6B0000}"/>
    <cellStyle name="20% - Accent1 3 5 2 2 2 5" xfId="27570" xr:uid="{00000000-0005-0000-0000-00000D6B0000}"/>
    <cellStyle name="20% - Accent1 3 5 2 2 2 5 2" xfId="27571" xr:uid="{00000000-0005-0000-0000-00000E6B0000}"/>
    <cellStyle name="20% - Accent1 3 5 2 2 2 5 2 2" xfId="27572" xr:uid="{00000000-0005-0000-0000-00000F6B0000}"/>
    <cellStyle name="20% - Accent1 3 5 2 2 2 5 2 2 2" xfId="27573" xr:uid="{00000000-0005-0000-0000-0000106B0000}"/>
    <cellStyle name="20% - Accent1 3 5 2 2 2 5 2 3" xfId="27574" xr:uid="{00000000-0005-0000-0000-0000116B0000}"/>
    <cellStyle name="20% - Accent1 3 5 2 2 2 5 3" xfId="27575" xr:uid="{00000000-0005-0000-0000-0000126B0000}"/>
    <cellStyle name="20% - Accent1 3 5 2 2 2 5 3 2" xfId="27576" xr:uid="{00000000-0005-0000-0000-0000136B0000}"/>
    <cellStyle name="20% - Accent1 3 5 2 2 2 5 4" xfId="27577" xr:uid="{00000000-0005-0000-0000-0000146B0000}"/>
    <cellStyle name="20% - Accent1 3 5 2 2 2 6" xfId="27578" xr:uid="{00000000-0005-0000-0000-0000156B0000}"/>
    <cellStyle name="20% - Accent1 3 5 2 2 2 6 2" xfId="27579" xr:uid="{00000000-0005-0000-0000-0000166B0000}"/>
    <cellStyle name="20% - Accent1 3 5 2 2 2 6 2 2" xfId="27580" xr:uid="{00000000-0005-0000-0000-0000176B0000}"/>
    <cellStyle name="20% - Accent1 3 5 2 2 2 6 2 2 2" xfId="27581" xr:uid="{00000000-0005-0000-0000-0000186B0000}"/>
    <cellStyle name="20% - Accent1 3 5 2 2 2 6 2 3" xfId="27582" xr:uid="{00000000-0005-0000-0000-0000196B0000}"/>
    <cellStyle name="20% - Accent1 3 5 2 2 2 6 3" xfId="27583" xr:uid="{00000000-0005-0000-0000-00001A6B0000}"/>
    <cellStyle name="20% - Accent1 3 5 2 2 2 6 3 2" xfId="27584" xr:uid="{00000000-0005-0000-0000-00001B6B0000}"/>
    <cellStyle name="20% - Accent1 3 5 2 2 2 6 4" xfId="27585" xr:uid="{00000000-0005-0000-0000-00001C6B0000}"/>
    <cellStyle name="20% - Accent1 3 5 2 2 2 7" xfId="27586" xr:uid="{00000000-0005-0000-0000-00001D6B0000}"/>
    <cellStyle name="20% - Accent1 3 5 2 2 2 7 2" xfId="27587" xr:uid="{00000000-0005-0000-0000-00001E6B0000}"/>
    <cellStyle name="20% - Accent1 3 5 2 2 2 7 2 2" xfId="27588" xr:uid="{00000000-0005-0000-0000-00001F6B0000}"/>
    <cellStyle name="20% - Accent1 3 5 2 2 2 7 3" xfId="27589" xr:uid="{00000000-0005-0000-0000-0000206B0000}"/>
    <cellStyle name="20% - Accent1 3 5 2 2 2 8" xfId="27590" xr:uid="{00000000-0005-0000-0000-0000216B0000}"/>
    <cellStyle name="20% - Accent1 3 5 2 2 2 8 2" xfId="27591" xr:uid="{00000000-0005-0000-0000-0000226B0000}"/>
    <cellStyle name="20% - Accent1 3 5 2 2 2 8 2 2" xfId="27592" xr:uid="{00000000-0005-0000-0000-0000236B0000}"/>
    <cellStyle name="20% - Accent1 3 5 2 2 2 8 3" xfId="27593" xr:uid="{00000000-0005-0000-0000-0000246B0000}"/>
    <cellStyle name="20% - Accent1 3 5 2 2 2 9" xfId="27594" xr:uid="{00000000-0005-0000-0000-0000256B0000}"/>
    <cellStyle name="20% - Accent1 3 5 2 2 2 9 2" xfId="27595" xr:uid="{00000000-0005-0000-0000-0000266B0000}"/>
    <cellStyle name="20% - Accent1 3 5 2 2 3" xfId="27596" xr:uid="{00000000-0005-0000-0000-0000276B0000}"/>
    <cellStyle name="20% - Accent1 3 5 2 2 3 10" xfId="27597" xr:uid="{00000000-0005-0000-0000-0000286B0000}"/>
    <cellStyle name="20% - Accent1 3 5 2 2 3 10 2" xfId="27598" xr:uid="{00000000-0005-0000-0000-0000296B0000}"/>
    <cellStyle name="20% - Accent1 3 5 2 2 3 11" xfId="27599" xr:uid="{00000000-0005-0000-0000-00002A6B0000}"/>
    <cellStyle name="20% - Accent1 3 5 2 2 3 2" xfId="27600" xr:uid="{00000000-0005-0000-0000-00002B6B0000}"/>
    <cellStyle name="20% - Accent1 3 5 2 2 3 2 2" xfId="27601" xr:uid="{00000000-0005-0000-0000-00002C6B0000}"/>
    <cellStyle name="20% - Accent1 3 5 2 2 3 2 2 2" xfId="27602" xr:uid="{00000000-0005-0000-0000-00002D6B0000}"/>
    <cellStyle name="20% - Accent1 3 5 2 2 3 2 2 2 2" xfId="27603" xr:uid="{00000000-0005-0000-0000-00002E6B0000}"/>
    <cellStyle name="20% - Accent1 3 5 2 2 3 2 2 2 2 2" xfId="27604" xr:uid="{00000000-0005-0000-0000-00002F6B0000}"/>
    <cellStyle name="20% - Accent1 3 5 2 2 3 2 2 2 3" xfId="27605" xr:uid="{00000000-0005-0000-0000-0000306B0000}"/>
    <cellStyle name="20% - Accent1 3 5 2 2 3 2 2 3" xfId="27606" xr:uid="{00000000-0005-0000-0000-0000316B0000}"/>
    <cellStyle name="20% - Accent1 3 5 2 2 3 2 2 3 2" xfId="27607" xr:uid="{00000000-0005-0000-0000-0000326B0000}"/>
    <cellStyle name="20% - Accent1 3 5 2 2 3 2 2 4" xfId="27608" xr:uid="{00000000-0005-0000-0000-0000336B0000}"/>
    <cellStyle name="20% - Accent1 3 5 2 2 3 2 3" xfId="27609" xr:uid="{00000000-0005-0000-0000-0000346B0000}"/>
    <cellStyle name="20% - Accent1 3 5 2 2 3 2 3 2" xfId="27610" xr:uid="{00000000-0005-0000-0000-0000356B0000}"/>
    <cellStyle name="20% - Accent1 3 5 2 2 3 2 3 2 2" xfId="27611" xr:uid="{00000000-0005-0000-0000-0000366B0000}"/>
    <cellStyle name="20% - Accent1 3 5 2 2 3 2 3 2 2 2" xfId="27612" xr:uid="{00000000-0005-0000-0000-0000376B0000}"/>
    <cellStyle name="20% - Accent1 3 5 2 2 3 2 3 2 3" xfId="27613" xr:uid="{00000000-0005-0000-0000-0000386B0000}"/>
    <cellStyle name="20% - Accent1 3 5 2 2 3 2 3 3" xfId="27614" xr:uid="{00000000-0005-0000-0000-0000396B0000}"/>
    <cellStyle name="20% - Accent1 3 5 2 2 3 2 3 3 2" xfId="27615" xr:uid="{00000000-0005-0000-0000-00003A6B0000}"/>
    <cellStyle name="20% - Accent1 3 5 2 2 3 2 3 4" xfId="27616" xr:uid="{00000000-0005-0000-0000-00003B6B0000}"/>
    <cellStyle name="20% - Accent1 3 5 2 2 3 2 4" xfId="27617" xr:uid="{00000000-0005-0000-0000-00003C6B0000}"/>
    <cellStyle name="20% - Accent1 3 5 2 2 3 2 4 2" xfId="27618" xr:uid="{00000000-0005-0000-0000-00003D6B0000}"/>
    <cellStyle name="20% - Accent1 3 5 2 2 3 2 4 2 2" xfId="27619" xr:uid="{00000000-0005-0000-0000-00003E6B0000}"/>
    <cellStyle name="20% - Accent1 3 5 2 2 3 2 4 2 2 2" xfId="27620" xr:uid="{00000000-0005-0000-0000-00003F6B0000}"/>
    <cellStyle name="20% - Accent1 3 5 2 2 3 2 4 2 3" xfId="27621" xr:uid="{00000000-0005-0000-0000-0000406B0000}"/>
    <cellStyle name="20% - Accent1 3 5 2 2 3 2 4 3" xfId="27622" xr:uid="{00000000-0005-0000-0000-0000416B0000}"/>
    <cellStyle name="20% - Accent1 3 5 2 2 3 2 4 3 2" xfId="27623" xr:uid="{00000000-0005-0000-0000-0000426B0000}"/>
    <cellStyle name="20% - Accent1 3 5 2 2 3 2 4 4" xfId="27624" xr:uid="{00000000-0005-0000-0000-0000436B0000}"/>
    <cellStyle name="20% - Accent1 3 5 2 2 3 2 5" xfId="27625" xr:uid="{00000000-0005-0000-0000-0000446B0000}"/>
    <cellStyle name="20% - Accent1 3 5 2 2 3 2 5 2" xfId="27626" xr:uid="{00000000-0005-0000-0000-0000456B0000}"/>
    <cellStyle name="20% - Accent1 3 5 2 2 3 2 5 2 2" xfId="27627" xr:uid="{00000000-0005-0000-0000-0000466B0000}"/>
    <cellStyle name="20% - Accent1 3 5 2 2 3 2 5 3" xfId="27628" xr:uid="{00000000-0005-0000-0000-0000476B0000}"/>
    <cellStyle name="20% - Accent1 3 5 2 2 3 2 6" xfId="27629" xr:uid="{00000000-0005-0000-0000-0000486B0000}"/>
    <cellStyle name="20% - Accent1 3 5 2 2 3 2 6 2" xfId="27630" xr:uid="{00000000-0005-0000-0000-0000496B0000}"/>
    <cellStyle name="20% - Accent1 3 5 2 2 3 2 6 2 2" xfId="27631" xr:uid="{00000000-0005-0000-0000-00004A6B0000}"/>
    <cellStyle name="20% - Accent1 3 5 2 2 3 2 6 3" xfId="27632" xr:uid="{00000000-0005-0000-0000-00004B6B0000}"/>
    <cellStyle name="20% - Accent1 3 5 2 2 3 2 7" xfId="27633" xr:uid="{00000000-0005-0000-0000-00004C6B0000}"/>
    <cellStyle name="20% - Accent1 3 5 2 2 3 2 7 2" xfId="27634" xr:uid="{00000000-0005-0000-0000-00004D6B0000}"/>
    <cellStyle name="20% - Accent1 3 5 2 2 3 2 8" xfId="27635" xr:uid="{00000000-0005-0000-0000-00004E6B0000}"/>
    <cellStyle name="20% - Accent1 3 5 2 2 3 2 8 2" xfId="27636" xr:uid="{00000000-0005-0000-0000-00004F6B0000}"/>
    <cellStyle name="20% - Accent1 3 5 2 2 3 2 9" xfId="27637" xr:uid="{00000000-0005-0000-0000-0000506B0000}"/>
    <cellStyle name="20% - Accent1 3 5 2 2 3 3" xfId="27638" xr:uid="{00000000-0005-0000-0000-0000516B0000}"/>
    <cellStyle name="20% - Accent1 3 5 2 2 3 3 2" xfId="27639" xr:uid="{00000000-0005-0000-0000-0000526B0000}"/>
    <cellStyle name="20% - Accent1 3 5 2 2 3 3 2 2" xfId="27640" xr:uid="{00000000-0005-0000-0000-0000536B0000}"/>
    <cellStyle name="20% - Accent1 3 5 2 2 3 3 2 2 2" xfId="27641" xr:uid="{00000000-0005-0000-0000-0000546B0000}"/>
    <cellStyle name="20% - Accent1 3 5 2 2 3 3 2 2 2 2" xfId="27642" xr:uid="{00000000-0005-0000-0000-0000556B0000}"/>
    <cellStyle name="20% - Accent1 3 5 2 2 3 3 2 2 3" xfId="27643" xr:uid="{00000000-0005-0000-0000-0000566B0000}"/>
    <cellStyle name="20% - Accent1 3 5 2 2 3 3 2 3" xfId="27644" xr:uid="{00000000-0005-0000-0000-0000576B0000}"/>
    <cellStyle name="20% - Accent1 3 5 2 2 3 3 2 3 2" xfId="27645" xr:uid="{00000000-0005-0000-0000-0000586B0000}"/>
    <cellStyle name="20% - Accent1 3 5 2 2 3 3 2 4" xfId="27646" xr:uid="{00000000-0005-0000-0000-0000596B0000}"/>
    <cellStyle name="20% - Accent1 3 5 2 2 3 3 3" xfId="27647" xr:uid="{00000000-0005-0000-0000-00005A6B0000}"/>
    <cellStyle name="20% - Accent1 3 5 2 2 3 3 3 2" xfId="27648" xr:uid="{00000000-0005-0000-0000-00005B6B0000}"/>
    <cellStyle name="20% - Accent1 3 5 2 2 3 3 3 2 2" xfId="27649" xr:uid="{00000000-0005-0000-0000-00005C6B0000}"/>
    <cellStyle name="20% - Accent1 3 5 2 2 3 3 3 2 2 2" xfId="27650" xr:uid="{00000000-0005-0000-0000-00005D6B0000}"/>
    <cellStyle name="20% - Accent1 3 5 2 2 3 3 3 2 3" xfId="27651" xr:uid="{00000000-0005-0000-0000-00005E6B0000}"/>
    <cellStyle name="20% - Accent1 3 5 2 2 3 3 3 3" xfId="27652" xr:uid="{00000000-0005-0000-0000-00005F6B0000}"/>
    <cellStyle name="20% - Accent1 3 5 2 2 3 3 3 3 2" xfId="27653" xr:uid="{00000000-0005-0000-0000-0000606B0000}"/>
    <cellStyle name="20% - Accent1 3 5 2 2 3 3 3 4" xfId="27654" xr:uid="{00000000-0005-0000-0000-0000616B0000}"/>
    <cellStyle name="20% - Accent1 3 5 2 2 3 3 4" xfId="27655" xr:uid="{00000000-0005-0000-0000-0000626B0000}"/>
    <cellStyle name="20% - Accent1 3 5 2 2 3 3 4 2" xfId="27656" xr:uid="{00000000-0005-0000-0000-0000636B0000}"/>
    <cellStyle name="20% - Accent1 3 5 2 2 3 3 4 2 2" xfId="27657" xr:uid="{00000000-0005-0000-0000-0000646B0000}"/>
    <cellStyle name="20% - Accent1 3 5 2 2 3 3 4 2 2 2" xfId="27658" xr:uid="{00000000-0005-0000-0000-0000656B0000}"/>
    <cellStyle name="20% - Accent1 3 5 2 2 3 3 4 2 3" xfId="27659" xr:uid="{00000000-0005-0000-0000-0000666B0000}"/>
    <cellStyle name="20% - Accent1 3 5 2 2 3 3 4 3" xfId="27660" xr:uid="{00000000-0005-0000-0000-0000676B0000}"/>
    <cellStyle name="20% - Accent1 3 5 2 2 3 3 4 3 2" xfId="27661" xr:uid="{00000000-0005-0000-0000-0000686B0000}"/>
    <cellStyle name="20% - Accent1 3 5 2 2 3 3 4 4" xfId="27662" xr:uid="{00000000-0005-0000-0000-0000696B0000}"/>
    <cellStyle name="20% - Accent1 3 5 2 2 3 3 5" xfId="27663" xr:uid="{00000000-0005-0000-0000-00006A6B0000}"/>
    <cellStyle name="20% - Accent1 3 5 2 2 3 3 5 2" xfId="27664" xr:uid="{00000000-0005-0000-0000-00006B6B0000}"/>
    <cellStyle name="20% - Accent1 3 5 2 2 3 3 5 2 2" xfId="27665" xr:uid="{00000000-0005-0000-0000-00006C6B0000}"/>
    <cellStyle name="20% - Accent1 3 5 2 2 3 3 5 3" xfId="27666" xr:uid="{00000000-0005-0000-0000-00006D6B0000}"/>
    <cellStyle name="20% - Accent1 3 5 2 2 3 3 6" xfId="27667" xr:uid="{00000000-0005-0000-0000-00006E6B0000}"/>
    <cellStyle name="20% - Accent1 3 5 2 2 3 3 6 2" xfId="27668" xr:uid="{00000000-0005-0000-0000-00006F6B0000}"/>
    <cellStyle name="20% - Accent1 3 5 2 2 3 3 6 2 2" xfId="27669" xr:uid="{00000000-0005-0000-0000-0000706B0000}"/>
    <cellStyle name="20% - Accent1 3 5 2 2 3 3 6 3" xfId="27670" xr:uid="{00000000-0005-0000-0000-0000716B0000}"/>
    <cellStyle name="20% - Accent1 3 5 2 2 3 3 7" xfId="27671" xr:uid="{00000000-0005-0000-0000-0000726B0000}"/>
    <cellStyle name="20% - Accent1 3 5 2 2 3 3 7 2" xfId="27672" xr:uid="{00000000-0005-0000-0000-0000736B0000}"/>
    <cellStyle name="20% - Accent1 3 5 2 2 3 3 8" xfId="27673" xr:uid="{00000000-0005-0000-0000-0000746B0000}"/>
    <cellStyle name="20% - Accent1 3 5 2 2 3 3 8 2" xfId="27674" xr:uid="{00000000-0005-0000-0000-0000756B0000}"/>
    <cellStyle name="20% - Accent1 3 5 2 2 3 3 9" xfId="27675" xr:uid="{00000000-0005-0000-0000-0000766B0000}"/>
    <cellStyle name="20% - Accent1 3 5 2 2 3 4" xfId="27676" xr:uid="{00000000-0005-0000-0000-0000776B0000}"/>
    <cellStyle name="20% - Accent1 3 5 2 2 3 4 2" xfId="27677" xr:uid="{00000000-0005-0000-0000-0000786B0000}"/>
    <cellStyle name="20% - Accent1 3 5 2 2 3 4 2 2" xfId="27678" xr:uid="{00000000-0005-0000-0000-0000796B0000}"/>
    <cellStyle name="20% - Accent1 3 5 2 2 3 4 2 2 2" xfId="27679" xr:uid="{00000000-0005-0000-0000-00007A6B0000}"/>
    <cellStyle name="20% - Accent1 3 5 2 2 3 4 2 3" xfId="27680" xr:uid="{00000000-0005-0000-0000-00007B6B0000}"/>
    <cellStyle name="20% - Accent1 3 5 2 2 3 4 3" xfId="27681" xr:uid="{00000000-0005-0000-0000-00007C6B0000}"/>
    <cellStyle name="20% - Accent1 3 5 2 2 3 4 3 2" xfId="27682" xr:uid="{00000000-0005-0000-0000-00007D6B0000}"/>
    <cellStyle name="20% - Accent1 3 5 2 2 3 4 4" xfId="27683" xr:uid="{00000000-0005-0000-0000-00007E6B0000}"/>
    <cellStyle name="20% - Accent1 3 5 2 2 3 5" xfId="27684" xr:uid="{00000000-0005-0000-0000-00007F6B0000}"/>
    <cellStyle name="20% - Accent1 3 5 2 2 3 5 2" xfId="27685" xr:uid="{00000000-0005-0000-0000-0000806B0000}"/>
    <cellStyle name="20% - Accent1 3 5 2 2 3 5 2 2" xfId="27686" xr:uid="{00000000-0005-0000-0000-0000816B0000}"/>
    <cellStyle name="20% - Accent1 3 5 2 2 3 5 2 2 2" xfId="27687" xr:uid="{00000000-0005-0000-0000-0000826B0000}"/>
    <cellStyle name="20% - Accent1 3 5 2 2 3 5 2 3" xfId="27688" xr:uid="{00000000-0005-0000-0000-0000836B0000}"/>
    <cellStyle name="20% - Accent1 3 5 2 2 3 5 3" xfId="27689" xr:uid="{00000000-0005-0000-0000-0000846B0000}"/>
    <cellStyle name="20% - Accent1 3 5 2 2 3 5 3 2" xfId="27690" xr:uid="{00000000-0005-0000-0000-0000856B0000}"/>
    <cellStyle name="20% - Accent1 3 5 2 2 3 5 4" xfId="27691" xr:uid="{00000000-0005-0000-0000-0000866B0000}"/>
    <cellStyle name="20% - Accent1 3 5 2 2 3 6" xfId="27692" xr:uid="{00000000-0005-0000-0000-0000876B0000}"/>
    <cellStyle name="20% - Accent1 3 5 2 2 3 6 2" xfId="27693" xr:uid="{00000000-0005-0000-0000-0000886B0000}"/>
    <cellStyle name="20% - Accent1 3 5 2 2 3 6 2 2" xfId="27694" xr:uid="{00000000-0005-0000-0000-0000896B0000}"/>
    <cellStyle name="20% - Accent1 3 5 2 2 3 6 2 2 2" xfId="27695" xr:uid="{00000000-0005-0000-0000-00008A6B0000}"/>
    <cellStyle name="20% - Accent1 3 5 2 2 3 6 2 3" xfId="27696" xr:uid="{00000000-0005-0000-0000-00008B6B0000}"/>
    <cellStyle name="20% - Accent1 3 5 2 2 3 6 3" xfId="27697" xr:uid="{00000000-0005-0000-0000-00008C6B0000}"/>
    <cellStyle name="20% - Accent1 3 5 2 2 3 6 3 2" xfId="27698" xr:uid="{00000000-0005-0000-0000-00008D6B0000}"/>
    <cellStyle name="20% - Accent1 3 5 2 2 3 6 4" xfId="27699" xr:uid="{00000000-0005-0000-0000-00008E6B0000}"/>
    <cellStyle name="20% - Accent1 3 5 2 2 3 7" xfId="27700" xr:uid="{00000000-0005-0000-0000-00008F6B0000}"/>
    <cellStyle name="20% - Accent1 3 5 2 2 3 7 2" xfId="27701" xr:uid="{00000000-0005-0000-0000-0000906B0000}"/>
    <cellStyle name="20% - Accent1 3 5 2 2 3 7 2 2" xfId="27702" xr:uid="{00000000-0005-0000-0000-0000916B0000}"/>
    <cellStyle name="20% - Accent1 3 5 2 2 3 7 3" xfId="27703" xr:uid="{00000000-0005-0000-0000-0000926B0000}"/>
    <cellStyle name="20% - Accent1 3 5 2 2 3 8" xfId="27704" xr:uid="{00000000-0005-0000-0000-0000936B0000}"/>
    <cellStyle name="20% - Accent1 3 5 2 2 3 8 2" xfId="27705" xr:uid="{00000000-0005-0000-0000-0000946B0000}"/>
    <cellStyle name="20% - Accent1 3 5 2 2 3 8 2 2" xfId="27706" xr:uid="{00000000-0005-0000-0000-0000956B0000}"/>
    <cellStyle name="20% - Accent1 3 5 2 2 3 8 3" xfId="27707" xr:uid="{00000000-0005-0000-0000-0000966B0000}"/>
    <cellStyle name="20% - Accent1 3 5 2 2 3 9" xfId="27708" xr:uid="{00000000-0005-0000-0000-0000976B0000}"/>
    <cellStyle name="20% - Accent1 3 5 2 2 3 9 2" xfId="27709" xr:uid="{00000000-0005-0000-0000-0000986B0000}"/>
    <cellStyle name="20% - Accent1 3 5 2 2 4" xfId="27710" xr:uid="{00000000-0005-0000-0000-0000996B0000}"/>
    <cellStyle name="20% - Accent1 3 5 2 2 4 10" xfId="27711" xr:uid="{00000000-0005-0000-0000-00009A6B0000}"/>
    <cellStyle name="20% - Accent1 3 5 2 2 4 10 2" xfId="27712" xr:uid="{00000000-0005-0000-0000-00009B6B0000}"/>
    <cellStyle name="20% - Accent1 3 5 2 2 4 11" xfId="27713" xr:uid="{00000000-0005-0000-0000-00009C6B0000}"/>
    <cellStyle name="20% - Accent1 3 5 2 2 4 2" xfId="27714" xr:uid="{00000000-0005-0000-0000-00009D6B0000}"/>
    <cellStyle name="20% - Accent1 3 5 2 2 4 2 2" xfId="27715" xr:uid="{00000000-0005-0000-0000-00009E6B0000}"/>
    <cellStyle name="20% - Accent1 3 5 2 2 4 2 2 2" xfId="27716" xr:uid="{00000000-0005-0000-0000-00009F6B0000}"/>
    <cellStyle name="20% - Accent1 3 5 2 2 4 2 2 2 2" xfId="27717" xr:uid="{00000000-0005-0000-0000-0000A06B0000}"/>
    <cellStyle name="20% - Accent1 3 5 2 2 4 2 2 2 2 2" xfId="27718" xr:uid="{00000000-0005-0000-0000-0000A16B0000}"/>
    <cellStyle name="20% - Accent1 3 5 2 2 4 2 2 2 3" xfId="27719" xr:uid="{00000000-0005-0000-0000-0000A26B0000}"/>
    <cellStyle name="20% - Accent1 3 5 2 2 4 2 2 3" xfId="27720" xr:uid="{00000000-0005-0000-0000-0000A36B0000}"/>
    <cellStyle name="20% - Accent1 3 5 2 2 4 2 2 3 2" xfId="27721" xr:uid="{00000000-0005-0000-0000-0000A46B0000}"/>
    <cellStyle name="20% - Accent1 3 5 2 2 4 2 2 4" xfId="27722" xr:uid="{00000000-0005-0000-0000-0000A56B0000}"/>
    <cellStyle name="20% - Accent1 3 5 2 2 4 2 3" xfId="27723" xr:uid="{00000000-0005-0000-0000-0000A66B0000}"/>
    <cellStyle name="20% - Accent1 3 5 2 2 4 2 3 2" xfId="27724" xr:uid="{00000000-0005-0000-0000-0000A76B0000}"/>
    <cellStyle name="20% - Accent1 3 5 2 2 4 2 3 2 2" xfId="27725" xr:uid="{00000000-0005-0000-0000-0000A86B0000}"/>
    <cellStyle name="20% - Accent1 3 5 2 2 4 2 3 2 2 2" xfId="27726" xr:uid="{00000000-0005-0000-0000-0000A96B0000}"/>
    <cellStyle name="20% - Accent1 3 5 2 2 4 2 3 2 3" xfId="27727" xr:uid="{00000000-0005-0000-0000-0000AA6B0000}"/>
    <cellStyle name="20% - Accent1 3 5 2 2 4 2 3 3" xfId="27728" xr:uid="{00000000-0005-0000-0000-0000AB6B0000}"/>
    <cellStyle name="20% - Accent1 3 5 2 2 4 2 3 3 2" xfId="27729" xr:uid="{00000000-0005-0000-0000-0000AC6B0000}"/>
    <cellStyle name="20% - Accent1 3 5 2 2 4 2 3 4" xfId="27730" xr:uid="{00000000-0005-0000-0000-0000AD6B0000}"/>
    <cellStyle name="20% - Accent1 3 5 2 2 4 2 4" xfId="27731" xr:uid="{00000000-0005-0000-0000-0000AE6B0000}"/>
    <cellStyle name="20% - Accent1 3 5 2 2 4 2 4 2" xfId="27732" xr:uid="{00000000-0005-0000-0000-0000AF6B0000}"/>
    <cellStyle name="20% - Accent1 3 5 2 2 4 2 4 2 2" xfId="27733" xr:uid="{00000000-0005-0000-0000-0000B06B0000}"/>
    <cellStyle name="20% - Accent1 3 5 2 2 4 2 4 2 2 2" xfId="27734" xr:uid="{00000000-0005-0000-0000-0000B16B0000}"/>
    <cellStyle name="20% - Accent1 3 5 2 2 4 2 4 2 3" xfId="27735" xr:uid="{00000000-0005-0000-0000-0000B26B0000}"/>
    <cellStyle name="20% - Accent1 3 5 2 2 4 2 4 3" xfId="27736" xr:uid="{00000000-0005-0000-0000-0000B36B0000}"/>
    <cellStyle name="20% - Accent1 3 5 2 2 4 2 4 3 2" xfId="27737" xr:uid="{00000000-0005-0000-0000-0000B46B0000}"/>
    <cellStyle name="20% - Accent1 3 5 2 2 4 2 4 4" xfId="27738" xr:uid="{00000000-0005-0000-0000-0000B56B0000}"/>
    <cellStyle name="20% - Accent1 3 5 2 2 4 2 5" xfId="27739" xr:uid="{00000000-0005-0000-0000-0000B66B0000}"/>
    <cellStyle name="20% - Accent1 3 5 2 2 4 2 5 2" xfId="27740" xr:uid="{00000000-0005-0000-0000-0000B76B0000}"/>
    <cellStyle name="20% - Accent1 3 5 2 2 4 2 5 2 2" xfId="27741" xr:uid="{00000000-0005-0000-0000-0000B86B0000}"/>
    <cellStyle name="20% - Accent1 3 5 2 2 4 2 5 3" xfId="27742" xr:uid="{00000000-0005-0000-0000-0000B96B0000}"/>
    <cellStyle name="20% - Accent1 3 5 2 2 4 2 6" xfId="27743" xr:uid="{00000000-0005-0000-0000-0000BA6B0000}"/>
    <cellStyle name="20% - Accent1 3 5 2 2 4 2 6 2" xfId="27744" xr:uid="{00000000-0005-0000-0000-0000BB6B0000}"/>
    <cellStyle name="20% - Accent1 3 5 2 2 4 2 6 2 2" xfId="27745" xr:uid="{00000000-0005-0000-0000-0000BC6B0000}"/>
    <cellStyle name="20% - Accent1 3 5 2 2 4 2 6 3" xfId="27746" xr:uid="{00000000-0005-0000-0000-0000BD6B0000}"/>
    <cellStyle name="20% - Accent1 3 5 2 2 4 2 7" xfId="27747" xr:uid="{00000000-0005-0000-0000-0000BE6B0000}"/>
    <cellStyle name="20% - Accent1 3 5 2 2 4 2 7 2" xfId="27748" xr:uid="{00000000-0005-0000-0000-0000BF6B0000}"/>
    <cellStyle name="20% - Accent1 3 5 2 2 4 2 8" xfId="27749" xr:uid="{00000000-0005-0000-0000-0000C06B0000}"/>
    <cellStyle name="20% - Accent1 3 5 2 2 4 2 8 2" xfId="27750" xr:uid="{00000000-0005-0000-0000-0000C16B0000}"/>
    <cellStyle name="20% - Accent1 3 5 2 2 4 2 9" xfId="27751" xr:uid="{00000000-0005-0000-0000-0000C26B0000}"/>
    <cellStyle name="20% - Accent1 3 5 2 2 4 3" xfId="27752" xr:uid="{00000000-0005-0000-0000-0000C36B0000}"/>
    <cellStyle name="20% - Accent1 3 5 2 2 4 3 2" xfId="27753" xr:uid="{00000000-0005-0000-0000-0000C46B0000}"/>
    <cellStyle name="20% - Accent1 3 5 2 2 4 3 2 2" xfId="27754" xr:uid="{00000000-0005-0000-0000-0000C56B0000}"/>
    <cellStyle name="20% - Accent1 3 5 2 2 4 3 2 2 2" xfId="27755" xr:uid="{00000000-0005-0000-0000-0000C66B0000}"/>
    <cellStyle name="20% - Accent1 3 5 2 2 4 3 2 2 2 2" xfId="27756" xr:uid="{00000000-0005-0000-0000-0000C76B0000}"/>
    <cellStyle name="20% - Accent1 3 5 2 2 4 3 2 2 3" xfId="27757" xr:uid="{00000000-0005-0000-0000-0000C86B0000}"/>
    <cellStyle name="20% - Accent1 3 5 2 2 4 3 2 3" xfId="27758" xr:uid="{00000000-0005-0000-0000-0000C96B0000}"/>
    <cellStyle name="20% - Accent1 3 5 2 2 4 3 2 3 2" xfId="27759" xr:uid="{00000000-0005-0000-0000-0000CA6B0000}"/>
    <cellStyle name="20% - Accent1 3 5 2 2 4 3 2 4" xfId="27760" xr:uid="{00000000-0005-0000-0000-0000CB6B0000}"/>
    <cellStyle name="20% - Accent1 3 5 2 2 4 3 3" xfId="27761" xr:uid="{00000000-0005-0000-0000-0000CC6B0000}"/>
    <cellStyle name="20% - Accent1 3 5 2 2 4 3 3 2" xfId="27762" xr:uid="{00000000-0005-0000-0000-0000CD6B0000}"/>
    <cellStyle name="20% - Accent1 3 5 2 2 4 3 3 2 2" xfId="27763" xr:uid="{00000000-0005-0000-0000-0000CE6B0000}"/>
    <cellStyle name="20% - Accent1 3 5 2 2 4 3 3 2 2 2" xfId="27764" xr:uid="{00000000-0005-0000-0000-0000CF6B0000}"/>
    <cellStyle name="20% - Accent1 3 5 2 2 4 3 3 2 3" xfId="27765" xr:uid="{00000000-0005-0000-0000-0000D06B0000}"/>
    <cellStyle name="20% - Accent1 3 5 2 2 4 3 3 3" xfId="27766" xr:uid="{00000000-0005-0000-0000-0000D16B0000}"/>
    <cellStyle name="20% - Accent1 3 5 2 2 4 3 3 3 2" xfId="27767" xr:uid="{00000000-0005-0000-0000-0000D26B0000}"/>
    <cellStyle name="20% - Accent1 3 5 2 2 4 3 3 4" xfId="27768" xr:uid="{00000000-0005-0000-0000-0000D36B0000}"/>
    <cellStyle name="20% - Accent1 3 5 2 2 4 3 4" xfId="27769" xr:uid="{00000000-0005-0000-0000-0000D46B0000}"/>
    <cellStyle name="20% - Accent1 3 5 2 2 4 3 4 2" xfId="27770" xr:uid="{00000000-0005-0000-0000-0000D56B0000}"/>
    <cellStyle name="20% - Accent1 3 5 2 2 4 3 4 2 2" xfId="27771" xr:uid="{00000000-0005-0000-0000-0000D66B0000}"/>
    <cellStyle name="20% - Accent1 3 5 2 2 4 3 4 2 2 2" xfId="27772" xr:uid="{00000000-0005-0000-0000-0000D76B0000}"/>
    <cellStyle name="20% - Accent1 3 5 2 2 4 3 4 2 3" xfId="27773" xr:uid="{00000000-0005-0000-0000-0000D86B0000}"/>
    <cellStyle name="20% - Accent1 3 5 2 2 4 3 4 3" xfId="27774" xr:uid="{00000000-0005-0000-0000-0000D96B0000}"/>
    <cellStyle name="20% - Accent1 3 5 2 2 4 3 4 3 2" xfId="27775" xr:uid="{00000000-0005-0000-0000-0000DA6B0000}"/>
    <cellStyle name="20% - Accent1 3 5 2 2 4 3 4 4" xfId="27776" xr:uid="{00000000-0005-0000-0000-0000DB6B0000}"/>
    <cellStyle name="20% - Accent1 3 5 2 2 4 3 5" xfId="27777" xr:uid="{00000000-0005-0000-0000-0000DC6B0000}"/>
    <cellStyle name="20% - Accent1 3 5 2 2 4 3 5 2" xfId="27778" xr:uid="{00000000-0005-0000-0000-0000DD6B0000}"/>
    <cellStyle name="20% - Accent1 3 5 2 2 4 3 5 2 2" xfId="27779" xr:uid="{00000000-0005-0000-0000-0000DE6B0000}"/>
    <cellStyle name="20% - Accent1 3 5 2 2 4 3 5 3" xfId="27780" xr:uid="{00000000-0005-0000-0000-0000DF6B0000}"/>
    <cellStyle name="20% - Accent1 3 5 2 2 4 3 6" xfId="27781" xr:uid="{00000000-0005-0000-0000-0000E06B0000}"/>
    <cellStyle name="20% - Accent1 3 5 2 2 4 3 6 2" xfId="27782" xr:uid="{00000000-0005-0000-0000-0000E16B0000}"/>
    <cellStyle name="20% - Accent1 3 5 2 2 4 3 6 2 2" xfId="27783" xr:uid="{00000000-0005-0000-0000-0000E26B0000}"/>
    <cellStyle name="20% - Accent1 3 5 2 2 4 3 6 3" xfId="27784" xr:uid="{00000000-0005-0000-0000-0000E36B0000}"/>
    <cellStyle name="20% - Accent1 3 5 2 2 4 3 7" xfId="27785" xr:uid="{00000000-0005-0000-0000-0000E46B0000}"/>
    <cellStyle name="20% - Accent1 3 5 2 2 4 3 7 2" xfId="27786" xr:uid="{00000000-0005-0000-0000-0000E56B0000}"/>
    <cellStyle name="20% - Accent1 3 5 2 2 4 3 8" xfId="27787" xr:uid="{00000000-0005-0000-0000-0000E66B0000}"/>
    <cellStyle name="20% - Accent1 3 5 2 2 4 3 8 2" xfId="27788" xr:uid="{00000000-0005-0000-0000-0000E76B0000}"/>
    <cellStyle name="20% - Accent1 3 5 2 2 4 3 9" xfId="27789" xr:uid="{00000000-0005-0000-0000-0000E86B0000}"/>
    <cellStyle name="20% - Accent1 3 5 2 2 4 4" xfId="27790" xr:uid="{00000000-0005-0000-0000-0000E96B0000}"/>
    <cellStyle name="20% - Accent1 3 5 2 2 4 4 2" xfId="27791" xr:uid="{00000000-0005-0000-0000-0000EA6B0000}"/>
    <cellStyle name="20% - Accent1 3 5 2 2 4 4 2 2" xfId="27792" xr:uid="{00000000-0005-0000-0000-0000EB6B0000}"/>
    <cellStyle name="20% - Accent1 3 5 2 2 4 4 2 2 2" xfId="27793" xr:uid="{00000000-0005-0000-0000-0000EC6B0000}"/>
    <cellStyle name="20% - Accent1 3 5 2 2 4 4 2 3" xfId="27794" xr:uid="{00000000-0005-0000-0000-0000ED6B0000}"/>
    <cellStyle name="20% - Accent1 3 5 2 2 4 4 3" xfId="27795" xr:uid="{00000000-0005-0000-0000-0000EE6B0000}"/>
    <cellStyle name="20% - Accent1 3 5 2 2 4 4 3 2" xfId="27796" xr:uid="{00000000-0005-0000-0000-0000EF6B0000}"/>
    <cellStyle name="20% - Accent1 3 5 2 2 4 4 4" xfId="27797" xr:uid="{00000000-0005-0000-0000-0000F06B0000}"/>
    <cellStyle name="20% - Accent1 3 5 2 2 4 5" xfId="27798" xr:uid="{00000000-0005-0000-0000-0000F16B0000}"/>
    <cellStyle name="20% - Accent1 3 5 2 2 4 5 2" xfId="27799" xr:uid="{00000000-0005-0000-0000-0000F26B0000}"/>
    <cellStyle name="20% - Accent1 3 5 2 2 4 5 2 2" xfId="27800" xr:uid="{00000000-0005-0000-0000-0000F36B0000}"/>
    <cellStyle name="20% - Accent1 3 5 2 2 4 5 2 2 2" xfId="27801" xr:uid="{00000000-0005-0000-0000-0000F46B0000}"/>
    <cellStyle name="20% - Accent1 3 5 2 2 4 5 2 3" xfId="27802" xr:uid="{00000000-0005-0000-0000-0000F56B0000}"/>
    <cellStyle name="20% - Accent1 3 5 2 2 4 5 3" xfId="27803" xr:uid="{00000000-0005-0000-0000-0000F66B0000}"/>
    <cellStyle name="20% - Accent1 3 5 2 2 4 5 3 2" xfId="27804" xr:uid="{00000000-0005-0000-0000-0000F76B0000}"/>
    <cellStyle name="20% - Accent1 3 5 2 2 4 5 4" xfId="27805" xr:uid="{00000000-0005-0000-0000-0000F86B0000}"/>
    <cellStyle name="20% - Accent1 3 5 2 2 4 6" xfId="27806" xr:uid="{00000000-0005-0000-0000-0000F96B0000}"/>
    <cellStyle name="20% - Accent1 3 5 2 2 4 6 2" xfId="27807" xr:uid="{00000000-0005-0000-0000-0000FA6B0000}"/>
    <cellStyle name="20% - Accent1 3 5 2 2 4 6 2 2" xfId="27808" xr:uid="{00000000-0005-0000-0000-0000FB6B0000}"/>
    <cellStyle name="20% - Accent1 3 5 2 2 4 6 2 2 2" xfId="27809" xr:uid="{00000000-0005-0000-0000-0000FC6B0000}"/>
    <cellStyle name="20% - Accent1 3 5 2 2 4 6 2 3" xfId="27810" xr:uid="{00000000-0005-0000-0000-0000FD6B0000}"/>
    <cellStyle name="20% - Accent1 3 5 2 2 4 6 3" xfId="27811" xr:uid="{00000000-0005-0000-0000-0000FE6B0000}"/>
    <cellStyle name="20% - Accent1 3 5 2 2 4 6 3 2" xfId="27812" xr:uid="{00000000-0005-0000-0000-0000FF6B0000}"/>
    <cellStyle name="20% - Accent1 3 5 2 2 4 6 4" xfId="27813" xr:uid="{00000000-0005-0000-0000-0000006C0000}"/>
    <cellStyle name="20% - Accent1 3 5 2 2 4 7" xfId="27814" xr:uid="{00000000-0005-0000-0000-0000016C0000}"/>
    <cellStyle name="20% - Accent1 3 5 2 2 4 7 2" xfId="27815" xr:uid="{00000000-0005-0000-0000-0000026C0000}"/>
    <cellStyle name="20% - Accent1 3 5 2 2 4 7 2 2" xfId="27816" xr:uid="{00000000-0005-0000-0000-0000036C0000}"/>
    <cellStyle name="20% - Accent1 3 5 2 2 4 7 3" xfId="27817" xr:uid="{00000000-0005-0000-0000-0000046C0000}"/>
    <cellStyle name="20% - Accent1 3 5 2 2 4 8" xfId="27818" xr:uid="{00000000-0005-0000-0000-0000056C0000}"/>
    <cellStyle name="20% - Accent1 3 5 2 2 4 8 2" xfId="27819" xr:uid="{00000000-0005-0000-0000-0000066C0000}"/>
    <cellStyle name="20% - Accent1 3 5 2 2 4 8 2 2" xfId="27820" xr:uid="{00000000-0005-0000-0000-0000076C0000}"/>
    <cellStyle name="20% - Accent1 3 5 2 2 4 8 3" xfId="27821" xr:uid="{00000000-0005-0000-0000-0000086C0000}"/>
    <cellStyle name="20% - Accent1 3 5 2 2 4 9" xfId="27822" xr:uid="{00000000-0005-0000-0000-0000096C0000}"/>
    <cellStyle name="20% - Accent1 3 5 2 2 4 9 2" xfId="27823" xr:uid="{00000000-0005-0000-0000-00000A6C0000}"/>
    <cellStyle name="20% - Accent1 3 5 2 2 5" xfId="27824" xr:uid="{00000000-0005-0000-0000-00000B6C0000}"/>
    <cellStyle name="20% - Accent1 3 5 2 2 5 2" xfId="27825" xr:uid="{00000000-0005-0000-0000-00000C6C0000}"/>
    <cellStyle name="20% - Accent1 3 5 2 2 5 2 2" xfId="27826" xr:uid="{00000000-0005-0000-0000-00000D6C0000}"/>
    <cellStyle name="20% - Accent1 3 5 2 2 5 2 2 2" xfId="27827" xr:uid="{00000000-0005-0000-0000-00000E6C0000}"/>
    <cellStyle name="20% - Accent1 3 5 2 2 5 2 2 2 2" xfId="27828" xr:uid="{00000000-0005-0000-0000-00000F6C0000}"/>
    <cellStyle name="20% - Accent1 3 5 2 2 5 2 2 3" xfId="27829" xr:uid="{00000000-0005-0000-0000-0000106C0000}"/>
    <cellStyle name="20% - Accent1 3 5 2 2 5 2 3" xfId="27830" xr:uid="{00000000-0005-0000-0000-0000116C0000}"/>
    <cellStyle name="20% - Accent1 3 5 2 2 5 2 3 2" xfId="27831" xr:uid="{00000000-0005-0000-0000-0000126C0000}"/>
    <cellStyle name="20% - Accent1 3 5 2 2 5 2 4" xfId="27832" xr:uid="{00000000-0005-0000-0000-0000136C0000}"/>
    <cellStyle name="20% - Accent1 3 5 2 2 5 3" xfId="27833" xr:uid="{00000000-0005-0000-0000-0000146C0000}"/>
    <cellStyle name="20% - Accent1 3 5 2 2 5 3 2" xfId="27834" xr:uid="{00000000-0005-0000-0000-0000156C0000}"/>
    <cellStyle name="20% - Accent1 3 5 2 2 5 3 2 2" xfId="27835" xr:uid="{00000000-0005-0000-0000-0000166C0000}"/>
    <cellStyle name="20% - Accent1 3 5 2 2 5 3 2 2 2" xfId="27836" xr:uid="{00000000-0005-0000-0000-0000176C0000}"/>
    <cellStyle name="20% - Accent1 3 5 2 2 5 3 2 3" xfId="27837" xr:uid="{00000000-0005-0000-0000-0000186C0000}"/>
    <cellStyle name="20% - Accent1 3 5 2 2 5 3 3" xfId="27838" xr:uid="{00000000-0005-0000-0000-0000196C0000}"/>
    <cellStyle name="20% - Accent1 3 5 2 2 5 3 3 2" xfId="27839" xr:uid="{00000000-0005-0000-0000-00001A6C0000}"/>
    <cellStyle name="20% - Accent1 3 5 2 2 5 3 4" xfId="27840" xr:uid="{00000000-0005-0000-0000-00001B6C0000}"/>
    <cellStyle name="20% - Accent1 3 5 2 2 5 4" xfId="27841" xr:uid="{00000000-0005-0000-0000-00001C6C0000}"/>
    <cellStyle name="20% - Accent1 3 5 2 2 5 4 2" xfId="27842" xr:uid="{00000000-0005-0000-0000-00001D6C0000}"/>
    <cellStyle name="20% - Accent1 3 5 2 2 5 4 2 2" xfId="27843" xr:uid="{00000000-0005-0000-0000-00001E6C0000}"/>
    <cellStyle name="20% - Accent1 3 5 2 2 5 4 2 2 2" xfId="27844" xr:uid="{00000000-0005-0000-0000-00001F6C0000}"/>
    <cellStyle name="20% - Accent1 3 5 2 2 5 4 2 3" xfId="27845" xr:uid="{00000000-0005-0000-0000-0000206C0000}"/>
    <cellStyle name="20% - Accent1 3 5 2 2 5 4 3" xfId="27846" xr:uid="{00000000-0005-0000-0000-0000216C0000}"/>
    <cellStyle name="20% - Accent1 3 5 2 2 5 4 3 2" xfId="27847" xr:uid="{00000000-0005-0000-0000-0000226C0000}"/>
    <cellStyle name="20% - Accent1 3 5 2 2 5 4 4" xfId="27848" xr:uid="{00000000-0005-0000-0000-0000236C0000}"/>
    <cellStyle name="20% - Accent1 3 5 2 2 5 5" xfId="27849" xr:uid="{00000000-0005-0000-0000-0000246C0000}"/>
    <cellStyle name="20% - Accent1 3 5 2 2 5 5 2" xfId="27850" xr:uid="{00000000-0005-0000-0000-0000256C0000}"/>
    <cellStyle name="20% - Accent1 3 5 2 2 5 5 2 2" xfId="27851" xr:uid="{00000000-0005-0000-0000-0000266C0000}"/>
    <cellStyle name="20% - Accent1 3 5 2 2 5 5 3" xfId="27852" xr:uid="{00000000-0005-0000-0000-0000276C0000}"/>
    <cellStyle name="20% - Accent1 3 5 2 2 5 6" xfId="27853" xr:uid="{00000000-0005-0000-0000-0000286C0000}"/>
    <cellStyle name="20% - Accent1 3 5 2 2 5 6 2" xfId="27854" xr:uid="{00000000-0005-0000-0000-0000296C0000}"/>
    <cellStyle name="20% - Accent1 3 5 2 2 5 6 2 2" xfId="27855" xr:uid="{00000000-0005-0000-0000-00002A6C0000}"/>
    <cellStyle name="20% - Accent1 3 5 2 2 5 6 3" xfId="27856" xr:uid="{00000000-0005-0000-0000-00002B6C0000}"/>
    <cellStyle name="20% - Accent1 3 5 2 2 5 7" xfId="27857" xr:uid="{00000000-0005-0000-0000-00002C6C0000}"/>
    <cellStyle name="20% - Accent1 3 5 2 2 5 7 2" xfId="27858" xr:uid="{00000000-0005-0000-0000-00002D6C0000}"/>
    <cellStyle name="20% - Accent1 3 5 2 2 5 8" xfId="27859" xr:uid="{00000000-0005-0000-0000-00002E6C0000}"/>
    <cellStyle name="20% - Accent1 3 5 2 2 5 8 2" xfId="27860" xr:uid="{00000000-0005-0000-0000-00002F6C0000}"/>
    <cellStyle name="20% - Accent1 3 5 2 2 5 9" xfId="27861" xr:uid="{00000000-0005-0000-0000-0000306C0000}"/>
    <cellStyle name="20% - Accent1 3 5 2 2 6" xfId="27862" xr:uid="{00000000-0005-0000-0000-0000316C0000}"/>
    <cellStyle name="20% - Accent1 3 5 2 2 6 2" xfId="27863" xr:uid="{00000000-0005-0000-0000-0000326C0000}"/>
    <cellStyle name="20% - Accent1 3 5 2 2 6 2 2" xfId="27864" xr:uid="{00000000-0005-0000-0000-0000336C0000}"/>
    <cellStyle name="20% - Accent1 3 5 2 2 6 2 2 2" xfId="27865" xr:uid="{00000000-0005-0000-0000-0000346C0000}"/>
    <cellStyle name="20% - Accent1 3 5 2 2 6 2 2 2 2" xfId="27866" xr:uid="{00000000-0005-0000-0000-0000356C0000}"/>
    <cellStyle name="20% - Accent1 3 5 2 2 6 2 2 3" xfId="27867" xr:uid="{00000000-0005-0000-0000-0000366C0000}"/>
    <cellStyle name="20% - Accent1 3 5 2 2 6 2 3" xfId="27868" xr:uid="{00000000-0005-0000-0000-0000376C0000}"/>
    <cellStyle name="20% - Accent1 3 5 2 2 6 2 3 2" xfId="27869" xr:uid="{00000000-0005-0000-0000-0000386C0000}"/>
    <cellStyle name="20% - Accent1 3 5 2 2 6 2 4" xfId="27870" xr:uid="{00000000-0005-0000-0000-0000396C0000}"/>
    <cellStyle name="20% - Accent1 3 5 2 2 6 3" xfId="27871" xr:uid="{00000000-0005-0000-0000-00003A6C0000}"/>
    <cellStyle name="20% - Accent1 3 5 2 2 6 3 2" xfId="27872" xr:uid="{00000000-0005-0000-0000-00003B6C0000}"/>
    <cellStyle name="20% - Accent1 3 5 2 2 6 3 2 2" xfId="27873" xr:uid="{00000000-0005-0000-0000-00003C6C0000}"/>
    <cellStyle name="20% - Accent1 3 5 2 2 6 3 2 2 2" xfId="27874" xr:uid="{00000000-0005-0000-0000-00003D6C0000}"/>
    <cellStyle name="20% - Accent1 3 5 2 2 6 3 2 3" xfId="27875" xr:uid="{00000000-0005-0000-0000-00003E6C0000}"/>
    <cellStyle name="20% - Accent1 3 5 2 2 6 3 3" xfId="27876" xr:uid="{00000000-0005-0000-0000-00003F6C0000}"/>
    <cellStyle name="20% - Accent1 3 5 2 2 6 3 3 2" xfId="27877" xr:uid="{00000000-0005-0000-0000-0000406C0000}"/>
    <cellStyle name="20% - Accent1 3 5 2 2 6 3 4" xfId="27878" xr:uid="{00000000-0005-0000-0000-0000416C0000}"/>
    <cellStyle name="20% - Accent1 3 5 2 2 6 4" xfId="27879" xr:uid="{00000000-0005-0000-0000-0000426C0000}"/>
    <cellStyle name="20% - Accent1 3 5 2 2 6 4 2" xfId="27880" xr:uid="{00000000-0005-0000-0000-0000436C0000}"/>
    <cellStyle name="20% - Accent1 3 5 2 2 6 4 2 2" xfId="27881" xr:uid="{00000000-0005-0000-0000-0000446C0000}"/>
    <cellStyle name="20% - Accent1 3 5 2 2 6 4 2 2 2" xfId="27882" xr:uid="{00000000-0005-0000-0000-0000456C0000}"/>
    <cellStyle name="20% - Accent1 3 5 2 2 6 4 2 3" xfId="27883" xr:uid="{00000000-0005-0000-0000-0000466C0000}"/>
    <cellStyle name="20% - Accent1 3 5 2 2 6 4 3" xfId="27884" xr:uid="{00000000-0005-0000-0000-0000476C0000}"/>
    <cellStyle name="20% - Accent1 3 5 2 2 6 4 3 2" xfId="27885" xr:uid="{00000000-0005-0000-0000-0000486C0000}"/>
    <cellStyle name="20% - Accent1 3 5 2 2 6 4 4" xfId="27886" xr:uid="{00000000-0005-0000-0000-0000496C0000}"/>
    <cellStyle name="20% - Accent1 3 5 2 2 6 5" xfId="27887" xr:uid="{00000000-0005-0000-0000-00004A6C0000}"/>
    <cellStyle name="20% - Accent1 3 5 2 2 6 5 2" xfId="27888" xr:uid="{00000000-0005-0000-0000-00004B6C0000}"/>
    <cellStyle name="20% - Accent1 3 5 2 2 6 5 2 2" xfId="27889" xr:uid="{00000000-0005-0000-0000-00004C6C0000}"/>
    <cellStyle name="20% - Accent1 3 5 2 2 6 5 3" xfId="27890" xr:uid="{00000000-0005-0000-0000-00004D6C0000}"/>
    <cellStyle name="20% - Accent1 3 5 2 2 6 6" xfId="27891" xr:uid="{00000000-0005-0000-0000-00004E6C0000}"/>
    <cellStyle name="20% - Accent1 3 5 2 2 6 6 2" xfId="27892" xr:uid="{00000000-0005-0000-0000-00004F6C0000}"/>
    <cellStyle name="20% - Accent1 3 5 2 2 6 6 2 2" xfId="27893" xr:uid="{00000000-0005-0000-0000-0000506C0000}"/>
    <cellStyle name="20% - Accent1 3 5 2 2 6 6 3" xfId="27894" xr:uid="{00000000-0005-0000-0000-0000516C0000}"/>
    <cellStyle name="20% - Accent1 3 5 2 2 6 7" xfId="27895" xr:uid="{00000000-0005-0000-0000-0000526C0000}"/>
    <cellStyle name="20% - Accent1 3 5 2 2 6 7 2" xfId="27896" xr:uid="{00000000-0005-0000-0000-0000536C0000}"/>
    <cellStyle name="20% - Accent1 3 5 2 2 6 8" xfId="27897" xr:uid="{00000000-0005-0000-0000-0000546C0000}"/>
    <cellStyle name="20% - Accent1 3 5 2 2 6 8 2" xfId="27898" xr:uid="{00000000-0005-0000-0000-0000556C0000}"/>
    <cellStyle name="20% - Accent1 3 5 2 2 6 9" xfId="27899" xr:uid="{00000000-0005-0000-0000-0000566C0000}"/>
    <cellStyle name="20% - Accent1 3 5 2 2 7" xfId="27900" xr:uid="{00000000-0005-0000-0000-0000576C0000}"/>
    <cellStyle name="20% - Accent1 3 5 2 2 7 2" xfId="27901" xr:uid="{00000000-0005-0000-0000-0000586C0000}"/>
    <cellStyle name="20% - Accent1 3 5 2 2 7 2 2" xfId="27902" xr:uid="{00000000-0005-0000-0000-0000596C0000}"/>
    <cellStyle name="20% - Accent1 3 5 2 2 7 2 2 2" xfId="27903" xr:uid="{00000000-0005-0000-0000-00005A6C0000}"/>
    <cellStyle name="20% - Accent1 3 5 2 2 7 2 3" xfId="27904" xr:uid="{00000000-0005-0000-0000-00005B6C0000}"/>
    <cellStyle name="20% - Accent1 3 5 2 2 7 3" xfId="27905" xr:uid="{00000000-0005-0000-0000-00005C6C0000}"/>
    <cellStyle name="20% - Accent1 3 5 2 2 7 3 2" xfId="27906" xr:uid="{00000000-0005-0000-0000-00005D6C0000}"/>
    <cellStyle name="20% - Accent1 3 5 2 2 7 4" xfId="27907" xr:uid="{00000000-0005-0000-0000-00005E6C0000}"/>
    <cellStyle name="20% - Accent1 3 5 2 2 8" xfId="27908" xr:uid="{00000000-0005-0000-0000-00005F6C0000}"/>
    <cellStyle name="20% - Accent1 3 5 2 2 8 2" xfId="27909" xr:uid="{00000000-0005-0000-0000-0000606C0000}"/>
    <cellStyle name="20% - Accent1 3 5 2 2 8 2 2" xfId="27910" xr:uid="{00000000-0005-0000-0000-0000616C0000}"/>
    <cellStyle name="20% - Accent1 3 5 2 2 8 2 2 2" xfId="27911" xr:uid="{00000000-0005-0000-0000-0000626C0000}"/>
    <cellStyle name="20% - Accent1 3 5 2 2 8 2 3" xfId="27912" xr:uid="{00000000-0005-0000-0000-0000636C0000}"/>
    <cellStyle name="20% - Accent1 3 5 2 2 8 3" xfId="27913" xr:uid="{00000000-0005-0000-0000-0000646C0000}"/>
    <cellStyle name="20% - Accent1 3 5 2 2 8 3 2" xfId="27914" xr:uid="{00000000-0005-0000-0000-0000656C0000}"/>
    <cellStyle name="20% - Accent1 3 5 2 2 8 4" xfId="27915" xr:uid="{00000000-0005-0000-0000-0000666C0000}"/>
    <cellStyle name="20% - Accent1 3 5 2 2 9" xfId="27916" xr:uid="{00000000-0005-0000-0000-0000676C0000}"/>
    <cellStyle name="20% - Accent1 3 5 2 2 9 2" xfId="27917" xr:uid="{00000000-0005-0000-0000-0000686C0000}"/>
    <cellStyle name="20% - Accent1 3 5 2 2 9 2 2" xfId="27918" xr:uid="{00000000-0005-0000-0000-0000696C0000}"/>
    <cellStyle name="20% - Accent1 3 5 2 2 9 2 2 2" xfId="27919" xr:uid="{00000000-0005-0000-0000-00006A6C0000}"/>
    <cellStyle name="20% - Accent1 3 5 2 2 9 2 3" xfId="27920" xr:uid="{00000000-0005-0000-0000-00006B6C0000}"/>
    <cellStyle name="20% - Accent1 3 5 2 2 9 3" xfId="27921" xr:uid="{00000000-0005-0000-0000-00006C6C0000}"/>
    <cellStyle name="20% - Accent1 3 5 2 2 9 3 2" xfId="27922" xr:uid="{00000000-0005-0000-0000-00006D6C0000}"/>
    <cellStyle name="20% - Accent1 3 5 2 2 9 4" xfId="27923" xr:uid="{00000000-0005-0000-0000-00006E6C0000}"/>
    <cellStyle name="20% - Accent1 3 5 2 3" xfId="27924" xr:uid="{00000000-0005-0000-0000-00006F6C0000}"/>
    <cellStyle name="20% - Accent1 3 5 2 3 10" xfId="27925" xr:uid="{00000000-0005-0000-0000-0000706C0000}"/>
    <cellStyle name="20% - Accent1 3 5 2 3 10 2" xfId="27926" xr:uid="{00000000-0005-0000-0000-0000716C0000}"/>
    <cellStyle name="20% - Accent1 3 5 2 3 11" xfId="27927" xr:uid="{00000000-0005-0000-0000-0000726C0000}"/>
    <cellStyle name="20% - Accent1 3 5 2 3 2" xfId="27928" xr:uid="{00000000-0005-0000-0000-0000736C0000}"/>
    <cellStyle name="20% - Accent1 3 5 2 3 2 2" xfId="27929" xr:uid="{00000000-0005-0000-0000-0000746C0000}"/>
    <cellStyle name="20% - Accent1 3 5 2 3 2 2 2" xfId="27930" xr:uid="{00000000-0005-0000-0000-0000756C0000}"/>
    <cellStyle name="20% - Accent1 3 5 2 3 2 2 2 2" xfId="27931" xr:uid="{00000000-0005-0000-0000-0000766C0000}"/>
    <cellStyle name="20% - Accent1 3 5 2 3 2 2 2 2 2" xfId="27932" xr:uid="{00000000-0005-0000-0000-0000776C0000}"/>
    <cellStyle name="20% - Accent1 3 5 2 3 2 2 2 3" xfId="27933" xr:uid="{00000000-0005-0000-0000-0000786C0000}"/>
    <cellStyle name="20% - Accent1 3 5 2 3 2 2 3" xfId="27934" xr:uid="{00000000-0005-0000-0000-0000796C0000}"/>
    <cellStyle name="20% - Accent1 3 5 2 3 2 2 3 2" xfId="27935" xr:uid="{00000000-0005-0000-0000-00007A6C0000}"/>
    <cellStyle name="20% - Accent1 3 5 2 3 2 2 4" xfId="27936" xr:uid="{00000000-0005-0000-0000-00007B6C0000}"/>
    <cellStyle name="20% - Accent1 3 5 2 3 2 3" xfId="27937" xr:uid="{00000000-0005-0000-0000-00007C6C0000}"/>
    <cellStyle name="20% - Accent1 3 5 2 3 2 3 2" xfId="27938" xr:uid="{00000000-0005-0000-0000-00007D6C0000}"/>
    <cellStyle name="20% - Accent1 3 5 2 3 2 3 2 2" xfId="27939" xr:uid="{00000000-0005-0000-0000-00007E6C0000}"/>
    <cellStyle name="20% - Accent1 3 5 2 3 2 3 2 2 2" xfId="27940" xr:uid="{00000000-0005-0000-0000-00007F6C0000}"/>
    <cellStyle name="20% - Accent1 3 5 2 3 2 3 2 3" xfId="27941" xr:uid="{00000000-0005-0000-0000-0000806C0000}"/>
    <cellStyle name="20% - Accent1 3 5 2 3 2 3 3" xfId="27942" xr:uid="{00000000-0005-0000-0000-0000816C0000}"/>
    <cellStyle name="20% - Accent1 3 5 2 3 2 3 3 2" xfId="27943" xr:uid="{00000000-0005-0000-0000-0000826C0000}"/>
    <cellStyle name="20% - Accent1 3 5 2 3 2 3 4" xfId="27944" xr:uid="{00000000-0005-0000-0000-0000836C0000}"/>
    <cellStyle name="20% - Accent1 3 5 2 3 2 4" xfId="27945" xr:uid="{00000000-0005-0000-0000-0000846C0000}"/>
    <cellStyle name="20% - Accent1 3 5 2 3 2 4 2" xfId="27946" xr:uid="{00000000-0005-0000-0000-0000856C0000}"/>
    <cellStyle name="20% - Accent1 3 5 2 3 2 4 2 2" xfId="27947" xr:uid="{00000000-0005-0000-0000-0000866C0000}"/>
    <cellStyle name="20% - Accent1 3 5 2 3 2 4 2 2 2" xfId="27948" xr:uid="{00000000-0005-0000-0000-0000876C0000}"/>
    <cellStyle name="20% - Accent1 3 5 2 3 2 4 2 3" xfId="27949" xr:uid="{00000000-0005-0000-0000-0000886C0000}"/>
    <cellStyle name="20% - Accent1 3 5 2 3 2 4 3" xfId="27950" xr:uid="{00000000-0005-0000-0000-0000896C0000}"/>
    <cellStyle name="20% - Accent1 3 5 2 3 2 4 3 2" xfId="27951" xr:uid="{00000000-0005-0000-0000-00008A6C0000}"/>
    <cellStyle name="20% - Accent1 3 5 2 3 2 4 4" xfId="27952" xr:uid="{00000000-0005-0000-0000-00008B6C0000}"/>
    <cellStyle name="20% - Accent1 3 5 2 3 2 5" xfId="27953" xr:uid="{00000000-0005-0000-0000-00008C6C0000}"/>
    <cellStyle name="20% - Accent1 3 5 2 3 2 5 2" xfId="27954" xr:uid="{00000000-0005-0000-0000-00008D6C0000}"/>
    <cellStyle name="20% - Accent1 3 5 2 3 2 5 2 2" xfId="27955" xr:uid="{00000000-0005-0000-0000-00008E6C0000}"/>
    <cellStyle name="20% - Accent1 3 5 2 3 2 5 3" xfId="27956" xr:uid="{00000000-0005-0000-0000-00008F6C0000}"/>
    <cellStyle name="20% - Accent1 3 5 2 3 2 6" xfId="27957" xr:uid="{00000000-0005-0000-0000-0000906C0000}"/>
    <cellStyle name="20% - Accent1 3 5 2 3 2 6 2" xfId="27958" xr:uid="{00000000-0005-0000-0000-0000916C0000}"/>
    <cellStyle name="20% - Accent1 3 5 2 3 2 6 2 2" xfId="27959" xr:uid="{00000000-0005-0000-0000-0000926C0000}"/>
    <cellStyle name="20% - Accent1 3 5 2 3 2 6 3" xfId="27960" xr:uid="{00000000-0005-0000-0000-0000936C0000}"/>
    <cellStyle name="20% - Accent1 3 5 2 3 2 7" xfId="27961" xr:uid="{00000000-0005-0000-0000-0000946C0000}"/>
    <cellStyle name="20% - Accent1 3 5 2 3 2 7 2" xfId="27962" xr:uid="{00000000-0005-0000-0000-0000956C0000}"/>
    <cellStyle name="20% - Accent1 3 5 2 3 2 8" xfId="27963" xr:uid="{00000000-0005-0000-0000-0000966C0000}"/>
    <cellStyle name="20% - Accent1 3 5 2 3 2 8 2" xfId="27964" xr:uid="{00000000-0005-0000-0000-0000976C0000}"/>
    <cellStyle name="20% - Accent1 3 5 2 3 2 9" xfId="27965" xr:uid="{00000000-0005-0000-0000-0000986C0000}"/>
    <cellStyle name="20% - Accent1 3 5 2 3 3" xfId="27966" xr:uid="{00000000-0005-0000-0000-0000996C0000}"/>
    <cellStyle name="20% - Accent1 3 5 2 3 3 2" xfId="27967" xr:uid="{00000000-0005-0000-0000-00009A6C0000}"/>
    <cellStyle name="20% - Accent1 3 5 2 3 3 2 2" xfId="27968" xr:uid="{00000000-0005-0000-0000-00009B6C0000}"/>
    <cellStyle name="20% - Accent1 3 5 2 3 3 2 2 2" xfId="27969" xr:uid="{00000000-0005-0000-0000-00009C6C0000}"/>
    <cellStyle name="20% - Accent1 3 5 2 3 3 2 2 2 2" xfId="27970" xr:uid="{00000000-0005-0000-0000-00009D6C0000}"/>
    <cellStyle name="20% - Accent1 3 5 2 3 3 2 2 3" xfId="27971" xr:uid="{00000000-0005-0000-0000-00009E6C0000}"/>
    <cellStyle name="20% - Accent1 3 5 2 3 3 2 3" xfId="27972" xr:uid="{00000000-0005-0000-0000-00009F6C0000}"/>
    <cellStyle name="20% - Accent1 3 5 2 3 3 2 3 2" xfId="27973" xr:uid="{00000000-0005-0000-0000-0000A06C0000}"/>
    <cellStyle name="20% - Accent1 3 5 2 3 3 2 4" xfId="27974" xr:uid="{00000000-0005-0000-0000-0000A16C0000}"/>
    <cellStyle name="20% - Accent1 3 5 2 3 3 3" xfId="27975" xr:uid="{00000000-0005-0000-0000-0000A26C0000}"/>
    <cellStyle name="20% - Accent1 3 5 2 3 3 3 2" xfId="27976" xr:uid="{00000000-0005-0000-0000-0000A36C0000}"/>
    <cellStyle name="20% - Accent1 3 5 2 3 3 3 2 2" xfId="27977" xr:uid="{00000000-0005-0000-0000-0000A46C0000}"/>
    <cellStyle name="20% - Accent1 3 5 2 3 3 3 2 2 2" xfId="27978" xr:uid="{00000000-0005-0000-0000-0000A56C0000}"/>
    <cellStyle name="20% - Accent1 3 5 2 3 3 3 2 3" xfId="27979" xr:uid="{00000000-0005-0000-0000-0000A66C0000}"/>
    <cellStyle name="20% - Accent1 3 5 2 3 3 3 3" xfId="27980" xr:uid="{00000000-0005-0000-0000-0000A76C0000}"/>
    <cellStyle name="20% - Accent1 3 5 2 3 3 3 3 2" xfId="27981" xr:uid="{00000000-0005-0000-0000-0000A86C0000}"/>
    <cellStyle name="20% - Accent1 3 5 2 3 3 3 4" xfId="27982" xr:uid="{00000000-0005-0000-0000-0000A96C0000}"/>
    <cellStyle name="20% - Accent1 3 5 2 3 3 4" xfId="27983" xr:uid="{00000000-0005-0000-0000-0000AA6C0000}"/>
    <cellStyle name="20% - Accent1 3 5 2 3 3 4 2" xfId="27984" xr:uid="{00000000-0005-0000-0000-0000AB6C0000}"/>
    <cellStyle name="20% - Accent1 3 5 2 3 3 4 2 2" xfId="27985" xr:uid="{00000000-0005-0000-0000-0000AC6C0000}"/>
    <cellStyle name="20% - Accent1 3 5 2 3 3 4 2 2 2" xfId="27986" xr:uid="{00000000-0005-0000-0000-0000AD6C0000}"/>
    <cellStyle name="20% - Accent1 3 5 2 3 3 4 2 3" xfId="27987" xr:uid="{00000000-0005-0000-0000-0000AE6C0000}"/>
    <cellStyle name="20% - Accent1 3 5 2 3 3 4 3" xfId="27988" xr:uid="{00000000-0005-0000-0000-0000AF6C0000}"/>
    <cellStyle name="20% - Accent1 3 5 2 3 3 4 3 2" xfId="27989" xr:uid="{00000000-0005-0000-0000-0000B06C0000}"/>
    <cellStyle name="20% - Accent1 3 5 2 3 3 4 4" xfId="27990" xr:uid="{00000000-0005-0000-0000-0000B16C0000}"/>
    <cellStyle name="20% - Accent1 3 5 2 3 3 5" xfId="27991" xr:uid="{00000000-0005-0000-0000-0000B26C0000}"/>
    <cellStyle name="20% - Accent1 3 5 2 3 3 5 2" xfId="27992" xr:uid="{00000000-0005-0000-0000-0000B36C0000}"/>
    <cellStyle name="20% - Accent1 3 5 2 3 3 5 2 2" xfId="27993" xr:uid="{00000000-0005-0000-0000-0000B46C0000}"/>
    <cellStyle name="20% - Accent1 3 5 2 3 3 5 3" xfId="27994" xr:uid="{00000000-0005-0000-0000-0000B56C0000}"/>
    <cellStyle name="20% - Accent1 3 5 2 3 3 6" xfId="27995" xr:uid="{00000000-0005-0000-0000-0000B66C0000}"/>
    <cellStyle name="20% - Accent1 3 5 2 3 3 6 2" xfId="27996" xr:uid="{00000000-0005-0000-0000-0000B76C0000}"/>
    <cellStyle name="20% - Accent1 3 5 2 3 3 6 2 2" xfId="27997" xr:uid="{00000000-0005-0000-0000-0000B86C0000}"/>
    <cellStyle name="20% - Accent1 3 5 2 3 3 6 3" xfId="27998" xr:uid="{00000000-0005-0000-0000-0000B96C0000}"/>
    <cellStyle name="20% - Accent1 3 5 2 3 3 7" xfId="27999" xr:uid="{00000000-0005-0000-0000-0000BA6C0000}"/>
    <cellStyle name="20% - Accent1 3 5 2 3 3 7 2" xfId="28000" xr:uid="{00000000-0005-0000-0000-0000BB6C0000}"/>
    <cellStyle name="20% - Accent1 3 5 2 3 3 8" xfId="28001" xr:uid="{00000000-0005-0000-0000-0000BC6C0000}"/>
    <cellStyle name="20% - Accent1 3 5 2 3 3 8 2" xfId="28002" xr:uid="{00000000-0005-0000-0000-0000BD6C0000}"/>
    <cellStyle name="20% - Accent1 3 5 2 3 3 9" xfId="28003" xr:uid="{00000000-0005-0000-0000-0000BE6C0000}"/>
    <cellStyle name="20% - Accent1 3 5 2 3 4" xfId="28004" xr:uid="{00000000-0005-0000-0000-0000BF6C0000}"/>
    <cellStyle name="20% - Accent1 3 5 2 3 4 2" xfId="28005" xr:uid="{00000000-0005-0000-0000-0000C06C0000}"/>
    <cellStyle name="20% - Accent1 3 5 2 3 4 2 2" xfId="28006" xr:uid="{00000000-0005-0000-0000-0000C16C0000}"/>
    <cellStyle name="20% - Accent1 3 5 2 3 4 2 2 2" xfId="28007" xr:uid="{00000000-0005-0000-0000-0000C26C0000}"/>
    <cellStyle name="20% - Accent1 3 5 2 3 4 2 3" xfId="28008" xr:uid="{00000000-0005-0000-0000-0000C36C0000}"/>
    <cellStyle name="20% - Accent1 3 5 2 3 4 3" xfId="28009" xr:uid="{00000000-0005-0000-0000-0000C46C0000}"/>
    <cellStyle name="20% - Accent1 3 5 2 3 4 3 2" xfId="28010" xr:uid="{00000000-0005-0000-0000-0000C56C0000}"/>
    <cellStyle name="20% - Accent1 3 5 2 3 4 4" xfId="28011" xr:uid="{00000000-0005-0000-0000-0000C66C0000}"/>
    <cellStyle name="20% - Accent1 3 5 2 3 5" xfId="28012" xr:uid="{00000000-0005-0000-0000-0000C76C0000}"/>
    <cellStyle name="20% - Accent1 3 5 2 3 5 2" xfId="28013" xr:uid="{00000000-0005-0000-0000-0000C86C0000}"/>
    <cellStyle name="20% - Accent1 3 5 2 3 5 2 2" xfId="28014" xr:uid="{00000000-0005-0000-0000-0000C96C0000}"/>
    <cellStyle name="20% - Accent1 3 5 2 3 5 2 2 2" xfId="28015" xr:uid="{00000000-0005-0000-0000-0000CA6C0000}"/>
    <cellStyle name="20% - Accent1 3 5 2 3 5 2 3" xfId="28016" xr:uid="{00000000-0005-0000-0000-0000CB6C0000}"/>
    <cellStyle name="20% - Accent1 3 5 2 3 5 3" xfId="28017" xr:uid="{00000000-0005-0000-0000-0000CC6C0000}"/>
    <cellStyle name="20% - Accent1 3 5 2 3 5 3 2" xfId="28018" xr:uid="{00000000-0005-0000-0000-0000CD6C0000}"/>
    <cellStyle name="20% - Accent1 3 5 2 3 5 4" xfId="28019" xr:uid="{00000000-0005-0000-0000-0000CE6C0000}"/>
    <cellStyle name="20% - Accent1 3 5 2 3 6" xfId="28020" xr:uid="{00000000-0005-0000-0000-0000CF6C0000}"/>
    <cellStyle name="20% - Accent1 3 5 2 3 6 2" xfId="28021" xr:uid="{00000000-0005-0000-0000-0000D06C0000}"/>
    <cellStyle name="20% - Accent1 3 5 2 3 6 2 2" xfId="28022" xr:uid="{00000000-0005-0000-0000-0000D16C0000}"/>
    <cellStyle name="20% - Accent1 3 5 2 3 6 2 2 2" xfId="28023" xr:uid="{00000000-0005-0000-0000-0000D26C0000}"/>
    <cellStyle name="20% - Accent1 3 5 2 3 6 2 3" xfId="28024" xr:uid="{00000000-0005-0000-0000-0000D36C0000}"/>
    <cellStyle name="20% - Accent1 3 5 2 3 6 3" xfId="28025" xr:uid="{00000000-0005-0000-0000-0000D46C0000}"/>
    <cellStyle name="20% - Accent1 3 5 2 3 6 3 2" xfId="28026" xr:uid="{00000000-0005-0000-0000-0000D56C0000}"/>
    <cellStyle name="20% - Accent1 3 5 2 3 6 4" xfId="28027" xr:uid="{00000000-0005-0000-0000-0000D66C0000}"/>
    <cellStyle name="20% - Accent1 3 5 2 3 7" xfId="28028" xr:uid="{00000000-0005-0000-0000-0000D76C0000}"/>
    <cellStyle name="20% - Accent1 3 5 2 3 7 2" xfId="28029" xr:uid="{00000000-0005-0000-0000-0000D86C0000}"/>
    <cellStyle name="20% - Accent1 3 5 2 3 7 2 2" xfId="28030" xr:uid="{00000000-0005-0000-0000-0000D96C0000}"/>
    <cellStyle name="20% - Accent1 3 5 2 3 7 3" xfId="28031" xr:uid="{00000000-0005-0000-0000-0000DA6C0000}"/>
    <cellStyle name="20% - Accent1 3 5 2 3 8" xfId="28032" xr:uid="{00000000-0005-0000-0000-0000DB6C0000}"/>
    <cellStyle name="20% - Accent1 3 5 2 3 8 2" xfId="28033" xr:uid="{00000000-0005-0000-0000-0000DC6C0000}"/>
    <cellStyle name="20% - Accent1 3 5 2 3 8 2 2" xfId="28034" xr:uid="{00000000-0005-0000-0000-0000DD6C0000}"/>
    <cellStyle name="20% - Accent1 3 5 2 3 8 3" xfId="28035" xr:uid="{00000000-0005-0000-0000-0000DE6C0000}"/>
    <cellStyle name="20% - Accent1 3 5 2 3 9" xfId="28036" xr:uid="{00000000-0005-0000-0000-0000DF6C0000}"/>
    <cellStyle name="20% - Accent1 3 5 2 3 9 2" xfId="28037" xr:uid="{00000000-0005-0000-0000-0000E06C0000}"/>
    <cellStyle name="20% - Accent1 3 5 2 4" xfId="28038" xr:uid="{00000000-0005-0000-0000-0000E16C0000}"/>
    <cellStyle name="20% - Accent1 3 5 2 4 10" xfId="28039" xr:uid="{00000000-0005-0000-0000-0000E26C0000}"/>
    <cellStyle name="20% - Accent1 3 5 2 4 10 2" xfId="28040" xr:uid="{00000000-0005-0000-0000-0000E36C0000}"/>
    <cellStyle name="20% - Accent1 3 5 2 4 11" xfId="28041" xr:uid="{00000000-0005-0000-0000-0000E46C0000}"/>
    <cellStyle name="20% - Accent1 3 5 2 4 2" xfId="28042" xr:uid="{00000000-0005-0000-0000-0000E56C0000}"/>
    <cellStyle name="20% - Accent1 3 5 2 4 2 2" xfId="28043" xr:uid="{00000000-0005-0000-0000-0000E66C0000}"/>
    <cellStyle name="20% - Accent1 3 5 2 4 2 2 2" xfId="28044" xr:uid="{00000000-0005-0000-0000-0000E76C0000}"/>
    <cellStyle name="20% - Accent1 3 5 2 4 2 2 2 2" xfId="28045" xr:uid="{00000000-0005-0000-0000-0000E86C0000}"/>
    <cellStyle name="20% - Accent1 3 5 2 4 2 2 2 2 2" xfId="28046" xr:uid="{00000000-0005-0000-0000-0000E96C0000}"/>
    <cellStyle name="20% - Accent1 3 5 2 4 2 2 2 3" xfId="28047" xr:uid="{00000000-0005-0000-0000-0000EA6C0000}"/>
    <cellStyle name="20% - Accent1 3 5 2 4 2 2 3" xfId="28048" xr:uid="{00000000-0005-0000-0000-0000EB6C0000}"/>
    <cellStyle name="20% - Accent1 3 5 2 4 2 2 3 2" xfId="28049" xr:uid="{00000000-0005-0000-0000-0000EC6C0000}"/>
    <cellStyle name="20% - Accent1 3 5 2 4 2 2 4" xfId="28050" xr:uid="{00000000-0005-0000-0000-0000ED6C0000}"/>
    <cellStyle name="20% - Accent1 3 5 2 4 2 3" xfId="28051" xr:uid="{00000000-0005-0000-0000-0000EE6C0000}"/>
    <cellStyle name="20% - Accent1 3 5 2 4 2 3 2" xfId="28052" xr:uid="{00000000-0005-0000-0000-0000EF6C0000}"/>
    <cellStyle name="20% - Accent1 3 5 2 4 2 3 2 2" xfId="28053" xr:uid="{00000000-0005-0000-0000-0000F06C0000}"/>
    <cellStyle name="20% - Accent1 3 5 2 4 2 3 2 2 2" xfId="28054" xr:uid="{00000000-0005-0000-0000-0000F16C0000}"/>
    <cellStyle name="20% - Accent1 3 5 2 4 2 3 2 3" xfId="28055" xr:uid="{00000000-0005-0000-0000-0000F26C0000}"/>
    <cellStyle name="20% - Accent1 3 5 2 4 2 3 3" xfId="28056" xr:uid="{00000000-0005-0000-0000-0000F36C0000}"/>
    <cellStyle name="20% - Accent1 3 5 2 4 2 3 3 2" xfId="28057" xr:uid="{00000000-0005-0000-0000-0000F46C0000}"/>
    <cellStyle name="20% - Accent1 3 5 2 4 2 3 4" xfId="28058" xr:uid="{00000000-0005-0000-0000-0000F56C0000}"/>
    <cellStyle name="20% - Accent1 3 5 2 4 2 4" xfId="28059" xr:uid="{00000000-0005-0000-0000-0000F66C0000}"/>
    <cellStyle name="20% - Accent1 3 5 2 4 2 4 2" xfId="28060" xr:uid="{00000000-0005-0000-0000-0000F76C0000}"/>
    <cellStyle name="20% - Accent1 3 5 2 4 2 4 2 2" xfId="28061" xr:uid="{00000000-0005-0000-0000-0000F86C0000}"/>
    <cellStyle name="20% - Accent1 3 5 2 4 2 4 2 2 2" xfId="28062" xr:uid="{00000000-0005-0000-0000-0000F96C0000}"/>
    <cellStyle name="20% - Accent1 3 5 2 4 2 4 2 3" xfId="28063" xr:uid="{00000000-0005-0000-0000-0000FA6C0000}"/>
    <cellStyle name="20% - Accent1 3 5 2 4 2 4 3" xfId="28064" xr:uid="{00000000-0005-0000-0000-0000FB6C0000}"/>
    <cellStyle name="20% - Accent1 3 5 2 4 2 4 3 2" xfId="28065" xr:uid="{00000000-0005-0000-0000-0000FC6C0000}"/>
    <cellStyle name="20% - Accent1 3 5 2 4 2 4 4" xfId="28066" xr:uid="{00000000-0005-0000-0000-0000FD6C0000}"/>
    <cellStyle name="20% - Accent1 3 5 2 4 2 5" xfId="28067" xr:uid="{00000000-0005-0000-0000-0000FE6C0000}"/>
    <cellStyle name="20% - Accent1 3 5 2 4 2 5 2" xfId="28068" xr:uid="{00000000-0005-0000-0000-0000FF6C0000}"/>
    <cellStyle name="20% - Accent1 3 5 2 4 2 5 2 2" xfId="28069" xr:uid="{00000000-0005-0000-0000-0000006D0000}"/>
    <cellStyle name="20% - Accent1 3 5 2 4 2 5 3" xfId="28070" xr:uid="{00000000-0005-0000-0000-0000016D0000}"/>
    <cellStyle name="20% - Accent1 3 5 2 4 2 6" xfId="28071" xr:uid="{00000000-0005-0000-0000-0000026D0000}"/>
    <cellStyle name="20% - Accent1 3 5 2 4 2 6 2" xfId="28072" xr:uid="{00000000-0005-0000-0000-0000036D0000}"/>
    <cellStyle name="20% - Accent1 3 5 2 4 2 6 2 2" xfId="28073" xr:uid="{00000000-0005-0000-0000-0000046D0000}"/>
    <cellStyle name="20% - Accent1 3 5 2 4 2 6 3" xfId="28074" xr:uid="{00000000-0005-0000-0000-0000056D0000}"/>
    <cellStyle name="20% - Accent1 3 5 2 4 2 7" xfId="28075" xr:uid="{00000000-0005-0000-0000-0000066D0000}"/>
    <cellStyle name="20% - Accent1 3 5 2 4 2 7 2" xfId="28076" xr:uid="{00000000-0005-0000-0000-0000076D0000}"/>
    <cellStyle name="20% - Accent1 3 5 2 4 2 8" xfId="28077" xr:uid="{00000000-0005-0000-0000-0000086D0000}"/>
    <cellStyle name="20% - Accent1 3 5 2 4 2 8 2" xfId="28078" xr:uid="{00000000-0005-0000-0000-0000096D0000}"/>
    <cellStyle name="20% - Accent1 3 5 2 4 2 9" xfId="28079" xr:uid="{00000000-0005-0000-0000-00000A6D0000}"/>
    <cellStyle name="20% - Accent1 3 5 2 4 3" xfId="28080" xr:uid="{00000000-0005-0000-0000-00000B6D0000}"/>
    <cellStyle name="20% - Accent1 3 5 2 4 3 2" xfId="28081" xr:uid="{00000000-0005-0000-0000-00000C6D0000}"/>
    <cellStyle name="20% - Accent1 3 5 2 4 3 2 2" xfId="28082" xr:uid="{00000000-0005-0000-0000-00000D6D0000}"/>
    <cellStyle name="20% - Accent1 3 5 2 4 3 2 2 2" xfId="28083" xr:uid="{00000000-0005-0000-0000-00000E6D0000}"/>
    <cellStyle name="20% - Accent1 3 5 2 4 3 2 2 2 2" xfId="28084" xr:uid="{00000000-0005-0000-0000-00000F6D0000}"/>
    <cellStyle name="20% - Accent1 3 5 2 4 3 2 2 3" xfId="28085" xr:uid="{00000000-0005-0000-0000-0000106D0000}"/>
    <cellStyle name="20% - Accent1 3 5 2 4 3 2 3" xfId="28086" xr:uid="{00000000-0005-0000-0000-0000116D0000}"/>
    <cellStyle name="20% - Accent1 3 5 2 4 3 2 3 2" xfId="28087" xr:uid="{00000000-0005-0000-0000-0000126D0000}"/>
    <cellStyle name="20% - Accent1 3 5 2 4 3 2 4" xfId="28088" xr:uid="{00000000-0005-0000-0000-0000136D0000}"/>
    <cellStyle name="20% - Accent1 3 5 2 4 3 3" xfId="28089" xr:uid="{00000000-0005-0000-0000-0000146D0000}"/>
    <cellStyle name="20% - Accent1 3 5 2 4 3 3 2" xfId="28090" xr:uid="{00000000-0005-0000-0000-0000156D0000}"/>
    <cellStyle name="20% - Accent1 3 5 2 4 3 3 2 2" xfId="28091" xr:uid="{00000000-0005-0000-0000-0000166D0000}"/>
    <cellStyle name="20% - Accent1 3 5 2 4 3 3 2 2 2" xfId="28092" xr:uid="{00000000-0005-0000-0000-0000176D0000}"/>
    <cellStyle name="20% - Accent1 3 5 2 4 3 3 2 3" xfId="28093" xr:uid="{00000000-0005-0000-0000-0000186D0000}"/>
    <cellStyle name="20% - Accent1 3 5 2 4 3 3 3" xfId="28094" xr:uid="{00000000-0005-0000-0000-0000196D0000}"/>
    <cellStyle name="20% - Accent1 3 5 2 4 3 3 3 2" xfId="28095" xr:uid="{00000000-0005-0000-0000-00001A6D0000}"/>
    <cellStyle name="20% - Accent1 3 5 2 4 3 3 4" xfId="28096" xr:uid="{00000000-0005-0000-0000-00001B6D0000}"/>
    <cellStyle name="20% - Accent1 3 5 2 4 3 4" xfId="28097" xr:uid="{00000000-0005-0000-0000-00001C6D0000}"/>
    <cellStyle name="20% - Accent1 3 5 2 4 3 4 2" xfId="28098" xr:uid="{00000000-0005-0000-0000-00001D6D0000}"/>
    <cellStyle name="20% - Accent1 3 5 2 4 3 4 2 2" xfId="28099" xr:uid="{00000000-0005-0000-0000-00001E6D0000}"/>
    <cellStyle name="20% - Accent1 3 5 2 4 3 4 2 2 2" xfId="28100" xr:uid="{00000000-0005-0000-0000-00001F6D0000}"/>
    <cellStyle name="20% - Accent1 3 5 2 4 3 4 2 3" xfId="28101" xr:uid="{00000000-0005-0000-0000-0000206D0000}"/>
    <cellStyle name="20% - Accent1 3 5 2 4 3 4 3" xfId="28102" xr:uid="{00000000-0005-0000-0000-0000216D0000}"/>
    <cellStyle name="20% - Accent1 3 5 2 4 3 4 3 2" xfId="28103" xr:uid="{00000000-0005-0000-0000-0000226D0000}"/>
    <cellStyle name="20% - Accent1 3 5 2 4 3 4 4" xfId="28104" xr:uid="{00000000-0005-0000-0000-0000236D0000}"/>
    <cellStyle name="20% - Accent1 3 5 2 4 3 5" xfId="28105" xr:uid="{00000000-0005-0000-0000-0000246D0000}"/>
    <cellStyle name="20% - Accent1 3 5 2 4 3 5 2" xfId="28106" xr:uid="{00000000-0005-0000-0000-0000256D0000}"/>
    <cellStyle name="20% - Accent1 3 5 2 4 3 5 2 2" xfId="28107" xr:uid="{00000000-0005-0000-0000-0000266D0000}"/>
    <cellStyle name="20% - Accent1 3 5 2 4 3 5 3" xfId="28108" xr:uid="{00000000-0005-0000-0000-0000276D0000}"/>
    <cellStyle name="20% - Accent1 3 5 2 4 3 6" xfId="28109" xr:uid="{00000000-0005-0000-0000-0000286D0000}"/>
    <cellStyle name="20% - Accent1 3 5 2 4 3 6 2" xfId="28110" xr:uid="{00000000-0005-0000-0000-0000296D0000}"/>
    <cellStyle name="20% - Accent1 3 5 2 4 3 6 2 2" xfId="28111" xr:uid="{00000000-0005-0000-0000-00002A6D0000}"/>
    <cellStyle name="20% - Accent1 3 5 2 4 3 6 3" xfId="28112" xr:uid="{00000000-0005-0000-0000-00002B6D0000}"/>
    <cellStyle name="20% - Accent1 3 5 2 4 3 7" xfId="28113" xr:uid="{00000000-0005-0000-0000-00002C6D0000}"/>
    <cellStyle name="20% - Accent1 3 5 2 4 3 7 2" xfId="28114" xr:uid="{00000000-0005-0000-0000-00002D6D0000}"/>
    <cellStyle name="20% - Accent1 3 5 2 4 3 8" xfId="28115" xr:uid="{00000000-0005-0000-0000-00002E6D0000}"/>
    <cellStyle name="20% - Accent1 3 5 2 4 3 8 2" xfId="28116" xr:uid="{00000000-0005-0000-0000-00002F6D0000}"/>
    <cellStyle name="20% - Accent1 3 5 2 4 3 9" xfId="28117" xr:uid="{00000000-0005-0000-0000-0000306D0000}"/>
    <cellStyle name="20% - Accent1 3 5 2 4 4" xfId="28118" xr:uid="{00000000-0005-0000-0000-0000316D0000}"/>
    <cellStyle name="20% - Accent1 3 5 2 4 4 2" xfId="28119" xr:uid="{00000000-0005-0000-0000-0000326D0000}"/>
    <cellStyle name="20% - Accent1 3 5 2 4 4 2 2" xfId="28120" xr:uid="{00000000-0005-0000-0000-0000336D0000}"/>
    <cellStyle name="20% - Accent1 3 5 2 4 4 2 2 2" xfId="28121" xr:uid="{00000000-0005-0000-0000-0000346D0000}"/>
    <cellStyle name="20% - Accent1 3 5 2 4 4 2 3" xfId="28122" xr:uid="{00000000-0005-0000-0000-0000356D0000}"/>
    <cellStyle name="20% - Accent1 3 5 2 4 4 3" xfId="28123" xr:uid="{00000000-0005-0000-0000-0000366D0000}"/>
    <cellStyle name="20% - Accent1 3 5 2 4 4 3 2" xfId="28124" xr:uid="{00000000-0005-0000-0000-0000376D0000}"/>
    <cellStyle name="20% - Accent1 3 5 2 4 4 4" xfId="28125" xr:uid="{00000000-0005-0000-0000-0000386D0000}"/>
    <cellStyle name="20% - Accent1 3 5 2 4 5" xfId="28126" xr:uid="{00000000-0005-0000-0000-0000396D0000}"/>
    <cellStyle name="20% - Accent1 3 5 2 4 5 2" xfId="28127" xr:uid="{00000000-0005-0000-0000-00003A6D0000}"/>
    <cellStyle name="20% - Accent1 3 5 2 4 5 2 2" xfId="28128" xr:uid="{00000000-0005-0000-0000-00003B6D0000}"/>
    <cellStyle name="20% - Accent1 3 5 2 4 5 2 2 2" xfId="28129" xr:uid="{00000000-0005-0000-0000-00003C6D0000}"/>
    <cellStyle name="20% - Accent1 3 5 2 4 5 2 3" xfId="28130" xr:uid="{00000000-0005-0000-0000-00003D6D0000}"/>
    <cellStyle name="20% - Accent1 3 5 2 4 5 3" xfId="28131" xr:uid="{00000000-0005-0000-0000-00003E6D0000}"/>
    <cellStyle name="20% - Accent1 3 5 2 4 5 3 2" xfId="28132" xr:uid="{00000000-0005-0000-0000-00003F6D0000}"/>
    <cellStyle name="20% - Accent1 3 5 2 4 5 4" xfId="28133" xr:uid="{00000000-0005-0000-0000-0000406D0000}"/>
    <cellStyle name="20% - Accent1 3 5 2 4 6" xfId="28134" xr:uid="{00000000-0005-0000-0000-0000416D0000}"/>
    <cellStyle name="20% - Accent1 3 5 2 4 6 2" xfId="28135" xr:uid="{00000000-0005-0000-0000-0000426D0000}"/>
    <cellStyle name="20% - Accent1 3 5 2 4 6 2 2" xfId="28136" xr:uid="{00000000-0005-0000-0000-0000436D0000}"/>
    <cellStyle name="20% - Accent1 3 5 2 4 6 2 2 2" xfId="28137" xr:uid="{00000000-0005-0000-0000-0000446D0000}"/>
    <cellStyle name="20% - Accent1 3 5 2 4 6 2 3" xfId="28138" xr:uid="{00000000-0005-0000-0000-0000456D0000}"/>
    <cellStyle name="20% - Accent1 3 5 2 4 6 3" xfId="28139" xr:uid="{00000000-0005-0000-0000-0000466D0000}"/>
    <cellStyle name="20% - Accent1 3 5 2 4 6 3 2" xfId="28140" xr:uid="{00000000-0005-0000-0000-0000476D0000}"/>
    <cellStyle name="20% - Accent1 3 5 2 4 6 4" xfId="28141" xr:uid="{00000000-0005-0000-0000-0000486D0000}"/>
    <cellStyle name="20% - Accent1 3 5 2 4 7" xfId="28142" xr:uid="{00000000-0005-0000-0000-0000496D0000}"/>
    <cellStyle name="20% - Accent1 3 5 2 4 7 2" xfId="28143" xr:uid="{00000000-0005-0000-0000-00004A6D0000}"/>
    <cellStyle name="20% - Accent1 3 5 2 4 7 2 2" xfId="28144" xr:uid="{00000000-0005-0000-0000-00004B6D0000}"/>
    <cellStyle name="20% - Accent1 3 5 2 4 7 3" xfId="28145" xr:uid="{00000000-0005-0000-0000-00004C6D0000}"/>
    <cellStyle name="20% - Accent1 3 5 2 4 8" xfId="28146" xr:uid="{00000000-0005-0000-0000-00004D6D0000}"/>
    <cellStyle name="20% - Accent1 3 5 2 4 8 2" xfId="28147" xr:uid="{00000000-0005-0000-0000-00004E6D0000}"/>
    <cellStyle name="20% - Accent1 3 5 2 4 8 2 2" xfId="28148" xr:uid="{00000000-0005-0000-0000-00004F6D0000}"/>
    <cellStyle name="20% - Accent1 3 5 2 4 8 3" xfId="28149" xr:uid="{00000000-0005-0000-0000-0000506D0000}"/>
    <cellStyle name="20% - Accent1 3 5 2 4 9" xfId="28150" xr:uid="{00000000-0005-0000-0000-0000516D0000}"/>
    <cellStyle name="20% - Accent1 3 5 2 4 9 2" xfId="28151" xr:uid="{00000000-0005-0000-0000-0000526D0000}"/>
    <cellStyle name="20% - Accent1 3 5 2 5" xfId="28152" xr:uid="{00000000-0005-0000-0000-0000536D0000}"/>
    <cellStyle name="20% - Accent1 3 5 2 5 10" xfId="28153" xr:uid="{00000000-0005-0000-0000-0000546D0000}"/>
    <cellStyle name="20% - Accent1 3 5 2 5 10 2" xfId="28154" xr:uid="{00000000-0005-0000-0000-0000556D0000}"/>
    <cellStyle name="20% - Accent1 3 5 2 5 11" xfId="28155" xr:uid="{00000000-0005-0000-0000-0000566D0000}"/>
    <cellStyle name="20% - Accent1 3 5 2 5 2" xfId="28156" xr:uid="{00000000-0005-0000-0000-0000576D0000}"/>
    <cellStyle name="20% - Accent1 3 5 2 5 2 2" xfId="28157" xr:uid="{00000000-0005-0000-0000-0000586D0000}"/>
    <cellStyle name="20% - Accent1 3 5 2 5 2 2 2" xfId="28158" xr:uid="{00000000-0005-0000-0000-0000596D0000}"/>
    <cellStyle name="20% - Accent1 3 5 2 5 2 2 2 2" xfId="28159" xr:uid="{00000000-0005-0000-0000-00005A6D0000}"/>
    <cellStyle name="20% - Accent1 3 5 2 5 2 2 2 2 2" xfId="28160" xr:uid="{00000000-0005-0000-0000-00005B6D0000}"/>
    <cellStyle name="20% - Accent1 3 5 2 5 2 2 2 3" xfId="28161" xr:uid="{00000000-0005-0000-0000-00005C6D0000}"/>
    <cellStyle name="20% - Accent1 3 5 2 5 2 2 3" xfId="28162" xr:uid="{00000000-0005-0000-0000-00005D6D0000}"/>
    <cellStyle name="20% - Accent1 3 5 2 5 2 2 3 2" xfId="28163" xr:uid="{00000000-0005-0000-0000-00005E6D0000}"/>
    <cellStyle name="20% - Accent1 3 5 2 5 2 2 4" xfId="28164" xr:uid="{00000000-0005-0000-0000-00005F6D0000}"/>
    <cellStyle name="20% - Accent1 3 5 2 5 2 3" xfId="28165" xr:uid="{00000000-0005-0000-0000-0000606D0000}"/>
    <cellStyle name="20% - Accent1 3 5 2 5 2 3 2" xfId="28166" xr:uid="{00000000-0005-0000-0000-0000616D0000}"/>
    <cellStyle name="20% - Accent1 3 5 2 5 2 3 2 2" xfId="28167" xr:uid="{00000000-0005-0000-0000-0000626D0000}"/>
    <cellStyle name="20% - Accent1 3 5 2 5 2 3 2 2 2" xfId="28168" xr:uid="{00000000-0005-0000-0000-0000636D0000}"/>
    <cellStyle name="20% - Accent1 3 5 2 5 2 3 2 3" xfId="28169" xr:uid="{00000000-0005-0000-0000-0000646D0000}"/>
    <cellStyle name="20% - Accent1 3 5 2 5 2 3 3" xfId="28170" xr:uid="{00000000-0005-0000-0000-0000656D0000}"/>
    <cellStyle name="20% - Accent1 3 5 2 5 2 3 3 2" xfId="28171" xr:uid="{00000000-0005-0000-0000-0000666D0000}"/>
    <cellStyle name="20% - Accent1 3 5 2 5 2 3 4" xfId="28172" xr:uid="{00000000-0005-0000-0000-0000676D0000}"/>
    <cellStyle name="20% - Accent1 3 5 2 5 2 4" xfId="28173" xr:uid="{00000000-0005-0000-0000-0000686D0000}"/>
    <cellStyle name="20% - Accent1 3 5 2 5 2 4 2" xfId="28174" xr:uid="{00000000-0005-0000-0000-0000696D0000}"/>
    <cellStyle name="20% - Accent1 3 5 2 5 2 4 2 2" xfId="28175" xr:uid="{00000000-0005-0000-0000-00006A6D0000}"/>
    <cellStyle name="20% - Accent1 3 5 2 5 2 4 2 2 2" xfId="28176" xr:uid="{00000000-0005-0000-0000-00006B6D0000}"/>
    <cellStyle name="20% - Accent1 3 5 2 5 2 4 2 3" xfId="28177" xr:uid="{00000000-0005-0000-0000-00006C6D0000}"/>
    <cellStyle name="20% - Accent1 3 5 2 5 2 4 3" xfId="28178" xr:uid="{00000000-0005-0000-0000-00006D6D0000}"/>
    <cellStyle name="20% - Accent1 3 5 2 5 2 4 3 2" xfId="28179" xr:uid="{00000000-0005-0000-0000-00006E6D0000}"/>
    <cellStyle name="20% - Accent1 3 5 2 5 2 4 4" xfId="28180" xr:uid="{00000000-0005-0000-0000-00006F6D0000}"/>
    <cellStyle name="20% - Accent1 3 5 2 5 2 5" xfId="28181" xr:uid="{00000000-0005-0000-0000-0000706D0000}"/>
    <cellStyle name="20% - Accent1 3 5 2 5 2 5 2" xfId="28182" xr:uid="{00000000-0005-0000-0000-0000716D0000}"/>
    <cellStyle name="20% - Accent1 3 5 2 5 2 5 2 2" xfId="28183" xr:uid="{00000000-0005-0000-0000-0000726D0000}"/>
    <cellStyle name="20% - Accent1 3 5 2 5 2 5 3" xfId="28184" xr:uid="{00000000-0005-0000-0000-0000736D0000}"/>
    <cellStyle name="20% - Accent1 3 5 2 5 2 6" xfId="28185" xr:uid="{00000000-0005-0000-0000-0000746D0000}"/>
    <cellStyle name="20% - Accent1 3 5 2 5 2 6 2" xfId="28186" xr:uid="{00000000-0005-0000-0000-0000756D0000}"/>
    <cellStyle name="20% - Accent1 3 5 2 5 2 6 2 2" xfId="28187" xr:uid="{00000000-0005-0000-0000-0000766D0000}"/>
    <cellStyle name="20% - Accent1 3 5 2 5 2 6 3" xfId="28188" xr:uid="{00000000-0005-0000-0000-0000776D0000}"/>
    <cellStyle name="20% - Accent1 3 5 2 5 2 7" xfId="28189" xr:uid="{00000000-0005-0000-0000-0000786D0000}"/>
    <cellStyle name="20% - Accent1 3 5 2 5 2 7 2" xfId="28190" xr:uid="{00000000-0005-0000-0000-0000796D0000}"/>
    <cellStyle name="20% - Accent1 3 5 2 5 2 8" xfId="28191" xr:uid="{00000000-0005-0000-0000-00007A6D0000}"/>
    <cellStyle name="20% - Accent1 3 5 2 5 2 8 2" xfId="28192" xr:uid="{00000000-0005-0000-0000-00007B6D0000}"/>
    <cellStyle name="20% - Accent1 3 5 2 5 2 9" xfId="28193" xr:uid="{00000000-0005-0000-0000-00007C6D0000}"/>
    <cellStyle name="20% - Accent1 3 5 2 5 3" xfId="28194" xr:uid="{00000000-0005-0000-0000-00007D6D0000}"/>
    <cellStyle name="20% - Accent1 3 5 2 5 3 2" xfId="28195" xr:uid="{00000000-0005-0000-0000-00007E6D0000}"/>
    <cellStyle name="20% - Accent1 3 5 2 5 3 2 2" xfId="28196" xr:uid="{00000000-0005-0000-0000-00007F6D0000}"/>
    <cellStyle name="20% - Accent1 3 5 2 5 3 2 2 2" xfId="28197" xr:uid="{00000000-0005-0000-0000-0000806D0000}"/>
    <cellStyle name="20% - Accent1 3 5 2 5 3 2 2 2 2" xfId="28198" xr:uid="{00000000-0005-0000-0000-0000816D0000}"/>
    <cellStyle name="20% - Accent1 3 5 2 5 3 2 2 3" xfId="28199" xr:uid="{00000000-0005-0000-0000-0000826D0000}"/>
    <cellStyle name="20% - Accent1 3 5 2 5 3 2 3" xfId="28200" xr:uid="{00000000-0005-0000-0000-0000836D0000}"/>
    <cellStyle name="20% - Accent1 3 5 2 5 3 2 3 2" xfId="28201" xr:uid="{00000000-0005-0000-0000-0000846D0000}"/>
    <cellStyle name="20% - Accent1 3 5 2 5 3 2 4" xfId="28202" xr:uid="{00000000-0005-0000-0000-0000856D0000}"/>
    <cellStyle name="20% - Accent1 3 5 2 5 3 3" xfId="28203" xr:uid="{00000000-0005-0000-0000-0000866D0000}"/>
    <cellStyle name="20% - Accent1 3 5 2 5 3 3 2" xfId="28204" xr:uid="{00000000-0005-0000-0000-0000876D0000}"/>
    <cellStyle name="20% - Accent1 3 5 2 5 3 3 2 2" xfId="28205" xr:uid="{00000000-0005-0000-0000-0000886D0000}"/>
    <cellStyle name="20% - Accent1 3 5 2 5 3 3 2 2 2" xfId="28206" xr:uid="{00000000-0005-0000-0000-0000896D0000}"/>
    <cellStyle name="20% - Accent1 3 5 2 5 3 3 2 3" xfId="28207" xr:uid="{00000000-0005-0000-0000-00008A6D0000}"/>
    <cellStyle name="20% - Accent1 3 5 2 5 3 3 3" xfId="28208" xr:uid="{00000000-0005-0000-0000-00008B6D0000}"/>
    <cellStyle name="20% - Accent1 3 5 2 5 3 3 3 2" xfId="28209" xr:uid="{00000000-0005-0000-0000-00008C6D0000}"/>
    <cellStyle name="20% - Accent1 3 5 2 5 3 3 4" xfId="28210" xr:uid="{00000000-0005-0000-0000-00008D6D0000}"/>
    <cellStyle name="20% - Accent1 3 5 2 5 3 4" xfId="28211" xr:uid="{00000000-0005-0000-0000-00008E6D0000}"/>
    <cellStyle name="20% - Accent1 3 5 2 5 3 4 2" xfId="28212" xr:uid="{00000000-0005-0000-0000-00008F6D0000}"/>
    <cellStyle name="20% - Accent1 3 5 2 5 3 4 2 2" xfId="28213" xr:uid="{00000000-0005-0000-0000-0000906D0000}"/>
    <cellStyle name="20% - Accent1 3 5 2 5 3 4 2 2 2" xfId="28214" xr:uid="{00000000-0005-0000-0000-0000916D0000}"/>
    <cellStyle name="20% - Accent1 3 5 2 5 3 4 2 3" xfId="28215" xr:uid="{00000000-0005-0000-0000-0000926D0000}"/>
    <cellStyle name="20% - Accent1 3 5 2 5 3 4 3" xfId="28216" xr:uid="{00000000-0005-0000-0000-0000936D0000}"/>
    <cellStyle name="20% - Accent1 3 5 2 5 3 4 3 2" xfId="28217" xr:uid="{00000000-0005-0000-0000-0000946D0000}"/>
    <cellStyle name="20% - Accent1 3 5 2 5 3 4 4" xfId="28218" xr:uid="{00000000-0005-0000-0000-0000956D0000}"/>
    <cellStyle name="20% - Accent1 3 5 2 5 3 5" xfId="28219" xr:uid="{00000000-0005-0000-0000-0000966D0000}"/>
    <cellStyle name="20% - Accent1 3 5 2 5 3 5 2" xfId="28220" xr:uid="{00000000-0005-0000-0000-0000976D0000}"/>
    <cellStyle name="20% - Accent1 3 5 2 5 3 5 2 2" xfId="28221" xr:uid="{00000000-0005-0000-0000-0000986D0000}"/>
    <cellStyle name="20% - Accent1 3 5 2 5 3 5 3" xfId="28222" xr:uid="{00000000-0005-0000-0000-0000996D0000}"/>
    <cellStyle name="20% - Accent1 3 5 2 5 3 6" xfId="28223" xr:uid="{00000000-0005-0000-0000-00009A6D0000}"/>
    <cellStyle name="20% - Accent1 3 5 2 5 3 6 2" xfId="28224" xr:uid="{00000000-0005-0000-0000-00009B6D0000}"/>
    <cellStyle name="20% - Accent1 3 5 2 5 3 6 2 2" xfId="28225" xr:uid="{00000000-0005-0000-0000-00009C6D0000}"/>
    <cellStyle name="20% - Accent1 3 5 2 5 3 6 3" xfId="28226" xr:uid="{00000000-0005-0000-0000-00009D6D0000}"/>
    <cellStyle name="20% - Accent1 3 5 2 5 3 7" xfId="28227" xr:uid="{00000000-0005-0000-0000-00009E6D0000}"/>
    <cellStyle name="20% - Accent1 3 5 2 5 3 7 2" xfId="28228" xr:uid="{00000000-0005-0000-0000-00009F6D0000}"/>
    <cellStyle name="20% - Accent1 3 5 2 5 3 8" xfId="28229" xr:uid="{00000000-0005-0000-0000-0000A06D0000}"/>
    <cellStyle name="20% - Accent1 3 5 2 5 3 8 2" xfId="28230" xr:uid="{00000000-0005-0000-0000-0000A16D0000}"/>
    <cellStyle name="20% - Accent1 3 5 2 5 3 9" xfId="28231" xr:uid="{00000000-0005-0000-0000-0000A26D0000}"/>
    <cellStyle name="20% - Accent1 3 5 2 5 4" xfId="28232" xr:uid="{00000000-0005-0000-0000-0000A36D0000}"/>
    <cellStyle name="20% - Accent1 3 5 2 5 4 2" xfId="28233" xr:uid="{00000000-0005-0000-0000-0000A46D0000}"/>
    <cellStyle name="20% - Accent1 3 5 2 5 4 2 2" xfId="28234" xr:uid="{00000000-0005-0000-0000-0000A56D0000}"/>
    <cellStyle name="20% - Accent1 3 5 2 5 4 2 2 2" xfId="28235" xr:uid="{00000000-0005-0000-0000-0000A66D0000}"/>
    <cellStyle name="20% - Accent1 3 5 2 5 4 2 3" xfId="28236" xr:uid="{00000000-0005-0000-0000-0000A76D0000}"/>
    <cellStyle name="20% - Accent1 3 5 2 5 4 3" xfId="28237" xr:uid="{00000000-0005-0000-0000-0000A86D0000}"/>
    <cellStyle name="20% - Accent1 3 5 2 5 4 3 2" xfId="28238" xr:uid="{00000000-0005-0000-0000-0000A96D0000}"/>
    <cellStyle name="20% - Accent1 3 5 2 5 4 4" xfId="28239" xr:uid="{00000000-0005-0000-0000-0000AA6D0000}"/>
    <cellStyle name="20% - Accent1 3 5 2 5 5" xfId="28240" xr:uid="{00000000-0005-0000-0000-0000AB6D0000}"/>
    <cellStyle name="20% - Accent1 3 5 2 5 5 2" xfId="28241" xr:uid="{00000000-0005-0000-0000-0000AC6D0000}"/>
    <cellStyle name="20% - Accent1 3 5 2 5 5 2 2" xfId="28242" xr:uid="{00000000-0005-0000-0000-0000AD6D0000}"/>
    <cellStyle name="20% - Accent1 3 5 2 5 5 2 2 2" xfId="28243" xr:uid="{00000000-0005-0000-0000-0000AE6D0000}"/>
    <cellStyle name="20% - Accent1 3 5 2 5 5 2 3" xfId="28244" xr:uid="{00000000-0005-0000-0000-0000AF6D0000}"/>
    <cellStyle name="20% - Accent1 3 5 2 5 5 3" xfId="28245" xr:uid="{00000000-0005-0000-0000-0000B06D0000}"/>
    <cellStyle name="20% - Accent1 3 5 2 5 5 3 2" xfId="28246" xr:uid="{00000000-0005-0000-0000-0000B16D0000}"/>
    <cellStyle name="20% - Accent1 3 5 2 5 5 4" xfId="28247" xr:uid="{00000000-0005-0000-0000-0000B26D0000}"/>
    <cellStyle name="20% - Accent1 3 5 2 5 6" xfId="28248" xr:uid="{00000000-0005-0000-0000-0000B36D0000}"/>
    <cellStyle name="20% - Accent1 3 5 2 5 6 2" xfId="28249" xr:uid="{00000000-0005-0000-0000-0000B46D0000}"/>
    <cellStyle name="20% - Accent1 3 5 2 5 6 2 2" xfId="28250" xr:uid="{00000000-0005-0000-0000-0000B56D0000}"/>
    <cellStyle name="20% - Accent1 3 5 2 5 6 2 2 2" xfId="28251" xr:uid="{00000000-0005-0000-0000-0000B66D0000}"/>
    <cellStyle name="20% - Accent1 3 5 2 5 6 2 3" xfId="28252" xr:uid="{00000000-0005-0000-0000-0000B76D0000}"/>
    <cellStyle name="20% - Accent1 3 5 2 5 6 3" xfId="28253" xr:uid="{00000000-0005-0000-0000-0000B86D0000}"/>
    <cellStyle name="20% - Accent1 3 5 2 5 6 3 2" xfId="28254" xr:uid="{00000000-0005-0000-0000-0000B96D0000}"/>
    <cellStyle name="20% - Accent1 3 5 2 5 6 4" xfId="28255" xr:uid="{00000000-0005-0000-0000-0000BA6D0000}"/>
    <cellStyle name="20% - Accent1 3 5 2 5 7" xfId="28256" xr:uid="{00000000-0005-0000-0000-0000BB6D0000}"/>
    <cellStyle name="20% - Accent1 3 5 2 5 7 2" xfId="28257" xr:uid="{00000000-0005-0000-0000-0000BC6D0000}"/>
    <cellStyle name="20% - Accent1 3 5 2 5 7 2 2" xfId="28258" xr:uid="{00000000-0005-0000-0000-0000BD6D0000}"/>
    <cellStyle name="20% - Accent1 3 5 2 5 7 3" xfId="28259" xr:uid="{00000000-0005-0000-0000-0000BE6D0000}"/>
    <cellStyle name="20% - Accent1 3 5 2 5 8" xfId="28260" xr:uid="{00000000-0005-0000-0000-0000BF6D0000}"/>
    <cellStyle name="20% - Accent1 3 5 2 5 8 2" xfId="28261" xr:uid="{00000000-0005-0000-0000-0000C06D0000}"/>
    <cellStyle name="20% - Accent1 3 5 2 5 8 2 2" xfId="28262" xr:uid="{00000000-0005-0000-0000-0000C16D0000}"/>
    <cellStyle name="20% - Accent1 3 5 2 5 8 3" xfId="28263" xr:uid="{00000000-0005-0000-0000-0000C26D0000}"/>
    <cellStyle name="20% - Accent1 3 5 2 5 9" xfId="28264" xr:uid="{00000000-0005-0000-0000-0000C36D0000}"/>
    <cellStyle name="20% - Accent1 3 5 2 5 9 2" xfId="28265" xr:uid="{00000000-0005-0000-0000-0000C46D0000}"/>
    <cellStyle name="20% - Accent1 3 5 2 6" xfId="28266" xr:uid="{00000000-0005-0000-0000-0000C56D0000}"/>
    <cellStyle name="20% - Accent1 3 5 2 6 2" xfId="28267" xr:uid="{00000000-0005-0000-0000-0000C66D0000}"/>
    <cellStyle name="20% - Accent1 3 5 2 6 2 2" xfId="28268" xr:uid="{00000000-0005-0000-0000-0000C76D0000}"/>
    <cellStyle name="20% - Accent1 3 5 2 6 2 2 2" xfId="28269" xr:uid="{00000000-0005-0000-0000-0000C86D0000}"/>
    <cellStyle name="20% - Accent1 3 5 2 6 2 2 2 2" xfId="28270" xr:uid="{00000000-0005-0000-0000-0000C96D0000}"/>
    <cellStyle name="20% - Accent1 3 5 2 6 2 2 3" xfId="28271" xr:uid="{00000000-0005-0000-0000-0000CA6D0000}"/>
    <cellStyle name="20% - Accent1 3 5 2 6 2 3" xfId="28272" xr:uid="{00000000-0005-0000-0000-0000CB6D0000}"/>
    <cellStyle name="20% - Accent1 3 5 2 6 2 3 2" xfId="28273" xr:uid="{00000000-0005-0000-0000-0000CC6D0000}"/>
    <cellStyle name="20% - Accent1 3 5 2 6 2 4" xfId="28274" xr:uid="{00000000-0005-0000-0000-0000CD6D0000}"/>
    <cellStyle name="20% - Accent1 3 5 2 6 3" xfId="28275" xr:uid="{00000000-0005-0000-0000-0000CE6D0000}"/>
    <cellStyle name="20% - Accent1 3 5 2 6 3 2" xfId="28276" xr:uid="{00000000-0005-0000-0000-0000CF6D0000}"/>
    <cellStyle name="20% - Accent1 3 5 2 6 3 2 2" xfId="28277" xr:uid="{00000000-0005-0000-0000-0000D06D0000}"/>
    <cellStyle name="20% - Accent1 3 5 2 6 3 2 2 2" xfId="28278" xr:uid="{00000000-0005-0000-0000-0000D16D0000}"/>
    <cellStyle name="20% - Accent1 3 5 2 6 3 2 3" xfId="28279" xr:uid="{00000000-0005-0000-0000-0000D26D0000}"/>
    <cellStyle name="20% - Accent1 3 5 2 6 3 3" xfId="28280" xr:uid="{00000000-0005-0000-0000-0000D36D0000}"/>
    <cellStyle name="20% - Accent1 3 5 2 6 3 3 2" xfId="28281" xr:uid="{00000000-0005-0000-0000-0000D46D0000}"/>
    <cellStyle name="20% - Accent1 3 5 2 6 3 4" xfId="28282" xr:uid="{00000000-0005-0000-0000-0000D56D0000}"/>
    <cellStyle name="20% - Accent1 3 5 2 6 4" xfId="28283" xr:uid="{00000000-0005-0000-0000-0000D66D0000}"/>
    <cellStyle name="20% - Accent1 3 5 2 6 4 2" xfId="28284" xr:uid="{00000000-0005-0000-0000-0000D76D0000}"/>
    <cellStyle name="20% - Accent1 3 5 2 6 4 2 2" xfId="28285" xr:uid="{00000000-0005-0000-0000-0000D86D0000}"/>
    <cellStyle name="20% - Accent1 3 5 2 6 4 2 2 2" xfId="28286" xr:uid="{00000000-0005-0000-0000-0000D96D0000}"/>
    <cellStyle name="20% - Accent1 3 5 2 6 4 2 3" xfId="28287" xr:uid="{00000000-0005-0000-0000-0000DA6D0000}"/>
    <cellStyle name="20% - Accent1 3 5 2 6 4 3" xfId="28288" xr:uid="{00000000-0005-0000-0000-0000DB6D0000}"/>
    <cellStyle name="20% - Accent1 3 5 2 6 4 3 2" xfId="28289" xr:uid="{00000000-0005-0000-0000-0000DC6D0000}"/>
    <cellStyle name="20% - Accent1 3 5 2 6 4 4" xfId="28290" xr:uid="{00000000-0005-0000-0000-0000DD6D0000}"/>
    <cellStyle name="20% - Accent1 3 5 2 6 5" xfId="28291" xr:uid="{00000000-0005-0000-0000-0000DE6D0000}"/>
    <cellStyle name="20% - Accent1 3 5 2 6 5 2" xfId="28292" xr:uid="{00000000-0005-0000-0000-0000DF6D0000}"/>
    <cellStyle name="20% - Accent1 3 5 2 6 5 2 2" xfId="28293" xr:uid="{00000000-0005-0000-0000-0000E06D0000}"/>
    <cellStyle name="20% - Accent1 3 5 2 6 5 3" xfId="28294" xr:uid="{00000000-0005-0000-0000-0000E16D0000}"/>
    <cellStyle name="20% - Accent1 3 5 2 6 6" xfId="28295" xr:uid="{00000000-0005-0000-0000-0000E26D0000}"/>
    <cellStyle name="20% - Accent1 3 5 2 6 6 2" xfId="28296" xr:uid="{00000000-0005-0000-0000-0000E36D0000}"/>
    <cellStyle name="20% - Accent1 3 5 2 6 6 2 2" xfId="28297" xr:uid="{00000000-0005-0000-0000-0000E46D0000}"/>
    <cellStyle name="20% - Accent1 3 5 2 6 6 3" xfId="28298" xr:uid="{00000000-0005-0000-0000-0000E56D0000}"/>
    <cellStyle name="20% - Accent1 3 5 2 6 7" xfId="28299" xr:uid="{00000000-0005-0000-0000-0000E66D0000}"/>
    <cellStyle name="20% - Accent1 3 5 2 6 7 2" xfId="28300" xr:uid="{00000000-0005-0000-0000-0000E76D0000}"/>
    <cellStyle name="20% - Accent1 3 5 2 6 8" xfId="28301" xr:uid="{00000000-0005-0000-0000-0000E86D0000}"/>
    <cellStyle name="20% - Accent1 3 5 2 6 8 2" xfId="28302" xr:uid="{00000000-0005-0000-0000-0000E96D0000}"/>
    <cellStyle name="20% - Accent1 3 5 2 6 9" xfId="28303" xr:uid="{00000000-0005-0000-0000-0000EA6D0000}"/>
    <cellStyle name="20% - Accent1 3 5 2 7" xfId="28304" xr:uid="{00000000-0005-0000-0000-0000EB6D0000}"/>
    <cellStyle name="20% - Accent1 3 5 2 7 2" xfId="28305" xr:uid="{00000000-0005-0000-0000-0000EC6D0000}"/>
    <cellStyle name="20% - Accent1 3 5 2 7 2 2" xfId="28306" xr:uid="{00000000-0005-0000-0000-0000ED6D0000}"/>
    <cellStyle name="20% - Accent1 3 5 2 7 2 2 2" xfId="28307" xr:uid="{00000000-0005-0000-0000-0000EE6D0000}"/>
    <cellStyle name="20% - Accent1 3 5 2 7 2 2 2 2" xfId="28308" xr:uid="{00000000-0005-0000-0000-0000EF6D0000}"/>
    <cellStyle name="20% - Accent1 3 5 2 7 2 2 3" xfId="28309" xr:uid="{00000000-0005-0000-0000-0000F06D0000}"/>
    <cellStyle name="20% - Accent1 3 5 2 7 2 3" xfId="28310" xr:uid="{00000000-0005-0000-0000-0000F16D0000}"/>
    <cellStyle name="20% - Accent1 3 5 2 7 2 3 2" xfId="28311" xr:uid="{00000000-0005-0000-0000-0000F26D0000}"/>
    <cellStyle name="20% - Accent1 3 5 2 7 2 4" xfId="28312" xr:uid="{00000000-0005-0000-0000-0000F36D0000}"/>
    <cellStyle name="20% - Accent1 3 5 2 7 3" xfId="28313" xr:uid="{00000000-0005-0000-0000-0000F46D0000}"/>
    <cellStyle name="20% - Accent1 3 5 2 7 3 2" xfId="28314" xr:uid="{00000000-0005-0000-0000-0000F56D0000}"/>
    <cellStyle name="20% - Accent1 3 5 2 7 3 2 2" xfId="28315" xr:uid="{00000000-0005-0000-0000-0000F66D0000}"/>
    <cellStyle name="20% - Accent1 3 5 2 7 3 2 2 2" xfId="28316" xr:uid="{00000000-0005-0000-0000-0000F76D0000}"/>
    <cellStyle name="20% - Accent1 3 5 2 7 3 2 3" xfId="28317" xr:uid="{00000000-0005-0000-0000-0000F86D0000}"/>
    <cellStyle name="20% - Accent1 3 5 2 7 3 3" xfId="28318" xr:uid="{00000000-0005-0000-0000-0000F96D0000}"/>
    <cellStyle name="20% - Accent1 3 5 2 7 3 3 2" xfId="28319" xr:uid="{00000000-0005-0000-0000-0000FA6D0000}"/>
    <cellStyle name="20% - Accent1 3 5 2 7 3 4" xfId="28320" xr:uid="{00000000-0005-0000-0000-0000FB6D0000}"/>
    <cellStyle name="20% - Accent1 3 5 2 7 4" xfId="28321" xr:uid="{00000000-0005-0000-0000-0000FC6D0000}"/>
    <cellStyle name="20% - Accent1 3 5 2 7 4 2" xfId="28322" xr:uid="{00000000-0005-0000-0000-0000FD6D0000}"/>
    <cellStyle name="20% - Accent1 3 5 2 7 4 2 2" xfId="28323" xr:uid="{00000000-0005-0000-0000-0000FE6D0000}"/>
    <cellStyle name="20% - Accent1 3 5 2 7 4 2 2 2" xfId="28324" xr:uid="{00000000-0005-0000-0000-0000FF6D0000}"/>
    <cellStyle name="20% - Accent1 3 5 2 7 4 2 3" xfId="28325" xr:uid="{00000000-0005-0000-0000-0000006E0000}"/>
    <cellStyle name="20% - Accent1 3 5 2 7 4 3" xfId="28326" xr:uid="{00000000-0005-0000-0000-0000016E0000}"/>
    <cellStyle name="20% - Accent1 3 5 2 7 4 3 2" xfId="28327" xr:uid="{00000000-0005-0000-0000-0000026E0000}"/>
    <cellStyle name="20% - Accent1 3 5 2 7 4 4" xfId="28328" xr:uid="{00000000-0005-0000-0000-0000036E0000}"/>
    <cellStyle name="20% - Accent1 3 5 2 7 5" xfId="28329" xr:uid="{00000000-0005-0000-0000-0000046E0000}"/>
    <cellStyle name="20% - Accent1 3 5 2 7 5 2" xfId="28330" xr:uid="{00000000-0005-0000-0000-0000056E0000}"/>
    <cellStyle name="20% - Accent1 3 5 2 7 5 2 2" xfId="28331" xr:uid="{00000000-0005-0000-0000-0000066E0000}"/>
    <cellStyle name="20% - Accent1 3 5 2 7 5 3" xfId="28332" xr:uid="{00000000-0005-0000-0000-0000076E0000}"/>
    <cellStyle name="20% - Accent1 3 5 2 7 6" xfId="28333" xr:uid="{00000000-0005-0000-0000-0000086E0000}"/>
    <cellStyle name="20% - Accent1 3 5 2 7 6 2" xfId="28334" xr:uid="{00000000-0005-0000-0000-0000096E0000}"/>
    <cellStyle name="20% - Accent1 3 5 2 7 6 2 2" xfId="28335" xr:uid="{00000000-0005-0000-0000-00000A6E0000}"/>
    <cellStyle name="20% - Accent1 3 5 2 7 6 3" xfId="28336" xr:uid="{00000000-0005-0000-0000-00000B6E0000}"/>
    <cellStyle name="20% - Accent1 3 5 2 7 7" xfId="28337" xr:uid="{00000000-0005-0000-0000-00000C6E0000}"/>
    <cellStyle name="20% - Accent1 3 5 2 7 7 2" xfId="28338" xr:uid="{00000000-0005-0000-0000-00000D6E0000}"/>
    <cellStyle name="20% - Accent1 3 5 2 7 8" xfId="28339" xr:uid="{00000000-0005-0000-0000-00000E6E0000}"/>
    <cellStyle name="20% - Accent1 3 5 2 7 8 2" xfId="28340" xr:uid="{00000000-0005-0000-0000-00000F6E0000}"/>
    <cellStyle name="20% - Accent1 3 5 2 7 9" xfId="28341" xr:uid="{00000000-0005-0000-0000-0000106E0000}"/>
    <cellStyle name="20% - Accent1 3 5 2 8" xfId="28342" xr:uid="{00000000-0005-0000-0000-0000116E0000}"/>
    <cellStyle name="20% - Accent1 3 5 2 8 2" xfId="28343" xr:uid="{00000000-0005-0000-0000-0000126E0000}"/>
    <cellStyle name="20% - Accent1 3 5 2 8 2 2" xfId="28344" xr:uid="{00000000-0005-0000-0000-0000136E0000}"/>
    <cellStyle name="20% - Accent1 3 5 2 8 2 2 2" xfId="28345" xr:uid="{00000000-0005-0000-0000-0000146E0000}"/>
    <cellStyle name="20% - Accent1 3 5 2 8 2 3" xfId="28346" xr:uid="{00000000-0005-0000-0000-0000156E0000}"/>
    <cellStyle name="20% - Accent1 3 5 2 8 3" xfId="28347" xr:uid="{00000000-0005-0000-0000-0000166E0000}"/>
    <cellStyle name="20% - Accent1 3 5 2 8 3 2" xfId="28348" xr:uid="{00000000-0005-0000-0000-0000176E0000}"/>
    <cellStyle name="20% - Accent1 3 5 2 8 4" xfId="28349" xr:uid="{00000000-0005-0000-0000-0000186E0000}"/>
    <cellStyle name="20% - Accent1 3 5 2 9" xfId="28350" xr:uid="{00000000-0005-0000-0000-0000196E0000}"/>
    <cellStyle name="20% - Accent1 3 5 2 9 2" xfId="28351" xr:uid="{00000000-0005-0000-0000-00001A6E0000}"/>
    <cellStyle name="20% - Accent1 3 5 2 9 2 2" xfId="28352" xr:uid="{00000000-0005-0000-0000-00001B6E0000}"/>
    <cellStyle name="20% - Accent1 3 5 2 9 2 2 2" xfId="28353" xr:uid="{00000000-0005-0000-0000-00001C6E0000}"/>
    <cellStyle name="20% - Accent1 3 5 2 9 2 3" xfId="28354" xr:uid="{00000000-0005-0000-0000-00001D6E0000}"/>
    <cellStyle name="20% - Accent1 3 5 2 9 3" xfId="28355" xr:uid="{00000000-0005-0000-0000-00001E6E0000}"/>
    <cellStyle name="20% - Accent1 3 5 2 9 3 2" xfId="28356" xr:uid="{00000000-0005-0000-0000-00001F6E0000}"/>
    <cellStyle name="20% - Accent1 3 5 2 9 4" xfId="28357" xr:uid="{00000000-0005-0000-0000-0000206E0000}"/>
    <cellStyle name="20% - Accent1 3 5 3" xfId="28358" xr:uid="{00000000-0005-0000-0000-0000216E0000}"/>
    <cellStyle name="20% - Accent1 3 5 3 10" xfId="28359" xr:uid="{00000000-0005-0000-0000-0000226E0000}"/>
    <cellStyle name="20% - Accent1 3 5 3 10 2" xfId="28360" xr:uid="{00000000-0005-0000-0000-0000236E0000}"/>
    <cellStyle name="20% - Accent1 3 5 3 10 2 2" xfId="28361" xr:uid="{00000000-0005-0000-0000-0000246E0000}"/>
    <cellStyle name="20% - Accent1 3 5 3 10 3" xfId="28362" xr:uid="{00000000-0005-0000-0000-0000256E0000}"/>
    <cellStyle name="20% - Accent1 3 5 3 11" xfId="28363" xr:uid="{00000000-0005-0000-0000-0000266E0000}"/>
    <cellStyle name="20% - Accent1 3 5 3 11 2" xfId="28364" xr:uid="{00000000-0005-0000-0000-0000276E0000}"/>
    <cellStyle name="20% - Accent1 3 5 3 11 2 2" xfId="28365" xr:uid="{00000000-0005-0000-0000-0000286E0000}"/>
    <cellStyle name="20% - Accent1 3 5 3 11 3" xfId="28366" xr:uid="{00000000-0005-0000-0000-0000296E0000}"/>
    <cellStyle name="20% - Accent1 3 5 3 12" xfId="28367" xr:uid="{00000000-0005-0000-0000-00002A6E0000}"/>
    <cellStyle name="20% - Accent1 3 5 3 12 2" xfId="28368" xr:uid="{00000000-0005-0000-0000-00002B6E0000}"/>
    <cellStyle name="20% - Accent1 3 5 3 13" xfId="28369" xr:uid="{00000000-0005-0000-0000-00002C6E0000}"/>
    <cellStyle name="20% - Accent1 3 5 3 13 2" xfId="28370" xr:uid="{00000000-0005-0000-0000-00002D6E0000}"/>
    <cellStyle name="20% - Accent1 3 5 3 14" xfId="28371" xr:uid="{00000000-0005-0000-0000-00002E6E0000}"/>
    <cellStyle name="20% - Accent1 3 5 3 2" xfId="28372" xr:uid="{00000000-0005-0000-0000-00002F6E0000}"/>
    <cellStyle name="20% - Accent1 3 5 3 2 10" xfId="28373" xr:uid="{00000000-0005-0000-0000-0000306E0000}"/>
    <cellStyle name="20% - Accent1 3 5 3 2 10 2" xfId="28374" xr:uid="{00000000-0005-0000-0000-0000316E0000}"/>
    <cellStyle name="20% - Accent1 3 5 3 2 11" xfId="28375" xr:uid="{00000000-0005-0000-0000-0000326E0000}"/>
    <cellStyle name="20% - Accent1 3 5 3 2 2" xfId="28376" xr:uid="{00000000-0005-0000-0000-0000336E0000}"/>
    <cellStyle name="20% - Accent1 3 5 3 2 2 2" xfId="28377" xr:uid="{00000000-0005-0000-0000-0000346E0000}"/>
    <cellStyle name="20% - Accent1 3 5 3 2 2 2 2" xfId="28378" xr:uid="{00000000-0005-0000-0000-0000356E0000}"/>
    <cellStyle name="20% - Accent1 3 5 3 2 2 2 2 2" xfId="28379" xr:uid="{00000000-0005-0000-0000-0000366E0000}"/>
    <cellStyle name="20% - Accent1 3 5 3 2 2 2 2 2 2" xfId="28380" xr:uid="{00000000-0005-0000-0000-0000376E0000}"/>
    <cellStyle name="20% - Accent1 3 5 3 2 2 2 2 3" xfId="28381" xr:uid="{00000000-0005-0000-0000-0000386E0000}"/>
    <cellStyle name="20% - Accent1 3 5 3 2 2 2 3" xfId="28382" xr:uid="{00000000-0005-0000-0000-0000396E0000}"/>
    <cellStyle name="20% - Accent1 3 5 3 2 2 2 3 2" xfId="28383" xr:uid="{00000000-0005-0000-0000-00003A6E0000}"/>
    <cellStyle name="20% - Accent1 3 5 3 2 2 2 4" xfId="28384" xr:uid="{00000000-0005-0000-0000-00003B6E0000}"/>
    <cellStyle name="20% - Accent1 3 5 3 2 2 3" xfId="28385" xr:uid="{00000000-0005-0000-0000-00003C6E0000}"/>
    <cellStyle name="20% - Accent1 3 5 3 2 2 3 2" xfId="28386" xr:uid="{00000000-0005-0000-0000-00003D6E0000}"/>
    <cellStyle name="20% - Accent1 3 5 3 2 2 3 2 2" xfId="28387" xr:uid="{00000000-0005-0000-0000-00003E6E0000}"/>
    <cellStyle name="20% - Accent1 3 5 3 2 2 3 2 2 2" xfId="28388" xr:uid="{00000000-0005-0000-0000-00003F6E0000}"/>
    <cellStyle name="20% - Accent1 3 5 3 2 2 3 2 3" xfId="28389" xr:uid="{00000000-0005-0000-0000-0000406E0000}"/>
    <cellStyle name="20% - Accent1 3 5 3 2 2 3 3" xfId="28390" xr:uid="{00000000-0005-0000-0000-0000416E0000}"/>
    <cellStyle name="20% - Accent1 3 5 3 2 2 3 3 2" xfId="28391" xr:uid="{00000000-0005-0000-0000-0000426E0000}"/>
    <cellStyle name="20% - Accent1 3 5 3 2 2 3 4" xfId="28392" xr:uid="{00000000-0005-0000-0000-0000436E0000}"/>
    <cellStyle name="20% - Accent1 3 5 3 2 2 4" xfId="28393" xr:uid="{00000000-0005-0000-0000-0000446E0000}"/>
    <cellStyle name="20% - Accent1 3 5 3 2 2 4 2" xfId="28394" xr:uid="{00000000-0005-0000-0000-0000456E0000}"/>
    <cellStyle name="20% - Accent1 3 5 3 2 2 4 2 2" xfId="28395" xr:uid="{00000000-0005-0000-0000-0000466E0000}"/>
    <cellStyle name="20% - Accent1 3 5 3 2 2 4 2 2 2" xfId="28396" xr:uid="{00000000-0005-0000-0000-0000476E0000}"/>
    <cellStyle name="20% - Accent1 3 5 3 2 2 4 2 3" xfId="28397" xr:uid="{00000000-0005-0000-0000-0000486E0000}"/>
    <cellStyle name="20% - Accent1 3 5 3 2 2 4 3" xfId="28398" xr:uid="{00000000-0005-0000-0000-0000496E0000}"/>
    <cellStyle name="20% - Accent1 3 5 3 2 2 4 3 2" xfId="28399" xr:uid="{00000000-0005-0000-0000-00004A6E0000}"/>
    <cellStyle name="20% - Accent1 3 5 3 2 2 4 4" xfId="28400" xr:uid="{00000000-0005-0000-0000-00004B6E0000}"/>
    <cellStyle name="20% - Accent1 3 5 3 2 2 5" xfId="28401" xr:uid="{00000000-0005-0000-0000-00004C6E0000}"/>
    <cellStyle name="20% - Accent1 3 5 3 2 2 5 2" xfId="28402" xr:uid="{00000000-0005-0000-0000-00004D6E0000}"/>
    <cellStyle name="20% - Accent1 3 5 3 2 2 5 2 2" xfId="28403" xr:uid="{00000000-0005-0000-0000-00004E6E0000}"/>
    <cellStyle name="20% - Accent1 3 5 3 2 2 5 3" xfId="28404" xr:uid="{00000000-0005-0000-0000-00004F6E0000}"/>
    <cellStyle name="20% - Accent1 3 5 3 2 2 6" xfId="28405" xr:uid="{00000000-0005-0000-0000-0000506E0000}"/>
    <cellStyle name="20% - Accent1 3 5 3 2 2 6 2" xfId="28406" xr:uid="{00000000-0005-0000-0000-0000516E0000}"/>
    <cellStyle name="20% - Accent1 3 5 3 2 2 6 2 2" xfId="28407" xr:uid="{00000000-0005-0000-0000-0000526E0000}"/>
    <cellStyle name="20% - Accent1 3 5 3 2 2 6 3" xfId="28408" xr:uid="{00000000-0005-0000-0000-0000536E0000}"/>
    <cellStyle name="20% - Accent1 3 5 3 2 2 7" xfId="28409" xr:uid="{00000000-0005-0000-0000-0000546E0000}"/>
    <cellStyle name="20% - Accent1 3 5 3 2 2 7 2" xfId="28410" xr:uid="{00000000-0005-0000-0000-0000556E0000}"/>
    <cellStyle name="20% - Accent1 3 5 3 2 2 8" xfId="28411" xr:uid="{00000000-0005-0000-0000-0000566E0000}"/>
    <cellStyle name="20% - Accent1 3 5 3 2 2 8 2" xfId="28412" xr:uid="{00000000-0005-0000-0000-0000576E0000}"/>
    <cellStyle name="20% - Accent1 3 5 3 2 2 9" xfId="28413" xr:uid="{00000000-0005-0000-0000-0000586E0000}"/>
    <cellStyle name="20% - Accent1 3 5 3 2 3" xfId="28414" xr:uid="{00000000-0005-0000-0000-0000596E0000}"/>
    <cellStyle name="20% - Accent1 3 5 3 2 3 2" xfId="28415" xr:uid="{00000000-0005-0000-0000-00005A6E0000}"/>
    <cellStyle name="20% - Accent1 3 5 3 2 3 2 2" xfId="28416" xr:uid="{00000000-0005-0000-0000-00005B6E0000}"/>
    <cellStyle name="20% - Accent1 3 5 3 2 3 2 2 2" xfId="28417" xr:uid="{00000000-0005-0000-0000-00005C6E0000}"/>
    <cellStyle name="20% - Accent1 3 5 3 2 3 2 2 2 2" xfId="28418" xr:uid="{00000000-0005-0000-0000-00005D6E0000}"/>
    <cellStyle name="20% - Accent1 3 5 3 2 3 2 2 3" xfId="28419" xr:uid="{00000000-0005-0000-0000-00005E6E0000}"/>
    <cellStyle name="20% - Accent1 3 5 3 2 3 2 3" xfId="28420" xr:uid="{00000000-0005-0000-0000-00005F6E0000}"/>
    <cellStyle name="20% - Accent1 3 5 3 2 3 2 3 2" xfId="28421" xr:uid="{00000000-0005-0000-0000-0000606E0000}"/>
    <cellStyle name="20% - Accent1 3 5 3 2 3 2 4" xfId="28422" xr:uid="{00000000-0005-0000-0000-0000616E0000}"/>
    <cellStyle name="20% - Accent1 3 5 3 2 3 3" xfId="28423" xr:uid="{00000000-0005-0000-0000-0000626E0000}"/>
    <cellStyle name="20% - Accent1 3 5 3 2 3 3 2" xfId="28424" xr:uid="{00000000-0005-0000-0000-0000636E0000}"/>
    <cellStyle name="20% - Accent1 3 5 3 2 3 3 2 2" xfId="28425" xr:uid="{00000000-0005-0000-0000-0000646E0000}"/>
    <cellStyle name="20% - Accent1 3 5 3 2 3 3 2 2 2" xfId="28426" xr:uid="{00000000-0005-0000-0000-0000656E0000}"/>
    <cellStyle name="20% - Accent1 3 5 3 2 3 3 2 3" xfId="28427" xr:uid="{00000000-0005-0000-0000-0000666E0000}"/>
    <cellStyle name="20% - Accent1 3 5 3 2 3 3 3" xfId="28428" xr:uid="{00000000-0005-0000-0000-0000676E0000}"/>
    <cellStyle name="20% - Accent1 3 5 3 2 3 3 3 2" xfId="28429" xr:uid="{00000000-0005-0000-0000-0000686E0000}"/>
    <cellStyle name="20% - Accent1 3 5 3 2 3 3 4" xfId="28430" xr:uid="{00000000-0005-0000-0000-0000696E0000}"/>
    <cellStyle name="20% - Accent1 3 5 3 2 3 4" xfId="28431" xr:uid="{00000000-0005-0000-0000-00006A6E0000}"/>
    <cellStyle name="20% - Accent1 3 5 3 2 3 4 2" xfId="28432" xr:uid="{00000000-0005-0000-0000-00006B6E0000}"/>
    <cellStyle name="20% - Accent1 3 5 3 2 3 4 2 2" xfId="28433" xr:uid="{00000000-0005-0000-0000-00006C6E0000}"/>
    <cellStyle name="20% - Accent1 3 5 3 2 3 4 2 2 2" xfId="28434" xr:uid="{00000000-0005-0000-0000-00006D6E0000}"/>
    <cellStyle name="20% - Accent1 3 5 3 2 3 4 2 3" xfId="28435" xr:uid="{00000000-0005-0000-0000-00006E6E0000}"/>
    <cellStyle name="20% - Accent1 3 5 3 2 3 4 3" xfId="28436" xr:uid="{00000000-0005-0000-0000-00006F6E0000}"/>
    <cellStyle name="20% - Accent1 3 5 3 2 3 4 3 2" xfId="28437" xr:uid="{00000000-0005-0000-0000-0000706E0000}"/>
    <cellStyle name="20% - Accent1 3 5 3 2 3 4 4" xfId="28438" xr:uid="{00000000-0005-0000-0000-0000716E0000}"/>
    <cellStyle name="20% - Accent1 3 5 3 2 3 5" xfId="28439" xr:uid="{00000000-0005-0000-0000-0000726E0000}"/>
    <cellStyle name="20% - Accent1 3 5 3 2 3 5 2" xfId="28440" xr:uid="{00000000-0005-0000-0000-0000736E0000}"/>
    <cellStyle name="20% - Accent1 3 5 3 2 3 5 2 2" xfId="28441" xr:uid="{00000000-0005-0000-0000-0000746E0000}"/>
    <cellStyle name="20% - Accent1 3 5 3 2 3 5 3" xfId="28442" xr:uid="{00000000-0005-0000-0000-0000756E0000}"/>
    <cellStyle name="20% - Accent1 3 5 3 2 3 6" xfId="28443" xr:uid="{00000000-0005-0000-0000-0000766E0000}"/>
    <cellStyle name="20% - Accent1 3 5 3 2 3 6 2" xfId="28444" xr:uid="{00000000-0005-0000-0000-0000776E0000}"/>
    <cellStyle name="20% - Accent1 3 5 3 2 3 6 2 2" xfId="28445" xr:uid="{00000000-0005-0000-0000-0000786E0000}"/>
    <cellStyle name="20% - Accent1 3 5 3 2 3 6 3" xfId="28446" xr:uid="{00000000-0005-0000-0000-0000796E0000}"/>
    <cellStyle name="20% - Accent1 3 5 3 2 3 7" xfId="28447" xr:uid="{00000000-0005-0000-0000-00007A6E0000}"/>
    <cellStyle name="20% - Accent1 3 5 3 2 3 7 2" xfId="28448" xr:uid="{00000000-0005-0000-0000-00007B6E0000}"/>
    <cellStyle name="20% - Accent1 3 5 3 2 3 8" xfId="28449" xr:uid="{00000000-0005-0000-0000-00007C6E0000}"/>
    <cellStyle name="20% - Accent1 3 5 3 2 3 8 2" xfId="28450" xr:uid="{00000000-0005-0000-0000-00007D6E0000}"/>
    <cellStyle name="20% - Accent1 3 5 3 2 3 9" xfId="28451" xr:uid="{00000000-0005-0000-0000-00007E6E0000}"/>
    <cellStyle name="20% - Accent1 3 5 3 2 4" xfId="28452" xr:uid="{00000000-0005-0000-0000-00007F6E0000}"/>
    <cellStyle name="20% - Accent1 3 5 3 2 4 2" xfId="28453" xr:uid="{00000000-0005-0000-0000-0000806E0000}"/>
    <cellStyle name="20% - Accent1 3 5 3 2 4 2 2" xfId="28454" xr:uid="{00000000-0005-0000-0000-0000816E0000}"/>
    <cellStyle name="20% - Accent1 3 5 3 2 4 2 2 2" xfId="28455" xr:uid="{00000000-0005-0000-0000-0000826E0000}"/>
    <cellStyle name="20% - Accent1 3 5 3 2 4 2 3" xfId="28456" xr:uid="{00000000-0005-0000-0000-0000836E0000}"/>
    <cellStyle name="20% - Accent1 3 5 3 2 4 3" xfId="28457" xr:uid="{00000000-0005-0000-0000-0000846E0000}"/>
    <cellStyle name="20% - Accent1 3 5 3 2 4 3 2" xfId="28458" xr:uid="{00000000-0005-0000-0000-0000856E0000}"/>
    <cellStyle name="20% - Accent1 3 5 3 2 4 4" xfId="28459" xr:uid="{00000000-0005-0000-0000-0000866E0000}"/>
    <cellStyle name="20% - Accent1 3 5 3 2 5" xfId="28460" xr:uid="{00000000-0005-0000-0000-0000876E0000}"/>
    <cellStyle name="20% - Accent1 3 5 3 2 5 2" xfId="28461" xr:uid="{00000000-0005-0000-0000-0000886E0000}"/>
    <cellStyle name="20% - Accent1 3 5 3 2 5 2 2" xfId="28462" xr:uid="{00000000-0005-0000-0000-0000896E0000}"/>
    <cellStyle name="20% - Accent1 3 5 3 2 5 2 2 2" xfId="28463" xr:uid="{00000000-0005-0000-0000-00008A6E0000}"/>
    <cellStyle name="20% - Accent1 3 5 3 2 5 2 3" xfId="28464" xr:uid="{00000000-0005-0000-0000-00008B6E0000}"/>
    <cellStyle name="20% - Accent1 3 5 3 2 5 3" xfId="28465" xr:uid="{00000000-0005-0000-0000-00008C6E0000}"/>
    <cellStyle name="20% - Accent1 3 5 3 2 5 3 2" xfId="28466" xr:uid="{00000000-0005-0000-0000-00008D6E0000}"/>
    <cellStyle name="20% - Accent1 3 5 3 2 5 4" xfId="28467" xr:uid="{00000000-0005-0000-0000-00008E6E0000}"/>
    <cellStyle name="20% - Accent1 3 5 3 2 6" xfId="28468" xr:uid="{00000000-0005-0000-0000-00008F6E0000}"/>
    <cellStyle name="20% - Accent1 3 5 3 2 6 2" xfId="28469" xr:uid="{00000000-0005-0000-0000-0000906E0000}"/>
    <cellStyle name="20% - Accent1 3 5 3 2 6 2 2" xfId="28470" xr:uid="{00000000-0005-0000-0000-0000916E0000}"/>
    <cellStyle name="20% - Accent1 3 5 3 2 6 2 2 2" xfId="28471" xr:uid="{00000000-0005-0000-0000-0000926E0000}"/>
    <cellStyle name="20% - Accent1 3 5 3 2 6 2 3" xfId="28472" xr:uid="{00000000-0005-0000-0000-0000936E0000}"/>
    <cellStyle name="20% - Accent1 3 5 3 2 6 3" xfId="28473" xr:uid="{00000000-0005-0000-0000-0000946E0000}"/>
    <cellStyle name="20% - Accent1 3 5 3 2 6 3 2" xfId="28474" xr:uid="{00000000-0005-0000-0000-0000956E0000}"/>
    <cellStyle name="20% - Accent1 3 5 3 2 6 4" xfId="28475" xr:uid="{00000000-0005-0000-0000-0000966E0000}"/>
    <cellStyle name="20% - Accent1 3 5 3 2 7" xfId="28476" xr:uid="{00000000-0005-0000-0000-0000976E0000}"/>
    <cellStyle name="20% - Accent1 3 5 3 2 7 2" xfId="28477" xr:uid="{00000000-0005-0000-0000-0000986E0000}"/>
    <cellStyle name="20% - Accent1 3 5 3 2 7 2 2" xfId="28478" xr:uid="{00000000-0005-0000-0000-0000996E0000}"/>
    <cellStyle name="20% - Accent1 3 5 3 2 7 3" xfId="28479" xr:uid="{00000000-0005-0000-0000-00009A6E0000}"/>
    <cellStyle name="20% - Accent1 3 5 3 2 8" xfId="28480" xr:uid="{00000000-0005-0000-0000-00009B6E0000}"/>
    <cellStyle name="20% - Accent1 3 5 3 2 8 2" xfId="28481" xr:uid="{00000000-0005-0000-0000-00009C6E0000}"/>
    <cellStyle name="20% - Accent1 3 5 3 2 8 2 2" xfId="28482" xr:uid="{00000000-0005-0000-0000-00009D6E0000}"/>
    <cellStyle name="20% - Accent1 3 5 3 2 8 3" xfId="28483" xr:uid="{00000000-0005-0000-0000-00009E6E0000}"/>
    <cellStyle name="20% - Accent1 3 5 3 2 9" xfId="28484" xr:uid="{00000000-0005-0000-0000-00009F6E0000}"/>
    <cellStyle name="20% - Accent1 3 5 3 2 9 2" xfId="28485" xr:uid="{00000000-0005-0000-0000-0000A06E0000}"/>
    <cellStyle name="20% - Accent1 3 5 3 3" xfId="28486" xr:uid="{00000000-0005-0000-0000-0000A16E0000}"/>
    <cellStyle name="20% - Accent1 3 5 3 3 10" xfId="28487" xr:uid="{00000000-0005-0000-0000-0000A26E0000}"/>
    <cellStyle name="20% - Accent1 3 5 3 3 10 2" xfId="28488" xr:uid="{00000000-0005-0000-0000-0000A36E0000}"/>
    <cellStyle name="20% - Accent1 3 5 3 3 11" xfId="28489" xr:uid="{00000000-0005-0000-0000-0000A46E0000}"/>
    <cellStyle name="20% - Accent1 3 5 3 3 2" xfId="28490" xr:uid="{00000000-0005-0000-0000-0000A56E0000}"/>
    <cellStyle name="20% - Accent1 3 5 3 3 2 2" xfId="28491" xr:uid="{00000000-0005-0000-0000-0000A66E0000}"/>
    <cellStyle name="20% - Accent1 3 5 3 3 2 2 2" xfId="28492" xr:uid="{00000000-0005-0000-0000-0000A76E0000}"/>
    <cellStyle name="20% - Accent1 3 5 3 3 2 2 2 2" xfId="28493" xr:uid="{00000000-0005-0000-0000-0000A86E0000}"/>
    <cellStyle name="20% - Accent1 3 5 3 3 2 2 2 2 2" xfId="28494" xr:uid="{00000000-0005-0000-0000-0000A96E0000}"/>
    <cellStyle name="20% - Accent1 3 5 3 3 2 2 2 3" xfId="28495" xr:uid="{00000000-0005-0000-0000-0000AA6E0000}"/>
    <cellStyle name="20% - Accent1 3 5 3 3 2 2 3" xfId="28496" xr:uid="{00000000-0005-0000-0000-0000AB6E0000}"/>
    <cellStyle name="20% - Accent1 3 5 3 3 2 2 3 2" xfId="28497" xr:uid="{00000000-0005-0000-0000-0000AC6E0000}"/>
    <cellStyle name="20% - Accent1 3 5 3 3 2 2 4" xfId="28498" xr:uid="{00000000-0005-0000-0000-0000AD6E0000}"/>
    <cellStyle name="20% - Accent1 3 5 3 3 2 3" xfId="28499" xr:uid="{00000000-0005-0000-0000-0000AE6E0000}"/>
    <cellStyle name="20% - Accent1 3 5 3 3 2 3 2" xfId="28500" xr:uid="{00000000-0005-0000-0000-0000AF6E0000}"/>
    <cellStyle name="20% - Accent1 3 5 3 3 2 3 2 2" xfId="28501" xr:uid="{00000000-0005-0000-0000-0000B06E0000}"/>
    <cellStyle name="20% - Accent1 3 5 3 3 2 3 2 2 2" xfId="28502" xr:uid="{00000000-0005-0000-0000-0000B16E0000}"/>
    <cellStyle name="20% - Accent1 3 5 3 3 2 3 2 3" xfId="28503" xr:uid="{00000000-0005-0000-0000-0000B26E0000}"/>
    <cellStyle name="20% - Accent1 3 5 3 3 2 3 3" xfId="28504" xr:uid="{00000000-0005-0000-0000-0000B36E0000}"/>
    <cellStyle name="20% - Accent1 3 5 3 3 2 3 3 2" xfId="28505" xr:uid="{00000000-0005-0000-0000-0000B46E0000}"/>
    <cellStyle name="20% - Accent1 3 5 3 3 2 3 4" xfId="28506" xr:uid="{00000000-0005-0000-0000-0000B56E0000}"/>
    <cellStyle name="20% - Accent1 3 5 3 3 2 4" xfId="28507" xr:uid="{00000000-0005-0000-0000-0000B66E0000}"/>
    <cellStyle name="20% - Accent1 3 5 3 3 2 4 2" xfId="28508" xr:uid="{00000000-0005-0000-0000-0000B76E0000}"/>
    <cellStyle name="20% - Accent1 3 5 3 3 2 4 2 2" xfId="28509" xr:uid="{00000000-0005-0000-0000-0000B86E0000}"/>
    <cellStyle name="20% - Accent1 3 5 3 3 2 4 2 2 2" xfId="28510" xr:uid="{00000000-0005-0000-0000-0000B96E0000}"/>
    <cellStyle name="20% - Accent1 3 5 3 3 2 4 2 3" xfId="28511" xr:uid="{00000000-0005-0000-0000-0000BA6E0000}"/>
    <cellStyle name="20% - Accent1 3 5 3 3 2 4 3" xfId="28512" xr:uid="{00000000-0005-0000-0000-0000BB6E0000}"/>
    <cellStyle name="20% - Accent1 3 5 3 3 2 4 3 2" xfId="28513" xr:uid="{00000000-0005-0000-0000-0000BC6E0000}"/>
    <cellStyle name="20% - Accent1 3 5 3 3 2 4 4" xfId="28514" xr:uid="{00000000-0005-0000-0000-0000BD6E0000}"/>
    <cellStyle name="20% - Accent1 3 5 3 3 2 5" xfId="28515" xr:uid="{00000000-0005-0000-0000-0000BE6E0000}"/>
    <cellStyle name="20% - Accent1 3 5 3 3 2 5 2" xfId="28516" xr:uid="{00000000-0005-0000-0000-0000BF6E0000}"/>
    <cellStyle name="20% - Accent1 3 5 3 3 2 5 2 2" xfId="28517" xr:uid="{00000000-0005-0000-0000-0000C06E0000}"/>
    <cellStyle name="20% - Accent1 3 5 3 3 2 5 3" xfId="28518" xr:uid="{00000000-0005-0000-0000-0000C16E0000}"/>
    <cellStyle name="20% - Accent1 3 5 3 3 2 6" xfId="28519" xr:uid="{00000000-0005-0000-0000-0000C26E0000}"/>
    <cellStyle name="20% - Accent1 3 5 3 3 2 6 2" xfId="28520" xr:uid="{00000000-0005-0000-0000-0000C36E0000}"/>
    <cellStyle name="20% - Accent1 3 5 3 3 2 6 2 2" xfId="28521" xr:uid="{00000000-0005-0000-0000-0000C46E0000}"/>
    <cellStyle name="20% - Accent1 3 5 3 3 2 6 3" xfId="28522" xr:uid="{00000000-0005-0000-0000-0000C56E0000}"/>
    <cellStyle name="20% - Accent1 3 5 3 3 2 7" xfId="28523" xr:uid="{00000000-0005-0000-0000-0000C66E0000}"/>
    <cellStyle name="20% - Accent1 3 5 3 3 2 7 2" xfId="28524" xr:uid="{00000000-0005-0000-0000-0000C76E0000}"/>
    <cellStyle name="20% - Accent1 3 5 3 3 2 8" xfId="28525" xr:uid="{00000000-0005-0000-0000-0000C86E0000}"/>
    <cellStyle name="20% - Accent1 3 5 3 3 2 8 2" xfId="28526" xr:uid="{00000000-0005-0000-0000-0000C96E0000}"/>
    <cellStyle name="20% - Accent1 3 5 3 3 2 9" xfId="28527" xr:uid="{00000000-0005-0000-0000-0000CA6E0000}"/>
    <cellStyle name="20% - Accent1 3 5 3 3 3" xfId="28528" xr:uid="{00000000-0005-0000-0000-0000CB6E0000}"/>
    <cellStyle name="20% - Accent1 3 5 3 3 3 2" xfId="28529" xr:uid="{00000000-0005-0000-0000-0000CC6E0000}"/>
    <cellStyle name="20% - Accent1 3 5 3 3 3 2 2" xfId="28530" xr:uid="{00000000-0005-0000-0000-0000CD6E0000}"/>
    <cellStyle name="20% - Accent1 3 5 3 3 3 2 2 2" xfId="28531" xr:uid="{00000000-0005-0000-0000-0000CE6E0000}"/>
    <cellStyle name="20% - Accent1 3 5 3 3 3 2 2 2 2" xfId="28532" xr:uid="{00000000-0005-0000-0000-0000CF6E0000}"/>
    <cellStyle name="20% - Accent1 3 5 3 3 3 2 2 3" xfId="28533" xr:uid="{00000000-0005-0000-0000-0000D06E0000}"/>
    <cellStyle name="20% - Accent1 3 5 3 3 3 2 3" xfId="28534" xr:uid="{00000000-0005-0000-0000-0000D16E0000}"/>
    <cellStyle name="20% - Accent1 3 5 3 3 3 2 3 2" xfId="28535" xr:uid="{00000000-0005-0000-0000-0000D26E0000}"/>
    <cellStyle name="20% - Accent1 3 5 3 3 3 2 4" xfId="28536" xr:uid="{00000000-0005-0000-0000-0000D36E0000}"/>
    <cellStyle name="20% - Accent1 3 5 3 3 3 3" xfId="28537" xr:uid="{00000000-0005-0000-0000-0000D46E0000}"/>
    <cellStyle name="20% - Accent1 3 5 3 3 3 3 2" xfId="28538" xr:uid="{00000000-0005-0000-0000-0000D56E0000}"/>
    <cellStyle name="20% - Accent1 3 5 3 3 3 3 2 2" xfId="28539" xr:uid="{00000000-0005-0000-0000-0000D66E0000}"/>
    <cellStyle name="20% - Accent1 3 5 3 3 3 3 2 2 2" xfId="28540" xr:uid="{00000000-0005-0000-0000-0000D76E0000}"/>
    <cellStyle name="20% - Accent1 3 5 3 3 3 3 2 3" xfId="28541" xr:uid="{00000000-0005-0000-0000-0000D86E0000}"/>
    <cellStyle name="20% - Accent1 3 5 3 3 3 3 3" xfId="28542" xr:uid="{00000000-0005-0000-0000-0000D96E0000}"/>
    <cellStyle name="20% - Accent1 3 5 3 3 3 3 3 2" xfId="28543" xr:uid="{00000000-0005-0000-0000-0000DA6E0000}"/>
    <cellStyle name="20% - Accent1 3 5 3 3 3 3 4" xfId="28544" xr:uid="{00000000-0005-0000-0000-0000DB6E0000}"/>
    <cellStyle name="20% - Accent1 3 5 3 3 3 4" xfId="28545" xr:uid="{00000000-0005-0000-0000-0000DC6E0000}"/>
    <cellStyle name="20% - Accent1 3 5 3 3 3 4 2" xfId="28546" xr:uid="{00000000-0005-0000-0000-0000DD6E0000}"/>
    <cellStyle name="20% - Accent1 3 5 3 3 3 4 2 2" xfId="28547" xr:uid="{00000000-0005-0000-0000-0000DE6E0000}"/>
    <cellStyle name="20% - Accent1 3 5 3 3 3 4 2 2 2" xfId="28548" xr:uid="{00000000-0005-0000-0000-0000DF6E0000}"/>
    <cellStyle name="20% - Accent1 3 5 3 3 3 4 2 3" xfId="28549" xr:uid="{00000000-0005-0000-0000-0000E06E0000}"/>
    <cellStyle name="20% - Accent1 3 5 3 3 3 4 3" xfId="28550" xr:uid="{00000000-0005-0000-0000-0000E16E0000}"/>
    <cellStyle name="20% - Accent1 3 5 3 3 3 4 3 2" xfId="28551" xr:uid="{00000000-0005-0000-0000-0000E26E0000}"/>
    <cellStyle name="20% - Accent1 3 5 3 3 3 4 4" xfId="28552" xr:uid="{00000000-0005-0000-0000-0000E36E0000}"/>
    <cellStyle name="20% - Accent1 3 5 3 3 3 5" xfId="28553" xr:uid="{00000000-0005-0000-0000-0000E46E0000}"/>
    <cellStyle name="20% - Accent1 3 5 3 3 3 5 2" xfId="28554" xr:uid="{00000000-0005-0000-0000-0000E56E0000}"/>
    <cellStyle name="20% - Accent1 3 5 3 3 3 5 2 2" xfId="28555" xr:uid="{00000000-0005-0000-0000-0000E66E0000}"/>
    <cellStyle name="20% - Accent1 3 5 3 3 3 5 3" xfId="28556" xr:uid="{00000000-0005-0000-0000-0000E76E0000}"/>
    <cellStyle name="20% - Accent1 3 5 3 3 3 6" xfId="28557" xr:uid="{00000000-0005-0000-0000-0000E86E0000}"/>
    <cellStyle name="20% - Accent1 3 5 3 3 3 6 2" xfId="28558" xr:uid="{00000000-0005-0000-0000-0000E96E0000}"/>
    <cellStyle name="20% - Accent1 3 5 3 3 3 6 2 2" xfId="28559" xr:uid="{00000000-0005-0000-0000-0000EA6E0000}"/>
    <cellStyle name="20% - Accent1 3 5 3 3 3 6 3" xfId="28560" xr:uid="{00000000-0005-0000-0000-0000EB6E0000}"/>
    <cellStyle name="20% - Accent1 3 5 3 3 3 7" xfId="28561" xr:uid="{00000000-0005-0000-0000-0000EC6E0000}"/>
    <cellStyle name="20% - Accent1 3 5 3 3 3 7 2" xfId="28562" xr:uid="{00000000-0005-0000-0000-0000ED6E0000}"/>
    <cellStyle name="20% - Accent1 3 5 3 3 3 8" xfId="28563" xr:uid="{00000000-0005-0000-0000-0000EE6E0000}"/>
    <cellStyle name="20% - Accent1 3 5 3 3 3 8 2" xfId="28564" xr:uid="{00000000-0005-0000-0000-0000EF6E0000}"/>
    <cellStyle name="20% - Accent1 3 5 3 3 3 9" xfId="28565" xr:uid="{00000000-0005-0000-0000-0000F06E0000}"/>
    <cellStyle name="20% - Accent1 3 5 3 3 4" xfId="28566" xr:uid="{00000000-0005-0000-0000-0000F16E0000}"/>
    <cellStyle name="20% - Accent1 3 5 3 3 4 2" xfId="28567" xr:uid="{00000000-0005-0000-0000-0000F26E0000}"/>
    <cellStyle name="20% - Accent1 3 5 3 3 4 2 2" xfId="28568" xr:uid="{00000000-0005-0000-0000-0000F36E0000}"/>
    <cellStyle name="20% - Accent1 3 5 3 3 4 2 2 2" xfId="28569" xr:uid="{00000000-0005-0000-0000-0000F46E0000}"/>
    <cellStyle name="20% - Accent1 3 5 3 3 4 2 3" xfId="28570" xr:uid="{00000000-0005-0000-0000-0000F56E0000}"/>
    <cellStyle name="20% - Accent1 3 5 3 3 4 3" xfId="28571" xr:uid="{00000000-0005-0000-0000-0000F66E0000}"/>
    <cellStyle name="20% - Accent1 3 5 3 3 4 3 2" xfId="28572" xr:uid="{00000000-0005-0000-0000-0000F76E0000}"/>
    <cellStyle name="20% - Accent1 3 5 3 3 4 4" xfId="28573" xr:uid="{00000000-0005-0000-0000-0000F86E0000}"/>
    <cellStyle name="20% - Accent1 3 5 3 3 5" xfId="28574" xr:uid="{00000000-0005-0000-0000-0000F96E0000}"/>
    <cellStyle name="20% - Accent1 3 5 3 3 5 2" xfId="28575" xr:uid="{00000000-0005-0000-0000-0000FA6E0000}"/>
    <cellStyle name="20% - Accent1 3 5 3 3 5 2 2" xfId="28576" xr:uid="{00000000-0005-0000-0000-0000FB6E0000}"/>
    <cellStyle name="20% - Accent1 3 5 3 3 5 2 2 2" xfId="28577" xr:uid="{00000000-0005-0000-0000-0000FC6E0000}"/>
    <cellStyle name="20% - Accent1 3 5 3 3 5 2 3" xfId="28578" xr:uid="{00000000-0005-0000-0000-0000FD6E0000}"/>
    <cellStyle name="20% - Accent1 3 5 3 3 5 3" xfId="28579" xr:uid="{00000000-0005-0000-0000-0000FE6E0000}"/>
    <cellStyle name="20% - Accent1 3 5 3 3 5 3 2" xfId="28580" xr:uid="{00000000-0005-0000-0000-0000FF6E0000}"/>
    <cellStyle name="20% - Accent1 3 5 3 3 5 4" xfId="28581" xr:uid="{00000000-0005-0000-0000-0000006F0000}"/>
    <cellStyle name="20% - Accent1 3 5 3 3 6" xfId="28582" xr:uid="{00000000-0005-0000-0000-0000016F0000}"/>
    <cellStyle name="20% - Accent1 3 5 3 3 6 2" xfId="28583" xr:uid="{00000000-0005-0000-0000-0000026F0000}"/>
    <cellStyle name="20% - Accent1 3 5 3 3 6 2 2" xfId="28584" xr:uid="{00000000-0005-0000-0000-0000036F0000}"/>
    <cellStyle name="20% - Accent1 3 5 3 3 6 2 2 2" xfId="28585" xr:uid="{00000000-0005-0000-0000-0000046F0000}"/>
    <cellStyle name="20% - Accent1 3 5 3 3 6 2 3" xfId="28586" xr:uid="{00000000-0005-0000-0000-0000056F0000}"/>
    <cellStyle name="20% - Accent1 3 5 3 3 6 3" xfId="28587" xr:uid="{00000000-0005-0000-0000-0000066F0000}"/>
    <cellStyle name="20% - Accent1 3 5 3 3 6 3 2" xfId="28588" xr:uid="{00000000-0005-0000-0000-0000076F0000}"/>
    <cellStyle name="20% - Accent1 3 5 3 3 6 4" xfId="28589" xr:uid="{00000000-0005-0000-0000-0000086F0000}"/>
    <cellStyle name="20% - Accent1 3 5 3 3 7" xfId="28590" xr:uid="{00000000-0005-0000-0000-0000096F0000}"/>
    <cellStyle name="20% - Accent1 3 5 3 3 7 2" xfId="28591" xr:uid="{00000000-0005-0000-0000-00000A6F0000}"/>
    <cellStyle name="20% - Accent1 3 5 3 3 7 2 2" xfId="28592" xr:uid="{00000000-0005-0000-0000-00000B6F0000}"/>
    <cellStyle name="20% - Accent1 3 5 3 3 7 3" xfId="28593" xr:uid="{00000000-0005-0000-0000-00000C6F0000}"/>
    <cellStyle name="20% - Accent1 3 5 3 3 8" xfId="28594" xr:uid="{00000000-0005-0000-0000-00000D6F0000}"/>
    <cellStyle name="20% - Accent1 3 5 3 3 8 2" xfId="28595" xr:uid="{00000000-0005-0000-0000-00000E6F0000}"/>
    <cellStyle name="20% - Accent1 3 5 3 3 8 2 2" xfId="28596" xr:uid="{00000000-0005-0000-0000-00000F6F0000}"/>
    <cellStyle name="20% - Accent1 3 5 3 3 8 3" xfId="28597" xr:uid="{00000000-0005-0000-0000-0000106F0000}"/>
    <cellStyle name="20% - Accent1 3 5 3 3 9" xfId="28598" xr:uid="{00000000-0005-0000-0000-0000116F0000}"/>
    <cellStyle name="20% - Accent1 3 5 3 3 9 2" xfId="28599" xr:uid="{00000000-0005-0000-0000-0000126F0000}"/>
    <cellStyle name="20% - Accent1 3 5 3 4" xfId="28600" xr:uid="{00000000-0005-0000-0000-0000136F0000}"/>
    <cellStyle name="20% - Accent1 3 5 3 4 10" xfId="28601" xr:uid="{00000000-0005-0000-0000-0000146F0000}"/>
    <cellStyle name="20% - Accent1 3 5 3 4 10 2" xfId="28602" xr:uid="{00000000-0005-0000-0000-0000156F0000}"/>
    <cellStyle name="20% - Accent1 3 5 3 4 11" xfId="28603" xr:uid="{00000000-0005-0000-0000-0000166F0000}"/>
    <cellStyle name="20% - Accent1 3 5 3 4 2" xfId="28604" xr:uid="{00000000-0005-0000-0000-0000176F0000}"/>
    <cellStyle name="20% - Accent1 3 5 3 4 2 2" xfId="28605" xr:uid="{00000000-0005-0000-0000-0000186F0000}"/>
    <cellStyle name="20% - Accent1 3 5 3 4 2 2 2" xfId="28606" xr:uid="{00000000-0005-0000-0000-0000196F0000}"/>
    <cellStyle name="20% - Accent1 3 5 3 4 2 2 2 2" xfId="28607" xr:uid="{00000000-0005-0000-0000-00001A6F0000}"/>
    <cellStyle name="20% - Accent1 3 5 3 4 2 2 2 2 2" xfId="28608" xr:uid="{00000000-0005-0000-0000-00001B6F0000}"/>
    <cellStyle name="20% - Accent1 3 5 3 4 2 2 2 3" xfId="28609" xr:uid="{00000000-0005-0000-0000-00001C6F0000}"/>
    <cellStyle name="20% - Accent1 3 5 3 4 2 2 3" xfId="28610" xr:uid="{00000000-0005-0000-0000-00001D6F0000}"/>
    <cellStyle name="20% - Accent1 3 5 3 4 2 2 3 2" xfId="28611" xr:uid="{00000000-0005-0000-0000-00001E6F0000}"/>
    <cellStyle name="20% - Accent1 3 5 3 4 2 2 4" xfId="28612" xr:uid="{00000000-0005-0000-0000-00001F6F0000}"/>
    <cellStyle name="20% - Accent1 3 5 3 4 2 3" xfId="28613" xr:uid="{00000000-0005-0000-0000-0000206F0000}"/>
    <cellStyle name="20% - Accent1 3 5 3 4 2 3 2" xfId="28614" xr:uid="{00000000-0005-0000-0000-0000216F0000}"/>
    <cellStyle name="20% - Accent1 3 5 3 4 2 3 2 2" xfId="28615" xr:uid="{00000000-0005-0000-0000-0000226F0000}"/>
    <cellStyle name="20% - Accent1 3 5 3 4 2 3 2 2 2" xfId="28616" xr:uid="{00000000-0005-0000-0000-0000236F0000}"/>
    <cellStyle name="20% - Accent1 3 5 3 4 2 3 2 3" xfId="28617" xr:uid="{00000000-0005-0000-0000-0000246F0000}"/>
    <cellStyle name="20% - Accent1 3 5 3 4 2 3 3" xfId="28618" xr:uid="{00000000-0005-0000-0000-0000256F0000}"/>
    <cellStyle name="20% - Accent1 3 5 3 4 2 3 3 2" xfId="28619" xr:uid="{00000000-0005-0000-0000-0000266F0000}"/>
    <cellStyle name="20% - Accent1 3 5 3 4 2 3 4" xfId="28620" xr:uid="{00000000-0005-0000-0000-0000276F0000}"/>
    <cellStyle name="20% - Accent1 3 5 3 4 2 4" xfId="28621" xr:uid="{00000000-0005-0000-0000-0000286F0000}"/>
    <cellStyle name="20% - Accent1 3 5 3 4 2 4 2" xfId="28622" xr:uid="{00000000-0005-0000-0000-0000296F0000}"/>
    <cellStyle name="20% - Accent1 3 5 3 4 2 4 2 2" xfId="28623" xr:uid="{00000000-0005-0000-0000-00002A6F0000}"/>
    <cellStyle name="20% - Accent1 3 5 3 4 2 4 2 2 2" xfId="28624" xr:uid="{00000000-0005-0000-0000-00002B6F0000}"/>
    <cellStyle name="20% - Accent1 3 5 3 4 2 4 2 3" xfId="28625" xr:uid="{00000000-0005-0000-0000-00002C6F0000}"/>
    <cellStyle name="20% - Accent1 3 5 3 4 2 4 3" xfId="28626" xr:uid="{00000000-0005-0000-0000-00002D6F0000}"/>
    <cellStyle name="20% - Accent1 3 5 3 4 2 4 3 2" xfId="28627" xr:uid="{00000000-0005-0000-0000-00002E6F0000}"/>
    <cellStyle name="20% - Accent1 3 5 3 4 2 4 4" xfId="28628" xr:uid="{00000000-0005-0000-0000-00002F6F0000}"/>
    <cellStyle name="20% - Accent1 3 5 3 4 2 5" xfId="28629" xr:uid="{00000000-0005-0000-0000-0000306F0000}"/>
    <cellStyle name="20% - Accent1 3 5 3 4 2 5 2" xfId="28630" xr:uid="{00000000-0005-0000-0000-0000316F0000}"/>
    <cellStyle name="20% - Accent1 3 5 3 4 2 5 2 2" xfId="28631" xr:uid="{00000000-0005-0000-0000-0000326F0000}"/>
    <cellStyle name="20% - Accent1 3 5 3 4 2 5 3" xfId="28632" xr:uid="{00000000-0005-0000-0000-0000336F0000}"/>
    <cellStyle name="20% - Accent1 3 5 3 4 2 6" xfId="28633" xr:uid="{00000000-0005-0000-0000-0000346F0000}"/>
    <cellStyle name="20% - Accent1 3 5 3 4 2 6 2" xfId="28634" xr:uid="{00000000-0005-0000-0000-0000356F0000}"/>
    <cellStyle name="20% - Accent1 3 5 3 4 2 6 2 2" xfId="28635" xr:uid="{00000000-0005-0000-0000-0000366F0000}"/>
    <cellStyle name="20% - Accent1 3 5 3 4 2 6 3" xfId="28636" xr:uid="{00000000-0005-0000-0000-0000376F0000}"/>
    <cellStyle name="20% - Accent1 3 5 3 4 2 7" xfId="28637" xr:uid="{00000000-0005-0000-0000-0000386F0000}"/>
    <cellStyle name="20% - Accent1 3 5 3 4 2 7 2" xfId="28638" xr:uid="{00000000-0005-0000-0000-0000396F0000}"/>
    <cellStyle name="20% - Accent1 3 5 3 4 2 8" xfId="28639" xr:uid="{00000000-0005-0000-0000-00003A6F0000}"/>
    <cellStyle name="20% - Accent1 3 5 3 4 2 8 2" xfId="28640" xr:uid="{00000000-0005-0000-0000-00003B6F0000}"/>
    <cellStyle name="20% - Accent1 3 5 3 4 2 9" xfId="28641" xr:uid="{00000000-0005-0000-0000-00003C6F0000}"/>
    <cellStyle name="20% - Accent1 3 5 3 4 3" xfId="28642" xr:uid="{00000000-0005-0000-0000-00003D6F0000}"/>
    <cellStyle name="20% - Accent1 3 5 3 4 3 2" xfId="28643" xr:uid="{00000000-0005-0000-0000-00003E6F0000}"/>
    <cellStyle name="20% - Accent1 3 5 3 4 3 2 2" xfId="28644" xr:uid="{00000000-0005-0000-0000-00003F6F0000}"/>
    <cellStyle name="20% - Accent1 3 5 3 4 3 2 2 2" xfId="28645" xr:uid="{00000000-0005-0000-0000-0000406F0000}"/>
    <cellStyle name="20% - Accent1 3 5 3 4 3 2 2 2 2" xfId="28646" xr:uid="{00000000-0005-0000-0000-0000416F0000}"/>
    <cellStyle name="20% - Accent1 3 5 3 4 3 2 2 3" xfId="28647" xr:uid="{00000000-0005-0000-0000-0000426F0000}"/>
    <cellStyle name="20% - Accent1 3 5 3 4 3 2 3" xfId="28648" xr:uid="{00000000-0005-0000-0000-0000436F0000}"/>
    <cellStyle name="20% - Accent1 3 5 3 4 3 2 3 2" xfId="28649" xr:uid="{00000000-0005-0000-0000-0000446F0000}"/>
    <cellStyle name="20% - Accent1 3 5 3 4 3 2 4" xfId="28650" xr:uid="{00000000-0005-0000-0000-0000456F0000}"/>
    <cellStyle name="20% - Accent1 3 5 3 4 3 3" xfId="28651" xr:uid="{00000000-0005-0000-0000-0000466F0000}"/>
    <cellStyle name="20% - Accent1 3 5 3 4 3 3 2" xfId="28652" xr:uid="{00000000-0005-0000-0000-0000476F0000}"/>
    <cellStyle name="20% - Accent1 3 5 3 4 3 3 2 2" xfId="28653" xr:uid="{00000000-0005-0000-0000-0000486F0000}"/>
    <cellStyle name="20% - Accent1 3 5 3 4 3 3 2 2 2" xfId="28654" xr:uid="{00000000-0005-0000-0000-0000496F0000}"/>
    <cellStyle name="20% - Accent1 3 5 3 4 3 3 2 3" xfId="28655" xr:uid="{00000000-0005-0000-0000-00004A6F0000}"/>
    <cellStyle name="20% - Accent1 3 5 3 4 3 3 3" xfId="28656" xr:uid="{00000000-0005-0000-0000-00004B6F0000}"/>
    <cellStyle name="20% - Accent1 3 5 3 4 3 3 3 2" xfId="28657" xr:uid="{00000000-0005-0000-0000-00004C6F0000}"/>
    <cellStyle name="20% - Accent1 3 5 3 4 3 3 4" xfId="28658" xr:uid="{00000000-0005-0000-0000-00004D6F0000}"/>
    <cellStyle name="20% - Accent1 3 5 3 4 3 4" xfId="28659" xr:uid="{00000000-0005-0000-0000-00004E6F0000}"/>
    <cellStyle name="20% - Accent1 3 5 3 4 3 4 2" xfId="28660" xr:uid="{00000000-0005-0000-0000-00004F6F0000}"/>
    <cellStyle name="20% - Accent1 3 5 3 4 3 4 2 2" xfId="28661" xr:uid="{00000000-0005-0000-0000-0000506F0000}"/>
    <cellStyle name="20% - Accent1 3 5 3 4 3 4 2 2 2" xfId="28662" xr:uid="{00000000-0005-0000-0000-0000516F0000}"/>
    <cellStyle name="20% - Accent1 3 5 3 4 3 4 2 3" xfId="28663" xr:uid="{00000000-0005-0000-0000-0000526F0000}"/>
    <cellStyle name="20% - Accent1 3 5 3 4 3 4 3" xfId="28664" xr:uid="{00000000-0005-0000-0000-0000536F0000}"/>
    <cellStyle name="20% - Accent1 3 5 3 4 3 4 3 2" xfId="28665" xr:uid="{00000000-0005-0000-0000-0000546F0000}"/>
    <cellStyle name="20% - Accent1 3 5 3 4 3 4 4" xfId="28666" xr:uid="{00000000-0005-0000-0000-0000556F0000}"/>
    <cellStyle name="20% - Accent1 3 5 3 4 3 5" xfId="28667" xr:uid="{00000000-0005-0000-0000-0000566F0000}"/>
    <cellStyle name="20% - Accent1 3 5 3 4 3 5 2" xfId="28668" xr:uid="{00000000-0005-0000-0000-0000576F0000}"/>
    <cellStyle name="20% - Accent1 3 5 3 4 3 5 2 2" xfId="28669" xr:uid="{00000000-0005-0000-0000-0000586F0000}"/>
    <cellStyle name="20% - Accent1 3 5 3 4 3 5 3" xfId="28670" xr:uid="{00000000-0005-0000-0000-0000596F0000}"/>
    <cellStyle name="20% - Accent1 3 5 3 4 3 6" xfId="28671" xr:uid="{00000000-0005-0000-0000-00005A6F0000}"/>
    <cellStyle name="20% - Accent1 3 5 3 4 3 6 2" xfId="28672" xr:uid="{00000000-0005-0000-0000-00005B6F0000}"/>
    <cellStyle name="20% - Accent1 3 5 3 4 3 6 2 2" xfId="28673" xr:uid="{00000000-0005-0000-0000-00005C6F0000}"/>
    <cellStyle name="20% - Accent1 3 5 3 4 3 6 3" xfId="28674" xr:uid="{00000000-0005-0000-0000-00005D6F0000}"/>
    <cellStyle name="20% - Accent1 3 5 3 4 3 7" xfId="28675" xr:uid="{00000000-0005-0000-0000-00005E6F0000}"/>
    <cellStyle name="20% - Accent1 3 5 3 4 3 7 2" xfId="28676" xr:uid="{00000000-0005-0000-0000-00005F6F0000}"/>
    <cellStyle name="20% - Accent1 3 5 3 4 3 8" xfId="28677" xr:uid="{00000000-0005-0000-0000-0000606F0000}"/>
    <cellStyle name="20% - Accent1 3 5 3 4 3 8 2" xfId="28678" xr:uid="{00000000-0005-0000-0000-0000616F0000}"/>
    <cellStyle name="20% - Accent1 3 5 3 4 3 9" xfId="28679" xr:uid="{00000000-0005-0000-0000-0000626F0000}"/>
    <cellStyle name="20% - Accent1 3 5 3 4 4" xfId="28680" xr:uid="{00000000-0005-0000-0000-0000636F0000}"/>
    <cellStyle name="20% - Accent1 3 5 3 4 4 2" xfId="28681" xr:uid="{00000000-0005-0000-0000-0000646F0000}"/>
    <cellStyle name="20% - Accent1 3 5 3 4 4 2 2" xfId="28682" xr:uid="{00000000-0005-0000-0000-0000656F0000}"/>
    <cellStyle name="20% - Accent1 3 5 3 4 4 2 2 2" xfId="28683" xr:uid="{00000000-0005-0000-0000-0000666F0000}"/>
    <cellStyle name="20% - Accent1 3 5 3 4 4 2 3" xfId="28684" xr:uid="{00000000-0005-0000-0000-0000676F0000}"/>
    <cellStyle name="20% - Accent1 3 5 3 4 4 3" xfId="28685" xr:uid="{00000000-0005-0000-0000-0000686F0000}"/>
    <cellStyle name="20% - Accent1 3 5 3 4 4 3 2" xfId="28686" xr:uid="{00000000-0005-0000-0000-0000696F0000}"/>
    <cellStyle name="20% - Accent1 3 5 3 4 4 4" xfId="28687" xr:uid="{00000000-0005-0000-0000-00006A6F0000}"/>
    <cellStyle name="20% - Accent1 3 5 3 4 5" xfId="28688" xr:uid="{00000000-0005-0000-0000-00006B6F0000}"/>
    <cellStyle name="20% - Accent1 3 5 3 4 5 2" xfId="28689" xr:uid="{00000000-0005-0000-0000-00006C6F0000}"/>
    <cellStyle name="20% - Accent1 3 5 3 4 5 2 2" xfId="28690" xr:uid="{00000000-0005-0000-0000-00006D6F0000}"/>
    <cellStyle name="20% - Accent1 3 5 3 4 5 2 2 2" xfId="28691" xr:uid="{00000000-0005-0000-0000-00006E6F0000}"/>
    <cellStyle name="20% - Accent1 3 5 3 4 5 2 3" xfId="28692" xr:uid="{00000000-0005-0000-0000-00006F6F0000}"/>
    <cellStyle name="20% - Accent1 3 5 3 4 5 3" xfId="28693" xr:uid="{00000000-0005-0000-0000-0000706F0000}"/>
    <cellStyle name="20% - Accent1 3 5 3 4 5 3 2" xfId="28694" xr:uid="{00000000-0005-0000-0000-0000716F0000}"/>
    <cellStyle name="20% - Accent1 3 5 3 4 5 4" xfId="28695" xr:uid="{00000000-0005-0000-0000-0000726F0000}"/>
    <cellStyle name="20% - Accent1 3 5 3 4 6" xfId="28696" xr:uid="{00000000-0005-0000-0000-0000736F0000}"/>
    <cellStyle name="20% - Accent1 3 5 3 4 6 2" xfId="28697" xr:uid="{00000000-0005-0000-0000-0000746F0000}"/>
    <cellStyle name="20% - Accent1 3 5 3 4 6 2 2" xfId="28698" xr:uid="{00000000-0005-0000-0000-0000756F0000}"/>
    <cellStyle name="20% - Accent1 3 5 3 4 6 2 2 2" xfId="28699" xr:uid="{00000000-0005-0000-0000-0000766F0000}"/>
    <cellStyle name="20% - Accent1 3 5 3 4 6 2 3" xfId="28700" xr:uid="{00000000-0005-0000-0000-0000776F0000}"/>
    <cellStyle name="20% - Accent1 3 5 3 4 6 3" xfId="28701" xr:uid="{00000000-0005-0000-0000-0000786F0000}"/>
    <cellStyle name="20% - Accent1 3 5 3 4 6 3 2" xfId="28702" xr:uid="{00000000-0005-0000-0000-0000796F0000}"/>
    <cellStyle name="20% - Accent1 3 5 3 4 6 4" xfId="28703" xr:uid="{00000000-0005-0000-0000-00007A6F0000}"/>
    <cellStyle name="20% - Accent1 3 5 3 4 7" xfId="28704" xr:uid="{00000000-0005-0000-0000-00007B6F0000}"/>
    <cellStyle name="20% - Accent1 3 5 3 4 7 2" xfId="28705" xr:uid="{00000000-0005-0000-0000-00007C6F0000}"/>
    <cellStyle name="20% - Accent1 3 5 3 4 7 2 2" xfId="28706" xr:uid="{00000000-0005-0000-0000-00007D6F0000}"/>
    <cellStyle name="20% - Accent1 3 5 3 4 7 3" xfId="28707" xr:uid="{00000000-0005-0000-0000-00007E6F0000}"/>
    <cellStyle name="20% - Accent1 3 5 3 4 8" xfId="28708" xr:uid="{00000000-0005-0000-0000-00007F6F0000}"/>
    <cellStyle name="20% - Accent1 3 5 3 4 8 2" xfId="28709" xr:uid="{00000000-0005-0000-0000-0000806F0000}"/>
    <cellStyle name="20% - Accent1 3 5 3 4 8 2 2" xfId="28710" xr:uid="{00000000-0005-0000-0000-0000816F0000}"/>
    <cellStyle name="20% - Accent1 3 5 3 4 8 3" xfId="28711" xr:uid="{00000000-0005-0000-0000-0000826F0000}"/>
    <cellStyle name="20% - Accent1 3 5 3 4 9" xfId="28712" xr:uid="{00000000-0005-0000-0000-0000836F0000}"/>
    <cellStyle name="20% - Accent1 3 5 3 4 9 2" xfId="28713" xr:uid="{00000000-0005-0000-0000-0000846F0000}"/>
    <cellStyle name="20% - Accent1 3 5 3 5" xfId="28714" xr:uid="{00000000-0005-0000-0000-0000856F0000}"/>
    <cellStyle name="20% - Accent1 3 5 3 5 2" xfId="28715" xr:uid="{00000000-0005-0000-0000-0000866F0000}"/>
    <cellStyle name="20% - Accent1 3 5 3 5 2 2" xfId="28716" xr:uid="{00000000-0005-0000-0000-0000876F0000}"/>
    <cellStyle name="20% - Accent1 3 5 3 5 2 2 2" xfId="28717" xr:uid="{00000000-0005-0000-0000-0000886F0000}"/>
    <cellStyle name="20% - Accent1 3 5 3 5 2 2 2 2" xfId="28718" xr:uid="{00000000-0005-0000-0000-0000896F0000}"/>
    <cellStyle name="20% - Accent1 3 5 3 5 2 2 3" xfId="28719" xr:uid="{00000000-0005-0000-0000-00008A6F0000}"/>
    <cellStyle name="20% - Accent1 3 5 3 5 2 3" xfId="28720" xr:uid="{00000000-0005-0000-0000-00008B6F0000}"/>
    <cellStyle name="20% - Accent1 3 5 3 5 2 3 2" xfId="28721" xr:uid="{00000000-0005-0000-0000-00008C6F0000}"/>
    <cellStyle name="20% - Accent1 3 5 3 5 2 4" xfId="28722" xr:uid="{00000000-0005-0000-0000-00008D6F0000}"/>
    <cellStyle name="20% - Accent1 3 5 3 5 3" xfId="28723" xr:uid="{00000000-0005-0000-0000-00008E6F0000}"/>
    <cellStyle name="20% - Accent1 3 5 3 5 3 2" xfId="28724" xr:uid="{00000000-0005-0000-0000-00008F6F0000}"/>
    <cellStyle name="20% - Accent1 3 5 3 5 3 2 2" xfId="28725" xr:uid="{00000000-0005-0000-0000-0000906F0000}"/>
    <cellStyle name="20% - Accent1 3 5 3 5 3 2 2 2" xfId="28726" xr:uid="{00000000-0005-0000-0000-0000916F0000}"/>
    <cellStyle name="20% - Accent1 3 5 3 5 3 2 3" xfId="28727" xr:uid="{00000000-0005-0000-0000-0000926F0000}"/>
    <cellStyle name="20% - Accent1 3 5 3 5 3 3" xfId="28728" xr:uid="{00000000-0005-0000-0000-0000936F0000}"/>
    <cellStyle name="20% - Accent1 3 5 3 5 3 3 2" xfId="28729" xr:uid="{00000000-0005-0000-0000-0000946F0000}"/>
    <cellStyle name="20% - Accent1 3 5 3 5 3 4" xfId="28730" xr:uid="{00000000-0005-0000-0000-0000956F0000}"/>
    <cellStyle name="20% - Accent1 3 5 3 5 4" xfId="28731" xr:uid="{00000000-0005-0000-0000-0000966F0000}"/>
    <cellStyle name="20% - Accent1 3 5 3 5 4 2" xfId="28732" xr:uid="{00000000-0005-0000-0000-0000976F0000}"/>
    <cellStyle name="20% - Accent1 3 5 3 5 4 2 2" xfId="28733" xr:uid="{00000000-0005-0000-0000-0000986F0000}"/>
    <cellStyle name="20% - Accent1 3 5 3 5 4 2 2 2" xfId="28734" xr:uid="{00000000-0005-0000-0000-0000996F0000}"/>
    <cellStyle name="20% - Accent1 3 5 3 5 4 2 3" xfId="28735" xr:uid="{00000000-0005-0000-0000-00009A6F0000}"/>
    <cellStyle name="20% - Accent1 3 5 3 5 4 3" xfId="28736" xr:uid="{00000000-0005-0000-0000-00009B6F0000}"/>
    <cellStyle name="20% - Accent1 3 5 3 5 4 3 2" xfId="28737" xr:uid="{00000000-0005-0000-0000-00009C6F0000}"/>
    <cellStyle name="20% - Accent1 3 5 3 5 4 4" xfId="28738" xr:uid="{00000000-0005-0000-0000-00009D6F0000}"/>
    <cellStyle name="20% - Accent1 3 5 3 5 5" xfId="28739" xr:uid="{00000000-0005-0000-0000-00009E6F0000}"/>
    <cellStyle name="20% - Accent1 3 5 3 5 5 2" xfId="28740" xr:uid="{00000000-0005-0000-0000-00009F6F0000}"/>
    <cellStyle name="20% - Accent1 3 5 3 5 5 2 2" xfId="28741" xr:uid="{00000000-0005-0000-0000-0000A06F0000}"/>
    <cellStyle name="20% - Accent1 3 5 3 5 5 3" xfId="28742" xr:uid="{00000000-0005-0000-0000-0000A16F0000}"/>
    <cellStyle name="20% - Accent1 3 5 3 5 6" xfId="28743" xr:uid="{00000000-0005-0000-0000-0000A26F0000}"/>
    <cellStyle name="20% - Accent1 3 5 3 5 6 2" xfId="28744" xr:uid="{00000000-0005-0000-0000-0000A36F0000}"/>
    <cellStyle name="20% - Accent1 3 5 3 5 6 2 2" xfId="28745" xr:uid="{00000000-0005-0000-0000-0000A46F0000}"/>
    <cellStyle name="20% - Accent1 3 5 3 5 6 3" xfId="28746" xr:uid="{00000000-0005-0000-0000-0000A56F0000}"/>
    <cellStyle name="20% - Accent1 3 5 3 5 7" xfId="28747" xr:uid="{00000000-0005-0000-0000-0000A66F0000}"/>
    <cellStyle name="20% - Accent1 3 5 3 5 7 2" xfId="28748" xr:uid="{00000000-0005-0000-0000-0000A76F0000}"/>
    <cellStyle name="20% - Accent1 3 5 3 5 8" xfId="28749" xr:uid="{00000000-0005-0000-0000-0000A86F0000}"/>
    <cellStyle name="20% - Accent1 3 5 3 5 8 2" xfId="28750" xr:uid="{00000000-0005-0000-0000-0000A96F0000}"/>
    <cellStyle name="20% - Accent1 3 5 3 5 9" xfId="28751" xr:uid="{00000000-0005-0000-0000-0000AA6F0000}"/>
    <cellStyle name="20% - Accent1 3 5 3 6" xfId="28752" xr:uid="{00000000-0005-0000-0000-0000AB6F0000}"/>
    <cellStyle name="20% - Accent1 3 5 3 6 2" xfId="28753" xr:uid="{00000000-0005-0000-0000-0000AC6F0000}"/>
    <cellStyle name="20% - Accent1 3 5 3 6 2 2" xfId="28754" xr:uid="{00000000-0005-0000-0000-0000AD6F0000}"/>
    <cellStyle name="20% - Accent1 3 5 3 6 2 2 2" xfId="28755" xr:uid="{00000000-0005-0000-0000-0000AE6F0000}"/>
    <cellStyle name="20% - Accent1 3 5 3 6 2 2 2 2" xfId="28756" xr:uid="{00000000-0005-0000-0000-0000AF6F0000}"/>
    <cellStyle name="20% - Accent1 3 5 3 6 2 2 3" xfId="28757" xr:uid="{00000000-0005-0000-0000-0000B06F0000}"/>
    <cellStyle name="20% - Accent1 3 5 3 6 2 3" xfId="28758" xr:uid="{00000000-0005-0000-0000-0000B16F0000}"/>
    <cellStyle name="20% - Accent1 3 5 3 6 2 3 2" xfId="28759" xr:uid="{00000000-0005-0000-0000-0000B26F0000}"/>
    <cellStyle name="20% - Accent1 3 5 3 6 2 4" xfId="28760" xr:uid="{00000000-0005-0000-0000-0000B36F0000}"/>
    <cellStyle name="20% - Accent1 3 5 3 6 3" xfId="28761" xr:uid="{00000000-0005-0000-0000-0000B46F0000}"/>
    <cellStyle name="20% - Accent1 3 5 3 6 3 2" xfId="28762" xr:uid="{00000000-0005-0000-0000-0000B56F0000}"/>
    <cellStyle name="20% - Accent1 3 5 3 6 3 2 2" xfId="28763" xr:uid="{00000000-0005-0000-0000-0000B66F0000}"/>
    <cellStyle name="20% - Accent1 3 5 3 6 3 2 2 2" xfId="28764" xr:uid="{00000000-0005-0000-0000-0000B76F0000}"/>
    <cellStyle name="20% - Accent1 3 5 3 6 3 2 3" xfId="28765" xr:uid="{00000000-0005-0000-0000-0000B86F0000}"/>
    <cellStyle name="20% - Accent1 3 5 3 6 3 3" xfId="28766" xr:uid="{00000000-0005-0000-0000-0000B96F0000}"/>
    <cellStyle name="20% - Accent1 3 5 3 6 3 3 2" xfId="28767" xr:uid="{00000000-0005-0000-0000-0000BA6F0000}"/>
    <cellStyle name="20% - Accent1 3 5 3 6 3 4" xfId="28768" xr:uid="{00000000-0005-0000-0000-0000BB6F0000}"/>
    <cellStyle name="20% - Accent1 3 5 3 6 4" xfId="28769" xr:uid="{00000000-0005-0000-0000-0000BC6F0000}"/>
    <cellStyle name="20% - Accent1 3 5 3 6 4 2" xfId="28770" xr:uid="{00000000-0005-0000-0000-0000BD6F0000}"/>
    <cellStyle name="20% - Accent1 3 5 3 6 4 2 2" xfId="28771" xr:uid="{00000000-0005-0000-0000-0000BE6F0000}"/>
    <cellStyle name="20% - Accent1 3 5 3 6 4 2 2 2" xfId="28772" xr:uid="{00000000-0005-0000-0000-0000BF6F0000}"/>
    <cellStyle name="20% - Accent1 3 5 3 6 4 2 3" xfId="28773" xr:uid="{00000000-0005-0000-0000-0000C06F0000}"/>
    <cellStyle name="20% - Accent1 3 5 3 6 4 3" xfId="28774" xr:uid="{00000000-0005-0000-0000-0000C16F0000}"/>
    <cellStyle name="20% - Accent1 3 5 3 6 4 3 2" xfId="28775" xr:uid="{00000000-0005-0000-0000-0000C26F0000}"/>
    <cellStyle name="20% - Accent1 3 5 3 6 4 4" xfId="28776" xr:uid="{00000000-0005-0000-0000-0000C36F0000}"/>
    <cellStyle name="20% - Accent1 3 5 3 6 5" xfId="28777" xr:uid="{00000000-0005-0000-0000-0000C46F0000}"/>
    <cellStyle name="20% - Accent1 3 5 3 6 5 2" xfId="28778" xr:uid="{00000000-0005-0000-0000-0000C56F0000}"/>
    <cellStyle name="20% - Accent1 3 5 3 6 5 2 2" xfId="28779" xr:uid="{00000000-0005-0000-0000-0000C66F0000}"/>
    <cellStyle name="20% - Accent1 3 5 3 6 5 3" xfId="28780" xr:uid="{00000000-0005-0000-0000-0000C76F0000}"/>
    <cellStyle name="20% - Accent1 3 5 3 6 6" xfId="28781" xr:uid="{00000000-0005-0000-0000-0000C86F0000}"/>
    <cellStyle name="20% - Accent1 3 5 3 6 6 2" xfId="28782" xr:uid="{00000000-0005-0000-0000-0000C96F0000}"/>
    <cellStyle name="20% - Accent1 3 5 3 6 6 2 2" xfId="28783" xr:uid="{00000000-0005-0000-0000-0000CA6F0000}"/>
    <cellStyle name="20% - Accent1 3 5 3 6 6 3" xfId="28784" xr:uid="{00000000-0005-0000-0000-0000CB6F0000}"/>
    <cellStyle name="20% - Accent1 3 5 3 6 7" xfId="28785" xr:uid="{00000000-0005-0000-0000-0000CC6F0000}"/>
    <cellStyle name="20% - Accent1 3 5 3 6 7 2" xfId="28786" xr:uid="{00000000-0005-0000-0000-0000CD6F0000}"/>
    <cellStyle name="20% - Accent1 3 5 3 6 8" xfId="28787" xr:uid="{00000000-0005-0000-0000-0000CE6F0000}"/>
    <cellStyle name="20% - Accent1 3 5 3 6 8 2" xfId="28788" xr:uid="{00000000-0005-0000-0000-0000CF6F0000}"/>
    <cellStyle name="20% - Accent1 3 5 3 6 9" xfId="28789" xr:uid="{00000000-0005-0000-0000-0000D06F0000}"/>
    <cellStyle name="20% - Accent1 3 5 3 7" xfId="28790" xr:uid="{00000000-0005-0000-0000-0000D16F0000}"/>
    <cellStyle name="20% - Accent1 3 5 3 7 2" xfId="28791" xr:uid="{00000000-0005-0000-0000-0000D26F0000}"/>
    <cellStyle name="20% - Accent1 3 5 3 7 2 2" xfId="28792" xr:uid="{00000000-0005-0000-0000-0000D36F0000}"/>
    <cellStyle name="20% - Accent1 3 5 3 7 2 2 2" xfId="28793" xr:uid="{00000000-0005-0000-0000-0000D46F0000}"/>
    <cellStyle name="20% - Accent1 3 5 3 7 2 3" xfId="28794" xr:uid="{00000000-0005-0000-0000-0000D56F0000}"/>
    <cellStyle name="20% - Accent1 3 5 3 7 3" xfId="28795" xr:uid="{00000000-0005-0000-0000-0000D66F0000}"/>
    <cellStyle name="20% - Accent1 3 5 3 7 3 2" xfId="28796" xr:uid="{00000000-0005-0000-0000-0000D76F0000}"/>
    <cellStyle name="20% - Accent1 3 5 3 7 4" xfId="28797" xr:uid="{00000000-0005-0000-0000-0000D86F0000}"/>
    <cellStyle name="20% - Accent1 3 5 3 8" xfId="28798" xr:uid="{00000000-0005-0000-0000-0000D96F0000}"/>
    <cellStyle name="20% - Accent1 3 5 3 8 2" xfId="28799" xr:uid="{00000000-0005-0000-0000-0000DA6F0000}"/>
    <cellStyle name="20% - Accent1 3 5 3 8 2 2" xfId="28800" xr:uid="{00000000-0005-0000-0000-0000DB6F0000}"/>
    <cellStyle name="20% - Accent1 3 5 3 8 2 2 2" xfId="28801" xr:uid="{00000000-0005-0000-0000-0000DC6F0000}"/>
    <cellStyle name="20% - Accent1 3 5 3 8 2 3" xfId="28802" xr:uid="{00000000-0005-0000-0000-0000DD6F0000}"/>
    <cellStyle name="20% - Accent1 3 5 3 8 3" xfId="28803" xr:uid="{00000000-0005-0000-0000-0000DE6F0000}"/>
    <cellStyle name="20% - Accent1 3 5 3 8 3 2" xfId="28804" xr:uid="{00000000-0005-0000-0000-0000DF6F0000}"/>
    <cellStyle name="20% - Accent1 3 5 3 8 4" xfId="28805" xr:uid="{00000000-0005-0000-0000-0000E06F0000}"/>
    <cellStyle name="20% - Accent1 3 5 3 9" xfId="28806" xr:uid="{00000000-0005-0000-0000-0000E16F0000}"/>
    <cellStyle name="20% - Accent1 3 5 3 9 2" xfId="28807" xr:uid="{00000000-0005-0000-0000-0000E26F0000}"/>
    <cellStyle name="20% - Accent1 3 5 3 9 2 2" xfId="28808" xr:uid="{00000000-0005-0000-0000-0000E36F0000}"/>
    <cellStyle name="20% - Accent1 3 5 3 9 2 2 2" xfId="28809" xr:uid="{00000000-0005-0000-0000-0000E46F0000}"/>
    <cellStyle name="20% - Accent1 3 5 3 9 2 3" xfId="28810" xr:uid="{00000000-0005-0000-0000-0000E56F0000}"/>
    <cellStyle name="20% - Accent1 3 5 3 9 3" xfId="28811" xr:uid="{00000000-0005-0000-0000-0000E66F0000}"/>
    <cellStyle name="20% - Accent1 3 5 3 9 3 2" xfId="28812" xr:uid="{00000000-0005-0000-0000-0000E76F0000}"/>
    <cellStyle name="20% - Accent1 3 5 3 9 4" xfId="28813" xr:uid="{00000000-0005-0000-0000-0000E86F0000}"/>
    <cellStyle name="20% - Accent1 3 5 4" xfId="28814" xr:uid="{00000000-0005-0000-0000-0000E96F0000}"/>
    <cellStyle name="20% - Accent1 3 5 4 10" xfId="28815" xr:uid="{00000000-0005-0000-0000-0000EA6F0000}"/>
    <cellStyle name="20% - Accent1 3 5 4 10 2" xfId="28816" xr:uid="{00000000-0005-0000-0000-0000EB6F0000}"/>
    <cellStyle name="20% - Accent1 3 5 4 11" xfId="28817" xr:uid="{00000000-0005-0000-0000-0000EC6F0000}"/>
    <cellStyle name="20% - Accent1 3 5 4 2" xfId="28818" xr:uid="{00000000-0005-0000-0000-0000ED6F0000}"/>
    <cellStyle name="20% - Accent1 3 5 4 2 2" xfId="28819" xr:uid="{00000000-0005-0000-0000-0000EE6F0000}"/>
    <cellStyle name="20% - Accent1 3 5 4 2 2 2" xfId="28820" xr:uid="{00000000-0005-0000-0000-0000EF6F0000}"/>
    <cellStyle name="20% - Accent1 3 5 4 2 2 2 2" xfId="28821" xr:uid="{00000000-0005-0000-0000-0000F06F0000}"/>
    <cellStyle name="20% - Accent1 3 5 4 2 2 2 2 2" xfId="28822" xr:uid="{00000000-0005-0000-0000-0000F16F0000}"/>
    <cellStyle name="20% - Accent1 3 5 4 2 2 2 3" xfId="28823" xr:uid="{00000000-0005-0000-0000-0000F26F0000}"/>
    <cellStyle name="20% - Accent1 3 5 4 2 2 3" xfId="28824" xr:uid="{00000000-0005-0000-0000-0000F36F0000}"/>
    <cellStyle name="20% - Accent1 3 5 4 2 2 3 2" xfId="28825" xr:uid="{00000000-0005-0000-0000-0000F46F0000}"/>
    <cellStyle name="20% - Accent1 3 5 4 2 2 4" xfId="28826" xr:uid="{00000000-0005-0000-0000-0000F56F0000}"/>
    <cellStyle name="20% - Accent1 3 5 4 2 3" xfId="28827" xr:uid="{00000000-0005-0000-0000-0000F66F0000}"/>
    <cellStyle name="20% - Accent1 3 5 4 2 3 2" xfId="28828" xr:uid="{00000000-0005-0000-0000-0000F76F0000}"/>
    <cellStyle name="20% - Accent1 3 5 4 2 3 2 2" xfId="28829" xr:uid="{00000000-0005-0000-0000-0000F86F0000}"/>
    <cellStyle name="20% - Accent1 3 5 4 2 3 2 2 2" xfId="28830" xr:uid="{00000000-0005-0000-0000-0000F96F0000}"/>
    <cellStyle name="20% - Accent1 3 5 4 2 3 2 3" xfId="28831" xr:uid="{00000000-0005-0000-0000-0000FA6F0000}"/>
    <cellStyle name="20% - Accent1 3 5 4 2 3 3" xfId="28832" xr:uid="{00000000-0005-0000-0000-0000FB6F0000}"/>
    <cellStyle name="20% - Accent1 3 5 4 2 3 3 2" xfId="28833" xr:uid="{00000000-0005-0000-0000-0000FC6F0000}"/>
    <cellStyle name="20% - Accent1 3 5 4 2 3 4" xfId="28834" xr:uid="{00000000-0005-0000-0000-0000FD6F0000}"/>
    <cellStyle name="20% - Accent1 3 5 4 2 4" xfId="28835" xr:uid="{00000000-0005-0000-0000-0000FE6F0000}"/>
    <cellStyle name="20% - Accent1 3 5 4 2 4 2" xfId="28836" xr:uid="{00000000-0005-0000-0000-0000FF6F0000}"/>
    <cellStyle name="20% - Accent1 3 5 4 2 4 2 2" xfId="28837" xr:uid="{00000000-0005-0000-0000-000000700000}"/>
    <cellStyle name="20% - Accent1 3 5 4 2 4 2 2 2" xfId="28838" xr:uid="{00000000-0005-0000-0000-000001700000}"/>
    <cellStyle name="20% - Accent1 3 5 4 2 4 2 3" xfId="28839" xr:uid="{00000000-0005-0000-0000-000002700000}"/>
    <cellStyle name="20% - Accent1 3 5 4 2 4 3" xfId="28840" xr:uid="{00000000-0005-0000-0000-000003700000}"/>
    <cellStyle name="20% - Accent1 3 5 4 2 4 3 2" xfId="28841" xr:uid="{00000000-0005-0000-0000-000004700000}"/>
    <cellStyle name="20% - Accent1 3 5 4 2 4 4" xfId="28842" xr:uid="{00000000-0005-0000-0000-000005700000}"/>
    <cellStyle name="20% - Accent1 3 5 4 2 5" xfId="28843" xr:uid="{00000000-0005-0000-0000-000006700000}"/>
    <cellStyle name="20% - Accent1 3 5 4 2 5 2" xfId="28844" xr:uid="{00000000-0005-0000-0000-000007700000}"/>
    <cellStyle name="20% - Accent1 3 5 4 2 5 2 2" xfId="28845" xr:uid="{00000000-0005-0000-0000-000008700000}"/>
    <cellStyle name="20% - Accent1 3 5 4 2 5 3" xfId="28846" xr:uid="{00000000-0005-0000-0000-000009700000}"/>
    <cellStyle name="20% - Accent1 3 5 4 2 6" xfId="28847" xr:uid="{00000000-0005-0000-0000-00000A700000}"/>
    <cellStyle name="20% - Accent1 3 5 4 2 6 2" xfId="28848" xr:uid="{00000000-0005-0000-0000-00000B700000}"/>
    <cellStyle name="20% - Accent1 3 5 4 2 6 2 2" xfId="28849" xr:uid="{00000000-0005-0000-0000-00000C700000}"/>
    <cellStyle name="20% - Accent1 3 5 4 2 6 3" xfId="28850" xr:uid="{00000000-0005-0000-0000-00000D700000}"/>
    <cellStyle name="20% - Accent1 3 5 4 2 7" xfId="28851" xr:uid="{00000000-0005-0000-0000-00000E700000}"/>
    <cellStyle name="20% - Accent1 3 5 4 2 7 2" xfId="28852" xr:uid="{00000000-0005-0000-0000-00000F700000}"/>
    <cellStyle name="20% - Accent1 3 5 4 2 8" xfId="28853" xr:uid="{00000000-0005-0000-0000-000010700000}"/>
    <cellStyle name="20% - Accent1 3 5 4 2 8 2" xfId="28854" xr:uid="{00000000-0005-0000-0000-000011700000}"/>
    <cellStyle name="20% - Accent1 3 5 4 2 9" xfId="28855" xr:uid="{00000000-0005-0000-0000-000012700000}"/>
    <cellStyle name="20% - Accent1 3 5 4 3" xfId="28856" xr:uid="{00000000-0005-0000-0000-000013700000}"/>
    <cellStyle name="20% - Accent1 3 5 4 3 2" xfId="28857" xr:uid="{00000000-0005-0000-0000-000014700000}"/>
    <cellStyle name="20% - Accent1 3 5 4 3 2 2" xfId="28858" xr:uid="{00000000-0005-0000-0000-000015700000}"/>
    <cellStyle name="20% - Accent1 3 5 4 3 2 2 2" xfId="28859" xr:uid="{00000000-0005-0000-0000-000016700000}"/>
    <cellStyle name="20% - Accent1 3 5 4 3 2 2 2 2" xfId="28860" xr:uid="{00000000-0005-0000-0000-000017700000}"/>
    <cellStyle name="20% - Accent1 3 5 4 3 2 2 3" xfId="28861" xr:uid="{00000000-0005-0000-0000-000018700000}"/>
    <cellStyle name="20% - Accent1 3 5 4 3 2 3" xfId="28862" xr:uid="{00000000-0005-0000-0000-000019700000}"/>
    <cellStyle name="20% - Accent1 3 5 4 3 2 3 2" xfId="28863" xr:uid="{00000000-0005-0000-0000-00001A700000}"/>
    <cellStyle name="20% - Accent1 3 5 4 3 2 4" xfId="28864" xr:uid="{00000000-0005-0000-0000-00001B700000}"/>
    <cellStyle name="20% - Accent1 3 5 4 3 3" xfId="28865" xr:uid="{00000000-0005-0000-0000-00001C700000}"/>
    <cellStyle name="20% - Accent1 3 5 4 3 3 2" xfId="28866" xr:uid="{00000000-0005-0000-0000-00001D700000}"/>
    <cellStyle name="20% - Accent1 3 5 4 3 3 2 2" xfId="28867" xr:uid="{00000000-0005-0000-0000-00001E700000}"/>
    <cellStyle name="20% - Accent1 3 5 4 3 3 2 2 2" xfId="28868" xr:uid="{00000000-0005-0000-0000-00001F700000}"/>
    <cellStyle name="20% - Accent1 3 5 4 3 3 2 3" xfId="28869" xr:uid="{00000000-0005-0000-0000-000020700000}"/>
    <cellStyle name="20% - Accent1 3 5 4 3 3 3" xfId="28870" xr:uid="{00000000-0005-0000-0000-000021700000}"/>
    <cellStyle name="20% - Accent1 3 5 4 3 3 3 2" xfId="28871" xr:uid="{00000000-0005-0000-0000-000022700000}"/>
    <cellStyle name="20% - Accent1 3 5 4 3 3 4" xfId="28872" xr:uid="{00000000-0005-0000-0000-000023700000}"/>
    <cellStyle name="20% - Accent1 3 5 4 3 4" xfId="28873" xr:uid="{00000000-0005-0000-0000-000024700000}"/>
    <cellStyle name="20% - Accent1 3 5 4 3 4 2" xfId="28874" xr:uid="{00000000-0005-0000-0000-000025700000}"/>
    <cellStyle name="20% - Accent1 3 5 4 3 4 2 2" xfId="28875" xr:uid="{00000000-0005-0000-0000-000026700000}"/>
    <cellStyle name="20% - Accent1 3 5 4 3 4 2 2 2" xfId="28876" xr:uid="{00000000-0005-0000-0000-000027700000}"/>
    <cellStyle name="20% - Accent1 3 5 4 3 4 2 3" xfId="28877" xr:uid="{00000000-0005-0000-0000-000028700000}"/>
    <cellStyle name="20% - Accent1 3 5 4 3 4 3" xfId="28878" xr:uid="{00000000-0005-0000-0000-000029700000}"/>
    <cellStyle name="20% - Accent1 3 5 4 3 4 3 2" xfId="28879" xr:uid="{00000000-0005-0000-0000-00002A700000}"/>
    <cellStyle name="20% - Accent1 3 5 4 3 4 4" xfId="28880" xr:uid="{00000000-0005-0000-0000-00002B700000}"/>
    <cellStyle name="20% - Accent1 3 5 4 3 5" xfId="28881" xr:uid="{00000000-0005-0000-0000-00002C700000}"/>
    <cellStyle name="20% - Accent1 3 5 4 3 5 2" xfId="28882" xr:uid="{00000000-0005-0000-0000-00002D700000}"/>
    <cellStyle name="20% - Accent1 3 5 4 3 5 2 2" xfId="28883" xr:uid="{00000000-0005-0000-0000-00002E700000}"/>
    <cellStyle name="20% - Accent1 3 5 4 3 5 3" xfId="28884" xr:uid="{00000000-0005-0000-0000-00002F700000}"/>
    <cellStyle name="20% - Accent1 3 5 4 3 6" xfId="28885" xr:uid="{00000000-0005-0000-0000-000030700000}"/>
    <cellStyle name="20% - Accent1 3 5 4 3 6 2" xfId="28886" xr:uid="{00000000-0005-0000-0000-000031700000}"/>
    <cellStyle name="20% - Accent1 3 5 4 3 6 2 2" xfId="28887" xr:uid="{00000000-0005-0000-0000-000032700000}"/>
    <cellStyle name="20% - Accent1 3 5 4 3 6 3" xfId="28888" xr:uid="{00000000-0005-0000-0000-000033700000}"/>
    <cellStyle name="20% - Accent1 3 5 4 3 7" xfId="28889" xr:uid="{00000000-0005-0000-0000-000034700000}"/>
    <cellStyle name="20% - Accent1 3 5 4 3 7 2" xfId="28890" xr:uid="{00000000-0005-0000-0000-000035700000}"/>
    <cellStyle name="20% - Accent1 3 5 4 3 8" xfId="28891" xr:uid="{00000000-0005-0000-0000-000036700000}"/>
    <cellStyle name="20% - Accent1 3 5 4 3 8 2" xfId="28892" xr:uid="{00000000-0005-0000-0000-000037700000}"/>
    <cellStyle name="20% - Accent1 3 5 4 3 9" xfId="28893" xr:uid="{00000000-0005-0000-0000-000038700000}"/>
    <cellStyle name="20% - Accent1 3 5 4 4" xfId="28894" xr:uid="{00000000-0005-0000-0000-000039700000}"/>
    <cellStyle name="20% - Accent1 3 5 4 4 2" xfId="28895" xr:uid="{00000000-0005-0000-0000-00003A700000}"/>
    <cellStyle name="20% - Accent1 3 5 4 4 2 2" xfId="28896" xr:uid="{00000000-0005-0000-0000-00003B700000}"/>
    <cellStyle name="20% - Accent1 3 5 4 4 2 2 2" xfId="28897" xr:uid="{00000000-0005-0000-0000-00003C700000}"/>
    <cellStyle name="20% - Accent1 3 5 4 4 2 3" xfId="28898" xr:uid="{00000000-0005-0000-0000-00003D700000}"/>
    <cellStyle name="20% - Accent1 3 5 4 4 3" xfId="28899" xr:uid="{00000000-0005-0000-0000-00003E700000}"/>
    <cellStyle name="20% - Accent1 3 5 4 4 3 2" xfId="28900" xr:uid="{00000000-0005-0000-0000-00003F700000}"/>
    <cellStyle name="20% - Accent1 3 5 4 4 4" xfId="28901" xr:uid="{00000000-0005-0000-0000-000040700000}"/>
    <cellStyle name="20% - Accent1 3 5 4 5" xfId="28902" xr:uid="{00000000-0005-0000-0000-000041700000}"/>
    <cellStyle name="20% - Accent1 3 5 4 5 2" xfId="28903" xr:uid="{00000000-0005-0000-0000-000042700000}"/>
    <cellStyle name="20% - Accent1 3 5 4 5 2 2" xfId="28904" xr:uid="{00000000-0005-0000-0000-000043700000}"/>
    <cellStyle name="20% - Accent1 3 5 4 5 2 2 2" xfId="28905" xr:uid="{00000000-0005-0000-0000-000044700000}"/>
    <cellStyle name="20% - Accent1 3 5 4 5 2 3" xfId="28906" xr:uid="{00000000-0005-0000-0000-000045700000}"/>
    <cellStyle name="20% - Accent1 3 5 4 5 3" xfId="28907" xr:uid="{00000000-0005-0000-0000-000046700000}"/>
    <cellStyle name="20% - Accent1 3 5 4 5 3 2" xfId="28908" xr:uid="{00000000-0005-0000-0000-000047700000}"/>
    <cellStyle name="20% - Accent1 3 5 4 5 4" xfId="28909" xr:uid="{00000000-0005-0000-0000-000048700000}"/>
    <cellStyle name="20% - Accent1 3 5 4 6" xfId="28910" xr:uid="{00000000-0005-0000-0000-000049700000}"/>
    <cellStyle name="20% - Accent1 3 5 4 6 2" xfId="28911" xr:uid="{00000000-0005-0000-0000-00004A700000}"/>
    <cellStyle name="20% - Accent1 3 5 4 6 2 2" xfId="28912" xr:uid="{00000000-0005-0000-0000-00004B700000}"/>
    <cellStyle name="20% - Accent1 3 5 4 6 2 2 2" xfId="28913" xr:uid="{00000000-0005-0000-0000-00004C700000}"/>
    <cellStyle name="20% - Accent1 3 5 4 6 2 3" xfId="28914" xr:uid="{00000000-0005-0000-0000-00004D700000}"/>
    <cellStyle name="20% - Accent1 3 5 4 6 3" xfId="28915" xr:uid="{00000000-0005-0000-0000-00004E700000}"/>
    <cellStyle name="20% - Accent1 3 5 4 6 3 2" xfId="28916" xr:uid="{00000000-0005-0000-0000-00004F700000}"/>
    <cellStyle name="20% - Accent1 3 5 4 6 4" xfId="28917" xr:uid="{00000000-0005-0000-0000-000050700000}"/>
    <cellStyle name="20% - Accent1 3 5 4 7" xfId="28918" xr:uid="{00000000-0005-0000-0000-000051700000}"/>
    <cellStyle name="20% - Accent1 3 5 4 7 2" xfId="28919" xr:uid="{00000000-0005-0000-0000-000052700000}"/>
    <cellStyle name="20% - Accent1 3 5 4 7 2 2" xfId="28920" xr:uid="{00000000-0005-0000-0000-000053700000}"/>
    <cellStyle name="20% - Accent1 3 5 4 7 3" xfId="28921" xr:uid="{00000000-0005-0000-0000-000054700000}"/>
    <cellStyle name="20% - Accent1 3 5 4 8" xfId="28922" xr:uid="{00000000-0005-0000-0000-000055700000}"/>
    <cellStyle name="20% - Accent1 3 5 4 8 2" xfId="28923" xr:uid="{00000000-0005-0000-0000-000056700000}"/>
    <cellStyle name="20% - Accent1 3 5 4 8 2 2" xfId="28924" xr:uid="{00000000-0005-0000-0000-000057700000}"/>
    <cellStyle name="20% - Accent1 3 5 4 8 3" xfId="28925" xr:uid="{00000000-0005-0000-0000-000058700000}"/>
    <cellStyle name="20% - Accent1 3 5 4 9" xfId="28926" xr:uid="{00000000-0005-0000-0000-000059700000}"/>
    <cellStyle name="20% - Accent1 3 5 4 9 2" xfId="28927" xr:uid="{00000000-0005-0000-0000-00005A700000}"/>
    <cellStyle name="20% - Accent1 3 5 5" xfId="28928" xr:uid="{00000000-0005-0000-0000-00005B700000}"/>
    <cellStyle name="20% - Accent1 3 5 5 10" xfId="28929" xr:uid="{00000000-0005-0000-0000-00005C700000}"/>
    <cellStyle name="20% - Accent1 3 5 5 10 2" xfId="28930" xr:uid="{00000000-0005-0000-0000-00005D700000}"/>
    <cellStyle name="20% - Accent1 3 5 5 11" xfId="28931" xr:uid="{00000000-0005-0000-0000-00005E700000}"/>
    <cellStyle name="20% - Accent1 3 5 5 2" xfId="28932" xr:uid="{00000000-0005-0000-0000-00005F700000}"/>
    <cellStyle name="20% - Accent1 3 5 5 2 2" xfId="28933" xr:uid="{00000000-0005-0000-0000-000060700000}"/>
    <cellStyle name="20% - Accent1 3 5 5 2 2 2" xfId="28934" xr:uid="{00000000-0005-0000-0000-000061700000}"/>
    <cellStyle name="20% - Accent1 3 5 5 2 2 2 2" xfId="28935" xr:uid="{00000000-0005-0000-0000-000062700000}"/>
    <cellStyle name="20% - Accent1 3 5 5 2 2 2 2 2" xfId="28936" xr:uid="{00000000-0005-0000-0000-000063700000}"/>
    <cellStyle name="20% - Accent1 3 5 5 2 2 2 3" xfId="28937" xr:uid="{00000000-0005-0000-0000-000064700000}"/>
    <cellStyle name="20% - Accent1 3 5 5 2 2 3" xfId="28938" xr:uid="{00000000-0005-0000-0000-000065700000}"/>
    <cellStyle name="20% - Accent1 3 5 5 2 2 3 2" xfId="28939" xr:uid="{00000000-0005-0000-0000-000066700000}"/>
    <cellStyle name="20% - Accent1 3 5 5 2 2 4" xfId="28940" xr:uid="{00000000-0005-0000-0000-000067700000}"/>
    <cellStyle name="20% - Accent1 3 5 5 2 3" xfId="28941" xr:uid="{00000000-0005-0000-0000-000068700000}"/>
    <cellStyle name="20% - Accent1 3 5 5 2 3 2" xfId="28942" xr:uid="{00000000-0005-0000-0000-000069700000}"/>
    <cellStyle name="20% - Accent1 3 5 5 2 3 2 2" xfId="28943" xr:uid="{00000000-0005-0000-0000-00006A700000}"/>
    <cellStyle name="20% - Accent1 3 5 5 2 3 2 2 2" xfId="28944" xr:uid="{00000000-0005-0000-0000-00006B700000}"/>
    <cellStyle name="20% - Accent1 3 5 5 2 3 2 3" xfId="28945" xr:uid="{00000000-0005-0000-0000-00006C700000}"/>
    <cellStyle name="20% - Accent1 3 5 5 2 3 3" xfId="28946" xr:uid="{00000000-0005-0000-0000-00006D700000}"/>
    <cellStyle name="20% - Accent1 3 5 5 2 3 3 2" xfId="28947" xr:uid="{00000000-0005-0000-0000-00006E700000}"/>
    <cellStyle name="20% - Accent1 3 5 5 2 3 4" xfId="28948" xr:uid="{00000000-0005-0000-0000-00006F700000}"/>
    <cellStyle name="20% - Accent1 3 5 5 2 4" xfId="28949" xr:uid="{00000000-0005-0000-0000-000070700000}"/>
    <cellStyle name="20% - Accent1 3 5 5 2 4 2" xfId="28950" xr:uid="{00000000-0005-0000-0000-000071700000}"/>
    <cellStyle name="20% - Accent1 3 5 5 2 4 2 2" xfId="28951" xr:uid="{00000000-0005-0000-0000-000072700000}"/>
    <cellStyle name="20% - Accent1 3 5 5 2 4 2 2 2" xfId="28952" xr:uid="{00000000-0005-0000-0000-000073700000}"/>
    <cellStyle name="20% - Accent1 3 5 5 2 4 2 3" xfId="28953" xr:uid="{00000000-0005-0000-0000-000074700000}"/>
    <cellStyle name="20% - Accent1 3 5 5 2 4 3" xfId="28954" xr:uid="{00000000-0005-0000-0000-000075700000}"/>
    <cellStyle name="20% - Accent1 3 5 5 2 4 3 2" xfId="28955" xr:uid="{00000000-0005-0000-0000-000076700000}"/>
    <cellStyle name="20% - Accent1 3 5 5 2 4 4" xfId="28956" xr:uid="{00000000-0005-0000-0000-000077700000}"/>
    <cellStyle name="20% - Accent1 3 5 5 2 5" xfId="28957" xr:uid="{00000000-0005-0000-0000-000078700000}"/>
    <cellStyle name="20% - Accent1 3 5 5 2 5 2" xfId="28958" xr:uid="{00000000-0005-0000-0000-000079700000}"/>
    <cellStyle name="20% - Accent1 3 5 5 2 5 2 2" xfId="28959" xr:uid="{00000000-0005-0000-0000-00007A700000}"/>
    <cellStyle name="20% - Accent1 3 5 5 2 5 3" xfId="28960" xr:uid="{00000000-0005-0000-0000-00007B700000}"/>
    <cellStyle name="20% - Accent1 3 5 5 2 6" xfId="28961" xr:uid="{00000000-0005-0000-0000-00007C700000}"/>
    <cellStyle name="20% - Accent1 3 5 5 2 6 2" xfId="28962" xr:uid="{00000000-0005-0000-0000-00007D700000}"/>
    <cellStyle name="20% - Accent1 3 5 5 2 6 2 2" xfId="28963" xr:uid="{00000000-0005-0000-0000-00007E700000}"/>
    <cellStyle name="20% - Accent1 3 5 5 2 6 3" xfId="28964" xr:uid="{00000000-0005-0000-0000-00007F700000}"/>
    <cellStyle name="20% - Accent1 3 5 5 2 7" xfId="28965" xr:uid="{00000000-0005-0000-0000-000080700000}"/>
    <cellStyle name="20% - Accent1 3 5 5 2 7 2" xfId="28966" xr:uid="{00000000-0005-0000-0000-000081700000}"/>
    <cellStyle name="20% - Accent1 3 5 5 2 8" xfId="28967" xr:uid="{00000000-0005-0000-0000-000082700000}"/>
    <cellStyle name="20% - Accent1 3 5 5 2 8 2" xfId="28968" xr:uid="{00000000-0005-0000-0000-000083700000}"/>
    <cellStyle name="20% - Accent1 3 5 5 2 9" xfId="28969" xr:uid="{00000000-0005-0000-0000-000084700000}"/>
    <cellStyle name="20% - Accent1 3 5 5 3" xfId="28970" xr:uid="{00000000-0005-0000-0000-000085700000}"/>
    <cellStyle name="20% - Accent1 3 5 5 3 2" xfId="28971" xr:uid="{00000000-0005-0000-0000-000086700000}"/>
    <cellStyle name="20% - Accent1 3 5 5 3 2 2" xfId="28972" xr:uid="{00000000-0005-0000-0000-000087700000}"/>
    <cellStyle name="20% - Accent1 3 5 5 3 2 2 2" xfId="28973" xr:uid="{00000000-0005-0000-0000-000088700000}"/>
    <cellStyle name="20% - Accent1 3 5 5 3 2 2 2 2" xfId="28974" xr:uid="{00000000-0005-0000-0000-000089700000}"/>
    <cellStyle name="20% - Accent1 3 5 5 3 2 2 3" xfId="28975" xr:uid="{00000000-0005-0000-0000-00008A700000}"/>
    <cellStyle name="20% - Accent1 3 5 5 3 2 3" xfId="28976" xr:uid="{00000000-0005-0000-0000-00008B700000}"/>
    <cellStyle name="20% - Accent1 3 5 5 3 2 3 2" xfId="28977" xr:uid="{00000000-0005-0000-0000-00008C700000}"/>
    <cellStyle name="20% - Accent1 3 5 5 3 2 4" xfId="28978" xr:uid="{00000000-0005-0000-0000-00008D700000}"/>
    <cellStyle name="20% - Accent1 3 5 5 3 3" xfId="28979" xr:uid="{00000000-0005-0000-0000-00008E700000}"/>
    <cellStyle name="20% - Accent1 3 5 5 3 3 2" xfId="28980" xr:uid="{00000000-0005-0000-0000-00008F700000}"/>
    <cellStyle name="20% - Accent1 3 5 5 3 3 2 2" xfId="28981" xr:uid="{00000000-0005-0000-0000-000090700000}"/>
    <cellStyle name="20% - Accent1 3 5 5 3 3 2 2 2" xfId="28982" xr:uid="{00000000-0005-0000-0000-000091700000}"/>
    <cellStyle name="20% - Accent1 3 5 5 3 3 2 3" xfId="28983" xr:uid="{00000000-0005-0000-0000-000092700000}"/>
    <cellStyle name="20% - Accent1 3 5 5 3 3 3" xfId="28984" xr:uid="{00000000-0005-0000-0000-000093700000}"/>
    <cellStyle name="20% - Accent1 3 5 5 3 3 3 2" xfId="28985" xr:uid="{00000000-0005-0000-0000-000094700000}"/>
    <cellStyle name="20% - Accent1 3 5 5 3 3 4" xfId="28986" xr:uid="{00000000-0005-0000-0000-000095700000}"/>
    <cellStyle name="20% - Accent1 3 5 5 3 4" xfId="28987" xr:uid="{00000000-0005-0000-0000-000096700000}"/>
    <cellStyle name="20% - Accent1 3 5 5 3 4 2" xfId="28988" xr:uid="{00000000-0005-0000-0000-000097700000}"/>
    <cellStyle name="20% - Accent1 3 5 5 3 4 2 2" xfId="28989" xr:uid="{00000000-0005-0000-0000-000098700000}"/>
    <cellStyle name="20% - Accent1 3 5 5 3 4 2 2 2" xfId="28990" xr:uid="{00000000-0005-0000-0000-000099700000}"/>
    <cellStyle name="20% - Accent1 3 5 5 3 4 2 3" xfId="28991" xr:uid="{00000000-0005-0000-0000-00009A700000}"/>
    <cellStyle name="20% - Accent1 3 5 5 3 4 3" xfId="28992" xr:uid="{00000000-0005-0000-0000-00009B700000}"/>
    <cellStyle name="20% - Accent1 3 5 5 3 4 3 2" xfId="28993" xr:uid="{00000000-0005-0000-0000-00009C700000}"/>
    <cellStyle name="20% - Accent1 3 5 5 3 4 4" xfId="28994" xr:uid="{00000000-0005-0000-0000-00009D700000}"/>
    <cellStyle name="20% - Accent1 3 5 5 3 5" xfId="28995" xr:uid="{00000000-0005-0000-0000-00009E700000}"/>
    <cellStyle name="20% - Accent1 3 5 5 3 5 2" xfId="28996" xr:uid="{00000000-0005-0000-0000-00009F700000}"/>
    <cellStyle name="20% - Accent1 3 5 5 3 5 2 2" xfId="28997" xr:uid="{00000000-0005-0000-0000-0000A0700000}"/>
    <cellStyle name="20% - Accent1 3 5 5 3 5 3" xfId="28998" xr:uid="{00000000-0005-0000-0000-0000A1700000}"/>
    <cellStyle name="20% - Accent1 3 5 5 3 6" xfId="28999" xr:uid="{00000000-0005-0000-0000-0000A2700000}"/>
    <cellStyle name="20% - Accent1 3 5 5 3 6 2" xfId="29000" xr:uid="{00000000-0005-0000-0000-0000A3700000}"/>
    <cellStyle name="20% - Accent1 3 5 5 3 6 2 2" xfId="29001" xr:uid="{00000000-0005-0000-0000-0000A4700000}"/>
    <cellStyle name="20% - Accent1 3 5 5 3 6 3" xfId="29002" xr:uid="{00000000-0005-0000-0000-0000A5700000}"/>
    <cellStyle name="20% - Accent1 3 5 5 3 7" xfId="29003" xr:uid="{00000000-0005-0000-0000-0000A6700000}"/>
    <cellStyle name="20% - Accent1 3 5 5 3 7 2" xfId="29004" xr:uid="{00000000-0005-0000-0000-0000A7700000}"/>
    <cellStyle name="20% - Accent1 3 5 5 3 8" xfId="29005" xr:uid="{00000000-0005-0000-0000-0000A8700000}"/>
    <cellStyle name="20% - Accent1 3 5 5 3 8 2" xfId="29006" xr:uid="{00000000-0005-0000-0000-0000A9700000}"/>
    <cellStyle name="20% - Accent1 3 5 5 3 9" xfId="29007" xr:uid="{00000000-0005-0000-0000-0000AA700000}"/>
    <cellStyle name="20% - Accent1 3 5 5 4" xfId="29008" xr:uid="{00000000-0005-0000-0000-0000AB700000}"/>
    <cellStyle name="20% - Accent1 3 5 5 4 2" xfId="29009" xr:uid="{00000000-0005-0000-0000-0000AC700000}"/>
    <cellStyle name="20% - Accent1 3 5 5 4 2 2" xfId="29010" xr:uid="{00000000-0005-0000-0000-0000AD700000}"/>
    <cellStyle name="20% - Accent1 3 5 5 4 2 2 2" xfId="29011" xr:uid="{00000000-0005-0000-0000-0000AE700000}"/>
    <cellStyle name="20% - Accent1 3 5 5 4 2 3" xfId="29012" xr:uid="{00000000-0005-0000-0000-0000AF700000}"/>
    <cellStyle name="20% - Accent1 3 5 5 4 3" xfId="29013" xr:uid="{00000000-0005-0000-0000-0000B0700000}"/>
    <cellStyle name="20% - Accent1 3 5 5 4 3 2" xfId="29014" xr:uid="{00000000-0005-0000-0000-0000B1700000}"/>
    <cellStyle name="20% - Accent1 3 5 5 4 4" xfId="29015" xr:uid="{00000000-0005-0000-0000-0000B2700000}"/>
    <cellStyle name="20% - Accent1 3 5 5 5" xfId="29016" xr:uid="{00000000-0005-0000-0000-0000B3700000}"/>
    <cellStyle name="20% - Accent1 3 5 5 5 2" xfId="29017" xr:uid="{00000000-0005-0000-0000-0000B4700000}"/>
    <cellStyle name="20% - Accent1 3 5 5 5 2 2" xfId="29018" xr:uid="{00000000-0005-0000-0000-0000B5700000}"/>
    <cellStyle name="20% - Accent1 3 5 5 5 2 2 2" xfId="29019" xr:uid="{00000000-0005-0000-0000-0000B6700000}"/>
    <cellStyle name="20% - Accent1 3 5 5 5 2 3" xfId="29020" xr:uid="{00000000-0005-0000-0000-0000B7700000}"/>
    <cellStyle name="20% - Accent1 3 5 5 5 3" xfId="29021" xr:uid="{00000000-0005-0000-0000-0000B8700000}"/>
    <cellStyle name="20% - Accent1 3 5 5 5 3 2" xfId="29022" xr:uid="{00000000-0005-0000-0000-0000B9700000}"/>
    <cellStyle name="20% - Accent1 3 5 5 5 4" xfId="29023" xr:uid="{00000000-0005-0000-0000-0000BA700000}"/>
    <cellStyle name="20% - Accent1 3 5 5 6" xfId="29024" xr:uid="{00000000-0005-0000-0000-0000BB700000}"/>
    <cellStyle name="20% - Accent1 3 5 5 6 2" xfId="29025" xr:uid="{00000000-0005-0000-0000-0000BC700000}"/>
    <cellStyle name="20% - Accent1 3 5 5 6 2 2" xfId="29026" xr:uid="{00000000-0005-0000-0000-0000BD700000}"/>
    <cellStyle name="20% - Accent1 3 5 5 6 2 2 2" xfId="29027" xr:uid="{00000000-0005-0000-0000-0000BE700000}"/>
    <cellStyle name="20% - Accent1 3 5 5 6 2 3" xfId="29028" xr:uid="{00000000-0005-0000-0000-0000BF700000}"/>
    <cellStyle name="20% - Accent1 3 5 5 6 3" xfId="29029" xr:uid="{00000000-0005-0000-0000-0000C0700000}"/>
    <cellStyle name="20% - Accent1 3 5 5 6 3 2" xfId="29030" xr:uid="{00000000-0005-0000-0000-0000C1700000}"/>
    <cellStyle name="20% - Accent1 3 5 5 6 4" xfId="29031" xr:uid="{00000000-0005-0000-0000-0000C2700000}"/>
    <cellStyle name="20% - Accent1 3 5 5 7" xfId="29032" xr:uid="{00000000-0005-0000-0000-0000C3700000}"/>
    <cellStyle name="20% - Accent1 3 5 5 7 2" xfId="29033" xr:uid="{00000000-0005-0000-0000-0000C4700000}"/>
    <cellStyle name="20% - Accent1 3 5 5 7 2 2" xfId="29034" xr:uid="{00000000-0005-0000-0000-0000C5700000}"/>
    <cellStyle name="20% - Accent1 3 5 5 7 3" xfId="29035" xr:uid="{00000000-0005-0000-0000-0000C6700000}"/>
    <cellStyle name="20% - Accent1 3 5 5 8" xfId="29036" xr:uid="{00000000-0005-0000-0000-0000C7700000}"/>
    <cellStyle name="20% - Accent1 3 5 5 8 2" xfId="29037" xr:uid="{00000000-0005-0000-0000-0000C8700000}"/>
    <cellStyle name="20% - Accent1 3 5 5 8 2 2" xfId="29038" xr:uid="{00000000-0005-0000-0000-0000C9700000}"/>
    <cellStyle name="20% - Accent1 3 5 5 8 3" xfId="29039" xr:uid="{00000000-0005-0000-0000-0000CA700000}"/>
    <cellStyle name="20% - Accent1 3 5 5 9" xfId="29040" xr:uid="{00000000-0005-0000-0000-0000CB700000}"/>
    <cellStyle name="20% - Accent1 3 5 5 9 2" xfId="29041" xr:uid="{00000000-0005-0000-0000-0000CC700000}"/>
    <cellStyle name="20% - Accent1 3 5 6" xfId="29042" xr:uid="{00000000-0005-0000-0000-0000CD700000}"/>
    <cellStyle name="20% - Accent1 3 5 6 10" xfId="29043" xr:uid="{00000000-0005-0000-0000-0000CE700000}"/>
    <cellStyle name="20% - Accent1 3 5 6 10 2" xfId="29044" xr:uid="{00000000-0005-0000-0000-0000CF700000}"/>
    <cellStyle name="20% - Accent1 3 5 6 11" xfId="29045" xr:uid="{00000000-0005-0000-0000-0000D0700000}"/>
    <cellStyle name="20% - Accent1 3 5 6 2" xfId="29046" xr:uid="{00000000-0005-0000-0000-0000D1700000}"/>
    <cellStyle name="20% - Accent1 3 5 6 2 2" xfId="29047" xr:uid="{00000000-0005-0000-0000-0000D2700000}"/>
    <cellStyle name="20% - Accent1 3 5 6 2 2 2" xfId="29048" xr:uid="{00000000-0005-0000-0000-0000D3700000}"/>
    <cellStyle name="20% - Accent1 3 5 6 2 2 2 2" xfId="29049" xr:uid="{00000000-0005-0000-0000-0000D4700000}"/>
    <cellStyle name="20% - Accent1 3 5 6 2 2 2 2 2" xfId="29050" xr:uid="{00000000-0005-0000-0000-0000D5700000}"/>
    <cellStyle name="20% - Accent1 3 5 6 2 2 2 3" xfId="29051" xr:uid="{00000000-0005-0000-0000-0000D6700000}"/>
    <cellStyle name="20% - Accent1 3 5 6 2 2 3" xfId="29052" xr:uid="{00000000-0005-0000-0000-0000D7700000}"/>
    <cellStyle name="20% - Accent1 3 5 6 2 2 3 2" xfId="29053" xr:uid="{00000000-0005-0000-0000-0000D8700000}"/>
    <cellStyle name="20% - Accent1 3 5 6 2 2 4" xfId="29054" xr:uid="{00000000-0005-0000-0000-0000D9700000}"/>
    <cellStyle name="20% - Accent1 3 5 6 2 3" xfId="29055" xr:uid="{00000000-0005-0000-0000-0000DA700000}"/>
    <cellStyle name="20% - Accent1 3 5 6 2 3 2" xfId="29056" xr:uid="{00000000-0005-0000-0000-0000DB700000}"/>
    <cellStyle name="20% - Accent1 3 5 6 2 3 2 2" xfId="29057" xr:uid="{00000000-0005-0000-0000-0000DC700000}"/>
    <cellStyle name="20% - Accent1 3 5 6 2 3 2 2 2" xfId="29058" xr:uid="{00000000-0005-0000-0000-0000DD700000}"/>
    <cellStyle name="20% - Accent1 3 5 6 2 3 2 3" xfId="29059" xr:uid="{00000000-0005-0000-0000-0000DE700000}"/>
    <cellStyle name="20% - Accent1 3 5 6 2 3 3" xfId="29060" xr:uid="{00000000-0005-0000-0000-0000DF700000}"/>
    <cellStyle name="20% - Accent1 3 5 6 2 3 3 2" xfId="29061" xr:uid="{00000000-0005-0000-0000-0000E0700000}"/>
    <cellStyle name="20% - Accent1 3 5 6 2 3 4" xfId="29062" xr:uid="{00000000-0005-0000-0000-0000E1700000}"/>
    <cellStyle name="20% - Accent1 3 5 6 2 4" xfId="29063" xr:uid="{00000000-0005-0000-0000-0000E2700000}"/>
    <cellStyle name="20% - Accent1 3 5 6 2 4 2" xfId="29064" xr:uid="{00000000-0005-0000-0000-0000E3700000}"/>
    <cellStyle name="20% - Accent1 3 5 6 2 4 2 2" xfId="29065" xr:uid="{00000000-0005-0000-0000-0000E4700000}"/>
    <cellStyle name="20% - Accent1 3 5 6 2 4 2 2 2" xfId="29066" xr:uid="{00000000-0005-0000-0000-0000E5700000}"/>
    <cellStyle name="20% - Accent1 3 5 6 2 4 2 3" xfId="29067" xr:uid="{00000000-0005-0000-0000-0000E6700000}"/>
    <cellStyle name="20% - Accent1 3 5 6 2 4 3" xfId="29068" xr:uid="{00000000-0005-0000-0000-0000E7700000}"/>
    <cellStyle name="20% - Accent1 3 5 6 2 4 3 2" xfId="29069" xr:uid="{00000000-0005-0000-0000-0000E8700000}"/>
    <cellStyle name="20% - Accent1 3 5 6 2 4 4" xfId="29070" xr:uid="{00000000-0005-0000-0000-0000E9700000}"/>
    <cellStyle name="20% - Accent1 3 5 6 2 5" xfId="29071" xr:uid="{00000000-0005-0000-0000-0000EA700000}"/>
    <cellStyle name="20% - Accent1 3 5 6 2 5 2" xfId="29072" xr:uid="{00000000-0005-0000-0000-0000EB700000}"/>
    <cellStyle name="20% - Accent1 3 5 6 2 5 2 2" xfId="29073" xr:uid="{00000000-0005-0000-0000-0000EC700000}"/>
    <cellStyle name="20% - Accent1 3 5 6 2 5 3" xfId="29074" xr:uid="{00000000-0005-0000-0000-0000ED700000}"/>
    <cellStyle name="20% - Accent1 3 5 6 2 6" xfId="29075" xr:uid="{00000000-0005-0000-0000-0000EE700000}"/>
    <cellStyle name="20% - Accent1 3 5 6 2 6 2" xfId="29076" xr:uid="{00000000-0005-0000-0000-0000EF700000}"/>
    <cellStyle name="20% - Accent1 3 5 6 2 6 2 2" xfId="29077" xr:uid="{00000000-0005-0000-0000-0000F0700000}"/>
    <cellStyle name="20% - Accent1 3 5 6 2 6 3" xfId="29078" xr:uid="{00000000-0005-0000-0000-0000F1700000}"/>
    <cellStyle name="20% - Accent1 3 5 6 2 7" xfId="29079" xr:uid="{00000000-0005-0000-0000-0000F2700000}"/>
    <cellStyle name="20% - Accent1 3 5 6 2 7 2" xfId="29080" xr:uid="{00000000-0005-0000-0000-0000F3700000}"/>
    <cellStyle name="20% - Accent1 3 5 6 2 8" xfId="29081" xr:uid="{00000000-0005-0000-0000-0000F4700000}"/>
    <cellStyle name="20% - Accent1 3 5 6 2 8 2" xfId="29082" xr:uid="{00000000-0005-0000-0000-0000F5700000}"/>
    <cellStyle name="20% - Accent1 3 5 6 2 9" xfId="29083" xr:uid="{00000000-0005-0000-0000-0000F6700000}"/>
    <cellStyle name="20% - Accent1 3 5 6 3" xfId="29084" xr:uid="{00000000-0005-0000-0000-0000F7700000}"/>
    <cellStyle name="20% - Accent1 3 5 6 3 2" xfId="29085" xr:uid="{00000000-0005-0000-0000-0000F8700000}"/>
    <cellStyle name="20% - Accent1 3 5 6 3 2 2" xfId="29086" xr:uid="{00000000-0005-0000-0000-0000F9700000}"/>
    <cellStyle name="20% - Accent1 3 5 6 3 2 2 2" xfId="29087" xr:uid="{00000000-0005-0000-0000-0000FA700000}"/>
    <cellStyle name="20% - Accent1 3 5 6 3 2 2 2 2" xfId="29088" xr:uid="{00000000-0005-0000-0000-0000FB700000}"/>
    <cellStyle name="20% - Accent1 3 5 6 3 2 2 3" xfId="29089" xr:uid="{00000000-0005-0000-0000-0000FC700000}"/>
    <cellStyle name="20% - Accent1 3 5 6 3 2 3" xfId="29090" xr:uid="{00000000-0005-0000-0000-0000FD700000}"/>
    <cellStyle name="20% - Accent1 3 5 6 3 2 3 2" xfId="29091" xr:uid="{00000000-0005-0000-0000-0000FE700000}"/>
    <cellStyle name="20% - Accent1 3 5 6 3 2 4" xfId="29092" xr:uid="{00000000-0005-0000-0000-0000FF700000}"/>
    <cellStyle name="20% - Accent1 3 5 6 3 3" xfId="29093" xr:uid="{00000000-0005-0000-0000-000000710000}"/>
    <cellStyle name="20% - Accent1 3 5 6 3 3 2" xfId="29094" xr:uid="{00000000-0005-0000-0000-000001710000}"/>
    <cellStyle name="20% - Accent1 3 5 6 3 3 2 2" xfId="29095" xr:uid="{00000000-0005-0000-0000-000002710000}"/>
    <cellStyle name="20% - Accent1 3 5 6 3 3 2 2 2" xfId="29096" xr:uid="{00000000-0005-0000-0000-000003710000}"/>
    <cellStyle name="20% - Accent1 3 5 6 3 3 2 3" xfId="29097" xr:uid="{00000000-0005-0000-0000-000004710000}"/>
    <cellStyle name="20% - Accent1 3 5 6 3 3 3" xfId="29098" xr:uid="{00000000-0005-0000-0000-000005710000}"/>
    <cellStyle name="20% - Accent1 3 5 6 3 3 3 2" xfId="29099" xr:uid="{00000000-0005-0000-0000-000006710000}"/>
    <cellStyle name="20% - Accent1 3 5 6 3 3 4" xfId="29100" xr:uid="{00000000-0005-0000-0000-000007710000}"/>
    <cellStyle name="20% - Accent1 3 5 6 3 4" xfId="29101" xr:uid="{00000000-0005-0000-0000-000008710000}"/>
    <cellStyle name="20% - Accent1 3 5 6 3 4 2" xfId="29102" xr:uid="{00000000-0005-0000-0000-000009710000}"/>
    <cellStyle name="20% - Accent1 3 5 6 3 4 2 2" xfId="29103" xr:uid="{00000000-0005-0000-0000-00000A710000}"/>
    <cellStyle name="20% - Accent1 3 5 6 3 4 2 2 2" xfId="29104" xr:uid="{00000000-0005-0000-0000-00000B710000}"/>
    <cellStyle name="20% - Accent1 3 5 6 3 4 2 3" xfId="29105" xr:uid="{00000000-0005-0000-0000-00000C710000}"/>
    <cellStyle name="20% - Accent1 3 5 6 3 4 3" xfId="29106" xr:uid="{00000000-0005-0000-0000-00000D710000}"/>
    <cellStyle name="20% - Accent1 3 5 6 3 4 3 2" xfId="29107" xr:uid="{00000000-0005-0000-0000-00000E710000}"/>
    <cellStyle name="20% - Accent1 3 5 6 3 4 4" xfId="29108" xr:uid="{00000000-0005-0000-0000-00000F710000}"/>
    <cellStyle name="20% - Accent1 3 5 6 3 5" xfId="29109" xr:uid="{00000000-0005-0000-0000-000010710000}"/>
    <cellStyle name="20% - Accent1 3 5 6 3 5 2" xfId="29110" xr:uid="{00000000-0005-0000-0000-000011710000}"/>
    <cellStyle name="20% - Accent1 3 5 6 3 5 2 2" xfId="29111" xr:uid="{00000000-0005-0000-0000-000012710000}"/>
    <cellStyle name="20% - Accent1 3 5 6 3 5 3" xfId="29112" xr:uid="{00000000-0005-0000-0000-000013710000}"/>
    <cellStyle name="20% - Accent1 3 5 6 3 6" xfId="29113" xr:uid="{00000000-0005-0000-0000-000014710000}"/>
    <cellStyle name="20% - Accent1 3 5 6 3 6 2" xfId="29114" xr:uid="{00000000-0005-0000-0000-000015710000}"/>
    <cellStyle name="20% - Accent1 3 5 6 3 6 2 2" xfId="29115" xr:uid="{00000000-0005-0000-0000-000016710000}"/>
    <cellStyle name="20% - Accent1 3 5 6 3 6 3" xfId="29116" xr:uid="{00000000-0005-0000-0000-000017710000}"/>
    <cellStyle name="20% - Accent1 3 5 6 3 7" xfId="29117" xr:uid="{00000000-0005-0000-0000-000018710000}"/>
    <cellStyle name="20% - Accent1 3 5 6 3 7 2" xfId="29118" xr:uid="{00000000-0005-0000-0000-000019710000}"/>
    <cellStyle name="20% - Accent1 3 5 6 3 8" xfId="29119" xr:uid="{00000000-0005-0000-0000-00001A710000}"/>
    <cellStyle name="20% - Accent1 3 5 6 3 8 2" xfId="29120" xr:uid="{00000000-0005-0000-0000-00001B710000}"/>
    <cellStyle name="20% - Accent1 3 5 6 3 9" xfId="29121" xr:uid="{00000000-0005-0000-0000-00001C710000}"/>
    <cellStyle name="20% - Accent1 3 5 6 4" xfId="29122" xr:uid="{00000000-0005-0000-0000-00001D710000}"/>
    <cellStyle name="20% - Accent1 3 5 6 4 2" xfId="29123" xr:uid="{00000000-0005-0000-0000-00001E710000}"/>
    <cellStyle name="20% - Accent1 3 5 6 4 2 2" xfId="29124" xr:uid="{00000000-0005-0000-0000-00001F710000}"/>
    <cellStyle name="20% - Accent1 3 5 6 4 2 2 2" xfId="29125" xr:uid="{00000000-0005-0000-0000-000020710000}"/>
    <cellStyle name="20% - Accent1 3 5 6 4 2 3" xfId="29126" xr:uid="{00000000-0005-0000-0000-000021710000}"/>
    <cellStyle name="20% - Accent1 3 5 6 4 3" xfId="29127" xr:uid="{00000000-0005-0000-0000-000022710000}"/>
    <cellStyle name="20% - Accent1 3 5 6 4 3 2" xfId="29128" xr:uid="{00000000-0005-0000-0000-000023710000}"/>
    <cellStyle name="20% - Accent1 3 5 6 4 4" xfId="29129" xr:uid="{00000000-0005-0000-0000-000024710000}"/>
    <cellStyle name="20% - Accent1 3 5 6 5" xfId="29130" xr:uid="{00000000-0005-0000-0000-000025710000}"/>
    <cellStyle name="20% - Accent1 3 5 6 5 2" xfId="29131" xr:uid="{00000000-0005-0000-0000-000026710000}"/>
    <cellStyle name="20% - Accent1 3 5 6 5 2 2" xfId="29132" xr:uid="{00000000-0005-0000-0000-000027710000}"/>
    <cellStyle name="20% - Accent1 3 5 6 5 2 2 2" xfId="29133" xr:uid="{00000000-0005-0000-0000-000028710000}"/>
    <cellStyle name="20% - Accent1 3 5 6 5 2 3" xfId="29134" xr:uid="{00000000-0005-0000-0000-000029710000}"/>
    <cellStyle name="20% - Accent1 3 5 6 5 3" xfId="29135" xr:uid="{00000000-0005-0000-0000-00002A710000}"/>
    <cellStyle name="20% - Accent1 3 5 6 5 3 2" xfId="29136" xr:uid="{00000000-0005-0000-0000-00002B710000}"/>
    <cellStyle name="20% - Accent1 3 5 6 5 4" xfId="29137" xr:uid="{00000000-0005-0000-0000-00002C710000}"/>
    <cellStyle name="20% - Accent1 3 5 6 6" xfId="29138" xr:uid="{00000000-0005-0000-0000-00002D710000}"/>
    <cellStyle name="20% - Accent1 3 5 6 6 2" xfId="29139" xr:uid="{00000000-0005-0000-0000-00002E710000}"/>
    <cellStyle name="20% - Accent1 3 5 6 6 2 2" xfId="29140" xr:uid="{00000000-0005-0000-0000-00002F710000}"/>
    <cellStyle name="20% - Accent1 3 5 6 6 2 2 2" xfId="29141" xr:uid="{00000000-0005-0000-0000-000030710000}"/>
    <cellStyle name="20% - Accent1 3 5 6 6 2 3" xfId="29142" xr:uid="{00000000-0005-0000-0000-000031710000}"/>
    <cellStyle name="20% - Accent1 3 5 6 6 3" xfId="29143" xr:uid="{00000000-0005-0000-0000-000032710000}"/>
    <cellStyle name="20% - Accent1 3 5 6 6 3 2" xfId="29144" xr:uid="{00000000-0005-0000-0000-000033710000}"/>
    <cellStyle name="20% - Accent1 3 5 6 6 4" xfId="29145" xr:uid="{00000000-0005-0000-0000-000034710000}"/>
    <cellStyle name="20% - Accent1 3 5 6 7" xfId="29146" xr:uid="{00000000-0005-0000-0000-000035710000}"/>
    <cellStyle name="20% - Accent1 3 5 6 7 2" xfId="29147" xr:uid="{00000000-0005-0000-0000-000036710000}"/>
    <cellStyle name="20% - Accent1 3 5 6 7 2 2" xfId="29148" xr:uid="{00000000-0005-0000-0000-000037710000}"/>
    <cellStyle name="20% - Accent1 3 5 6 7 3" xfId="29149" xr:uid="{00000000-0005-0000-0000-000038710000}"/>
    <cellStyle name="20% - Accent1 3 5 6 8" xfId="29150" xr:uid="{00000000-0005-0000-0000-000039710000}"/>
    <cellStyle name="20% - Accent1 3 5 6 8 2" xfId="29151" xr:uid="{00000000-0005-0000-0000-00003A710000}"/>
    <cellStyle name="20% - Accent1 3 5 6 8 2 2" xfId="29152" xr:uid="{00000000-0005-0000-0000-00003B710000}"/>
    <cellStyle name="20% - Accent1 3 5 6 8 3" xfId="29153" xr:uid="{00000000-0005-0000-0000-00003C710000}"/>
    <cellStyle name="20% - Accent1 3 5 6 9" xfId="29154" xr:uid="{00000000-0005-0000-0000-00003D710000}"/>
    <cellStyle name="20% - Accent1 3 5 6 9 2" xfId="29155" xr:uid="{00000000-0005-0000-0000-00003E710000}"/>
    <cellStyle name="20% - Accent1 3 5 7" xfId="29156" xr:uid="{00000000-0005-0000-0000-00003F710000}"/>
    <cellStyle name="20% - Accent1 3 5 7 2" xfId="29157" xr:uid="{00000000-0005-0000-0000-000040710000}"/>
    <cellStyle name="20% - Accent1 3 5 7 2 2" xfId="29158" xr:uid="{00000000-0005-0000-0000-000041710000}"/>
    <cellStyle name="20% - Accent1 3 5 7 2 2 2" xfId="29159" xr:uid="{00000000-0005-0000-0000-000042710000}"/>
    <cellStyle name="20% - Accent1 3 5 7 2 2 2 2" xfId="29160" xr:uid="{00000000-0005-0000-0000-000043710000}"/>
    <cellStyle name="20% - Accent1 3 5 7 2 2 3" xfId="29161" xr:uid="{00000000-0005-0000-0000-000044710000}"/>
    <cellStyle name="20% - Accent1 3 5 7 2 3" xfId="29162" xr:uid="{00000000-0005-0000-0000-000045710000}"/>
    <cellStyle name="20% - Accent1 3 5 7 2 3 2" xfId="29163" xr:uid="{00000000-0005-0000-0000-000046710000}"/>
    <cellStyle name="20% - Accent1 3 5 7 2 4" xfId="29164" xr:uid="{00000000-0005-0000-0000-000047710000}"/>
    <cellStyle name="20% - Accent1 3 5 7 3" xfId="29165" xr:uid="{00000000-0005-0000-0000-000048710000}"/>
    <cellStyle name="20% - Accent1 3 5 7 3 2" xfId="29166" xr:uid="{00000000-0005-0000-0000-000049710000}"/>
    <cellStyle name="20% - Accent1 3 5 7 3 2 2" xfId="29167" xr:uid="{00000000-0005-0000-0000-00004A710000}"/>
    <cellStyle name="20% - Accent1 3 5 7 3 2 2 2" xfId="29168" xr:uid="{00000000-0005-0000-0000-00004B710000}"/>
    <cellStyle name="20% - Accent1 3 5 7 3 2 3" xfId="29169" xr:uid="{00000000-0005-0000-0000-00004C710000}"/>
    <cellStyle name="20% - Accent1 3 5 7 3 3" xfId="29170" xr:uid="{00000000-0005-0000-0000-00004D710000}"/>
    <cellStyle name="20% - Accent1 3 5 7 3 3 2" xfId="29171" xr:uid="{00000000-0005-0000-0000-00004E710000}"/>
    <cellStyle name="20% - Accent1 3 5 7 3 4" xfId="29172" xr:uid="{00000000-0005-0000-0000-00004F710000}"/>
    <cellStyle name="20% - Accent1 3 5 7 4" xfId="29173" xr:uid="{00000000-0005-0000-0000-000050710000}"/>
    <cellStyle name="20% - Accent1 3 5 7 4 2" xfId="29174" xr:uid="{00000000-0005-0000-0000-000051710000}"/>
    <cellStyle name="20% - Accent1 3 5 7 4 2 2" xfId="29175" xr:uid="{00000000-0005-0000-0000-000052710000}"/>
    <cellStyle name="20% - Accent1 3 5 7 4 2 2 2" xfId="29176" xr:uid="{00000000-0005-0000-0000-000053710000}"/>
    <cellStyle name="20% - Accent1 3 5 7 4 2 3" xfId="29177" xr:uid="{00000000-0005-0000-0000-000054710000}"/>
    <cellStyle name="20% - Accent1 3 5 7 4 3" xfId="29178" xr:uid="{00000000-0005-0000-0000-000055710000}"/>
    <cellStyle name="20% - Accent1 3 5 7 4 3 2" xfId="29179" xr:uid="{00000000-0005-0000-0000-000056710000}"/>
    <cellStyle name="20% - Accent1 3 5 7 4 4" xfId="29180" xr:uid="{00000000-0005-0000-0000-000057710000}"/>
    <cellStyle name="20% - Accent1 3 5 7 5" xfId="29181" xr:uid="{00000000-0005-0000-0000-000058710000}"/>
    <cellStyle name="20% - Accent1 3 5 7 5 2" xfId="29182" xr:uid="{00000000-0005-0000-0000-000059710000}"/>
    <cellStyle name="20% - Accent1 3 5 7 5 2 2" xfId="29183" xr:uid="{00000000-0005-0000-0000-00005A710000}"/>
    <cellStyle name="20% - Accent1 3 5 7 5 3" xfId="29184" xr:uid="{00000000-0005-0000-0000-00005B710000}"/>
    <cellStyle name="20% - Accent1 3 5 7 6" xfId="29185" xr:uid="{00000000-0005-0000-0000-00005C710000}"/>
    <cellStyle name="20% - Accent1 3 5 7 6 2" xfId="29186" xr:uid="{00000000-0005-0000-0000-00005D710000}"/>
    <cellStyle name="20% - Accent1 3 5 7 6 2 2" xfId="29187" xr:uid="{00000000-0005-0000-0000-00005E710000}"/>
    <cellStyle name="20% - Accent1 3 5 7 6 3" xfId="29188" xr:uid="{00000000-0005-0000-0000-00005F710000}"/>
    <cellStyle name="20% - Accent1 3 5 7 7" xfId="29189" xr:uid="{00000000-0005-0000-0000-000060710000}"/>
    <cellStyle name="20% - Accent1 3 5 7 7 2" xfId="29190" xr:uid="{00000000-0005-0000-0000-000061710000}"/>
    <cellStyle name="20% - Accent1 3 5 7 8" xfId="29191" xr:uid="{00000000-0005-0000-0000-000062710000}"/>
    <cellStyle name="20% - Accent1 3 5 7 8 2" xfId="29192" xr:uid="{00000000-0005-0000-0000-000063710000}"/>
    <cellStyle name="20% - Accent1 3 5 7 9" xfId="29193" xr:uid="{00000000-0005-0000-0000-000064710000}"/>
    <cellStyle name="20% - Accent1 3 5 8" xfId="29194" xr:uid="{00000000-0005-0000-0000-000065710000}"/>
    <cellStyle name="20% - Accent1 3 5 8 2" xfId="29195" xr:uid="{00000000-0005-0000-0000-000066710000}"/>
    <cellStyle name="20% - Accent1 3 5 8 2 2" xfId="29196" xr:uid="{00000000-0005-0000-0000-000067710000}"/>
    <cellStyle name="20% - Accent1 3 5 8 2 2 2" xfId="29197" xr:uid="{00000000-0005-0000-0000-000068710000}"/>
    <cellStyle name="20% - Accent1 3 5 8 2 2 2 2" xfId="29198" xr:uid="{00000000-0005-0000-0000-000069710000}"/>
    <cellStyle name="20% - Accent1 3 5 8 2 2 3" xfId="29199" xr:uid="{00000000-0005-0000-0000-00006A710000}"/>
    <cellStyle name="20% - Accent1 3 5 8 2 3" xfId="29200" xr:uid="{00000000-0005-0000-0000-00006B710000}"/>
    <cellStyle name="20% - Accent1 3 5 8 2 3 2" xfId="29201" xr:uid="{00000000-0005-0000-0000-00006C710000}"/>
    <cellStyle name="20% - Accent1 3 5 8 2 4" xfId="29202" xr:uid="{00000000-0005-0000-0000-00006D710000}"/>
    <cellStyle name="20% - Accent1 3 5 8 3" xfId="29203" xr:uid="{00000000-0005-0000-0000-00006E710000}"/>
    <cellStyle name="20% - Accent1 3 5 8 3 2" xfId="29204" xr:uid="{00000000-0005-0000-0000-00006F710000}"/>
    <cellStyle name="20% - Accent1 3 5 8 3 2 2" xfId="29205" xr:uid="{00000000-0005-0000-0000-000070710000}"/>
    <cellStyle name="20% - Accent1 3 5 8 3 2 2 2" xfId="29206" xr:uid="{00000000-0005-0000-0000-000071710000}"/>
    <cellStyle name="20% - Accent1 3 5 8 3 2 3" xfId="29207" xr:uid="{00000000-0005-0000-0000-000072710000}"/>
    <cellStyle name="20% - Accent1 3 5 8 3 3" xfId="29208" xr:uid="{00000000-0005-0000-0000-000073710000}"/>
    <cellStyle name="20% - Accent1 3 5 8 3 3 2" xfId="29209" xr:uid="{00000000-0005-0000-0000-000074710000}"/>
    <cellStyle name="20% - Accent1 3 5 8 3 4" xfId="29210" xr:uid="{00000000-0005-0000-0000-000075710000}"/>
    <cellStyle name="20% - Accent1 3 5 8 4" xfId="29211" xr:uid="{00000000-0005-0000-0000-000076710000}"/>
    <cellStyle name="20% - Accent1 3 5 8 4 2" xfId="29212" xr:uid="{00000000-0005-0000-0000-000077710000}"/>
    <cellStyle name="20% - Accent1 3 5 8 4 2 2" xfId="29213" xr:uid="{00000000-0005-0000-0000-000078710000}"/>
    <cellStyle name="20% - Accent1 3 5 8 4 2 2 2" xfId="29214" xr:uid="{00000000-0005-0000-0000-000079710000}"/>
    <cellStyle name="20% - Accent1 3 5 8 4 2 3" xfId="29215" xr:uid="{00000000-0005-0000-0000-00007A710000}"/>
    <cellStyle name="20% - Accent1 3 5 8 4 3" xfId="29216" xr:uid="{00000000-0005-0000-0000-00007B710000}"/>
    <cellStyle name="20% - Accent1 3 5 8 4 3 2" xfId="29217" xr:uid="{00000000-0005-0000-0000-00007C710000}"/>
    <cellStyle name="20% - Accent1 3 5 8 4 4" xfId="29218" xr:uid="{00000000-0005-0000-0000-00007D710000}"/>
    <cellStyle name="20% - Accent1 3 5 8 5" xfId="29219" xr:uid="{00000000-0005-0000-0000-00007E710000}"/>
    <cellStyle name="20% - Accent1 3 5 8 5 2" xfId="29220" xr:uid="{00000000-0005-0000-0000-00007F710000}"/>
    <cellStyle name="20% - Accent1 3 5 8 5 2 2" xfId="29221" xr:uid="{00000000-0005-0000-0000-000080710000}"/>
    <cellStyle name="20% - Accent1 3 5 8 5 3" xfId="29222" xr:uid="{00000000-0005-0000-0000-000081710000}"/>
    <cellStyle name="20% - Accent1 3 5 8 6" xfId="29223" xr:uid="{00000000-0005-0000-0000-000082710000}"/>
    <cellStyle name="20% - Accent1 3 5 8 6 2" xfId="29224" xr:uid="{00000000-0005-0000-0000-000083710000}"/>
    <cellStyle name="20% - Accent1 3 5 8 6 2 2" xfId="29225" xr:uid="{00000000-0005-0000-0000-000084710000}"/>
    <cellStyle name="20% - Accent1 3 5 8 6 3" xfId="29226" xr:uid="{00000000-0005-0000-0000-000085710000}"/>
    <cellStyle name="20% - Accent1 3 5 8 7" xfId="29227" xr:uid="{00000000-0005-0000-0000-000086710000}"/>
    <cellStyle name="20% - Accent1 3 5 8 7 2" xfId="29228" xr:uid="{00000000-0005-0000-0000-000087710000}"/>
    <cellStyle name="20% - Accent1 3 5 8 8" xfId="29229" xr:uid="{00000000-0005-0000-0000-000088710000}"/>
    <cellStyle name="20% - Accent1 3 5 8 8 2" xfId="29230" xr:uid="{00000000-0005-0000-0000-000089710000}"/>
    <cellStyle name="20% - Accent1 3 5 8 9" xfId="29231" xr:uid="{00000000-0005-0000-0000-00008A710000}"/>
    <cellStyle name="20% - Accent1 3 5 9" xfId="29232" xr:uid="{00000000-0005-0000-0000-00008B710000}"/>
    <cellStyle name="20% - Accent1 3 5 9 2" xfId="29233" xr:uid="{00000000-0005-0000-0000-00008C710000}"/>
    <cellStyle name="20% - Accent1 3 5 9 2 2" xfId="29234" xr:uid="{00000000-0005-0000-0000-00008D710000}"/>
    <cellStyle name="20% - Accent1 3 5 9 2 2 2" xfId="29235" xr:uid="{00000000-0005-0000-0000-00008E710000}"/>
    <cellStyle name="20% - Accent1 3 5 9 2 3" xfId="29236" xr:uid="{00000000-0005-0000-0000-00008F710000}"/>
    <cellStyle name="20% - Accent1 3 5 9 3" xfId="29237" xr:uid="{00000000-0005-0000-0000-000090710000}"/>
    <cellStyle name="20% - Accent1 3 5 9 3 2" xfId="29238" xr:uid="{00000000-0005-0000-0000-000091710000}"/>
    <cellStyle name="20% - Accent1 3 5 9 4" xfId="29239" xr:uid="{00000000-0005-0000-0000-000092710000}"/>
    <cellStyle name="20% - Accent1 3 6" xfId="29240" xr:uid="{00000000-0005-0000-0000-000093710000}"/>
    <cellStyle name="20% - Accent1 3 6 10" xfId="29241" xr:uid="{00000000-0005-0000-0000-000094710000}"/>
    <cellStyle name="20% - Accent1 3 6 10 2" xfId="29242" xr:uid="{00000000-0005-0000-0000-000095710000}"/>
    <cellStyle name="20% - Accent1 3 6 10 2 2" xfId="29243" xr:uid="{00000000-0005-0000-0000-000096710000}"/>
    <cellStyle name="20% - Accent1 3 6 10 2 2 2" xfId="29244" xr:uid="{00000000-0005-0000-0000-000097710000}"/>
    <cellStyle name="20% - Accent1 3 6 10 2 3" xfId="29245" xr:uid="{00000000-0005-0000-0000-000098710000}"/>
    <cellStyle name="20% - Accent1 3 6 10 3" xfId="29246" xr:uid="{00000000-0005-0000-0000-000099710000}"/>
    <cellStyle name="20% - Accent1 3 6 10 3 2" xfId="29247" xr:uid="{00000000-0005-0000-0000-00009A710000}"/>
    <cellStyle name="20% - Accent1 3 6 10 4" xfId="29248" xr:uid="{00000000-0005-0000-0000-00009B710000}"/>
    <cellStyle name="20% - Accent1 3 6 11" xfId="29249" xr:uid="{00000000-0005-0000-0000-00009C710000}"/>
    <cellStyle name="20% - Accent1 3 6 11 2" xfId="29250" xr:uid="{00000000-0005-0000-0000-00009D710000}"/>
    <cellStyle name="20% - Accent1 3 6 11 2 2" xfId="29251" xr:uid="{00000000-0005-0000-0000-00009E710000}"/>
    <cellStyle name="20% - Accent1 3 6 11 3" xfId="29252" xr:uid="{00000000-0005-0000-0000-00009F710000}"/>
    <cellStyle name="20% - Accent1 3 6 12" xfId="29253" xr:uid="{00000000-0005-0000-0000-0000A0710000}"/>
    <cellStyle name="20% - Accent1 3 6 12 2" xfId="29254" xr:uid="{00000000-0005-0000-0000-0000A1710000}"/>
    <cellStyle name="20% - Accent1 3 6 12 2 2" xfId="29255" xr:uid="{00000000-0005-0000-0000-0000A2710000}"/>
    <cellStyle name="20% - Accent1 3 6 12 3" xfId="29256" xr:uid="{00000000-0005-0000-0000-0000A3710000}"/>
    <cellStyle name="20% - Accent1 3 6 13" xfId="29257" xr:uid="{00000000-0005-0000-0000-0000A4710000}"/>
    <cellStyle name="20% - Accent1 3 6 13 2" xfId="29258" xr:uid="{00000000-0005-0000-0000-0000A5710000}"/>
    <cellStyle name="20% - Accent1 3 6 14" xfId="29259" xr:uid="{00000000-0005-0000-0000-0000A6710000}"/>
    <cellStyle name="20% - Accent1 3 6 14 2" xfId="29260" xr:uid="{00000000-0005-0000-0000-0000A7710000}"/>
    <cellStyle name="20% - Accent1 3 6 15" xfId="29261" xr:uid="{00000000-0005-0000-0000-0000A8710000}"/>
    <cellStyle name="20% - Accent1 3 6 2" xfId="29262" xr:uid="{00000000-0005-0000-0000-0000A9710000}"/>
    <cellStyle name="20% - Accent1 3 6 2 10" xfId="29263" xr:uid="{00000000-0005-0000-0000-0000AA710000}"/>
    <cellStyle name="20% - Accent1 3 6 2 10 2" xfId="29264" xr:uid="{00000000-0005-0000-0000-0000AB710000}"/>
    <cellStyle name="20% - Accent1 3 6 2 10 2 2" xfId="29265" xr:uid="{00000000-0005-0000-0000-0000AC710000}"/>
    <cellStyle name="20% - Accent1 3 6 2 10 3" xfId="29266" xr:uid="{00000000-0005-0000-0000-0000AD710000}"/>
    <cellStyle name="20% - Accent1 3 6 2 11" xfId="29267" xr:uid="{00000000-0005-0000-0000-0000AE710000}"/>
    <cellStyle name="20% - Accent1 3 6 2 11 2" xfId="29268" xr:uid="{00000000-0005-0000-0000-0000AF710000}"/>
    <cellStyle name="20% - Accent1 3 6 2 11 2 2" xfId="29269" xr:uid="{00000000-0005-0000-0000-0000B0710000}"/>
    <cellStyle name="20% - Accent1 3 6 2 11 3" xfId="29270" xr:uid="{00000000-0005-0000-0000-0000B1710000}"/>
    <cellStyle name="20% - Accent1 3 6 2 12" xfId="29271" xr:uid="{00000000-0005-0000-0000-0000B2710000}"/>
    <cellStyle name="20% - Accent1 3 6 2 12 2" xfId="29272" xr:uid="{00000000-0005-0000-0000-0000B3710000}"/>
    <cellStyle name="20% - Accent1 3 6 2 13" xfId="29273" xr:uid="{00000000-0005-0000-0000-0000B4710000}"/>
    <cellStyle name="20% - Accent1 3 6 2 13 2" xfId="29274" xr:uid="{00000000-0005-0000-0000-0000B5710000}"/>
    <cellStyle name="20% - Accent1 3 6 2 14" xfId="29275" xr:uid="{00000000-0005-0000-0000-0000B6710000}"/>
    <cellStyle name="20% - Accent1 3 6 2 2" xfId="29276" xr:uid="{00000000-0005-0000-0000-0000B7710000}"/>
    <cellStyle name="20% - Accent1 3 6 2 2 10" xfId="29277" xr:uid="{00000000-0005-0000-0000-0000B8710000}"/>
    <cellStyle name="20% - Accent1 3 6 2 2 10 2" xfId="29278" xr:uid="{00000000-0005-0000-0000-0000B9710000}"/>
    <cellStyle name="20% - Accent1 3 6 2 2 11" xfId="29279" xr:uid="{00000000-0005-0000-0000-0000BA710000}"/>
    <cellStyle name="20% - Accent1 3 6 2 2 2" xfId="29280" xr:uid="{00000000-0005-0000-0000-0000BB710000}"/>
    <cellStyle name="20% - Accent1 3 6 2 2 2 2" xfId="29281" xr:uid="{00000000-0005-0000-0000-0000BC710000}"/>
    <cellStyle name="20% - Accent1 3 6 2 2 2 2 2" xfId="29282" xr:uid="{00000000-0005-0000-0000-0000BD710000}"/>
    <cellStyle name="20% - Accent1 3 6 2 2 2 2 2 2" xfId="29283" xr:uid="{00000000-0005-0000-0000-0000BE710000}"/>
    <cellStyle name="20% - Accent1 3 6 2 2 2 2 2 2 2" xfId="29284" xr:uid="{00000000-0005-0000-0000-0000BF710000}"/>
    <cellStyle name="20% - Accent1 3 6 2 2 2 2 2 3" xfId="29285" xr:uid="{00000000-0005-0000-0000-0000C0710000}"/>
    <cellStyle name="20% - Accent1 3 6 2 2 2 2 3" xfId="29286" xr:uid="{00000000-0005-0000-0000-0000C1710000}"/>
    <cellStyle name="20% - Accent1 3 6 2 2 2 2 3 2" xfId="29287" xr:uid="{00000000-0005-0000-0000-0000C2710000}"/>
    <cellStyle name="20% - Accent1 3 6 2 2 2 2 4" xfId="29288" xr:uid="{00000000-0005-0000-0000-0000C3710000}"/>
    <cellStyle name="20% - Accent1 3 6 2 2 2 3" xfId="29289" xr:uid="{00000000-0005-0000-0000-0000C4710000}"/>
    <cellStyle name="20% - Accent1 3 6 2 2 2 3 2" xfId="29290" xr:uid="{00000000-0005-0000-0000-0000C5710000}"/>
    <cellStyle name="20% - Accent1 3 6 2 2 2 3 2 2" xfId="29291" xr:uid="{00000000-0005-0000-0000-0000C6710000}"/>
    <cellStyle name="20% - Accent1 3 6 2 2 2 3 2 2 2" xfId="29292" xr:uid="{00000000-0005-0000-0000-0000C7710000}"/>
    <cellStyle name="20% - Accent1 3 6 2 2 2 3 2 3" xfId="29293" xr:uid="{00000000-0005-0000-0000-0000C8710000}"/>
    <cellStyle name="20% - Accent1 3 6 2 2 2 3 3" xfId="29294" xr:uid="{00000000-0005-0000-0000-0000C9710000}"/>
    <cellStyle name="20% - Accent1 3 6 2 2 2 3 3 2" xfId="29295" xr:uid="{00000000-0005-0000-0000-0000CA710000}"/>
    <cellStyle name="20% - Accent1 3 6 2 2 2 3 4" xfId="29296" xr:uid="{00000000-0005-0000-0000-0000CB710000}"/>
    <cellStyle name="20% - Accent1 3 6 2 2 2 4" xfId="29297" xr:uid="{00000000-0005-0000-0000-0000CC710000}"/>
    <cellStyle name="20% - Accent1 3 6 2 2 2 4 2" xfId="29298" xr:uid="{00000000-0005-0000-0000-0000CD710000}"/>
    <cellStyle name="20% - Accent1 3 6 2 2 2 4 2 2" xfId="29299" xr:uid="{00000000-0005-0000-0000-0000CE710000}"/>
    <cellStyle name="20% - Accent1 3 6 2 2 2 4 2 2 2" xfId="29300" xr:uid="{00000000-0005-0000-0000-0000CF710000}"/>
    <cellStyle name="20% - Accent1 3 6 2 2 2 4 2 3" xfId="29301" xr:uid="{00000000-0005-0000-0000-0000D0710000}"/>
    <cellStyle name="20% - Accent1 3 6 2 2 2 4 3" xfId="29302" xr:uid="{00000000-0005-0000-0000-0000D1710000}"/>
    <cellStyle name="20% - Accent1 3 6 2 2 2 4 3 2" xfId="29303" xr:uid="{00000000-0005-0000-0000-0000D2710000}"/>
    <cellStyle name="20% - Accent1 3 6 2 2 2 4 4" xfId="29304" xr:uid="{00000000-0005-0000-0000-0000D3710000}"/>
    <cellStyle name="20% - Accent1 3 6 2 2 2 5" xfId="29305" xr:uid="{00000000-0005-0000-0000-0000D4710000}"/>
    <cellStyle name="20% - Accent1 3 6 2 2 2 5 2" xfId="29306" xr:uid="{00000000-0005-0000-0000-0000D5710000}"/>
    <cellStyle name="20% - Accent1 3 6 2 2 2 5 2 2" xfId="29307" xr:uid="{00000000-0005-0000-0000-0000D6710000}"/>
    <cellStyle name="20% - Accent1 3 6 2 2 2 5 3" xfId="29308" xr:uid="{00000000-0005-0000-0000-0000D7710000}"/>
    <cellStyle name="20% - Accent1 3 6 2 2 2 6" xfId="29309" xr:uid="{00000000-0005-0000-0000-0000D8710000}"/>
    <cellStyle name="20% - Accent1 3 6 2 2 2 6 2" xfId="29310" xr:uid="{00000000-0005-0000-0000-0000D9710000}"/>
    <cellStyle name="20% - Accent1 3 6 2 2 2 6 2 2" xfId="29311" xr:uid="{00000000-0005-0000-0000-0000DA710000}"/>
    <cellStyle name="20% - Accent1 3 6 2 2 2 6 3" xfId="29312" xr:uid="{00000000-0005-0000-0000-0000DB710000}"/>
    <cellStyle name="20% - Accent1 3 6 2 2 2 7" xfId="29313" xr:uid="{00000000-0005-0000-0000-0000DC710000}"/>
    <cellStyle name="20% - Accent1 3 6 2 2 2 7 2" xfId="29314" xr:uid="{00000000-0005-0000-0000-0000DD710000}"/>
    <cellStyle name="20% - Accent1 3 6 2 2 2 8" xfId="29315" xr:uid="{00000000-0005-0000-0000-0000DE710000}"/>
    <cellStyle name="20% - Accent1 3 6 2 2 2 8 2" xfId="29316" xr:uid="{00000000-0005-0000-0000-0000DF710000}"/>
    <cellStyle name="20% - Accent1 3 6 2 2 2 9" xfId="29317" xr:uid="{00000000-0005-0000-0000-0000E0710000}"/>
    <cellStyle name="20% - Accent1 3 6 2 2 3" xfId="29318" xr:uid="{00000000-0005-0000-0000-0000E1710000}"/>
    <cellStyle name="20% - Accent1 3 6 2 2 3 2" xfId="29319" xr:uid="{00000000-0005-0000-0000-0000E2710000}"/>
    <cellStyle name="20% - Accent1 3 6 2 2 3 2 2" xfId="29320" xr:uid="{00000000-0005-0000-0000-0000E3710000}"/>
    <cellStyle name="20% - Accent1 3 6 2 2 3 2 2 2" xfId="29321" xr:uid="{00000000-0005-0000-0000-0000E4710000}"/>
    <cellStyle name="20% - Accent1 3 6 2 2 3 2 2 2 2" xfId="29322" xr:uid="{00000000-0005-0000-0000-0000E5710000}"/>
    <cellStyle name="20% - Accent1 3 6 2 2 3 2 2 3" xfId="29323" xr:uid="{00000000-0005-0000-0000-0000E6710000}"/>
    <cellStyle name="20% - Accent1 3 6 2 2 3 2 3" xfId="29324" xr:uid="{00000000-0005-0000-0000-0000E7710000}"/>
    <cellStyle name="20% - Accent1 3 6 2 2 3 2 3 2" xfId="29325" xr:uid="{00000000-0005-0000-0000-0000E8710000}"/>
    <cellStyle name="20% - Accent1 3 6 2 2 3 2 4" xfId="29326" xr:uid="{00000000-0005-0000-0000-0000E9710000}"/>
    <cellStyle name="20% - Accent1 3 6 2 2 3 3" xfId="29327" xr:uid="{00000000-0005-0000-0000-0000EA710000}"/>
    <cellStyle name="20% - Accent1 3 6 2 2 3 3 2" xfId="29328" xr:uid="{00000000-0005-0000-0000-0000EB710000}"/>
    <cellStyle name="20% - Accent1 3 6 2 2 3 3 2 2" xfId="29329" xr:uid="{00000000-0005-0000-0000-0000EC710000}"/>
    <cellStyle name="20% - Accent1 3 6 2 2 3 3 2 2 2" xfId="29330" xr:uid="{00000000-0005-0000-0000-0000ED710000}"/>
    <cellStyle name="20% - Accent1 3 6 2 2 3 3 2 3" xfId="29331" xr:uid="{00000000-0005-0000-0000-0000EE710000}"/>
    <cellStyle name="20% - Accent1 3 6 2 2 3 3 3" xfId="29332" xr:uid="{00000000-0005-0000-0000-0000EF710000}"/>
    <cellStyle name="20% - Accent1 3 6 2 2 3 3 3 2" xfId="29333" xr:uid="{00000000-0005-0000-0000-0000F0710000}"/>
    <cellStyle name="20% - Accent1 3 6 2 2 3 3 4" xfId="29334" xr:uid="{00000000-0005-0000-0000-0000F1710000}"/>
    <cellStyle name="20% - Accent1 3 6 2 2 3 4" xfId="29335" xr:uid="{00000000-0005-0000-0000-0000F2710000}"/>
    <cellStyle name="20% - Accent1 3 6 2 2 3 4 2" xfId="29336" xr:uid="{00000000-0005-0000-0000-0000F3710000}"/>
    <cellStyle name="20% - Accent1 3 6 2 2 3 4 2 2" xfId="29337" xr:uid="{00000000-0005-0000-0000-0000F4710000}"/>
    <cellStyle name="20% - Accent1 3 6 2 2 3 4 2 2 2" xfId="29338" xr:uid="{00000000-0005-0000-0000-0000F5710000}"/>
    <cellStyle name="20% - Accent1 3 6 2 2 3 4 2 3" xfId="29339" xr:uid="{00000000-0005-0000-0000-0000F6710000}"/>
    <cellStyle name="20% - Accent1 3 6 2 2 3 4 3" xfId="29340" xr:uid="{00000000-0005-0000-0000-0000F7710000}"/>
    <cellStyle name="20% - Accent1 3 6 2 2 3 4 3 2" xfId="29341" xr:uid="{00000000-0005-0000-0000-0000F8710000}"/>
    <cellStyle name="20% - Accent1 3 6 2 2 3 4 4" xfId="29342" xr:uid="{00000000-0005-0000-0000-0000F9710000}"/>
    <cellStyle name="20% - Accent1 3 6 2 2 3 5" xfId="29343" xr:uid="{00000000-0005-0000-0000-0000FA710000}"/>
    <cellStyle name="20% - Accent1 3 6 2 2 3 5 2" xfId="29344" xr:uid="{00000000-0005-0000-0000-0000FB710000}"/>
    <cellStyle name="20% - Accent1 3 6 2 2 3 5 2 2" xfId="29345" xr:uid="{00000000-0005-0000-0000-0000FC710000}"/>
    <cellStyle name="20% - Accent1 3 6 2 2 3 5 3" xfId="29346" xr:uid="{00000000-0005-0000-0000-0000FD710000}"/>
    <cellStyle name="20% - Accent1 3 6 2 2 3 6" xfId="29347" xr:uid="{00000000-0005-0000-0000-0000FE710000}"/>
    <cellStyle name="20% - Accent1 3 6 2 2 3 6 2" xfId="29348" xr:uid="{00000000-0005-0000-0000-0000FF710000}"/>
    <cellStyle name="20% - Accent1 3 6 2 2 3 6 2 2" xfId="29349" xr:uid="{00000000-0005-0000-0000-000000720000}"/>
    <cellStyle name="20% - Accent1 3 6 2 2 3 6 3" xfId="29350" xr:uid="{00000000-0005-0000-0000-000001720000}"/>
    <cellStyle name="20% - Accent1 3 6 2 2 3 7" xfId="29351" xr:uid="{00000000-0005-0000-0000-000002720000}"/>
    <cellStyle name="20% - Accent1 3 6 2 2 3 7 2" xfId="29352" xr:uid="{00000000-0005-0000-0000-000003720000}"/>
    <cellStyle name="20% - Accent1 3 6 2 2 3 8" xfId="29353" xr:uid="{00000000-0005-0000-0000-000004720000}"/>
    <cellStyle name="20% - Accent1 3 6 2 2 3 8 2" xfId="29354" xr:uid="{00000000-0005-0000-0000-000005720000}"/>
    <cellStyle name="20% - Accent1 3 6 2 2 3 9" xfId="29355" xr:uid="{00000000-0005-0000-0000-000006720000}"/>
    <cellStyle name="20% - Accent1 3 6 2 2 4" xfId="29356" xr:uid="{00000000-0005-0000-0000-000007720000}"/>
    <cellStyle name="20% - Accent1 3 6 2 2 4 2" xfId="29357" xr:uid="{00000000-0005-0000-0000-000008720000}"/>
    <cellStyle name="20% - Accent1 3 6 2 2 4 2 2" xfId="29358" xr:uid="{00000000-0005-0000-0000-000009720000}"/>
    <cellStyle name="20% - Accent1 3 6 2 2 4 2 2 2" xfId="29359" xr:uid="{00000000-0005-0000-0000-00000A720000}"/>
    <cellStyle name="20% - Accent1 3 6 2 2 4 2 3" xfId="29360" xr:uid="{00000000-0005-0000-0000-00000B720000}"/>
    <cellStyle name="20% - Accent1 3 6 2 2 4 3" xfId="29361" xr:uid="{00000000-0005-0000-0000-00000C720000}"/>
    <cellStyle name="20% - Accent1 3 6 2 2 4 3 2" xfId="29362" xr:uid="{00000000-0005-0000-0000-00000D720000}"/>
    <cellStyle name="20% - Accent1 3 6 2 2 4 4" xfId="29363" xr:uid="{00000000-0005-0000-0000-00000E720000}"/>
    <cellStyle name="20% - Accent1 3 6 2 2 5" xfId="29364" xr:uid="{00000000-0005-0000-0000-00000F720000}"/>
    <cellStyle name="20% - Accent1 3 6 2 2 5 2" xfId="29365" xr:uid="{00000000-0005-0000-0000-000010720000}"/>
    <cellStyle name="20% - Accent1 3 6 2 2 5 2 2" xfId="29366" xr:uid="{00000000-0005-0000-0000-000011720000}"/>
    <cellStyle name="20% - Accent1 3 6 2 2 5 2 2 2" xfId="29367" xr:uid="{00000000-0005-0000-0000-000012720000}"/>
    <cellStyle name="20% - Accent1 3 6 2 2 5 2 3" xfId="29368" xr:uid="{00000000-0005-0000-0000-000013720000}"/>
    <cellStyle name="20% - Accent1 3 6 2 2 5 3" xfId="29369" xr:uid="{00000000-0005-0000-0000-000014720000}"/>
    <cellStyle name="20% - Accent1 3 6 2 2 5 3 2" xfId="29370" xr:uid="{00000000-0005-0000-0000-000015720000}"/>
    <cellStyle name="20% - Accent1 3 6 2 2 5 4" xfId="29371" xr:uid="{00000000-0005-0000-0000-000016720000}"/>
    <cellStyle name="20% - Accent1 3 6 2 2 6" xfId="29372" xr:uid="{00000000-0005-0000-0000-000017720000}"/>
    <cellStyle name="20% - Accent1 3 6 2 2 6 2" xfId="29373" xr:uid="{00000000-0005-0000-0000-000018720000}"/>
    <cellStyle name="20% - Accent1 3 6 2 2 6 2 2" xfId="29374" xr:uid="{00000000-0005-0000-0000-000019720000}"/>
    <cellStyle name="20% - Accent1 3 6 2 2 6 2 2 2" xfId="29375" xr:uid="{00000000-0005-0000-0000-00001A720000}"/>
    <cellStyle name="20% - Accent1 3 6 2 2 6 2 3" xfId="29376" xr:uid="{00000000-0005-0000-0000-00001B720000}"/>
    <cellStyle name="20% - Accent1 3 6 2 2 6 3" xfId="29377" xr:uid="{00000000-0005-0000-0000-00001C720000}"/>
    <cellStyle name="20% - Accent1 3 6 2 2 6 3 2" xfId="29378" xr:uid="{00000000-0005-0000-0000-00001D720000}"/>
    <cellStyle name="20% - Accent1 3 6 2 2 6 4" xfId="29379" xr:uid="{00000000-0005-0000-0000-00001E720000}"/>
    <cellStyle name="20% - Accent1 3 6 2 2 7" xfId="29380" xr:uid="{00000000-0005-0000-0000-00001F720000}"/>
    <cellStyle name="20% - Accent1 3 6 2 2 7 2" xfId="29381" xr:uid="{00000000-0005-0000-0000-000020720000}"/>
    <cellStyle name="20% - Accent1 3 6 2 2 7 2 2" xfId="29382" xr:uid="{00000000-0005-0000-0000-000021720000}"/>
    <cellStyle name="20% - Accent1 3 6 2 2 7 3" xfId="29383" xr:uid="{00000000-0005-0000-0000-000022720000}"/>
    <cellStyle name="20% - Accent1 3 6 2 2 8" xfId="29384" xr:uid="{00000000-0005-0000-0000-000023720000}"/>
    <cellStyle name="20% - Accent1 3 6 2 2 8 2" xfId="29385" xr:uid="{00000000-0005-0000-0000-000024720000}"/>
    <cellStyle name="20% - Accent1 3 6 2 2 8 2 2" xfId="29386" xr:uid="{00000000-0005-0000-0000-000025720000}"/>
    <cellStyle name="20% - Accent1 3 6 2 2 8 3" xfId="29387" xr:uid="{00000000-0005-0000-0000-000026720000}"/>
    <cellStyle name="20% - Accent1 3 6 2 2 9" xfId="29388" xr:uid="{00000000-0005-0000-0000-000027720000}"/>
    <cellStyle name="20% - Accent1 3 6 2 2 9 2" xfId="29389" xr:uid="{00000000-0005-0000-0000-000028720000}"/>
    <cellStyle name="20% - Accent1 3 6 2 3" xfId="29390" xr:uid="{00000000-0005-0000-0000-000029720000}"/>
    <cellStyle name="20% - Accent1 3 6 2 3 10" xfId="29391" xr:uid="{00000000-0005-0000-0000-00002A720000}"/>
    <cellStyle name="20% - Accent1 3 6 2 3 10 2" xfId="29392" xr:uid="{00000000-0005-0000-0000-00002B720000}"/>
    <cellStyle name="20% - Accent1 3 6 2 3 11" xfId="29393" xr:uid="{00000000-0005-0000-0000-00002C720000}"/>
    <cellStyle name="20% - Accent1 3 6 2 3 2" xfId="29394" xr:uid="{00000000-0005-0000-0000-00002D720000}"/>
    <cellStyle name="20% - Accent1 3 6 2 3 2 2" xfId="29395" xr:uid="{00000000-0005-0000-0000-00002E720000}"/>
    <cellStyle name="20% - Accent1 3 6 2 3 2 2 2" xfId="29396" xr:uid="{00000000-0005-0000-0000-00002F720000}"/>
    <cellStyle name="20% - Accent1 3 6 2 3 2 2 2 2" xfId="29397" xr:uid="{00000000-0005-0000-0000-000030720000}"/>
    <cellStyle name="20% - Accent1 3 6 2 3 2 2 2 2 2" xfId="29398" xr:uid="{00000000-0005-0000-0000-000031720000}"/>
    <cellStyle name="20% - Accent1 3 6 2 3 2 2 2 3" xfId="29399" xr:uid="{00000000-0005-0000-0000-000032720000}"/>
    <cellStyle name="20% - Accent1 3 6 2 3 2 2 3" xfId="29400" xr:uid="{00000000-0005-0000-0000-000033720000}"/>
    <cellStyle name="20% - Accent1 3 6 2 3 2 2 3 2" xfId="29401" xr:uid="{00000000-0005-0000-0000-000034720000}"/>
    <cellStyle name="20% - Accent1 3 6 2 3 2 2 4" xfId="29402" xr:uid="{00000000-0005-0000-0000-000035720000}"/>
    <cellStyle name="20% - Accent1 3 6 2 3 2 3" xfId="29403" xr:uid="{00000000-0005-0000-0000-000036720000}"/>
    <cellStyle name="20% - Accent1 3 6 2 3 2 3 2" xfId="29404" xr:uid="{00000000-0005-0000-0000-000037720000}"/>
    <cellStyle name="20% - Accent1 3 6 2 3 2 3 2 2" xfId="29405" xr:uid="{00000000-0005-0000-0000-000038720000}"/>
    <cellStyle name="20% - Accent1 3 6 2 3 2 3 2 2 2" xfId="29406" xr:uid="{00000000-0005-0000-0000-000039720000}"/>
    <cellStyle name="20% - Accent1 3 6 2 3 2 3 2 3" xfId="29407" xr:uid="{00000000-0005-0000-0000-00003A720000}"/>
    <cellStyle name="20% - Accent1 3 6 2 3 2 3 3" xfId="29408" xr:uid="{00000000-0005-0000-0000-00003B720000}"/>
    <cellStyle name="20% - Accent1 3 6 2 3 2 3 3 2" xfId="29409" xr:uid="{00000000-0005-0000-0000-00003C720000}"/>
    <cellStyle name="20% - Accent1 3 6 2 3 2 3 4" xfId="29410" xr:uid="{00000000-0005-0000-0000-00003D720000}"/>
    <cellStyle name="20% - Accent1 3 6 2 3 2 4" xfId="29411" xr:uid="{00000000-0005-0000-0000-00003E720000}"/>
    <cellStyle name="20% - Accent1 3 6 2 3 2 4 2" xfId="29412" xr:uid="{00000000-0005-0000-0000-00003F720000}"/>
    <cellStyle name="20% - Accent1 3 6 2 3 2 4 2 2" xfId="29413" xr:uid="{00000000-0005-0000-0000-000040720000}"/>
    <cellStyle name="20% - Accent1 3 6 2 3 2 4 2 2 2" xfId="29414" xr:uid="{00000000-0005-0000-0000-000041720000}"/>
    <cellStyle name="20% - Accent1 3 6 2 3 2 4 2 3" xfId="29415" xr:uid="{00000000-0005-0000-0000-000042720000}"/>
    <cellStyle name="20% - Accent1 3 6 2 3 2 4 3" xfId="29416" xr:uid="{00000000-0005-0000-0000-000043720000}"/>
    <cellStyle name="20% - Accent1 3 6 2 3 2 4 3 2" xfId="29417" xr:uid="{00000000-0005-0000-0000-000044720000}"/>
    <cellStyle name="20% - Accent1 3 6 2 3 2 4 4" xfId="29418" xr:uid="{00000000-0005-0000-0000-000045720000}"/>
    <cellStyle name="20% - Accent1 3 6 2 3 2 5" xfId="29419" xr:uid="{00000000-0005-0000-0000-000046720000}"/>
    <cellStyle name="20% - Accent1 3 6 2 3 2 5 2" xfId="29420" xr:uid="{00000000-0005-0000-0000-000047720000}"/>
    <cellStyle name="20% - Accent1 3 6 2 3 2 5 2 2" xfId="29421" xr:uid="{00000000-0005-0000-0000-000048720000}"/>
    <cellStyle name="20% - Accent1 3 6 2 3 2 5 3" xfId="29422" xr:uid="{00000000-0005-0000-0000-000049720000}"/>
    <cellStyle name="20% - Accent1 3 6 2 3 2 6" xfId="29423" xr:uid="{00000000-0005-0000-0000-00004A720000}"/>
    <cellStyle name="20% - Accent1 3 6 2 3 2 6 2" xfId="29424" xr:uid="{00000000-0005-0000-0000-00004B720000}"/>
    <cellStyle name="20% - Accent1 3 6 2 3 2 6 2 2" xfId="29425" xr:uid="{00000000-0005-0000-0000-00004C720000}"/>
    <cellStyle name="20% - Accent1 3 6 2 3 2 6 3" xfId="29426" xr:uid="{00000000-0005-0000-0000-00004D720000}"/>
    <cellStyle name="20% - Accent1 3 6 2 3 2 7" xfId="29427" xr:uid="{00000000-0005-0000-0000-00004E720000}"/>
    <cellStyle name="20% - Accent1 3 6 2 3 2 7 2" xfId="29428" xr:uid="{00000000-0005-0000-0000-00004F720000}"/>
    <cellStyle name="20% - Accent1 3 6 2 3 2 8" xfId="29429" xr:uid="{00000000-0005-0000-0000-000050720000}"/>
    <cellStyle name="20% - Accent1 3 6 2 3 2 8 2" xfId="29430" xr:uid="{00000000-0005-0000-0000-000051720000}"/>
    <cellStyle name="20% - Accent1 3 6 2 3 2 9" xfId="29431" xr:uid="{00000000-0005-0000-0000-000052720000}"/>
    <cellStyle name="20% - Accent1 3 6 2 3 3" xfId="29432" xr:uid="{00000000-0005-0000-0000-000053720000}"/>
    <cellStyle name="20% - Accent1 3 6 2 3 3 2" xfId="29433" xr:uid="{00000000-0005-0000-0000-000054720000}"/>
    <cellStyle name="20% - Accent1 3 6 2 3 3 2 2" xfId="29434" xr:uid="{00000000-0005-0000-0000-000055720000}"/>
    <cellStyle name="20% - Accent1 3 6 2 3 3 2 2 2" xfId="29435" xr:uid="{00000000-0005-0000-0000-000056720000}"/>
    <cellStyle name="20% - Accent1 3 6 2 3 3 2 2 2 2" xfId="29436" xr:uid="{00000000-0005-0000-0000-000057720000}"/>
    <cellStyle name="20% - Accent1 3 6 2 3 3 2 2 3" xfId="29437" xr:uid="{00000000-0005-0000-0000-000058720000}"/>
    <cellStyle name="20% - Accent1 3 6 2 3 3 2 3" xfId="29438" xr:uid="{00000000-0005-0000-0000-000059720000}"/>
    <cellStyle name="20% - Accent1 3 6 2 3 3 2 3 2" xfId="29439" xr:uid="{00000000-0005-0000-0000-00005A720000}"/>
    <cellStyle name="20% - Accent1 3 6 2 3 3 2 4" xfId="29440" xr:uid="{00000000-0005-0000-0000-00005B720000}"/>
    <cellStyle name="20% - Accent1 3 6 2 3 3 3" xfId="29441" xr:uid="{00000000-0005-0000-0000-00005C720000}"/>
    <cellStyle name="20% - Accent1 3 6 2 3 3 3 2" xfId="29442" xr:uid="{00000000-0005-0000-0000-00005D720000}"/>
    <cellStyle name="20% - Accent1 3 6 2 3 3 3 2 2" xfId="29443" xr:uid="{00000000-0005-0000-0000-00005E720000}"/>
    <cellStyle name="20% - Accent1 3 6 2 3 3 3 2 2 2" xfId="29444" xr:uid="{00000000-0005-0000-0000-00005F720000}"/>
    <cellStyle name="20% - Accent1 3 6 2 3 3 3 2 3" xfId="29445" xr:uid="{00000000-0005-0000-0000-000060720000}"/>
    <cellStyle name="20% - Accent1 3 6 2 3 3 3 3" xfId="29446" xr:uid="{00000000-0005-0000-0000-000061720000}"/>
    <cellStyle name="20% - Accent1 3 6 2 3 3 3 3 2" xfId="29447" xr:uid="{00000000-0005-0000-0000-000062720000}"/>
    <cellStyle name="20% - Accent1 3 6 2 3 3 3 4" xfId="29448" xr:uid="{00000000-0005-0000-0000-000063720000}"/>
    <cellStyle name="20% - Accent1 3 6 2 3 3 4" xfId="29449" xr:uid="{00000000-0005-0000-0000-000064720000}"/>
    <cellStyle name="20% - Accent1 3 6 2 3 3 4 2" xfId="29450" xr:uid="{00000000-0005-0000-0000-000065720000}"/>
    <cellStyle name="20% - Accent1 3 6 2 3 3 4 2 2" xfId="29451" xr:uid="{00000000-0005-0000-0000-000066720000}"/>
    <cellStyle name="20% - Accent1 3 6 2 3 3 4 2 2 2" xfId="29452" xr:uid="{00000000-0005-0000-0000-000067720000}"/>
    <cellStyle name="20% - Accent1 3 6 2 3 3 4 2 3" xfId="29453" xr:uid="{00000000-0005-0000-0000-000068720000}"/>
    <cellStyle name="20% - Accent1 3 6 2 3 3 4 3" xfId="29454" xr:uid="{00000000-0005-0000-0000-000069720000}"/>
    <cellStyle name="20% - Accent1 3 6 2 3 3 4 3 2" xfId="29455" xr:uid="{00000000-0005-0000-0000-00006A720000}"/>
    <cellStyle name="20% - Accent1 3 6 2 3 3 4 4" xfId="29456" xr:uid="{00000000-0005-0000-0000-00006B720000}"/>
    <cellStyle name="20% - Accent1 3 6 2 3 3 5" xfId="29457" xr:uid="{00000000-0005-0000-0000-00006C720000}"/>
    <cellStyle name="20% - Accent1 3 6 2 3 3 5 2" xfId="29458" xr:uid="{00000000-0005-0000-0000-00006D720000}"/>
    <cellStyle name="20% - Accent1 3 6 2 3 3 5 2 2" xfId="29459" xr:uid="{00000000-0005-0000-0000-00006E720000}"/>
    <cellStyle name="20% - Accent1 3 6 2 3 3 5 3" xfId="29460" xr:uid="{00000000-0005-0000-0000-00006F720000}"/>
    <cellStyle name="20% - Accent1 3 6 2 3 3 6" xfId="29461" xr:uid="{00000000-0005-0000-0000-000070720000}"/>
    <cellStyle name="20% - Accent1 3 6 2 3 3 6 2" xfId="29462" xr:uid="{00000000-0005-0000-0000-000071720000}"/>
    <cellStyle name="20% - Accent1 3 6 2 3 3 6 2 2" xfId="29463" xr:uid="{00000000-0005-0000-0000-000072720000}"/>
    <cellStyle name="20% - Accent1 3 6 2 3 3 6 3" xfId="29464" xr:uid="{00000000-0005-0000-0000-000073720000}"/>
    <cellStyle name="20% - Accent1 3 6 2 3 3 7" xfId="29465" xr:uid="{00000000-0005-0000-0000-000074720000}"/>
    <cellStyle name="20% - Accent1 3 6 2 3 3 7 2" xfId="29466" xr:uid="{00000000-0005-0000-0000-000075720000}"/>
    <cellStyle name="20% - Accent1 3 6 2 3 3 8" xfId="29467" xr:uid="{00000000-0005-0000-0000-000076720000}"/>
    <cellStyle name="20% - Accent1 3 6 2 3 3 8 2" xfId="29468" xr:uid="{00000000-0005-0000-0000-000077720000}"/>
    <cellStyle name="20% - Accent1 3 6 2 3 3 9" xfId="29469" xr:uid="{00000000-0005-0000-0000-000078720000}"/>
    <cellStyle name="20% - Accent1 3 6 2 3 4" xfId="29470" xr:uid="{00000000-0005-0000-0000-000079720000}"/>
    <cellStyle name="20% - Accent1 3 6 2 3 4 2" xfId="29471" xr:uid="{00000000-0005-0000-0000-00007A720000}"/>
    <cellStyle name="20% - Accent1 3 6 2 3 4 2 2" xfId="29472" xr:uid="{00000000-0005-0000-0000-00007B720000}"/>
    <cellStyle name="20% - Accent1 3 6 2 3 4 2 2 2" xfId="29473" xr:uid="{00000000-0005-0000-0000-00007C720000}"/>
    <cellStyle name="20% - Accent1 3 6 2 3 4 2 3" xfId="29474" xr:uid="{00000000-0005-0000-0000-00007D720000}"/>
    <cellStyle name="20% - Accent1 3 6 2 3 4 3" xfId="29475" xr:uid="{00000000-0005-0000-0000-00007E720000}"/>
    <cellStyle name="20% - Accent1 3 6 2 3 4 3 2" xfId="29476" xr:uid="{00000000-0005-0000-0000-00007F720000}"/>
    <cellStyle name="20% - Accent1 3 6 2 3 4 4" xfId="29477" xr:uid="{00000000-0005-0000-0000-000080720000}"/>
    <cellStyle name="20% - Accent1 3 6 2 3 5" xfId="29478" xr:uid="{00000000-0005-0000-0000-000081720000}"/>
    <cellStyle name="20% - Accent1 3 6 2 3 5 2" xfId="29479" xr:uid="{00000000-0005-0000-0000-000082720000}"/>
    <cellStyle name="20% - Accent1 3 6 2 3 5 2 2" xfId="29480" xr:uid="{00000000-0005-0000-0000-000083720000}"/>
    <cellStyle name="20% - Accent1 3 6 2 3 5 2 2 2" xfId="29481" xr:uid="{00000000-0005-0000-0000-000084720000}"/>
    <cellStyle name="20% - Accent1 3 6 2 3 5 2 3" xfId="29482" xr:uid="{00000000-0005-0000-0000-000085720000}"/>
    <cellStyle name="20% - Accent1 3 6 2 3 5 3" xfId="29483" xr:uid="{00000000-0005-0000-0000-000086720000}"/>
    <cellStyle name="20% - Accent1 3 6 2 3 5 3 2" xfId="29484" xr:uid="{00000000-0005-0000-0000-000087720000}"/>
    <cellStyle name="20% - Accent1 3 6 2 3 5 4" xfId="29485" xr:uid="{00000000-0005-0000-0000-000088720000}"/>
    <cellStyle name="20% - Accent1 3 6 2 3 6" xfId="29486" xr:uid="{00000000-0005-0000-0000-000089720000}"/>
    <cellStyle name="20% - Accent1 3 6 2 3 6 2" xfId="29487" xr:uid="{00000000-0005-0000-0000-00008A720000}"/>
    <cellStyle name="20% - Accent1 3 6 2 3 6 2 2" xfId="29488" xr:uid="{00000000-0005-0000-0000-00008B720000}"/>
    <cellStyle name="20% - Accent1 3 6 2 3 6 2 2 2" xfId="29489" xr:uid="{00000000-0005-0000-0000-00008C720000}"/>
    <cellStyle name="20% - Accent1 3 6 2 3 6 2 3" xfId="29490" xr:uid="{00000000-0005-0000-0000-00008D720000}"/>
    <cellStyle name="20% - Accent1 3 6 2 3 6 3" xfId="29491" xr:uid="{00000000-0005-0000-0000-00008E720000}"/>
    <cellStyle name="20% - Accent1 3 6 2 3 6 3 2" xfId="29492" xr:uid="{00000000-0005-0000-0000-00008F720000}"/>
    <cellStyle name="20% - Accent1 3 6 2 3 6 4" xfId="29493" xr:uid="{00000000-0005-0000-0000-000090720000}"/>
    <cellStyle name="20% - Accent1 3 6 2 3 7" xfId="29494" xr:uid="{00000000-0005-0000-0000-000091720000}"/>
    <cellStyle name="20% - Accent1 3 6 2 3 7 2" xfId="29495" xr:uid="{00000000-0005-0000-0000-000092720000}"/>
    <cellStyle name="20% - Accent1 3 6 2 3 7 2 2" xfId="29496" xr:uid="{00000000-0005-0000-0000-000093720000}"/>
    <cellStyle name="20% - Accent1 3 6 2 3 7 3" xfId="29497" xr:uid="{00000000-0005-0000-0000-000094720000}"/>
    <cellStyle name="20% - Accent1 3 6 2 3 8" xfId="29498" xr:uid="{00000000-0005-0000-0000-000095720000}"/>
    <cellStyle name="20% - Accent1 3 6 2 3 8 2" xfId="29499" xr:uid="{00000000-0005-0000-0000-000096720000}"/>
    <cellStyle name="20% - Accent1 3 6 2 3 8 2 2" xfId="29500" xr:uid="{00000000-0005-0000-0000-000097720000}"/>
    <cellStyle name="20% - Accent1 3 6 2 3 8 3" xfId="29501" xr:uid="{00000000-0005-0000-0000-000098720000}"/>
    <cellStyle name="20% - Accent1 3 6 2 3 9" xfId="29502" xr:uid="{00000000-0005-0000-0000-000099720000}"/>
    <cellStyle name="20% - Accent1 3 6 2 3 9 2" xfId="29503" xr:uid="{00000000-0005-0000-0000-00009A720000}"/>
    <cellStyle name="20% - Accent1 3 6 2 4" xfId="29504" xr:uid="{00000000-0005-0000-0000-00009B720000}"/>
    <cellStyle name="20% - Accent1 3 6 2 4 10" xfId="29505" xr:uid="{00000000-0005-0000-0000-00009C720000}"/>
    <cellStyle name="20% - Accent1 3 6 2 4 10 2" xfId="29506" xr:uid="{00000000-0005-0000-0000-00009D720000}"/>
    <cellStyle name="20% - Accent1 3 6 2 4 11" xfId="29507" xr:uid="{00000000-0005-0000-0000-00009E720000}"/>
    <cellStyle name="20% - Accent1 3 6 2 4 2" xfId="29508" xr:uid="{00000000-0005-0000-0000-00009F720000}"/>
    <cellStyle name="20% - Accent1 3 6 2 4 2 2" xfId="29509" xr:uid="{00000000-0005-0000-0000-0000A0720000}"/>
    <cellStyle name="20% - Accent1 3 6 2 4 2 2 2" xfId="29510" xr:uid="{00000000-0005-0000-0000-0000A1720000}"/>
    <cellStyle name="20% - Accent1 3 6 2 4 2 2 2 2" xfId="29511" xr:uid="{00000000-0005-0000-0000-0000A2720000}"/>
    <cellStyle name="20% - Accent1 3 6 2 4 2 2 2 2 2" xfId="29512" xr:uid="{00000000-0005-0000-0000-0000A3720000}"/>
    <cellStyle name="20% - Accent1 3 6 2 4 2 2 2 3" xfId="29513" xr:uid="{00000000-0005-0000-0000-0000A4720000}"/>
    <cellStyle name="20% - Accent1 3 6 2 4 2 2 3" xfId="29514" xr:uid="{00000000-0005-0000-0000-0000A5720000}"/>
    <cellStyle name="20% - Accent1 3 6 2 4 2 2 3 2" xfId="29515" xr:uid="{00000000-0005-0000-0000-0000A6720000}"/>
    <cellStyle name="20% - Accent1 3 6 2 4 2 2 4" xfId="29516" xr:uid="{00000000-0005-0000-0000-0000A7720000}"/>
    <cellStyle name="20% - Accent1 3 6 2 4 2 3" xfId="29517" xr:uid="{00000000-0005-0000-0000-0000A8720000}"/>
    <cellStyle name="20% - Accent1 3 6 2 4 2 3 2" xfId="29518" xr:uid="{00000000-0005-0000-0000-0000A9720000}"/>
    <cellStyle name="20% - Accent1 3 6 2 4 2 3 2 2" xfId="29519" xr:uid="{00000000-0005-0000-0000-0000AA720000}"/>
    <cellStyle name="20% - Accent1 3 6 2 4 2 3 2 2 2" xfId="29520" xr:uid="{00000000-0005-0000-0000-0000AB720000}"/>
    <cellStyle name="20% - Accent1 3 6 2 4 2 3 2 3" xfId="29521" xr:uid="{00000000-0005-0000-0000-0000AC720000}"/>
    <cellStyle name="20% - Accent1 3 6 2 4 2 3 3" xfId="29522" xr:uid="{00000000-0005-0000-0000-0000AD720000}"/>
    <cellStyle name="20% - Accent1 3 6 2 4 2 3 3 2" xfId="29523" xr:uid="{00000000-0005-0000-0000-0000AE720000}"/>
    <cellStyle name="20% - Accent1 3 6 2 4 2 3 4" xfId="29524" xr:uid="{00000000-0005-0000-0000-0000AF720000}"/>
    <cellStyle name="20% - Accent1 3 6 2 4 2 4" xfId="29525" xr:uid="{00000000-0005-0000-0000-0000B0720000}"/>
    <cellStyle name="20% - Accent1 3 6 2 4 2 4 2" xfId="29526" xr:uid="{00000000-0005-0000-0000-0000B1720000}"/>
    <cellStyle name="20% - Accent1 3 6 2 4 2 4 2 2" xfId="29527" xr:uid="{00000000-0005-0000-0000-0000B2720000}"/>
    <cellStyle name="20% - Accent1 3 6 2 4 2 4 2 2 2" xfId="29528" xr:uid="{00000000-0005-0000-0000-0000B3720000}"/>
    <cellStyle name="20% - Accent1 3 6 2 4 2 4 2 3" xfId="29529" xr:uid="{00000000-0005-0000-0000-0000B4720000}"/>
    <cellStyle name="20% - Accent1 3 6 2 4 2 4 3" xfId="29530" xr:uid="{00000000-0005-0000-0000-0000B5720000}"/>
    <cellStyle name="20% - Accent1 3 6 2 4 2 4 3 2" xfId="29531" xr:uid="{00000000-0005-0000-0000-0000B6720000}"/>
    <cellStyle name="20% - Accent1 3 6 2 4 2 4 4" xfId="29532" xr:uid="{00000000-0005-0000-0000-0000B7720000}"/>
    <cellStyle name="20% - Accent1 3 6 2 4 2 5" xfId="29533" xr:uid="{00000000-0005-0000-0000-0000B8720000}"/>
    <cellStyle name="20% - Accent1 3 6 2 4 2 5 2" xfId="29534" xr:uid="{00000000-0005-0000-0000-0000B9720000}"/>
    <cellStyle name="20% - Accent1 3 6 2 4 2 5 2 2" xfId="29535" xr:uid="{00000000-0005-0000-0000-0000BA720000}"/>
    <cellStyle name="20% - Accent1 3 6 2 4 2 5 3" xfId="29536" xr:uid="{00000000-0005-0000-0000-0000BB720000}"/>
    <cellStyle name="20% - Accent1 3 6 2 4 2 6" xfId="29537" xr:uid="{00000000-0005-0000-0000-0000BC720000}"/>
    <cellStyle name="20% - Accent1 3 6 2 4 2 6 2" xfId="29538" xr:uid="{00000000-0005-0000-0000-0000BD720000}"/>
    <cellStyle name="20% - Accent1 3 6 2 4 2 6 2 2" xfId="29539" xr:uid="{00000000-0005-0000-0000-0000BE720000}"/>
    <cellStyle name="20% - Accent1 3 6 2 4 2 6 3" xfId="29540" xr:uid="{00000000-0005-0000-0000-0000BF720000}"/>
    <cellStyle name="20% - Accent1 3 6 2 4 2 7" xfId="29541" xr:uid="{00000000-0005-0000-0000-0000C0720000}"/>
    <cellStyle name="20% - Accent1 3 6 2 4 2 7 2" xfId="29542" xr:uid="{00000000-0005-0000-0000-0000C1720000}"/>
    <cellStyle name="20% - Accent1 3 6 2 4 2 8" xfId="29543" xr:uid="{00000000-0005-0000-0000-0000C2720000}"/>
    <cellStyle name="20% - Accent1 3 6 2 4 2 8 2" xfId="29544" xr:uid="{00000000-0005-0000-0000-0000C3720000}"/>
    <cellStyle name="20% - Accent1 3 6 2 4 2 9" xfId="29545" xr:uid="{00000000-0005-0000-0000-0000C4720000}"/>
    <cellStyle name="20% - Accent1 3 6 2 4 3" xfId="29546" xr:uid="{00000000-0005-0000-0000-0000C5720000}"/>
    <cellStyle name="20% - Accent1 3 6 2 4 3 2" xfId="29547" xr:uid="{00000000-0005-0000-0000-0000C6720000}"/>
    <cellStyle name="20% - Accent1 3 6 2 4 3 2 2" xfId="29548" xr:uid="{00000000-0005-0000-0000-0000C7720000}"/>
    <cellStyle name="20% - Accent1 3 6 2 4 3 2 2 2" xfId="29549" xr:uid="{00000000-0005-0000-0000-0000C8720000}"/>
    <cellStyle name="20% - Accent1 3 6 2 4 3 2 2 2 2" xfId="29550" xr:uid="{00000000-0005-0000-0000-0000C9720000}"/>
    <cellStyle name="20% - Accent1 3 6 2 4 3 2 2 3" xfId="29551" xr:uid="{00000000-0005-0000-0000-0000CA720000}"/>
    <cellStyle name="20% - Accent1 3 6 2 4 3 2 3" xfId="29552" xr:uid="{00000000-0005-0000-0000-0000CB720000}"/>
    <cellStyle name="20% - Accent1 3 6 2 4 3 2 3 2" xfId="29553" xr:uid="{00000000-0005-0000-0000-0000CC720000}"/>
    <cellStyle name="20% - Accent1 3 6 2 4 3 2 4" xfId="29554" xr:uid="{00000000-0005-0000-0000-0000CD720000}"/>
    <cellStyle name="20% - Accent1 3 6 2 4 3 3" xfId="29555" xr:uid="{00000000-0005-0000-0000-0000CE720000}"/>
    <cellStyle name="20% - Accent1 3 6 2 4 3 3 2" xfId="29556" xr:uid="{00000000-0005-0000-0000-0000CF720000}"/>
    <cellStyle name="20% - Accent1 3 6 2 4 3 3 2 2" xfId="29557" xr:uid="{00000000-0005-0000-0000-0000D0720000}"/>
    <cellStyle name="20% - Accent1 3 6 2 4 3 3 2 2 2" xfId="29558" xr:uid="{00000000-0005-0000-0000-0000D1720000}"/>
    <cellStyle name="20% - Accent1 3 6 2 4 3 3 2 3" xfId="29559" xr:uid="{00000000-0005-0000-0000-0000D2720000}"/>
    <cellStyle name="20% - Accent1 3 6 2 4 3 3 3" xfId="29560" xr:uid="{00000000-0005-0000-0000-0000D3720000}"/>
    <cellStyle name="20% - Accent1 3 6 2 4 3 3 3 2" xfId="29561" xr:uid="{00000000-0005-0000-0000-0000D4720000}"/>
    <cellStyle name="20% - Accent1 3 6 2 4 3 3 4" xfId="29562" xr:uid="{00000000-0005-0000-0000-0000D5720000}"/>
    <cellStyle name="20% - Accent1 3 6 2 4 3 4" xfId="29563" xr:uid="{00000000-0005-0000-0000-0000D6720000}"/>
    <cellStyle name="20% - Accent1 3 6 2 4 3 4 2" xfId="29564" xr:uid="{00000000-0005-0000-0000-0000D7720000}"/>
    <cellStyle name="20% - Accent1 3 6 2 4 3 4 2 2" xfId="29565" xr:uid="{00000000-0005-0000-0000-0000D8720000}"/>
    <cellStyle name="20% - Accent1 3 6 2 4 3 4 2 2 2" xfId="29566" xr:uid="{00000000-0005-0000-0000-0000D9720000}"/>
    <cellStyle name="20% - Accent1 3 6 2 4 3 4 2 3" xfId="29567" xr:uid="{00000000-0005-0000-0000-0000DA720000}"/>
    <cellStyle name="20% - Accent1 3 6 2 4 3 4 3" xfId="29568" xr:uid="{00000000-0005-0000-0000-0000DB720000}"/>
    <cellStyle name="20% - Accent1 3 6 2 4 3 4 3 2" xfId="29569" xr:uid="{00000000-0005-0000-0000-0000DC720000}"/>
    <cellStyle name="20% - Accent1 3 6 2 4 3 4 4" xfId="29570" xr:uid="{00000000-0005-0000-0000-0000DD720000}"/>
    <cellStyle name="20% - Accent1 3 6 2 4 3 5" xfId="29571" xr:uid="{00000000-0005-0000-0000-0000DE720000}"/>
    <cellStyle name="20% - Accent1 3 6 2 4 3 5 2" xfId="29572" xr:uid="{00000000-0005-0000-0000-0000DF720000}"/>
    <cellStyle name="20% - Accent1 3 6 2 4 3 5 2 2" xfId="29573" xr:uid="{00000000-0005-0000-0000-0000E0720000}"/>
    <cellStyle name="20% - Accent1 3 6 2 4 3 5 3" xfId="29574" xr:uid="{00000000-0005-0000-0000-0000E1720000}"/>
    <cellStyle name="20% - Accent1 3 6 2 4 3 6" xfId="29575" xr:uid="{00000000-0005-0000-0000-0000E2720000}"/>
    <cellStyle name="20% - Accent1 3 6 2 4 3 6 2" xfId="29576" xr:uid="{00000000-0005-0000-0000-0000E3720000}"/>
    <cellStyle name="20% - Accent1 3 6 2 4 3 6 2 2" xfId="29577" xr:uid="{00000000-0005-0000-0000-0000E4720000}"/>
    <cellStyle name="20% - Accent1 3 6 2 4 3 6 3" xfId="29578" xr:uid="{00000000-0005-0000-0000-0000E5720000}"/>
    <cellStyle name="20% - Accent1 3 6 2 4 3 7" xfId="29579" xr:uid="{00000000-0005-0000-0000-0000E6720000}"/>
    <cellStyle name="20% - Accent1 3 6 2 4 3 7 2" xfId="29580" xr:uid="{00000000-0005-0000-0000-0000E7720000}"/>
    <cellStyle name="20% - Accent1 3 6 2 4 3 8" xfId="29581" xr:uid="{00000000-0005-0000-0000-0000E8720000}"/>
    <cellStyle name="20% - Accent1 3 6 2 4 3 8 2" xfId="29582" xr:uid="{00000000-0005-0000-0000-0000E9720000}"/>
    <cellStyle name="20% - Accent1 3 6 2 4 3 9" xfId="29583" xr:uid="{00000000-0005-0000-0000-0000EA720000}"/>
    <cellStyle name="20% - Accent1 3 6 2 4 4" xfId="29584" xr:uid="{00000000-0005-0000-0000-0000EB720000}"/>
    <cellStyle name="20% - Accent1 3 6 2 4 4 2" xfId="29585" xr:uid="{00000000-0005-0000-0000-0000EC720000}"/>
    <cellStyle name="20% - Accent1 3 6 2 4 4 2 2" xfId="29586" xr:uid="{00000000-0005-0000-0000-0000ED720000}"/>
    <cellStyle name="20% - Accent1 3 6 2 4 4 2 2 2" xfId="29587" xr:uid="{00000000-0005-0000-0000-0000EE720000}"/>
    <cellStyle name="20% - Accent1 3 6 2 4 4 2 3" xfId="29588" xr:uid="{00000000-0005-0000-0000-0000EF720000}"/>
    <cellStyle name="20% - Accent1 3 6 2 4 4 3" xfId="29589" xr:uid="{00000000-0005-0000-0000-0000F0720000}"/>
    <cellStyle name="20% - Accent1 3 6 2 4 4 3 2" xfId="29590" xr:uid="{00000000-0005-0000-0000-0000F1720000}"/>
    <cellStyle name="20% - Accent1 3 6 2 4 4 4" xfId="29591" xr:uid="{00000000-0005-0000-0000-0000F2720000}"/>
    <cellStyle name="20% - Accent1 3 6 2 4 5" xfId="29592" xr:uid="{00000000-0005-0000-0000-0000F3720000}"/>
    <cellStyle name="20% - Accent1 3 6 2 4 5 2" xfId="29593" xr:uid="{00000000-0005-0000-0000-0000F4720000}"/>
    <cellStyle name="20% - Accent1 3 6 2 4 5 2 2" xfId="29594" xr:uid="{00000000-0005-0000-0000-0000F5720000}"/>
    <cellStyle name="20% - Accent1 3 6 2 4 5 2 2 2" xfId="29595" xr:uid="{00000000-0005-0000-0000-0000F6720000}"/>
    <cellStyle name="20% - Accent1 3 6 2 4 5 2 3" xfId="29596" xr:uid="{00000000-0005-0000-0000-0000F7720000}"/>
    <cellStyle name="20% - Accent1 3 6 2 4 5 3" xfId="29597" xr:uid="{00000000-0005-0000-0000-0000F8720000}"/>
    <cellStyle name="20% - Accent1 3 6 2 4 5 3 2" xfId="29598" xr:uid="{00000000-0005-0000-0000-0000F9720000}"/>
    <cellStyle name="20% - Accent1 3 6 2 4 5 4" xfId="29599" xr:uid="{00000000-0005-0000-0000-0000FA720000}"/>
    <cellStyle name="20% - Accent1 3 6 2 4 6" xfId="29600" xr:uid="{00000000-0005-0000-0000-0000FB720000}"/>
    <cellStyle name="20% - Accent1 3 6 2 4 6 2" xfId="29601" xr:uid="{00000000-0005-0000-0000-0000FC720000}"/>
    <cellStyle name="20% - Accent1 3 6 2 4 6 2 2" xfId="29602" xr:uid="{00000000-0005-0000-0000-0000FD720000}"/>
    <cellStyle name="20% - Accent1 3 6 2 4 6 2 2 2" xfId="29603" xr:uid="{00000000-0005-0000-0000-0000FE720000}"/>
    <cellStyle name="20% - Accent1 3 6 2 4 6 2 3" xfId="29604" xr:uid="{00000000-0005-0000-0000-0000FF720000}"/>
    <cellStyle name="20% - Accent1 3 6 2 4 6 3" xfId="29605" xr:uid="{00000000-0005-0000-0000-000000730000}"/>
    <cellStyle name="20% - Accent1 3 6 2 4 6 3 2" xfId="29606" xr:uid="{00000000-0005-0000-0000-000001730000}"/>
    <cellStyle name="20% - Accent1 3 6 2 4 6 4" xfId="29607" xr:uid="{00000000-0005-0000-0000-000002730000}"/>
    <cellStyle name="20% - Accent1 3 6 2 4 7" xfId="29608" xr:uid="{00000000-0005-0000-0000-000003730000}"/>
    <cellStyle name="20% - Accent1 3 6 2 4 7 2" xfId="29609" xr:uid="{00000000-0005-0000-0000-000004730000}"/>
    <cellStyle name="20% - Accent1 3 6 2 4 7 2 2" xfId="29610" xr:uid="{00000000-0005-0000-0000-000005730000}"/>
    <cellStyle name="20% - Accent1 3 6 2 4 7 3" xfId="29611" xr:uid="{00000000-0005-0000-0000-000006730000}"/>
    <cellStyle name="20% - Accent1 3 6 2 4 8" xfId="29612" xr:uid="{00000000-0005-0000-0000-000007730000}"/>
    <cellStyle name="20% - Accent1 3 6 2 4 8 2" xfId="29613" xr:uid="{00000000-0005-0000-0000-000008730000}"/>
    <cellStyle name="20% - Accent1 3 6 2 4 8 2 2" xfId="29614" xr:uid="{00000000-0005-0000-0000-000009730000}"/>
    <cellStyle name="20% - Accent1 3 6 2 4 8 3" xfId="29615" xr:uid="{00000000-0005-0000-0000-00000A730000}"/>
    <cellStyle name="20% - Accent1 3 6 2 4 9" xfId="29616" xr:uid="{00000000-0005-0000-0000-00000B730000}"/>
    <cellStyle name="20% - Accent1 3 6 2 4 9 2" xfId="29617" xr:uid="{00000000-0005-0000-0000-00000C730000}"/>
    <cellStyle name="20% - Accent1 3 6 2 5" xfId="29618" xr:uid="{00000000-0005-0000-0000-00000D730000}"/>
    <cellStyle name="20% - Accent1 3 6 2 5 2" xfId="29619" xr:uid="{00000000-0005-0000-0000-00000E730000}"/>
    <cellStyle name="20% - Accent1 3 6 2 5 2 2" xfId="29620" xr:uid="{00000000-0005-0000-0000-00000F730000}"/>
    <cellStyle name="20% - Accent1 3 6 2 5 2 2 2" xfId="29621" xr:uid="{00000000-0005-0000-0000-000010730000}"/>
    <cellStyle name="20% - Accent1 3 6 2 5 2 2 2 2" xfId="29622" xr:uid="{00000000-0005-0000-0000-000011730000}"/>
    <cellStyle name="20% - Accent1 3 6 2 5 2 2 3" xfId="29623" xr:uid="{00000000-0005-0000-0000-000012730000}"/>
    <cellStyle name="20% - Accent1 3 6 2 5 2 3" xfId="29624" xr:uid="{00000000-0005-0000-0000-000013730000}"/>
    <cellStyle name="20% - Accent1 3 6 2 5 2 3 2" xfId="29625" xr:uid="{00000000-0005-0000-0000-000014730000}"/>
    <cellStyle name="20% - Accent1 3 6 2 5 2 4" xfId="29626" xr:uid="{00000000-0005-0000-0000-000015730000}"/>
    <cellStyle name="20% - Accent1 3 6 2 5 3" xfId="29627" xr:uid="{00000000-0005-0000-0000-000016730000}"/>
    <cellStyle name="20% - Accent1 3 6 2 5 3 2" xfId="29628" xr:uid="{00000000-0005-0000-0000-000017730000}"/>
    <cellStyle name="20% - Accent1 3 6 2 5 3 2 2" xfId="29629" xr:uid="{00000000-0005-0000-0000-000018730000}"/>
    <cellStyle name="20% - Accent1 3 6 2 5 3 2 2 2" xfId="29630" xr:uid="{00000000-0005-0000-0000-000019730000}"/>
    <cellStyle name="20% - Accent1 3 6 2 5 3 2 3" xfId="29631" xr:uid="{00000000-0005-0000-0000-00001A730000}"/>
    <cellStyle name="20% - Accent1 3 6 2 5 3 3" xfId="29632" xr:uid="{00000000-0005-0000-0000-00001B730000}"/>
    <cellStyle name="20% - Accent1 3 6 2 5 3 3 2" xfId="29633" xr:uid="{00000000-0005-0000-0000-00001C730000}"/>
    <cellStyle name="20% - Accent1 3 6 2 5 3 4" xfId="29634" xr:uid="{00000000-0005-0000-0000-00001D730000}"/>
    <cellStyle name="20% - Accent1 3 6 2 5 4" xfId="29635" xr:uid="{00000000-0005-0000-0000-00001E730000}"/>
    <cellStyle name="20% - Accent1 3 6 2 5 4 2" xfId="29636" xr:uid="{00000000-0005-0000-0000-00001F730000}"/>
    <cellStyle name="20% - Accent1 3 6 2 5 4 2 2" xfId="29637" xr:uid="{00000000-0005-0000-0000-000020730000}"/>
    <cellStyle name="20% - Accent1 3 6 2 5 4 2 2 2" xfId="29638" xr:uid="{00000000-0005-0000-0000-000021730000}"/>
    <cellStyle name="20% - Accent1 3 6 2 5 4 2 3" xfId="29639" xr:uid="{00000000-0005-0000-0000-000022730000}"/>
    <cellStyle name="20% - Accent1 3 6 2 5 4 3" xfId="29640" xr:uid="{00000000-0005-0000-0000-000023730000}"/>
    <cellStyle name="20% - Accent1 3 6 2 5 4 3 2" xfId="29641" xr:uid="{00000000-0005-0000-0000-000024730000}"/>
    <cellStyle name="20% - Accent1 3 6 2 5 4 4" xfId="29642" xr:uid="{00000000-0005-0000-0000-000025730000}"/>
    <cellStyle name="20% - Accent1 3 6 2 5 5" xfId="29643" xr:uid="{00000000-0005-0000-0000-000026730000}"/>
    <cellStyle name="20% - Accent1 3 6 2 5 5 2" xfId="29644" xr:uid="{00000000-0005-0000-0000-000027730000}"/>
    <cellStyle name="20% - Accent1 3 6 2 5 5 2 2" xfId="29645" xr:uid="{00000000-0005-0000-0000-000028730000}"/>
    <cellStyle name="20% - Accent1 3 6 2 5 5 3" xfId="29646" xr:uid="{00000000-0005-0000-0000-000029730000}"/>
    <cellStyle name="20% - Accent1 3 6 2 5 6" xfId="29647" xr:uid="{00000000-0005-0000-0000-00002A730000}"/>
    <cellStyle name="20% - Accent1 3 6 2 5 6 2" xfId="29648" xr:uid="{00000000-0005-0000-0000-00002B730000}"/>
    <cellStyle name="20% - Accent1 3 6 2 5 6 2 2" xfId="29649" xr:uid="{00000000-0005-0000-0000-00002C730000}"/>
    <cellStyle name="20% - Accent1 3 6 2 5 6 3" xfId="29650" xr:uid="{00000000-0005-0000-0000-00002D730000}"/>
    <cellStyle name="20% - Accent1 3 6 2 5 7" xfId="29651" xr:uid="{00000000-0005-0000-0000-00002E730000}"/>
    <cellStyle name="20% - Accent1 3 6 2 5 7 2" xfId="29652" xr:uid="{00000000-0005-0000-0000-00002F730000}"/>
    <cellStyle name="20% - Accent1 3 6 2 5 8" xfId="29653" xr:uid="{00000000-0005-0000-0000-000030730000}"/>
    <cellStyle name="20% - Accent1 3 6 2 5 8 2" xfId="29654" xr:uid="{00000000-0005-0000-0000-000031730000}"/>
    <cellStyle name="20% - Accent1 3 6 2 5 9" xfId="29655" xr:uid="{00000000-0005-0000-0000-000032730000}"/>
    <cellStyle name="20% - Accent1 3 6 2 6" xfId="29656" xr:uid="{00000000-0005-0000-0000-000033730000}"/>
    <cellStyle name="20% - Accent1 3 6 2 6 2" xfId="29657" xr:uid="{00000000-0005-0000-0000-000034730000}"/>
    <cellStyle name="20% - Accent1 3 6 2 6 2 2" xfId="29658" xr:uid="{00000000-0005-0000-0000-000035730000}"/>
    <cellStyle name="20% - Accent1 3 6 2 6 2 2 2" xfId="29659" xr:uid="{00000000-0005-0000-0000-000036730000}"/>
    <cellStyle name="20% - Accent1 3 6 2 6 2 2 2 2" xfId="29660" xr:uid="{00000000-0005-0000-0000-000037730000}"/>
    <cellStyle name="20% - Accent1 3 6 2 6 2 2 3" xfId="29661" xr:uid="{00000000-0005-0000-0000-000038730000}"/>
    <cellStyle name="20% - Accent1 3 6 2 6 2 3" xfId="29662" xr:uid="{00000000-0005-0000-0000-000039730000}"/>
    <cellStyle name="20% - Accent1 3 6 2 6 2 3 2" xfId="29663" xr:uid="{00000000-0005-0000-0000-00003A730000}"/>
    <cellStyle name="20% - Accent1 3 6 2 6 2 4" xfId="29664" xr:uid="{00000000-0005-0000-0000-00003B730000}"/>
    <cellStyle name="20% - Accent1 3 6 2 6 3" xfId="29665" xr:uid="{00000000-0005-0000-0000-00003C730000}"/>
    <cellStyle name="20% - Accent1 3 6 2 6 3 2" xfId="29666" xr:uid="{00000000-0005-0000-0000-00003D730000}"/>
    <cellStyle name="20% - Accent1 3 6 2 6 3 2 2" xfId="29667" xr:uid="{00000000-0005-0000-0000-00003E730000}"/>
    <cellStyle name="20% - Accent1 3 6 2 6 3 2 2 2" xfId="29668" xr:uid="{00000000-0005-0000-0000-00003F730000}"/>
    <cellStyle name="20% - Accent1 3 6 2 6 3 2 3" xfId="29669" xr:uid="{00000000-0005-0000-0000-000040730000}"/>
    <cellStyle name="20% - Accent1 3 6 2 6 3 3" xfId="29670" xr:uid="{00000000-0005-0000-0000-000041730000}"/>
    <cellStyle name="20% - Accent1 3 6 2 6 3 3 2" xfId="29671" xr:uid="{00000000-0005-0000-0000-000042730000}"/>
    <cellStyle name="20% - Accent1 3 6 2 6 3 4" xfId="29672" xr:uid="{00000000-0005-0000-0000-000043730000}"/>
    <cellStyle name="20% - Accent1 3 6 2 6 4" xfId="29673" xr:uid="{00000000-0005-0000-0000-000044730000}"/>
    <cellStyle name="20% - Accent1 3 6 2 6 4 2" xfId="29674" xr:uid="{00000000-0005-0000-0000-000045730000}"/>
    <cellStyle name="20% - Accent1 3 6 2 6 4 2 2" xfId="29675" xr:uid="{00000000-0005-0000-0000-000046730000}"/>
    <cellStyle name="20% - Accent1 3 6 2 6 4 2 2 2" xfId="29676" xr:uid="{00000000-0005-0000-0000-000047730000}"/>
    <cellStyle name="20% - Accent1 3 6 2 6 4 2 3" xfId="29677" xr:uid="{00000000-0005-0000-0000-000048730000}"/>
    <cellStyle name="20% - Accent1 3 6 2 6 4 3" xfId="29678" xr:uid="{00000000-0005-0000-0000-000049730000}"/>
    <cellStyle name="20% - Accent1 3 6 2 6 4 3 2" xfId="29679" xr:uid="{00000000-0005-0000-0000-00004A730000}"/>
    <cellStyle name="20% - Accent1 3 6 2 6 4 4" xfId="29680" xr:uid="{00000000-0005-0000-0000-00004B730000}"/>
    <cellStyle name="20% - Accent1 3 6 2 6 5" xfId="29681" xr:uid="{00000000-0005-0000-0000-00004C730000}"/>
    <cellStyle name="20% - Accent1 3 6 2 6 5 2" xfId="29682" xr:uid="{00000000-0005-0000-0000-00004D730000}"/>
    <cellStyle name="20% - Accent1 3 6 2 6 5 2 2" xfId="29683" xr:uid="{00000000-0005-0000-0000-00004E730000}"/>
    <cellStyle name="20% - Accent1 3 6 2 6 5 3" xfId="29684" xr:uid="{00000000-0005-0000-0000-00004F730000}"/>
    <cellStyle name="20% - Accent1 3 6 2 6 6" xfId="29685" xr:uid="{00000000-0005-0000-0000-000050730000}"/>
    <cellStyle name="20% - Accent1 3 6 2 6 6 2" xfId="29686" xr:uid="{00000000-0005-0000-0000-000051730000}"/>
    <cellStyle name="20% - Accent1 3 6 2 6 6 2 2" xfId="29687" xr:uid="{00000000-0005-0000-0000-000052730000}"/>
    <cellStyle name="20% - Accent1 3 6 2 6 6 3" xfId="29688" xr:uid="{00000000-0005-0000-0000-000053730000}"/>
    <cellStyle name="20% - Accent1 3 6 2 6 7" xfId="29689" xr:uid="{00000000-0005-0000-0000-000054730000}"/>
    <cellStyle name="20% - Accent1 3 6 2 6 7 2" xfId="29690" xr:uid="{00000000-0005-0000-0000-000055730000}"/>
    <cellStyle name="20% - Accent1 3 6 2 6 8" xfId="29691" xr:uid="{00000000-0005-0000-0000-000056730000}"/>
    <cellStyle name="20% - Accent1 3 6 2 6 8 2" xfId="29692" xr:uid="{00000000-0005-0000-0000-000057730000}"/>
    <cellStyle name="20% - Accent1 3 6 2 6 9" xfId="29693" xr:uid="{00000000-0005-0000-0000-000058730000}"/>
    <cellStyle name="20% - Accent1 3 6 2 7" xfId="29694" xr:uid="{00000000-0005-0000-0000-000059730000}"/>
    <cellStyle name="20% - Accent1 3 6 2 7 2" xfId="29695" xr:uid="{00000000-0005-0000-0000-00005A730000}"/>
    <cellStyle name="20% - Accent1 3 6 2 7 2 2" xfId="29696" xr:uid="{00000000-0005-0000-0000-00005B730000}"/>
    <cellStyle name="20% - Accent1 3 6 2 7 2 2 2" xfId="29697" xr:uid="{00000000-0005-0000-0000-00005C730000}"/>
    <cellStyle name="20% - Accent1 3 6 2 7 2 3" xfId="29698" xr:uid="{00000000-0005-0000-0000-00005D730000}"/>
    <cellStyle name="20% - Accent1 3 6 2 7 3" xfId="29699" xr:uid="{00000000-0005-0000-0000-00005E730000}"/>
    <cellStyle name="20% - Accent1 3 6 2 7 3 2" xfId="29700" xr:uid="{00000000-0005-0000-0000-00005F730000}"/>
    <cellStyle name="20% - Accent1 3 6 2 7 4" xfId="29701" xr:uid="{00000000-0005-0000-0000-000060730000}"/>
    <cellStyle name="20% - Accent1 3 6 2 8" xfId="29702" xr:uid="{00000000-0005-0000-0000-000061730000}"/>
    <cellStyle name="20% - Accent1 3 6 2 8 2" xfId="29703" xr:uid="{00000000-0005-0000-0000-000062730000}"/>
    <cellStyle name="20% - Accent1 3 6 2 8 2 2" xfId="29704" xr:uid="{00000000-0005-0000-0000-000063730000}"/>
    <cellStyle name="20% - Accent1 3 6 2 8 2 2 2" xfId="29705" xr:uid="{00000000-0005-0000-0000-000064730000}"/>
    <cellStyle name="20% - Accent1 3 6 2 8 2 3" xfId="29706" xr:uid="{00000000-0005-0000-0000-000065730000}"/>
    <cellStyle name="20% - Accent1 3 6 2 8 3" xfId="29707" xr:uid="{00000000-0005-0000-0000-000066730000}"/>
    <cellStyle name="20% - Accent1 3 6 2 8 3 2" xfId="29708" xr:uid="{00000000-0005-0000-0000-000067730000}"/>
    <cellStyle name="20% - Accent1 3 6 2 8 4" xfId="29709" xr:uid="{00000000-0005-0000-0000-000068730000}"/>
    <cellStyle name="20% - Accent1 3 6 2 9" xfId="29710" xr:uid="{00000000-0005-0000-0000-000069730000}"/>
    <cellStyle name="20% - Accent1 3 6 2 9 2" xfId="29711" xr:uid="{00000000-0005-0000-0000-00006A730000}"/>
    <cellStyle name="20% - Accent1 3 6 2 9 2 2" xfId="29712" xr:uid="{00000000-0005-0000-0000-00006B730000}"/>
    <cellStyle name="20% - Accent1 3 6 2 9 2 2 2" xfId="29713" xr:uid="{00000000-0005-0000-0000-00006C730000}"/>
    <cellStyle name="20% - Accent1 3 6 2 9 2 3" xfId="29714" xr:uid="{00000000-0005-0000-0000-00006D730000}"/>
    <cellStyle name="20% - Accent1 3 6 2 9 3" xfId="29715" xr:uid="{00000000-0005-0000-0000-00006E730000}"/>
    <cellStyle name="20% - Accent1 3 6 2 9 3 2" xfId="29716" xr:uid="{00000000-0005-0000-0000-00006F730000}"/>
    <cellStyle name="20% - Accent1 3 6 2 9 4" xfId="29717" xr:uid="{00000000-0005-0000-0000-000070730000}"/>
    <cellStyle name="20% - Accent1 3 6 3" xfId="29718" xr:uid="{00000000-0005-0000-0000-000071730000}"/>
    <cellStyle name="20% - Accent1 3 6 3 10" xfId="29719" xr:uid="{00000000-0005-0000-0000-000072730000}"/>
    <cellStyle name="20% - Accent1 3 6 3 10 2" xfId="29720" xr:uid="{00000000-0005-0000-0000-000073730000}"/>
    <cellStyle name="20% - Accent1 3 6 3 11" xfId="29721" xr:uid="{00000000-0005-0000-0000-000074730000}"/>
    <cellStyle name="20% - Accent1 3 6 3 2" xfId="29722" xr:uid="{00000000-0005-0000-0000-000075730000}"/>
    <cellStyle name="20% - Accent1 3 6 3 2 2" xfId="29723" xr:uid="{00000000-0005-0000-0000-000076730000}"/>
    <cellStyle name="20% - Accent1 3 6 3 2 2 2" xfId="29724" xr:uid="{00000000-0005-0000-0000-000077730000}"/>
    <cellStyle name="20% - Accent1 3 6 3 2 2 2 2" xfId="29725" xr:uid="{00000000-0005-0000-0000-000078730000}"/>
    <cellStyle name="20% - Accent1 3 6 3 2 2 2 2 2" xfId="29726" xr:uid="{00000000-0005-0000-0000-000079730000}"/>
    <cellStyle name="20% - Accent1 3 6 3 2 2 2 3" xfId="29727" xr:uid="{00000000-0005-0000-0000-00007A730000}"/>
    <cellStyle name="20% - Accent1 3 6 3 2 2 3" xfId="29728" xr:uid="{00000000-0005-0000-0000-00007B730000}"/>
    <cellStyle name="20% - Accent1 3 6 3 2 2 3 2" xfId="29729" xr:uid="{00000000-0005-0000-0000-00007C730000}"/>
    <cellStyle name="20% - Accent1 3 6 3 2 2 4" xfId="29730" xr:uid="{00000000-0005-0000-0000-00007D730000}"/>
    <cellStyle name="20% - Accent1 3 6 3 2 3" xfId="29731" xr:uid="{00000000-0005-0000-0000-00007E730000}"/>
    <cellStyle name="20% - Accent1 3 6 3 2 3 2" xfId="29732" xr:uid="{00000000-0005-0000-0000-00007F730000}"/>
    <cellStyle name="20% - Accent1 3 6 3 2 3 2 2" xfId="29733" xr:uid="{00000000-0005-0000-0000-000080730000}"/>
    <cellStyle name="20% - Accent1 3 6 3 2 3 2 2 2" xfId="29734" xr:uid="{00000000-0005-0000-0000-000081730000}"/>
    <cellStyle name="20% - Accent1 3 6 3 2 3 2 3" xfId="29735" xr:uid="{00000000-0005-0000-0000-000082730000}"/>
    <cellStyle name="20% - Accent1 3 6 3 2 3 3" xfId="29736" xr:uid="{00000000-0005-0000-0000-000083730000}"/>
    <cellStyle name="20% - Accent1 3 6 3 2 3 3 2" xfId="29737" xr:uid="{00000000-0005-0000-0000-000084730000}"/>
    <cellStyle name="20% - Accent1 3 6 3 2 3 4" xfId="29738" xr:uid="{00000000-0005-0000-0000-000085730000}"/>
    <cellStyle name="20% - Accent1 3 6 3 2 4" xfId="29739" xr:uid="{00000000-0005-0000-0000-000086730000}"/>
    <cellStyle name="20% - Accent1 3 6 3 2 4 2" xfId="29740" xr:uid="{00000000-0005-0000-0000-000087730000}"/>
    <cellStyle name="20% - Accent1 3 6 3 2 4 2 2" xfId="29741" xr:uid="{00000000-0005-0000-0000-000088730000}"/>
    <cellStyle name="20% - Accent1 3 6 3 2 4 2 2 2" xfId="29742" xr:uid="{00000000-0005-0000-0000-000089730000}"/>
    <cellStyle name="20% - Accent1 3 6 3 2 4 2 3" xfId="29743" xr:uid="{00000000-0005-0000-0000-00008A730000}"/>
    <cellStyle name="20% - Accent1 3 6 3 2 4 3" xfId="29744" xr:uid="{00000000-0005-0000-0000-00008B730000}"/>
    <cellStyle name="20% - Accent1 3 6 3 2 4 3 2" xfId="29745" xr:uid="{00000000-0005-0000-0000-00008C730000}"/>
    <cellStyle name="20% - Accent1 3 6 3 2 4 4" xfId="29746" xr:uid="{00000000-0005-0000-0000-00008D730000}"/>
    <cellStyle name="20% - Accent1 3 6 3 2 5" xfId="29747" xr:uid="{00000000-0005-0000-0000-00008E730000}"/>
    <cellStyle name="20% - Accent1 3 6 3 2 5 2" xfId="29748" xr:uid="{00000000-0005-0000-0000-00008F730000}"/>
    <cellStyle name="20% - Accent1 3 6 3 2 5 2 2" xfId="29749" xr:uid="{00000000-0005-0000-0000-000090730000}"/>
    <cellStyle name="20% - Accent1 3 6 3 2 5 3" xfId="29750" xr:uid="{00000000-0005-0000-0000-000091730000}"/>
    <cellStyle name="20% - Accent1 3 6 3 2 6" xfId="29751" xr:uid="{00000000-0005-0000-0000-000092730000}"/>
    <cellStyle name="20% - Accent1 3 6 3 2 6 2" xfId="29752" xr:uid="{00000000-0005-0000-0000-000093730000}"/>
    <cellStyle name="20% - Accent1 3 6 3 2 6 2 2" xfId="29753" xr:uid="{00000000-0005-0000-0000-000094730000}"/>
    <cellStyle name="20% - Accent1 3 6 3 2 6 3" xfId="29754" xr:uid="{00000000-0005-0000-0000-000095730000}"/>
    <cellStyle name="20% - Accent1 3 6 3 2 7" xfId="29755" xr:uid="{00000000-0005-0000-0000-000096730000}"/>
    <cellStyle name="20% - Accent1 3 6 3 2 7 2" xfId="29756" xr:uid="{00000000-0005-0000-0000-000097730000}"/>
    <cellStyle name="20% - Accent1 3 6 3 2 8" xfId="29757" xr:uid="{00000000-0005-0000-0000-000098730000}"/>
    <cellStyle name="20% - Accent1 3 6 3 2 8 2" xfId="29758" xr:uid="{00000000-0005-0000-0000-000099730000}"/>
    <cellStyle name="20% - Accent1 3 6 3 2 9" xfId="29759" xr:uid="{00000000-0005-0000-0000-00009A730000}"/>
    <cellStyle name="20% - Accent1 3 6 3 3" xfId="29760" xr:uid="{00000000-0005-0000-0000-00009B730000}"/>
    <cellStyle name="20% - Accent1 3 6 3 3 2" xfId="29761" xr:uid="{00000000-0005-0000-0000-00009C730000}"/>
    <cellStyle name="20% - Accent1 3 6 3 3 2 2" xfId="29762" xr:uid="{00000000-0005-0000-0000-00009D730000}"/>
    <cellStyle name="20% - Accent1 3 6 3 3 2 2 2" xfId="29763" xr:uid="{00000000-0005-0000-0000-00009E730000}"/>
    <cellStyle name="20% - Accent1 3 6 3 3 2 2 2 2" xfId="29764" xr:uid="{00000000-0005-0000-0000-00009F730000}"/>
    <cellStyle name="20% - Accent1 3 6 3 3 2 2 3" xfId="29765" xr:uid="{00000000-0005-0000-0000-0000A0730000}"/>
    <cellStyle name="20% - Accent1 3 6 3 3 2 3" xfId="29766" xr:uid="{00000000-0005-0000-0000-0000A1730000}"/>
    <cellStyle name="20% - Accent1 3 6 3 3 2 3 2" xfId="29767" xr:uid="{00000000-0005-0000-0000-0000A2730000}"/>
    <cellStyle name="20% - Accent1 3 6 3 3 2 4" xfId="29768" xr:uid="{00000000-0005-0000-0000-0000A3730000}"/>
    <cellStyle name="20% - Accent1 3 6 3 3 3" xfId="29769" xr:uid="{00000000-0005-0000-0000-0000A4730000}"/>
    <cellStyle name="20% - Accent1 3 6 3 3 3 2" xfId="29770" xr:uid="{00000000-0005-0000-0000-0000A5730000}"/>
    <cellStyle name="20% - Accent1 3 6 3 3 3 2 2" xfId="29771" xr:uid="{00000000-0005-0000-0000-0000A6730000}"/>
    <cellStyle name="20% - Accent1 3 6 3 3 3 2 2 2" xfId="29772" xr:uid="{00000000-0005-0000-0000-0000A7730000}"/>
    <cellStyle name="20% - Accent1 3 6 3 3 3 2 3" xfId="29773" xr:uid="{00000000-0005-0000-0000-0000A8730000}"/>
    <cellStyle name="20% - Accent1 3 6 3 3 3 3" xfId="29774" xr:uid="{00000000-0005-0000-0000-0000A9730000}"/>
    <cellStyle name="20% - Accent1 3 6 3 3 3 3 2" xfId="29775" xr:uid="{00000000-0005-0000-0000-0000AA730000}"/>
    <cellStyle name="20% - Accent1 3 6 3 3 3 4" xfId="29776" xr:uid="{00000000-0005-0000-0000-0000AB730000}"/>
    <cellStyle name="20% - Accent1 3 6 3 3 4" xfId="29777" xr:uid="{00000000-0005-0000-0000-0000AC730000}"/>
    <cellStyle name="20% - Accent1 3 6 3 3 4 2" xfId="29778" xr:uid="{00000000-0005-0000-0000-0000AD730000}"/>
    <cellStyle name="20% - Accent1 3 6 3 3 4 2 2" xfId="29779" xr:uid="{00000000-0005-0000-0000-0000AE730000}"/>
    <cellStyle name="20% - Accent1 3 6 3 3 4 2 2 2" xfId="29780" xr:uid="{00000000-0005-0000-0000-0000AF730000}"/>
    <cellStyle name="20% - Accent1 3 6 3 3 4 2 3" xfId="29781" xr:uid="{00000000-0005-0000-0000-0000B0730000}"/>
    <cellStyle name="20% - Accent1 3 6 3 3 4 3" xfId="29782" xr:uid="{00000000-0005-0000-0000-0000B1730000}"/>
    <cellStyle name="20% - Accent1 3 6 3 3 4 3 2" xfId="29783" xr:uid="{00000000-0005-0000-0000-0000B2730000}"/>
    <cellStyle name="20% - Accent1 3 6 3 3 4 4" xfId="29784" xr:uid="{00000000-0005-0000-0000-0000B3730000}"/>
    <cellStyle name="20% - Accent1 3 6 3 3 5" xfId="29785" xr:uid="{00000000-0005-0000-0000-0000B4730000}"/>
    <cellStyle name="20% - Accent1 3 6 3 3 5 2" xfId="29786" xr:uid="{00000000-0005-0000-0000-0000B5730000}"/>
    <cellStyle name="20% - Accent1 3 6 3 3 5 2 2" xfId="29787" xr:uid="{00000000-0005-0000-0000-0000B6730000}"/>
    <cellStyle name="20% - Accent1 3 6 3 3 5 3" xfId="29788" xr:uid="{00000000-0005-0000-0000-0000B7730000}"/>
    <cellStyle name="20% - Accent1 3 6 3 3 6" xfId="29789" xr:uid="{00000000-0005-0000-0000-0000B8730000}"/>
    <cellStyle name="20% - Accent1 3 6 3 3 6 2" xfId="29790" xr:uid="{00000000-0005-0000-0000-0000B9730000}"/>
    <cellStyle name="20% - Accent1 3 6 3 3 6 2 2" xfId="29791" xr:uid="{00000000-0005-0000-0000-0000BA730000}"/>
    <cellStyle name="20% - Accent1 3 6 3 3 6 3" xfId="29792" xr:uid="{00000000-0005-0000-0000-0000BB730000}"/>
    <cellStyle name="20% - Accent1 3 6 3 3 7" xfId="29793" xr:uid="{00000000-0005-0000-0000-0000BC730000}"/>
    <cellStyle name="20% - Accent1 3 6 3 3 7 2" xfId="29794" xr:uid="{00000000-0005-0000-0000-0000BD730000}"/>
    <cellStyle name="20% - Accent1 3 6 3 3 8" xfId="29795" xr:uid="{00000000-0005-0000-0000-0000BE730000}"/>
    <cellStyle name="20% - Accent1 3 6 3 3 8 2" xfId="29796" xr:uid="{00000000-0005-0000-0000-0000BF730000}"/>
    <cellStyle name="20% - Accent1 3 6 3 3 9" xfId="29797" xr:uid="{00000000-0005-0000-0000-0000C0730000}"/>
    <cellStyle name="20% - Accent1 3 6 3 4" xfId="29798" xr:uid="{00000000-0005-0000-0000-0000C1730000}"/>
    <cellStyle name="20% - Accent1 3 6 3 4 2" xfId="29799" xr:uid="{00000000-0005-0000-0000-0000C2730000}"/>
    <cellStyle name="20% - Accent1 3 6 3 4 2 2" xfId="29800" xr:uid="{00000000-0005-0000-0000-0000C3730000}"/>
    <cellStyle name="20% - Accent1 3 6 3 4 2 2 2" xfId="29801" xr:uid="{00000000-0005-0000-0000-0000C4730000}"/>
    <cellStyle name="20% - Accent1 3 6 3 4 2 3" xfId="29802" xr:uid="{00000000-0005-0000-0000-0000C5730000}"/>
    <cellStyle name="20% - Accent1 3 6 3 4 3" xfId="29803" xr:uid="{00000000-0005-0000-0000-0000C6730000}"/>
    <cellStyle name="20% - Accent1 3 6 3 4 3 2" xfId="29804" xr:uid="{00000000-0005-0000-0000-0000C7730000}"/>
    <cellStyle name="20% - Accent1 3 6 3 4 4" xfId="29805" xr:uid="{00000000-0005-0000-0000-0000C8730000}"/>
    <cellStyle name="20% - Accent1 3 6 3 5" xfId="29806" xr:uid="{00000000-0005-0000-0000-0000C9730000}"/>
    <cellStyle name="20% - Accent1 3 6 3 5 2" xfId="29807" xr:uid="{00000000-0005-0000-0000-0000CA730000}"/>
    <cellStyle name="20% - Accent1 3 6 3 5 2 2" xfId="29808" xr:uid="{00000000-0005-0000-0000-0000CB730000}"/>
    <cellStyle name="20% - Accent1 3 6 3 5 2 2 2" xfId="29809" xr:uid="{00000000-0005-0000-0000-0000CC730000}"/>
    <cellStyle name="20% - Accent1 3 6 3 5 2 3" xfId="29810" xr:uid="{00000000-0005-0000-0000-0000CD730000}"/>
    <cellStyle name="20% - Accent1 3 6 3 5 3" xfId="29811" xr:uid="{00000000-0005-0000-0000-0000CE730000}"/>
    <cellStyle name="20% - Accent1 3 6 3 5 3 2" xfId="29812" xr:uid="{00000000-0005-0000-0000-0000CF730000}"/>
    <cellStyle name="20% - Accent1 3 6 3 5 4" xfId="29813" xr:uid="{00000000-0005-0000-0000-0000D0730000}"/>
    <cellStyle name="20% - Accent1 3 6 3 6" xfId="29814" xr:uid="{00000000-0005-0000-0000-0000D1730000}"/>
    <cellStyle name="20% - Accent1 3 6 3 6 2" xfId="29815" xr:uid="{00000000-0005-0000-0000-0000D2730000}"/>
    <cellStyle name="20% - Accent1 3 6 3 6 2 2" xfId="29816" xr:uid="{00000000-0005-0000-0000-0000D3730000}"/>
    <cellStyle name="20% - Accent1 3 6 3 6 2 2 2" xfId="29817" xr:uid="{00000000-0005-0000-0000-0000D4730000}"/>
    <cellStyle name="20% - Accent1 3 6 3 6 2 3" xfId="29818" xr:uid="{00000000-0005-0000-0000-0000D5730000}"/>
    <cellStyle name="20% - Accent1 3 6 3 6 3" xfId="29819" xr:uid="{00000000-0005-0000-0000-0000D6730000}"/>
    <cellStyle name="20% - Accent1 3 6 3 6 3 2" xfId="29820" xr:uid="{00000000-0005-0000-0000-0000D7730000}"/>
    <cellStyle name="20% - Accent1 3 6 3 6 4" xfId="29821" xr:uid="{00000000-0005-0000-0000-0000D8730000}"/>
    <cellStyle name="20% - Accent1 3 6 3 7" xfId="29822" xr:uid="{00000000-0005-0000-0000-0000D9730000}"/>
    <cellStyle name="20% - Accent1 3 6 3 7 2" xfId="29823" xr:uid="{00000000-0005-0000-0000-0000DA730000}"/>
    <cellStyle name="20% - Accent1 3 6 3 7 2 2" xfId="29824" xr:uid="{00000000-0005-0000-0000-0000DB730000}"/>
    <cellStyle name="20% - Accent1 3 6 3 7 3" xfId="29825" xr:uid="{00000000-0005-0000-0000-0000DC730000}"/>
    <cellStyle name="20% - Accent1 3 6 3 8" xfId="29826" xr:uid="{00000000-0005-0000-0000-0000DD730000}"/>
    <cellStyle name="20% - Accent1 3 6 3 8 2" xfId="29827" xr:uid="{00000000-0005-0000-0000-0000DE730000}"/>
    <cellStyle name="20% - Accent1 3 6 3 8 2 2" xfId="29828" xr:uid="{00000000-0005-0000-0000-0000DF730000}"/>
    <cellStyle name="20% - Accent1 3 6 3 8 3" xfId="29829" xr:uid="{00000000-0005-0000-0000-0000E0730000}"/>
    <cellStyle name="20% - Accent1 3 6 3 9" xfId="29830" xr:uid="{00000000-0005-0000-0000-0000E1730000}"/>
    <cellStyle name="20% - Accent1 3 6 3 9 2" xfId="29831" xr:uid="{00000000-0005-0000-0000-0000E2730000}"/>
    <cellStyle name="20% - Accent1 3 6 4" xfId="29832" xr:uid="{00000000-0005-0000-0000-0000E3730000}"/>
    <cellStyle name="20% - Accent1 3 6 4 10" xfId="29833" xr:uid="{00000000-0005-0000-0000-0000E4730000}"/>
    <cellStyle name="20% - Accent1 3 6 4 10 2" xfId="29834" xr:uid="{00000000-0005-0000-0000-0000E5730000}"/>
    <cellStyle name="20% - Accent1 3 6 4 11" xfId="29835" xr:uid="{00000000-0005-0000-0000-0000E6730000}"/>
    <cellStyle name="20% - Accent1 3 6 4 2" xfId="29836" xr:uid="{00000000-0005-0000-0000-0000E7730000}"/>
    <cellStyle name="20% - Accent1 3 6 4 2 2" xfId="29837" xr:uid="{00000000-0005-0000-0000-0000E8730000}"/>
    <cellStyle name="20% - Accent1 3 6 4 2 2 2" xfId="29838" xr:uid="{00000000-0005-0000-0000-0000E9730000}"/>
    <cellStyle name="20% - Accent1 3 6 4 2 2 2 2" xfId="29839" xr:uid="{00000000-0005-0000-0000-0000EA730000}"/>
    <cellStyle name="20% - Accent1 3 6 4 2 2 2 2 2" xfId="29840" xr:uid="{00000000-0005-0000-0000-0000EB730000}"/>
    <cellStyle name="20% - Accent1 3 6 4 2 2 2 3" xfId="29841" xr:uid="{00000000-0005-0000-0000-0000EC730000}"/>
    <cellStyle name="20% - Accent1 3 6 4 2 2 3" xfId="29842" xr:uid="{00000000-0005-0000-0000-0000ED730000}"/>
    <cellStyle name="20% - Accent1 3 6 4 2 2 3 2" xfId="29843" xr:uid="{00000000-0005-0000-0000-0000EE730000}"/>
    <cellStyle name="20% - Accent1 3 6 4 2 2 4" xfId="29844" xr:uid="{00000000-0005-0000-0000-0000EF730000}"/>
    <cellStyle name="20% - Accent1 3 6 4 2 3" xfId="29845" xr:uid="{00000000-0005-0000-0000-0000F0730000}"/>
    <cellStyle name="20% - Accent1 3 6 4 2 3 2" xfId="29846" xr:uid="{00000000-0005-0000-0000-0000F1730000}"/>
    <cellStyle name="20% - Accent1 3 6 4 2 3 2 2" xfId="29847" xr:uid="{00000000-0005-0000-0000-0000F2730000}"/>
    <cellStyle name="20% - Accent1 3 6 4 2 3 2 2 2" xfId="29848" xr:uid="{00000000-0005-0000-0000-0000F3730000}"/>
    <cellStyle name="20% - Accent1 3 6 4 2 3 2 3" xfId="29849" xr:uid="{00000000-0005-0000-0000-0000F4730000}"/>
    <cellStyle name="20% - Accent1 3 6 4 2 3 3" xfId="29850" xr:uid="{00000000-0005-0000-0000-0000F5730000}"/>
    <cellStyle name="20% - Accent1 3 6 4 2 3 3 2" xfId="29851" xr:uid="{00000000-0005-0000-0000-0000F6730000}"/>
    <cellStyle name="20% - Accent1 3 6 4 2 3 4" xfId="29852" xr:uid="{00000000-0005-0000-0000-0000F7730000}"/>
    <cellStyle name="20% - Accent1 3 6 4 2 4" xfId="29853" xr:uid="{00000000-0005-0000-0000-0000F8730000}"/>
    <cellStyle name="20% - Accent1 3 6 4 2 4 2" xfId="29854" xr:uid="{00000000-0005-0000-0000-0000F9730000}"/>
    <cellStyle name="20% - Accent1 3 6 4 2 4 2 2" xfId="29855" xr:uid="{00000000-0005-0000-0000-0000FA730000}"/>
    <cellStyle name="20% - Accent1 3 6 4 2 4 2 2 2" xfId="29856" xr:uid="{00000000-0005-0000-0000-0000FB730000}"/>
    <cellStyle name="20% - Accent1 3 6 4 2 4 2 3" xfId="29857" xr:uid="{00000000-0005-0000-0000-0000FC730000}"/>
    <cellStyle name="20% - Accent1 3 6 4 2 4 3" xfId="29858" xr:uid="{00000000-0005-0000-0000-0000FD730000}"/>
    <cellStyle name="20% - Accent1 3 6 4 2 4 3 2" xfId="29859" xr:uid="{00000000-0005-0000-0000-0000FE730000}"/>
    <cellStyle name="20% - Accent1 3 6 4 2 4 4" xfId="29860" xr:uid="{00000000-0005-0000-0000-0000FF730000}"/>
    <cellStyle name="20% - Accent1 3 6 4 2 5" xfId="29861" xr:uid="{00000000-0005-0000-0000-000000740000}"/>
    <cellStyle name="20% - Accent1 3 6 4 2 5 2" xfId="29862" xr:uid="{00000000-0005-0000-0000-000001740000}"/>
    <cellStyle name="20% - Accent1 3 6 4 2 5 2 2" xfId="29863" xr:uid="{00000000-0005-0000-0000-000002740000}"/>
    <cellStyle name="20% - Accent1 3 6 4 2 5 3" xfId="29864" xr:uid="{00000000-0005-0000-0000-000003740000}"/>
    <cellStyle name="20% - Accent1 3 6 4 2 6" xfId="29865" xr:uid="{00000000-0005-0000-0000-000004740000}"/>
    <cellStyle name="20% - Accent1 3 6 4 2 6 2" xfId="29866" xr:uid="{00000000-0005-0000-0000-000005740000}"/>
    <cellStyle name="20% - Accent1 3 6 4 2 6 2 2" xfId="29867" xr:uid="{00000000-0005-0000-0000-000006740000}"/>
    <cellStyle name="20% - Accent1 3 6 4 2 6 3" xfId="29868" xr:uid="{00000000-0005-0000-0000-000007740000}"/>
    <cellStyle name="20% - Accent1 3 6 4 2 7" xfId="29869" xr:uid="{00000000-0005-0000-0000-000008740000}"/>
    <cellStyle name="20% - Accent1 3 6 4 2 7 2" xfId="29870" xr:uid="{00000000-0005-0000-0000-000009740000}"/>
    <cellStyle name="20% - Accent1 3 6 4 2 8" xfId="29871" xr:uid="{00000000-0005-0000-0000-00000A740000}"/>
    <cellStyle name="20% - Accent1 3 6 4 2 8 2" xfId="29872" xr:uid="{00000000-0005-0000-0000-00000B740000}"/>
    <cellStyle name="20% - Accent1 3 6 4 2 9" xfId="29873" xr:uid="{00000000-0005-0000-0000-00000C740000}"/>
    <cellStyle name="20% - Accent1 3 6 4 3" xfId="29874" xr:uid="{00000000-0005-0000-0000-00000D740000}"/>
    <cellStyle name="20% - Accent1 3 6 4 3 2" xfId="29875" xr:uid="{00000000-0005-0000-0000-00000E740000}"/>
    <cellStyle name="20% - Accent1 3 6 4 3 2 2" xfId="29876" xr:uid="{00000000-0005-0000-0000-00000F740000}"/>
    <cellStyle name="20% - Accent1 3 6 4 3 2 2 2" xfId="29877" xr:uid="{00000000-0005-0000-0000-000010740000}"/>
    <cellStyle name="20% - Accent1 3 6 4 3 2 2 2 2" xfId="29878" xr:uid="{00000000-0005-0000-0000-000011740000}"/>
    <cellStyle name="20% - Accent1 3 6 4 3 2 2 3" xfId="29879" xr:uid="{00000000-0005-0000-0000-000012740000}"/>
    <cellStyle name="20% - Accent1 3 6 4 3 2 3" xfId="29880" xr:uid="{00000000-0005-0000-0000-000013740000}"/>
    <cellStyle name="20% - Accent1 3 6 4 3 2 3 2" xfId="29881" xr:uid="{00000000-0005-0000-0000-000014740000}"/>
    <cellStyle name="20% - Accent1 3 6 4 3 2 4" xfId="29882" xr:uid="{00000000-0005-0000-0000-000015740000}"/>
    <cellStyle name="20% - Accent1 3 6 4 3 3" xfId="29883" xr:uid="{00000000-0005-0000-0000-000016740000}"/>
    <cellStyle name="20% - Accent1 3 6 4 3 3 2" xfId="29884" xr:uid="{00000000-0005-0000-0000-000017740000}"/>
    <cellStyle name="20% - Accent1 3 6 4 3 3 2 2" xfId="29885" xr:uid="{00000000-0005-0000-0000-000018740000}"/>
    <cellStyle name="20% - Accent1 3 6 4 3 3 2 2 2" xfId="29886" xr:uid="{00000000-0005-0000-0000-000019740000}"/>
    <cellStyle name="20% - Accent1 3 6 4 3 3 2 3" xfId="29887" xr:uid="{00000000-0005-0000-0000-00001A740000}"/>
    <cellStyle name="20% - Accent1 3 6 4 3 3 3" xfId="29888" xr:uid="{00000000-0005-0000-0000-00001B740000}"/>
    <cellStyle name="20% - Accent1 3 6 4 3 3 3 2" xfId="29889" xr:uid="{00000000-0005-0000-0000-00001C740000}"/>
    <cellStyle name="20% - Accent1 3 6 4 3 3 4" xfId="29890" xr:uid="{00000000-0005-0000-0000-00001D740000}"/>
    <cellStyle name="20% - Accent1 3 6 4 3 4" xfId="29891" xr:uid="{00000000-0005-0000-0000-00001E740000}"/>
    <cellStyle name="20% - Accent1 3 6 4 3 4 2" xfId="29892" xr:uid="{00000000-0005-0000-0000-00001F740000}"/>
    <cellStyle name="20% - Accent1 3 6 4 3 4 2 2" xfId="29893" xr:uid="{00000000-0005-0000-0000-000020740000}"/>
    <cellStyle name="20% - Accent1 3 6 4 3 4 2 2 2" xfId="29894" xr:uid="{00000000-0005-0000-0000-000021740000}"/>
    <cellStyle name="20% - Accent1 3 6 4 3 4 2 3" xfId="29895" xr:uid="{00000000-0005-0000-0000-000022740000}"/>
    <cellStyle name="20% - Accent1 3 6 4 3 4 3" xfId="29896" xr:uid="{00000000-0005-0000-0000-000023740000}"/>
    <cellStyle name="20% - Accent1 3 6 4 3 4 3 2" xfId="29897" xr:uid="{00000000-0005-0000-0000-000024740000}"/>
    <cellStyle name="20% - Accent1 3 6 4 3 4 4" xfId="29898" xr:uid="{00000000-0005-0000-0000-000025740000}"/>
    <cellStyle name="20% - Accent1 3 6 4 3 5" xfId="29899" xr:uid="{00000000-0005-0000-0000-000026740000}"/>
    <cellStyle name="20% - Accent1 3 6 4 3 5 2" xfId="29900" xr:uid="{00000000-0005-0000-0000-000027740000}"/>
    <cellStyle name="20% - Accent1 3 6 4 3 5 2 2" xfId="29901" xr:uid="{00000000-0005-0000-0000-000028740000}"/>
    <cellStyle name="20% - Accent1 3 6 4 3 5 3" xfId="29902" xr:uid="{00000000-0005-0000-0000-000029740000}"/>
    <cellStyle name="20% - Accent1 3 6 4 3 6" xfId="29903" xr:uid="{00000000-0005-0000-0000-00002A740000}"/>
    <cellStyle name="20% - Accent1 3 6 4 3 6 2" xfId="29904" xr:uid="{00000000-0005-0000-0000-00002B740000}"/>
    <cellStyle name="20% - Accent1 3 6 4 3 6 2 2" xfId="29905" xr:uid="{00000000-0005-0000-0000-00002C740000}"/>
    <cellStyle name="20% - Accent1 3 6 4 3 6 3" xfId="29906" xr:uid="{00000000-0005-0000-0000-00002D740000}"/>
    <cellStyle name="20% - Accent1 3 6 4 3 7" xfId="29907" xr:uid="{00000000-0005-0000-0000-00002E740000}"/>
    <cellStyle name="20% - Accent1 3 6 4 3 7 2" xfId="29908" xr:uid="{00000000-0005-0000-0000-00002F740000}"/>
    <cellStyle name="20% - Accent1 3 6 4 3 8" xfId="29909" xr:uid="{00000000-0005-0000-0000-000030740000}"/>
    <cellStyle name="20% - Accent1 3 6 4 3 8 2" xfId="29910" xr:uid="{00000000-0005-0000-0000-000031740000}"/>
    <cellStyle name="20% - Accent1 3 6 4 3 9" xfId="29911" xr:uid="{00000000-0005-0000-0000-000032740000}"/>
    <cellStyle name="20% - Accent1 3 6 4 4" xfId="29912" xr:uid="{00000000-0005-0000-0000-000033740000}"/>
    <cellStyle name="20% - Accent1 3 6 4 4 2" xfId="29913" xr:uid="{00000000-0005-0000-0000-000034740000}"/>
    <cellStyle name="20% - Accent1 3 6 4 4 2 2" xfId="29914" xr:uid="{00000000-0005-0000-0000-000035740000}"/>
    <cellStyle name="20% - Accent1 3 6 4 4 2 2 2" xfId="29915" xr:uid="{00000000-0005-0000-0000-000036740000}"/>
    <cellStyle name="20% - Accent1 3 6 4 4 2 3" xfId="29916" xr:uid="{00000000-0005-0000-0000-000037740000}"/>
    <cellStyle name="20% - Accent1 3 6 4 4 3" xfId="29917" xr:uid="{00000000-0005-0000-0000-000038740000}"/>
    <cellStyle name="20% - Accent1 3 6 4 4 3 2" xfId="29918" xr:uid="{00000000-0005-0000-0000-000039740000}"/>
    <cellStyle name="20% - Accent1 3 6 4 4 4" xfId="29919" xr:uid="{00000000-0005-0000-0000-00003A740000}"/>
    <cellStyle name="20% - Accent1 3 6 4 5" xfId="29920" xr:uid="{00000000-0005-0000-0000-00003B740000}"/>
    <cellStyle name="20% - Accent1 3 6 4 5 2" xfId="29921" xr:uid="{00000000-0005-0000-0000-00003C740000}"/>
    <cellStyle name="20% - Accent1 3 6 4 5 2 2" xfId="29922" xr:uid="{00000000-0005-0000-0000-00003D740000}"/>
    <cellStyle name="20% - Accent1 3 6 4 5 2 2 2" xfId="29923" xr:uid="{00000000-0005-0000-0000-00003E740000}"/>
    <cellStyle name="20% - Accent1 3 6 4 5 2 3" xfId="29924" xr:uid="{00000000-0005-0000-0000-00003F740000}"/>
    <cellStyle name="20% - Accent1 3 6 4 5 3" xfId="29925" xr:uid="{00000000-0005-0000-0000-000040740000}"/>
    <cellStyle name="20% - Accent1 3 6 4 5 3 2" xfId="29926" xr:uid="{00000000-0005-0000-0000-000041740000}"/>
    <cellStyle name="20% - Accent1 3 6 4 5 4" xfId="29927" xr:uid="{00000000-0005-0000-0000-000042740000}"/>
    <cellStyle name="20% - Accent1 3 6 4 6" xfId="29928" xr:uid="{00000000-0005-0000-0000-000043740000}"/>
    <cellStyle name="20% - Accent1 3 6 4 6 2" xfId="29929" xr:uid="{00000000-0005-0000-0000-000044740000}"/>
    <cellStyle name="20% - Accent1 3 6 4 6 2 2" xfId="29930" xr:uid="{00000000-0005-0000-0000-000045740000}"/>
    <cellStyle name="20% - Accent1 3 6 4 6 2 2 2" xfId="29931" xr:uid="{00000000-0005-0000-0000-000046740000}"/>
    <cellStyle name="20% - Accent1 3 6 4 6 2 3" xfId="29932" xr:uid="{00000000-0005-0000-0000-000047740000}"/>
    <cellStyle name="20% - Accent1 3 6 4 6 3" xfId="29933" xr:uid="{00000000-0005-0000-0000-000048740000}"/>
    <cellStyle name="20% - Accent1 3 6 4 6 3 2" xfId="29934" xr:uid="{00000000-0005-0000-0000-000049740000}"/>
    <cellStyle name="20% - Accent1 3 6 4 6 4" xfId="29935" xr:uid="{00000000-0005-0000-0000-00004A740000}"/>
    <cellStyle name="20% - Accent1 3 6 4 7" xfId="29936" xr:uid="{00000000-0005-0000-0000-00004B740000}"/>
    <cellStyle name="20% - Accent1 3 6 4 7 2" xfId="29937" xr:uid="{00000000-0005-0000-0000-00004C740000}"/>
    <cellStyle name="20% - Accent1 3 6 4 7 2 2" xfId="29938" xr:uid="{00000000-0005-0000-0000-00004D740000}"/>
    <cellStyle name="20% - Accent1 3 6 4 7 3" xfId="29939" xr:uid="{00000000-0005-0000-0000-00004E740000}"/>
    <cellStyle name="20% - Accent1 3 6 4 8" xfId="29940" xr:uid="{00000000-0005-0000-0000-00004F740000}"/>
    <cellStyle name="20% - Accent1 3 6 4 8 2" xfId="29941" xr:uid="{00000000-0005-0000-0000-000050740000}"/>
    <cellStyle name="20% - Accent1 3 6 4 8 2 2" xfId="29942" xr:uid="{00000000-0005-0000-0000-000051740000}"/>
    <cellStyle name="20% - Accent1 3 6 4 8 3" xfId="29943" xr:uid="{00000000-0005-0000-0000-000052740000}"/>
    <cellStyle name="20% - Accent1 3 6 4 9" xfId="29944" xr:uid="{00000000-0005-0000-0000-000053740000}"/>
    <cellStyle name="20% - Accent1 3 6 4 9 2" xfId="29945" xr:uid="{00000000-0005-0000-0000-000054740000}"/>
    <cellStyle name="20% - Accent1 3 6 5" xfId="29946" xr:uid="{00000000-0005-0000-0000-000055740000}"/>
    <cellStyle name="20% - Accent1 3 6 5 10" xfId="29947" xr:uid="{00000000-0005-0000-0000-000056740000}"/>
    <cellStyle name="20% - Accent1 3 6 5 10 2" xfId="29948" xr:uid="{00000000-0005-0000-0000-000057740000}"/>
    <cellStyle name="20% - Accent1 3 6 5 11" xfId="29949" xr:uid="{00000000-0005-0000-0000-000058740000}"/>
    <cellStyle name="20% - Accent1 3 6 5 2" xfId="29950" xr:uid="{00000000-0005-0000-0000-000059740000}"/>
    <cellStyle name="20% - Accent1 3 6 5 2 2" xfId="29951" xr:uid="{00000000-0005-0000-0000-00005A740000}"/>
    <cellStyle name="20% - Accent1 3 6 5 2 2 2" xfId="29952" xr:uid="{00000000-0005-0000-0000-00005B740000}"/>
    <cellStyle name="20% - Accent1 3 6 5 2 2 2 2" xfId="29953" xr:uid="{00000000-0005-0000-0000-00005C740000}"/>
    <cellStyle name="20% - Accent1 3 6 5 2 2 2 2 2" xfId="29954" xr:uid="{00000000-0005-0000-0000-00005D740000}"/>
    <cellStyle name="20% - Accent1 3 6 5 2 2 2 3" xfId="29955" xr:uid="{00000000-0005-0000-0000-00005E740000}"/>
    <cellStyle name="20% - Accent1 3 6 5 2 2 3" xfId="29956" xr:uid="{00000000-0005-0000-0000-00005F740000}"/>
    <cellStyle name="20% - Accent1 3 6 5 2 2 3 2" xfId="29957" xr:uid="{00000000-0005-0000-0000-000060740000}"/>
    <cellStyle name="20% - Accent1 3 6 5 2 2 4" xfId="29958" xr:uid="{00000000-0005-0000-0000-000061740000}"/>
    <cellStyle name="20% - Accent1 3 6 5 2 3" xfId="29959" xr:uid="{00000000-0005-0000-0000-000062740000}"/>
    <cellStyle name="20% - Accent1 3 6 5 2 3 2" xfId="29960" xr:uid="{00000000-0005-0000-0000-000063740000}"/>
    <cellStyle name="20% - Accent1 3 6 5 2 3 2 2" xfId="29961" xr:uid="{00000000-0005-0000-0000-000064740000}"/>
    <cellStyle name="20% - Accent1 3 6 5 2 3 2 2 2" xfId="29962" xr:uid="{00000000-0005-0000-0000-000065740000}"/>
    <cellStyle name="20% - Accent1 3 6 5 2 3 2 3" xfId="29963" xr:uid="{00000000-0005-0000-0000-000066740000}"/>
    <cellStyle name="20% - Accent1 3 6 5 2 3 3" xfId="29964" xr:uid="{00000000-0005-0000-0000-000067740000}"/>
    <cellStyle name="20% - Accent1 3 6 5 2 3 3 2" xfId="29965" xr:uid="{00000000-0005-0000-0000-000068740000}"/>
    <cellStyle name="20% - Accent1 3 6 5 2 3 4" xfId="29966" xr:uid="{00000000-0005-0000-0000-000069740000}"/>
    <cellStyle name="20% - Accent1 3 6 5 2 4" xfId="29967" xr:uid="{00000000-0005-0000-0000-00006A740000}"/>
    <cellStyle name="20% - Accent1 3 6 5 2 4 2" xfId="29968" xr:uid="{00000000-0005-0000-0000-00006B740000}"/>
    <cellStyle name="20% - Accent1 3 6 5 2 4 2 2" xfId="29969" xr:uid="{00000000-0005-0000-0000-00006C740000}"/>
    <cellStyle name="20% - Accent1 3 6 5 2 4 2 2 2" xfId="29970" xr:uid="{00000000-0005-0000-0000-00006D740000}"/>
    <cellStyle name="20% - Accent1 3 6 5 2 4 2 3" xfId="29971" xr:uid="{00000000-0005-0000-0000-00006E740000}"/>
    <cellStyle name="20% - Accent1 3 6 5 2 4 3" xfId="29972" xr:uid="{00000000-0005-0000-0000-00006F740000}"/>
    <cellStyle name="20% - Accent1 3 6 5 2 4 3 2" xfId="29973" xr:uid="{00000000-0005-0000-0000-000070740000}"/>
    <cellStyle name="20% - Accent1 3 6 5 2 4 4" xfId="29974" xr:uid="{00000000-0005-0000-0000-000071740000}"/>
    <cellStyle name="20% - Accent1 3 6 5 2 5" xfId="29975" xr:uid="{00000000-0005-0000-0000-000072740000}"/>
    <cellStyle name="20% - Accent1 3 6 5 2 5 2" xfId="29976" xr:uid="{00000000-0005-0000-0000-000073740000}"/>
    <cellStyle name="20% - Accent1 3 6 5 2 5 2 2" xfId="29977" xr:uid="{00000000-0005-0000-0000-000074740000}"/>
    <cellStyle name="20% - Accent1 3 6 5 2 5 3" xfId="29978" xr:uid="{00000000-0005-0000-0000-000075740000}"/>
    <cellStyle name="20% - Accent1 3 6 5 2 6" xfId="29979" xr:uid="{00000000-0005-0000-0000-000076740000}"/>
    <cellStyle name="20% - Accent1 3 6 5 2 6 2" xfId="29980" xr:uid="{00000000-0005-0000-0000-000077740000}"/>
    <cellStyle name="20% - Accent1 3 6 5 2 6 2 2" xfId="29981" xr:uid="{00000000-0005-0000-0000-000078740000}"/>
    <cellStyle name="20% - Accent1 3 6 5 2 6 3" xfId="29982" xr:uid="{00000000-0005-0000-0000-000079740000}"/>
    <cellStyle name="20% - Accent1 3 6 5 2 7" xfId="29983" xr:uid="{00000000-0005-0000-0000-00007A740000}"/>
    <cellStyle name="20% - Accent1 3 6 5 2 7 2" xfId="29984" xr:uid="{00000000-0005-0000-0000-00007B740000}"/>
    <cellStyle name="20% - Accent1 3 6 5 2 8" xfId="29985" xr:uid="{00000000-0005-0000-0000-00007C740000}"/>
    <cellStyle name="20% - Accent1 3 6 5 2 8 2" xfId="29986" xr:uid="{00000000-0005-0000-0000-00007D740000}"/>
    <cellStyle name="20% - Accent1 3 6 5 2 9" xfId="29987" xr:uid="{00000000-0005-0000-0000-00007E740000}"/>
    <cellStyle name="20% - Accent1 3 6 5 3" xfId="29988" xr:uid="{00000000-0005-0000-0000-00007F740000}"/>
    <cellStyle name="20% - Accent1 3 6 5 3 2" xfId="29989" xr:uid="{00000000-0005-0000-0000-000080740000}"/>
    <cellStyle name="20% - Accent1 3 6 5 3 2 2" xfId="29990" xr:uid="{00000000-0005-0000-0000-000081740000}"/>
    <cellStyle name="20% - Accent1 3 6 5 3 2 2 2" xfId="29991" xr:uid="{00000000-0005-0000-0000-000082740000}"/>
    <cellStyle name="20% - Accent1 3 6 5 3 2 2 2 2" xfId="29992" xr:uid="{00000000-0005-0000-0000-000083740000}"/>
    <cellStyle name="20% - Accent1 3 6 5 3 2 2 3" xfId="29993" xr:uid="{00000000-0005-0000-0000-000084740000}"/>
    <cellStyle name="20% - Accent1 3 6 5 3 2 3" xfId="29994" xr:uid="{00000000-0005-0000-0000-000085740000}"/>
    <cellStyle name="20% - Accent1 3 6 5 3 2 3 2" xfId="29995" xr:uid="{00000000-0005-0000-0000-000086740000}"/>
    <cellStyle name="20% - Accent1 3 6 5 3 2 4" xfId="29996" xr:uid="{00000000-0005-0000-0000-000087740000}"/>
    <cellStyle name="20% - Accent1 3 6 5 3 3" xfId="29997" xr:uid="{00000000-0005-0000-0000-000088740000}"/>
    <cellStyle name="20% - Accent1 3 6 5 3 3 2" xfId="29998" xr:uid="{00000000-0005-0000-0000-000089740000}"/>
    <cellStyle name="20% - Accent1 3 6 5 3 3 2 2" xfId="29999" xr:uid="{00000000-0005-0000-0000-00008A740000}"/>
    <cellStyle name="20% - Accent1 3 6 5 3 3 2 2 2" xfId="30000" xr:uid="{00000000-0005-0000-0000-00008B740000}"/>
    <cellStyle name="20% - Accent1 3 6 5 3 3 2 3" xfId="30001" xr:uid="{00000000-0005-0000-0000-00008C740000}"/>
    <cellStyle name="20% - Accent1 3 6 5 3 3 3" xfId="30002" xr:uid="{00000000-0005-0000-0000-00008D740000}"/>
    <cellStyle name="20% - Accent1 3 6 5 3 3 3 2" xfId="30003" xr:uid="{00000000-0005-0000-0000-00008E740000}"/>
    <cellStyle name="20% - Accent1 3 6 5 3 3 4" xfId="30004" xr:uid="{00000000-0005-0000-0000-00008F740000}"/>
    <cellStyle name="20% - Accent1 3 6 5 3 4" xfId="30005" xr:uid="{00000000-0005-0000-0000-000090740000}"/>
    <cellStyle name="20% - Accent1 3 6 5 3 4 2" xfId="30006" xr:uid="{00000000-0005-0000-0000-000091740000}"/>
    <cellStyle name="20% - Accent1 3 6 5 3 4 2 2" xfId="30007" xr:uid="{00000000-0005-0000-0000-000092740000}"/>
    <cellStyle name="20% - Accent1 3 6 5 3 4 2 2 2" xfId="30008" xr:uid="{00000000-0005-0000-0000-000093740000}"/>
    <cellStyle name="20% - Accent1 3 6 5 3 4 2 3" xfId="30009" xr:uid="{00000000-0005-0000-0000-000094740000}"/>
    <cellStyle name="20% - Accent1 3 6 5 3 4 3" xfId="30010" xr:uid="{00000000-0005-0000-0000-000095740000}"/>
    <cellStyle name="20% - Accent1 3 6 5 3 4 3 2" xfId="30011" xr:uid="{00000000-0005-0000-0000-000096740000}"/>
    <cellStyle name="20% - Accent1 3 6 5 3 4 4" xfId="30012" xr:uid="{00000000-0005-0000-0000-000097740000}"/>
    <cellStyle name="20% - Accent1 3 6 5 3 5" xfId="30013" xr:uid="{00000000-0005-0000-0000-000098740000}"/>
    <cellStyle name="20% - Accent1 3 6 5 3 5 2" xfId="30014" xr:uid="{00000000-0005-0000-0000-000099740000}"/>
    <cellStyle name="20% - Accent1 3 6 5 3 5 2 2" xfId="30015" xr:uid="{00000000-0005-0000-0000-00009A740000}"/>
    <cellStyle name="20% - Accent1 3 6 5 3 5 3" xfId="30016" xr:uid="{00000000-0005-0000-0000-00009B740000}"/>
    <cellStyle name="20% - Accent1 3 6 5 3 6" xfId="30017" xr:uid="{00000000-0005-0000-0000-00009C740000}"/>
    <cellStyle name="20% - Accent1 3 6 5 3 6 2" xfId="30018" xr:uid="{00000000-0005-0000-0000-00009D740000}"/>
    <cellStyle name="20% - Accent1 3 6 5 3 6 2 2" xfId="30019" xr:uid="{00000000-0005-0000-0000-00009E740000}"/>
    <cellStyle name="20% - Accent1 3 6 5 3 6 3" xfId="30020" xr:uid="{00000000-0005-0000-0000-00009F740000}"/>
    <cellStyle name="20% - Accent1 3 6 5 3 7" xfId="30021" xr:uid="{00000000-0005-0000-0000-0000A0740000}"/>
    <cellStyle name="20% - Accent1 3 6 5 3 7 2" xfId="30022" xr:uid="{00000000-0005-0000-0000-0000A1740000}"/>
    <cellStyle name="20% - Accent1 3 6 5 3 8" xfId="30023" xr:uid="{00000000-0005-0000-0000-0000A2740000}"/>
    <cellStyle name="20% - Accent1 3 6 5 3 8 2" xfId="30024" xr:uid="{00000000-0005-0000-0000-0000A3740000}"/>
    <cellStyle name="20% - Accent1 3 6 5 3 9" xfId="30025" xr:uid="{00000000-0005-0000-0000-0000A4740000}"/>
    <cellStyle name="20% - Accent1 3 6 5 4" xfId="30026" xr:uid="{00000000-0005-0000-0000-0000A5740000}"/>
    <cellStyle name="20% - Accent1 3 6 5 4 2" xfId="30027" xr:uid="{00000000-0005-0000-0000-0000A6740000}"/>
    <cellStyle name="20% - Accent1 3 6 5 4 2 2" xfId="30028" xr:uid="{00000000-0005-0000-0000-0000A7740000}"/>
    <cellStyle name="20% - Accent1 3 6 5 4 2 2 2" xfId="30029" xr:uid="{00000000-0005-0000-0000-0000A8740000}"/>
    <cellStyle name="20% - Accent1 3 6 5 4 2 3" xfId="30030" xr:uid="{00000000-0005-0000-0000-0000A9740000}"/>
    <cellStyle name="20% - Accent1 3 6 5 4 3" xfId="30031" xr:uid="{00000000-0005-0000-0000-0000AA740000}"/>
    <cellStyle name="20% - Accent1 3 6 5 4 3 2" xfId="30032" xr:uid="{00000000-0005-0000-0000-0000AB740000}"/>
    <cellStyle name="20% - Accent1 3 6 5 4 4" xfId="30033" xr:uid="{00000000-0005-0000-0000-0000AC740000}"/>
    <cellStyle name="20% - Accent1 3 6 5 5" xfId="30034" xr:uid="{00000000-0005-0000-0000-0000AD740000}"/>
    <cellStyle name="20% - Accent1 3 6 5 5 2" xfId="30035" xr:uid="{00000000-0005-0000-0000-0000AE740000}"/>
    <cellStyle name="20% - Accent1 3 6 5 5 2 2" xfId="30036" xr:uid="{00000000-0005-0000-0000-0000AF740000}"/>
    <cellStyle name="20% - Accent1 3 6 5 5 2 2 2" xfId="30037" xr:uid="{00000000-0005-0000-0000-0000B0740000}"/>
    <cellStyle name="20% - Accent1 3 6 5 5 2 3" xfId="30038" xr:uid="{00000000-0005-0000-0000-0000B1740000}"/>
    <cellStyle name="20% - Accent1 3 6 5 5 3" xfId="30039" xr:uid="{00000000-0005-0000-0000-0000B2740000}"/>
    <cellStyle name="20% - Accent1 3 6 5 5 3 2" xfId="30040" xr:uid="{00000000-0005-0000-0000-0000B3740000}"/>
    <cellStyle name="20% - Accent1 3 6 5 5 4" xfId="30041" xr:uid="{00000000-0005-0000-0000-0000B4740000}"/>
    <cellStyle name="20% - Accent1 3 6 5 6" xfId="30042" xr:uid="{00000000-0005-0000-0000-0000B5740000}"/>
    <cellStyle name="20% - Accent1 3 6 5 6 2" xfId="30043" xr:uid="{00000000-0005-0000-0000-0000B6740000}"/>
    <cellStyle name="20% - Accent1 3 6 5 6 2 2" xfId="30044" xr:uid="{00000000-0005-0000-0000-0000B7740000}"/>
    <cellStyle name="20% - Accent1 3 6 5 6 2 2 2" xfId="30045" xr:uid="{00000000-0005-0000-0000-0000B8740000}"/>
    <cellStyle name="20% - Accent1 3 6 5 6 2 3" xfId="30046" xr:uid="{00000000-0005-0000-0000-0000B9740000}"/>
    <cellStyle name="20% - Accent1 3 6 5 6 3" xfId="30047" xr:uid="{00000000-0005-0000-0000-0000BA740000}"/>
    <cellStyle name="20% - Accent1 3 6 5 6 3 2" xfId="30048" xr:uid="{00000000-0005-0000-0000-0000BB740000}"/>
    <cellStyle name="20% - Accent1 3 6 5 6 4" xfId="30049" xr:uid="{00000000-0005-0000-0000-0000BC740000}"/>
    <cellStyle name="20% - Accent1 3 6 5 7" xfId="30050" xr:uid="{00000000-0005-0000-0000-0000BD740000}"/>
    <cellStyle name="20% - Accent1 3 6 5 7 2" xfId="30051" xr:uid="{00000000-0005-0000-0000-0000BE740000}"/>
    <cellStyle name="20% - Accent1 3 6 5 7 2 2" xfId="30052" xr:uid="{00000000-0005-0000-0000-0000BF740000}"/>
    <cellStyle name="20% - Accent1 3 6 5 7 3" xfId="30053" xr:uid="{00000000-0005-0000-0000-0000C0740000}"/>
    <cellStyle name="20% - Accent1 3 6 5 8" xfId="30054" xr:uid="{00000000-0005-0000-0000-0000C1740000}"/>
    <cellStyle name="20% - Accent1 3 6 5 8 2" xfId="30055" xr:uid="{00000000-0005-0000-0000-0000C2740000}"/>
    <cellStyle name="20% - Accent1 3 6 5 8 2 2" xfId="30056" xr:uid="{00000000-0005-0000-0000-0000C3740000}"/>
    <cellStyle name="20% - Accent1 3 6 5 8 3" xfId="30057" xr:uid="{00000000-0005-0000-0000-0000C4740000}"/>
    <cellStyle name="20% - Accent1 3 6 5 9" xfId="30058" xr:uid="{00000000-0005-0000-0000-0000C5740000}"/>
    <cellStyle name="20% - Accent1 3 6 5 9 2" xfId="30059" xr:uid="{00000000-0005-0000-0000-0000C6740000}"/>
    <cellStyle name="20% - Accent1 3 6 6" xfId="30060" xr:uid="{00000000-0005-0000-0000-0000C7740000}"/>
    <cellStyle name="20% - Accent1 3 6 6 2" xfId="30061" xr:uid="{00000000-0005-0000-0000-0000C8740000}"/>
    <cellStyle name="20% - Accent1 3 6 6 2 2" xfId="30062" xr:uid="{00000000-0005-0000-0000-0000C9740000}"/>
    <cellStyle name="20% - Accent1 3 6 6 2 2 2" xfId="30063" xr:uid="{00000000-0005-0000-0000-0000CA740000}"/>
    <cellStyle name="20% - Accent1 3 6 6 2 2 2 2" xfId="30064" xr:uid="{00000000-0005-0000-0000-0000CB740000}"/>
    <cellStyle name="20% - Accent1 3 6 6 2 2 3" xfId="30065" xr:uid="{00000000-0005-0000-0000-0000CC740000}"/>
    <cellStyle name="20% - Accent1 3 6 6 2 3" xfId="30066" xr:uid="{00000000-0005-0000-0000-0000CD740000}"/>
    <cellStyle name="20% - Accent1 3 6 6 2 3 2" xfId="30067" xr:uid="{00000000-0005-0000-0000-0000CE740000}"/>
    <cellStyle name="20% - Accent1 3 6 6 2 4" xfId="30068" xr:uid="{00000000-0005-0000-0000-0000CF740000}"/>
    <cellStyle name="20% - Accent1 3 6 6 3" xfId="30069" xr:uid="{00000000-0005-0000-0000-0000D0740000}"/>
    <cellStyle name="20% - Accent1 3 6 6 3 2" xfId="30070" xr:uid="{00000000-0005-0000-0000-0000D1740000}"/>
    <cellStyle name="20% - Accent1 3 6 6 3 2 2" xfId="30071" xr:uid="{00000000-0005-0000-0000-0000D2740000}"/>
    <cellStyle name="20% - Accent1 3 6 6 3 2 2 2" xfId="30072" xr:uid="{00000000-0005-0000-0000-0000D3740000}"/>
    <cellStyle name="20% - Accent1 3 6 6 3 2 3" xfId="30073" xr:uid="{00000000-0005-0000-0000-0000D4740000}"/>
    <cellStyle name="20% - Accent1 3 6 6 3 3" xfId="30074" xr:uid="{00000000-0005-0000-0000-0000D5740000}"/>
    <cellStyle name="20% - Accent1 3 6 6 3 3 2" xfId="30075" xr:uid="{00000000-0005-0000-0000-0000D6740000}"/>
    <cellStyle name="20% - Accent1 3 6 6 3 4" xfId="30076" xr:uid="{00000000-0005-0000-0000-0000D7740000}"/>
    <cellStyle name="20% - Accent1 3 6 6 4" xfId="30077" xr:uid="{00000000-0005-0000-0000-0000D8740000}"/>
    <cellStyle name="20% - Accent1 3 6 6 4 2" xfId="30078" xr:uid="{00000000-0005-0000-0000-0000D9740000}"/>
    <cellStyle name="20% - Accent1 3 6 6 4 2 2" xfId="30079" xr:uid="{00000000-0005-0000-0000-0000DA740000}"/>
    <cellStyle name="20% - Accent1 3 6 6 4 2 2 2" xfId="30080" xr:uid="{00000000-0005-0000-0000-0000DB740000}"/>
    <cellStyle name="20% - Accent1 3 6 6 4 2 3" xfId="30081" xr:uid="{00000000-0005-0000-0000-0000DC740000}"/>
    <cellStyle name="20% - Accent1 3 6 6 4 3" xfId="30082" xr:uid="{00000000-0005-0000-0000-0000DD740000}"/>
    <cellStyle name="20% - Accent1 3 6 6 4 3 2" xfId="30083" xr:uid="{00000000-0005-0000-0000-0000DE740000}"/>
    <cellStyle name="20% - Accent1 3 6 6 4 4" xfId="30084" xr:uid="{00000000-0005-0000-0000-0000DF740000}"/>
    <cellStyle name="20% - Accent1 3 6 6 5" xfId="30085" xr:uid="{00000000-0005-0000-0000-0000E0740000}"/>
    <cellStyle name="20% - Accent1 3 6 6 5 2" xfId="30086" xr:uid="{00000000-0005-0000-0000-0000E1740000}"/>
    <cellStyle name="20% - Accent1 3 6 6 5 2 2" xfId="30087" xr:uid="{00000000-0005-0000-0000-0000E2740000}"/>
    <cellStyle name="20% - Accent1 3 6 6 5 3" xfId="30088" xr:uid="{00000000-0005-0000-0000-0000E3740000}"/>
    <cellStyle name="20% - Accent1 3 6 6 6" xfId="30089" xr:uid="{00000000-0005-0000-0000-0000E4740000}"/>
    <cellStyle name="20% - Accent1 3 6 6 6 2" xfId="30090" xr:uid="{00000000-0005-0000-0000-0000E5740000}"/>
    <cellStyle name="20% - Accent1 3 6 6 6 2 2" xfId="30091" xr:uid="{00000000-0005-0000-0000-0000E6740000}"/>
    <cellStyle name="20% - Accent1 3 6 6 6 3" xfId="30092" xr:uid="{00000000-0005-0000-0000-0000E7740000}"/>
    <cellStyle name="20% - Accent1 3 6 6 7" xfId="30093" xr:uid="{00000000-0005-0000-0000-0000E8740000}"/>
    <cellStyle name="20% - Accent1 3 6 6 7 2" xfId="30094" xr:uid="{00000000-0005-0000-0000-0000E9740000}"/>
    <cellStyle name="20% - Accent1 3 6 6 8" xfId="30095" xr:uid="{00000000-0005-0000-0000-0000EA740000}"/>
    <cellStyle name="20% - Accent1 3 6 6 8 2" xfId="30096" xr:uid="{00000000-0005-0000-0000-0000EB740000}"/>
    <cellStyle name="20% - Accent1 3 6 6 9" xfId="30097" xr:uid="{00000000-0005-0000-0000-0000EC740000}"/>
    <cellStyle name="20% - Accent1 3 6 7" xfId="30098" xr:uid="{00000000-0005-0000-0000-0000ED740000}"/>
    <cellStyle name="20% - Accent1 3 6 7 2" xfId="30099" xr:uid="{00000000-0005-0000-0000-0000EE740000}"/>
    <cellStyle name="20% - Accent1 3 6 7 2 2" xfId="30100" xr:uid="{00000000-0005-0000-0000-0000EF740000}"/>
    <cellStyle name="20% - Accent1 3 6 7 2 2 2" xfId="30101" xr:uid="{00000000-0005-0000-0000-0000F0740000}"/>
    <cellStyle name="20% - Accent1 3 6 7 2 2 2 2" xfId="30102" xr:uid="{00000000-0005-0000-0000-0000F1740000}"/>
    <cellStyle name="20% - Accent1 3 6 7 2 2 3" xfId="30103" xr:uid="{00000000-0005-0000-0000-0000F2740000}"/>
    <cellStyle name="20% - Accent1 3 6 7 2 3" xfId="30104" xr:uid="{00000000-0005-0000-0000-0000F3740000}"/>
    <cellStyle name="20% - Accent1 3 6 7 2 3 2" xfId="30105" xr:uid="{00000000-0005-0000-0000-0000F4740000}"/>
    <cellStyle name="20% - Accent1 3 6 7 2 4" xfId="30106" xr:uid="{00000000-0005-0000-0000-0000F5740000}"/>
    <cellStyle name="20% - Accent1 3 6 7 3" xfId="30107" xr:uid="{00000000-0005-0000-0000-0000F6740000}"/>
    <cellStyle name="20% - Accent1 3 6 7 3 2" xfId="30108" xr:uid="{00000000-0005-0000-0000-0000F7740000}"/>
    <cellStyle name="20% - Accent1 3 6 7 3 2 2" xfId="30109" xr:uid="{00000000-0005-0000-0000-0000F8740000}"/>
    <cellStyle name="20% - Accent1 3 6 7 3 2 2 2" xfId="30110" xr:uid="{00000000-0005-0000-0000-0000F9740000}"/>
    <cellStyle name="20% - Accent1 3 6 7 3 2 3" xfId="30111" xr:uid="{00000000-0005-0000-0000-0000FA740000}"/>
    <cellStyle name="20% - Accent1 3 6 7 3 3" xfId="30112" xr:uid="{00000000-0005-0000-0000-0000FB740000}"/>
    <cellStyle name="20% - Accent1 3 6 7 3 3 2" xfId="30113" xr:uid="{00000000-0005-0000-0000-0000FC740000}"/>
    <cellStyle name="20% - Accent1 3 6 7 3 4" xfId="30114" xr:uid="{00000000-0005-0000-0000-0000FD740000}"/>
    <cellStyle name="20% - Accent1 3 6 7 4" xfId="30115" xr:uid="{00000000-0005-0000-0000-0000FE740000}"/>
    <cellStyle name="20% - Accent1 3 6 7 4 2" xfId="30116" xr:uid="{00000000-0005-0000-0000-0000FF740000}"/>
    <cellStyle name="20% - Accent1 3 6 7 4 2 2" xfId="30117" xr:uid="{00000000-0005-0000-0000-000000750000}"/>
    <cellStyle name="20% - Accent1 3 6 7 4 2 2 2" xfId="30118" xr:uid="{00000000-0005-0000-0000-000001750000}"/>
    <cellStyle name="20% - Accent1 3 6 7 4 2 3" xfId="30119" xr:uid="{00000000-0005-0000-0000-000002750000}"/>
    <cellStyle name="20% - Accent1 3 6 7 4 3" xfId="30120" xr:uid="{00000000-0005-0000-0000-000003750000}"/>
    <cellStyle name="20% - Accent1 3 6 7 4 3 2" xfId="30121" xr:uid="{00000000-0005-0000-0000-000004750000}"/>
    <cellStyle name="20% - Accent1 3 6 7 4 4" xfId="30122" xr:uid="{00000000-0005-0000-0000-000005750000}"/>
    <cellStyle name="20% - Accent1 3 6 7 5" xfId="30123" xr:uid="{00000000-0005-0000-0000-000006750000}"/>
    <cellStyle name="20% - Accent1 3 6 7 5 2" xfId="30124" xr:uid="{00000000-0005-0000-0000-000007750000}"/>
    <cellStyle name="20% - Accent1 3 6 7 5 2 2" xfId="30125" xr:uid="{00000000-0005-0000-0000-000008750000}"/>
    <cellStyle name="20% - Accent1 3 6 7 5 3" xfId="30126" xr:uid="{00000000-0005-0000-0000-000009750000}"/>
    <cellStyle name="20% - Accent1 3 6 7 6" xfId="30127" xr:uid="{00000000-0005-0000-0000-00000A750000}"/>
    <cellStyle name="20% - Accent1 3 6 7 6 2" xfId="30128" xr:uid="{00000000-0005-0000-0000-00000B750000}"/>
    <cellStyle name="20% - Accent1 3 6 7 6 2 2" xfId="30129" xr:uid="{00000000-0005-0000-0000-00000C750000}"/>
    <cellStyle name="20% - Accent1 3 6 7 6 3" xfId="30130" xr:uid="{00000000-0005-0000-0000-00000D750000}"/>
    <cellStyle name="20% - Accent1 3 6 7 7" xfId="30131" xr:uid="{00000000-0005-0000-0000-00000E750000}"/>
    <cellStyle name="20% - Accent1 3 6 7 7 2" xfId="30132" xr:uid="{00000000-0005-0000-0000-00000F750000}"/>
    <cellStyle name="20% - Accent1 3 6 7 8" xfId="30133" xr:uid="{00000000-0005-0000-0000-000010750000}"/>
    <cellStyle name="20% - Accent1 3 6 7 8 2" xfId="30134" xr:uid="{00000000-0005-0000-0000-000011750000}"/>
    <cellStyle name="20% - Accent1 3 6 7 9" xfId="30135" xr:uid="{00000000-0005-0000-0000-000012750000}"/>
    <cellStyle name="20% - Accent1 3 6 8" xfId="30136" xr:uid="{00000000-0005-0000-0000-000013750000}"/>
    <cellStyle name="20% - Accent1 3 6 8 2" xfId="30137" xr:uid="{00000000-0005-0000-0000-000014750000}"/>
    <cellStyle name="20% - Accent1 3 6 8 2 2" xfId="30138" xr:uid="{00000000-0005-0000-0000-000015750000}"/>
    <cellStyle name="20% - Accent1 3 6 8 2 2 2" xfId="30139" xr:uid="{00000000-0005-0000-0000-000016750000}"/>
    <cellStyle name="20% - Accent1 3 6 8 2 3" xfId="30140" xr:uid="{00000000-0005-0000-0000-000017750000}"/>
    <cellStyle name="20% - Accent1 3 6 8 3" xfId="30141" xr:uid="{00000000-0005-0000-0000-000018750000}"/>
    <cellStyle name="20% - Accent1 3 6 8 3 2" xfId="30142" xr:uid="{00000000-0005-0000-0000-000019750000}"/>
    <cellStyle name="20% - Accent1 3 6 8 4" xfId="30143" xr:uid="{00000000-0005-0000-0000-00001A750000}"/>
    <cellStyle name="20% - Accent1 3 6 9" xfId="30144" xr:uid="{00000000-0005-0000-0000-00001B750000}"/>
    <cellStyle name="20% - Accent1 3 6 9 2" xfId="30145" xr:uid="{00000000-0005-0000-0000-00001C750000}"/>
    <cellStyle name="20% - Accent1 3 6 9 2 2" xfId="30146" xr:uid="{00000000-0005-0000-0000-00001D750000}"/>
    <cellStyle name="20% - Accent1 3 6 9 2 2 2" xfId="30147" xr:uid="{00000000-0005-0000-0000-00001E750000}"/>
    <cellStyle name="20% - Accent1 3 6 9 2 3" xfId="30148" xr:uid="{00000000-0005-0000-0000-00001F750000}"/>
    <cellStyle name="20% - Accent1 3 6 9 3" xfId="30149" xr:uid="{00000000-0005-0000-0000-000020750000}"/>
    <cellStyle name="20% - Accent1 3 6 9 3 2" xfId="30150" xr:uid="{00000000-0005-0000-0000-000021750000}"/>
    <cellStyle name="20% - Accent1 3 6 9 4" xfId="30151" xr:uid="{00000000-0005-0000-0000-000022750000}"/>
    <cellStyle name="20% - Accent1 3 7" xfId="30152" xr:uid="{00000000-0005-0000-0000-000023750000}"/>
    <cellStyle name="20% - Accent1 3 7 10" xfId="30153" xr:uid="{00000000-0005-0000-0000-000024750000}"/>
    <cellStyle name="20% - Accent1 3 7 10 2" xfId="30154" xr:uid="{00000000-0005-0000-0000-000025750000}"/>
    <cellStyle name="20% - Accent1 3 7 10 2 2" xfId="30155" xr:uid="{00000000-0005-0000-0000-000026750000}"/>
    <cellStyle name="20% - Accent1 3 7 10 3" xfId="30156" xr:uid="{00000000-0005-0000-0000-000027750000}"/>
    <cellStyle name="20% - Accent1 3 7 11" xfId="30157" xr:uid="{00000000-0005-0000-0000-000028750000}"/>
    <cellStyle name="20% - Accent1 3 7 11 2" xfId="30158" xr:uid="{00000000-0005-0000-0000-000029750000}"/>
    <cellStyle name="20% - Accent1 3 7 11 2 2" xfId="30159" xr:uid="{00000000-0005-0000-0000-00002A750000}"/>
    <cellStyle name="20% - Accent1 3 7 11 3" xfId="30160" xr:uid="{00000000-0005-0000-0000-00002B750000}"/>
    <cellStyle name="20% - Accent1 3 7 12" xfId="30161" xr:uid="{00000000-0005-0000-0000-00002C750000}"/>
    <cellStyle name="20% - Accent1 3 7 12 2" xfId="30162" xr:uid="{00000000-0005-0000-0000-00002D750000}"/>
    <cellStyle name="20% - Accent1 3 7 13" xfId="30163" xr:uid="{00000000-0005-0000-0000-00002E750000}"/>
    <cellStyle name="20% - Accent1 3 7 13 2" xfId="30164" xr:uid="{00000000-0005-0000-0000-00002F750000}"/>
    <cellStyle name="20% - Accent1 3 7 14" xfId="30165" xr:uid="{00000000-0005-0000-0000-000030750000}"/>
    <cellStyle name="20% - Accent1 3 7 2" xfId="30166" xr:uid="{00000000-0005-0000-0000-000031750000}"/>
    <cellStyle name="20% - Accent1 3 7 2 10" xfId="30167" xr:uid="{00000000-0005-0000-0000-000032750000}"/>
    <cellStyle name="20% - Accent1 3 7 2 10 2" xfId="30168" xr:uid="{00000000-0005-0000-0000-000033750000}"/>
    <cellStyle name="20% - Accent1 3 7 2 11" xfId="30169" xr:uid="{00000000-0005-0000-0000-000034750000}"/>
    <cellStyle name="20% - Accent1 3 7 2 2" xfId="30170" xr:uid="{00000000-0005-0000-0000-000035750000}"/>
    <cellStyle name="20% - Accent1 3 7 2 2 2" xfId="30171" xr:uid="{00000000-0005-0000-0000-000036750000}"/>
    <cellStyle name="20% - Accent1 3 7 2 2 2 2" xfId="30172" xr:uid="{00000000-0005-0000-0000-000037750000}"/>
    <cellStyle name="20% - Accent1 3 7 2 2 2 2 2" xfId="30173" xr:uid="{00000000-0005-0000-0000-000038750000}"/>
    <cellStyle name="20% - Accent1 3 7 2 2 2 2 2 2" xfId="30174" xr:uid="{00000000-0005-0000-0000-000039750000}"/>
    <cellStyle name="20% - Accent1 3 7 2 2 2 2 3" xfId="30175" xr:uid="{00000000-0005-0000-0000-00003A750000}"/>
    <cellStyle name="20% - Accent1 3 7 2 2 2 3" xfId="30176" xr:uid="{00000000-0005-0000-0000-00003B750000}"/>
    <cellStyle name="20% - Accent1 3 7 2 2 2 3 2" xfId="30177" xr:uid="{00000000-0005-0000-0000-00003C750000}"/>
    <cellStyle name="20% - Accent1 3 7 2 2 2 4" xfId="30178" xr:uid="{00000000-0005-0000-0000-00003D750000}"/>
    <cellStyle name="20% - Accent1 3 7 2 2 3" xfId="30179" xr:uid="{00000000-0005-0000-0000-00003E750000}"/>
    <cellStyle name="20% - Accent1 3 7 2 2 3 2" xfId="30180" xr:uid="{00000000-0005-0000-0000-00003F750000}"/>
    <cellStyle name="20% - Accent1 3 7 2 2 3 2 2" xfId="30181" xr:uid="{00000000-0005-0000-0000-000040750000}"/>
    <cellStyle name="20% - Accent1 3 7 2 2 3 2 2 2" xfId="30182" xr:uid="{00000000-0005-0000-0000-000041750000}"/>
    <cellStyle name="20% - Accent1 3 7 2 2 3 2 3" xfId="30183" xr:uid="{00000000-0005-0000-0000-000042750000}"/>
    <cellStyle name="20% - Accent1 3 7 2 2 3 3" xfId="30184" xr:uid="{00000000-0005-0000-0000-000043750000}"/>
    <cellStyle name="20% - Accent1 3 7 2 2 3 3 2" xfId="30185" xr:uid="{00000000-0005-0000-0000-000044750000}"/>
    <cellStyle name="20% - Accent1 3 7 2 2 3 4" xfId="30186" xr:uid="{00000000-0005-0000-0000-000045750000}"/>
    <cellStyle name="20% - Accent1 3 7 2 2 4" xfId="30187" xr:uid="{00000000-0005-0000-0000-000046750000}"/>
    <cellStyle name="20% - Accent1 3 7 2 2 4 2" xfId="30188" xr:uid="{00000000-0005-0000-0000-000047750000}"/>
    <cellStyle name="20% - Accent1 3 7 2 2 4 2 2" xfId="30189" xr:uid="{00000000-0005-0000-0000-000048750000}"/>
    <cellStyle name="20% - Accent1 3 7 2 2 4 2 2 2" xfId="30190" xr:uid="{00000000-0005-0000-0000-000049750000}"/>
    <cellStyle name="20% - Accent1 3 7 2 2 4 2 3" xfId="30191" xr:uid="{00000000-0005-0000-0000-00004A750000}"/>
    <cellStyle name="20% - Accent1 3 7 2 2 4 3" xfId="30192" xr:uid="{00000000-0005-0000-0000-00004B750000}"/>
    <cellStyle name="20% - Accent1 3 7 2 2 4 3 2" xfId="30193" xr:uid="{00000000-0005-0000-0000-00004C750000}"/>
    <cellStyle name="20% - Accent1 3 7 2 2 4 4" xfId="30194" xr:uid="{00000000-0005-0000-0000-00004D750000}"/>
    <cellStyle name="20% - Accent1 3 7 2 2 5" xfId="30195" xr:uid="{00000000-0005-0000-0000-00004E750000}"/>
    <cellStyle name="20% - Accent1 3 7 2 2 5 2" xfId="30196" xr:uid="{00000000-0005-0000-0000-00004F750000}"/>
    <cellStyle name="20% - Accent1 3 7 2 2 5 2 2" xfId="30197" xr:uid="{00000000-0005-0000-0000-000050750000}"/>
    <cellStyle name="20% - Accent1 3 7 2 2 5 3" xfId="30198" xr:uid="{00000000-0005-0000-0000-000051750000}"/>
    <cellStyle name="20% - Accent1 3 7 2 2 6" xfId="30199" xr:uid="{00000000-0005-0000-0000-000052750000}"/>
    <cellStyle name="20% - Accent1 3 7 2 2 6 2" xfId="30200" xr:uid="{00000000-0005-0000-0000-000053750000}"/>
    <cellStyle name="20% - Accent1 3 7 2 2 6 2 2" xfId="30201" xr:uid="{00000000-0005-0000-0000-000054750000}"/>
    <cellStyle name="20% - Accent1 3 7 2 2 6 3" xfId="30202" xr:uid="{00000000-0005-0000-0000-000055750000}"/>
    <cellStyle name="20% - Accent1 3 7 2 2 7" xfId="30203" xr:uid="{00000000-0005-0000-0000-000056750000}"/>
    <cellStyle name="20% - Accent1 3 7 2 2 7 2" xfId="30204" xr:uid="{00000000-0005-0000-0000-000057750000}"/>
    <cellStyle name="20% - Accent1 3 7 2 2 8" xfId="30205" xr:uid="{00000000-0005-0000-0000-000058750000}"/>
    <cellStyle name="20% - Accent1 3 7 2 2 8 2" xfId="30206" xr:uid="{00000000-0005-0000-0000-000059750000}"/>
    <cellStyle name="20% - Accent1 3 7 2 2 9" xfId="30207" xr:uid="{00000000-0005-0000-0000-00005A750000}"/>
    <cellStyle name="20% - Accent1 3 7 2 3" xfId="30208" xr:uid="{00000000-0005-0000-0000-00005B750000}"/>
    <cellStyle name="20% - Accent1 3 7 2 3 2" xfId="30209" xr:uid="{00000000-0005-0000-0000-00005C750000}"/>
    <cellStyle name="20% - Accent1 3 7 2 3 2 2" xfId="30210" xr:uid="{00000000-0005-0000-0000-00005D750000}"/>
    <cellStyle name="20% - Accent1 3 7 2 3 2 2 2" xfId="30211" xr:uid="{00000000-0005-0000-0000-00005E750000}"/>
    <cellStyle name="20% - Accent1 3 7 2 3 2 2 2 2" xfId="30212" xr:uid="{00000000-0005-0000-0000-00005F750000}"/>
    <cellStyle name="20% - Accent1 3 7 2 3 2 2 3" xfId="30213" xr:uid="{00000000-0005-0000-0000-000060750000}"/>
    <cellStyle name="20% - Accent1 3 7 2 3 2 3" xfId="30214" xr:uid="{00000000-0005-0000-0000-000061750000}"/>
    <cellStyle name="20% - Accent1 3 7 2 3 2 3 2" xfId="30215" xr:uid="{00000000-0005-0000-0000-000062750000}"/>
    <cellStyle name="20% - Accent1 3 7 2 3 2 4" xfId="30216" xr:uid="{00000000-0005-0000-0000-000063750000}"/>
    <cellStyle name="20% - Accent1 3 7 2 3 3" xfId="30217" xr:uid="{00000000-0005-0000-0000-000064750000}"/>
    <cellStyle name="20% - Accent1 3 7 2 3 3 2" xfId="30218" xr:uid="{00000000-0005-0000-0000-000065750000}"/>
    <cellStyle name="20% - Accent1 3 7 2 3 3 2 2" xfId="30219" xr:uid="{00000000-0005-0000-0000-000066750000}"/>
    <cellStyle name="20% - Accent1 3 7 2 3 3 2 2 2" xfId="30220" xr:uid="{00000000-0005-0000-0000-000067750000}"/>
    <cellStyle name="20% - Accent1 3 7 2 3 3 2 3" xfId="30221" xr:uid="{00000000-0005-0000-0000-000068750000}"/>
    <cellStyle name="20% - Accent1 3 7 2 3 3 3" xfId="30222" xr:uid="{00000000-0005-0000-0000-000069750000}"/>
    <cellStyle name="20% - Accent1 3 7 2 3 3 3 2" xfId="30223" xr:uid="{00000000-0005-0000-0000-00006A750000}"/>
    <cellStyle name="20% - Accent1 3 7 2 3 3 4" xfId="30224" xr:uid="{00000000-0005-0000-0000-00006B750000}"/>
    <cellStyle name="20% - Accent1 3 7 2 3 4" xfId="30225" xr:uid="{00000000-0005-0000-0000-00006C750000}"/>
    <cellStyle name="20% - Accent1 3 7 2 3 4 2" xfId="30226" xr:uid="{00000000-0005-0000-0000-00006D750000}"/>
    <cellStyle name="20% - Accent1 3 7 2 3 4 2 2" xfId="30227" xr:uid="{00000000-0005-0000-0000-00006E750000}"/>
    <cellStyle name="20% - Accent1 3 7 2 3 4 2 2 2" xfId="30228" xr:uid="{00000000-0005-0000-0000-00006F750000}"/>
    <cellStyle name="20% - Accent1 3 7 2 3 4 2 3" xfId="30229" xr:uid="{00000000-0005-0000-0000-000070750000}"/>
    <cellStyle name="20% - Accent1 3 7 2 3 4 3" xfId="30230" xr:uid="{00000000-0005-0000-0000-000071750000}"/>
    <cellStyle name="20% - Accent1 3 7 2 3 4 3 2" xfId="30231" xr:uid="{00000000-0005-0000-0000-000072750000}"/>
    <cellStyle name="20% - Accent1 3 7 2 3 4 4" xfId="30232" xr:uid="{00000000-0005-0000-0000-000073750000}"/>
    <cellStyle name="20% - Accent1 3 7 2 3 5" xfId="30233" xr:uid="{00000000-0005-0000-0000-000074750000}"/>
    <cellStyle name="20% - Accent1 3 7 2 3 5 2" xfId="30234" xr:uid="{00000000-0005-0000-0000-000075750000}"/>
    <cellStyle name="20% - Accent1 3 7 2 3 5 2 2" xfId="30235" xr:uid="{00000000-0005-0000-0000-000076750000}"/>
    <cellStyle name="20% - Accent1 3 7 2 3 5 3" xfId="30236" xr:uid="{00000000-0005-0000-0000-000077750000}"/>
    <cellStyle name="20% - Accent1 3 7 2 3 6" xfId="30237" xr:uid="{00000000-0005-0000-0000-000078750000}"/>
    <cellStyle name="20% - Accent1 3 7 2 3 6 2" xfId="30238" xr:uid="{00000000-0005-0000-0000-000079750000}"/>
    <cellStyle name="20% - Accent1 3 7 2 3 6 2 2" xfId="30239" xr:uid="{00000000-0005-0000-0000-00007A750000}"/>
    <cellStyle name="20% - Accent1 3 7 2 3 6 3" xfId="30240" xr:uid="{00000000-0005-0000-0000-00007B750000}"/>
    <cellStyle name="20% - Accent1 3 7 2 3 7" xfId="30241" xr:uid="{00000000-0005-0000-0000-00007C750000}"/>
    <cellStyle name="20% - Accent1 3 7 2 3 7 2" xfId="30242" xr:uid="{00000000-0005-0000-0000-00007D750000}"/>
    <cellStyle name="20% - Accent1 3 7 2 3 8" xfId="30243" xr:uid="{00000000-0005-0000-0000-00007E750000}"/>
    <cellStyle name="20% - Accent1 3 7 2 3 8 2" xfId="30244" xr:uid="{00000000-0005-0000-0000-00007F750000}"/>
    <cellStyle name="20% - Accent1 3 7 2 3 9" xfId="30245" xr:uid="{00000000-0005-0000-0000-000080750000}"/>
    <cellStyle name="20% - Accent1 3 7 2 4" xfId="30246" xr:uid="{00000000-0005-0000-0000-000081750000}"/>
    <cellStyle name="20% - Accent1 3 7 2 4 2" xfId="30247" xr:uid="{00000000-0005-0000-0000-000082750000}"/>
    <cellStyle name="20% - Accent1 3 7 2 4 2 2" xfId="30248" xr:uid="{00000000-0005-0000-0000-000083750000}"/>
    <cellStyle name="20% - Accent1 3 7 2 4 2 2 2" xfId="30249" xr:uid="{00000000-0005-0000-0000-000084750000}"/>
    <cellStyle name="20% - Accent1 3 7 2 4 2 3" xfId="30250" xr:uid="{00000000-0005-0000-0000-000085750000}"/>
    <cellStyle name="20% - Accent1 3 7 2 4 3" xfId="30251" xr:uid="{00000000-0005-0000-0000-000086750000}"/>
    <cellStyle name="20% - Accent1 3 7 2 4 3 2" xfId="30252" xr:uid="{00000000-0005-0000-0000-000087750000}"/>
    <cellStyle name="20% - Accent1 3 7 2 4 4" xfId="30253" xr:uid="{00000000-0005-0000-0000-000088750000}"/>
    <cellStyle name="20% - Accent1 3 7 2 5" xfId="30254" xr:uid="{00000000-0005-0000-0000-000089750000}"/>
    <cellStyle name="20% - Accent1 3 7 2 5 2" xfId="30255" xr:uid="{00000000-0005-0000-0000-00008A750000}"/>
    <cellStyle name="20% - Accent1 3 7 2 5 2 2" xfId="30256" xr:uid="{00000000-0005-0000-0000-00008B750000}"/>
    <cellStyle name="20% - Accent1 3 7 2 5 2 2 2" xfId="30257" xr:uid="{00000000-0005-0000-0000-00008C750000}"/>
    <cellStyle name="20% - Accent1 3 7 2 5 2 3" xfId="30258" xr:uid="{00000000-0005-0000-0000-00008D750000}"/>
    <cellStyle name="20% - Accent1 3 7 2 5 3" xfId="30259" xr:uid="{00000000-0005-0000-0000-00008E750000}"/>
    <cellStyle name="20% - Accent1 3 7 2 5 3 2" xfId="30260" xr:uid="{00000000-0005-0000-0000-00008F750000}"/>
    <cellStyle name="20% - Accent1 3 7 2 5 4" xfId="30261" xr:uid="{00000000-0005-0000-0000-000090750000}"/>
    <cellStyle name="20% - Accent1 3 7 2 6" xfId="30262" xr:uid="{00000000-0005-0000-0000-000091750000}"/>
    <cellStyle name="20% - Accent1 3 7 2 6 2" xfId="30263" xr:uid="{00000000-0005-0000-0000-000092750000}"/>
    <cellStyle name="20% - Accent1 3 7 2 6 2 2" xfId="30264" xr:uid="{00000000-0005-0000-0000-000093750000}"/>
    <cellStyle name="20% - Accent1 3 7 2 6 2 2 2" xfId="30265" xr:uid="{00000000-0005-0000-0000-000094750000}"/>
    <cellStyle name="20% - Accent1 3 7 2 6 2 3" xfId="30266" xr:uid="{00000000-0005-0000-0000-000095750000}"/>
    <cellStyle name="20% - Accent1 3 7 2 6 3" xfId="30267" xr:uid="{00000000-0005-0000-0000-000096750000}"/>
    <cellStyle name="20% - Accent1 3 7 2 6 3 2" xfId="30268" xr:uid="{00000000-0005-0000-0000-000097750000}"/>
    <cellStyle name="20% - Accent1 3 7 2 6 4" xfId="30269" xr:uid="{00000000-0005-0000-0000-000098750000}"/>
    <cellStyle name="20% - Accent1 3 7 2 7" xfId="30270" xr:uid="{00000000-0005-0000-0000-000099750000}"/>
    <cellStyle name="20% - Accent1 3 7 2 7 2" xfId="30271" xr:uid="{00000000-0005-0000-0000-00009A750000}"/>
    <cellStyle name="20% - Accent1 3 7 2 7 2 2" xfId="30272" xr:uid="{00000000-0005-0000-0000-00009B750000}"/>
    <cellStyle name="20% - Accent1 3 7 2 7 3" xfId="30273" xr:uid="{00000000-0005-0000-0000-00009C750000}"/>
    <cellStyle name="20% - Accent1 3 7 2 8" xfId="30274" xr:uid="{00000000-0005-0000-0000-00009D750000}"/>
    <cellStyle name="20% - Accent1 3 7 2 8 2" xfId="30275" xr:uid="{00000000-0005-0000-0000-00009E750000}"/>
    <cellStyle name="20% - Accent1 3 7 2 8 2 2" xfId="30276" xr:uid="{00000000-0005-0000-0000-00009F750000}"/>
    <cellStyle name="20% - Accent1 3 7 2 8 3" xfId="30277" xr:uid="{00000000-0005-0000-0000-0000A0750000}"/>
    <cellStyle name="20% - Accent1 3 7 2 9" xfId="30278" xr:uid="{00000000-0005-0000-0000-0000A1750000}"/>
    <cellStyle name="20% - Accent1 3 7 2 9 2" xfId="30279" xr:uid="{00000000-0005-0000-0000-0000A2750000}"/>
    <cellStyle name="20% - Accent1 3 7 3" xfId="30280" xr:uid="{00000000-0005-0000-0000-0000A3750000}"/>
    <cellStyle name="20% - Accent1 3 7 3 10" xfId="30281" xr:uid="{00000000-0005-0000-0000-0000A4750000}"/>
    <cellStyle name="20% - Accent1 3 7 3 10 2" xfId="30282" xr:uid="{00000000-0005-0000-0000-0000A5750000}"/>
    <cellStyle name="20% - Accent1 3 7 3 11" xfId="30283" xr:uid="{00000000-0005-0000-0000-0000A6750000}"/>
    <cellStyle name="20% - Accent1 3 7 3 2" xfId="30284" xr:uid="{00000000-0005-0000-0000-0000A7750000}"/>
    <cellStyle name="20% - Accent1 3 7 3 2 2" xfId="30285" xr:uid="{00000000-0005-0000-0000-0000A8750000}"/>
    <cellStyle name="20% - Accent1 3 7 3 2 2 2" xfId="30286" xr:uid="{00000000-0005-0000-0000-0000A9750000}"/>
    <cellStyle name="20% - Accent1 3 7 3 2 2 2 2" xfId="30287" xr:uid="{00000000-0005-0000-0000-0000AA750000}"/>
    <cellStyle name="20% - Accent1 3 7 3 2 2 2 2 2" xfId="30288" xr:uid="{00000000-0005-0000-0000-0000AB750000}"/>
    <cellStyle name="20% - Accent1 3 7 3 2 2 2 3" xfId="30289" xr:uid="{00000000-0005-0000-0000-0000AC750000}"/>
    <cellStyle name="20% - Accent1 3 7 3 2 2 3" xfId="30290" xr:uid="{00000000-0005-0000-0000-0000AD750000}"/>
    <cellStyle name="20% - Accent1 3 7 3 2 2 3 2" xfId="30291" xr:uid="{00000000-0005-0000-0000-0000AE750000}"/>
    <cellStyle name="20% - Accent1 3 7 3 2 2 4" xfId="30292" xr:uid="{00000000-0005-0000-0000-0000AF750000}"/>
    <cellStyle name="20% - Accent1 3 7 3 2 3" xfId="30293" xr:uid="{00000000-0005-0000-0000-0000B0750000}"/>
    <cellStyle name="20% - Accent1 3 7 3 2 3 2" xfId="30294" xr:uid="{00000000-0005-0000-0000-0000B1750000}"/>
    <cellStyle name="20% - Accent1 3 7 3 2 3 2 2" xfId="30295" xr:uid="{00000000-0005-0000-0000-0000B2750000}"/>
    <cellStyle name="20% - Accent1 3 7 3 2 3 2 2 2" xfId="30296" xr:uid="{00000000-0005-0000-0000-0000B3750000}"/>
    <cellStyle name="20% - Accent1 3 7 3 2 3 2 3" xfId="30297" xr:uid="{00000000-0005-0000-0000-0000B4750000}"/>
    <cellStyle name="20% - Accent1 3 7 3 2 3 3" xfId="30298" xr:uid="{00000000-0005-0000-0000-0000B5750000}"/>
    <cellStyle name="20% - Accent1 3 7 3 2 3 3 2" xfId="30299" xr:uid="{00000000-0005-0000-0000-0000B6750000}"/>
    <cellStyle name="20% - Accent1 3 7 3 2 3 4" xfId="30300" xr:uid="{00000000-0005-0000-0000-0000B7750000}"/>
    <cellStyle name="20% - Accent1 3 7 3 2 4" xfId="30301" xr:uid="{00000000-0005-0000-0000-0000B8750000}"/>
    <cellStyle name="20% - Accent1 3 7 3 2 4 2" xfId="30302" xr:uid="{00000000-0005-0000-0000-0000B9750000}"/>
    <cellStyle name="20% - Accent1 3 7 3 2 4 2 2" xfId="30303" xr:uid="{00000000-0005-0000-0000-0000BA750000}"/>
    <cellStyle name="20% - Accent1 3 7 3 2 4 2 2 2" xfId="30304" xr:uid="{00000000-0005-0000-0000-0000BB750000}"/>
    <cellStyle name="20% - Accent1 3 7 3 2 4 2 3" xfId="30305" xr:uid="{00000000-0005-0000-0000-0000BC750000}"/>
    <cellStyle name="20% - Accent1 3 7 3 2 4 3" xfId="30306" xr:uid="{00000000-0005-0000-0000-0000BD750000}"/>
    <cellStyle name="20% - Accent1 3 7 3 2 4 3 2" xfId="30307" xr:uid="{00000000-0005-0000-0000-0000BE750000}"/>
    <cellStyle name="20% - Accent1 3 7 3 2 4 4" xfId="30308" xr:uid="{00000000-0005-0000-0000-0000BF750000}"/>
    <cellStyle name="20% - Accent1 3 7 3 2 5" xfId="30309" xr:uid="{00000000-0005-0000-0000-0000C0750000}"/>
    <cellStyle name="20% - Accent1 3 7 3 2 5 2" xfId="30310" xr:uid="{00000000-0005-0000-0000-0000C1750000}"/>
    <cellStyle name="20% - Accent1 3 7 3 2 5 2 2" xfId="30311" xr:uid="{00000000-0005-0000-0000-0000C2750000}"/>
    <cellStyle name="20% - Accent1 3 7 3 2 5 3" xfId="30312" xr:uid="{00000000-0005-0000-0000-0000C3750000}"/>
    <cellStyle name="20% - Accent1 3 7 3 2 6" xfId="30313" xr:uid="{00000000-0005-0000-0000-0000C4750000}"/>
    <cellStyle name="20% - Accent1 3 7 3 2 6 2" xfId="30314" xr:uid="{00000000-0005-0000-0000-0000C5750000}"/>
    <cellStyle name="20% - Accent1 3 7 3 2 6 2 2" xfId="30315" xr:uid="{00000000-0005-0000-0000-0000C6750000}"/>
    <cellStyle name="20% - Accent1 3 7 3 2 6 3" xfId="30316" xr:uid="{00000000-0005-0000-0000-0000C7750000}"/>
    <cellStyle name="20% - Accent1 3 7 3 2 7" xfId="30317" xr:uid="{00000000-0005-0000-0000-0000C8750000}"/>
    <cellStyle name="20% - Accent1 3 7 3 2 7 2" xfId="30318" xr:uid="{00000000-0005-0000-0000-0000C9750000}"/>
    <cellStyle name="20% - Accent1 3 7 3 2 8" xfId="30319" xr:uid="{00000000-0005-0000-0000-0000CA750000}"/>
    <cellStyle name="20% - Accent1 3 7 3 2 8 2" xfId="30320" xr:uid="{00000000-0005-0000-0000-0000CB750000}"/>
    <cellStyle name="20% - Accent1 3 7 3 2 9" xfId="30321" xr:uid="{00000000-0005-0000-0000-0000CC750000}"/>
    <cellStyle name="20% - Accent1 3 7 3 3" xfId="30322" xr:uid="{00000000-0005-0000-0000-0000CD750000}"/>
    <cellStyle name="20% - Accent1 3 7 3 3 2" xfId="30323" xr:uid="{00000000-0005-0000-0000-0000CE750000}"/>
    <cellStyle name="20% - Accent1 3 7 3 3 2 2" xfId="30324" xr:uid="{00000000-0005-0000-0000-0000CF750000}"/>
    <cellStyle name="20% - Accent1 3 7 3 3 2 2 2" xfId="30325" xr:uid="{00000000-0005-0000-0000-0000D0750000}"/>
    <cellStyle name="20% - Accent1 3 7 3 3 2 2 2 2" xfId="30326" xr:uid="{00000000-0005-0000-0000-0000D1750000}"/>
    <cellStyle name="20% - Accent1 3 7 3 3 2 2 3" xfId="30327" xr:uid="{00000000-0005-0000-0000-0000D2750000}"/>
    <cellStyle name="20% - Accent1 3 7 3 3 2 3" xfId="30328" xr:uid="{00000000-0005-0000-0000-0000D3750000}"/>
    <cellStyle name="20% - Accent1 3 7 3 3 2 3 2" xfId="30329" xr:uid="{00000000-0005-0000-0000-0000D4750000}"/>
    <cellStyle name="20% - Accent1 3 7 3 3 2 4" xfId="30330" xr:uid="{00000000-0005-0000-0000-0000D5750000}"/>
    <cellStyle name="20% - Accent1 3 7 3 3 3" xfId="30331" xr:uid="{00000000-0005-0000-0000-0000D6750000}"/>
    <cellStyle name="20% - Accent1 3 7 3 3 3 2" xfId="30332" xr:uid="{00000000-0005-0000-0000-0000D7750000}"/>
    <cellStyle name="20% - Accent1 3 7 3 3 3 2 2" xfId="30333" xr:uid="{00000000-0005-0000-0000-0000D8750000}"/>
    <cellStyle name="20% - Accent1 3 7 3 3 3 2 2 2" xfId="30334" xr:uid="{00000000-0005-0000-0000-0000D9750000}"/>
    <cellStyle name="20% - Accent1 3 7 3 3 3 2 3" xfId="30335" xr:uid="{00000000-0005-0000-0000-0000DA750000}"/>
    <cellStyle name="20% - Accent1 3 7 3 3 3 3" xfId="30336" xr:uid="{00000000-0005-0000-0000-0000DB750000}"/>
    <cellStyle name="20% - Accent1 3 7 3 3 3 3 2" xfId="30337" xr:uid="{00000000-0005-0000-0000-0000DC750000}"/>
    <cellStyle name="20% - Accent1 3 7 3 3 3 4" xfId="30338" xr:uid="{00000000-0005-0000-0000-0000DD750000}"/>
    <cellStyle name="20% - Accent1 3 7 3 3 4" xfId="30339" xr:uid="{00000000-0005-0000-0000-0000DE750000}"/>
    <cellStyle name="20% - Accent1 3 7 3 3 4 2" xfId="30340" xr:uid="{00000000-0005-0000-0000-0000DF750000}"/>
    <cellStyle name="20% - Accent1 3 7 3 3 4 2 2" xfId="30341" xr:uid="{00000000-0005-0000-0000-0000E0750000}"/>
    <cellStyle name="20% - Accent1 3 7 3 3 4 2 2 2" xfId="30342" xr:uid="{00000000-0005-0000-0000-0000E1750000}"/>
    <cellStyle name="20% - Accent1 3 7 3 3 4 2 3" xfId="30343" xr:uid="{00000000-0005-0000-0000-0000E2750000}"/>
    <cellStyle name="20% - Accent1 3 7 3 3 4 3" xfId="30344" xr:uid="{00000000-0005-0000-0000-0000E3750000}"/>
    <cellStyle name="20% - Accent1 3 7 3 3 4 3 2" xfId="30345" xr:uid="{00000000-0005-0000-0000-0000E4750000}"/>
    <cellStyle name="20% - Accent1 3 7 3 3 4 4" xfId="30346" xr:uid="{00000000-0005-0000-0000-0000E5750000}"/>
    <cellStyle name="20% - Accent1 3 7 3 3 5" xfId="30347" xr:uid="{00000000-0005-0000-0000-0000E6750000}"/>
    <cellStyle name="20% - Accent1 3 7 3 3 5 2" xfId="30348" xr:uid="{00000000-0005-0000-0000-0000E7750000}"/>
    <cellStyle name="20% - Accent1 3 7 3 3 5 2 2" xfId="30349" xr:uid="{00000000-0005-0000-0000-0000E8750000}"/>
    <cellStyle name="20% - Accent1 3 7 3 3 5 3" xfId="30350" xr:uid="{00000000-0005-0000-0000-0000E9750000}"/>
    <cellStyle name="20% - Accent1 3 7 3 3 6" xfId="30351" xr:uid="{00000000-0005-0000-0000-0000EA750000}"/>
    <cellStyle name="20% - Accent1 3 7 3 3 6 2" xfId="30352" xr:uid="{00000000-0005-0000-0000-0000EB750000}"/>
    <cellStyle name="20% - Accent1 3 7 3 3 6 2 2" xfId="30353" xr:uid="{00000000-0005-0000-0000-0000EC750000}"/>
    <cellStyle name="20% - Accent1 3 7 3 3 6 3" xfId="30354" xr:uid="{00000000-0005-0000-0000-0000ED750000}"/>
    <cellStyle name="20% - Accent1 3 7 3 3 7" xfId="30355" xr:uid="{00000000-0005-0000-0000-0000EE750000}"/>
    <cellStyle name="20% - Accent1 3 7 3 3 7 2" xfId="30356" xr:uid="{00000000-0005-0000-0000-0000EF750000}"/>
    <cellStyle name="20% - Accent1 3 7 3 3 8" xfId="30357" xr:uid="{00000000-0005-0000-0000-0000F0750000}"/>
    <cellStyle name="20% - Accent1 3 7 3 3 8 2" xfId="30358" xr:uid="{00000000-0005-0000-0000-0000F1750000}"/>
    <cellStyle name="20% - Accent1 3 7 3 3 9" xfId="30359" xr:uid="{00000000-0005-0000-0000-0000F2750000}"/>
    <cellStyle name="20% - Accent1 3 7 3 4" xfId="30360" xr:uid="{00000000-0005-0000-0000-0000F3750000}"/>
    <cellStyle name="20% - Accent1 3 7 3 4 2" xfId="30361" xr:uid="{00000000-0005-0000-0000-0000F4750000}"/>
    <cellStyle name="20% - Accent1 3 7 3 4 2 2" xfId="30362" xr:uid="{00000000-0005-0000-0000-0000F5750000}"/>
    <cellStyle name="20% - Accent1 3 7 3 4 2 2 2" xfId="30363" xr:uid="{00000000-0005-0000-0000-0000F6750000}"/>
    <cellStyle name="20% - Accent1 3 7 3 4 2 3" xfId="30364" xr:uid="{00000000-0005-0000-0000-0000F7750000}"/>
    <cellStyle name="20% - Accent1 3 7 3 4 3" xfId="30365" xr:uid="{00000000-0005-0000-0000-0000F8750000}"/>
    <cellStyle name="20% - Accent1 3 7 3 4 3 2" xfId="30366" xr:uid="{00000000-0005-0000-0000-0000F9750000}"/>
    <cellStyle name="20% - Accent1 3 7 3 4 4" xfId="30367" xr:uid="{00000000-0005-0000-0000-0000FA750000}"/>
    <cellStyle name="20% - Accent1 3 7 3 5" xfId="30368" xr:uid="{00000000-0005-0000-0000-0000FB750000}"/>
    <cellStyle name="20% - Accent1 3 7 3 5 2" xfId="30369" xr:uid="{00000000-0005-0000-0000-0000FC750000}"/>
    <cellStyle name="20% - Accent1 3 7 3 5 2 2" xfId="30370" xr:uid="{00000000-0005-0000-0000-0000FD750000}"/>
    <cellStyle name="20% - Accent1 3 7 3 5 2 2 2" xfId="30371" xr:uid="{00000000-0005-0000-0000-0000FE750000}"/>
    <cellStyle name="20% - Accent1 3 7 3 5 2 3" xfId="30372" xr:uid="{00000000-0005-0000-0000-0000FF750000}"/>
    <cellStyle name="20% - Accent1 3 7 3 5 3" xfId="30373" xr:uid="{00000000-0005-0000-0000-000000760000}"/>
    <cellStyle name="20% - Accent1 3 7 3 5 3 2" xfId="30374" xr:uid="{00000000-0005-0000-0000-000001760000}"/>
    <cellStyle name="20% - Accent1 3 7 3 5 4" xfId="30375" xr:uid="{00000000-0005-0000-0000-000002760000}"/>
    <cellStyle name="20% - Accent1 3 7 3 6" xfId="30376" xr:uid="{00000000-0005-0000-0000-000003760000}"/>
    <cellStyle name="20% - Accent1 3 7 3 6 2" xfId="30377" xr:uid="{00000000-0005-0000-0000-000004760000}"/>
    <cellStyle name="20% - Accent1 3 7 3 6 2 2" xfId="30378" xr:uid="{00000000-0005-0000-0000-000005760000}"/>
    <cellStyle name="20% - Accent1 3 7 3 6 2 2 2" xfId="30379" xr:uid="{00000000-0005-0000-0000-000006760000}"/>
    <cellStyle name="20% - Accent1 3 7 3 6 2 3" xfId="30380" xr:uid="{00000000-0005-0000-0000-000007760000}"/>
    <cellStyle name="20% - Accent1 3 7 3 6 3" xfId="30381" xr:uid="{00000000-0005-0000-0000-000008760000}"/>
    <cellStyle name="20% - Accent1 3 7 3 6 3 2" xfId="30382" xr:uid="{00000000-0005-0000-0000-000009760000}"/>
    <cellStyle name="20% - Accent1 3 7 3 6 4" xfId="30383" xr:uid="{00000000-0005-0000-0000-00000A760000}"/>
    <cellStyle name="20% - Accent1 3 7 3 7" xfId="30384" xr:uid="{00000000-0005-0000-0000-00000B760000}"/>
    <cellStyle name="20% - Accent1 3 7 3 7 2" xfId="30385" xr:uid="{00000000-0005-0000-0000-00000C760000}"/>
    <cellStyle name="20% - Accent1 3 7 3 7 2 2" xfId="30386" xr:uid="{00000000-0005-0000-0000-00000D760000}"/>
    <cellStyle name="20% - Accent1 3 7 3 7 3" xfId="30387" xr:uid="{00000000-0005-0000-0000-00000E760000}"/>
    <cellStyle name="20% - Accent1 3 7 3 8" xfId="30388" xr:uid="{00000000-0005-0000-0000-00000F760000}"/>
    <cellStyle name="20% - Accent1 3 7 3 8 2" xfId="30389" xr:uid="{00000000-0005-0000-0000-000010760000}"/>
    <cellStyle name="20% - Accent1 3 7 3 8 2 2" xfId="30390" xr:uid="{00000000-0005-0000-0000-000011760000}"/>
    <cellStyle name="20% - Accent1 3 7 3 8 3" xfId="30391" xr:uid="{00000000-0005-0000-0000-000012760000}"/>
    <cellStyle name="20% - Accent1 3 7 3 9" xfId="30392" xr:uid="{00000000-0005-0000-0000-000013760000}"/>
    <cellStyle name="20% - Accent1 3 7 3 9 2" xfId="30393" xr:uid="{00000000-0005-0000-0000-000014760000}"/>
    <cellStyle name="20% - Accent1 3 7 4" xfId="30394" xr:uid="{00000000-0005-0000-0000-000015760000}"/>
    <cellStyle name="20% - Accent1 3 7 4 10" xfId="30395" xr:uid="{00000000-0005-0000-0000-000016760000}"/>
    <cellStyle name="20% - Accent1 3 7 4 10 2" xfId="30396" xr:uid="{00000000-0005-0000-0000-000017760000}"/>
    <cellStyle name="20% - Accent1 3 7 4 11" xfId="30397" xr:uid="{00000000-0005-0000-0000-000018760000}"/>
    <cellStyle name="20% - Accent1 3 7 4 2" xfId="30398" xr:uid="{00000000-0005-0000-0000-000019760000}"/>
    <cellStyle name="20% - Accent1 3 7 4 2 2" xfId="30399" xr:uid="{00000000-0005-0000-0000-00001A760000}"/>
    <cellStyle name="20% - Accent1 3 7 4 2 2 2" xfId="30400" xr:uid="{00000000-0005-0000-0000-00001B760000}"/>
    <cellStyle name="20% - Accent1 3 7 4 2 2 2 2" xfId="30401" xr:uid="{00000000-0005-0000-0000-00001C760000}"/>
    <cellStyle name="20% - Accent1 3 7 4 2 2 2 2 2" xfId="30402" xr:uid="{00000000-0005-0000-0000-00001D760000}"/>
    <cellStyle name="20% - Accent1 3 7 4 2 2 2 3" xfId="30403" xr:uid="{00000000-0005-0000-0000-00001E760000}"/>
    <cellStyle name="20% - Accent1 3 7 4 2 2 3" xfId="30404" xr:uid="{00000000-0005-0000-0000-00001F760000}"/>
    <cellStyle name="20% - Accent1 3 7 4 2 2 3 2" xfId="30405" xr:uid="{00000000-0005-0000-0000-000020760000}"/>
    <cellStyle name="20% - Accent1 3 7 4 2 2 4" xfId="30406" xr:uid="{00000000-0005-0000-0000-000021760000}"/>
    <cellStyle name="20% - Accent1 3 7 4 2 3" xfId="30407" xr:uid="{00000000-0005-0000-0000-000022760000}"/>
    <cellStyle name="20% - Accent1 3 7 4 2 3 2" xfId="30408" xr:uid="{00000000-0005-0000-0000-000023760000}"/>
    <cellStyle name="20% - Accent1 3 7 4 2 3 2 2" xfId="30409" xr:uid="{00000000-0005-0000-0000-000024760000}"/>
    <cellStyle name="20% - Accent1 3 7 4 2 3 2 2 2" xfId="30410" xr:uid="{00000000-0005-0000-0000-000025760000}"/>
    <cellStyle name="20% - Accent1 3 7 4 2 3 2 3" xfId="30411" xr:uid="{00000000-0005-0000-0000-000026760000}"/>
    <cellStyle name="20% - Accent1 3 7 4 2 3 3" xfId="30412" xr:uid="{00000000-0005-0000-0000-000027760000}"/>
    <cellStyle name="20% - Accent1 3 7 4 2 3 3 2" xfId="30413" xr:uid="{00000000-0005-0000-0000-000028760000}"/>
    <cellStyle name="20% - Accent1 3 7 4 2 3 4" xfId="30414" xr:uid="{00000000-0005-0000-0000-000029760000}"/>
    <cellStyle name="20% - Accent1 3 7 4 2 4" xfId="30415" xr:uid="{00000000-0005-0000-0000-00002A760000}"/>
    <cellStyle name="20% - Accent1 3 7 4 2 4 2" xfId="30416" xr:uid="{00000000-0005-0000-0000-00002B760000}"/>
    <cellStyle name="20% - Accent1 3 7 4 2 4 2 2" xfId="30417" xr:uid="{00000000-0005-0000-0000-00002C760000}"/>
    <cellStyle name="20% - Accent1 3 7 4 2 4 2 2 2" xfId="30418" xr:uid="{00000000-0005-0000-0000-00002D760000}"/>
    <cellStyle name="20% - Accent1 3 7 4 2 4 2 3" xfId="30419" xr:uid="{00000000-0005-0000-0000-00002E760000}"/>
    <cellStyle name="20% - Accent1 3 7 4 2 4 3" xfId="30420" xr:uid="{00000000-0005-0000-0000-00002F760000}"/>
    <cellStyle name="20% - Accent1 3 7 4 2 4 3 2" xfId="30421" xr:uid="{00000000-0005-0000-0000-000030760000}"/>
    <cellStyle name="20% - Accent1 3 7 4 2 4 4" xfId="30422" xr:uid="{00000000-0005-0000-0000-000031760000}"/>
    <cellStyle name="20% - Accent1 3 7 4 2 5" xfId="30423" xr:uid="{00000000-0005-0000-0000-000032760000}"/>
    <cellStyle name="20% - Accent1 3 7 4 2 5 2" xfId="30424" xr:uid="{00000000-0005-0000-0000-000033760000}"/>
    <cellStyle name="20% - Accent1 3 7 4 2 5 2 2" xfId="30425" xr:uid="{00000000-0005-0000-0000-000034760000}"/>
    <cellStyle name="20% - Accent1 3 7 4 2 5 3" xfId="30426" xr:uid="{00000000-0005-0000-0000-000035760000}"/>
    <cellStyle name="20% - Accent1 3 7 4 2 6" xfId="30427" xr:uid="{00000000-0005-0000-0000-000036760000}"/>
    <cellStyle name="20% - Accent1 3 7 4 2 6 2" xfId="30428" xr:uid="{00000000-0005-0000-0000-000037760000}"/>
    <cellStyle name="20% - Accent1 3 7 4 2 6 2 2" xfId="30429" xr:uid="{00000000-0005-0000-0000-000038760000}"/>
    <cellStyle name="20% - Accent1 3 7 4 2 6 3" xfId="30430" xr:uid="{00000000-0005-0000-0000-000039760000}"/>
    <cellStyle name="20% - Accent1 3 7 4 2 7" xfId="30431" xr:uid="{00000000-0005-0000-0000-00003A760000}"/>
    <cellStyle name="20% - Accent1 3 7 4 2 7 2" xfId="30432" xr:uid="{00000000-0005-0000-0000-00003B760000}"/>
    <cellStyle name="20% - Accent1 3 7 4 2 8" xfId="30433" xr:uid="{00000000-0005-0000-0000-00003C760000}"/>
    <cellStyle name="20% - Accent1 3 7 4 2 8 2" xfId="30434" xr:uid="{00000000-0005-0000-0000-00003D760000}"/>
    <cellStyle name="20% - Accent1 3 7 4 2 9" xfId="30435" xr:uid="{00000000-0005-0000-0000-00003E760000}"/>
    <cellStyle name="20% - Accent1 3 7 4 3" xfId="30436" xr:uid="{00000000-0005-0000-0000-00003F760000}"/>
    <cellStyle name="20% - Accent1 3 7 4 3 2" xfId="30437" xr:uid="{00000000-0005-0000-0000-000040760000}"/>
    <cellStyle name="20% - Accent1 3 7 4 3 2 2" xfId="30438" xr:uid="{00000000-0005-0000-0000-000041760000}"/>
    <cellStyle name="20% - Accent1 3 7 4 3 2 2 2" xfId="30439" xr:uid="{00000000-0005-0000-0000-000042760000}"/>
    <cellStyle name="20% - Accent1 3 7 4 3 2 2 2 2" xfId="30440" xr:uid="{00000000-0005-0000-0000-000043760000}"/>
    <cellStyle name="20% - Accent1 3 7 4 3 2 2 3" xfId="30441" xr:uid="{00000000-0005-0000-0000-000044760000}"/>
    <cellStyle name="20% - Accent1 3 7 4 3 2 3" xfId="30442" xr:uid="{00000000-0005-0000-0000-000045760000}"/>
    <cellStyle name="20% - Accent1 3 7 4 3 2 3 2" xfId="30443" xr:uid="{00000000-0005-0000-0000-000046760000}"/>
    <cellStyle name="20% - Accent1 3 7 4 3 2 4" xfId="30444" xr:uid="{00000000-0005-0000-0000-000047760000}"/>
    <cellStyle name="20% - Accent1 3 7 4 3 3" xfId="30445" xr:uid="{00000000-0005-0000-0000-000048760000}"/>
    <cellStyle name="20% - Accent1 3 7 4 3 3 2" xfId="30446" xr:uid="{00000000-0005-0000-0000-000049760000}"/>
    <cellStyle name="20% - Accent1 3 7 4 3 3 2 2" xfId="30447" xr:uid="{00000000-0005-0000-0000-00004A760000}"/>
    <cellStyle name="20% - Accent1 3 7 4 3 3 2 2 2" xfId="30448" xr:uid="{00000000-0005-0000-0000-00004B760000}"/>
    <cellStyle name="20% - Accent1 3 7 4 3 3 2 3" xfId="30449" xr:uid="{00000000-0005-0000-0000-00004C760000}"/>
    <cellStyle name="20% - Accent1 3 7 4 3 3 3" xfId="30450" xr:uid="{00000000-0005-0000-0000-00004D760000}"/>
    <cellStyle name="20% - Accent1 3 7 4 3 3 3 2" xfId="30451" xr:uid="{00000000-0005-0000-0000-00004E760000}"/>
    <cellStyle name="20% - Accent1 3 7 4 3 3 4" xfId="30452" xr:uid="{00000000-0005-0000-0000-00004F760000}"/>
    <cellStyle name="20% - Accent1 3 7 4 3 4" xfId="30453" xr:uid="{00000000-0005-0000-0000-000050760000}"/>
    <cellStyle name="20% - Accent1 3 7 4 3 4 2" xfId="30454" xr:uid="{00000000-0005-0000-0000-000051760000}"/>
    <cellStyle name="20% - Accent1 3 7 4 3 4 2 2" xfId="30455" xr:uid="{00000000-0005-0000-0000-000052760000}"/>
    <cellStyle name="20% - Accent1 3 7 4 3 4 2 2 2" xfId="30456" xr:uid="{00000000-0005-0000-0000-000053760000}"/>
    <cellStyle name="20% - Accent1 3 7 4 3 4 2 3" xfId="30457" xr:uid="{00000000-0005-0000-0000-000054760000}"/>
    <cellStyle name="20% - Accent1 3 7 4 3 4 3" xfId="30458" xr:uid="{00000000-0005-0000-0000-000055760000}"/>
    <cellStyle name="20% - Accent1 3 7 4 3 4 3 2" xfId="30459" xr:uid="{00000000-0005-0000-0000-000056760000}"/>
    <cellStyle name="20% - Accent1 3 7 4 3 4 4" xfId="30460" xr:uid="{00000000-0005-0000-0000-000057760000}"/>
    <cellStyle name="20% - Accent1 3 7 4 3 5" xfId="30461" xr:uid="{00000000-0005-0000-0000-000058760000}"/>
    <cellStyle name="20% - Accent1 3 7 4 3 5 2" xfId="30462" xr:uid="{00000000-0005-0000-0000-000059760000}"/>
    <cellStyle name="20% - Accent1 3 7 4 3 5 2 2" xfId="30463" xr:uid="{00000000-0005-0000-0000-00005A760000}"/>
    <cellStyle name="20% - Accent1 3 7 4 3 5 3" xfId="30464" xr:uid="{00000000-0005-0000-0000-00005B760000}"/>
    <cellStyle name="20% - Accent1 3 7 4 3 6" xfId="30465" xr:uid="{00000000-0005-0000-0000-00005C760000}"/>
    <cellStyle name="20% - Accent1 3 7 4 3 6 2" xfId="30466" xr:uid="{00000000-0005-0000-0000-00005D760000}"/>
    <cellStyle name="20% - Accent1 3 7 4 3 6 2 2" xfId="30467" xr:uid="{00000000-0005-0000-0000-00005E760000}"/>
    <cellStyle name="20% - Accent1 3 7 4 3 6 3" xfId="30468" xr:uid="{00000000-0005-0000-0000-00005F760000}"/>
    <cellStyle name="20% - Accent1 3 7 4 3 7" xfId="30469" xr:uid="{00000000-0005-0000-0000-000060760000}"/>
    <cellStyle name="20% - Accent1 3 7 4 3 7 2" xfId="30470" xr:uid="{00000000-0005-0000-0000-000061760000}"/>
    <cellStyle name="20% - Accent1 3 7 4 3 8" xfId="30471" xr:uid="{00000000-0005-0000-0000-000062760000}"/>
    <cellStyle name="20% - Accent1 3 7 4 3 8 2" xfId="30472" xr:uid="{00000000-0005-0000-0000-000063760000}"/>
    <cellStyle name="20% - Accent1 3 7 4 3 9" xfId="30473" xr:uid="{00000000-0005-0000-0000-000064760000}"/>
    <cellStyle name="20% - Accent1 3 7 4 4" xfId="30474" xr:uid="{00000000-0005-0000-0000-000065760000}"/>
    <cellStyle name="20% - Accent1 3 7 4 4 2" xfId="30475" xr:uid="{00000000-0005-0000-0000-000066760000}"/>
    <cellStyle name="20% - Accent1 3 7 4 4 2 2" xfId="30476" xr:uid="{00000000-0005-0000-0000-000067760000}"/>
    <cellStyle name="20% - Accent1 3 7 4 4 2 2 2" xfId="30477" xr:uid="{00000000-0005-0000-0000-000068760000}"/>
    <cellStyle name="20% - Accent1 3 7 4 4 2 3" xfId="30478" xr:uid="{00000000-0005-0000-0000-000069760000}"/>
    <cellStyle name="20% - Accent1 3 7 4 4 3" xfId="30479" xr:uid="{00000000-0005-0000-0000-00006A760000}"/>
    <cellStyle name="20% - Accent1 3 7 4 4 3 2" xfId="30480" xr:uid="{00000000-0005-0000-0000-00006B760000}"/>
    <cellStyle name="20% - Accent1 3 7 4 4 4" xfId="30481" xr:uid="{00000000-0005-0000-0000-00006C760000}"/>
    <cellStyle name="20% - Accent1 3 7 4 5" xfId="30482" xr:uid="{00000000-0005-0000-0000-00006D760000}"/>
    <cellStyle name="20% - Accent1 3 7 4 5 2" xfId="30483" xr:uid="{00000000-0005-0000-0000-00006E760000}"/>
    <cellStyle name="20% - Accent1 3 7 4 5 2 2" xfId="30484" xr:uid="{00000000-0005-0000-0000-00006F760000}"/>
    <cellStyle name="20% - Accent1 3 7 4 5 2 2 2" xfId="30485" xr:uid="{00000000-0005-0000-0000-000070760000}"/>
    <cellStyle name="20% - Accent1 3 7 4 5 2 3" xfId="30486" xr:uid="{00000000-0005-0000-0000-000071760000}"/>
    <cellStyle name="20% - Accent1 3 7 4 5 3" xfId="30487" xr:uid="{00000000-0005-0000-0000-000072760000}"/>
    <cellStyle name="20% - Accent1 3 7 4 5 3 2" xfId="30488" xr:uid="{00000000-0005-0000-0000-000073760000}"/>
    <cellStyle name="20% - Accent1 3 7 4 5 4" xfId="30489" xr:uid="{00000000-0005-0000-0000-000074760000}"/>
    <cellStyle name="20% - Accent1 3 7 4 6" xfId="30490" xr:uid="{00000000-0005-0000-0000-000075760000}"/>
    <cellStyle name="20% - Accent1 3 7 4 6 2" xfId="30491" xr:uid="{00000000-0005-0000-0000-000076760000}"/>
    <cellStyle name="20% - Accent1 3 7 4 6 2 2" xfId="30492" xr:uid="{00000000-0005-0000-0000-000077760000}"/>
    <cellStyle name="20% - Accent1 3 7 4 6 2 2 2" xfId="30493" xr:uid="{00000000-0005-0000-0000-000078760000}"/>
    <cellStyle name="20% - Accent1 3 7 4 6 2 3" xfId="30494" xr:uid="{00000000-0005-0000-0000-000079760000}"/>
    <cellStyle name="20% - Accent1 3 7 4 6 3" xfId="30495" xr:uid="{00000000-0005-0000-0000-00007A760000}"/>
    <cellStyle name="20% - Accent1 3 7 4 6 3 2" xfId="30496" xr:uid="{00000000-0005-0000-0000-00007B760000}"/>
    <cellStyle name="20% - Accent1 3 7 4 6 4" xfId="30497" xr:uid="{00000000-0005-0000-0000-00007C760000}"/>
    <cellStyle name="20% - Accent1 3 7 4 7" xfId="30498" xr:uid="{00000000-0005-0000-0000-00007D760000}"/>
    <cellStyle name="20% - Accent1 3 7 4 7 2" xfId="30499" xr:uid="{00000000-0005-0000-0000-00007E760000}"/>
    <cellStyle name="20% - Accent1 3 7 4 7 2 2" xfId="30500" xr:uid="{00000000-0005-0000-0000-00007F760000}"/>
    <cellStyle name="20% - Accent1 3 7 4 7 3" xfId="30501" xr:uid="{00000000-0005-0000-0000-000080760000}"/>
    <cellStyle name="20% - Accent1 3 7 4 8" xfId="30502" xr:uid="{00000000-0005-0000-0000-000081760000}"/>
    <cellStyle name="20% - Accent1 3 7 4 8 2" xfId="30503" xr:uid="{00000000-0005-0000-0000-000082760000}"/>
    <cellStyle name="20% - Accent1 3 7 4 8 2 2" xfId="30504" xr:uid="{00000000-0005-0000-0000-000083760000}"/>
    <cellStyle name="20% - Accent1 3 7 4 8 3" xfId="30505" xr:uid="{00000000-0005-0000-0000-000084760000}"/>
    <cellStyle name="20% - Accent1 3 7 4 9" xfId="30506" xr:uid="{00000000-0005-0000-0000-000085760000}"/>
    <cellStyle name="20% - Accent1 3 7 4 9 2" xfId="30507" xr:uid="{00000000-0005-0000-0000-000086760000}"/>
    <cellStyle name="20% - Accent1 3 7 5" xfId="30508" xr:uid="{00000000-0005-0000-0000-000087760000}"/>
    <cellStyle name="20% - Accent1 3 7 5 2" xfId="30509" xr:uid="{00000000-0005-0000-0000-000088760000}"/>
    <cellStyle name="20% - Accent1 3 7 5 2 2" xfId="30510" xr:uid="{00000000-0005-0000-0000-000089760000}"/>
    <cellStyle name="20% - Accent1 3 7 5 2 2 2" xfId="30511" xr:uid="{00000000-0005-0000-0000-00008A760000}"/>
    <cellStyle name="20% - Accent1 3 7 5 2 2 2 2" xfId="30512" xr:uid="{00000000-0005-0000-0000-00008B760000}"/>
    <cellStyle name="20% - Accent1 3 7 5 2 2 3" xfId="30513" xr:uid="{00000000-0005-0000-0000-00008C760000}"/>
    <cellStyle name="20% - Accent1 3 7 5 2 3" xfId="30514" xr:uid="{00000000-0005-0000-0000-00008D760000}"/>
    <cellStyle name="20% - Accent1 3 7 5 2 3 2" xfId="30515" xr:uid="{00000000-0005-0000-0000-00008E760000}"/>
    <cellStyle name="20% - Accent1 3 7 5 2 4" xfId="30516" xr:uid="{00000000-0005-0000-0000-00008F760000}"/>
    <cellStyle name="20% - Accent1 3 7 5 3" xfId="30517" xr:uid="{00000000-0005-0000-0000-000090760000}"/>
    <cellStyle name="20% - Accent1 3 7 5 3 2" xfId="30518" xr:uid="{00000000-0005-0000-0000-000091760000}"/>
    <cellStyle name="20% - Accent1 3 7 5 3 2 2" xfId="30519" xr:uid="{00000000-0005-0000-0000-000092760000}"/>
    <cellStyle name="20% - Accent1 3 7 5 3 2 2 2" xfId="30520" xr:uid="{00000000-0005-0000-0000-000093760000}"/>
    <cellStyle name="20% - Accent1 3 7 5 3 2 3" xfId="30521" xr:uid="{00000000-0005-0000-0000-000094760000}"/>
    <cellStyle name="20% - Accent1 3 7 5 3 3" xfId="30522" xr:uid="{00000000-0005-0000-0000-000095760000}"/>
    <cellStyle name="20% - Accent1 3 7 5 3 3 2" xfId="30523" xr:uid="{00000000-0005-0000-0000-000096760000}"/>
    <cellStyle name="20% - Accent1 3 7 5 3 4" xfId="30524" xr:uid="{00000000-0005-0000-0000-000097760000}"/>
    <cellStyle name="20% - Accent1 3 7 5 4" xfId="30525" xr:uid="{00000000-0005-0000-0000-000098760000}"/>
    <cellStyle name="20% - Accent1 3 7 5 4 2" xfId="30526" xr:uid="{00000000-0005-0000-0000-000099760000}"/>
    <cellStyle name="20% - Accent1 3 7 5 4 2 2" xfId="30527" xr:uid="{00000000-0005-0000-0000-00009A760000}"/>
    <cellStyle name="20% - Accent1 3 7 5 4 2 2 2" xfId="30528" xr:uid="{00000000-0005-0000-0000-00009B760000}"/>
    <cellStyle name="20% - Accent1 3 7 5 4 2 3" xfId="30529" xr:uid="{00000000-0005-0000-0000-00009C760000}"/>
    <cellStyle name="20% - Accent1 3 7 5 4 3" xfId="30530" xr:uid="{00000000-0005-0000-0000-00009D760000}"/>
    <cellStyle name="20% - Accent1 3 7 5 4 3 2" xfId="30531" xr:uid="{00000000-0005-0000-0000-00009E760000}"/>
    <cellStyle name="20% - Accent1 3 7 5 4 4" xfId="30532" xr:uid="{00000000-0005-0000-0000-00009F760000}"/>
    <cellStyle name="20% - Accent1 3 7 5 5" xfId="30533" xr:uid="{00000000-0005-0000-0000-0000A0760000}"/>
    <cellStyle name="20% - Accent1 3 7 5 5 2" xfId="30534" xr:uid="{00000000-0005-0000-0000-0000A1760000}"/>
    <cellStyle name="20% - Accent1 3 7 5 5 2 2" xfId="30535" xr:uid="{00000000-0005-0000-0000-0000A2760000}"/>
    <cellStyle name="20% - Accent1 3 7 5 5 3" xfId="30536" xr:uid="{00000000-0005-0000-0000-0000A3760000}"/>
    <cellStyle name="20% - Accent1 3 7 5 6" xfId="30537" xr:uid="{00000000-0005-0000-0000-0000A4760000}"/>
    <cellStyle name="20% - Accent1 3 7 5 6 2" xfId="30538" xr:uid="{00000000-0005-0000-0000-0000A5760000}"/>
    <cellStyle name="20% - Accent1 3 7 5 6 2 2" xfId="30539" xr:uid="{00000000-0005-0000-0000-0000A6760000}"/>
    <cellStyle name="20% - Accent1 3 7 5 6 3" xfId="30540" xr:uid="{00000000-0005-0000-0000-0000A7760000}"/>
    <cellStyle name="20% - Accent1 3 7 5 7" xfId="30541" xr:uid="{00000000-0005-0000-0000-0000A8760000}"/>
    <cellStyle name="20% - Accent1 3 7 5 7 2" xfId="30542" xr:uid="{00000000-0005-0000-0000-0000A9760000}"/>
    <cellStyle name="20% - Accent1 3 7 5 8" xfId="30543" xr:uid="{00000000-0005-0000-0000-0000AA760000}"/>
    <cellStyle name="20% - Accent1 3 7 5 8 2" xfId="30544" xr:uid="{00000000-0005-0000-0000-0000AB760000}"/>
    <cellStyle name="20% - Accent1 3 7 5 9" xfId="30545" xr:uid="{00000000-0005-0000-0000-0000AC760000}"/>
    <cellStyle name="20% - Accent1 3 7 6" xfId="30546" xr:uid="{00000000-0005-0000-0000-0000AD760000}"/>
    <cellStyle name="20% - Accent1 3 7 6 2" xfId="30547" xr:uid="{00000000-0005-0000-0000-0000AE760000}"/>
    <cellStyle name="20% - Accent1 3 7 6 2 2" xfId="30548" xr:uid="{00000000-0005-0000-0000-0000AF760000}"/>
    <cellStyle name="20% - Accent1 3 7 6 2 2 2" xfId="30549" xr:uid="{00000000-0005-0000-0000-0000B0760000}"/>
    <cellStyle name="20% - Accent1 3 7 6 2 2 2 2" xfId="30550" xr:uid="{00000000-0005-0000-0000-0000B1760000}"/>
    <cellStyle name="20% - Accent1 3 7 6 2 2 3" xfId="30551" xr:uid="{00000000-0005-0000-0000-0000B2760000}"/>
    <cellStyle name="20% - Accent1 3 7 6 2 3" xfId="30552" xr:uid="{00000000-0005-0000-0000-0000B3760000}"/>
    <cellStyle name="20% - Accent1 3 7 6 2 3 2" xfId="30553" xr:uid="{00000000-0005-0000-0000-0000B4760000}"/>
    <cellStyle name="20% - Accent1 3 7 6 2 4" xfId="30554" xr:uid="{00000000-0005-0000-0000-0000B5760000}"/>
    <cellStyle name="20% - Accent1 3 7 6 3" xfId="30555" xr:uid="{00000000-0005-0000-0000-0000B6760000}"/>
    <cellStyle name="20% - Accent1 3 7 6 3 2" xfId="30556" xr:uid="{00000000-0005-0000-0000-0000B7760000}"/>
    <cellStyle name="20% - Accent1 3 7 6 3 2 2" xfId="30557" xr:uid="{00000000-0005-0000-0000-0000B8760000}"/>
    <cellStyle name="20% - Accent1 3 7 6 3 2 2 2" xfId="30558" xr:uid="{00000000-0005-0000-0000-0000B9760000}"/>
    <cellStyle name="20% - Accent1 3 7 6 3 2 3" xfId="30559" xr:uid="{00000000-0005-0000-0000-0000BA760000}"/>
    <cellStyle name="20% - Accent1 3 7 6 3 3" xfId="30560" xr:uid="{00000000-0005-0000-0000-0000BB760000}"/>
    <cellStyle name="20% - Accent1 3 7 6 3 3 2" xfId="30561" xr:uid="{00000000-0005-0000-0000-0000BC760000}"/>
    <cellStyle name="20% - Accent1 3 7 6 3 4" xfId="30562" xr:uid="{00000000-0005-0000-0000-0000BD760000}"/>
    <cellStyle name="20% - Accent1 3 7 6 4" xfId="30563" xr:uid="{00000000-0005-0000-0000-0000BE760000}"/>
    <cellStyle name="20% - Accent1 3 7 6 4 2" xfId="30564" xr:uid="{00000000-0005-0000-0000-0000BF760000}"/>
    <cellStyle name="20% - Accent1 3 7 6 4 2 2" xfId="30565" xr:uid="{00000000-0005-0000-0000-0000C0760000}"/>
    <cellStyle name="20% - Accent1 3 7 6 4 2 2 2" xfId="30566" xr:uid="{00000000-0005-0000-0000-0000C1760000}"/>
    <cellStyle name="20% - Accent1 3 7 6 4 2 3" xfId="30567" xr:uid="{00000000-0005-0000-0000-0000C2760000}"/>
    <cellStyle name="20% - Accent1 3 7 6 4 3" xfId="30568" xr:uid="{00000000-0005-0000-0000-0000C3760000}"/>
    <cellStyle name="20% - Accent1 3 7 6 4 3 2" xfId="30569" xr:uid="{00000000-0005-0000-0000-0000C4760000}"/>
    <cellStyle name="20% - Accent1 3 7 6 4 4" xfId="30570" xr:uid="{00000000-0005-0000-0000-0000C5760000}"/>
    <cellStyle name="20% - Accent1 3 7 6 5" xfId="30571" xr:uid="{00000000-0005-0000-0000-0000C6760000}"/>
    <cellStyle name="20% - Accent1 3 7 6 5 2" xfId="30572" xr:uid="{00000000-0005-0000-0000-0000C7760000}"/>
    <cellStyle name="20% - Accent1 3 7 6 5 2 2" xfId="30573" xr:uid="{00000000-0005-0000-0000-0000C8760000}"/>
    <cellStyle name="20% - Accent1 3 7 6 5 3" xfId="30574" xr:uid="{00000000-0005-0000-0000-0000C9760000}"/>
    <cellStyle name="20% - Accent1 3 7 6 6" xfId="30575" xr:uid="{00000000-0005-0000-0000-0000CA760000}"/>
    <cellStyle name="20% - Accent1 3 7 6 6 2" xfId="30576" xr:uid="{00000000-0005-0000-0000-0000CB760000}"/>
    <cellStyle name="20% - Accent1 3 7 6 6 2 2" xfId="30577" xr:uid="{00000000-0005-0000-0000-0000CC760000}"/>
    <cellStyle name="20% - Accent1 3 7 6 6 3" xfId="30578" xr:uid="{00000000-0005-0000-0000-0000CD760000}"/>
    <cellStyle name="20% - Accent1 3 7 6 7" xfId="30579" xr:uid="{00000000-0005-0000-0000-0000CE760000}"/>
    <cellStyle name="20% - Accent1 3 7 6 7 2" xfId="30580" xr:uid="{00000000-0005-0000-0000-0000CF760000}"/>
    <cellStyle name="20% - Accent1 3 7 6 8" xfId="30581" xr:uid="{00000000-0005-0000-0000-0000D0760000}"/>
    <cellStyle name="20% - Accent1 3 7 6 8 2" xfId="30582" xr:uid="{00000000-0005-0000-0000-0000D1760000}"/>
    <cellStyle name="20% - Accent1 3 7 6 9" xfId="30583" xr:uid="{00000000-0005-0000-0000-0000D2760000}"/>
    <cellStyle name="20% - Accent1 3 7 7" xfId="30584" xr:uid="{00000000-0005-0000-0000-0000D3760000}"/>
    <cellStyle name="20% - Accent1 3 7 7 2" xfId="30585" xr:uid="{00000000-0005-0000-0000-0000D4760000}"/>
    <cellStyle name="20% - Accent1 3 7 7 2 2" xfId="30586" xr:uid="{00000000-0005-0000-0000-0000D5760000}"/>
    <cellStyle name="20% - Accent1 3 7 7 2 2 2" xfId="30587" xr:uid="{00000000-0005-0000-0000-0000D6760000}"/>
    <cellStyle name="20% - Accent1 3 7 7 2 3" xfId="30588" xr:uid="{00000000-0005-0000-0000-0000D7760000}"/>
    <cellStyle name="20% - Accent1 3 7 7 3" xfId="30589" xr:uid="{00000000-0005-0000-0000-0000D8760000}"/>
    <cellStyle name="20% - Accent1 3 7 7 3 2" xfId="30590" xr:uid="{00000000-0005-0000-0000-0000D9760000}"/>
    <cellStyle name="20% - Accent1 3 7 7 4" xfId="30591" xr:uid="{00000000-0005-0000-0000-0000DA760000}"/>
    <cellStyle name="20% - Accent1 3 7 8" xfId="30592" xr:uid="{00000000-0005-0000-0000-0000DB760000}"/>
    <cellStyle name="20% - Accent1 3 7 8 2" xfId="30593" xr:uid="{00000000-0005-0000-0000-0000DC760000}"/>
    <cellStyle name="20% - Accent1 3 7 8 2 2" xfId="30594" xr:uid="{00000000-0005-0000-0000-0000DD760000}"/>
    <cellStyle name="20% - Accent1 3 7 8 2 2 2" xfId="30595" xr:uid="{00000000-0005-0000-0000-0000DE760000}"/>
    <cellStyle name="20% - Accent1 3 7 8 2 3" xfId="30596" xr:uid="{00000000-0005-0000-0000-0000DF760000}"/>
    <cellStyle name="20% - Accent1 3 7 8 3" xfId="30597" xr:uid="{00000000-0005-0000-0000-0000E0760000}"/>
    <cellStyle name="20% - Accent1 3 7 8 3 2" xfId="30598" xr:uid="{00000000-0005-0000-0000-0000E1760000}"/>
    <cellStyle name="20% - Accent1 3 7 8 4" xfId="30599" xr:uid="{00000000-0005-0000-0000-0000E2760000}"/>
    <cellStyle name="20% - Accent1 3 7 9" xfId="30600" xr:uid="{00000000-0005-0000-0000-0000E3760000}"/>
    <cellStyle name="20% - Accent1 3 7 9 2" xfId="30601" xr:uid="{00000000-0005-0000-0000-0000E4760000}"/>
    <cellStyle name="20% - Accent1 3 7 9 2 2" xfId="30602" xr:uid="{00000000-0005-0000-0000-0000E5760000}"/>
    <cellStyle name="20% - Accent1 3 7 9 2 2 2" xfId="30603" xr:uid="{00000000-0005-0000-0000-0000E6760000}"/>
    <cellStyle name="20% - Accent1 3 7 9 2 3" xfId="30604" xr:uid="{00000000-0005-0000-0000-0000E7760000}"/>
    <cellStyle name="20% - Accent1 3 7 9 3" xfId="30605" xr:uid="{00000000-0005-0000-0000-0000E8760000}"/>
    <cellStyle name="20% - Accent1 3 7 9 3 2" xfId="30606" xr:uid="{00000000-0005-0000-0000-0000E9760000}"/>
    <cellStyle name="20% - Accent1 3 7 9 4" xfId="30607" xr:uid="{00000000-0005-0000-0000-0000EA760000}"/>
    <cellStyle name="20% - Accent1 3 8" xfId="30608" xr:uid="{00000000-0005-0000-0000-0000EB760000}"/>
    <cellStyle name="20% - Accent1 3 8 10" xfId="30609" xr:uid="{00000000-0005-0000-0000-0000EC760000}"/>
    <cellStyle name="20% - Accent1 3 8 10 2" xfId="30610" xr:uid="{00000000-0005-0000-0000-0000ED760000}"/>
    <cellStyle name="20% - Accent1 3 8 11" xfId="30611" xr:uid="{00000000-0005-0000-0000-0000EE760000}"/>
    <cellStyle name="20% - Accent1 3 8 11 2" xfId="30612" xr:uid="{00000000-0005-0000-0000-0000EF760000}"/>
    <cellStyle name="20% - Accent1 3 8 12" xfId="30613" xr:uid="{00000000-0005-0000-0000-0000F0760000}"/>
    <cellStyle name="20% - Accent1 3 8 2" xfId="30614" xr:uid="{00000000-0005-0000-0000-0000F1760000}"/>
    <cellStyle name="20% - Accent1 3 8 2 10" xfId="30615" xr:uid="{00000000-0005-0000-0000-0000F2760000}"/>
    <cellStyle name="20% - Accent1 3 8 2 10 2" xfId="30616" xr:uid="{00000000-0005-0000-0000-0000F3760000}"/>
    <cellStyle name="20% - Accent1 3 8 2 11" xfId="30617" xr:uid="{00000000-0005-0000-0000-0000F4760000}"/>
    <cellStyle name="20% - Accent1 3 8 2 2" xfId="30618" xr:uid="{00000000-0005-0000-0000-0000F5760000}"/>
    <cellStyle name="20% - Accent1 3 8 2 2 2" xfId="30619" xr:uid="{00000000-0005-0000-0000-0000F6760000}"/>
    <cellStyle name="20% - Accent1 3 8 2 2 2 2" xfId="30620" xr:uid="{00000000-0005-0000-0000-0000F7760000}"/>
    <cellStyle name="20% - Accent1 3 8 2 2 2 2 2" xfId="30621" xr:uid="{00000000-0005-0000-0000-0000F8760000}"/>
    <cellStyle name="20% - Accent1 3 8 2 2 2 2 2 2" xfId="30622" xr:uid="{00000000-0005-0000-0000-0000F9760000}"/>
    <cellStyle name="20% - Accent1 3 8 2 2 2 2 3" xfId="30623" xr:uid="{00000000-0005-0000-0000-0000FA760000}"/>
    <cellStyle name="20% - Accent1 3 8 2 2 2 3" xfId="30624" xr:uid="{00000000-0005-0000-0000-0000FB760000}"/>
    <cellStyle name="20% - Accent1 3 8 2 2 2 3 2" xfId="30625" xr:uid="{00000000-0005-0000-0000-0000FC760000}"/>
    <cellStyle name="20% - Accent1 3 8 2 2 2 4" xfId="30626" xr:uid="{00000000-0005-0000-0000-0000FD760000}"/>
    <cellStyle name="20% - Accent1 3 8 2 2 3" xfId="30627" xr:uid="{00000000-0005-0000-0000-0000FE760000}"/>
    <cellStyle name="20% - Accent1 3 8 2 2 3 2" xfId="30628" xr:uid="{00000000-0005-0000-0000-0000FF760000}"/>
    <cellStyle name="20% - Accent1 3 8 2 2 3 2 2" xfId="30629" xr:uid="{00000000-0005-0000-0000-000000770000}"/>
    <cellStyle name="20% - Accent1 3 8 2 2 3 2 2 2" xfId="30630" xr:uid="{00000000-0005-0000-0000-000001770000}"/>
    <cellStyle name="20% - Accent1 3 8 2 2 3 2 3" xfId="30631" xr:uid="{00000000-0005-0000-0000-000002770000}"/>
    <cellStyle name="20% - Accent1 3 8 2 2 3 3" xfId="30632" xr:uid="{00000000-0005-0000-0000-000003770000}"/>
    <cellStyle name="20% - Accent1 3 8 2 2 3 3 2" xfId="30633" xr:uid="{00000000-0005-0000-0000-000004770000}"/>
    <cellStyle name="20% - Accent1 3 8 2 2 3 4" xfId="30634" xr:uid="{00000000-0005-0000-0000-000005770000}"/>
    <cellStyle name="20% - Accent1 3 8 2 2 4" xfId="30635" xr:uid="{00000000-0005-0000-0000-000006770000}"/>
    <cellStyle name="20% - Accent1 3 8 2 2 4 2" xfId="30636" xr:uid="{00000000-0005-0000-0000-000007770000}"/>
    <cellStyle name="20% - Accent1 3 8 2 2 4 2 2" xfId="30637" xr:uid="{00000000-0005-0000-0000-000008770000}"/>
    <cellStyle name="20% - Accent1 3 8 2 2 4 2 2 2" xfId="30638" xr:uid="{00000000-0005-0000-0000-000009770000}"/>
    <cellStyle name="20% - Accent1 3 8 2 2 4 2 3" xfId="30639" xr:uid="{00000000-0005-0000-0000-00000A770000}"/>
    <cellStyle name="20% - Accent1 3 8 2 2 4 3" xfId="30640" xr:uid="{00000000-0005-0000-0000-00000B770000}"/>
    <cellStyle name="20% - Accent1 3 8 2 2 4 3 2" xfId="30641" xr:uid="{00000000-0005-0000-0000-00000C770000}"/>
    <cellStyle name="20% - Accent1 3 8 2 2 4 4" xfId="30642" xr:uid="{00000000-0005-0000-0000-00000D770000}"/>
    <cellStyle name="20% - Accent1 3 8 2 2 5" xfId="30643" xr:uid="{00000000-0005-0000-0000-00000E770000}"/>
    <cellStyle name="20% - Accent1 3 8 2 2 5 2" xfId="30644" xr:uid="{00000000-0005-0000-0000-00000F770000}"/>
    <cellStyle name="20% - Accent1 3 8 2 2 5 2 2" xfId="30645" xr:uid="{00000000-0005-0000-0000-000010770000}"/>
    <cellStyle name="20% - Accent1 3 8 2 2 5 3" xfId="30646" xr:uid="{00000000-0005-0000-0000-000011770000}"/>
    <cellStyle name="20% - Accent1 3 8 2 2 6" xfId="30647" xr:uid="{00000000-0005-0000-0000-000012770000}"/>
    <cellStyle name="20% - Accent1 3 8 2 2 6 2" xfId="30648" xr:uid="{00000000-0005-0000-0000-000013770000}"/>
    <cellStyle name="20% - Accent1 3 8 2 2 6 2 2" xfId="30649" xr:uid="{00000000-0005-0000-0000-000014770000}"/>
    <cellStyle name="20% - Accent1 3 8 2 2 6 3" xfId="30650" xr:uid="{00000000-0005-0000-0000-000015770000}"/>
    <cellStyle name="20% - Accent1 3 8 2 2 7" xfId="30651" xr:uid="{00000000-0005-0000-0000-000016770000}"/>
    <cellStyle name="20% - Accent1 3 8 2 2 7 2" xfId="30652" xr:uid="{00000000-0005-0000-0000-000017770000}"/>
    <cellStyle name="20% - Accent1 3 8 2 2 8" xfId="30653" xr:uid="{00000000-0005-0000-0000-000018770000}"/>
    <cellStyle name="20% - Accent1 3 8 2 2 8 2" xfId="30654" xr:uid="{00000000-0005-0000-0000-000019770000}"/>
    <cellStyle name="20% - Accent1 3 8 2 2 9" xfId="30655" xr:uid="{00000000-0005-0000-0000-00001A770000}"/>
    <cellStyle name="20% - Accent1 3 8 2 3" xfId="30656" xr:uid="{00000000-0005-0000-0000-00001B770000}"/>
    <cellStyle name="20% - Accent1 3 8 2 3 2" xfId="30657" xr:uid="{00000000-0005-0000-0000-00001C770000}"/>
    <cellStyle name="20% - Accent1 3 8 2 3 2 2" xfId="30658" xr:uid="{00000000-0005-0000-0000-00001D770000}"/>
    <cellStyle name="20% - Accent1 3 8 2 3 2 2 2" xfId="30659" xr:uid="{00000000-0005-0000-0000-00001E770000}"/>
    <cellStyle name="20% - Accent1 3 8 2 3 2 2 2 2" xfId="30660" xr:uid="{00000000-0005-0000-0000-00001F770000}"/>
    <cellStyle name="20% - Accent1 3 8 2 3 2 2 3" xfId="30661" xr:uid="{00000000-0005-0000-0000-000020770000}"/>
    <cellStyle name="20% - Accent1 3 8 2 3 2 3" xfId="30662" xr:uid="{00000000-0005-0000-0000-000021770000}"/>
    <cellStyle name="20% - Accent1 3 8 2 3 2 3 2" xfId="30663" xr:uid="{00000000-0005-0000-0000-000022770000}"/>
    <cellStyle name="20% - Accent1 3 8 2 3 2 4" xfId="30664" xr:uid="{00000000-0005-0000-0000-000023770000}"/>
    <cellStyle name="20% - Accent1 3 8 2 3 3" xfId="30665" xr:uid="{00000000-0005-0000-0000-000024770000}"/>
    <cellStyle name="20% - Accent1 3 8 2 3 3 2" xfId="30666" xr:uid="{00000000-0005-0000-0000-000025770000}"/>
    <cellStyle name="20% - Accent1 3 8 2 3 3 2 2" xfId="30667" xr:uid="{00000000-0005-0000-0000-000026770000}"/>
    <cellStyle name="20% - Accent1 3 8 2 3 3 2 2 2" xfId="30668" xr:uid="{00000000-0005-0000-0000-000027770000}"/>
    <cellStyle name="20% - Accent1 3 8 2 3 3 2 3" xfId="30669" xr:uid="{00000000-0005-0000-0000-000028770000}"/>
    <cellStyle name="20% - Accent1 3 8 2 3 3 3" xfId="30670" xr:uid="{00000000-0005-0000-0000-000029770000}"/>
    <cellStyle name="20% - Accent1 3 8 2 3 3 3 2" xfId="30671" xr:uid="{00000000-0005-0000-0000-00002A770000}"/>
    <cellStyle name="20% - Accent1 3 8 2 3 3 4" xfId="30672" xr:uid="{00000000-0005-0000-0000-00002B770000}"/>
    <cellStyle name="20% - Accent1 3 8 2 3 4" xfId="30673" xr:uid="{00000000-0005-0000-0000-00002C770000}"/>
    <cellStyle name="20% - Accent1 3 8 2 3 4 2" xfId="30674" xr:uid="{00000000-0005-0000-0000-00002D770000}"/>
    <cellStyle name="20% - Accent1 3 8 2 3 4 2 2" xfId="30675" xr:uid="{00000000-0005-0000-0000-00002E770000}"/>
    <cellStyle name="20% - Accent1 3 8 2 3 4 2 2 2" xfId="30676" xr:uid="{00000000-0005-0000-0000-00002F770000}"/>
    <cellStyle name="20% - Accent1 3 8 2 3 4 2 3" xfId="30677" xr:uid="{00000000-0005-0000-0000-000030770000}"/>
    <cellStyle name="20% - Accent1 3 8 2 3 4 3" xfId="30678" xr:uid="{00000000-0005-0000-0000-000031770000}"/>
    <cellStyle name="20% - Accent1 3 8 2 3 4 3 2" xfId="30679" xr:uid="{00000000-0005-0000-0000-000032770000}"/>
    <cellStyle name="20% - Accent1 3 8 2 3 4 4" xfId="30680" xr:uid="{00000000-0005-0000-0000-000033770000}"/>
    <cellStyle name="20% - Accent1 3 8 2 3 5" xfId="30681" xr:uid="{00000000-0005-0000-0000-000034770000}"/>
    <cellStyle name="20% - Accent1 3 8 2 3 5 2" xfId="30682" xr:uid="{00000000-0005-0000-0000-000035770000}"/>
    <cellStyle name="20% - Accent1 3 8 2 3 5 2 2" xfId="30683" xr:uid="{00000000-0005-0000-0000-000036770000}"/>
    <cellStyle name="20% - Accent1 3 8 2 3 5 3" xfId="30684" xr:uid="{00000000-0005-0000-0000-000037770000}"/>
    <cellStyle name="20% - Accent1 3 8 2 3 6" xfId="30685" xr:uid="{00000000-0005-0000-0000-000038770000}"/>
    <cellStyle name="20% - Accent1 3 8 2 3 6 2" xfId="30686" xr:uid="{00000000-0005-0000-0000-000039770000}"/>
    <cellStyle name="20% - Accent1 3 8 2 3 6 2 2" xfId="30687" xr:uid="{00000000-0005-0000-0000-00003A770000}"/>
    <cellStyle name="20% - Accent1 3 8 2 3 6 3" xfId="30688" xr:uid="{00000000-0005-0000-0000-00003B770000}"/>
    <cellStyle name="20% - Accent1 3 8 2 3 7" xfId="30689" xr:uid="{00000000-0005-0000-0000-00003C770000}"/>
    <cellStyle name="20% - Accent1 3 8 2 3 7 2" xfId="30690" xr:uid="{00000000-0005-0000-0000-00003D770000}"/>
    <cellStyle name="20% - Accent1 3 8 2 3 8" xfId="30691" xr:uid="{00000000-0005-0000-0000-00003E770000}"/>
    <cellStyle name="20% - Accent1 3 8 2 3 8 2" xfId="30692" xr:uid="{00000000-0005-0000-0000-00003F770000}"/>
    <cellStyle name="20% - Accent1 3 8 2 3 9" xfId="30693" xr:uid="{00000000-0005-0000-0000-000040770000}"/>
    <cellStyle name="20% - Accent1 3 8 2 4" xfId="30694" xr:uid="{00000000-0005-0000-0000-000041770000}"/>
    <cellStyle name="20% - Accent1 3 8 2 4 2" xfId="30695" xr:uid="{00000000-0005-0000-0000-000042770000}"/>
    <cellStyle name="20% - Accent1 3 8 2 4 2 2" xfId="30696" xr:uid="{00000000-0005-0000-0000-000043770000}"/>
    <cellStyle name="20% - Accent1 3 8 2 4 2 2 2" xfId="30697" xr:uid="{00000000-0005-0000-0000-000044770000}"/>
    <cellStyle name="20% - Accent1 3 8 2 4 2 3" xfId="30698" xr:uid="{00000000-0005-0000-0000-000045770000}"/>
    <cellStyle name="20% - Accent1 3 8 2 4 3" xfId="30699" xr:uid="{00000000-0005-0000-0000-000046770000}"/>
    <cellStyle name="20% - Accent1 3 8 2 4 3 2" xfId="30700" xr:uid="{00000000-0005-0000-0000-000047770000}"/>
    <cellStyle name="20% - Accent1 3 8 2 4 4" xfId="30701" xr:uid="{00000000-0005-0000-0000-000048770000}"/>
    <cellStyle name="20% - Accent1 3 8 2 5" xfId="30702" xr:uid="{00000000-0005-0000-0000-000049770000}"/>
    <cellStyle name="20% - Accent1 3 8 2 5 2" xfId="30703" xr:uid="{00000000-0005-0000-0000-00004A770000}"/>
    <cellStyle name="20% - Accent1 3 8 2 5 2 2" xfId="30704" xr:uid="{00000000-0005-0000-0000-00004B770000}"/>
    <cellStyle name="20% - Accent1 3 8 2 5 2 2 2" xfId="30705" xr:uid="{00000000-0005-0000-0000-00004C770000}"/>
    <cellStyle name="20% - Accent1 3 8 2 5 2 3" xfId="30706" xr:uid="{00000000-0005-0000-0000-00004D770000}"/>
    <cellStyle name="20% - Accent1 3 8 2 5 3" xfId="30707" xr:uid="{00000000-0005-0000-0000-00004E770000}"/>
    <cellStyle name="20% - Accent1 3 8 2 5 3 2" xfId="30708" xr:uid="{00000000-0005-0000-0000-00004F770000}"/>
    <cellStyle name="20% - Accent1 3 8 2 5 4" xfId="30709" xr:uid="{00000000-0005-0000-0000-000050770000}"/>
    <cellStyle name="20% - Accent1 3 8 2 6" xfId="30710" xr:uid="{00000000-0005-0000-0000-000051770000}"/>
    <cellStyle name="20% - Accent1 3 8 2 6 2" xfId="30711" xr:uid="{00000000-0005-0000-0000-000052770000}"/>
    <cellStyle name="20% - Accent1 3 8 2 6 2 2" xfId="30712" xr:uid="{00000000-0005-0000-0000-000053770000}"/>
    <cellStyle name="20% - Accent1 3 8 2 6 2 2 2" xfId="30713" xr:uid="{00000000-0005-0000-0000-000054770000}"/>
    <cellStyle name="20% - Accent1 3 8 2 6 2 3" xfId="30714" xr:uid="{00000000-0005-0000-0000-000055770000}"/>
    <cellStyle name="20% - Accent1 3 8 2 6 3" xfId="30715" xr:uid="{00000000-0005-0000-0000-000056770000}"/>
    <cellStyle name="20% - Accent1 3 8 2 6 3 2" xfId="30716" xr:uid="{00000000-0005-0000-0000-000057770000}"/>
    <cellStyle name="20% - Accent1 3 8 2 6 4" xfId="30717" xr:uid="{00000000-0005-0000-0000-000058770000}"/>
    <cellStyle name="20% - Accent1 3 8 2 7" xfId="30718" xr:uid="{00000000-0005-0000-0000-000059770000}"/>
    <cellStyle name="20% - Accent1 3 8 2 7 2" xfId="30719" xr:uid="{00000000-0005-0000-0000-00005A770000}"/>
    <cellStyle name="20% - Accent1 3 8 2 7 2 2" xfId="30720" xr:uid="{00000000-0005-0000-0000-00005B770000}"/>
    <cellStyle name="20% - Accent1 3 8 2 7 3" xfId="30721" xr:uid="{00000000-0005-0000-0000-00005C770000}"/>
    <cellStyle name="20% - Accent1 3 8 2 8" xfId="30722" xr:uid="{00000000-0005-0000-0000-00005D770000}"/>
    <cellStyle name="20% - Accent1 3 8 2 8 2" xfId="30723" xr:uid="{00000000-0005-0000-0000-00005E770000}"/>
    <cellStyle name="20% - Accent1 3 8 2 8 2 2" xfId="30724" xr:uid="{00000000-0005-0000-0000-00005F770000}"/>
    <cellStyle name="20% - Accent1 3 8 2 8 3" xfId="30725" xr:uid="{00000000-0005-0000-0000-000060770000}"/>
    <cellStyle name="20% - Accent1 3 8 2 9" xfId="30726" xr:uid="{00000000-0005-0000-0000-000061770000}"/>
    <cellStyle name="20% - Accent1 3 8 2 9 2" xfId="30727" xr:uid="{00000000-0005-0000-0000-000062770000}"/>
    <cellStyle name="20% - Accent1 3 8 3" xfId="30728" xr:uid="{00000000-0005-0000-0000-000063770000}"/>
    <cellStyle name="20% - Accent1 3 8 3 2" xfId="30729" xr:uid="{00000000-0005-0000-0000-000064770000}"/>
    <cellStyle name="20% - Accent1 3 8 3 2 2" xfId="30730" xr:uid="{00000000-0005-0000-0000-000065770000}"/>
    <cellStyle name="20% - Accent1 3 8 3 2 2 2" xfId="30731" xr:uid="{00000000-0005-0000-0000-000066770000}"/>
    <cellStyle name="20% - Accent1 3 8 3 2 2 2 2" xfId="30732" xr:uid="{00000000-0005-0000-0000-000067770000}"/>
    <cellStyle name="20% - Accent1 3 8 3 2 2 3" xfId="30733" xr:uid="{00000000-0005-0000-0000-000068770000}"/>
    <cellStyle name="20% - Accent1 3 8 3 2 3" xfId="30734" xr:uid="{00000000-0005-0000-0000-000069770000}"/>
    <cellStyle name="20% - Accent1 3 8 3 2 3 2" xfId="30735" xr:uid="{00000000-0005-0000-0000-00006A770000}"/>
    <cellStyle name="20% - Accent1 3 8 3 2 4" xfId="30736" xr:uid="{00000000-0005-0000-0000-00006B770000}"/>
    <cellStyle name="20% - Accent1 3 8 3 3" xfId="30737" xr:uid="{00000000-0005-0000-0000-00006C770000}"/>
    <cellStyle name="20% - Accent1 3 8 3 3 2" xfId="30738" xr:uid="{00000000-0005-0000-0000-00006D770000}"/>
    <cellStyle name="20% - Accent1 3 8 3 3 2 2" xfId="30739" xr:uid="{00000000-0005-0000-0000-00006E770000}"/>
    <cellStyle name="20% - Accent1 3 8 3 3 2 2 2" xfId="30740" xr:uid="{00000000-0005-0000-0000-00006F770000}"/>
    <cellStyle name="20% - Accent1 3 8 3 3 2 3" xfId="30741" xr:uid="{00000000-0005-0000-0000-000070770000}"/>
    <cellStyle name="20% - Accent1 3 8 3 3 3" xfId="30742" xr:uid="{00000000-0005-0000-0000-000071770000}"/>
    <cellStyle name="20% - Accent1 3 8 3 3 3 2" xfId="30743" xr:uid="{00000000-0005-0000-0000-000072770000}"/>
    <cellStyle name="20% - Accent1 3 8 3 3 4" xfId="30744" xr:uid="{00000000-0005-0000-0000-000073770000}"/>
    <cellStyle name="20% - Accent1 3 8 3 4" xfId="30745" xr:uid="{00000000-0005-0000-0000-000074770000}"/>
    <cellStyle name="20% - Accent1 3 8 3 4 2" xfId="30746" xr:uid="{00000000-0005-0000-0000-000075770000}"/>
    <cellStyle name="20% - Accent1 3 8 3 4 2 2" xfId="30747" xr:uid="{00000000-0005-0000-0000-000076770000}"/>
    <cellStyle name="20% - Accent1 3 8 3 4 2 2 2" xfId="30748" xr:uid="{00000000-0005-0000-0000-000077770000}"/>
    <cellStyle name="20% - Accent1 3 8 3 4 2 3" xfId="30749" xr:uid="{00000000-0005-0000-0000-000078770000}"/>
    <cellStyle name="20% - Accent1 3 8 3 4 3" xfId="30750" xr:uid="{00000000-0005-0000-0000-000079770000}"/>
    <cellStyle name="20% - Accent1 3 8 3 4 3 2" xfId="30751" xr:uid="{00000000-0005-0000-0000-00007A770000}"/>
    <cellStyle name="20% - Accent1 3 8 3 4 4" xfId="30752" xr:uid="{00000000-0005-0000-0000-00007B770000}"/>
    <cellStyle name="20% - Accent1 3 8 3 5" xfId="30753" xr:uid="{00000000-0005-0000-0000-00007C770000}"/>
    <cellStyle name="20% - Accent1 3 8 3 5 2" xfId="30754" xr:uid="{00000000-0005-0000-0000-00007D770000}"/>
    <cellStyle name="20% - Accent1 3 8 3 5 2 2" xfId="30755" xr:uid="{00000000-0005-0000-0000-00007E770000}"/>
    <cellStyle name="20% - Accent1 3 8 3 5 3" xfId="30756" xr:uid="{00000000-0005-0000-0000-00007F770000}"/>
    <cellStyle name="20% - Accent1 3 8 3 6" xfId="30757" xr:uid="{00000000-0005-0000-0000-000080770000}"/>
    <cellStyle name="20% - Accent1 3 8 3 6 2" xfId="30758" xr:uid="{00000000-0005-0000-0000-000081770000}"/>
    <cellStyle name="20% - Accent1 3 8 3 6 2 2" xfId="30759" xr:uid="{00000000-0005-0000-0000-000082770000}"/>
    <cellStyle name="20% - Accent1 3 8 3 6 3" xfId="30760" xr:uid="{00000000-0005-0000-0000-000083770000}"/>
    <cellStyle name="20% - Accent1 3 8 3 7" xfId="30761" xr:uid="{00000000-0005-0000-0000-000084770000}"/>
    <cellStyle name="20% - Accent1 3 8 3 7 2" xfId="30762" xr:uid="{00000000-0005-0000-0000-000085770000}"/>
    <cellStyle name="20% - Accent1 3 8 3 8" xfId="30763" xr:uid="{00000000-0005-0000-0000-000086770000}"/>
    <cellStyle name="20% - Accent1 3 8 3 8 2" xfId="30764" xr:uid="{00000000-0005-0000-0000-000087770000}"/>
    <cellStyle name="20% - Accent1 3 8 3 9" xfId="30765" xr:uid="{00000000-0005-0000-0000-000088770000}"/>
    <cellStyle name="20% - Accent1 3 8 4" xfId="30766" xr:uid="{00000000-0005-0000-0000-000089770000}"/>
    <cellStyle name="20% - Accent1 3 8 4 2" xfId="30767" xr:uid="{00000000-0005-0000-0000-00008A770000}"/>
    <cellStyle name="20% - Accent1 3 8 4 2 2" xfId="30768" xr:uid="{00000000-0005-0000-0000-00008B770000}"/>
    <cellStyle name="20% - Accent1 3 8 4 2 2 2" xfId="30769" xr:uid="{00000000-0005-0000-0000-00008C770000}"/>
    <cellStyle name="20% - Accent1 3 8 4 2 2 2 2" xfId="30770" xr:uid="{00000000-0005-0000-0000-00008D770000}"/>
    <cellStyle name="20% - Accent1 3 8 4 2 2 3" xfId="30771" xr:uid="{00000000-0005-0000-0000-00008E770000}"/>
    <cellStyle name="20% - Accent1 3 8 4 2 3" xfId="30772" xr:uid="{00000000-0005-0000-0000-00008F770000}"/>
    <cellStyle name="20% - Accent1 3 8 4 2 3 2" xfId="30773" xr:uid="{00000000-0005-0000-0000-000090770000}"/>
    <cellStyle name="20% - Accent1 3 8 4 2 4" xfId="30774" xr:uid="{00000000-0005-0000-0000-000091770000}"/>
    <cellStyle name="20% - Accent1 3 8 4 3" xfId="30775" xr:uid="{00000000-0005-0000-0000-000092770000}"/>
    <cellStyle name="20% - Accent1 3 8 4 3 2" xfId="30776" xr:uid="{00000000-0005-0000-0000-000093770000}"/>
    <cellStyle name="20% - Accent1 3 8 4 3 2 2" xfId="30777" xr:uid="{00000000-0005-0000-0000-000094770000}"/>
    <cellStyle name="20% - Accent1 3 8 4 3 2 2 2" xfId="30778" xr:uid="{00000000-0005-0000-0000-000095770000}"/>
    <cellStyle name="20% - Accent1 3 8 4 3 2 3" xfId="30779" xr:uid="{00000000-0005-0000-0000-000096770000}"/>
    <cellStyle name="20% - Accent1 3 8 4 3 3" xfId="30780" xr:uid="{00000000-0005-0000-0000-000097770000}"/>
    <cellStyle name="20% - Accent1 3 8 4 3 3 2" xfId="30781" xr:uid="{00000000-0005-0000-0000-000098770000}"/>
    <cellStyle name="20% - Accent1 3 8 4 3 4" xfId="30782" xr:uid="{00000000-0005-0000-0000-000099770000}"/>
    <cellStyle name="20% - Accent1 3 8 4 4" xfId="30783" xr:uid="{00000000-0005-0000-0000-00009A770000}"/>
    <cellStyle name="20% - Accent1 3 8 4 4 2" xfId="30784" xr:uid="{00000000-0005-0000-0000-00009B770000}"/>
    <cellStyle name="20% - Accent1 3 8 4 4 2 2" xfId="30785" xr:uid="{00000000-0005-0000-0000-00009C770000}"/>
    <cellStyle name="20% - Accent1 3 8 4 4 2 2 2" xfId="30786" xr:uid="{00000000-0005-0000-0000-00009D770000}"/>
    <cellStyle name="20% - Accent1 3 8 4 4 2 3" xfId="30787" xr:uid="{00000000-0005-0000-0000-00009E770000}"/>
    <cellStyle name="20% - Accent1 3 8 4 4 3" xfId="30788" xr:uid="{00000000-0005-0000-0000-00009F770000}"/>
    <cellStyle name="20% - Accent1 3 8 4 4 3 2" xfId="30789" xr:uid="{00000000-0005-0000-0000-0000A0770000}"/>
    <cellStyle name="20% - Accent1 3 8 4 4 4" xfId="30790" xr:uid="{00000000-0005-0000-0000-0000A1770000}"/>
    <cellStyle name="20% - Accent1 3 8 4 5" xfId="30791" xr:uid="{00000000-0005-0000-0000-0000A2770000}"/>
    <cellStyle name="20% - Accent1 3 8 4 5 2" xfId="30792" xr:uid="{00000000-0005-0000-0000-0000A3770000}"/>
    <cellStyle name="20% - Accent1 3 8 4 5 2 2" xfId="30793" xr:uid="{00000000-0005-0000-0000-0000A4770000}"/>
    <cellStyle name="20% - Accent1 3 8 4 5 3" xfId="30794" xr:uid="{00000000-0005-0000-0000-0000A5770000}"/>
    <cellStyle name="20% - Accent1 3 8 4 6" xfId="30795" xr:uid="{00000000-0005-0000-0000-0000A6770000}"/>
    <cellStyle name="20% - Accent1 3 8 4 6 2" xfId="30796" xr:uid="{00000000-0005-0000-0000-0000A7770000}"/>
    <cellStyle name="20% - Accent1 3 8 4 6 2 2" xfId="30797" xr:uid="{00000000-0005-0000-0000-0000A8770000}"/>
    <cellStyle name="20% - Accent1 3 8 4 6 3" xfId="30798" xr:uid="{00000000-0005-0000-0000-0000A9770000}"/>
    <cellStyle name="20% - Accent1 3 8 4 7" xfId="30799" xr:uid="{00000000-0005-0000-0000-0000AA770000}"/>
    <cellStyle name="20% - Accent1 3 8 4 7 2" xfId="30800" xr:uid="{00000000-0005-0000-0000-0000AB770000}"/>
    <cellStyle name="20% - Accent1 3 8 4 8" xfId="30801" xr:uid="{00000000-0005-0000-0000-0000AC770000}"/>
    <cellStyle name="20% - Accent1 3 8 4 8 2" xfId="30802" xr:uid="{00000000-0005-0000-0000-0000AD770000}"/>
    <cellStyle name="20% - Accent1 3 8 4 9" xfId="30803" xr:uid="{00000000-0005-0000-0000-0000AE770000}"/>
    <cellStyle name="20% - Accent1 3 8 5" xfId="30804" xr:uid="{00000000-0005-0000-0000-0000AF770000}"/>
    <cellStyle name="20% - Accent1 3 8 5 2" xfId="30805" xr:uid="{00000000-0005-0000-0000-0000B0770000}"/>
    <cellStyle name="20% - Accent1 3 8 5 2 2" xfId="30806" xr:uid="{00000000-0005-0000-0000-0000B1770000}"/>
    <cellStyle name="20% - Accent1 3 8 5 2 2 2" xfId="30807" xr:uid="{00000000-0005-0000-0000-0000B2770000}"/>
    <cellStyle name="20% - Accent1 3 8 5 2 3" xfId="30808" xr:uid="{00000000-0005-0000-0000-0000B3770000}"/>
    <cellStyle name="20% - Accent1 3 8 5 3" xfId="30809" xr:uid="{00000000-0005-0000-0000-0000B4770000}"/>
    <cellStyle name="20% - Accent1 3 8 5 3 2" xfId="30810" xr:uid="{00000000-0005-0000-0000-0000B5770000}"/>
    <cellStyle name="20% - Accent1 3 8 5 4" xfId="30811" xr:uid="{00000000-0005-0000-0000-0000B6770000}"/>
    <cellStyle name="20% - Accent1 3 8 6" xfId="30812" xr:uid="{00000000-0005-0000-0000-0000B7770000}"/>
    <cellStyle name="20% - Accent1 3 8 6 2" xfId="30813" xr:uid="{00000000-0005-0000-0000-0000B8770000}"/>
    <cellStyle name="20% - Accent1 3 8 6 2 2" xfId="30814" xr:uid="{00000000-0005-0000-0000-0000B9770000}"/>
    <cellStyle name="20% - Accent1 3 8 6 2 2 2" xfId="30815" xr:uid="{00000000-0005-0000-0000-0000BA770000}"/>
    <cellStyle name="20% - Accent1 3 8 6 2 3" xfId="30816" xr:uid="{00000000-0005-0000-0000-0000BB770000}"/>
    <cellStyle name="20% - Accent1 3 8 6 3" xfId="30817" xr:uid="{00000000-0005-0000-0000-0000BC770000}"/>
    <cellStyle name="20% - Accent1 3 8 6 3 2" xfId="30818" xr:uid="{00000000-0005-0000-0000-0000BD770000}"/>
    <cellStyle name="20% - Accent1 3 8 6 4" xfId="30819" xr:uid="{00000000-0005-0000-0000-0000BE770000}"/>
    <cellStyle name="20% - Accent1 3 8 7" xfId="30820" xr:uid="{00000000-0005-0000-0000-0000BF770000}"/>
    <cellStyle name="20% - Accent1 3 8 7 2" xfId="30821" xr:uid="{00000000-0005-0000-0000-0000C0770000}"/>
    <cellStyle name="20% - Accent1 3 8 7 2 2" xfId="30822" xr:uid="{00000000-0005-0000-0000-0000C1770000}"/>
    <cellStyle name="20% - Accent1 3 8 7 2 2 2" xfId="30823" xr:uid="{00000000-0005-0000-0000-0000C2770000}"/>
    <cellStyle name="20% - Accent1 3 8 7 2 3" xfId="30824" xr:uid="{00000000-0005-0000-0000-0000C3770000}"/>
    <cellStyle name="20% - Accent1 3 8 7 3" xfId="30825" xr:uid="{00000000-0005-0000-0000-0000C4770000}"/>
    <cellStyle name="20% - Accent1 3 8 7 3 2" xfId="30826" xr:uid="{00000000-0005-0000-0000-0000C5770000}"/>
    <cellStyle name="20% - Accent1 3 8 7 4" xfId="30827" xr:uid="{00000000-0005-0000-0000-0000C6770000}"/>
    <cellStyle name="20% - Accent1 3 8 8" xfId="30828" xr:uid="{00000000-0005-0000-0000-0000C7770000}"/>
    <cellStyle name="20% - Accent1 3 8 8 2" xfId="30829" xr:uid="{00000000-0005-0000-0000-0000C8770000}"/>
    <cellStyle name="20% - Accent1 3 8 8 2 2" xfId="30830" xr:uid="{00000000-0005-0000-0000-0000C9770000}"/>
    <cellStyle name="20% - Accent1 3 8 8 3" xfId="30831" xr:uid="{00000000-0005-0000-0000-0000CA770000}"/>
    <cellStyle name="20% - Accent1 3 8 9" xfId="30832" xr:uid="{00000000-0005-0000-0000-0000CB770000}"/>
    <cellStyle name="20% - Accent1 3 8 9 2" xfId="30833" xr:uid="{00000000-0005-0000-0000-0000CC770000}"/>
    <cellStyle name="20% - Accent1 3 8 9 2 2" xfId="30834" xr:uid="{00000000-0005-0000-0000-0000CD770000}"/>
    <cellStyle name="20% - Accent1 3 8 9 3" xfId="30835" xr:uid="{00000000-0005-0000-0000-0000CE770000}"/>
    <cellStyle name="20% - Accent1 3 9" xfId="30836" xr:uid="{00000000-0005-0000-0000-0000CF770000}"/>
    <cellStyle name="20% - Accent1 3 9 10" xfId="30837" xr:uid="{00000000-0005-0000-0000-0000D0770000}"/>
    <cellStyle name="20% - Accent1 3 9 10 2" xfId="30838" xr:uid="{00000000-0005-0000-0000-0000D1770000}"/>
    <cellStyle name="20% - Accent1 3 9 11" xfId="30839" xr:uid="{00000000-0005-0000-0000-0000D2770000}"/>
    <cellStyle name="20% - Accent1 3 9 2" xfId="30840" xr:uid="{00000000-0005-0000-0000-0000D3770000}"/>
    <cellStyle name="20% - Accent1 3 9 2 2" xfId="30841" xr:uid="{00000000-0005-0000-0000-0000D4770000}"/>
    <cellStyle name="20% - Accent1 3 9 2 2 2" xfId="30842" xr:uid="{00000000-0005-0000-0000-0000D5770000}"/>
    <cellStyle name="20% - Accent1 3 9 2 2 2 2" xfId="30843" xr:uid="{00000000-0005-0000-0000-0000D6770000}"/>
    <cellStyle name="20% - Accent1 3 9 2 2 2 2 2" xfId="30844" xr:uid="{00000000-0005-0000-0000-0000D7770000}"/>
    <cellStyle name="20% - Accent1 3 9 2 2 2 3" xfId="30845" xr:uid="{00000000-0005-0000-0000-0000D8770000}"/>
    <cellStyle name="20% - Accent1 3 9 2 2 3" xfId="30846" xr:uid="{00000000-0005-0000-0000-0000D9770000}"/>
    <cellStyle name="20% - Accent1 3 9 2 2 3 2" xfId="30847" xr:uid="{00000000-0005-0000-0000-0000DA770000}"/>
    <cellStyle name="20% - Accent1 3 9 2 2 4" xfId="30848" xr:uid="{00000000-0005-0000-0000-0000DB770000}"/>
    <cellStyle name="20% - Accent1 3 9 2 3" xfId="30849" xr:uid="{00000000-0005-0000-0000-0000DC770000}"/>
    <cellStyle name="20% - Accent1 3 9 2 3 2" xfId="30850" xr:uid="{00000000-0005-0000-0000-0000DD770000}"/>
    <cellStyle name="20% - Accent1 3 9 2 3 2 2" xfId="30851" xr:uid="{00000000-0005-0000-0000-0000DE770000}"/>
    <cellStyle name="20% - Accent1 3 9 2 3 2 2 2" xfId="30852" xr:uid="{00000000-0005-0000-0000-0000DF770000}"/>
    <cellStyle name="20% - Accent1 3 9 2 3 2 3" xfId="30853" xr:uid="{00000000-0005-0000-0000-0000E0770000}"/>
    <cellStyle name="20% - Accent1 3 9 2 3 3" xfId="30854" xr:uid="{00000000-0005-0000-0000-0000E1770000}"/>
    <cellStyle name="20% - Accent1 3 9 2 3 3 2" xfId="30855" xr:uid="{00000000-0005-0000-0000-0000E2770000}"/>
    <cellStyle name="20% - Accent1 3 9 2 3 4" xfId="30856" xr:uid="{00000000-0005-0000-0000-0000E3770000}"/>
    <cellStyle name="20% - Accent1 3 9 2 4" xfId="30857" xr:uid="{00000000-0005-0000-0000-0000E4770000}"/>
    <cellStyle name="20% - Accent1 3 9 2 4 2" xfId="30858" xr:uid="{00000000-0005-0000-0000-0000E5770000}"/>
    <cellStyle name="20% - Accent1 3 9 2 4 2 2" xfId="30859" xr:uid="{00000000-0005-0000-0000-0000E6770000}"/>
    <cellStyle name="20% - Accent1 3 9 2 4 2 2 2" xfId="30860" xr:uid="{00000000-0005-0000-0000-0000E7770000}"/>
    <cellStyle name="20% - Accent1 3 9 2 4 2 3" xfId="30861" xr:uid="{00000000-0005-0000-0000-0000E8770000}"/>
    <cellStyle name="20% - Accent1 3 9 2 4 3" xfId="30862" xr:uid="{00000000-0005-0000-0000-0000E9770000}"/>
    <cellStyle name="20% - Accent1 3 9 2 4 3 2" xfId="30863" xr:uid="{00000000-0005-0000-0000-0000EA770000}"/>
    <cellStyle name="20% - Accent1 3 9 2 4 4" xfId="30864" xr:uid="{00000000-0005-0000-0000-0000EB770000}"/>
    <cellStyle name="20% - Accent1 3 9 2 5" xfId="30865" xr:uid="{00000000-0005-0000-0000-0000EC770000}"/>
    <cellStyle name="20% - Accent1 3 9 2 5 2" xfId="30866" xr:uid="{00000000-0005-0000-0000-0000ED770000}"/>
    <cellStyle name="20% - Accent1 3 9 2 5 2 2" xfId="30867" xr:uid="{00000000-0005-0000-0000-0000EE770000}"/>
    <cellStyle name="20% - Accent1 3 9 2 5 3" xfId="30868" xr:uid="{00000000-0005-0000-0000-0000EF770000}"/>
    <cellStyle name="20% - Accent1 3 9 2 6" xfId="30869" xr:uid="{00000000-0005-0000-0000-0000F0770000}"/>
    <cellStyle name="20% - Accent1 3 9 2 6 2" xfId="30870" xr:uid="{00000000-0005-0000-0000-0000F1770000}"/>
    <cellStyle name="20% - Accent1 3 9 2 6 2 2" xfId="30871" xr:uid="{00000000-0005-0000-0000-0000F2770000}"/>
    <cellStyle name="20% - Accent1 3 9 2 6 3" xfId="30872" xr:uid="{00000000-0005-0000-0000-0000F3770000}"/>
    <cellStyle name="20% - Accent1 3 9 2 7" xfId="30873" xr:uid="{00000000-0005-0000-0000-0000F4770000}"/>
    <cellStyle name="20% - Accent1 3 9 2 7 2" xfId="30874" xr:uid="{00000000-0005-0000-0000-0000F5770000}"/>
    <cellStyle name="20% - Accent1 3 9 2 8" xfId="30875" xr:uid="{00000000-0005-0000-0000-0000F6770000}"/>
    <cellStyle name="20% - Accent1 3 9 2 8 2" xfId="30876" xr:uid="{00000000-0005-0000-0000-0000F7770000}"/>
    <cellStyle name="20% - Accent1 3 9 2 9" xfId="30877" xr:uid="{00000000-0005-0000-0000-0000F8770000}"/>
    <cellStyle name="20% - Accent1 3 9 3" xfId="30878" xr:uid="{00000000-0005-0000-0000-0000F9770000}"/>
    <cellStyle name="20% - Accent1 3 9 3 2" xfId="30879" xr:uid="{00000000-0005-0000-0000-0000FA770000}"/>
    <cellStyle name="20% - Accent1 3 9 3 2 2" xfId="30880" xr:uid="{00000000-0005-0000-0000-0000FB770000}"/>
    <cellStyle name="20% - Accent1 3 9 3 2 2 2" xfId="30881" xr:uid="{00000000-0005-0000-0000-0000FC770000}"/>
    <cellStyle name="20% - Accent1 3 9 3 2 2 2 2" xfId="30882" xr:uid="{00000000-0005-0000-0000-0000FD770000}"/>
    <cellStyle name="20% - Accent1 3 9 3 2 2 3" xfId="30883" xr:uid="{00000000-0005-0000-0000-0000FE770000}"/>
    <cellStyle name="20% - Accent1 3 9 3 2 3" xfId="30884" xr:uid="{00000000-0005-0000-0000-0000FF770000}"/>
    <cellStyle name="20% - Accent1 3 9 3 2 3 2" xfId="30885" xr:uid="{00000000-0005-0000-0000-000000780000}"/>
    <cellStyle name="20% - Accent1 3 9 3 2 4" xfId="30886" xr:uid="{00000000-0005-0000-0000-000001780000}"/>
    <cellStyle name="20% - Accent1 3 9 3 3" xfId="30887" xr:uid="{00000000-0005-0000-0000-000002780000}"/>
    <cellStyle name="20% - Accent1 3 9 3 3 2" xfId="30888" xr:uid="{00000000-0005-0000-0000-000003780000}"/>
    <cellStyle name="20% - Accent1 3 9 3 3 2 2" xfId="30889" xr:uid="{00000000-0005-0000-0000-000004780000}"/>
    <cellStyle name="20% - Accent1 3 9 3 3 2 2 2" xfId="30890" xr:uid="{00000000-0005-0000-0000-000005780000}"/>
    <cellStyle name="20% - Accent1 3 9 3 3 2 3" xfId="30891" xr:uid="{00000000-0005-0000-0000-000006780000}"/>
    <cellStyle name="20% - Accent1 3 9 3 3 3" xfId="30892" xr:uid="{00000000-0005-0000-0000-000007780000}"/>
    <cellStyle name="20% - Accent1 3 9 3 3 3 2" xfId="30893" xr:uid="{00000000-0005-0000-0000-000008780000}"/>
    <cellStyle name="20% - Accent1 3 9 3 3 4" xfId="30894" xr:uid="{00000000-0005-0000-0000-000009780000}"/>
    <cellStyle name="20% - Accent1 3 9 3 4" xfId="30895" xr:uid="{00000000-0005-0000-0000-00000A780000}"/>
    <cellStyle name="20% - Accent1 3 9 3 4 2" xfId="30896" xr:uid="{00000000-0005-0000-0000-00000B780000}"/>
    <cellStyle name="20% - Accent1 3 9 3 4 2 2" xfId="30897" xr:uid="{00000000-0005-0000-0000-00000C780000}"/>
    <cellStyle name="20% - Accent1 3 9 3 4 2 2 2" xfId="30898" xr:uid="{00000000-0005-0000-0000-00000D780000}"/>
    <cellStyle name="20% - Accent1 3 9 3 4 2 3" xfId="30899" xr:uid="{00000000-0005-0000-0000-00000E780000}"/>
    <cellStyle name="20% - Accent1 3 9 3 4 3" xfId="30900" xr:uid="{00000000-0005-0000-0000-00000F780000}"/>
    <cellStyle name="20% - Accent1 3 9 3 4 3 2" xfId="30901" xr:uid="{00000000-0005-0000-0000-000010780000}"/>
    <cellStyle name="20% - Accent1 3 9 3 4 4" xfId="30902" xr:uid="{00000000-0005-0000-0000-000011780000}"/>
    <cellStyle name="20% - Accent1 3 9 3 5" xfId="30903" xr:uid="{00000000-0005-0000-0000-000012780000}"/>
    <cellStyle name="20% - Accent1 3 9 3 5 2" xfId="30904" xr:uid="{00000000-0005-0000-0000-000013780000}"/>
    <cellStyle name="20% - Accent1 3 9 3 5 2 2" xfId="30905" xr:uid="{00000000-0005-0000-0000-000014780000}"/>
    <cellStyle name="20% - Accent1 3 9 3 5 3" xfId="30906" xr:uid="{00000000-0005-0000-0000-000015780000}"/>
    <cellStyle name="20% - Accent1 3 9 3 6" xfId="30907" xr:uid="{00000000-0005-0000-0000-000016780000}"/>
    <cellStyle name="20% - Accent1 3 9 3 6 2" xfId="30908" xr:uid="{00000000-0005-0000-0000-000017780000}"/>
    <cellStyle name="20% - Accent1 3 9 3 6 2 2" xfId="30909" xr:uid="{00000000-0005-0000-0000-000018780000}"/>
    <cellStyle name="20% - Accent1 3 9 3 6 3" xfId="30910" xr:uid="{00000000-0005-0000-0000-000019780000}"/>
    <cellStyle name="20% - Accent1 3 9 3 7" xfId="30911" xr:uid="{00000000-0005-0000-0000-00001A780000}"/>
    <cellStyle name="20% - Accent1 3 9 3 7 2" xfId="30912" xr:uid="{00000000-0005-0000-0000-00001B780000}"/>
    <cellStyle name="20% - Accent1 3 9 3 8" xfId="30913" xr:uid="{00000000-0005-0000-0000-00001C780000}"/>
    <cellStyle name="20% - Accent1 3 9 3 8 2" xfId="30914" xr:uid="{00000000-0005-0000-0000-00001D780000}"/>
    <cellStyle name="20% - Accent1 3 9 3 9" xfId="30915" xr:uid="{00000000-0005-0000-0000-00001E780000}"/>
    <cellStyle name="20% - Accent1 3 9 4" xfId="30916" xr:uid="{00000000-0005-0000-0000-00001F780000}"/>
    <cellStyle name="20% - Accent1 3 9 4 2" xfId="30917" xr:uid="{00000000-0005-0000-0000-000020780000}"/>
    <cellStyle name="20% - Accent1 3 9 4 2 2" xfId="30918" xr:uid="{00000000-0005-0000-0000-000021780000}"/>
    <cellStyle name="20% - Accent1 3 9 4 2 2 2" xfId="30919" xr:uid="{00000000-0005-0000-0000-000022780000}"/>
    <cellStyle name="20% - Accent1 3 9 4 2 3" xfId="30920" xr:uid="{00000000-0005-0000-0000-000023780000}"/>
    <cellStyle name="20% - Accent1 3 9 4 3" xfId="30921" xr:uid="{00000000-0005-0000-0000-000024780000}"/>
    <cellStyle name="20% - Accent1 3 9 4 3 2" xfId="30922" xr:uid="{00000000-0005-0000-0000-000025780000}"/>
    <cellStyle name="20% - Accent1 3 9 4 4" xfId="30923" xr:uid="{00000000-0005-0000-0000-000026780000}"/>
    <cellStyle name="20% - Accent1 3 9 5" xfId="30924" xr:uid="{00000000-0005-0000-0000-000027780000}"/>
    <cellStyle name="20% - Accent1 3 9 5 2" xfId="30925" xr:uid="{00000000-0005-0000-0000-000028780000}"/>
    <cellStyle name="20% - Accent1 3 9 5 2 2" xfId="30926" xr:uid="{00000000-0005-0000-0000-000029780000}"/>
    <cellStyle name="20% - Accent1 3 9 5 2 2 2" xfId="30927" xr:uid="{00000000-0005-0000-0000-00002A780000}"/>
    <cellStyle name="20% - Accent1 3 9 5 2 3" xfId="30928" xr:uid="{00000000-0005-0000-0000-00002B780000}"/>
    <cellStyle name="20% - Accent1 3 9 5 3" xfId="30929" xr:uid="{00000000-0005-0000-0000-00002C780000}"/>
    <cellStyle name="20% - Accent1 3 9 5 3 2" xfId="30930" xr:uid="{00000000-0005-0000-0000-00002D780000}"/>
    <cellStyle name="20% - Accent1 3 9 5 4" xfId="30931" xr:uid="{00000000-0005-0000-0000-00002E780000}"/>
    <cellStyle name="20% - Accent1 3 9 6" xfId="30932" xr:uid="{00000000-0005-0000-0000-00002F780000}"/>
    <cellStyle name="20% - Accent1 3 9 6 2" xfId="30933" xr:uid="{00000000-0005-0000-0000-000030780000}"/>
    <cellStyle name="20% - Accent1 3 9 6 2 2" xfId="30934" xr:uid="{00000000-0005-0000-0000-000031780000}"/>
    <cellStyle name="20% - Accent1 3 9 6 2 2 2" xfId="30935" xr:uid="{00000000-0005-0000-0000-000032780000}"/>
    <cellStyle name="20% - Accent1 3 9 6 2 3" xfId="30936" xr:uid="{00000000-0005-0000-0000-000033780000}"/>
    <cellStyle name="20% - Accent1 3 9 6 3" xfId="30937" xr:uid="{00000000-0005-0000-0000-000034780000}"/>
    <cellStyle name="20% - Accent1 3 9 6 3 2" xfId="30938" xr:uid="{00000000-0005-0000-0000-000035780000}"/>
    <cellStyle name="20% - Accent1 3 9 6 4" xfId="30939" xr:uid="{00000000-0005-0000-0000-000036780000}"/>
    <cellStyle name="20% - Accent1 3 9 7" xfId="30940" xr:uid="{00000000-0005-0000-0000-000037780000}"/>
    <cellStyle name="20% - Accent1 3 9 7 2" xfId="30941" xr:uid="{00000000-0005-0000-0000-000038780000}"/>
    <cellStyle name="20% - Accent1 3 9 7 2 2" xfId="30942" xr:uid="{00000000-0005-0000-0000-000039780000}"/>
    <cellStyle name="20% - Accent1 3 9 7 3" xfId="30943" xr:uid="{00000000-0005-0000-0000-00003A780000}"/>
    <cellStyle name="20% - Accent1 3 9 8" xfId="30944" xr:uid="{00000000-0005-0000-0000-00003B780000}"/>
    <cellStyle name="20% - Accent1 3 9 8 2" xfId="30945" xr:uid="{00000000-0005-0000-0000-00003C780000}"/>
    <cellStyle name="20% - Accent1 3 9 8 2 2" xfId="30946" xr:uid="{00000000-0005-0000-0000-00003D780000}"/>
    <cellStyle name="20% - Accent1 3 9 8 3" xfId="30947" xr:uid="{00000000-0005-0000-0000-00003E780000}"/>
    <cellStyle name="20% - Accent1 3 9 9" xfId="30948" xr:uid="{00000000-0005-0000-0000-00003F780000}"/>
    <cellStyle name="20% - Accent1 3 9 9 2" xfId="30949" xr:uid="{00000000-0005-0000-0000-000040780000}"/>
    <cellStyle name="20% - Accent1 4" xfId="30950" xr:uid="{00000000-0005-0000-0000-000041780000}"/>
    <cellStyle name="20% - Accent1 4 10" xfId="30951" xr:uid="{00000000-0005-0000-0000-000042780000}"/>
    <cellStyle name="20% - Accent1 4 10 10" xfId="30952" xr:uid="{00000000-0005-0000-0000-000043780000}"/>
    <cellStyle name="20% - Accent1 4 10 10 2" xfId="30953" xr:uid="{00000000-0005-0000-0000-000044780000}"/>
    <cellStyle name="20% - Accent1 4 10 11" xfId="30954" xr:uid="{00000000-0005-0000-0000-000045780000}"/>
    <cellStyle name="20% - Accent1 4 10 2" xfId="30955" xr:uid="{00000000-0005-0000-0000-000046780000}"/>
    <cellStyle name="20% - Accent1 4 10 2 2" xfId="30956" xr:uid="{00000000-0005-0000-0000-000047780000}"/>
    <cellStyle name="20% - Accent1 4 10 2 2 2" xfId="30957" xr:uid="{00000000-0005-0000-0000-000048780000}"/>
    <cellStyle name="20% - Accent1 4 10 2 2 2 2" xfId="30958" xr:uid="{00000000-0005-0000-0000-000049780000}"/>
    <cellStyle name="20% - Accent1 4 10 2 2 2 2 2" xfId="30959" xr:uid="{00000000-0005-0000-0000-00004A780000}"/>
    <cellStyle name="20% - Accent1 4 10 2 2 2 3" xfId="30960" xr:uid="{00000000-0005-0000-0000-00004B780000}"/>
    <cellStyle name="20% - Accent1 4 10 2 2 3" xfId="30961" xr:uid="{00000000-0005-0000-0000-00004C780000}"/>
    <cellStyle name="20% - Accent1 4 10 2 2 3 2" xfId="30962" xr:uid="{00000000-0005-0000-0000-00004D780000}"/>
    <cellStyle name="20% - Accent1 4 10 2 2 4" xfId="30963" xr:uid="{00000000-0005-0000-0000-00004E780000}"/>
    <cellStyle name="20% - Accent1 4 10 2 3" xfId="30964" xr:uid="{00000000-0005-0000-0000-00004F780000}"/>
    <cellStyle name="20% - Accent1 4 10 2 3 2" xfId="30965" xr:uid="{00000000-0005-0000-0000-000050780000}"/>
    <cellStyle name="20% - Accent1 4 10 2 3 2 2" xfId="30966" xr:uid="{00000000-0005-0000-0000-000051780000}"/>
    <cellStyle name="20% - Accent1 4 10 2 3 2 2 2" xfId="30967" xr:uid="{00000000-0005-0000-0000-000052780000}"/>
    <cellStyle name="20% - Accent1 4 10 2 3 2 3" xfId="30968" xr:uid="{00000000-0005-0000-0000-000053780000}"/>
    <cellStyle name="20% - Accent1 4 10 2 3 3" xfId="30969" xr:uid="{00000000-0005-0000-0000-000054780000}"/>
    <cellStyle name="20% - Accent1 4 10 2 3 3 2" xfId="30970" xr:uid="{00000000-0005-0000-0000-000055780000}"/>
    <cellStyle name="20% - Accent1 4 10 2 3 4" xfId="30971" xr:uid="{00000000-0005-0000-0000-000056780000}"/>
    <cellStyle name="20% - Accent1 4 10 2 4" xfId="30972" xr:uid="{00000000-0005-0000-0000-000057780000}"/>
    <cellStyle name="20% - Accent1 4 10 2 4 2" xfId="30973" xr:uid="{00000000-0005-0000-0000-000058780000}"/>
    <cellStyle name="20% - Accent1 4 10 2 4 2 2" xfId="30974" xr:uid="{00000000-0005-0000-0000-000059780000}"/>
    <cellStyle name="20% - Accent1 4 10 2 4 2 2 2" xfId="30975" xr:uid="{00000000-0005-0000-0000-00005A780000}"/>
    <cellStyle name="20% - Accent1 4 10 2 4 2 3" xfId="30976" xr:uid="{00000000-0005-0000-0000-00005B780000}"/>
    <cellStyle name="20% - Accent1 4 10 2 4 3" xfId="30977" xr:uid="{00000000-0005-0000-0000-00005C780000}"/>
    <cellStyle name="20% - Accent1 4 10 2 4 3 2" xfId="30978" xr:uid="{00000000-0005-0000-0000-00005D780000}"/>
    <cellStyle name="20% - Accent1 4 10 2 4 4" xfId="30979" xr:uid="{00000000-0005-0000-0000-00005E780000}"/>
    <cellStyle name="20% - Accent1 4 10 2 5" xfId="30980" xr:uid="{00000000-0005-0000-0000-00005F780000}"/>
    <cellStyle name="20% - Accent1 4 10 2 5 2" xfId="30981" xr:uid="{00000000-0005-0000-0000-000060780000}"/>
    <cellStyle name="20% - Accent1 4 10 2 5 2 2" xfId="30982" xr:uid="{00000000-0005-0000-0000-000061780000}"/>
    <cellStyle name="20% - Accent1 4 10 2 5 3" xfId="30983" xr:uid="{00000000-0005-0000-0000-000062780000}"/>
    <cellStyle name="20% - Accent1 4 10 2 6" xfId="30984" xr:uid="{00000000-0005-0000-0000-000063780000}"/>
    <cellStyle name="20% - Accent1 4 10 2 6 2" xfId="30985" xr:uid="{00000000-0005-0000-0000-000064780000}"/>
    <cellStyle name="20% - Accent1 4 10 2 6 2 2" xfId="30986" xr:uid="{00000000-0005-0000-0000-000065780000}"/>
    <cellStyle name="20% - Accent1 4 10 2 6 3" xfId="30987" xr:uid="{00000000-0005-0000-0000-000066780000}"/>
    <cellStyle name="20% - Accent1 4 10 2 7" xfId="30988" xr:uid="{00000000-0005-0000-0000-000067780000}"/>
    <cellStyle name="20% - Accent1 4 10 2 7 2" xfId="30989" xr:uid="{00000000-0005-0000-0000-000068780000}"/>
    <cellStyle name="20% - Accent1 4 10 2 8" xfId="30990" xr:uid="{00000000-0005-0000-0000-000069780000}"/>
    <cellStyle name="20% - Accent1 4 10 2 8 2" xfId="30991" xr:uid="{00000000-0005-0000-0000-00006A780000}"/>
    <cellStyle name="20% - Accent1 4 10 2 9" xfId="30992" xr:uid="{00000000-0005-0000-0000-00006B780000}"/>
    <cellStyle name="20% - Accent1 4 10 3" xfId="30993" xr:uid="{00000000-0005-0000-0000-00006C780000}"/>
    <cellStyle name="20% - Accent1 4 10 3 2" xfId="30994" xr:uid="{00000000-0005-0000-0000-00006D780000}"/>
    <cellStyle name="20% - Accent1 4 10 3 2 2" xfId="30995" xr:uid="{00000000-0005-0000-0000-00006E780000}"/>
    <cellStyle name="20% - Accent1 4 10 3 2 2 2" xfId="30996" xr:uid="{00000000-0005-0000-0000-00006F780000}"/>
    <cellStyle name="20% - Accent1 4 10 3 2 2 2 2" xfId="30997" xr:uid="{00000000-0005-0000-0000-000070780000}"/>
    <cellStyle name="20% - Accent1 4 10 3 2 2 3" xfId="30998" xr:uid="{00000000-0005-0000-0000-000071780000}"/>
    <cellStyle name="20% - Accent1 4 10 3 2 3" xfId="30999" xr:uid="{00000000-0005-0000-0000-000072780000}"/>
    <cellStyle name="20% - Accent1 4 10 3 2 3 2" xfId="31000" xr:uid="{00000000-0005-0000-0000-000073780000}"/>
    <cellStyle name="20% - Accent1 4 10 3 2 4" xfId="31001" xr:uid="{00000000-0005-0000-0000-000074780000}"/>
    <cellStyle name="20% - Accent1 4 10 3 3" xfId="31002" xr:uid="{00000000-0005-0000-0000-000075780000}"/>
    <cellStyle name="20% - Accent1 4 10 3 3 2" xfId="31003" xr:uid="{00000000-0005-0000-0000-000076780000}"/>
    <cellStyle name="20% - Accent1 4 10 3 3 2 2" xfId="31004" xr:uid="{00000000-0005-0000-0000-000077780000}"/>
    <cellStyle name="20% - Accent1 4 10 3 3 2 2 2" xfId="31005" xr:uid="{00000000-0005-0000-0000-000078780000}"/>
    <cellStyle name="20% - Accent1 4 10 3 3 2 3" xfId="31006" xr:uid="{00000000-0005-0000-0000-000079780000}"/>
    <cellStyle name="20% - Accent1 4 10 3 3 3" xfId="31007" xr:uid="{00000000-0005-0000-0000-00007A780000}"/>
    <cellStyle name="20% - Accent1 4 10 3 3 3 2" xfId="31008" xr:uid="{00000000-0005-0000-0000-00007B780000}"/>
    <cellStyle name="20% - Accent1 4 10 3 3 4" xfId="31009" xr:uid="{00000000-0005-0000-0000-00007C780000}"/>
    <cellStyle name="20% - Accent1 4 10 3 4" xfId="31010" xr:uid="{00000000-0005-0000-0000-00007D780000}"/>
    <cellStyle name="20% - Accent1 4 10 3 4 2" xfId="31011" xr:uid="{00000000-0005-0000-0000-00007E780000}"/>
    <cellStyle name="20% - Accent1 4 10 3 4 2 2" xfId="31012" xr:uid="{00000000-0005-0000-0000-00007F780000}"/>
    <cellStyle name="20% - Accent1 4 10 3 4 2 2 2" xfId="31013" xr:uid="{00000000-0005-0000-0000-000080780000}"/>
    <cellStyle name="20% - Accent1 4 10 3 4 2 3" xfId="31014" xr:uid="{00000000-0005-0000-0000-000081780000}"/>
    <cellStyle name="20% - Accent1 4 10 3 4 3" xfId="31015" xr:uid="{00000000-0005-0000-0000-000082780000}"/>
    <cellStyle name="20% - Accent1 4 10 3 4 3 2" xfId="31016" xr:uid="{00000000-0005-0000-0000-000083780000}"/>
    <cellStyle name="20% - Accent1 4 10 3 4 4" xfId="31017" xr:uid="{00000000-0005-0000-0000-000084780000}"/>
    <cellStyle name="20% - Accent1 4 10 3 5" xfId="31018" xr:uid="{00000000-0005-0000-0000-000085780000}"/>
    <cellStyle name="20% - Accent1 4 10 3 5 2" xfId="31019" xr:uid="{00000000-0005-0000-0000-000086780000}"/>
    <cellStyle name="20% - Accent1 4 10 3 5 2 2" xfId="31020" xr:uid="{00000000-0005-0000-0000-000087780000}"/>
    <cellStyle name="20% - Accent1 4 10 3 5 3" xfId="31021" xr:uid="{00000000-0005-0000-0000-000088780000}"/>
    <cellStyle name="20% - Accent1 4 10 3 6" xfId="31022" xr:uid="{00000000-0005-0000-0000-000089780000}"/>
    <cellStyle name="20% - Accent1 4 10 3 6 2" xfId="31023" xr:uid="{00000000-0005-0000-0000-00008A780000}"/>
    <cellStyle name="20% - Accent1 4 10 3 6 2 2" xfId="31024" xr:uid="{00000000-0005-0000-0000-00008B780000}"/>
    <cellStyle name="20% - Accent1 4 10 3 6 3" xfId="31025" xr:uid="{00000000-0005-0000-0000-00008C780000}"/>
    <cellStyle name="20% - Accent1 4 10 3 7" xfId="31026" xr:uid="{00000000-0005-0000-0000-00008D780000}"/>
    <cellStyle name="20% - Accent1 4 10 3 7 2" xfId="31027" xr:uid="{00000000-0005-0000-0000-00008E780000}"/>
    <cellStyle name="20% - Accent1 4 10 3 8" xfId="31028" xr:uid="{00000000-0005-0000-0000-00008F780000}"/>
    <cellStyle name="20% - Accent1 4 10 3 8 2" xfId="31029" xr:uid="{00000000-0005-0000-0000-000090780000}"/>
    <cellStyle name="20% - Accent1 4 10 3 9" xfId="31030" xr:uid="{00000000-0005-0000-0000-000091780000}"/>
    <cellStyle name="20% - Accent1 4 10 4" xfId="31031" xr:uid="{00000000-0005-0000-0000-000092780000}"/>
    <cellStyle name="20% - Accent1 4 10 4 2" xfId="31032" xr:uid="{00000000-0005-0000-0000-000093780000}"/>
    <cellStyle name="20% - Accent1 4 10 4 2 2" xfId="31033" xr:uid="{00000000-0005-0000-0000-000094780000}"/>
    <cellStyle name="20% - Accent1 4 10 4 2 2 2" xfId="31034" xr:uid="{00000000-0005-0000-0000-000095780000}"/>
    <cellStyle name="20% - Accent1 4 10 4 2 3" xfId="31035" xr:uid="{00000000-0005-0000-0000-000096780000}"/>
    <cellStyle name="20% - Accent1 4 10 4 3" xfId="31036" xr:uid="{00000000-0005-0000-0000-000097780000}"/>
    <cellStyle name="20% - Accent1 4 10 4 3 2" xfId="31037" xr:uid="{00000000-0005-0000-0000-000098780000}"/>
    <cellStyle name="20% - Accent1 4 10 4 4" xfId="31038" xr:uid="{00000000-0005-0000-0000-000099780000}"/>
    <cellStyle name="20% - Accent1 4 10 5" xfId="31039" xr:uid="{00000000-0005-0000-0000-00009A780000}"/>
    <cellStyle name="20% - Accent1 4 10 5 2" xfId="31040" xr:uid="{00000000-0005-0000-0000-00009B780000}"/>
    <cellStyle name="20% - Accent1 4 10 5 2 2" xfId="31041" xr:uid="{00000000-0005-0000-0000-00009C780000}"/>
    <cellStyle name="20% - Accent1 4 10 5 2 2 2" xfId="31042" xr:uid="{00000000-0005-0000-0000-00009D780000}"/>
    <cellStyle name="20% - Accent1 4 10 5 2 3" xfId="31043" xr:uid="{00000000-0005-0000-0000-00009E780000}"/>
    <cellStyle name="20% - Accent1 4 10 5 3" xfId="31044" xr:uid="{00000000-0005-0000-0000-00009F780000}"/>
    <cellStyle name="20% - Accent1 4 10 5 3 2" xfId="31045" xr:uid="{00000000-0005-0000-0000-0000A0780000}"/>
    <cellStyle name="20% - Accent1 4 10 5 4" xfId="31046" xr:uid="{00000000-0005-0000-0000-0000A1780000}"/>
    <cellStyle name="20% - Accent1 4 10 6" xfId="31047" xr:uid="{00000000-0005-0000-0000-0000A2780000}"/>
    <cellStyle name="20% - Accent1 4 10 6 2" xfId="31048" xr:uid="{00000000-0005-0000-0000-0000A3780000}"/>
    <cellStyle name="20% - Accent1 4 10 6 2 2" xfId="31049" xr:uid="{00000000-0005-0000-0000-0000A4780000}"/>
    <cellStyle name="20% - Accent1 4 10 6 2 2 2" xfId="31050" xr:uid="{00000000-0005-0000-0000-0000A5780000}"/>
    <cellStyle name="20% - Accent1 4 10 6 2 3" xfId="31051" xr:uid="{00000000-0005-0000-0000-0000A6780000}"/>
    <cellStyle name="20% - Accent1 4 10 6 3" xfId="31052" xr:uid="{00000000-0005-0000-0000-0000A7780000}"/>
    <cellStyle name="20% - Accent1 4 10 6 3 2" xfId="31053" xr:uid="{00000000-0005-0000-0000-0000A8780000}"/>
    <cellStyle name="20% - Accent1 4 10 6 4" xfId="31054" xr:uid="{00000000-0005-0000-0000-0000A9780000}"/>
    <cellStyle name="20% - Accent1 4 10 7" xfId="31055" xr:uid="{00000000-0005-0000-0000-0000AA780000}"/>
    <cellStyle name="20% - Accent1 4 10 7 2" xfId="31056" xr:uid="{00000000-0005-0000-0000-0000AB780000}"/>
    <cellStyle name="20% - Accent1 4 10 7 2 2" xfId="31057" xr:uid="{00000000-0005-0000-0000-0000AC780000}"/>
    <cellStyle name="20% - Accent1 4 10 7 3" xfId="31058" xr:uid="{00000000-0005-0000-0000-0000AD780000}"/>
    <cellStyle name="20% - Accent1 4 10 8" xfId="31059" xr:uid="{00000000-0005-0000-0000-0000AE780000}"/>
    <cellStyle name="20% - Accent1 4 10 8 2" xfId="31060" xr:uid="{00000000-0005-0000-0000-0000AF780000}"/>
    <cellStyle name="20% - Accent1 4 10 8 2 2" xfId="31061" xr:uid="{00000000-0005-0000-0000-0000B0780000}"/>
    <cellStyle name="20% - Accent1 4 10 8 3" xfId="31062" xr:uid="{00000000-0005-0000-0000-0000B1780000}"/>
    <cellStyle name="20% - Accent1 4 10 9" xfId="31063" xr:uid="{00000000-0005-0000-0000-0000B2780000}"/>
    <cellStyle name="20% - Accent1 4 10 9 2" xfId="31064" xr:uid="{00000000-0005-0000-0000-0000B3780000}"/>
    <cellStyle name="20% - Accent1 4 11" xfId="31065" xr:uid="{00000000-0005-0000-0000-0000B4780000}"/>
    <cellStyle name="20% - Accent1 4 11 10" xfId="31066" xr:uid="{00000000-0005-0000-0000-0000B5780000}"/>
    <cellStyle name="20% - Accent1 4 11 10 2" xfId="31067" xr:uid="{00000000-0005-0000-0000-0000B6780000}"/>
    <cellStyle name="20% - Accent1 4 11 11" xfId="31068" xr:uid="{00000000-0005-0000-0000-0000B7780000}"/>
    <cellStyle name="20% - Accent1 4 11 2" xfId="31069" xr:uid="{00000000-0005-0000-0000-0000B8780000}"/>
    <cellStyle name="20% - Accent1 4 11 2 2" xfId="31070" xr:uid="{00000000-0005-0000-0000-0000B9780000}"/>
    <cellStyle name="20% - Accent1 4 11 2 2 2" xfId="31071" xr:uid="{00000000-0005-0000-0000-0000BA780000}"/>
    <cellStyle name="20% - Accent1 4 11 2 2 2 2" xfId="31072" xr:uid="{00000000-0005-0000-0000-0000BB780000}"/>
    <cellStyle name="20% - Accent1 4 11 2 2 2 2 2" xfId="31073" xr:uid="{00000000-0005-0000-0000-0000BC780000}"/>
    <cellStyle name="20% - Accent1 4 11 2 2 2 3" xfId="31074" xr:uid="{00000000-0005-0000-0000-0000BD780000}"/>
    <cellStyle name="20% - Accent1 4 11 2 2 3" xfId="31075" xr:uid="{00000000-0005-0000-0000-0000BE780000}"/>
    <cellStyle name="20% - Accent1 4 11 2 2 3 2" xfId="31076" xr:uid="{00000000-0005-0000-0000-0000BF780000}"/>
    <cellStyle name="20% - Accent1 4 11 2 2 4" xfId="31077" xr:uid="{00000000-0005-0000-0000-0000C0780000}"/>
    <cellStyle name="20% - Accent1 4 11 2 3" xfId="31078" xr:uid="{00000000-0005-0000-0000-0000C1780000}"/>
    <cellStyle name="20% - Accent1 4 11 2 3 2" xfId="31079" xr:uid="{00000000-0005-0000-0000-0000C2780000}"/>
    <cellStyle name="20% - Accent1 4 11 2 3 2 2" xfId="31080" xr:uid="{00000000-0005-0000-0000-0000C3780000}"/>
    <cellStyle name="20% - Accent1 4 11 2 3 2 2 2" xfId="31081" xr:uid="{00000000-0005-0000-0000-0000C4780000}"/>
    <cellStyle name="20% - Accent1 4 11 2 3 2 3" xfId="31082" xr:uid="{00000000-0005-0000-0000-0000C5780000}"/>
    <cellStyle name="20% - Accent1 4 11 2 3 3" xfId="31083" xr:uid="{00000000-0005-0000-0000-0000C6780000}"/>
    <cellStyle name="20% - Accent1 4 11 2 3 3 2" xfId="31084" xr:uid="{00000000-0005-0000-0000-0000C7780000}"/>
    <cellStyle name="20% - Accent1 4 11 2 3 4" xfId="31085" xr:uid="{00000000-0005-0000-0000-0000C8780000}"/>
    <cellStyle name="20% - Accent1 4 11 2 4" xfId="31086" xr:uid="{00000000-0005-0000-0000-0000C9780000}"/>
    <cellStyle name="20% - Accent1 4 11 2 4 2" xfId="31087" xr:uid="{00000000-0005-0000-0000-0000CA780000}"/>
    <cellStyle name="20% - Accent1 4 11 2 4 2 2" xfId="31088" xr:uid="{00000000-0005-0000-0000-0000CB780000}"/>
    <cellStyle name="20% - Accent1 4 11 2 4 2 2 2" xfId="31089" xr:uid="{00000000-0005-0000-0000-0000CC780000}"/>
    <cellStyle name="20% - Accent1 4 11 2 4 2 3" xfId="31090" xr:uid="{00000000-0005-0000-0000-0000CD780000}"/>
    <cellStyle name="20% - Accent1 4 11 2 4 3" xfId="31091" xr:uid="{00000000-0005-0000-0000-0000CE780000}"/>
    <cellStyle name="20% - Accent1 4 11 2 4 3 2" xfId="31092" xr:uid="{00000000-0005-0000-0000-0000CF780000}"/>
    <cellStyle name="20% - Accent1 4 11 2 4 4" xfId="31093" xr:uid="{00000000-0005-0000-0000-0000D0780000}"/>
    <cellStyle name="20% - Accent1 4 11 2 5" xfId="31094" xr:uid="{00000000-0005-0000-0000-0000D1780000}"/>
    <cellStyle name="20% - Accent1 4 11 2 5 2" xfId="31095" xr:uid="{00000000-0005-0000-0000-0000D2780000}"/>
    <cellStyle name="20% - Accent1 4 11 2 5 2 2" xfId="31096" xr:uid="{00000000-0005-0000-0000-0000D3780000}"/>
    <cellStyle name="20% - Accent1 4 11 2 5 3" xfId="31097" xr:uid="{00000000-0005-0000-0000-0000D4780000}"/>
    <cellStyle name="20% - Accent1 4 11 2 6" xfId="31098" xr:uid="{00000000-0005-0000-0000-0000D5780000}"/>
    <cellStyle name="20% - Accent1 4 11 2 6 2" xfId="31099" xr:uid="{00000000-0005-0000-0000-0000D6780000}"/>
    <cellStyle name="20% - Accent1 4 11 2 6 2 2" xfId="31100" xr:uid="{00000000-0005-0000-0000-0000D7780000}"/>
    <cellStyle name="20% - Accent1 4 11 2 6 3" xfId="31101" xr:uid="{00000000-0005-0000-0000-0000D8780000}"/>
    <cellStyle name="20% - Accent1 4 11 2 7" xfId="31102" xr:uid="{00000000-0005-0000-0000-0000D9780000}"/>
    <cellStyle name="20% - Accent1 4 11 2 7 2" xfId="31103" xr:uid="{00000000-0005-0000-0000-0000DA780000}"/>
    <cellStyle name="20% - Accent1 4 11 2 8" xfId="31104" xr:uid="{00000000-0005-0000-0000-0000DB780000}"/>
    <cellStyle name="20% - Accent1 4 11 2 8 2" xfId="31105" xr:uid="{00000000-0005-0000-0000-0000DC780000}"/>
    <cellStyle name="20% - Accent1 4 11 2 9" xfId="31106" xr:uid="{00000000-0005-0000-0000-0000DD780000}"/>
    <cellStyle name="20% - Accent1 4 11 3" xfId="31107" xr:uid="{00000000-0005-0000-0000-0000DE780000}"/>
    <cellStyle name="20% - Accent1 4 11 3 2" xfId="31108" xr:uid="{00000000-0005-0000-0000-0000DF780000}"/>
    <cellStyle name="20% - Accent1 4 11 3 2 2" xfId="31109" xr:uid="{00000000-0005-0000-0000-0000E0780000}"/>
    <cellStyle name="20% - Accent1 4 11 3 2 2 2" xfId="31110" xr:uid="{00000000-0005-0000-0000-0000E1780000}"/>
    <cellStyle name="20% - Accent1 4 11 3 2 2 2 2" xfId="31111" xr:uid="{00000000-0005-0000-0000-0000E2780000}"/>
    <cellStyle name="20% - Accent1 4 11 3 2 2 3" xfId="31112" xr:uid="{00000000-0005-0000-0000-0000E3780000}"/>
    <cellStyle name="20% - Accent1 4 11 3 2 3" xfId="31113" xr:uid="{00000000-0005-0000-0000-0000E4780000}"/>
    <cellStyle name="20% - Accent1 4 11 3 2 3 2" xfId="31114" xr:uid="{00000000-0005-0000-0000-0000E5780000}"/>
    <cellStyle name="20% - Accent1 4 11 3 2 4" xfId="31115" xr:uid="{00000000-0005-0000-0000-0000E6780000}"/>
    <cellStyle name="20% - Accent1 4 11 3 3" xfId="31116" xr:uid="{00000000-0005-0000-0000-0000E7780000}"/>
    <cellStyle name="20% - Accent1 4 11 3 3 2" xfId="31117" xr:uid="{00000000-0005-0000-0000-0000E8780000}"/>
    <cellStyle name="20% - Accent1 4 11 3 3 2 2" xfId="31118" xr:uid="{00000000-0005-0000-0000-0000E9780000}"/>
    <cellStyle name="20% - Accent1 4 11 3 3 2 2 2" xfId="31119" xr:uid="{00000000-0005-0000-0000-0000EA780000}"/>
    <cellStyle name="20% - Accent1 4 11 3 3 2 3" xfId="31120" xr:uid="{00000000-0005-0000-0000-0000EB780000}"/>
    <cellStyle name="20% - Accent1 4 11 3 3 3" xfId="31121" xr:uid="{00000000-0005-0000-0000-0000EC780000}"/>
    <cellStyle name="20% - Accent1 4 11 3 3 3 2" xfId="31122" xr:uid="{00000000-0005-0000-0000-0000ED780000}"/>
    <cellStyle name="20% - Accent1 4 11 3 3 4" xfId="31123" xr:uid="{00000000-0005-0000-0000-0000EE780000}"/>
    <cellStyle name="20% - Accent1 4 11 3 4" xfId="31124" xr:uid="{00000000-0005-0000-0000-0000EF780000}"/>
    <cellStyle name="20% - Accent1 4 11 3 4 2" xfId="31125" xr:uid="{00000000-0005-0000-0000-0000F0780000}"/>
    <cellStyle name="20% - Accent1 4 11 3 4 2 2" xfId="31126" xr:uid="{00000000-0005-0000-0000-0000F1780000}"/>
    <cellStyle name="20% - Accent1 4 11 3 4 2 2 2" xfId="31127" xr:uid="{00000000-0005-0000-0000-0000F2780000}"/>
    <cellStyle name="20% - Accent1 4 11 3 4 2 3" xfId="31128" xr:uid="{00000000-0005-0000-0000-0000F3780000}"/>
    <cellStyle name="20% - Accent1 4 11 3 4 3" xfId="31129" xr:uid="{00000000-0005-0000-0000-0000F4780000}"/>
    <cellStyle name="20% - Accent1 4 11 3 4 3 2" xfId="31130" xr:uid="{00000000-0005-0000-0000-0000F5780000}"/>
    <cellStyle name="20% - Accent1 4 11 3 4 4" xfId="31131" xr:uid="{00000000-0005-0000-0000-0000F6780000}"/>
    <cellStyle name="20% - Accent1 4 11 3 5" xfId="31132" xr:uid="{00000000-0005-0000-0000-0000F7780000}"/>
    <cellStyle name="20% - Accent1 4 11 3 5 2" xfId="31133" xr:uid="{00000000-0005-0000-0000-0000F8780000}"/>
    <cellStyle name="20% - Accent1 4 11 3 5 2 2" xfId="31134" xr:uid="{00000000-0005-0000-0000-0000F9780000}"/>
    <cellStyle name="20% - Accent1 4 11 3 5 3" xfId="31135" xr:uid="{00000000-0005-0000-0000-0000FA780000}"/>
    <cellStyle name="20% - Accent1 4 11 3 6" xfId="31136" xr:uid="{00000000-0005-0000-0000-0000FB780000}"/>
    <cellStyle name="20% - Accent1 4 11 3 6 2" xfId="31137" xr:uid="{00000000-0005-0000-0000-0000FC780000}"/>
    <cellStyle name="20% - Accent1 4 11 3 6 2 2" xfId="31138" xr:uid="{00000000-0005-0000-0000-0000FD780000}"/>
    <cellStyle name="20% - Accent1 4 11 3 6 3" xfId="31139" xr:uid="{00000000-0005-0000-0000-0000FE780000}"/>
    <cellStyle name="20% - Accent1 4 11 3 7" xfId="31140" xr:uid="{00000000-0005-0000-0000-0000FF780000}"/>
    <cellStyle name="20% - Accent1 4 11 3 7 2" xfId="31141" xr:uid="{00000000-0005-0000-0000-000000790000}"/>
    <cellStyle name="20% - Accent1 4 11 3 8" xfId="31142" xr:uid="{00000000-0005-0000-0000-000001790000}"/>
    <cellStyle name="20% - Accent1 4 11 3 8 2" xfId="31143" xr:uid="{00000000-0005-0000-0000-000002790000}"/>
    <cellStyle name="20% - Accent1 4 11 3 9" xfId="31144" xr:uid="{00000000-0005-0000-0000-000003790000}"/>
    <cellStyle name="20% - Accent1 4 11 4" xfId="31145" xr:uid="{00000000-0005-0000-0000-000004790000}"/>
    <cellStyle name="20% - Accent1 4 11 4 2" xfId="31146" xr:uid="{00000000-0005-0000-0000-000005790000}"/>
    <cellStyle name="20% - Accent1 4 11 4 2 2" xfId="31147" xr:uid="{00000000-0005-0000-0000-000006790000}"/>
    <cellStyle name="20% - Accent1 4 11 4 2 2 2" xfId="31148" xr:uid="{00000000-0005-0000-0000-000007790000}"/>
    <cellStyle name="20% - Accent1 4 11 4 2 3" xfId="31149" xr:uid="{00000000-0005-0000-0000-000008790000}"/>
    <cellStyle name="20% - Accent1 4 11 4 3" xfId="31150" xr:uid="{00000000-0005-0000-0000-000009790000}"/>
    <cellStyle name="20% - Accent1 4 11 4 3 2" xfId="31151" xr:uid="{00000000-0005-0000-0000-00000A790000}"/>
    <cellStyle name="20% - Accent1 4 11 4 4" xfId="31152" xr:uid="{00000000-0005-0000-0000-00000B790000}"/>
    <cellStyle name="20% - Accent1 4 11 5" xfId="31153" xr:uid="{00000000-0005-0000-0000-00000C790000}"/>
    <cellStyle name="20% - Accent1 4 11 5 2" xfId="31154" xr:uid="{00000000-0005-0000-0000-00000D790000}"/>
    <cellStyle name="20% - Accent1 4 11 5 2 2" xfId="31155" xr:uid="{00000000-0005-0000-0000-00000E790000}"/>
    <cellStyle name="20% - Accent1 4 11 5 2 2 2" xfId="31156" xr:uid="{00000000-0005-0000-0000-00000F790000}"/>
    <cellStyle name="20% - Accent1 4 11 5 2 3" xfId="31157" xr:uid="{00000000-0005-0000-0000-000010790000}"/>
    <cellStyle name="20% - Accent1 4 11 5 3" xfId="31158" xr:uid="{00000000-0005-0000-0000-000011790000}"/>
    <cellStyle name="20% - Accent1 4 11 5 3 2" xfId="31159" xr:uid="{00000000-0005-0000-0000-000012790000}"/>
    <cellStyle name="20% - Accent1 4 11 5 4" xfId="31160" xr:uid="{00000000-0005-0000-0000-000013790000}"/>
    <cellStyle name="20% - Accent1 4 11 6" xfId="31161" xr:uid="{00000000-0005-0000-0000-000014790000}"/>
    <cellStyle name="20% - Accent1 4 11 6 2" xfId="31162" xr:uid="{00000000-0005-0000-0000-000015790000}"/>
    <cellStyle name="20% - Accent1 4 11 6 2 2" xfId="31163" xr:uid="{00000000-0005-0000-0000-000016790000}"/>
    <cellStyle name="20% - Accent1 4 11 6 2 2 2" xfId="31164" xr:uid="{00000000-0005-0000-0000-000017790000}"/>
    <cellStyle name="20% - Accent1 4 11 6 2 3" xfId="31165" xr:uid="{00000000-0005-0000-0000-000018790000}"/>
    <cellStyle name="20% - Accent1 4 11 6 3" xfId="31166" xr:uid="{00000000-0005-0000-0000-000019790000}"/>
    <cellStyle name="20% - Accent1 4 11 6 3 2" xfId="31167" xr:uid="{00000000-0005-0000-0000-00001A790000}"/>
    <cellStyle name="20% - Accent1 4 11 6 4" xfId="31168" xr:uid="{00000000-0005-0000-0000-00001B790000}"/>
    <cellStyle name="20% - Accent1 4 11 7" xfId="31169" xr:uid="{00000000-0005-0000-0000-00001C790000}"/>
    <cellStyle name="20% - Accent1 4 11 7 2" xfId="31170" xr:uid="{00000000-0005-0000-0000-00001D790000}"/>
    <cellStyle name="20% - Accent1 4 11 7 2 2" xfId="31171" xr:uid="{00000000-0005-0000-0000-00001E790000}"/>
    <cellStyle name="20% - Accent1 4 11 7 3" xfId="31172" xr:uid="{00000000-0005-0000-0000-00001F790000}"/>
    <cellStyle name="20% - Accent1 4 11 8" xfId="31173" xr:uid="{00000000-0005-0000-0000-000020790000}"/>
    <cellStyle name="20% - Accent1 4 11 8 2" xfId="31174" xr:uid="{00000000-0005-0000-0000-000021790000}"/>
    <cellStyle name="20% - Accent1 4 11 8 2 2" xfId="31175" xr:uid="{00000000-0005-0000-0000-000022790000}"/>
    <cellStyle name="20% - Accent1 4 11 8 3" xfId="31176" xr:uid="{00000000-0005-0000-0000-000023790000}"/>
    <cellStyle name="20% - Accent1 4 11 9" xfId="31177" xr:uid="{00000000-0005-0000-0000-000024790000}"/>
    <cellStyle name="20% - Accent1 4 11 9 2" xfId="31178" xr:uid="{00000000-0005-0000-0000-000025790000}"/>
    <cellStyle name="20% - Accent1 4 12" xfId="31179" xr:uid="{00000000-0005-0000-0000-000026790000}"/>
    <cellStyle name="20% - Accent1 4 12 2" xfId="31180" xr:uid="{00000000-0005-0000-0000-000027790000}"/>
    <cellStyle name="20% - Accent1 4 12 2 2" xfId="31181" xr:uid="{00000000-0005-0000-0000-000028790000}"/>
    <cellStyle name="20% - Accent1 4 12 2 2 2" xfId="31182" xr:uid="{00000000-0005-0000-0000-000029790000}"/>
    <cellStyle name="20% - Accent1 4 12 2 2 2 2" xfId="31183" xr:uid="{00000000-0005-0000-0000-00002A790000}"/>
    <cellStyle name="20% - Accent1 4 12 2 2 3" xfId="31184" xr:uid="{00000000-0005-0000-0000-00002B790000}"/>
    <cellStyle name="20% - Accent1 4 12 2 3" xfId="31185" xr:uid="{00000000-0005-0000-0000-00002C790000}"/>
    <cellStyle name="20% - Accent1 4 12 2 3 2" xfId="31186" xr:uid="{00000000-0005-0000-0000-00002D790000}"/>
    <cellStyle name="20% - Accent1 4 12 2 4" xfId="31187" xr:uid="{00000000-0005-0000-0000-00002E790000}"/>
    <cellStyle name="20% - Accent1 4 12 3" xfId="31188" xr:uid="{00000000-0005-0000-0000-00002F790000}"/>
    <cellStyle name="20% - Accent1 4 12 3 2" xfId="31189" xr:uid="{00000000-0005-0000-0000-000030790000}"/>
    <cellStyle name="20% - Accent1 4 12 3 2 2" xfId="31190" xr:uid="{00000000-0005-0000-0000-000031790000}"/>
    <cellStyle name="20% - Accent1 4 12 3 2 2 2" xfId="31191" xr:uid="{00000000-0005-0000-0000-000032790000}"/>
    <cellStyle name="20% - Accent1 4 12 3 2 3" xfId="31192" xr:uid="{00000000-0005-0000-0000-000033790000}"/>
    <cellStyle name="20% - Accent1 4 12 3 3" xfId="31193" xr:uid="{00000000-0005-0000-0000-000034790000}"/>
    <cellStyle name="20% - Accent1 4 12 3 3 2" xfId="31194" xr:uid="{00000000-0005-0000-0000-000035790000}"/>
    <cellStyle name="20% - Accent1 4 12 3 4" xfId="31195" xr:uid="{00000000-0005-0000-0000-000036790000}"/>
    <cellStyle name="20% - Accent1 4 12 4" xfId="31196" xr:uid="{00000000-0005-0000-0000-000037790000}"/>
    <cellStyle name="20% - Accent1 4 12 4 2" xfId="31197" xr:uid="{00000000-0005-0000-0000-000038790000}"/>
    <cellStyle name="20% - Accent1 4 12 4 2 2" xfId="31198" xr:uid="{00000000-0005-0000-0000-000039790000}"/>
    <cellStyle name="20% - Accent1 4 12 4 2 2 2" xfId="31199" xr:uid="{00000000-0005-0000-0000-00003A790000}"/>
    <cellStyle name="20% - Accent1 4 12 4 2 3" xfId="31200" xr:uid="{00000000-0005-0000-0000-00003B790000}"/>
    <cellStyle name="20% - Accent1 4 12 4 3" xfId="31201" xr:uid="{00000000-0005-0000-0000-00003C790000}"/>
    <cellStyle name="20% - Accent1 4 12 4 3 2" xfId="31202" xr:uid="{00000000-0005-0000-0000-00003D790000}"/>
    <cellStyle name="20% - Accent1 4 12 4 4" xfId="31203" xr:uid="{00000000-0005-0000-0000-00003E790000}"/>
    <cellStyle name="20% - Accent1 4 12 5" xfId="31204" xr:uid="{00000000-0005-0000-0000-00003F790000}"/>
    <cellStyle name="20% - Accent1 4 12 5 2" xfId="31205" xr:uid="{00000000-0005-0000-0000-000040790000}"/>
    <cellStyle name="20% - Accent1 4 12 5 2 2" xfId="31206" xr:uid="{00000000-0005-0000-0000-000041790000}"/>
    <cellStyle name="20% - Accent1 4 12 5 3" xfId="31207" xr:uid="{00000000-0005-0000-0000-000042790000}"/>
    <cellStyle name="20% - Accent1 4 12 6" xfId="31208" xr:uid="{00000000-0005-0000-0000-000043790000}"/>
    <cellStyle name="20% - Accent1 4 12 6 2" xfId="31209" xr:uid="{00000000-0005-0000-0000-000044790000}"/>
    <cellStyle name="20% - Accent1 4 12 6 2 2" xfId="31210" xr:uid="{00000000-0005-0000-0000-000045790000}"/>
    <cellStyle name="20% - Accent1 4 12 6 3" xfId="31211" xr:uid="{00000000-0005-0000-0000-000046790000}"/>
    <cellStyle name="20% - Accent1 4 12 7" xfId="31212" xr:uid="{00000000-0005-0000-0000-000047790000}"/>
    <cellStyle name="20% - Accent1 4 12 7 2" xfId="31213" xr:uid="{00000000-0005-0000-0000-000048790000}"/>
    <cellStyle name="20% - Accent1 4 12 8" xfId="31214" xr:uid="{00000000-0005-0000-0000-000049790000}"/>
    <cellStyle name="20% - Accent1 4 12 8 2" xfId="31215" xr:uid="{00000000-0005-0000-0000-00004A790000}"/>
    <cellStyle name="20% - Accent1 4 12 9" xfId="31216" xr:uid="{00000000-0005-0000-0000-00004B790000}"/>
    <cellStyle name="20% - Accent1 4 13" xfId="31217" xr:uid="{00000000-0005-0000-0000-00004C790000}"/>
    <cellStyle name="20% - Accent1 4 13 2" xfId="31218" xr:uid="{00000000-0005-0000-0000-00004D790000}"/>
    <cellStyle name="20% - Accent1 4 13 2 2" xfId="31219" xr:uid="{00000000-0005-0000-0000-00004E790000}"/>
    <cellStyle name="20% - Accent1 4 13 2 2 2" xfId="31220" xr:uid="{00000000-0005-0000-0000-00004F790000}"/>
    <cellStyle name="20% - Accent1 4 13 2 2 2 2" xfId="31221" xr:uid="{00000000-0005-0000-0000-000050790000}"/>
    <cellStyle name="20% - Accent1 4 13 2 2 3" xfId="31222" xr:uid="{00000000-0005-0000-0000-000051790000}"/>
    <cellStyle name="20% - Accent1 4 13 2 3" xfId="31223" xr:uid="{00000000-0005-0000-0000-000052790000}"/>
    <cellStyle name="20% - Accent1 4 13 2 3 2" xfId="31224" xr:uid="{00000000-0005-0000-0000-000053790000}"/>
    <cellStyle name="20% - Accent1 4 13 2 4" xfId="31225" xr:uid="{00000000-0005-0000-0000-000054790000}"/>
    <cellStyle name="20% - Accent1 4 13 3" xfId="31226" xr:uid="{00000000-0005-0000-0000-000055790000}"/>
    <cellStyle name="20% - Accent1 4 13 3 2" xfId="31227" xr:uid="{00000000-0005-0000-0000-000056790000}"/>
    <cellStyle name="20% - Accent1 4 13 3 2 2" xfId="31228" xr:uid="{00000000-0005-0000-0000-000057790000}"/>
    <cellStyle name="20% - Accent1 4 13 3 2 2 2" xfId="31229" xr:uid="{00000000-0005-0000-0000-000058790000}"/>
    <cellStyle name="20% - Accent1 4 13 3 2 3" xfId="31230" xr:uid="{00000000-0005-0000-0000-000059790000}"/>
    <cellStyle name="20% - Accent1 4 13 3 3" xfId="31231" xr:uid="{00000000-0005-0000-0000-00005A790000}"/>
    <cellStyle name="20% - Accent1 4 13 3 3 2" xfId="31232" xr:uid="{00000000-0005-0000-0000-00005B790000}"/>
    <cellStyle name="20% - Accent1 4 13 3 4" xfId="31233" xr:uid="{00000000-0005-0000-0000-00005C790000}"/>
    <cellStyle name="20% - Accent1 4 13 4" xfId="31234" xr:uid="{00000000-0005-0000-0000-00005D790000}"/>
    <cellStyle name="20% - Accent1 4 13 4 2" xfId="31235" xr:uid="{00000000-0005-0000-0000-00005E790000}"/>
    <cellStyle name="20% - Accent1 4 13 4 2 2" xfId="31236" xr:uid="{00000000-0005-0000-0000-00005F790000}"/>
    <cellStyle name="20% - Accent1 4 13 4 2 2 2" xfId="31237" xr:uid="{00000000-0005-0000-0000-000060790000}"/>
    <cellStyle name="20% - Accent1 4 13 4 2 3" xfId="31238" xr:uid="{00000000-0005-0000-0000-000061790000}"/>
    <cellStyle name="20% - Accent1 4 13 4 3" xfId="31239" xr:uid="{00000000-0005-0000-0000-000062790000}"/>
    <cellStyle name="20% - Accent1 4 13 4 3 2" xfId="31240" xr:uid="{00000000-0005-0000-0000-000063790000}"/>
    <cellStyle name="20% - Accent1 4 13 4 4" xfId="31241" xr:uid="{00000000-0005-0000-0000-000064790000}"/>
    <cellStyle name="20% - Accent1 4 13 5" xfId="31242" xr:uid="{00000000-0005-0000-0000-000065790000}"/>
    <cellStyle name="20% - Accent1 4 13 5 2" xfId="31243" xr:uid="{00000000-0005-0000-0000-000066790000}"/>
    <cellStyle name="20% - Accent1 4 13 5 2 2" xfId="31244" xr:uid="{00000000-0005-0000-0000-000067790000}"/>
    <cellStyle name="20% - Accent1 4 13 5 3" xfId="31245" xr:uid="{00000000-0005-0000-0000-000068790000}"/>
    <cellStyle name="20% - Accent1 4 13 6" xfId="31246" xr:uid="{00000000-0005-0000-0000-000069790000}"/>
    <cellStyle name="20% - Accent1 4 13 6 2" xfId="31247" xr:uid="{00000000-0005-0000-0000-00006A790000}"/>
    <cellStyle name="20% - Accent1 4 13 6 2 2" xfId="31248" xr:uid="{00000000-0005-0000-0000-00006B790000}"/>
    <cellStyle name="20% - Accent1 4 13 6 3" xfId="31249" xr:uid="{00000000-0005-0000-0000-00006C790000}"/>
    <cellStyle name="20% - Accent1 4 13 7" xfId="31250" xr:uid="{00000000-0005-0000-0000-00006D790000}"/>
    <cellStyle name="20% - Accent1 4 13 7 2" xfId="31251" xr:uid="{00000000-0005-0000-0000-00006E790000}"/>
    <cellStyle name="20% - Accent1 4 13 8" xfId="31252" xr:uid="{00000000-0005-0000-0000-00006F790000}"/>
    <cellStyle name="20% - Accent1 4 13 8 2" xfId="31253" xr:uid="{00000000-0005-0000-0000-000070790000}"/>
    <cellStyle name="20% - Accent1 4 13 9" xfId="31254" xr:uid="{00000000-0005-0000-0000-000071790000}"/>
    <cellStyle name="20% - Accent1 4 14" xfId="31255" xr:uid="{00000000-0005-0000-0000-000072790000}"/>
    <cellStyle name="20% - Accent1 4 14 2" xfId="31256" xr:uid="{00000000-0005-0000-0000-000073790000}"/>
    <cellStyle name="20% - Accent1 4 14 2 2" xfId="31257" xr:uid="{00000000-0005-0000-0000-000074790000}"/>
    <cellStyle name="20% - Accent1 4 14 2 2 2" xfId="31258" xr:uid="{00000000-0005-0000-0000-000075790000}"/>
    <cellStyle name="20% - Accent1 4 14 2 3" xfId="31259" xr:uid="{00000000-0005-0000-0000-000076790000}"/>
    <cellStyle name="20% - Accent1 4 14 3" xfId="31260" xr:uid="{00000000-0005-0000-0000-000077790000}"/>
    <cellStyle name="20% - Accent1 4 14 3 2" xfId="31261" xr:uid="{00000000-0005-0000-0000-000078790000}"/>
    <cellStyle name="20% - Accent1 4 14 4" xfId="31262" xr:uid="{00000000-0005-0000-0000-000079790000}"/>
    <cellStyle name="20% - Accent1 4 15" xfId="31263" xr:uid="{00000000-0005-0000-0000-00007A790000}"/>
    <cellStyle name="20% - Accent1 4 15 2" xfId="31264" xr:uid="{00000000-0005-0000-0000-00007B790000}"/>
    <cellStyle name="20% - Accent1 4 15 2 2" xfId="31265" xr:uid="{00000000-0005-0000-0000-00007C790000}"/>
    <cellStyle name="20% - Accent1 4 15 2 2 2" xfId="31266" xr:uid="{00000000-0005-0000-0000-00007D790000}"/>
    <cellStyle name="20% - Accent1 4 15 2 3" xfId="31267" xr:uid="{00000000-0005-0000-0000-00007E790000}"/>
    <cellStyle name="20% - Accent1 4 15 3" xfId="31268" xr:uid="{00000000-0005-0000-0000-00007F790000}"/>
    <cellStyle name="20% - Accent1 4 15 3 2" xfId="31269" xr:uid="{00000000-0005-0000-0000-000080790000}"/>
    <cellStyle name="20% - Accent1 4 15 4" xfId="31270" xr:uid="{00000000-0005-0000-0000-000081790000}"/>
    <cellStyle name="20% - Accent1 4 16" xfId="31271" xr:uid="{00000000-0005-0000-0000-000082790000}"/>
    <cellStyle name="20% - Accent1 4 16 2" xfId="31272" xr:uid="{00000000-0005-0000-0000-000083790000}"/>
    <cellStyle name="20% - Accent1 4 16 2 2" xfId="31273" xr:uid="{00000000-0005-0000-0000-000084790000}"/>
    <cellStyle name="20% - Accent1 4 16 2 2 2" xfId="31274" xr:uid="{00000000-0005-0000-0000-000085790000}"/>
    <cellStyle name="20% - Accent1 4 16 2 3" xfId="31275" xr:uid="{00000000-0005-0000-0000-000086790000}"/>
    <cellStyle name="20% - Accent1 4 16 3" xfId="31276" xr:uid="{00000000-0005-0000-0000-000087790000}"/>
    <cellStyle name="20% - Accent1 4 16 3 2" xfId="31277" xr:uid="{00000000-0005-0000-0000-000088790000}"/>
    <cellStyle name="20% - Accent1 4 16 4" xfId="31278" xr:uid="{00000000-0005-0000-0000-000089790000}"/>
    <cellStyle name="20% - Accent1 4 17" xfId="31279" xr:uid="{00000000-0005-0000-0000-00008A790000}"/>
    <cellStyle name="20% - Accent1 4 17 2" xfId="31280" xr:uid="{00000000-0005-0000-0000-00008B790000}"/>
    <cellStyle name="20% - Accent1 4 17 2 2" xfId="31281" xr:uid="{00000000-0005-0000-0000-00008C790000}"/>
    <cellStyle name="20% - Accent1 4 17 3" xfId="31282" xr:uid="{00000000-0005-0000-0000-00008D790000}"/>
    <cellStyle name="20% - Accent1 4 18" xfId="31283" xr:uid="{00000000-0005-0000-0000-00008E790000}"/>
    <cellStyle name="20% - Accent1 4 18 2" xfId="31284" xr:uid="{00000000-0005-0000-0000-00008F790000}"/>
    <cellStyle name="20% - Accent1 4 18 2 2" xfId="31285" xr:uid="{00000000-0005-0000-0000-000090790000}"/>
    <cellStyle name="20% - Accent1 4 18 3" xfId="31286" xr:uid="{00000000-0005-0000-0000-000091790000}"/>
    <cellStyle name="20% - Accent1 4 19" xfId="31287" xr:uid="{00000000-0005-0000-0000-000092790000}"/>
    <cellStyle name="20% - Accent1 4 19 2" xfId="31288" xr:uid="{00000000-0005-0000-0000-000093790000}"/>
    <cellStyle name="20% - Accent1 4 2" xfId="31289" xr:uid="{00000000-0005-0000-0000-000094790000}"/>
    <cellStyle name="20% - Accent1 4 2 10" xfId="31290" xr:uid="{00000000-0005-0000-0000-000095790000}"/>
    <cellStyle name="20% - Accent1 4 2 10 10" xfId="31291" xr:uid="{00000000-0005-0000-0000-000096790000}"/>
    <cellStyle name="20% - Accent1 4 2 10 10 2" xfId="31292" xr:uid="{00000000-0005-0000-0000-000097790000}"/>
    <cellStyle name="20% - Accent1 4 2 10 11" xfId="31293" xr:uid="{00000000-0005-0000-0000-000098790000}"/>
    <cellStyle name="20% - Accent1 4 2 10 2" xfId="31294" xr:uid="{00000000-0005-0000-0000-000099790000}"/>
    <cellStyle name="20% - Accent1 4 2 10 2 2" xfId="31295" xr:uid="{00000000-0005-0000-0000-00009A790000}"/>
    <cellStyle name="20% - Accent1 4 2 10 2 2 2" xfId="31296" xr:uid="{00000000-0005-0000-0000-00009B790000}"/>
    <cellStyle name="20% - Accent1 4 2 10 2 2 2 2" xfId="31297" xr:uid="{00000000-0005-0000-0000-00009C790000}"/>
    <cellStyle name="20% - Accent1 4 2 10 2 2 2 2 2" xfId="31298" xr:uid="{00000000-0005-0000-0000-00009D790000}"/>
    <cellStyle name="20% - Accent1 4 2 10 2 2 2 3" xfId="31299" xr:uid="{00000000-0005-0000-0000-00009E790000}"/>
    <cellStyle name="20% - Accent1 4 2 10 2 2 3" xfId="31300" xr:uid="{00000000-0005-0000-0000-00009F790000}"/>
    <cellStyle name="20% - Accent1 4 2 10 2 2 3 2" xfId="31301" xr:uid="{00000000-0005-0000-0000-0000A0790000}"/>
    <cellStyle name="20% - Accent1 4 2 10 2 2 4" xfId="31302" xr:uid="{00000000-0005-0000-0000-0000A1790000}"/>
    <cellStyle name="20% - Accent1 4 2 10 2 3" xfId="31303" xr:uid="{00000000-0005-0000-0000-0000A2790000}"/>
    <cellStyle name="20% - Accent1 4 2 10 2 3 2" xfId="31304" xr:uid="{00000000-0005-0000-0000-0000A3790000}"/>
    <cellStyle name="20% - Accent1 4 2 10 2 3 2 2" xfId="31305" xr:uid="{00000000-0005-0000-0000-0000A4790000}"/>
    <cellStyle name="20% - Accent1 4 2 10 2 3 2 2 2" xfId="31306" xr:uid="{00000000-0005-0000-0000-0000A5790000}"/>
    <cellStyle name="20% - Accent1 4 2 10 2 3 2 3" xfId="31307" xr:uid="{00000000-0005-0000-0000-0000A6790000}"/>
    <cellStyle name="20% - Accent1 4 2 10 2 3 3" xfId="31308" xr:uid="{00000000-0005-0000-0000-0000A7790000}"/>
    <cellStyle name="20% - Accent1 4 2 10 2 3 3 2" xfId="31309" xr:uid="{00000000-0005-0000-0000-0000A8790000}"/>
    <cellStyle name="20% - Accent1 4 2 10 2 3 4" xfId="31310" xr:uid="{00000000-0005-0000-0000-0000A9790000}"/>
    <cellStyle name="20% - Accent1 4 2 10 2 4" xfId="31311" xr:uid="{00000000-0005-0000-0000-0000AA790000}"/>
    <cellStyle name="20% - Accent1 4 2 10 2 4 2" xfId="31312" xr:uid="{00000000-0005-0000-0000-0000AB790000}"/>
    <cellStyle name="20% - Accent1 4 2 10 2 4 2 2" xfId="31313" xr:uid="{00000000-0005-0000-0000-0000AC790000}"/>
    <cellStyle name="20% - Accent1 4 2 10 2 4 2 2 2" xfId="31314" xr:uid="{00000000-0005-0000-0000-0000AD790000}"/>
    <cellStyle name="20% - Accent1 4 2 10 2 4 2 3" xfId="31315" xr:uid="{00000000-0005-0000-0000-0000AE790000}"/>
    <cellStyle name="20% - Accent1 4 2 10 2 4 3" xfId="31316" xr:uid="{00000000-0005-0000-0000-0000AF790000}"/>
    <cellStyle name="20% - Accent1 4 2 10 2 4 3 2" xfId="31317" xr:uid="{00000000-0005-0000-0000-0000B0790000}"/>
    <cellStyle name="20% - Accent1 4 2 10 2 4 4" xfId="31318" xr:uid="{00000000-0005-0000-0000-0000B1790000}"/>
    <cellStyle name="20% - Accent1 4 2 10 2 5" xfId="31319" xr:uid="{00000000-0005-0000-0000-0000B2790000}"/>
    <cellStyle name="20% - Accent1 4 2 10 2 5 2" xfId="31320" xr:uid="{00000000-0005-0000-0000-0000B3790000}"/>
    <cellStyle name="20% - Accent1 4 2 10 2 5 2 2" xfId="31321" xr:uid="{00000000-0005-0000-0000-0000B4790000}"/>
    <cellStyle name="20% - Accent1 4 2 10 2 5 3" xfId="31322" xr:uid="{00000000-0005-0000-0000-0000B5790000}"/>
    <cellStyle name="20% - Accent1 4 2 10 2 6" xfId="31323" xr:uid="{00000000-0005-0000-0000-0000B6790000}"/>
    <cellStyle name="20% - Accent1 4 2 10 2 6 2" xfId="31324" xr:uid="{00000000-0005-0000-0000-0000B7790000}"/>
    <cellStyle name="20% - Accent1 4 2 10 2 6 2 2" xfId="31325" xr:uid="{00000000-0005-0000-0000-0000B8790000}"/>
    <cellStyle name="20% - Accent1 4 2 10 2 6 3" xfId="31326" xr:uid="{00000000-0005-0000-0000-0000B9790000}"/>
    <cellStyle name="20% - Accent1 4 2 10 2 7" xfId="31327" xr:uid="{00000000-0005-0000-0000-0000BA790000}"/>
    <cellStyle name="20% - Accent1 4 2 10 2 7 2" xfId="31328" xr:uid="{00000000-0005-0000-0000-0000BB790000}"/>
    <cellStyle name="20% - Accent1 4 2 10 2 8" xfId="31329" xr:uid="{00000000-0005-0000-0000-0000BC790000}"/>
    <cellStyle name="20% - Accent1 4 2 10 2 8 2" xfId="31330" xr:uid="{00000000-0005-0000-0000-0000BD790000}"/>
    <cellStyle name="20% - Accent1 4 2 10 2 9" xfId="31331" xr:uid="{00000000-0005-0000-0000-0000BE790000}"/>
    <cellStyle name="20% - Accent1 4 2 10 3" xfId="31332" xr:uid="{00000000-0005-0000-0000-0000BF790000}"/>
    <cellStyle name="20% - Accent1 4 2 10 3 2" xfId="31333" xr:uid="{00000000-0005-0000-0000-0000C0790000}"/>
    <cellStyle name="20% - Accent1 4 2 10 3 2 2" xfId="31334" xr:uid="{00000000-0005-0000-0000-0000C1790000}"/>
    <cellStyle name="20% - Accent1 4 2 10 3 2 2 2" xfId="31335" xr:uid="{00000000-0005-0000-0000-0000C2790000}"/>
    <cellStyle name="20% - Accent1 4 2 10 3 2 2 2 2" xfId="31336" xr:uid="{00000000-0005-0000-0000-0000C3790000}"/>
    <cellStyle name="20% - Accent1 4 2 10 3 2 2 3" xfId="31337" xr:uid="{00000000-0005-0000-0000-0000C4790000}"/>
    <cellStyle name="20% - Accent1 4 2 10 3 2 3" xfId="31338" xr:uid="{00000000-0005-0000-0000-0000C5790000}"/>
    <cellStyle name="20% - Accent1 4 2 10 3 2 3 2" xfId="31339" xr:uid="{00000000-0005-0000-0000-0000C6790000}"/>
    <cellStyle name="20% - Accent1 4 2 10 3 2 4" xfId="31340" xr:uid="{00000000-0005-0000-0000-0000C7790000}"/>
    <cellStyle name="20% - Accent1 4 2 10 3 3" xfId="31341" xr:uid="{00000000-0005-0000-0000-0000C8790000}"/>
    <cellStyle name="20% - Accent1 4 2 10 3 3 2" xfId="31342" xr:uid="{00000000-0005-0000-0000-0000C9790000}"/>
    <cellStyle name="20% - Accent1 4 2 10 3 3 2 2" xfId="31343" xr:uid="{00000000-0005-0000-0000-0000CA790000}"/>
    <cellStyle name="20% - Accent1 4 2 10 3 3 2 2 2" xfId="31344" xr:uid="{00000000-0005-0000-0000-0000CB790000}"/>
    <cellStyle name="20% - Accent1 4 2 10 3 3 2 3" xfId="31345" xr:uid="{00000000-0005-0000-0000-0000CC790000}"/>
    <cellStyle name="20% - Accent1 4 2 10 3 3 3" xfId="31346" xr:uid="{00000000-0005-0000-0000-0000CD790000}"/>
    <cellStyle name="20% - Accent1 4 2 10 3 3 3 2" xfId="31347" xr:uid="{00000000-0005-0000-0000-0000CE790000}"/>
    <cellStyle name="20% - Accent1 4 2 10 3 3 4" xfId="31348" xr:uid="{00000000-0005-0000-0000-0000CF790000}"/>
    <cellStyle name="20% - Accent1 4 2 10 3 4" xfId="31349" xr:uid="{00000000-0005-0000-0000-0000D0790000}"/>
    <cellStyle name="20% - Accent1 4 2 10 3 4 2" xfId="31350" xr:uid="{00000000-0005-0000-0000-0000D1790000}"/>
    <cellStyle name="20% - Accent1 4 2 10 3 4 2 2" xfId="31351" xr:uid="{00000000-0005-0000-0000-0000D2790000}"/>
    <cellStyle name="20% - Accent1 4 2 10 3 4 2 2 2" xfId="31352" xr:uid="{00000000-0005-0000-0000-0000D3790000}"/>
    <cellStyle name="20% - Accent1 4 2 10 3 4 2 3" xfId="31353" xr:uid="{00000000-0005-0000-0000-0000D4790000}"/>
    <cellStyle name="20% - Accent1 4 2 10 3 4 3" xfId="31354" xr:uid="{00000000-0005-0000-0000-0000D5790000}"/>
    <cellStyle name="20% - Accent1 4 2 10 3 4 3 2" xfId="31355" xr:uid="{00000000-0005-0000-0000-0000D6790000}"/>
    <cellStyle name="20% - Accent1 4 2 10 3 4 4" xfId="31356" xr:uid="{00000000-0005-0000-0000-0000D7790000}"/>
    <cellStyle name="20% - Accent1 4 2 10 3 5" xfId="31357" xr:uid="{00000000-0005-0000-0000-0000D8790000}"/>
    <cellStyle name="20% - Accent1 4 2 10 3 5 2" xfId="31358" xr:uid="{00000000-0005-0000-0000-0000D9790000}"/>
    <cellStyle name="20% - Accent1 4 2 10 3 5 2 2" xfId="31359" xr:uid="{00000000-0005-0000-0000-0000DA790000}"/>
    <cellStyle name="20% - Accent1 4 2 10 3 5 3" xfId="31360" xr:uid="{00000000-0005-0000-0000-0000DB790000}"/>
    <cellStyle name="20% - Accent1 4 2 10 3 6" xfId="31361" xr:uid="{00000000-0005-0000-0000-0000DC790000}"/>
    <cellStyle name="20% - Accent1 4 2 10 3 6 2" xfId="31362" xr:uid="{00000000-0005-0000-0000-0000DD790000}"/>
    <cellStyle name="20% - Accent1 4 2 10 3 6 2 2" xfId="31363" xr:uid="{00000000-0005-0000-0000-0000DE790000}"/>
    <cellStyle name="20% - Accent1 4 2 10 3 6 3" xfId="31364" xr:uid="{00000000-0005-0000-0000-0000DF790000}"/>
    <cellStyle name="20% - Accent1 4 2 10 3 7" xfId="31365" xr:uid="{00000000-0005-0000-0000-0000E0790000}"/>
    <cellStyle name="20% - Accent1 4 2 10 3 7 2" xfId="31366" xr:uid="{00000000-0005-0000-0000-0000E1790000}"/>
    <cellStyle name="20% - Accent1 4 2 10 3 8" xfId="31367" xr:uid="{00000000-0005-0000-0000-0000E2790000}"/>
    <cellStyle name="20% - Accent1 4 2 10 3 8 2" xfId="31368" xr:uid="{00000000-0005-0000-0000-0000E3790000}"/>
    <cellStyle name="20% - Accent1 4 2 10 3 9" xfId="31369" xr:uid="{00000000-0005-0000-0000-0000E4790000}"/>
    <cellStyle name="20% - Accent1 4 2 10 4" xfId="31370" xr:uid="{00000000-0005-0000-0000-0000E5790000}"/>
    <cellStyle name="20% - Accent1 4 2 10 4 2" xfId="31371" xr:uid="{00000000-0005-0000-0000-0000E6790000}"/>
    <cellStyle name="20% - Accent1 4 2 10 4 2 2" xfId="31372" xr:uid="{00000000-0005-0000-0000-0000E7790000}"/>
    <cellStyle name="20% - Accent1 4 2 10 4 2 2 2" xfId="31373" xr:uid="{00000000-0005-0000-0000-0000E8790000}"/>
    <cellStyle name="20% - Accent1 4 2 10 4 2 3" xfId="31374" xr:uid="{00000000-0005-0000-0000-0000E9790000}"/>
    <cellStyle name="20% - Accent1 4 2 10 4 3" xfId="31375" xr:uid="{00000000-0005-0000-0000-0000EA790000}"/>
    <cellStyle name="20% - Accent1 4 2 10 4 3 2" xfId="31376" xr:uid="{00000000-0005-0000-0000-0000EB790000}"/>
    <cellStyle name="20% - Accent1 4 2 10 4 4" xfId="31377" xr:uid="{00000000-0005-0000-0000-0000EC790000}"/>
    <cellStyle name="20% - Accent1 4 2 10 5" xfId="31378" xr:uid="{00000000-0005-0000-0000-0000ED790000}"/>
    <cellStyle name="20% - Accent1 4 2 10 5 2" xfId="31379" xr:uid="{00000000-0005-0000-0000-0000EE790000}"/>
    <cellStyle name="20% - Accent1 4 2 10 5 2 2" xfId="31380" xr:uid="{00000000-0005-0000-0000-0000EF790000}"/>
    <cellStyle name="20% - Accent1 4 2 10 5 2 2 2" xfId="31381" xr:uid="{00000000-0005-0000-0000-0000F0790000}"/>
    <cellStyle name="20% - Accent1 4 2 10 5 2 3" xfId="31382" xr:uid="{00000000-0005-0000-0000-0000F1790000}"/>
    <cellStyle name="20% - Accent1 4 2 10 5 3" xfId="31383" xr:uid="{00000000-0005-0000-0000-0000F2790000}"/>
    <cellStyle name="20% - Accent1 4 2 10 5 3 2" xfId="31384" xr:uid="{00000000-0005-0000-0000-0000F3790000}"/>
    <cellStyle name="20% - Accent1 4 2 10 5 4" xfId="31385" xr:uid="{00000000-0005-0000-0000-0000F4790000}"/>
    <cellStyle name="20% - Accent1 4 2 10 6" xfId="31386" xr:uid="{00000000-0005-0000-0000-0000F5790000}"/>
    <cellStyle name="20% - Accent1 4 2 10 6 2" xfId="31387" xr:uid="{00000000-0005-0000-0000-0000F6790000}"/>
    <cellStyle name="20% - Accent1 4 2 10 6 2 2" xfId="31388" xr:uid="{00000000-0005-0000-0000-0000F7790000}"/>
    <cellStyle name="20% - Accent1 4 2 10 6 2 2 2" xfId="31389" xr:uid="{00000000-0005-0000-0000-0000F8790000}"/>
    <cellStyle name="20% - Accent1 4 2 10 6 2 3" xfId="31390" xr:uid="{00000000-0005-0000-0000-0000F9790000}"/>
    <cellStyle name="20% - Accent1 4 2 10 6 3" xfId="31391" xr:uid="{00000000-0005-0000-0000-0000FA790000}"/>
    <cellStyle name="20% - Accent1 4 2 10 6 3 2" xfId="31392" xr:uid="{00000000-0005-0000-0000-0000FB790000}"/>
    <cellStyle name="20% - Accent1 4 2 10 6 4" xfId="31393" xr:uid="{00000000-0005-0000-0000-0000FC790000}"/>
    <cellStyle name="20% - Accent1 4 2 10 7" xfId="31394" xr:uid="{00000000-0005-0000-0000-0000FD790000}"/>
    <cellStyle name="20% - Accent1 4 2 10 7 2" xfId="31395" xr:uid="{00000000-0005-0000-0000-0000FE790000}"/>
    <cellStyle name="20% - Accent1 4 2 10 7 2 2" xfId="31396" xr:uid="{00000000-0005-0000-0000-0000FF790000}"/>
    <cellStyle name="20% - Accent1 4 2 10 7 3" xfId="31397" xr:uid="{00000000-0005-0000-0000-0000007A0000}"/>
    <cellStyle name="20% - Accent1 4 2 10 8" xfId="31398" xr:uid="{00000000-0005-0000-0000-0000017A0000}"/>
    <cellStyle name="20% - Accent1 4 2 10 8 2" xfId="31399" xr:uid="{00000000-0005-0000-0000-0000027A0000}"/>
    <cellStyle name="20% - Accent1 4 2 10 8 2 2" xfId="31400" xr:uid="{00000000-0005-0000-0000-0000037A0000}"/>
    <cellStyle name="20% - Accent1 4 2 10 8 3" xfId="31401" xr:uid="{00000000-0005-0000-0000-0000047A0000}"/>
    <cellStyle name="20% - Accent1 4 2 10 9" xfId="31402" xr:uid="{00000000-0005-0000-0000-0000057A0000}"/>
    <cellStyle name="20% - Accent1 4 2 10 9 2" xfId="31403" xr:uid="{00000000-0005-0000-0000-0000067A0000}"/>
    <cellStyle name="20% - Accent1 4 2 11" xfId="31404" xr:uid="{00000000-0005-0000-0000-0000077A0000}"/>
    <cellStyle name="20% - Accent1 4 2 11 2" xfId="31405" xr:uid="{00000000-0005-0000-0000-0000087A0000}"/>
    <cellStyle name="20% - Accent1 4 2 11 2 2" xfId="31406" xr:uid="{00000000-0005-0000-0000-0000097A0000}"/>
    <cellStyle name="20% - Accent1 4 2 11 2 2 2" xfId="31407" xr:uid="{00000000-0005-0000-0000-00000A7A0000}"/>
    <cellStyle name="20% - Accent1 4 2 11 2 2 2 2" xfId="31408" xr:uid="{00000000-0005-0000-0000-00000B7A0000}"/>
    <cellStyle name="20% - Accent1 4 2 11 2 2 3" xfId="31409" xr:uid="{00000000-0005-0000-0000-00000C7A0000}"/>
    <cellStyle name="20% - Accent1 4 2 11 2 3" xfId="31410" xr:uid="{00000000-0005-0000-0000-00000D7A0000}"/>
    <cellStyle name="20% - Accent1 4 2 11 2 3 2" xfId="31411" xr:uid="{00000000-0005-0000-0000-00000E7A0000}"/>
    <cellStyle name="20% - Accent1 4 2 11 2 4" xfId="31412" xr:uid="{00000000-0005-0000-0000-00000F7A0000}"/>
    <cellStyle name="20% - Accent1 4 2 11 3" xfId="31413" xr:uid="{00000000-0005-0000-0000-0000107A0000}"/>
    <cellStyle name="20% - Accent1 4 2 11 3 2" xfId="31414" xr:uid="{00000000-0005-0000-0000-0000117A0000}"/>
    <cellStyle name="20% - Accent1 4 2 11 3 2 2" xfId="31415" xr:uid="{00000000-0005-0000-0000-0000127A0000}"/>
    <cellStyle name="20% - Accent1 4 2 11 3 2 2 2" xfId="31416" xr:uid="{00000000-0005-0000-0000-0000137A0000}"/>
    <cellStyle name="20% - Accent1 4 2 11 3 2 3" xfId="31417" xr:uid="{00000000-0005-0000-0000-0000147A0000}"/>
    <cellStyle name="20% - Accent1 4 2 11 3 3" xfId="31418" xr:uid="{00000000-0005-0000-0000-0000157A0000}"/>
    <cellStyle name="20% - Accent1 4 2 11 3 3 2" xfId="31419" xr:uid="{00000000-0005-0000-0000-0000167A0000}"/>
    <cellStyle name="20% - Accent1 4 2 11 3 4" xfId="31420" xr:uid="{00000000-0005-0000-0000-0000177A0000}"/>
    <cellStyle name="20% - Accent1 4 2 11 4" xfId="31421" xr:uid="{00000000-0005-0000-0000-0000187A0000}"/>
    <cellStyle name="20% - Accent1 4 2 11 4 2" xfId="31422" xr:uid="{00000000-0005-0000-0000-0000197A0000}"/>
    <cellStyle name="20% - Accent1 4 2 11 4 2 2" xfId="31423" xr:uid="{00000000-0005-0000-0000-00001A7A0000}"/>
    <cellStyle name="20% - Accent1 4 2 11 4 2 2 2" xfId="31424" xr:uid="{00000000-0005-0000-0000-00001B7A0000}"/>
    <cellStyle name="20% - Accent1 4 2 11 4 2 3" xfId="31425" xr:uid="{00000000-0005-0000-0000-00001C7A0000}"/>
    <cellStyle name="20% - Accent1 4 2 11 4 3" xfId="31426" xr:uid="{00000000-0005-0000-0000-00001D7A0000}"/>
    <cellStyle name="20% - Accent1 4 2 11 4 3 2" xfId="31427" xr:uid="{00000000-0005-0000-0000-00001E7A0000}"/>
    <cellStyle name="20% - Accent1 4 2 11 4 4" xfId="31428" xr:uid="{00000000-0005-0000-0000-00001F7A0000}"/>
    <cellStyle name="20% - Accent1 4 2 11 5" xfId="31429" xr:uid="{00000000-0005-0000-0000-0000207A0000}"/>
    <cellStyle name="20% - Accent1 4 2 11 5 2" xfId="31430" xr:uid="{00000000-0005-0000-0000-0000217A0000}"/>
    <cellStyle name="20% - Accent1 4 2 11 5 2 2" xfId="31431" xr:uid="{00000000-0005-0000-0000-0000227A0000}"/>
    <cellStyle name="20% - Accent1 4 2 11 5 3" xfId="31432" xr:uid="{00000000-0005-0000-0000-0000237A0000}"/>
    <cellStyle name="20% - Accent1 4 2 11 6" xfId="31433" xr:uid="{00000000-0005-0000-0000-0000247A0000}"/>
    <cellStyle name="20% - Accent1 4 2 11 6 2" xfId="31434" xr:uid="{00000000-0005-0000-0000-0000257A0000}"/>
    <cellStyle name="20% - Accent1 4 2 11 6 2 2" xfId="31435" xr:uid="{00000000-0005-0000-0000-0000267A0000}"/>
    <cellStyle name="20% - Accent1 4 2 11 6 3" xfId="31436" xr:uid="{00000000-0005-0000-0000-0000277A0000}"/>
    <cellStyle name="20% - Accent1 4 2 11 7" xfId="31437" xr:uid="{00000000-0005-0000-0000-0000287A0000}"/>
    <cellStyle name="20% - Accent1 4 2 11 7 2" xfId="31438" xr:uid="{00000000-0005-0000-0000-0000297A0000}"/>
    <cellStyle name="20% - Accent1 4 2 11 8" xfId="31439" xr:uid="{00000000-0005-0000-0000-00002A7A0000}"/>
    <cellStyle name="20% - Accent1 4 2 11 8 2" xfId="31440" xr:uid="{00000000-0005-0000-0000-00002B7A0000}"/>
    <cellStyle name="20% - Accent1 4 2 11 9" xfId="31441" xr:uid="{00000000-0005-0000-0000-00002C7A0000}"/>
    <cellStyle name="20% - Accent1 4 2 12" xfId="31442" xr:uid="{00000000-0005-0000-0000-00002D7A0000}"/>
    <cellStyle name="20% - Accent1 4 2 12 2" xfId="31443" xr:uid="{00000000-0005-0000-0000-00002E7A0000}"/>
    <cellStyle name="20% - Accent1 4 2 12 2 2" xfId="31444" xr:uid="{00000000-0005-0000-0000-00002F7A0000}"/>
    <cellStyle name="20% - Accent1 4 2 12 2 2 2" xfId="31445" xr:uid="{00000000-0005-0000-0000-0000307A0000}"/>
    <cellStyle name="20% - Accent1 4 2 12 2 2 2 2" xfId="31446" xr:uid="{00000000-0005-0000-0000-0000317A0000}"/>
    <cellStyle name="20% - Accent1 4 2 12 2 2 3" xfId="31447" xr:uid="{00000000-0005-0000-0000-0000327A0000}"/>
    <cellStyle name="20% - Accent1 4 2 12 2 3" xfId="31448" xr:uid="{00000000-0005-0000-0000-0000337A0000}"/>
    <cellStyle name="20% - Accent1 4 2 12 2 3 2" xfId="31449" xr:uid="{00000000-0005-0000-0000-0000347A0000}"/>
    <cellStyle name="20% - Accent1 4 2 12 2 4" xfId="31450" xr:uid="{00000000-0005-0000-0000-0000357A0000}"/>
    <cellStyle name="20% - Accent1 4 2 12 3" xfId="31451" xr:uid="{00000000-0005-0000-0000-0000367A0000}"/>
    <cellStyle name="20% - Accent1 4 2 12 3 2" xfId="31452" xr:uid="{00000000-0005-0000-0000-0000377A0000}"/>
    <cellStyle name="20% - Accent1 4 2 12 3 2 2" xfId="31453" xr:uid="{00000000-0005-0000-0000-0000387A0000}"/>
    <cellStyle name="20% - Accent1 4 2 12 3 2 2 2" xfId="31454" xr:uid="{00000000-0005-0000-0000-0000397A0000}"/>
    <cellStyle name="20% - Accent1 4 2 12 3 2 3" xfId="31455" xr:uid="{00000000-0005-0000-0000-00003A7A0000}"/>
    <cellStyle name="20% - Accent1 4 2 12 3 3" xfId="31456" xr:uid="{00000000-0005-0000-0000-00003B7A0000}"/>
    <cellStyle name="20% - Accent1 4 2 12 3 3 2" xfId="31457" xr:uid="{00000000-0005-0000-0000-00003C7A0000}"/>
    <cellStyle name="20% - Accent1 4 2 12 3 4" xfId="31458" xr:uid="{00000000-0005-0000-0000-00003D7A0000}"/>
    <cellStyle name="20% - Accent1 4 2 12 4" xfId="31459" xr:uid="{00000000-0005-0000-0000-00003E7A0000}"/>
    <cellStyle name="20% - Accent1 4 2 12 4 2" xfId="31460" xr:uid="{00000000-0005-0000-0000-00003F7A0000}"/>
    <cellStyle name="20% - Accent1 4 2 12 4 2 2" xfId="31461" xr:uid="{00000000-0005-0000-0000-0000407A0000}"/>
    <cellStyle name="20% - Accent1 4 2 12 4 2 2 2" xfId="31462" xr:uid="{00000000-0005-0000-0000-0000417A0000}"/>
    <cellStyle name="20% - Accent1 4 2 12 4 2 3" xfId="31463" xr:uid="{00000000-0005-0000-0000-0000427A0000}"/>
    <cellStyle name="20% - Accent1 4 2 12 4 3" xfId="31464" xr:uid="{00000000-0005-0000-0000-0000437A0000}"/>
    <cellStyle name="20% - Accent1 4 2 12 4 3 2" xfId="31465" xr:uid="{00000000-0005-0000-0000-0000447A0000}"/>
    <cellStyle name="20% - Accent1 4 2 12 4 4" xfId="31466" xr:uid="{00000000-0005-0000-0000-0000457A0000}"/>
    <cellStyle name="20% - Accent1 4 2 12 5" xfId="31467" xr:uid="{00000000-0005-0000-0000-0000467A0000}"/>
    <cellStyle name="20% - Accent1 4 2 12 5 2" xfId="31468" xr:uid="{00000000-0005-0000-0000-0000477A0000}"/>
    <cellStyle name="20% - Accent1 4 2 12 5 2 2" xfId="31469" xr:uid="{00000000-0005-0000-0000-0000487A0000}"/>
    <cellStyle name="20% - Accent1 4 2 12 5 3" xfId="31470" xr:uid="{00000000-0005-0000-0000-0000497A0000}"/>
    <cellStyle name="20% - Accent1 4 2 12 6" xfId="31471" xr:uid="{00000000-0005-0000-0000-00004A7A0000}"/>
    <cellStyle name="20% - Accent1 4 2 12 6 2" xfId="31472" xr:uid="{00000000-0005-0000-0000-00004B7A0000}"/>
    <cellStyle name="20% - Accent1 4 2 12 6 2 2" xfId="31473" xr:uid="{00000000-0005-0000-0000-00004C7A0000}"/>
    <cellStyle name="20% - Accent1 4 2 12 6 3" xfId="31474" xr:uid="{00000000-0005-0000-0000-00004D7A0000}"/>
    <cellStyle name="20% - Accent1 4 2 12 7" xfId="31475" xr:uid="{00000000-0005-0000-0000-00004E7A0000}"/>
    <cellStyle name="20% - Accent1 4 2 12 7 2" xfId="31476" xr:uid="{00000000-0005-0000-0000-00004F7A0000}"/>
    <cellStyle name="20% - Accent1 4 2 12 8" xfId="31477" xr:uid="{00000000-0005-0000-0000-0000507A0000}"/>
    <cellStyle name="20% - Accent1 4 2 12 8 2" xfId="31478" xr:uid="{00000000-0005-0000-0000-0000517A0000}"/>
    <cellStyle name="20% - Accent1 4 2 12 9" xfId="31479" xr:uid="{00000000-0005-0000-0000-0000527A0000}"/>
    <cellStyle name="20% - Accent1 4 2 13" xfId="31480" xr:uid="{00000000-0005-0000-0000-0000537A0000}"/>
    <cellStyle name="20% - Accent1 4 2 13 2" xfId="31481" xr:uid="{00000000-0005-0000-0000-0000547A0000}"/>
    <cellStyle name="20% - Accent1 4 2 13 2 2" xfId="31482" xr:uid="{00000000-0005-0000-0000-0000557A0000}"/>
    <cellStyle name="20% - Accent1 4 2 13 2 2 2" xfId="31483" xr:uid="{00000000-0005-0000-0000-0000567A0000}"/>
    <cellStyle name="20% - Accent1 4 2 13 2 3" xfId="31484" xr:uid="{00000000-0005-0000-0000-0000577A0000}"/>
    <cellStyle name="20% - Accent1 4 2 13 3" xfId="31485" xr:uid="{00000000-0005-0000-0000-0000587A0000}"/>
    <cellStyle name="20% - Accent1 4 2 13 3 2" xfId="31486" xr:uid="{00000000-0005-0000-0000-0000597A0000}"/>
    <cellStyle name="20% - Accent1 4 2 13 4" xfId="31487" xr:uid="{00000000-0005-0000-0000-00005A7A0000}"/>
    <cellStyle name="20% - Accent1 4 2 14" xfId="31488" xr:uid="{00000000-0005-0000-0000-00005B7A0000}"/>
    <cellStyle name="20% - Accent1 4 2 14 2" xfId="31489" xr:uid="{00000000-0005-0000-0000-00005C7A0000}"/>
    <cellStyle name="20% - Accent1 4 2 14 2 2" xfId="31490" xr:uid="{00000000-0005-0000-0000-00005D7A0000}"/>
    <cellStyle name="20% - Accent1 4 2 14 2 2 2" xfId="31491" xr:uid="{00000000-0005-0000-0000-00005E7A0000}"/>
    <cellStyle name="20% - Accent1 4 2 14 2 3" xfId="31492" xr:uid="{00000000-0005-0000-0000-00005F7A0000}"/>
    <cellStyle name="20% - Accent1 4 2 14 3" xfId="31493" xr:uid="{00000000-0005-0000-0000-0000607A0000}"/>
    <cellStyle name="20% - Accent1 4 2 14 3 2" xfId="31494" xr:uid="{00000000-0005-0000-0000-0000617A0000}"/>
    <cellStyle name="20% - Accent1 4 2 14 4" xfId="31495" xr:uid="{00000000-0005-0000-0000-0000627A0000}"/>
    <cellStyle name="20% - Accent1 4 2 15" xfId="31496" xr:uid="{00000000-0005-0000-0000-0000637A0000}"/>
    <cellStyle name="20% - Accent1 4 2 15 2" xfId="31497" xr:uid="{00000000-0005-0000-0000-0000647A0000}"/>
    <cellStyle name="20% - Accent1 4 2 15 2 2" xfId="31498" xr:uid="{00000000-0005-0000-0000-0000657A0000}"/>
    <cellStyle name="20% - Accent1 4 2 15 2 2 2" xfId="31499" xr:uid="{00000000-0005-0000-0000-0000667A0000}"/>
    <cellStyle name="20% - Accent1 4 2 15 2 3" xfId="31500" xr:uid="{00000000-0005-0000-0000-0000677A0000}"/>
    <cellStyle name="20% - Accent1 4 2 15 3" xfId="31501" xr:uid="{00000000-0005-0000-0000-0000687A0000}"/>
    <cellStyle name="20% - Accent1 4 2 15 3 2" xfId="31502" xr:uid="{00000000-0005-0000-0000-0000697A0000}"/>
    <cellStyle name="20% - Accent1 4 2 15 4" xfId="31503" xr:uid="{00000000-0005-0000-0000-00006A7A0000}"/>
    <cellStyle name="20% - Accent1 4 2 16" xfId="31504" xr:uid="{00000000-0005-0000-0000-00006B7A0000}"/>
    <cellStyle name="20% - Accent1 4 2 16 2" xfId="31505" xr:uid="{00000000-0005-0000-0000-00006C7A0000}"/>
    <cellStyle name="20% - Accent1 4 2 16 2 2" xfId="31506" xr:uid="{00000000-0005-0000-0000-00006D7A0000}"/>
    <cellStyle name="20% - Accent1 4 2 16 3" xfId="31507" xr:uid="{00000000-0005-0000-0000-00006E7A0000}"/>
    <cellStyle name="20% - Accent1 4 2 17" xfId="31508" xr:uid="{00000000-0005-0000-0000-00006F7A0000}"/>
    <cellStyle name="20% - Accent1 4 2 17 2" xfId="31509" xr:uid="{00000000-0005-0000-0000-0000707A0000}"/>
    <cellStyle name="20% - Accent1 4 2 17 2 2" xfId="31510" xr:uid="{00000000-0005-0000-0000-0000717A0000}"/>
    <cellStyle name="20% - Accent1 4 2 17 3" xfId="31511" xr:uid="{00000000-0005-0000-0000-0000727A0000}"/>
    <cellStyle name="20% - Accent1 4 2 18" xfId="31512" xr:uid="{00000000-0005-0000-0000-0000737A0000}"/>
    <cellStyle name="20% - Accent1 4 2 18 2" xfId="31513" xr:uid="{00000000-0005-0000-0000-0000747A0000}"/>
    <cellStyle name="20% - Accent1 4 2 19" xfId="31514" xr:uid="{00000000-0005-0000-0000-0000757A0000}"/>
    <cellStyle name="20% - Accent1 4 2 19 2" xfId="31515" xr:uid="{00000000-0005-0000-0000-0000767A0000}"/>
    <cellStyle name="20% - Accent1 4 2 2" xfId="31516" xr:uid="{00000000-0005-0000-0000-0000777A0000}"/>
    <cellStyle name="20% - Accent1 4 2 2 10" xfId="31517" xr:uid="{00000000-0005-0000-0000-0000787A0000}"/>
    <cellStyle name="20% - Accent1 4 2 2 10 2" xfId="31518" xr:uid="{00000000-0005-0000-0000-0000797A0000}"/>
    <cellStyle name="20% - Accent1 4 2 2 10 2 2" xfId="31519" xr:uid="{00000000-0005-0000-0000-00007A7A0000}"/>
    <cellStyle name="20% - Accent1 4 2 2 10 2 2 2" xfId="31520" xr:uid="{00000000-0005-0000-0000-00007B7A0000}"/>
    <cellStyle name="20% - Accent1 4 2 2 10 2 3" xfId="31521" xr:uid="{00000000-0005-0000-0000-00007C7A0000}"/>
    <cellStyle name="20% - Accent1 4 2 2 10 3" xfId="31522" xr:uid="{00000000-0005-0000-0000-00007D7A0000}"/>
    <cellStyle name="20% - Accent1 4 2 2 10 3 2" xfId="31523" xr:uid="{00000000-0005-0000-0000-00007E7A0000}"/>
    <cellStyle name="20% - Accent1 4 2 2 10 4" xfId="31524" xr:uid="{00000000-0005-0000-0000-00007F7A0000}"/>
    <cellStyle name="20% - Accent1 4 2 2 11" xfId="31525" xr:uid="{00000000-0005-0000-0000-0000807A0000}"/>
    <cellStyle name="20% - Accent1 4 2 2 11 2" xfId="31526" xr:uid="{00000000-0005-0000-0000-0000817A0000}"/>
    <cellStyle name="20% - Accent1 4 2 2 11 2 2" xfId="31527" xr:uid="{00000000-0005-0000-0000-0000827A0000}"/>
    <cellStyle name="20% - Accent1 4 2 2 11 2 2 2" xfId="31528" xr:uid="{00000000-0005-0000-0000-0000837A0000}"/>
    <cellStyle name="20% - Accent1 4 2 2 11 2 3" xfId="31529" xr:uid="{00000000-0005-0000-0000-0000847A0000}"/>
    <cellStyle name="20% - Accent1 4 2 2 11 3" xfId="31530" xr:uid="{00000000-0005-0000-0000-0000857A0000}"/>
    <cellStyle name="20% - Accent1 4 2 2 11 3 2" xfId="31531" xr:uid="{00000000-0005-0000-0000-0000867A0000}"/>
    <cellStyle name="20% - Accent1 4 2 2 11 4" xfId="31532" xr:uid="{00000000-0005-0000-0000-0000877A0000}"/>
    <cellStyle name="20% - Accent1 4 2 2 12" xfId="31533" xr:uid="{00000000-0005-0000-0000-0000887A0000}"/>
    <cellStyle name="20% - Accent1 4 2 2 12 2" xfId="31534" xr:uid="{00000000-0005-0000-0000-0000897A0000}"/>
    <cellStyle name="20% - Accent1 4 2 2 12 2 2" xfId="31535" xr:uid="{00000000-0005-0000-0000-00008A7A0000}"/>
    <cellStyle name="20% - Accent1 4 2 2 12 3" xfId="31536" xr:uid="{00000000-0005-0000-0000-00008B7A0000}"/>
    <cellStyle name="20% - Accent1 4 2 2 13" xfId="31537" xr:uid="{00000000-0005-0000-0000-00008C7A0000}"/>
    <cellStyle name="20% - Accent1 4 2 2 13 2" xfId="31538" xr:uid="{00000000-0005-0000-0000-00008D7A0000}"/>
    <cellStyle name="20% - Accent1 4 2 2 13 2 2" xfId="31539" xr:uid="{00000000-0005-0000-0000-00008E7A0000}"/>
    <cellStyle name="20% - Accent1 4 2 2 13 3" xfId="31540" xr:uid="{00000000-0005-0000-0000-00008F7A0000}"/>
    <cellStyle name="20% - Accent1 4 2 2 14" xfId="31541" xr:uid="{00000000-0005-0000-0000-0000907A0000}"/>
    <cellStyle name="20% - Accent1 4 2 2 14 2" xfId="31542" xr:uid="{00000000-0005-0000-0000-0000917A0000}"/>
    <cellStyle name="20% - Accent1 4 2 2 15" xfId="31543" xr:uid="{00000000-0005-0000-0000-0000927A0000}"/>
    <cellStyle name="20% - Accent1 4 2 2 15 2" xfId="31544" xr:uid="{00000000-0005-0000-0000-0000937A0000}"/>
    <cellStyle name="20% - Accent1 4 2 2 16" xfId="31545" xr:uid="{00000000-0005-0000-0000-0000947A0000}"/>
    <cellStyle name="20% - Accent1 4 2 2 2" xfId="31546" xr:uid="{00000000-0005-0000-0000-0000957A0000}"/>
    <cellStyle name="20% - Accent1 4 2 2 2 10" xfId="31547" xr:uid="{00000000-0005-0000-0000-0000967A0000}"/>
    <cellStyle name="20% - Accent1 4 2 2 2 10 2" xfId="31548" xr:uid="{00000000-0005-0000-0000-0000977A0000}"/>
    <cellStyle name="20% - Accent1 4 2 2 2 10 2 2" xfId="31549" xr:uid="{00000000-0005-0000-0000-0000987A0000}"/>
    <cellStyle name="20% - Accent1 4 2 2 2 10 2 2 2" xfId="31550" xr:uid="{00000000-0005-0000-0000-0000997A0000}"/>
    <cellStyle name="20% - Accent1 4 2 2 2 10 2 3" xfId="31551" xr:uid="{00000000-0005-0000-0000-00009A7A0000}"/>
    <cellStyle name="20% - Accent1 4 2 2 2 10 3" xfId="31552" xr:uid="{00000000-0005-0000-0000-00009B7A0000}"/>
    <cellStyle name="20% - Accent1 4 2 2 2 10 3 2" xfId="31553" xr:uid="{00000000-0005-0000-0000-00009C7A0000}"/>
    <cellStyle name="20% - Accent1 4 2 2 2 10 4" xfId="31554" xr:uid="{00000000-0005-0000-0000-00009D7A0000}"/>
    <cellStyle name="20% - Accent1 4 2 2 2 11" xfId="31555" xr:uid="{00000000-0005-0000-0000-00009E7A0000}"/>
    <cellStyle name="20% - Accent1 4 2 2 2 11 2" xfId="31556" xr:uid="{00000000-0005-0000-0000-00009F7A0000}"/>
    <cellStyle name="20% - Accent1 4 2 2 2 11 2 2" xfId="31557" xr:uid="{00000000-0005-0000-0000-0000A07A0000}"/>
    <cellStyle name="20% - Accent1 4 2 2 2 11 3" xfId="31558" xr:uid="{00000000-0005-0000-0000-0000A17A0000}"/>
    <cellStyle name="20% - Accent1 4 2 2 2 12" xfId="31559" xr:uid="{00000000-0005-0000-0000-0000A27A0000}"/>
    <cellStyle name="20% - Accent1 4 2 2 2 12 2" xfId="31560" xr:uid="{00000000-0005-0000-0000-0000A37A0000}"/>
    <cellStyle name="20% - Accent1 4 2 2 2 12 2 2" xfId="31561" xr:uid="{00000000-0005-0000-0000-0000A47A0000}"/>
    <cellStyle name="20% - Accent1 4 2 2 2 12 3" xfId="31562" xr:uid="{00000000-0005-0000-0000-0000A57A0000}"/>
    <cellStyle name="20% - Accent1 4 2 2 2 13" xfId="31563" xr:uid="{00000000-0005-0000-0000-0000A67A0000}"/>
    <cellStyle name="20% - Accent1 4 2 2 2 13 2" xfId="31564" xr:uid="{00000000-0005-0000-0000-0000A77A0000}"/>
    <cellStyle name="20% - Accent1 4 2 2 2 14" xfId="31565" xr:uid="{00000000-0005-0000-0000-0000A87A0000}"/>
    <cellStyle name="20% - Accent1 4 2 2 2 14 2" xfId="31566" xr:uid="{00000000-0005-0000-0000-0000A97A0000}"/>
    <cellStyle name="20% - Accent1 4 2 2 2 15" xfId="31567" xr:uid="{00000000-0005-0000-0000-0000AA7A0000}"/>
    <cellStyle name="20% - Accent1 4 2 2 2 2" xfId="31568" xr:uid="{00000000-0005-0000-0000-0000AB7A0000}"/>
    <cellStyle name="20% - Accent1 4 2 2 2 2 10" xfId="31569" xr:uid="{00000000-0005-0000-0000-0000AC7A0000}"/>
    <cellStyle name="20% - Accent1 4 2 2 2 2 10 2" xfId="31570" xr:uid="{00000000-0005-0000-0000-0000AD7A0000}"/>
    <cellStyle name="20% - Accent1 4 2 2 2 2 10 2 2" xfId="31571" xr:uid="{00000000-0005-0000-0000-0000AE7A0000}"/>
    <cellStyle name="20% - Accent1 4 2 2 2 2 10 3" xfId="31572" xr:uid="{00000000-0005-0000-0000-0000AF7A0000}"/>
    <cellStyle name="20% - Accent1 4 2 2 2 2 11" xfId="31573" xr:uid="{00000000-0005-0000-0000-0000B07A0000}"/>
    <cellStyle name="20% - Accent1 4 2 2 2 2 11 2" xfId="31574" xr:uid="{00000000-0005-0000-0000-0000B17A0000}"/>
    <cellStyle name="20% - Accent1 4 2 2 2 2 11 2 2" xfId="31575" xr:uid="{00000000-0005-0000-0000-0000B27A0000}"/>
    <cellStyle name="20% - Accent1 4 2 2 2 2 11 3" xfId="31576" xr:uid="{00000000-0005-0000-0000-0000B37A0000}"/>
    <cellStyle name="20% - Accent1 4 2 2 2 2 12" xfId="31577" xr:uid="{00000000-0005-0000-0000-0000B47A0000}"/>
    <cellStyle name="20% - Accent1 4 2 2 2 2 12 2" xfId="31578" xr:uid="{00000000-0005-0000-0000-0000B57A0000}"/>
    <cellStyle name="20% - Accent1 4 2 2 2 2 13" xfId="31579" xr:uid="{00000000-0005-0000-0000-0000B67A0000}"/>
    <cellStyle name="20% - Accent1 4 2 2 2 2 13 2" xfId="31580" xr:uid="{00000000-0005-0000-0000-0000B77A0000}"/>
    <cellStyle name="20% - Accent1 4 2 2 2 2 14" xfId="31581" xr:uid="{00000000-0005-0000-0000-0000B87A0000}"/>
    <cellStyle name="20% - Accent1 4 2 2 2 2 2" xfId="31582" xr:uid="{00000000-0005-0000-0000-0000B97A0000}"/>
    <cellStyle name="20% - Accent1 4 2 2 2 2 2 10" xfId="31583" xr:uid="{00000000-0005-0000-0000-0000BA7A0000}"/>
    <cellStyle name="20% - Accent1 4 2 2 2 2 2 10 2" xfId="31584" xr:uid="{00000000-0005-0000-0000-0000BB7A0000}"/>
    <cellStyle name="20% - Accent1 4 2 2 2 2 2 11" xfId="31585" xr:uid="{00000000-0005-0000-0000-0000BC7A0000}"/>
    <cellStyle name="20% - Accent1 4 2 2 2 2 2 2" xfId="31586" xr:uid="{00000000-0005-0000-0000-0000BD7A0000}"/>
    <cellStyle name="20% - Accent1 4 2 2 2 2 2 2 2" xfId="31587" xr:uid="{00000000-0005-0000-0000-0000BE7A0000}"/>
    <cellStyle name="20% - Accent1 4 2 2 2 2 2 2 2 2" xfId="31588" xr:uid="{00000000-0005-0000-0000-0000BF7A0000}"/>
    <cellStyle name="20% - Accent1 4 2 2 2 2 2 2 2 2 2" xfId="31589" xr:uid="{00000000-0005-0000-0000-0000C07A0000}"/>
    <cellStyle name="20% - Accent1 4 2 2 2 2 2 2 2 2 2 2" xfId="31590" xr:uid="{00000000-0005-0000-0000-0000C17A0000}"/>
    <cellStyle name="20% - Accent1 4 2 2 2 2 2 2 2 2 3" xfId="31591" xr:uid="{00000000-0005-0000-0000-0000C27A0000}"/>
    <cellStyle name="20% - Accent1 4 2 2 2 2 2 2 2 3" xfId="31592" xr:uid="{00000000-0005-0000-0000-0000C37A0000}"/>
    <cellStyle name="20% - Accent1 4 2 2 2 2 2 2 2 3 2" xfId="31593" xr:uid="{00000000-0005-0000-0000-0000C47A0000}"/>
    <cellStyle name="20% - Accent1 4 2 2 2 2 2 2 2 4" xfId="31594" xr:uid="{00000000-0005-0000-0000-0000C57A0000}"/>
    <cellStyle name="20% - Accent1 4 2 2 2 2 2 2 3" xfId="31595" xr:uid="{00000000-0005-0000-0000-0000C67A0000}"/>
    <cellStyle name="20% - Accent1 4 2 2 2 2 2 2 3 2" xfId="31596" xr:uid="{00000000-0005-0000-0000-0000C77A0000}"/>
    <cellStyle name="20% - Accent1 4 2 2 2 2 2 2 3 2 2" xfId="31597" xr:uid="{00000000-0005-0000-0000-0000C87A0000}"/>
    <cellStyle name="20% - Accent1 4 2 2 2 2 2 2 3 2 2 2" xfId="31598" xr:uid="{00000000-0005-0000-0000-0000C97A0000}"/>
    <cellStyle name="20% - Accent1 4 2 2 2 2 2 2 3 2 3" xfId="31599" xr:uid="{00000000-0005-0000-0000-0000CA7A0000}"/>
    <cellStyle name="20% - Accent1 4 2 2 2 2 2 2 3 3" xfId="31600" xr:uid="{00000000-0005-0000-0000-0000CB7A0000}"/>
    <cellStyle name="20% - Accent1 4 2 2 2 2 2 2 3 3 2" xfId="31601" xr:uid="{00000000-0005-0000-0000-0000CC7A0000}"/>
    <cellStyle name="20% - Accent1 4 2 2 2 2 2 2 3 4" xfId="31602" xr:uid="{00000000-0005-0000-0000-0000CD7A0000}"/>
    <cellStyle name="20% - Accent1 4 2 2 2 2 2 2 4" xfId="31603" xr:uid="{00000000-0005-0000-0000-0000CE7A0000}"/>
    <cellStyle name="20% - Accent1 4 2 2 2 2 2 2 4 2" xfId="31604" xr:uid="{00000000-0005-0000-0000-0000CF7A0000}"/>
    <cellStyle name="20% - Accent1 4 2 2 2 2 2 2 4 2 2" xfId="31605" xr:uid="{00000000-0005-0000-0000-0000D07A0000}"/>
    <cellStyle name="20% - Accent1 4 2 2 2 2 2 2 4 2 2 2" xfId="31606" xr:uid="{00000000-0005-0000-0000-0000D17A0000}"/>
    <cellStyle name="20% - Accent1 4 2 2 2 2 2 2 4 2 3" xfId="31607" xr:uid="{00000000-0005-0000-0000-0000D27A0000}"/>
    <cellStyle name="20% - Accent1 4 2 2 2 2 2 2 4 3" xfId="31608" xr:uid="{00000000-0005-0000-0000-0000D37A0000}"/>
    <cellStyle name="20% - Accent1 4 2 2 2 2 2 2 4 3 2" xfId="31609" xr:uid="{00000000-0005-0000-0000-0000D47A0000}"/>
    <cellStyle name="20% - Accent1 4 2 2 2 2 2 2 4 4" xfId="31610" xr:uid="{00000000-0005-0000-0000-0000D57A0000}"/>
    <cellStyle name="20% - Accent1 4 2 2 2 2 2 2 5" xfId="31611" xr:uid="{00000000-0005-0000-0000-0000D67A0000}"/>
    <cellStyle name="20% - Accent1 4 2 2 2 2 2 2 5 2" xfId="31612" xr:uid="{00000000-0005-0000-0000-0000D77A0000}"/>
    <cellStyle name="20% - Accent1 4 2 2 2 2 2 2 5 2 2" xfId="31613" xr:uid="{00000000-0005-0000-0000-0000D87A0000}"/>
    <cellStyle name="20% - Accent1 4 2 2 2 2 2 2 5 3" xfId="31614" xr:uid="{00000000-0005-0000-0000-0000D97A0000}"/>
    <cellStyle name="20% - Accent1 4 2 2 2 2 2 2 6" xfId="31615" xr:uid="{00000000-0005-0000-0000-0000DA7A0000}"/>
    <cellStyle name="20% - Accent1 4 2 2 2 2 2 2 6 2" xfId="31616" xr:uid="{00000000-0005-0000-0000-0000DB7A0000}"/>
    <cellStyle name="20% - Accent1 4 2 2 2 2 2 2 6 2 2" xfId="31617" xr:uid="{00000000-0005-0000-0000-0000DC7A0000}"/>
    <cellStyle name="20% - Accent1 4 2 2 2 2 2 2 6 3" xfId="31618" xr:uid="{00000000-0005-0000-0000-0000DD7A0000}"/>
    <cellStyle name="20% - Accent1 4 2 2 2 2 2 2 7" xfId="31619" xr:uid="{00000000-0005-0000-0000-0000DE7A0000}"/>
    <cellStyle name="20% - Accent1 4 2 2 2 2 2 2 7 2" xfId="31620" xr:uid="{00000000-0005-0000-0000-0000DF7A0000}"/>
    <cellStyle name="20% - Accent1 4 2 2 2 2 2 2 8" xfId="31621" xr:uid="{00000000-0005-0000-0000-0000E07A0000}"/>
    <cellStyle name="20% - Accent1 4 2 2 2 2 2 2 8 2" xfId="31622" xr:uid="{00000000-0005-0000-0000-0000E17A0000}"/>
    <cellStyle name="20% - Accent1 4 2 2 2 2 2 2 9" xfId="31623" xr:uid="{00000000-0005-0000-0000-0000E27A0000}"/>
    <cellStyle name="20% - Accent1 4 2 2 2 2 2 3" xfId="31624" xr:uid="{00000000-0005-0000-0000-0000E37A0000}"/>
    <cellStyle name="20% - Accent1 4 2 2 2 2 2 3 2" xfId="31625" xr:uid="{00000000-0005-0000-0000-0000E47A0000}"/>
    <cellStyle name="20% - Accent1 4 2 2 2 2 2 3 2 2" xfId="31626" xr:uid="{00000000-0005-0000-0000-0000E57A0000}"/>
    <cellStyle name="20% - Accent1 4 2 2 2 2 2 3 2 2 2" xfId="31627" xr:uid="{00000000-0005-0000-0000-0000E67A0000}"/>
    <cellStyle name="20% - Accent1 4 2 2 2 2 2 3 2 2 2 2" xfId="31628" xr:uid="{00000000-0005-0000-0000-0000E77A0000}"/>
    <cellStyle name="20% - Accent1 4 2 2 2 2 2 3 2 2 3" xfId="31629" xr:uid="{00000000-0005-0000-0000-0000E87A0000}"/>
    <cellStyle name="20% - Accent1 4 2 2 2 2 2 3 2 3" xfId="31630" xr:uid="{00000000-0005-0000-0000-0000E97A0000}"/>
    <cellStyle name="20% - Accent1 4 2 2 2 2 2 3 2 3 2" xfId="31631" xr:uid="{00000000-0005-0000-0000-0000EA7A0000}"/>
    <cellStyle name="20% - Accent1 4 2 2 2 2 2 3 2 4" xfId="31632" xr:uid="{00000000-0005-0000-0000-0000EB7A0000}"/>
    <cellStyle name="20% - Accent1 4 2 2 2 2 2 3 3" xfId="31633" xr:uid="{00000000-0005-0000-0000-0000EC7A0000}"/>
    <cellStyle name="20% - Accent1 4 2 2 2 2 2 3 3 2" xfId="31634" xr:uid="{00000000-0005-0000-0000-0000ED7A0000}"/>
    <cellStyle name="20% - Accent1 4 2 2 2 2 2 3 3 2 2" xfId="31635" xr:uid="{00000000-0005-0000-0000-0000EE7A0000}"/>
    <cellStyle name="20% - Accent1 4 2 2 2 2 2 3 3 2 2 2" xfId="31636" xr:uid="{00000000-0005-0000-0000-0000EF7A0000}"/>
    <cellStyle name="20% - Accent1 4 2 2 2 2 2 3 3 2 3" xfId="31637" xr:uid="{00000000-0005-0000-0000-0000F07A0000}"/>
    <cellStyle name="20% - Accent1 4 2 2 2 2 2 3 3 3" xfId="31638" xr:uid="{00000000-0005-0000-0000-0000F17A0000}"/>
    <cellStyle name="20% - Accent1 4 2 2 2 2 2 3 3 3 2" xfId="31639" xr:uid="{00000000-0005-0000-0000-0000F27A0000}"/>
    <cellStyle name="20% - Accent1 4 2 2 2 2 2 3 3 4" xfId="31640" xr:uid="{00000000-0005-0000-0000-0000F37A0000}"/>
    <cellStyle name="20% - Accent1 4 2 2 2 2 2 3 4" xfId="31641" xr:uid="{00000000-0005-0000-0000-0000F47A0000}"/>
    <cellStyle name="20% - Accent1 4 2 2 2 2 2 3 4 2" xfId="31642" xr:uid="{00000000-0005-0000-0000-0000F57A0000}"/>
    <cellStyle name="20% - Accent1 4 2 2 2 2 2 3 4 2 2" xfId="31643" xr:uid="{00000000-0005-0000-0000-0000F67A0000}"/>
    <cellStyle name="20% - Accent1 4 2 2 2 2 2 3 4 2 2 2" xfId="31644" xr:uid="{00000000-0005-0000-0000-0000F77A0000}"/>
    <cellStyle name="20% - Accent1 4 2 2 2 2 2 3 4 2 3" xfId="31645" xr:uid="{00000000-0005-0000-0000-0000F87A0000}"/>
    <cellStyle name="20% - Accent1 4 2 2 2 2 2 3 4 3" xfId="31646" xr:uid="{00000000-0005-0000-0000-0000F97A0000}"/>
    <cellStyle name="20% - Accent1 4 2 2 2 2 2 3 4 3 2" xfId="31647" xr:uid="{00000000-0005-0000-0000-0000FA7A0000}"/>
    <cellStyle name="20% - Accent1 4 2 2 2 2 2 3 4 4" xfId="31648" xr:uid="{00000000-0005-0000-0000-0000FB7A0000}"/>
    <cellStyle name="20% - Accent1 4 2 2 2 2 2 3 5" xfId="31649" xr:uid="{00000000-0005-0000-0000-0000FC7A0000}"/>
    <cellStyle name="20% - Accent1 4 2 2 2 2 2 3 5 2" xfId="31650" xr:uid="{00000000-0005-0000-0000-0000FD7A0000}"/>
    <cellStyle name="20% - Accent1 4 2 2 2 2 2 3 5 2 2" xfId="31651" xr:uid="{00000000-0005-0000-0000-0000FE7A0000}"/>
    <cellStyle name="20% - Accent1 4 2 2 2 2 2 3 5 3" xfId="31652" xr:uid="{00000000-0005-0000-0000-0000FF7A0000}"/>
    <cellStyle name="20% - Accent1 4 2 2 2 2 2 3 6" xfId="31653" xr:uid="{00000000-0005-0000-0000-0000007B0000}"/>
    <cellStyle name="20% - Accent1 4 2 2 2 2 2 3 6 2" xfId="31654" xr:uid="{00000000-0005-0000-0000-0000017B0000}"/>
    <cellStyle name="20% - Accent1 4 2 2 2 2 2 3 6 2 2" xfId="31655" xr:uid="{00000000-0005-0000-0000-0000027B0000}"/>
    <cellStyle name="20% - Accent1 4 2 2 2 2 2 3 6 3" xfId="31656" xr:uid="{00000000-0005-0000-0000-0000037B0000}"/>
    <cellStyle name="20% - Accent1 4 2 2 2 2 2 3 7" xfId="31657" xr:uid="{00000000-0005-0000-0000-0000047B0000}"/>
    <cellStyle name="20% - Accent1 4 2 2 2 2 2 3 7 2" xfId="31658" xr:uid="{00000000-0005-0000-0000-0000057B0000}"/>
    <cellStyle name="20% - Accent1 4 2 2 2 2 2 3 8" xfId="31659" xr:uid="{00000000-0005-0000-0000-0000067B0000}"/>
    <cellStyle name="20% - Accent1 4 2 2 2 2 2 3 8 2" xfId="31660" xr:uid="{00000000-0005-0000-0000-0000077B0000}"/>
    <cellStyle name="20% - Accent1 4 2 2 2 2 2 3 9" xfId="31661" xr:uid="{00000000-0005-0000-0000-0000087B0000}"/>
    <cellStyle name="20% - Accent1 4 2 2 2 2 2 4" xfId="31662" xr:uid="{00000000-0005-0000-0000-0000097B0000}"/>
    <cellStyle name="20% - Accent1 4 2 2 2 2 2 4 2" xfId="31663" xr:uid="{00000000-0005-0000-0000-00000A7B0000}"/>
    <cellStyle name="20% - Accent1 4 2 2 2 2 2 4 2 2" xfId="31664" xr:uid="{00000000-0005-0000-0000-00000B7B0000}"/>
    <cellStyle name="20% - Accent1 4 2 2 2 2 2 4 2 2 2" xfId="31665" xr:uid="{00000000-0005-0000-0000-00000C7B0000}"/>
    <cellStyle name="20% - Accent1 4 2 2 2 2 2 4 2 3" xfId="31666" xr:uid="{00000000-0005-0000-0000-00000D7B0000}"/>
    <cellStyle name="20% - Accent1 4 2 2 2 2 2 4 3" xfId="31667" xr:uid="{00000000-0005-0000-0000-00000E7B0000}"/>
    <cellStyle name="20% - Accent1 4 2 2 2 2 2 4 3 2" xfId="31668" xr:uid="{00000000-0005-0000-0000-00000F7B0000}"/>
    <cellStyle name="20% - Accent1 4 2 2 2 2 2 4 4" xfId="31669" xr:uid="{00000000-0005-0000-0000-0000107B0000}"/>
    <cellStyle name="20% - Accent1 4 2 2 2 2 2 5" xfId="31670" xr:uid="{00000000-0005-0000-0000-0000117B0000}"/>
    <cellStyle name="20% - Accent1 4 2 2 2 2 2 5 2" xfId="31671" xr:uid="{00000000-0005-0000-0000-0000127B0000}"/>
    <cellStyle name="20% - Accent1 4 2 2 2 2 2 5 2 2" xfId="31672" xr:uid="{00000000-0005-0000-0000-0000137B0000}"/>
    <cellStyle name="20% - Accent1 4 2 2 2 2 2 5 2 2 2" xfId="31673" xr:uid="{00000000-0005-0000-0000-0000147B0000}"/>
    <cellStyle name="20% - Accent1 4 2 2 2 2 2 5 2 3" xfId="31674" xr:uid="{00000000-0005-0000-0000-0000157B0000}"/>
    <cellStyle name="20% - Accent1 4 2 2 2 2 2 5 3" xfId="31675" xr:uid="{00000000-0005-0000-0000-0000167B0000}"/>
    <cellStyle name="20% - Accent1 4 2 2 2 2 2 5 3 2" xfId="31676" xr:uid="{00000000-0005-0000-0000-0000177B0000}"/>
    <cellStyle name="20% - Accent1 4 2 2 2 2 2 5 4" xfId="31677" xr:uid="{00000000-0005-0000-0000-0000187B0000}"/>
    <cellStyle name="20% - Accent1 4 2 2 2 2 2 6" xfId="31678" xr:uid="{00000000-0005-0000-0000-0000197B0000}"/>
    <cellStyle name="20% - Accent1 4 2 2 2 2 2 6 2" xfId="31679" xr:uid="{00000000-0005-0000-0000-00001A7B0000}"/>
    <cellStyle name="20% - Accent1 4 2 2 2 2 2 6 2 2" xfId="31680" xr:uid="{00000000-0005-0000-0000-00001B7B0000}"/>
    <cellStyle name="20% - Accent1 4 2 2 2 2 2 6 2 2 2" xfId="31681" xr:uid="{00000000-0005-0000-0000-00001C7B0000}"/>
    <cellStyle name="20% - Accent1 4 2 2 2 2 2 6 2 3" xfId="31682" xr:uid="{00000000-0005-0000-0000-00001D7B0000}"/>
    <cellStyle name="20% - Accent1 4 2 2 2 2 2 6 3" xfId="31683" xr:uid="{00000000-0005-0000-0000-00001E7B0000}"/>
    <cellStyle name="20% - Accent1 4 2 2 2 2 2 6 3 2" xfId="31684" xr:uid="{00000000-0005-0000-0000-00001F7B0000}"/>
    <cellStyle name="20% - Accent1 4 2 2 2 2 2 6 4" xfId="31685" xr:uid="{00000000-0005-0000-0000-0000207B0000}"/>
    <cellStyle name="20% - Accent1 4 2 2 2 2 2 7" xfId="31686" xr:uid="{00000000-0005-0000-0000-0000217B0000}"/>
    <cellStyle name="20% - Accent1 4 2 2 2 2 2 7 2" xfId="31687" xr:uid="{00000000-0005-0000-0000-0000227B0000}"/>
    <cellStyle name="20% - Accent1 4 2 2 2 2 2 7 2 2" xfId="31688" xr:uid="{00000000-0005-0000-0000-0000237B0000}"/>
    <cellStyle name="20% - Accent1 4 2 2 2 2 2 7 3" xfId="31689" xr:uid="{00000000-0005-0000-0000-0000247B0000}"/>
    <cellStyle name="20% - Accent1 4 2 2 2 2 2 8" xfId="31690" xr:uid="{00000000-0005-0000-0000-0000257B0000}"/>
    <cellStyle name="20% - Accent1 4 2 2 2 2 2 8 2" xfId="31691" xr:uid="{00000000-0005-0000-0000-0000267B0000}"/>
    <cellStyle name="20% - Accent1 4 2 2 2 2 2 8 2 2" xfId="31692" xr:uid="{00000000-0005-0000-0000-0000277B0000}"/>
    <cellStyle name="20% - Accent1 4 2 2 2 2 2 8 3" xfId="31693" xr:uid="{00000000-0005-0000-0000-0000287B0000}"/>
    <cellStyle name="20% - Accent1 4 2 2 2 2 2 9" xfId="31694" xr:uid="{00000000-0005-0000-0000-0000297B0000}"/>
    <cellStyle name="20% - Accent1 4 2 2 2 2 2 9 2" xfId="31695" xr:uid="{00000000-0005-0000-0000-00002A7B0000}"/>
    <cellStyle name="20% - Accent1 4 2 2 2 2 3" xfId="31696" xr:uid="{00000000-0005-0000-0000-00002B7B0000}"/>
    <cellStyle name="20% - Accent1 4 2 2 2 2 3 10" xfId="31697" xr:uid="{00000000-0005-0000-0000-00002C7B0000}"/>
    <cellStyle name="20% - Accent1 4 2 2 2 2 3 10 2" xfId="31698" xr:uid="{00000000-0005-0000-0000-00002D7B0000}"/>
    <cellStyle name="20% - Accent1 4 2 2 2 2 3 11" xfId="31699" xr:uid="{00000000-0005-0000-0000-00002E7B0000}"/>
    <cellStyle name="20% - Accent1 4 2 2 2 2 3 2" xfId="31700" xr:uid="{00000000-0005-0000-0000-00002F7B0000}"/>
    <cellStyle name="20% - Accent1 4 2 2 2 2 3 2 2" xfId="31701" xr:uid="{00000000-0005-0000-0000-0000307B0000}"/>
    <cellStyle name="20% - Accent1 4 2 2 2 2 3 2 2 2" xfId="31702" xr:uid="{00000000-0005-0000-0000-0000317B0000}"/>
    <cellStyle name="20% - Accent1 4 2 2 2 2 3 2 2 2 2" xfId="31703" xr:uid="{00000000-0005-0000-0000-0000327B0000}"/>
    <cellStyle name="20% - Accent1 4 2 2 2 2 3 2 2 2 2 2" xfId="31704" xr:uid="{00000000-0005-0000-0000-0000337B0000}"/>
    <cellStyle name="20% - Accent1 4 2 2 2 2 3 2 2 2 3" xfId="31705" xr:uid="{00000000-0005-0000-0000-0000347B0000}"/>
    <cellStyle name="20% - Accent1 4 2 2 2 2 3 2 2 3" xfId="31706" xr:uid="{00000000-0005-0000-0000-0000357B0000}"/>
    <cellStyle name="20% - Accent1 4 2 2 2 2 3 2 2 3 2" xfId="31707" xr:uid="{00000000-0005-0000-0000-0000367B0000}"/>
    <cellStyle name="20% - Accent1 4 2 2 2 2 3 2 2 4" xfId="31708" xr:uid="{00000000-0005-0000-0000-0000377B0000}"/>
    <cellStyle name="20% - Accent1 4 2 2 2 2 3 2 3" xfId="31709" xr:uid="{00000000-0005-0000-0000-0000387B0000}"/>
    <cellStyle name="20% - Accent1 4 2 2 2 2 3 2 3 2" xfId="31710" xr:uid="{00000000-0005-0000-0000-0000397B0000}"/>
    <cellStyle name="20% - Accent1 4 2 2 2 2 3 2 3 2 2" xfId="31711" xr:uid="{00000000-0005-0000-0000-00003A7B0000}"/>
    <cellStyle name="20% - Accent1 4 2 2 2 2 3 2 3 2 2 2" xfId="31712" xr:uid="{00000000-0005-0000-0000-00003B7B0000}"/>
    <cellStyle name="20% - Accent1 4 2 2 2 2 3 2 3 2 3" xfId="31713" xr:uid="{00000000-0005-0000-0000-00003C7B0000}"/>
    <cellStyle name="20% - Accent1 4 2 2 2 2 3 2 3 3" xfId="31714" xr:uid="{00000000-0005-0000-0000-00003D7B0000}"/>
    <cellStyle name="20% - Accent1 4 2 2 2 2 3 2 3 3 2" xfId="31715" xr:uid="{00000000-0005-0000-0000-00003E7B0000}"/>
    <cellStyle name="20% - Accent1 4 2 2 2 2 3 2 3 4" xfId="31716" xr:uid="{00000000-0005-0000-0000-00003F7B0000}"/>
    <cellStyle name="20% - Accent1 4 2 2 2 2 3 2 4" xfId="31717" xr:uid="{00000000-0005-0000-0000-0000407B0000}"/>
    <cellStyle name="20% - Accent1 4 2 2 2 2 3 2 4 2" xfId="31718" xr:uid="{00000000-0005-0000-0000-0000417B0000}"/>
    <cellStyle name="20% - Accent1 4 2 2 2 2 3 2 4 2 2" xfId="31719" xr:uid="{00000000-0005-0000-0000-0000427B0000}"/>
    <cellStyle name="20% - Accent1 4 2 2 2 2 3 2 4 2 2 2" xfId="31720" xr:uid="{00000000-0005-0000-0000-0000437B0000}"/>
    <cellStyle name="20% - Accent1 4 2 2 2 2 3 2 4 2 3" xfId="31721" xr:uid="{00000000-0005-0000-0000-0000447B0000}"/>
    <cellStyle name="20% - Accent1 4 2 2 2 2 3 2 4 3" xfId="31722" xr:uid="{00000000-0005-0000-0000-0000457B0000}"/>
    <cellStyle name="20% - Accent1 4 2 2 2 2 3 2 4 3 2" xfId="31723" xr:uid="{00000000-0005-0000-0000-0000467B0000}"/>
    <cellStyle name="20% - Accent1 4 2 2 2 2 3 2 4 4" xfId="31724" xr:uid="{00000000-0005-0000-0000-0000477B0000}"/>
    <cellStyle name="20% - Accent1 4 2 2 2 2 3 2 5" xfId="31725" xr:uid="{00000000-0005-0000-0000-0000487B0000}"/>
    <cellStyle name="20% - Accent1 4 2 2 2 2 3 2 5 2" xfId="31726" xr:uid="{00000000-0005-0000-0000-0000497B0000}"/>
    <cellStyle name="20% - Accent1 4 2 2 2 2 3 2 5 2 2" xfId="31727" xr:uid="{00000000-0005-0000-0000-00004A7B0000}"/>
    <cellStyle name="20% - Accent1 4 2 2 2 2 3 2 5 3" xfId="31728" xr:uid="{00000000-0005-0000-0000-00004B7B0000}"/>
    <cellStyle name="20% - Accent1 4 2 2 2 2 3 2 6" xfId="31729" xr:uid="{00000000-0005-0000-0000-00004C7B0000}"/>
    <cellStyle name="20% - Accent1 4 2 2 2 2 3 2 6 2" xfId="31730" xr:uid="{00000000-0005-0000-0000-00004D7B0000}"/>
    <cellStyle name="20% - Accent1 4 2 2 2 2 3 2 6 2 2" xfId="31731" xr:uid="{00000000-0005-0000-0000-00004E7B0000}"/>
    <cellStyle name="20% - Accent1 4 2 2 2 2 3 2 6 3" xfId="31732" xr:uid="{00000000-0005-0000-0000-00004F7B0000}"/>
    <cellStyle name="20% - Accent1 4 2 2 2 2 3 2 7" xfId="31733" xr:uid="{00000000-0005-0000-0000-0000507B0000}"/>
    <cellStyle name="20% - Accent1 4 2 2 2 2 3 2 7 2" xfId="31734" xr:uid="{00000000-0005-0000-0000-0000517B0000}"/>
    <cellStyle name="20% - Accent1 4 2 2 2 2 3 2 8" xfId="31735" xr:uid="{00000000-0005-0000-0000-0000527B0000}"/>
    <cellStyle name="20% - Accent1 4 2 2 2 2 3 2 8 2" xfId="31736" xr:uid="{00000000-0005-0000-0000-0000537B0000}"/>
    <cellStyle name="20% - Accent1 4 2 2 2 2 3 2 9" xfId="31737" xr:uid="{00000000-0005-0000-0000-0000547B0000}"/>
    <cellStyle name="20% - Accent1 4 2 2 2 2 3 3" xfId="31738" xr:uid="{00000000-0005-0000-0000-0000557B0000}"/>
    <cellStyle name="20% - Accent1 4 2 2 2 2 3 3 2" xfId="31739" xr:uid="{00000000-0005-0000-0000-0000567B0000}"/>
    <cellStyle name="20% - Accent1 4 2 2 2 2 3 3 2 2" xfId="31740" xr:uid="{00000000-0005-0000-0000-0000577B0000}"/>
    <cellStyle name="20% - Accent1 4 2 2 2 2 3 3 2 2 2" xfId="31741" xr:uid="{00000000-0005-0000-0000-0000587B0000}"/>
    <cellStyle name="20% - Accent1 4 2 2 2 2 3 3 2 2 2 2" xfId="31742" xr:uid="{00000000-0005-0000-0000-0000597B0000}"/>
    <cellStyle name="20% - Accent1 4 2 2 2 2 3 3 2 2 3" xfId="31743" xr:uid="{00000000-0005-0000-0000-00005A7B0000}"/>
    <cellStyle name="20% - Accent1 4 2 2 2 2 3 3 2 3" xfId="31744" xr:uid="{00000000-0005-0000-0000-00005B7B0000}"/>
    <cellStyle name="20% - Accent1 4 2 2 2 2 3 3 2 3 2" xfId="31745" xr:uid="{00000000-0005-0000-0000-00005C7B0000}"/>
    <cellStyle name="20% - Accent1 4 2 2 2 2 3 3 2 4" xfId="31746" xr:uid="{00000000-0005-0000-0000-00005D7B0000}"/>
    <cellStyle name="20% - Accent1 4 2 2 2 2 3 3 3" xfId="31747" xr:uid="{00000000-0005-0000-0000-00005E7B0000}"/>
    <cellStyle name="20% - Accent1 4 2 2 2 2 3 3 3 2" xfId="31748" xr:uid="{00000000-0005-0000-0000-00005F7B0000}"/>
    <cellStyle name="20% - Accent1 4 2 2 2 2 3 3 3 2 2" xfId="31749" xr:uid="{00000000-0005-0000-0000-0000607B0000}"/>
    <cellStyle name="20% - Accent1 4 2 2 2 2 3 3 3 2 2 2" xfId="31750" xr:uid="{00000000-0005-0000-0000-0000617B0000}"/>
    <cellStyle name="20% - Accent1 4 2 2 2 2 3 3 3 2 3" xfId="31751" xr:uid="{00000000-0005-0000-0000-0000627B0000}"/>
    <cellStyle name="20% - Accent1 4 2 2 2 2 3 3 3 3" xfId="31752" xr:uid="{00000000-0005-0000-0000-0000637B0000}"/>
    <cellStyle name="20% - Accent1 4 2 2 2 2 3 3 3 3 2" xfId="31753" xr:uid="{00000000-0005-0000-0000-0000647B0000}"/>
    <cellStyle name="20% - Accent1 4 2 2 2 2 3 3 3 4" xfId="31754" xr:uid="{00000000-0005-0000-0000-0000657B0000}"/>
    <cellStyle name="20% - Accent1 4 2 2 2 2 3 3 4" xfId="31755" xr:uid="{00000000-0005-0000-0000-0000667B0000}"/>
    <cellStyle name="20% - Accent1 4 2 2 2 2 3 3 4 2" xfId="31756" xr:uid="{00000000-0005-0000-0000-0000677B0000}"/>
    <cellStyle name="20% - Accent1 4 2 2 2 2 3 3 4 2 2" xfId="31757" xr:uid="{00000000-0005-0000-0000-0000687B0000}"/>
    <cellStyle name="20% - Accent1 4 2 2 2 2 3 3 4 2 2 2" xfId="31758" xr:uid="{00000000-0005-0000-0000-0000697B0000}"/>
    <cellStyle name="20% - Accent1 4 2 2 2 2 3 3 4 2 3" xfId="31759" xr:uid="{00000000-0005-0000-0000-00006A7B0000}"/>
    <cellStyle name="20% - Accent1 4 2 2 2 2 3 3 4 3" xfId="31760" xr:uid="{00000000-0005-0000-0000-00006B7B0000}"/>
    <cellStyle name="20% - Accent1 4 2 2 2 2 3 3 4 3 2" xfId="31761" xr:uid="{00000000-0005-0000-0000-00006C7B0000}"/>
    <cellStyle name="20% - Accent1 4 2 2 2 2 3 3 4 4" xfId="31762" xr:uid="{00000000-0005-0000-0000-00006D7B0000}"/>
    <cellStyle name="20% - Accent1 4 2 2 2 2 3 3 5" xfId="31763" xr:uid="{00000000-0005-0000-0000-00006E7B0000}"/>
    <cellStyle name="20% - Accent1 4 2 2 2 2 3 3 5 2" xfId="31764" xr:uid="{00000000-0005-0000-0000-00006F7B0000}"/>
    <cellStyle name="20% - Accent1 4 2 2 2 2 3 3 5 2 2" xfId="31765" xr:uid="{00000000-0005-0000-0000-0000707B0000}"/>
    <cellStyle name="20% - Accent1 4 2 2 2 2 3 3 5 3" xfId="31766" xr:uid="{00000000-0005-0000-0000-0000717B0000}"/>
    <cellStyle name="20% - Accent1 4 2 2 2 2 3 3 6" xfId="31767" xr:uid="{00000000-0005-0000-0000-0000727B0000}"/>
    <cellStyle name="20% - Accent1 4 2 2 2 2 3 3 6 2" xfId="31768" xr:uid="{00000000-0005-0000-0000-0000737B0000}"/>
    <cellStyle name="20% - Accent1 4 2 2 2 2 3 3 6 2 2" xfId="31769" xr:uid="{00000000-0005-0000-0000-0000747B0000}"/>
    <cellStyle name="20% - Accent1 4 2 2 2 2 3 3 6 3" xfId="31770" xr:uid="{00000000-0005-0000-0000-0000757B0000}"/>
    <cellStyle name="20% - Accent1 4 2 2 2 2 3 3 7" xfId="31771" xr:uid="{00000000-0005-0000-0000-0000767B0000}"/>
    <cellStyle name="20% - Accent1 4 2 2 2 2 3 3 7 2" xfId="31772" xr:uid="{00000000-0005-0000-0000-0000777B0000}"/>
    <cellStyle name="20% - Accent1 4 2 2 2 2 3 3 8" xfId="31773" xr:uid="{00000000-0005-0000-0000-0000787B0000}"/>
    <cellStyle name="20% - Accent1 4 2 2 2 2 3 3 8 2" xfId="31774" xr:uid="{00000000-0005-0000-0000-0000797B0000}"/>
    <cellStyle name="20% - Accent1 4 2 2 2 2 3 3 9" xfId="31775" xr:uid="{00000000-0005-0000-0000-00007A7B0000}"/>
    <cellStyle name="20% - Accent1 4 2 2 2 2 3 4" xfId="31776" xr:uid="{00000000-0005-0000-0000-00007B7B0000}"/>
    <cellStyle name="20% - Accent1 4 2 2 2 2 3 4 2" xfId="31777" xr:uid="{00000000-0005-0000-0000-00007C7B0000}"/>
    <cellStyle name="20% - Accent1 4 2 2 2 2 3 4 2 2" xfId="31778" xr:uid="{00000000-0005-0000-0000-00007D7B0000}"/>
    <cellStyle name="20% - Accent1 4 2 2 2 2 3 4 2 2 2" xfId="31779" xr:uid="{00000000-0005-0000-0000-00007E7B0000}"/>
    <cellStyle name="20% - Accent1 4 2 2 2 2 3 4 2 3" xfId="31780" xr:uid="{00000000-0005-0000-0000-00007F7B0000}"/>
    <cellStyle name="20% - Accent1 4 2 2 2 2 3 4 3" xfId="31781" xr:uid="{00000000-0005-0000-0000-0000807B0000}"/>
    <cellStyle name="20% - Accent1 4 2 2 2 2 3 4 3 2" xfId="31782" xr:uid="{00000000-0005-0000-0000-0000817B0000}"/>
    <cellStyle name="20% - Accent1 4 2 2 2 2 3 4 4" xfId="31783" xr:uid="{00000000-0005-0000-0000-0000827B0000}"/>
    <cellStyle name="20% - Accent1 4 2 2 2 2 3 5" xfId="31784" xr:uid="{00000000-0005-0000-0000-0000837B0000}"/>
    <cellStyle name="20% - Accent1 4 2 2 2 2 3 5 2" xfId="31785" xr:uid="{00000000-0005-0000-0000-0000847B0000}"/>
    <cellStyle name="20% - Accent1 4 2 2 2 2 3 5 2 2" xfId="31786" xr:uid="{00000000-0005-0000-0000-0000857B0000}"/>
    <cellStyle name="20% - Accent1 4 2 2 2 2 3 5 2 2 2" xfId="31787" xr:uid="{00000000-0005-0000-0000-0000867B0000}"/>
    <cellStyle name="20% - Accent1 4 2 2 2 2 3 5 2 3" xfId="31788" xr:uid="{00000000-0005-0000-0000-0000877B0000}"/>
    <cellStyle name="20% - Accent1 4 2 2 2 2 3 5 3" xfId="31789" xr:uid="{00000000-0005-0000-0000-0000887B0000}"/>
    <cellStyle name="20% - Accent1 4 2 2 2 2 3 5 3 2" xfId="31790" xr:uid="{00000000-0005-0000-0000-0000897B0000}"/>
    <cellStyle name="20% - Accent1 4 2 2 2 2 3 5 4" xfId="31791" xr:uid="{00000000-0005-0000-0000-00008A7B0000}"/>
    <cellStyle name="20% - Accent1 4 2 2 2 2 3 6" xfId="31792" xr:uid="{00000000-0005-0000-0000-00008B7B0000}"/>
    <cellStyle name="20% - Accent1 4 2 2 2 2 3 6 2" xfId="31793" xr:uid="{00000000-0005-0000-0000-00008C7B0000}"/>
    <cellStyle name="20% - Accent1 4 2 2 2 2 3 6 2 2" xfId="31794" xr:uid="{00000000-0005-0000-0000-00008D7B0000}"/>
    <cellStyle name="20% - Accent1 4 2 2 2 2 3 6 2 2 2" xfId="31795" xr:uid="{00000000-0005-0000-0000-00008E7B0000}"/>
    <cellStyle name="20% - Accent1 4 2 2 2 2 3 6 2 3" xfId="31796" xr:uid="{00000000-0005-0000-0000-00008F7B0000}"/>
    <cellStyle name="20% - Accent1 4 2 2 2 2 3 6 3" xfId="31797" xr:uid="{00000000-0005-0000-0000-0000907B0000}"/>
    <cellStyle name="20% - Accent1 4 2 2 2 2 3 6 3 2" xfId="31798" xr:uid="{00000000-0005-0000-0000-0000917B0000}"/>
    <cellStyle name="20% - Accent1 4 2 2 2 2 3 6 4" xfId="31799" xr:uid="{00000000-0005-0000-0000-0000927B0000}"/>
    <cellStyle name="20% - Accent1 4 2 2 2 2 3 7" xfId="31800" xr:uid="{00000000-0005-0000-0000-0000937B0000}"/>
    <cellStyle name="20% - Accent1 4 2 2 2 2 3 7 2" xfId="31801" xr:uid="{00000000-0005-0000-0000-0000947B0000}"/>
    <cellStyle name="20% - Accent1 4 2 2 2 2 3 7 2 2" xfId="31802" xr:uid="{00000000-0005-0000-0000-0000957B0000}"/>
    <cellStyle name="20% - Accent1 4 2 2 2 2 3 7 3" xfId="31803" xr:uid="{00000000-0005-0000-0000-0000967B0000}"/>
    <cellStyle name="20% - Accent1 4 2 2 2 2 3 8" xfId="31804" xr:uid="{00000000-0005-0000-0000-0000977B0000}"/>
    <cellStyle name="20% - Accent1 4 2 2 2 2 3 8 2" xfId="31805" xr:uid="{00000000-0005-0000-0000-0000987B0000}"/>
    <cellStyle name="20% - Accent1 4 2 2 2 2 3 8 2 2" xfId="31806" xr:uid="{00000000-0005-0000-0000-0000997B0000}"/>
    <cellStyle name="20% - Accent1 4 2 2 2 2 3 8 3" xfId="31807" xr:uid="{00000000-0005-0000-0000-00009A7B0000}"/>
    <cellStyle name="20% - Accent1 4 2 2 2 2 3 9" xfId="31808" xr:uid="{00000000-0005-0000-0000-00009B7B0000}"/>
    <cellStyle name="20% - Accent1 4 2 2 2 2 3 9 2" xfId="31809" xr:uid="{00000000-0005-0000-0000-00009C7B0000}"/>
    <cellStyle name="20% - Accent1 4 2 2 2 2 4" xfId="31810" xr:uid="{00000000-0005-0000-0000-00009D7B0000}"/>
    <cellStyle name="20% - Accent1 4 2 2 2 2 4 10" xfId="31811" xr:uid="{00000000-0005-0000-0000-00009E7B0000}"/>
    <cellStyle name="20% - Accent1 4 2 2 2 2 4 10 2" xfId="31812" xr:uid="{00000000-0005-0000-0000-00009F7B0000}"/>
    <cellStyle name="20% - Accent1 4 2 2 2 2 4 11" xfId="31813" xr:uid="{00000000-0005-0000-0000-0000A07B0000}"/>
    <cellStyle name="20% - Accent1 4 2 2 2 2 4 2" xfId="31814" xr:uid="{00000000-0005-0000-0000-0000A17B0000}"/>
    <cellStyle name="20% - Accent1 4 2 2 2 2 4 2 2" xfId="31815" xr:uid="{00000000-0005-0000-0000-0000A27B0000}"/>
    <cellStyle name="20% - Accent1 4 2 2 2 2 4 2 2 2" xfId="31816" xr:uid="{00000000-0005-0000-0000-0000A37B0000}"/>
    <cellStyle name="20% - Accent1 4 2 2 2 2 4 2 2 2 2" xfId="31817" xr:uid="{00000000-0005-0000-0000-0000A47B0000}"/>
    <cellStyle name="20% - Accent1 4 2 2 2 2 4 2 2 2 2 2" xfId="31818" xr:uid="{00000000-0005-0000-0000-0000A57B0000}"/>
    <cellStyle name="20% - Accent1 4 2 2 2 2 4 2 2 2 3" xfId="31819" xr:uid="{00000000-0005-0000-0000-0000A67B0000}"/>
    <cellStyle name="20% - Accent1 4 2 2 2 2 4 2 2 3" xfId="31820" xr:uid="{00000000-0005-0000-0000-0000A77B0000}"/>
    <cellStyle name="20% - Accent1 4 2 2 2 2 4 2 2 3 2" xfId="31821" xr:uid="{00000000-0005-0000-0000-0000A87B0000}"/>
    <cellStyle name="20% - Accent1 4 2 2 2 2 4 2 2 4" xfId="31822" xr:uid="{00000000-0005-0000-0000-0000A97B0000}"/>
    <cellStyle name="20% - Accent1 4 2 2 2 2 4 2 3" xfId="31823" xr:uid="{00000000-0005-0000-0000-0000AA7B0000}"/>
    <cellStyle name="20% - Accent1 4 2 2 2 2 4 2 3 2" xfId="31824" xr:uid="{00000000-0005-0000-0000-0000AB7B0000}"/>
    <cellStyle name="20% - Accent1 4 2 2 2 2 4 2 3 2 2" xfId="31825" xr:uid="{00000000-0005-0000-0000-0000AC7B0000}"/>
    <cellStyle name="20% - Accent1 4 2 2 2 2 4 2 3 2 2 2" xfId="31826" xr:uid="{00000000-0005-0000-0000-0000AD7B0000}"/>
    <cellStyle name="20% - Accent1 4 2 2 2 2 4 2 3 2 3" xfId="31827" xr:uid="{00000000-0005-0000-0000-0000AE7B0000}"/>
    <cellStyle name="20% - Accent1 4 2 2 2 2 4 2 3 3" xfId="31828" xr:uid="{00000000-0005-0000-0000-0000AF7B0000}"/>
    <cellStyle name="20% - Accent1 4 2 2 2 2 4 2 3 3 2" xfId="31829" xr:uid="{00000000-0005-0000-0000-0000B07B0000}"/>
    <cellStyle name="20% - Accent1 4 2 2 2 2 4 2 3 4" xfId="31830" xr:uid="{00000000-0005-0000-0000-0000B17B0000}"/>
    <cellStyle name="20% - Accent1 4 2 2 2 2 4 2 4" xfId="31831" xr:uid="{00000000-0005-0000-0000-0000B27B0000}"/>
    <cellStyle name="20% - Accent1 4 2 2 2 2 4 2 4 2" xfId="31832" xr:uid="{00000000-0005-0000-0000-0000B37B0000}"/>
    <cellStyle name="20% - Accent1 4 2 2 2 2 4 2 4 2 2" xfId="31833" xr:uid="{00000000-0005-0000-0000-0000B47B0000}"/>
    <cellStyle name="20% - Accent1 4 2 2 2 2 4 2 4 2 2 2" xfId="31834" xr:uid="{00000000-0005-0000-0000-0000B57B0000}"/>
    <cellStyle name="20% - Accent1 4 2 2 2 2 4 2 4 2 3" xfId="31835" xr:uid="{00000000-0005-0000-0000-0000B67B0000}"/>
    <cellStyle name="20% - Accent1 4 2 2 2 2 4 2 4 3" xfId="31836" xr:uid="{00000000-0005-0000-0000-0000B77B0000}"/>
    <cellStyle name="20% - Accent1 4 2 2 2 2 4 2 4 3 2" xfId="31837" xr:uid="{00000000-0005-0000-0000-0000B87B0000}"/>
    <cellStyle name="20% - Accent1 4 2 2 2 2 4 2 4 4" xfId="31838" xr:uid="{00000000-0005-0000-0000-0000B97B0000}"/>
    <cellStyle name="20% - Accent1 4 2 2 2 2 4 2 5" xfId="31839" xr:uid="{00000000-0005-0000-0000-0000BA7B0000}"/>
    <cellStyle name="20% - Accent1 4 2 2 2 2 4 2 5 2" xfId="31840" xr:uid="{00000000-0005-0000-0000-0000BB7B0000}"/>
    <cellStyle name="20% - Accent1 4 2 2 2 2 4 2 5 2 2" xfId="31841" xr:uid="{00000000-0005-0000-0000-0000BC7B0000}"/>
    <cellStyle name="20% - Accent1 4 2 2 2 2 4 2 5 3" xfId="31842" xr:uid="{00000000-0005-0000-0000-0000BD7B0000}"/>
    <cellStyle name="20% - Accent1 4 2 2 2 2 4 2 6" xfId="31843" xr:uid="{00000000-0005-0000-0000-0000BE7B0000}"/>
    <cellStyle name="20% - Accent1 4 2 2 2 2 4 2 6 2" xfId="31844" xr:uid="{00000000-0005-0000-0000-0000BF7B0000}"/>
    <cellStyle name="20% - Accent1 4 2 2 2 2 4 2 6 2 2" xfId="31845" xr:uid="{00000000-0005-0000-0000-0000C07B0000}"/>
    <cellStyle name="20% - Accent1 4 2 2 2 2 4 2 6 3" xfId="31846" xr:uid="{00000000-0005-0000-0000-0000C17B0000}"/>
    <cellStyle name="20% - Accent1 4 2 2 2 2 4 2 7" xfId="31847" xr:uid="{00000000-0005-0000-0000-0000C27B0000}"/>
    <cellStyle name="20% - Accent1 4 2 2 2 2 4 2 7 2" xfId="31848" xr:uid="{00000000-0005-0000-0000-0000C37B0000}"/>
    <cellStyle name="20% - Accent1 4 2 2 2 2 4 2 8" xfId="31849" xr:uid="{00000000-0005-0000-0000-0000C47B0000}"/>
    <cellStyle name="20% - Accent1 4 2 2 2 2 4 2 8 2" xfId="31850" xr:uid="{00000000-0005-0000-0000-0000C57B0000}"/>
    <cellStyle name="20% - Accent1 4 2 2 2 2 4 2 9" xfId="31851" xr:uid="{00000000-0005-0000-0000-0000C67B0000}"/>
    <cellStyle name="20% - Accent1 4 2 2 2 2 4 3" xfId="31852" xr:uid="{00000000-0005-0000-0000-0000C77B0000}"/>
    <cellStyle name="20% - Accent1 4 2 2 2 2 4 3 2" xfId="31853" xr:uid="{00000000-0005-0000-0000-0000C87B0000}"/>
    <cellStyle name="20% - Accent1 4 2 2 2 2 4 3 2 2" xfId="31854" xr:uid="{00000000-0005-0000-0000-0000C97B0000}"/>
    <cellStyle name="20% - Accent1 4 2 2 2 2 4 3 2 2 2" xfId="31855" xr:uid="{00000000-0005-0000-0000-0000CA7B0000}"/>
    <cellStyle name="20% - Accent1 4 2 2 2 2 4 3 2 2 2 2" xfId="31856" xr:uid="{00000000-0005-0000-0000-0000CB7B0000}"/>
    <cellStyle name="20% - Accent1 4 2 2 2 2 4 3 2 2 3" xfId="31857" xr:uid="{00000000-0005-0000-0000-0000CC7B0000}"/>
    <cellStyle name="20% - Accent1 4 2 2 2 2 4 3 2 3" xfId="31858" xr:uid="{00000000-0005-0000-0000-0000CD7B0000}"/>
    <cellStyle name="20% - Accent1 4 2 2 2 2 4 3 2 3 2" xfId="31859" xr:uid="{00000000-0005-0000-0000-0000CE7B0000}"/>
    <cellStyle name="20% - Accent1 4 2 2 2 2 4 3 2 4" xfId="31860" xr:uid="{00000000-0005-0000-0000-0000CF7B0000}"/>
    <cellStyle name="20% - Accent1 4 2 2 2 2 4 3 3" xfId="31861" xr:uid="{00000000-0005-0000-0000-0000D07B0000}"/>
    <cellStyle name="20% - Accent1 4 2 2 2 2 4 3 3 2" xfId="31862" xr:uid="{00000000-0005-0000-0000-0000D17B0000}"/>
    <cellStyle name="20% - Accent1 4 2 2 2 2 4 3 3 2 2" xfId="31863" xr:uid="{00000000-0005-0000-0000-0000D27B0000}"/>
    <cellStyle name="20% - Accent1 4 2 2 2 2 4 3 3 2 2 2" xfId="31864" xr:uid="{00000000-0005-0000-0000-0000D37B0000}"/>
    <cellStyle name="20% - Accent1 4 2 2 2 2 4 3 3 2 3" xfId="31865" xr:uid="{00000000-0005-0000-0000-0000D47B0000}"/>
    <cellStyle name="20% - Accent1 4 2 2 2 2 4 3 3 3" xfId="31866" xr:uid="{00000000-0005-0000-0000-0000D57B0000}"/>
    <cellStyle name="20% - Accent1 4 2 2 2 2 4 3 3 3 2" xfId="31867" xr:uid="{00000000-0005-0000-0000-0000D67B0000}"/>
    <cellStyle name="20% - Accent1 4 2 2 2 2 4 3 3 4" xfId="31868" xr:uid="{00000000-0005-0000-0000-0000D77B0000}"/>
    <cellStyle name="20% - Accent1 4 2 2 2 2 4 3 4" xfId="31869" xr:uid="{00000000-0005-0000-0000-0000D87B0000}"/>
    <cellStyle name="20% - Accent1 4 2 2 2 2 4 3 4 2" xfId="31870" xr:uid="{00000000-0005-0000-0000-0000D97B0000}"/>
    <cellStyle name="20% - Accent1 4 2 2 2 2 4 3 4 2 2" xfId="31871" xr:uid="{00000000-0005-0000-0000-0000DA7B0000}"/>
    <cellStyle name="20% - Accent1 4 2 2 2 2 4 3 4 2 2 2" xfId="31872" xr:uid="{00000000-0005-0000-0000-0000DB7B0000}"/>
    <cellStyle name="20% - Accent1 4 2 2 2 2 4 3 4 2 3" xfId="31873" xr:uid="{00000000-0005-0000-0000-0000DC7B0000}"/>
    <cellStyle name="20% - Accent1 4 2 2 2 2 4 3 4 3" xfId="31874" xr:uid="{00000000-0005-0000-0000-0000DD7B0000}"/>
    <cellStyle name="20% - Accent1 4 2 2 2 2 4 3 4 3 2" xfId="31875" xr:uid="{00000000-0005-0000-0000-0000DE7B0000}"/>
    <cellStyle name="20% - Accent1 4 2 2 2 2 4 3 4 4" xfId="31876" xr:uid="{00000000-0005-0000-0000-0000DF7B0000}"/>
    <cellStyle name="20% - Accent1 4 2 2 2 2 4 3 5" xfId="31877" xr:uid="{00000000-0005-0000-0000-0000E07B0000}"/>
    <cellStyle name="20% - Accent1 4 2 2 2 2 4 3 5 2" xfId="31878" xr:uid="{00000000-0005-0000-0000-0000E17B0000}"/>
    <cellStyle name="20% - Accent1 4 2 2 2 2 4 3 5 2 2" xfId="31879" xr:uid="{00000000-0005-0000-0000-0000E27B0000}"/>
    <cellStyle name="20% - Accent1 4 2 2 2 2 4 3 5 3" xfId="31880" xr:uid="{00000000-0005-0000-0000-0000E37B0000}"/>
    <cellStyle name="20% - Accent1 4 2 2 2 2 4 3 6" xfId="31881" xr:uid="{00000000-0005-0000-0000-0000E47B0000}"/>
    <cellStyle name="20% - Accent1 4 2 2 2 2 4 3 6 2" xfId="31882" xr:uid="{00000000-0005-0000-0000-0000E57B0000}"/>
    <cellStyle name="20% - Accent1 4 2 2 2 2 4 3 6 2 2" xfId="31883" xr:uid="{00000000-0005-0000-0000-0000E67B0000}"/>
    <cellStyle name="20% - Accent1 4 2 2 2 2 4 3 6 3" xfId="31884" xr:uid="{00000000-0005-0000-0000-0000E77B0000}"/>
    <cellStyle name="20% - Accent1 4 2 2 2 2 4 3 7" xfId="31885" xr:uid="{00000000-0005-0000-0000-0000E87B0000}"/>
    <cellStyle name="20% - Accent1 4 2 2 2 2 4 3 7 2" xfId="31886" xr:uid="{00000000-0005-0000-0000-0000E97B0000}"/>
    <cellStyle name="20% - Accent1 4 2 2 2 2 4 3 8" xfId="31887" xr:uid="{00000000-0005-0000-0000-0000EA7B0000}"/>
    <cellStyle name="20% - Accent1 4 2 2 2 2 4 3 8 2" xfId="31888" xr:uid="{00000000-0005-0000-0000-0000EB7B0000}"/>
    <cellStyle name="20% - Accent1 4 2 2 2 2 4 3 9" xfId="31889" xr:uid="{00000000-0005-0000-0000-0000EC7B0000}"/>
    <cellStyle name="20% - Accent1 4 2 2 2 2 4 4" xfId="31890" xr:uid="{00000000-0005-0000-0000-0000ED7B0000}"/>
    <cellStyle name="20% - Accent1 4 2 2 2 2 4 4 2" xfId="31891" xr:uid="{00000000-0005-0000-0000-0000EE7B0000}"/>
    <cellStyle name="20% - Accent1 4 2 2 2 2 4 4 2 2" xfId="31892" xr:uid="{00000000-0005-0000-0000-0000EF7B0000}"/>
    <cellStyle name="20% - Accent1 4 2 2 2 2 4 4 2 2 2" xfId="31893" xr:uid="{00000000-0005-0000-0000-0000F07B0000}"/>
    <cellStyle name="20% - Accent1 4 2 2 2 2 4 4 2 3" xfId="31894" xr:uid="{00000000-0005-0000-0000-0000F17B0000}"/>
    <cellStyle name="20% - Accent1 4 2 2 2 2 4 4 3" xfId="31895" xr:uid="{00000000-0005-0000-0000-0000F27B0000}"/>
    <cellStyle name="20% - Accent1 4 2 2 2 2 4 4 3 2" xfId="31896" xr:uid="{00000000-0005-0000-0000-0000F37B0000}"/>
    <cellStyle name="20% - Accent1 4 2 2 2 2 4 4 4" xfId="31897" xr:uid="{00000000-0005-0000-0000-0000F47B0000}"/>
    <cellStyle name="20% - Accent1 4 2 2 2 2 4 5" xfId="31898" xr:uid="{00000000-0005-0000-0000-0000F57B0000}"/>
    <cellStyle name="20% - Accent1 4 2 2 2 2 4 5 2" xfId="31899" xr:uid="{00000000-0005-0000-0000-0000F67B0000}"/>
    <cellStyle name="20% - Accent1 4 2 2 2 2 4 5 2 2" xfId="31900" xr:uid="{00000000-0005-0000-0000-0000F77B0000}"/>
    <cellStyle name="20% - Accent1 4 2 2 2 2 4 5 2 2 2" xfId="31901" xr:uid="{00000000-0005-0000-0000-0000F87B0000}"/>
    <cellStyle name="20% - Accent1 4 2 2 2 2 4 5 2 3" xfId="31902" xr:uid="{00000000-0005-0000-0000-0000F97B0000}"/>
    <cellStyle name="20% - Accent1 4 2 2 2 2 4 5 3" xfId="31903" xr:uid="{00000000-0005-0000-0000-0000FA7B0000}"/>
    <cellStyle name="20% - Accent1 4 2 2 2 2 4 5 3 2" xfId="31904" xr:uid="{00000000-0005-0000-0000-0000FB7B0000}"/>
    <cellStyle name="20% - Accent1 4 2 2 2 2 4 5 4" xfId="31905" xr:uid="{00000000-0005-0000-0000-0000FC7B0000}"/>
    <cellStyle name="20% - Accent1 4 2 2 2 2 4 6" xfId="31906" xr:uid="{00000000-0005-0000-0000-0000FD7B0000}"/>
    <cellStyle name="20% - Accent1 4 2 2 2 2 4 6 2" xfId="31907" xr:uid="{00000000-0005-0000-0000-0000FE7B0000}"/>
    <cellStyle name="20% - Accent1 4 2 2 2 2 4 6 2 2" xfId="31908" xr:uid="{00000000-0005-0000-0000-0000FF7B0000}"/>
    <cellStyle name="20% - Accent1 4 2 2 2 2 4 6 2 2 2" xfId="31909" xr:uid="{00000000-0005-0000-0000-0000007C0000}"/>
    <cellStyle name="20% - Accent1 4 2 2 2 2 4 6 2 3" xfId="31910" xr:uid="{00000000-0005-0000-0000-0000017C0000}"/>
    <cellStyle name="20% - Accent1 4 2 2 2 2 4 6 3" xfId="31911" xr:uid="{00000000-0005-0000-0000-0000027C0000}"/>
    <cellStyle name="20% - Accent1 4 2 2 2 2 4 6 3 2" xfId="31912" xr:uid="{00000000-0005-0000-0000-0000037C0000}"/>
    <cellStyle name="20% - Accent1 4 2 2 2 2 4 6 4" xfId="31913" xr:uid="{00000000-0005-0000-0000-0000047C0000}"/>
    <cellStyle name="20% - Accent1 4 2 2 2 2 4 7" xfId="31914" xr:uid="{00000000-0005-0000-0000-0000057C0000}"/>
    <cellStyle name="20% - Accent1 4 2 2 2 2 4 7 2" xfId="31915" xr:uid="{00000000-0005-0000-0000-0000067C0000}"/>
    <cellStyle name="20% - Accent1 4 2 2 2 2 4 7 2 2" xfId="31916" xr:uid="{00000000-0005-0000-0000-0000077C0000}"/>
    <cellStyle name="20% - Accent1 4 2 2 2 2 4 7 3" xfId="31917" xr:uid="{00000000-0005-0000-0000-0000087C0000}"/>
    <cellStyle name="20% - Accent1 4 2 2 2 2 4 8" xfId="31918" xr:uid="{00000000-0005-0000-0000-0000097C0000}"/>
    <cellStyle name="20% - Accent1 4 2 2 2 2 4 8 2" xfId="31919" xr:uid="{00000000-0005-0000-0000-00000A7C0000}"/>
    <cellStyle name="20% - Accent1 4 2 2 2 2 4 8 2 2" xfId="31920" xr:uid="{00000000-0005-0000-0000-00000B7C0000}"/>
    <cellStyle name="20% - Accent1 4 2 2 2 2 4 8 3" xfId="31921" xr:uid="{00000000-0005-0000-0000-00000C7C0000}"/>
    <cellStyle name="20% - Accent1 4 2 2 2 2 4 9" xfId="31922" xr:uid="{00000000-0005-0000-0000-00000D7C0000}"/>
    <cellStyle name="20% - Accent1 4 2 2 2 2 4 9 2" xfId="31923" xr:uid="{00000000-0005-0000-0000-00000E7C0000}"/>
    <cellStyle name="20% - Accent1 4 2 2 2 2 5" xfId="31924" xr:uid="{00000000-0005-0000-0000-00000F7C0000}"/>
    <cellStyle name="20% - Accent1 4 2 2 2 2 5 2" xfId="31925" xr:uid="{00000000-0005-0000-0000-0000107C0000}"/>
    <cellStyle name="20% - Accent1 4 2 2 2 2 5 2 2" xfId="31926" xr:uid="{00000000-0005-0000-0000-0000117C0000}"/>
    <cellStyle name="20% - Accent1 4 2 2 2 2 5 2 2 2" xfId="31927" xr:uid="{00000000-0005-0000-0000-0000127C0000}"/>
    <cellStyle name="20% - Accent1 4 2 2 2 2 5 2 2 2 2" xfId="31928" xr:uid="{00000000-0005-0000-0000-0000137C0000}"/>
    <cellStyle name="20% - Accent1 4 2 2 2 2 5 2 2 3" xfId="31929" xr:uid="{00000000-0005-0000-0000-0000147C0000}"/>
    <cellStyle name="20% - Accent1 4 2 2 2 2 5 2 3" xfId="31930" xr:uid="{00000000-0005-0000-0000-0000157C0000}"/>
    <cellStyle name="20% - Accent1 4 2 2 2 2 5 2 3 2" xfId="31931" xr:uid="{00000000-0005-0000-0000-0000167C0000}"/>
    <cellStyle name="20% - Accent1 4 2 2 2 2 5 2 4" xfId="31932" xr:uid="{00000000-0005-0000-0000-0000177C0000}"/>
    <cellStyle name="20% - Accent1 4 2 2 2 2 5 3" xfId="31933" xr:uid="{00000000-0005-0000-0000-0000187C0000}"/>
    <cellStyle name="20% - Accent1 4 2 2 2 2 5 3 2" xfId="31934" xr:uid="{00000000-0005-0000-0000-0000197C0000}"/>
    <cellStyle name="20% - Accent1 4 2 2 2 2 5 3 2 2" xfId="31935" xr:uid="{00000000-0005-0000-0000-00001A7C0000}"/>
    <cellStyle name="20% - Accent1 4 2 2 2 2 5 3 2 2 2" xfId="31936" xr:uid="{00000000-0005-0000-0000-00001B7C0000}"/>
    <cellStyle name="20% - Accent1 4 2 2 2 2 5 3 2 3" xfId="31937" xr:uid="{00000000-0005-0000-0000-00001C7C0000}"/>
    <cellStyle name="20% - Accent1 4 2 2 2 2 5 3 3" xfId="31938" xr:uid="{00000000-0005-0000-0000-00001D7C0000}"/>
    <cellStyle name="20% - Accent1 4 2 2 2 2 5 3 3 2" xfId="31939" xr:uid="{00000000-0005-0000-0000-00001E7C0000}"/>
    <cellStyle name="20% - Accent1 4 2 2 2 2 5 3 4" xfId="31940" xr:uid="{00000000-0005-0000-0000-00001F7C0000}"/>
    <cellStyle name="20% - Accent1 4 2 2 2 2 5 4" xfId="31941" xr:uid="{00000000-0005-0000-0000-0000207C0000}"/>
    <cellStyle name="20% - Accent1 4 2 2 2 2 5 4 2" xfId="31942" xr:uid="{00000000-0005-0000-0000-0000217C0000}"/>
    <cellStyle name="20% - Accent1 4 2 2 2 2 5 4 2 2" xfId="31943" xr:uid="{00000000-0005-0000-0000-0000227C0000}"/>
    <cellStyle name="20% - Accent1 4 2 2 2 2 5 4 2 2 2" xfId="31944" xr:uid="{00000000-0005-0000-0000-0000237C0000}"/>
    <cellStyle name="20% - Accent1 4 2 2 2 2 5 4 2 3" xfId="31945" xr:uid="{00000000-0005-0000-0000-0000247C0000}"/>
    <cellStyle name="20% - Accent1 4 2 2 2 2 5 4 3" xfId="31946" xr:uid="{00000000-0005-0000-0000-0000257C0000}"/>
    <cellStyle name="20% - Accent1 4 2 2 2 2 5 4 3 2" xfId="31947" xr:uid="{00000000-0005-0000-0000-0000267C0000}"/>
    <cellStyle name="20% - Accent1 4 2 2 2 2 5 4 4" xfId="31948" xr:uid="{00000000-0005-0000-0000-0000277C0000}"/>
    <cellStyle name="20% - Accent1 4 2 2 2 2 5 5" xfId="31949" xr:uid="{00000000-0005-0000-0000-0000287C0000}"/>
    <cellStyle name="20% - Accent1 4 2 2 2 2 5 5 2" xfId="31950" xr:uid="{00000000-0005-0000-0000-0000297C0000}"/>
    <cellStyle name="20% - Accent1 4 2 2 2 2 5 5 2 2" xfId="31951" xr:uid="{00000000-0005-0000-0000-00002A7C0000}"/>
    <cellStyle name="20% - Accent1 4 2 2 2 2 5 5 3" xfId="31952" xr:uid="{00000000-0005-0000-0000-00002B7C0000}"/>
    <cellStyle name="20% - Accent1 4 2 2 2 2 5 6" xfId="31953" xr:uid="{00000000-0005-0000-0000-00002C7C0000}"/>
    <cellStyle name="20% - Accent1 4 2 2 2 2 5 6 2" xfId="31954" xr:uid="{00000000-0005-0000-0000-00002D7C0000}"/>
    <cellStyle name="20% - Accent1 4 2 2 2 2 5 6 2 2" xfId="31955" xr:uid="{00000000-0005-0000-0000-00002E7C0000}"/>
    <cellStyle name="20% - Accent1 4 2 2 2 2 5 6 3" xfId="31956" xr:uid="{00000000-0005-0000-0000-00002F7C0000}"/>
    <cellStyle name="20% - Accent1 4 2 2 2 2 5 7" xfId="31957" xr:uid="{00000000-0005-0000-0000-0000307C0000}"/>
    <cellStyle name="20% - Accent1 4 2 2 2 2 5 7 2" xfId="31958" xr:uid="{00000000-0005-0000-0000-0000317C0000}"/>
    <cellStyle name="20% - Accent1 4 2 2 2 2 5 8" xfId="31959" xr:uid="{00000000-0005-0000-0000-0000327C0000}"/>
    <cellStyle name="20% - Accent1 4 2 2 2 2 5 8 2" xfId="31960" xr:uid="{00000000-0005-0000-0000-0000337C0000}"/>
    <cellStyle name="20% - Accent1 4 2 2 2 2 5 9" xfId="31961" xr:uid="{00000000-0005-0000-0000-0000347C0000}"/>
    <cellStyle name="20% - Accent1 4 2 2 2 2 6" xfId="31962" xr:uid="{00000000-0005-0000-0000-0000357C0000}"/>
    <cellStyle name="20% - Accent1 4 2 2 2 2 6 2" xfId="31963" xr:uid="{00000000-0005-0000-0000-0000367C0000}"/>
    <cellStyle name="20% - Accent1 4 2 2 2 2 6 2 2" xfId="31964" xr:uid="{00000000-0005-0000-0000-0000377C0000}"/>
    <cellStyle name="20% - Accent1 4 2 2 2 2 6 2 2 2" xfId="31965" xr:uid="{00000000-0005-0000-0000-0000387C0000}"/>
    <cellStyle name="20% - Accent1 4 2 2 2 2 6 2 2 2 2" xfId="31966" xr:uid="{00000000-0005-0000-0000-0000397C0000}"/>
    <cellStyle name="20% - Accent1 4 2 2 2 2 6 2 2 3" xfId="31967" xr:uid="{00000000-0005-0000-0000-00003A7C0000}"/>
    <cellStyle name="20% - Accent1 4 2 2 2 2 6 2 3" xfId="31968" xr:uid="{00000000-0005-0000-0000-00003B7C0000}"/>
    <cellStyle name="20% - Accent1 4 2 2 2 2 6 2 3 2" xfId="31969" xr:uid="{00000000-0005-0000-0000-00003C7C0000}"/>
    <cellStyle name="20% - Accent1 4 2 2 2 2 6 2 4" xfId="31970" xr:uid="{00000000-0005-0000-0000-00003D7C0000}"/>
    <cellStyle name="20% - Accent1 4 2 2 2 2 6 3" xfId="31971" xr:uid="{00000000-0005-0000-0000-00003E7C0000}"/>
    <cellStyle name="20% - Accent1 4 2 2 2 2 6 3 2" xfId="31972" xr:uid="{00000000-0005-0000-0000-00003F7C0000}"/>
    <cellStyle name="20% - Accent1 4 2 2 2 2 6 3 2 2" xfId="31973" xr:uid="{00000000-0005-0000-0000-0000407C0000}"/>
    <cellStyle name="20% - Accent1 4 2 2 2 2 6 3 2 2 2" xfId="31974" xr:uid="{00000000-0005-0000-0000-0000417C0000}"/>
    <cellStyle name="20% - Accent1 4 2 2 2 2 6 3 2 3" xfId="31975" xr:uid="{00000000-0005-0000-0000-0000427C0000}"/>
    <cellStyle name="20% - Accent1 4 2 2 2 2 6 3 3" xfId="31976" xr:uid="{00000000-0005-0000-0000-0000437C0000}"/>
    <cellStyle name="20% - Accent1 4 2 2 2 2 6 3 3 2" xfId="31977" xr:uid="{00000000-0005-0000-0000-0000447C0000}"/>
    <cellStyle name="20% - Accent1 4 2 2 2 2 6 3 4" xfId="31978" xr:uid="{00000000-0005-0000-0000-0000457C0000}"/>
    <cellStyle name="20% - Accent1 4 2 2 2 2 6 4" xfId="31979" xr:uid="{00000000-0005-0000-0000-0000467C0000}"/>
    <cellStyle name="20% - Accent1 4 2 2 2 2 6 4 2" xfId="31980" xr:uid="{00000000-0005-0000-0000-0000477C0000}"/>
    <cellStyle name="20% - Accent1 4 2 2 2 2 6 4 2 2" xfId="31981" xr:uid="{00000000-0005-0000-0000-0000487C0000}"/>
    <cellStyle name="20% - Accent1 4 2 2 2 2 6 4 2 2 2" xfId="31982" xr:uid="{00000000-0005-0000-0000-0000497C0000}"/>
    <cellStyle name="20% - Accent1 4 2 2 2 2 6 4 2 3" xfId="31983" xr:uid="{00000000-0005-0000-0000-00004A7C0000}"/>
    <cellStyle name="20% - Accent1 4 2 2 2 2 6 4 3" xfId="31984" xr:uid="{00000000-0005-0000-0000-00004B7C0000}"/>
    <cellStyle name="20% - Accent1 4 2 2 2 2 6 4 3 2" xfId="31985" xr:uid="{00000000-0005-0000-0000-00004C7C0000}"/>
    <cellStyle name="20% - Accent1 4 2 2 2 2 6 4 4" xfId="31986" xr:uid="{00000000-0005-0000-0000-00004D7C0000}"/>
    <cellStyle name="20% - Accent1 4 2 2 2 2 6 5" xfId="31987" xr:uid="{00000000-0005-0000-0000-00004E7C0000}"/>
    <cellStyle name="20% - Accent1 4 2 2 2 2 6 5 2" xfId="31988" xr:uid="{00000000-0005-0000-0000-00004F7C0000}"/>
    <cellStyle name="20% - Accent1 4 2 2 2 2 6 5 2 2" xfId="31989" xr:uid="{00000000-0005-0000-0000-0000507C0000}"/>
    <cellStyle name="20% - Accent1 4 2 2 2 2 6 5 3" xfId="31990" xr:uid="{00000000-0005-0000-0000-0000517C0000}"/>
    <cellStyle name="20% - Accent1 4 2 2 2 2 6 6" xfId="31991" xr:uid="{00000000-0005-0000-0000-0000527C0000}"/>
    <cellStyle name="20% - Accent1 4 2 2 2 2 6 6 2" xfId="31992" xr:uid="{00000000-0005-0000-0000-0000537C0000}"/>
    <cellStyle name="20% - Accent1 4 2 2 2 2 6 6 2 2" xfId="31993" xr:uid="{00000000-0005-0000-0000-0000547C0000}"/>
    <cellStyle name="20% - Accent1 4 2 2 2 2 6 6 3" xfId="31994" xr:uid="{00000000-0005-0000-0000-0000557C0000}"/>
    <cellStyle name="20% - Accent1 4 2 2 2 2 6 7" xfId="31995" xr:uid="{00000000-0005-0000-0000-0000567C0000}"/>
    <cellStyle name="20% - Accent1 4 2 2 2 2 6 7 2" xfId="31996" xr:uid="{00000000-0005-0000-0000-0000577C0000}"/>
    <cellStyle name="20% - Accent1 4 2 2 2 2 6 8" xfId="31997" xr:uid="{00000000-0005-0000-0000-0000587C0000}"/>
    <cellStyle name="20% - Accent1 4 2 2 2 2 6 8 2" xfId="31998" xr:uid="{00000000-0005-0000-0000-0000597C0000}"/>
    <cellStyle name="20% - Accent1 4 2 2 2 2 6 9" xfId="31999" xr:uid="{00000000-0005-0000-0000-00005A7C0000}"/>
    <cellStyle name="20% - Accent1 4 2 2 2 2 7" xfId="32000" xr:uid="{00000000-0005-0000-0000-00005B7C0000}"/>
    <cellStyle name="20% - Accent1 4 2 2 2 2 7 2" xfId="32001" xr:uid="{00000000-0005-0000-0000-00005C7C0000}"/>
    <cellStyle name="20% - Accent1 4 2 2 2 2 7 2 2" xfId="32002" xr:uid="{00000000-0005-0000-0000-00005D7C0000}"/>
    <cellStyle name="20% - Accent1 4 2 2 2 2 7 2 2 2" xfId="32003" xr:uid="{00000000-0005-0000-0000-00005E7C0000}"/>
    <cellStyle name="20% - Accent1 4 2 2 2 2 7 2 3" xfId="32004" xr:uid="{00000000-0005-0000-0000-00005F7C0000}"/>
    <cellStyle name="20% - Accent1 4 2 2 2 2 7 3" xfId="32005" xr:uid="{00000000-0005-0000-0000-0000607C0000}"/>
    <cellStyle name="20% - Accent1 4 2 2 2 2 7 3 2" xfId="32006" xr:uid="{00000000-0005-0000-0000-0000617C0000}"/>
    <cellStyle name="20% - Accent1 4 2 2 2 2 7 4" xfId="32007" xr:uid="{00000000-0005-0000-0000-0000627C0000}"/>
    <cellStyle name="20% - Accent1 4 2 2 2 2 8" xfId="32008" xr:uid="{00000000-0005-0000-0000-0000637C0000}"/>
    <cellStyle name="20% - Accent1 4 2 2 2 2 8 2" xfId="32009" xr:uid="{00000000-0005-0000-0000-0000647C0000}"/>
    <cellStyle name="20% - Accent1 4 2 2 2 2 8 2 2" xfId="32010" xr:uid="{00000000-0005-0000-0000-0000657C0000}"/>
    <cellStyle name="20% - Accent1 4 2 2 2 2 8 2 2 2" xfId="32011" xr:uid="{00000000-0005-0000-0000-0000667C0000}"/>
    <cellStyle name="20% - Accent1 4 2 2 2 2 8 2 3" xfId="32012" xr:uid="{00000000-0005-0000-0000-0000677C0000}"/>
    <cellStyle name="20% - Accent1 4 2 2 2 2 8 3" xfId="32013" xr:uid="{00000000-0005-0000-0000-0000687C0000}"/>
    <cellStyle name="20% - Accent1 4 2 2 2 2 8 3 2" xfId="32014" xr:uid="{00000000-0005-0000-0000-0000697C0000}"/>
    <cellStyle name="20% - Accent1 4 2 2 2 2 8 4" xfId="32015" xr:uid="{00000000-0005-0000-0000-00006A7C0000}"/>
    <cellStyle name="20% - Accent1 4 2 2 2 2 9" xfId="32016" xr:uid="{00000000-0005-0000-0000-00006B7C0000}"/>
    <cellStyle name="20% - Accent1 4 2 2 2 2 9 2" xfId="32017" xr:uid="{00000000-0005-0000-0000-00006C7C0000}"/>
    <cellStyle name="20% - Accent1 4 2 2 2 2 9 2 2" xfId="32018" xr:uid="{00000000-0005-0000-0000-00006D7C0000}"/>
    <cellStyle name="20% - Accent1 4 2 2 2 2 9 2 2 2" xfId="32019" xr:uid="{00000000-0005-0000-0000-00006E7C0000}"/>
    <cellStyle name="20% - Accent1 4 2 2 2 2 9 2 3" xfId="32020" xr:uid="{00000000-0005-0000-0000-00006F7C0000}"/>
    <cellStyle name="20% - Accent1 4 2 2 2 2 9 3" xfId="32021" xr:uid="{00000000-0005-0000-0000-0000707C0000}"/>
    <cellStyle name="20% - Accent1 4 2 2 2 2 9 3 2" xfId="32022" xr:uid="{00000000-0005-0000-0000-0000717C0000}"/>
    <cellStyle name="20% - Accent1 4 2 2 2 2 9 4" xfId="32023" xr:uid="{00000000-0005-0000-0000-0000727C0000}"/>
    <cellStyle name="20% - Accent1 4 2 2 2 3" xfId="32024" xr:uid="{00000000-0005-0000-0000-0000737C0000}"/>
    <cellStyle name="20% - Accent1 4 2 2 2 3 10" xfId="32025" xr:uid="{00000000-0005-0000-0000-0000747C0000}"/>
    <cellStyle name="20% - Accent1 4 2 2 2 3 10 2" xfId="32026" xr:uid="{00000000-0005-0000-0000-0000757C0000}"/>
    <cellStyle name="20% - Accent1 4 2 2 2 3 11" xfId="32027" xr:uid="{00000000-0005-0000-0000-0000767C0000}"/>
    <cellStyle name="20% - Accent1 4 2 2 2 3 2" xfId="32028" xr:uid="{00000000-0005-0000-0000-0000777C0000}"/>
    <cellStyle name="20% - Accent1 4 2 2 2 3 2 2" xfId="32029" xr:uid="{00000000-0005-0000-0000-0000787C0000}"/>
    <cellStyle name="20% - Accent1 4 2 2 2 3 2 2 2" xfId="32030" xr:uid="{00000000-0005-0000-0000-0000797C0000}"/>
    <cellStyle name="20% - Accent1 4 2 2 2 3 2 2 2 2" xfId="32031" xr:uid="{00000000-0005-0000-0000-00007A7C0000}"/>
    <cellStyle name="20% - Accent1 4 2 2 2 3 2 2 2 2 2" xfId="32032" xr:uid="{00000000-0005-0000-0000-00007B7C0000}"/>
    <cellStyle name="20% - Accent1 4 2 2 2 3 2 2 2 3" xfId="32033" xr:uid="{00000000-0005-0000-0000-00007C7C0000}"/>
    <cellStyle name="20% - Accent1 4 2 2 2 3 2 2 3" xfId="32034" xr:uid="{00000000-0005-0000-0000-00007D7C0000}"/>
    <cellStyle name="20% - Accent1 4 2 2 2 3 2 2 3 2" xfId="32035" xr:uid="{00000000-0005-0000-0000-00007E7C0000}"/>
    <cellStyle name="20% - Accent1 4 2 2 2 3 2 2 4" xfId="32036" xr:uid="{00000000-0005-0000-0000-00007F7C0000}"/>
    <cellStyle name="20% - Accent1 4 2 2 2 3 2 3" xfId="32037" xr:uid="{00000000-0005-0000-0000-0000807C0000}"/>
    <cellStyle name="20% - Accent1 4 2 2 2 3 2 3 2" xfId="32038" xr:uid="{00000000-0005-0000-0000-0000817C0000}"/>
    <cellStyle name="20% - Accent1 4 2 2 2 3 2 3 2 2" xfId="32039" xr:uid="{00000000-0005-0000-0000-0000827C0000}"/>
    <cellStyle name="20% - Accent1 4 2 2 2 3 2 3 2 2 2" xfId="32040" xr:uid="{00000000-0005-0000-0000-0000837C0000}"/>
    <cellStyle name="20% - Accent1 4 2 2 2 3 2 3 2 3" xfId="32041" xr:uid="{00000000-0005-0000-0000-0000847C0000}"/>
    <cellStyle name="20% - Accent1 4 2 2 2 3 2 3 3" xfId="32042" xr:uid="{00000000-0005-0000-0000-0000857C0000}"/>
    <cellStyle name="20% - Accent1 4 2 2 2 3 2 3 3 2" xfId="32043" xr:uid="{00000000-0005-0000-0000-0000867C0000}"/>
    <cellStyle name="20% - Accent1 4 2 2 2 3 2 3 4" xfId="32044" xr:uid="{00000000-0005-0000-0000-0000877C0000}"/>
    <cellStyle name="20% - Accent1 4 2 2 2 3 2 4" xfId="32045" xr:uid="{00000000-0005-0000-0000-0000887C0000}"/>
    <cellStyle name="20% - Accent1 4 2 2 2 3 2 4 2" xfId="32046" xr:uid="{00000000-0005-0000-0000-0000897C0000}"/>
    <cellStyle name="20% - Accent1 4 2 2 2 3 2 4 2 2" xfId="32047" xr:uid="{00000000-0005-0000-0000-00008A7C0000}"/>
    <cellStyle name="20% - Accent1 4 2 2 2 3 2 4 2 2 2" xfId="32048" xr:uid="{00000000-0005-0000-0000-00008B7C0000}"/>
    <cellStyle name="20% - Accent1 4 2 2 2 3 2 4 2 3" xfId="32049" xr:uid="{00000000-0005-0000-0000-00008C7C0000}"/>
    <cellStyle name="20% - Accent1 4 2 2 2 3 2 4 3" xfId="32050" xr:uid="{00000000-0005-0000-0000-00008D7C0000}"/>
    <cellStyle name="20% - Accent1 4 2 2 2 3 2 4 3 2" xfId="32051" xr:uid="{00000000-0005-0000-0000-00008E7C0000}"/>
    <cellStyle name="20% - Accent1 4 2 2 2 3 2 4 4" xfId="32052" xr:uid="{00000000-0005-0000-0000-00008F7C0000}"/>
    <cellStyle name="20% - Accent1 4 2 2 2 3 2 5" xfId="32053" xr:uid="{00000000-0005-0000-0000-0000907C0000}"/>
    <cellStyle name="20% - Accent1 4 2 2 2 3 2 5 2" xfId="32054" xr:uid="{00000000-0005-0000-0000-0000917C0000}"/>
    <cellStyle name="20% - Accent1 4 2 2 2 3 2 5 2 2" xfId="32055" xr:uid="{00000000-0005-0000-0000-0000927C0000}"/>
    <cellStyle name="20% - Accent1 4 2 2 2 3 2 5 3" xfId="32056" xr:uid="{00000000-0005-0000-0000-0000937C0000}"/>
    <cellStyle name="20% - Accent1 4 2 2 2 3 2 6" xfId="32057" xr:uid="{00000000-0005-0000-0000-0000947C0000}"/>
    <cellStyle name="20% - Accent1 4 2 2 2 3 2 6 2" xfId="32058" xr:uid="{00000000-0005-0000-0000-0000957C0000}"/>
    <cellStyle name="20% - Accent1 4 2 2 2 3 2 6 2 2" xfId="32059" xr:uid="{00000000-0005-0000-0000-0000967C0000}"/>
    <cellStyle name="20% - Accent1 4 2 2 2 3 2 6 3" xfId="32060" xr:uid="{00000000-0005-0000-0000-0000977C0000}"/>
    <cellStyle name="20% - Accent1 4 2 2 2 3 2 7" xfId="32061" xr:uid="{00000000-0005-0000-0000-0000987C0000}"/>
    <cellStyle name="20% - Accent1 4 2 2 2 3 2 7 2" xfId="32062" xr:uid="{00000000-0005-0000-0000-0000997C0000}"/>
    <cellStyle name="20% - Accent1 4 2 2 2 3 2 8" xfId="32063" xr:uid="{00000000-0005-0000-0000-00009A7C0000}"/>
    <cellStyle name="20% - Accent1 4 2 2 2 3 2 8 2" xfId="32064" xr:uid="{00000000-0005-0000-0000-00009B7C0000}"/>
    <cellStyle name="20% - Accent1 4 2 2 2 3 2 9" xfId="32065" xr:uid="{00000000-0005-0000-0000-00009C7C0000}"/>
    <cellStyle name="20% - Accent1 4 2 2 2 3 3" xfId="32066" xr:uid="{00000000-0005-0000-0000-00009D7C0000}"/>
    <cellStyle name="20% - Accent1 4 2 2 2 3 3 2" xfId="32067" xr:uid="{00000000-0005-0000-0000-00009E7C0000}"/>
    <cellStyle name="20% - Accent1 4 2 2 2 3 3 2 2" xfId="32068" xr:uid="{00000000-0005-0000-0000-00009F7C0000}"/>
    <cellStyle name="20% - Accent1 4 2 2 2 3 3 2 2 2" xfId="32069" xr:uid="{00000000-0005-0000-0000-0000A07C0000}"/>
    <cellStyle name="20% - Accent1 4 2 2 2 3 3 2 2 2 2" xfId="32070" xr:uid="{00000000-0005-0000-0000-0000A17C0000}"/>
    <cellStyle name="20% - Accent1 4 2 2 2 3 3 2 2 3" xfId="32071" xr:uid="{00000000-0005-0000-0000-0000A27C0000}"/>
    <cellStyle name="20% - Accent1 4 2 2 2 3 3 2 3" xfId="32072" xr:uid="{00000000-0005-0000-0000-0000A37C0000}"/>
    <cellStyle name="20% - Accent1 4 2 2 2 3 3 2 3 2" xfId="32073" xr:uid="{00000000-0005-0000-0000-0000A47C0000}"/>
    <cellStyle name="20% - Accent1 4 2 2 2 3 3 2 4" xfId="32074" xr:uid="{00000000-0005-0000-0000-0000A57C0000}"/>
    <cellStyle name="20% - Accent1 4 2 2 2 3 3 3" xfId="32075" xr:uid="{00000000-0005-0000-0000-0000A67C0000}"/>
    <cellStyle name="20% - Accent1 4 2 2 2 3 3 3 2" xfId="32076" xr:uid="{00000000-0005-0000-0000-0000A77C0000}"/>
    <cellStyle name="20% - Accent1 4 2 2 2 3 3 3 2 2" xfId="32077" xr:uid="{00000000-0005-0000-0000-0000A87C0000}"/>
    <cellStyle name="20% - Accent1 4 2 2 2 3 3 3 2 2 2" xfId="32078" xr:uid="{00000000-0005-0000-0000-0000A97C0000}"/>
    <cellStyle name="20% - Accent1 4 2 2 2 3 3 3 2 3" xfId="32079" xr:uid="{00000000-0005-0000-0000-0000AA7C0000}"/>
    <cellStyle name="20% - Accent1 4 2 2 2 3 3 3 3" xfId="32080" xr:uid="{00000000-0005-0000-0000-0000AB7C0000}"/>
    <cellStyle name="20% - Accent1 4 2 2 2 3 3 3 3 2" xfId="32081" xr:uid="{00000000-0005-0000-0000-0000AC7C0000}"/>
    <cellStyle name="20% - Accent1 4 2 2 2 3 3 3 4" xfId="32082" xr:uid="{00000000-0005-0000-0000-0000AD7C0000}"/>
    <cellStyle name="20% - Accent1 4 2 2 2 3 3 4" xfId="32083" xr:uid="{00000000-0005-0000-0000-0000AE7C0000}"/>
    <cellStyle name="20% - Accent1 4 2 2 2 3 3 4 2" xfId="32084" xr:uid="{00000000-0005-0000-0000-0000AF7C0000}"/>
    <cellStyle name="20% - Accent1 4 2 2 2 3 3 4 2 2" xfId="32085" xr:uid="{00000000-0005-0000-0000-0000B07C0000}"/>
    <cellStyle name="20% - Accent1 4 2 2 2 3 3 4 2 2 2" xfId="32086" xr:uid="{00000000-0005-0000-0000-0000B17C0000}"/>
    <cellStyle name="20% - Accent1 4 2 2 2 3 3 4 2 3" xfId="32087" xr:uid="{00000000-0005-0000-0000-0000B27C0000}"/>
    <cellStyle name="20% - Accent1 4 2 2 2 3 3 4 3" xfId="32088" xr:uid="{00000000-0005-0000-0000-0000B37C0000}"/>
    <cellStyle name="20% - Accent1 4 2 2 2 3 3 4 3 2" xfId="32089" xr:uid="{00000000-0005-0000-0000-0000B47C0000}"/>
    <cellStyle name="20% - Accent1 4 2 2 2 3 3 4 4" xfId="32090" xr:uid="{00000000-0005-0000-0000-0000B57C0000}"/>
    <cellStyle name="20% - Accent1 4 2 2 2 3 3 5" xfId="32091" xr:uid="{00000000-0005-0000-0000-0000B67C0000}"/>
    <cellStyle name="20% - Accent1 4 2 2 2 3 3 5 2" xfId="32092" xr:uid="{00000000-0005-0000-0000-0000B77C0000}"/>
    <cellStyle name="20% - Accent1 4 2 2 2 3 3 5 2 2" xfId="32093" xr:uid="{00000000-0005-0000-0000-0000B87C0000}"/>
    <cellStyle name="20% - Accent1 4 2 2 2 3 3 5 3" xfId="32094" xr:uid="{00000000-0005-0000-0000-0000B97C0000}"/>
    <cellStyle name="20% - Accent1 4 2 2 2 3 3 6" xfId="32095" xr:uid="{00000000-0005-0000-0000-0000BA7C0000}"/>
    <cellStyle name="20% - Accent1 4 2 2 2 3 3 6 2" xfId="32096" xr:uid="{00000000-0005-0000-0000-0000BB7C0000}"/>
    <cellStyle name="20% - Accent1 4 2 2 2 3 3 6 2 2" xfId="32097" xr:uid="{00000000-0005-0000-0000-0000BC7C0000}"/>
    <cellStyle name="20% - Accent1 4 2 2 2 3 3 6 3" xfId="32098" xr:uid="{00000000-0005-0000-0000-0000BD7C0000}"/>
    <cellStyle name="20% - Accent1 4 2 2 2 3 3 7" xfId="32099" xr:uid="{00000000-0005-0000-0000-0000BE7C0000}"/>
    <cellStyle name="20% - Accent1 4 2 2 2 3 3 7 2" xfId="32100" xr:uid="{00000000-0005-0000-0000-0000BF7C0000}"/>
    <cellStyle name="20% - Accent1 4 2 2 2 3 3 8" xfId="32101" xr:uid="{00000000-0005-0000-0000-0000C07C0000}"/>
    <cellStyle name="20% - Accent1 4 2 2 2 3 3 8 2" xfId="32102" xr:uid="{00000000-0005-0000-0000-0000C17C0000}"/>
    <cellStyle name="20% - Accent1 4 2 2 2 3 3 9" xfId="32103" xr:uid="{00000000-0005-0000-0000-0000C27C0000}"/>
    <cellStyle name="20% - Accent1 4 2 2 2 3 4" xfId="32104" xr:uid="{00000000-0005-0000-0000-0000C37C0000}"/>
    <cellStyle name="20% - Accent1 4 2 2 2 3 4 2" xfId="32105" xr:uid="{00000000-0005-0000-0000-0000C47C0000}"/>
    <cellStyle name="20% - Accent1 4 2 2 2 3 4 2 2" xfId="32106" xr:uid="{00000000-0005-0000-0000-0000C57C0000}"/>
    <cellStyle name="20% - Accent1 4 2 2 2 3 4 2 2 2" xfId="32107" xr:uid="{00000000-0005-0000-0000-0000C67C0000}"/>
    <cellStyle name="20% - Accent1 4 2 2 2 3 4 2 3" xfId="32108" xr:uid="{00000000-0005-0000-0000-0000C77C0000}"/>
    <cellStyle name="20% - Accent1 4 2 2 2 3 4 3" xfId="32109" xr:uid="{00000000-0005-0000-0000-0000C87C0000}"/>
    <cellStyle name="20% - Accent1 4 2 2 2 3 4 3 2" xfId="32110" xr:uid="{00000000-0005-0000-0000-0000C97C0000}"/>
    <cellStyle name="20% - Accent1 4 2 2 2 3 4 4" xfId="32111" xr:uid="{00000000-0005-0000-0000-0000CA7C0000}"/>
    <cellStyle name="20% - Accent1 4 2 2 2 3 5" xfId="32112" xr:uid="{00000000-0005-0000-0000-0000CB7C0000}"/>
    <cellStyle name="20% - Accent1 4 2 2 2 3 5 2" xfId="32113" xr:uid="{00000000-0005-0000-0000-0000CC7C0000}"/>
    <cellStyle name="20% - Accent1 4 2 2 2 3 5 2 2" xfId="32114" xr:uid="{00000000-0005-0000-0000-0000CD7C0000}"/>
    <cellStyle name="20% - Accent1 4 2 2 2 3 5 2 2 2" xfId="32115" xr:uid="{00000000-0005-0000-0000-0000CE7C0000}"/>
    <cellStyle name="20% - Accent1 4 2 2 2 3 5 2 3" xfId="32116" xr:uid="{00000000-0005-0000-0000-0000CF7C0000}"/>
    <cellStyle name="20% - Accent1 4 2 2 2 3 5 3" xfId="32117" xr:uid="{00000000-0005-0000-0000-0000D07C0000}"/>
    <cellStyle name="20% - Accent1 4 2 2 2 3 5 3 2" xfId="32118" xr:uid="{00000000-0005-0000-0000-0000D17C0000}"/>
    <cellStyle name="20% - Accent1 4 2 2 2 3 5 4" xfId="32119" xr:uid="{00000000-0005-0000-0000-0000D27C0000}"/>
    <cellStyle name="20% - Accent1 4 2 2 2 3 6" xfId="32120" xr:uid="{00000000-0005-0000-0000-0000D37C0000}"/>
    <cellStyle name="20% - Accent1 4 2 2 2 3 6 2" xfId="32121" xr:uid="{00000000-0005-0000-0000-0000D47C0000}"/>
    <cellStyle name="20% - Accent1 4 2 2 2 3 6 2 2" xfId="32122" xr:uid="{00000000-0005-0000-0000-0000D57C0000}"/>
    <cellStyle name="20% - Accent1 4 2 2 2 3 6 2 2 2" xfId="32123" xr:uid="{00000000-0005-0000-0000-0000D67C0000}"/>
    <cellStyle name="20% - Accent1 4 2 2 2 3 6 2 3" xfId="32124" xr:uid="{00000000-0005-0000-0000-0000D77C0000}"/>
    <cellStyle name="20% - Accent1 4 2 2 2 3 6 3" xfId="32125" xr:uid="{00000000-0005-0000-0000-0000D87C0000}"/>
    <cellStyle name="20% - Accent1 4 2 2 2 3 6 3 2" xfId="32126" xr:uid="{00000000-0005-0000-0000-0000D97C0000}"/>
    <cellStyle name="20% - Accent1 4 2 2 2 3 6 4" xfId="32127" xr:uid="{00000000-0005-0000-0000-0000DA7C0000}"/>
    <cellStyle name="20% - Accent1 4 2 2 2 3 7" xfId="32128" xr:uid="{00000000-0005-0000-0000-0000DB7C0000}"/>
    <cellStyle name="20% - Accent1 4 2 2 2 3 7 2" xfId="32129" xr:uid="{00000000-0005-0000-0000-0000DC7C0000}"/>
    <cellStyle name="20% - Accent1 4 2 2 2 3 7 2 2" xfId="32130" xr:uid="{00000000-0005-0000-0000-0000DD7C0000}"/>
    <cellStyle name="20% - Accent1 4 2 2 2 3 7 3" xfId="32131" xr:uid="{00000000-0005-0000-0000-0000DE7C0000}"/>
    <cellStyle name="20% - Accent1 4 2 2 2 3 8" xfId="32132" xr:uid="{00000000-0005-0000-0000-0000DF7C0000}"/>
    <cellStyle name="20% - Accent1 4 2 2 2 3 8 2" xfId="32133" xr:uid="{00000000-0005-0000-0000-0000E07C0000}"/>
    <cellStyle name="20% - Accent1 4 2 2 2 3 8 2 2" xfId="32134" xr:uid="{00000000-0005-0000-0000-0000E17C0000}"/>
    <cellStyle name="20% - Accent1 4 2 2 2 3 8 3" xfId="32135" xr:uid="{00000000-0005-0000-0000-0000E27C0000}"/>
    <cellStyle name="20% - Accent1 4 2 2 2 3 9" xfId="32136" xr:uid="{00000000-0005-0000-0000-0000E37C0000}"/>
    <cellStyle name="20% - Accent1 4 2 2 2 3 9 2" xfId="32137" xr:uid="{00000000-0005-0000-0000-0000E47C0000}"/>
    <cellStyle name="20% - Accent1 4 2 2 2 4" xfId="32138" xr:uid="{00000000-0005-0000-0000-0000E57C0000}"/>
    <cellStyle name="20% - Accent1 4 2 2 2 4 10" xfId="32139" xr:uid="{00000000-0005-0000-0000-0000E67C0000}"/>
    <cellStyle name="20% - Accent1 4 2 2 2 4 10 2" xfId="32140" xr:uid="{00000000-0005-0000-0000-0000E77C0000}"/>
    <cellStyle name="20% - Accent1 4 2 2 2 4 11" xfId="32141" xr:uid="{00000000-0005-0000-0000-0000E87C0000}"/>
    <cellStyle name="20% - Accent1 4 2 2 2 4 2" xfId="32142" xr:uid="{00000000-0005-0000-0000-0000E97C0000}"/>
    <cellStyle name="20% - Accent1 4 2 2 2 4 2 2" xfId="32143" xr:uid="{00000000-0005-0000-0000-0000EA7C0000}"/>
    <cellStyle name="20% - Accent1 4 2 2 2 4 2 2 2" xfId="32144" xr:uid="{00000000-0005-0000-0000-0000EB7C0000}"/>
    <cellStyle name="20% - Accent1 4 2 2 2 4 2 2 2 2" xfId="32145" xr:uid="{00000000-0005-0000-0000-0000EC7C0000}"/>
    <cellStyle name="20% - Accent1 4 2 2 2 4 2 2 2 2 2" xfId="32146" xr:uid="{00000000-0005-0000-0000-0000ED7C0000}"/>
    <cellStyle name="20% - Accent1 4 2 2 2 4 2 2 2 3" xfId="32147" xr:uid="{00000000-0005-0000-0000-0000EE7C0000}"/>
    <cellStyle name="20% - Accent1 4 2 2 2 4 2 2 3" xfId="32148" xr:uid="{00000000-0005-0000-0000-0000EF7C0000}"/>
    <cellStyle name="20% - Accent1 4 2 2 2 4 2 2 3 2" xfId="32149" xr:uid="{00000000-0005-0000-0000-0000F07C0000}"/>
    <cellStyle name="20% - Accent1 4 2 2 2 4 2 2 4" xfId="32150" xr:uid="{00000000-0005-0000-0000-0000F17C0000}"/>
    <cellStyle name="20% - Accent1 4 2 2 2 4 2 3" xfId="32151" xr:uid="{00000000-0005-0000-0000-0000F27C0000}"/>
    <cellStyle name="20% - Accent1 4 2 2 2 4 2 3 2" xfId="32152" xr:uid="{00000000-0005-0000-0000-0000F37C0000}"/>
    <cellStyle name="20% - Accent1 4 2 2 2 4 2 3 2 2" xfId="32153" xr:uid="{00000000-0005-0000-0000-0000F47C0000}"/>
    <cellStyle name="20% - Accent1 4 2 2 2 4 2 3 2 2 2" xfId="32154" xr:uid="{00000000-0005-0000-0000-0000F57C0000}"/>
    <cellStyle name="20% - Accent1 4 2 2 2 4 2 3 2 3" xfId="32155" xr:uid="{00000000-0005-0000-0000-0000F67C0000}"/>
    <cellStyle name="20% - Accent1 4 2 2 2 4 2 3 3" xfId="32156" xr:uid="{00000000-0005-0000-0000-0000F77C0000}"/>
    <cellStyle name="20% - Accent1 4 2 2 2 4 2 3 3 2" xfId="32157" xr:uid="{00000000-0005-0000-0000-0000F87C0000}"/>
    <cellStyle name="20% - Accent1 4 2 2 2 4 2 3 4" xfId="32158" xr:uid="{00000000-0005-0000-0000-0000F97C0000}"/>
    <cellStyle name="20% - Accent1 4 2 2 2 4 2 4" xfId="32159" xr:uid="{00000000-0005-0000-0000-0000FA7C0000}"/>
    <cellStyle name="20% - Accent1 4 2 2 2 4 2 4 2" xfId="32160" xr:uid="{00000000-0005-0000-0000-0000FB7C0000}"/>
    <cellStyle name="20% - Accent1 4 2 2 2 4 2 4 2 2" xfId="32161" xr:uid="{00000000-0005-0000-0000-0000FC7C0000}"/>
    <cellStyle name="20% - Accent1 4 2 2 2 4 2 4 2 2 2" xfId="32162" xr:uid="{00000000-0005-0000-0000-0000FD7C0000}"/>
    <cellStyle name="20% - Accent1 4 2 2 2 4 2 4 2 3" xfId="32163" xr:uid="{00000000-0005-0000-0000-0000FE7C0000}"/>
    <cellStyle name="20% - Accent1 4 2 2 2 4 2 4 3" xfId="32164" xr:uid="{00000000-0005-0000-0000-0000FF7C0000}"/>
    <cellStyle name="20% - Accent1 4 2 2 2 4 2 4 3 2" xfId="32165" xr:uid="{00000000-0005-0000-0000-0000007D0000}"/>
    <cellStyle name="20% - Accent1 4 2 2 2 4 2 4 4" xfId="32166" xr:uid="{00000000-0005-0000-0000-0000017D0000}"/>
    <cellStyle name="20% - Accent1 4 2 2 2 4 2 5" xfId="32167" xr:uid="{00000000-0005-0000-0000-0000027D0000}"/>
    <cellStyle name="20% - Accent1 4 2 2 2 4 2 5 2" xfId="32168" xr:uid="{00000000-0005-0000-0000-0000037D0000}"/>
    <cellStyle name="20% - Accent1 4 2 2 2 4 2 5 2 2" xfId="32169" xr:uid="{00000000-0005-0000-0000-0000047D0000}"/>
    <cellStyle name="20% - Accent1 4 2 2 2 4 2 5 3" xfId="32170" xr:uid="{00000000-0005-0000-0000-0000057D0000}"/>
    <cellStyle name="20% - Accent1 4 2 2 2 4 2 6" xfId="32171" xr:uid="{00000000-0005-0000-0000-0000067D0000}"/>
    <cellStyle name="20% - Accent1 4 2 2 2 4 2 6 2" xfId="32172" xr:uid="{00000000-0005-0000-0000-0000077D0000}"/>
    <cellStyle name="20% - Accent1 4 2 2 2 4 2 6 2 2" xfId="32173" xr:uid="{00000000-0005-0000-0000-0000087D0000}"/>
    <cellStyle name="20% - Accent1 4 2 2 2 4 2 6 3" xfId="32174" xr:uid="{00000000-0005-0000-0000-0000097D0000}"/>
    <cellStyle name="20% - Accent1 4 2 2 2 4 2 7" xfId="32175" xr:uid="{00000000-0005-0000-0000-00000A7D0000}"/>
    <cellStyle name="20% - Accent1 4 2 2 2 4 2 7 2" xfId="32176" xr:uid="{00000000-0005-0000-0000-00000B7D0000}"/>
    <cellStyle name="20% - Accent1 4 2 2 2 4 2 8" xfId="32177" xr:uid="{00000000-0005-0000-0000-00000C7D0000}"/>
    <cellStyle name="20% - Accent1 4 2 2 2 4 2 8 2" xfId="32178" xr:uid="{00000000-0005-0000-0000-00000D7D0000}"/>
    <cellStyle name="20% - Accent1 4 2 2 2 4 2 9" xfId="32179" xr:uid="{00000000-0005-0000-0000-00000E7D0000}"/>
    <cellStyle name="20% - Accent1 4 2 2 2 4 3" xfId="32180" xr:uid="{00000000-0005-0000-0000-00000F7D0000}"/>
    <cellStyle name="20% - Accent1 4 2 2 2 4 3 2" xfId="32181" xr:uid="{00000000-0005-0000-0000-0000107D0000}"/>
    <cellStyle name="20% - Accent1 4 2 2 2 4 3 2 2" xfId="32182" xr:uid="{00000000-0005-0000-0000-0000117D0000}"/>
    <cellStyle name="20% - Accent1 4 2 2 2 4 3 2 2 2" xfId="32183" xr:uid="{00000000-0005-0000-0000-0000127D0000}"/>
    <cellStyle name="20% - Accent1 4 2 2 2 4 3 2 2 2 2" xfId="32184" xr:uid="{00000000-0005-0000-0000-0000137D0000}"/>
    <cellStyle name="20% - Accent1 4 2 2 2 4 3 2 2 3" xfId="32185" xr:uid="{00000000-0005-0000-0000-0000147D0000}"/>
    <cellStyle name="20% - Accent1 4 2 2 2 4 3 2 3" xfId="32186" xr:uid="{00000000-0005-0000-0000-0000157D0000}"/>
    <cellStyle name="20% - Accent1 4 2 2 2 4 3 2 3 2" xfId="32187" xr:uid="{00000000-0005-0000-0000-0000167D0000}"/>
    <cellStyle name="20% - Accent1 4 2 2 2 4 3 2 4" xfId="32188" xr:uid="{00000000-0005-0000-0000-0000177D0000}"/>
    <cellStyle name="20% - Accent1 4 2 2 2 4 3 3" xfId="32189" xr:uid="{00000000-0005-0000-0000-0000187D0000}"/>
    <cellStyle name="20% - Accent1 4 2 2 2 4 3 3 2" xfId="32190" xr:uid="{00000000-0005-0000-0000-0000197D0000}"/>
    <cellStyle name="20% - Accent1 4 2 2 2 4 3 3 2 2" xfId="32191" xr:uid="{00000000-0005-0000-0000-00001A7D0000}"/>
    <cellStyle name="20% - Accent1 4 2 2 2 4 3 3 2 2 2" xfId="32192" xr:uid="{00000000-0005-0000-0000-00001B7D0000}"/>
    <cellStyle name="20% - Accent1 4 2 2 2 4 3 3 2 3" xfId="32193" xr:uid="{00000000-0005-0000-0000-00001C7D0000}"/>
    <cellStyle name="20% - Accent1 4 2 2 2 4 3 3 3" xfId="32194" xr:uid="{00000000-0005-0000-0000-00001D7D0000}"/>
    <cellStyle name="20% - Accent1 4 2 2 2 4 3 3 3 2" xfId="32195" xr:uid="{00000000-0005-0000-0000-00001E7D0000}"/>
    <cellStyle name="20% - Accent1 4 2 2 2 4 3 3 4" xfId="32196" xr:uid="{00000000-0005-0000-0000-00001F7D0000}"/>
    <cellStyle name="20% - Accent1 4 2 2 2 4 3 4" xfId="32197" xr:uid="{00000000-0005-0000-0000-0000207D0000}"/>
    <cellStyle name="20% - Accent1 4 2 2 2 4 3 4 2" xfId="32198" xr:uid="{00000000-0005-0000-0000-0000217D0000}"/>
    <cellStyle name="20% - Accent1 4 2 2 2 4 3 4 2 2" xfId="32199" xr:uid="{00000000-0005-0000-0000-0000227D0000}"/>
    <cellStyle name="20% - Accent1 4 2 2 2 4 3 4 2 2 2" xfId="32200" xr:uid="{00000000-0005-0000-0000-0000237D0000}"/>
    <cellStyle name="20% - Accent1 4 2 2 2 4 3 4 2 3" xfId="32201" xr:uid="{00000000-0005-0000-0000-0000247D0000}"/>
    <cellStyle name="20% - Accent1 4 2 2 2 4 3 4 3" xfId="32202" xr:uid="{00000000-0005-0000-0000-0000257D0000}"/>
    <cellStyle name="20% - Accent1 4 2 2 2 4 3 4 3 2" xfId="32203" xr:uid="{00000000-0005-0000-0000-0000267D0000}"/>
    <cellStyle name="20% - Accent1 4 2 2 2 4 3 4 4" xfId="32204" xr:uid="{00000000-0005-0000-0000-0000277D0000}"/>
    <cellStyle name="20% - Accent1 4 2 2 2 4 3 5" xfId="32205" xr:uid="{00000000-0005-0000-0000-0000287D0000}"/>
    <cellStyle name="20% - Accent1 4 2 2 2 4 3 5 2" xfId="32206" xr:uid="{00000000-0005-0000-0000-0000297D0000}"/>
    <cellStyle name="20% - Accent1 4 2 2 2 4 3 5 2 2" xfId="32207" xr:uid="{00000000-0005-0000-0000-00002A7D0000}"/>
    <cellStyle name="20% - Accent1 4 2 2 2 4 3 5 3" xfId="32208" xr:uid="{00000000-0005-0000-0000-00002B7D0000}"/>
    <cellStyle name="20% - Accent1 4 2 2 2 4 3 6" xfId="32209" xr:uid="{00000000-0005-0000-0000-00002C7D0000}"/>
    <cellStyle name="20% - Accent1 4 2 2 2 4 3 6 2" xfId="32210" xr:uid="{00000000-0005-0000-0000-00002D7D0000}"/>
    <cellStyle name="20% - Accent1 4 2 2 2 4 3 6 2 2" xfId="32211" xr:uid="{00000000-0005-0000-0000-00002E7D0000}"/>
    <cellStyle name="20% - Accent1 4 2 2 2 4 3 6 3" xfId="32212" xr:uid="{00000000-0005-0000-0000-00002F7D0000}"/>
    <cellStyle name="20% - Accent1 4 2 2 2 4 3 7" xfId="32213" xr:uid="{00000000-0005-0000-0000-0000307D0000}"/>
    <cellStyle name="20% - Accent1 4 2 2 2 4 3 7 2" xfId="32214" xr:uid="{00000000-0005-0000-0000-0000317D0000}"/>
    <cellStyle name="20% - Accent1 4 2 2 2 4 3 8" xfId="32215" xr:uid="{00000000-0005-0000-0000-0000327D0000}"/>
    <cellStyle name="20% - Accent1 4 2 2 2 4 3 8 2" xfId="32216" xr:uid="{00000000-0005-0000-0000-0000337D0000}"/>
    <cellStyle name="20% - Accent1 4 2 2 2 4 3 9" xfId="32217" xr:uid="{00000000-0005-0000-0000-0000347D0000}"/>
    <cellStyle name="20% - Accent1 4 2 2 2 4 4" xfId="32218" xr:uid="{00000000-0005-0000-0000-0000357D0000}"/>
    <cellStyle name="20% - Accent1 4 2 2 2 4 4 2" xfId="32219" xr:uid="{00000000-0005-0000-0000-0000367D0000}"/>
    <cellStyle name="20% - Accent1 4 2 2 2 4 4 2 2" xfId="32220" xr:uid="{00000000-0005-0000-0000-0000377D0000}"/>
    <cellStyle name="20% - Accent1 4 2 2 2 4 4 2 2 2" xfId="32221" xr:uid="{00000000-0005-0000-0000-0000387D0000}"/>
    <cellStyle name="20% - Accent1 4 2 2 2 4 4 2 3" xfId="32222" xr:uid="{00000000-0005-0000-0000-0000397D0000}"/>
    <cellStyle name="20% - Accent1 4 2 2 2 4 4 3" xfId="32223" xr:uid="{00000000-0005-0000-0000-00003A7D0000}"/>
    <cellStyle name="20% - Accent1 4 2 2 2 4 4 3 2" xfId="32224" xr:uid="{00000000-0005-0000-0000-00003B7D0000}"/>
    <cellStyle name="20% - Accent1 4 2 2 2 4 4 4" xfId="32225" xr:uid="{00000000-0005-0000-0000-00003C7D0000}"/>
    <cellStyle name="20% - Accent1 4 2 2 2 4 5" xfId="32226" xr:uid="{00000000-0005-0000-0000-00003D7D0000}"/>
    <cellStyle name="20% - Accent1 4 2 2 2 4 5 2" xfId="32227" xr:uid="{00000000-0005-0000-0000-00003E7D0000}"/>
    <cellStyle name="20% - Accent1 4 2 2 2 4 5 2 2" xfId="32228" xr:uid="{00000000-0005-0000-0000-00003F7D0000}"/>
    <cellStyle name="20% - Accent1 4 2 2 2 4 5 2 2 2" xfId="32229" xr:uid="{00000000-0005-0000-0000-0000407D0000}"/>
    <cellStyle name="20% - Accent1 4 2 2 2 4 5 2 3" xfId="32230" xr:uid="{00000000-0005-0000-0000-0000417D0000}"/>
    <cellStyle name="20% - Accent1 4 2 2 2 4 5 3" xfId="32231" xr:uid="{00000000-0005-0000-0000-0000427D0000}"/>
    <cellStyle name="20% - Accent1 4 2 2 2 4 5 3 2" xfId="32232" xr:uid="{00000000-0005-0000-0000-0000437D0000}"/>
    <cellStyle name="20% - Accent1 4 2 2 2 4 5 4" xfId="32233" xr:uid="{00000000-0005-0000-0000-0000447D0000}"/>
    <cellStyle name="20% - Accent1 4 2 2 2 4 6" xfId="32234" xr:uid="{00000000-0005-0000-0000-0000457D0000}"/>
    <cellStyle name="20% - Accent1 4 2 2 2 4 6 2" xfId="32235" xr:uid="{00000000-0005-0000-0000-0000467D0000}"/>
    <cellStyle name="20% - Accent1 4 2 2 2 4 6 2 2" xfId="32236" xr:uid="{00000000-0005-0000-0000-0000477D0000}"/>
    <cellStyle name="20% - Accent1 4 2 2 2 4 6 2 2 2" xfId="32237" xr:uid="{00000000-0005-0000-0000-0000487D0000}"/>
    <cellStyle name="20% - Accent1 4 2 2 2 4 6 2 3" xfId="32238" xr:uid="{00000000-0005-0000-0000-0000497D0000}"/>
    <cellStyle name="20% - Accent1 4 2 2 2 4 6 3" xfId="32239" xr:uid="{00000000-0005-0000-0000-00004A7D0000}"/>
    <cellStyle name="20% - Accent1 4 2 2 2 4 6 3 2" xfId="32240" xr:uid="{00000000-0005-0000-0000-00004B7D0000}"/>
    <cellStyle name="20% - Accent1 4 2 2 2 4 6 4" xfId="32241" xr:uid="{00000000-0005-0000-0000-00004C7D0000}"/>
    <cellStyle name="20% - Accent1 4 2 2 2 4 7" xfId="32242" xr:uid="{00000000-0005-0000-0000-00004D7D0000}"/>
    <cellStyle name="20% - Accent1 4 2 2 2 4 7 2" xfId="32243" xr:uid="{00000000-0005-0000-0000-00004E7D0000}"/>
    <cellStyle name="20% - Accent1 4 2 2 2 4 7 2 2" xfId="32244" xr:uid="{00000000-0005-0000-0000-00004F7D0000}"/>
    <cellStyle name="20% - Accent1 4 2 2 2 4 7 3" xfId="32245" xr:uid="{00000000-0005-0000-0000-0000507D0000}"/>
    <cellStyle name="20% - Accent1 4 2 2 2 4 8" xfId="32246" xr:uid="{00000000-0005-0000-0000-0000517D0000}"/>
    <cellStyle name="20% - Accent1 4 2 2 2 4 8 2" xfId="32247" xr:uid="{00000000-0005-0000-0000-0000527D0000}"/>
    <cellStyle name="20% - Accent1 4 2 2 2 4 8 2 2" xfId="32248" xr:uid="{00000000-0005-0000-0000-0000537D0000}"/>
    <cellStyle name="20% - Accent1 4 2 2 2 4 8 3" xfId="32249" xr:uid="{00000000-0005-0000-0000-0000547D0000}"/>
    <cellStyle name="20% - Accent1 4 2 2 2 4 9" xfId="32250" xr:uid="{00000000-0005-0000-0000-0000557D0000}"/>
    <cellStyle name="20% - Accent1 4 2 2 2 4 9 2" xfId="32251" xr:uid="{00000000-0005-0000-0000-0000567D0000}"/>
    <cellStyle name="20% - Accent1 4 2 2 2 5" xfId="32252" xr:uid="{00000000-0005-0000-0000-0000577D0000}"/>
    <cellStyle name="20% - Accent1 4 2 2 2 5 10" xfId="32253" xr:uid="{00000000-0005-0000-0000-0000587D0000}"/>
    <cellStyle name="20% - Accent1 4 2 2 2 5 10 2" xfId="32254" xr:uid="{00000000-0005-0000-0000-0000597D0000}"/>
    <cellStyle name="20% - Accent1 4 2 2 2 5 11" xfId="32255" xr:uid="{00000000-0005-0000-0000-00005A7D0000}"/>
    <cellStyle name="20% - Accent1 4 2 2 2 5 2" xfId="32256" xr:uid="{00000000-0005-0000-0000-00005B7D0000}"/>
    <cellStyle name="20% - Accent1 4 2 2 2 5 2 2" xfId="32257" xr:uid="{00000000-0005-0000-0000-00005C7D0000}"/>
    <cellStyle name="20% - Accent1 4 2 2 2 5 2 2 2" xfId="32258" xr:uid="{00000000-0005-0000-0000-00005D7D0000}"/>
    <cellStyle name="20% - Accent1 4 2 2 2 5 2 2 2 2" xfId="32259" xr:uid="{00000000-0005-0000-0000-00005E7D0000}"/>
    <cellStyle name="20% - Accent1 4 2 2 2 5 2 2 2 2 2" xfId="32260" xr:uid="{00000000-0005-0000-0000-00005F7D0000}"/>
    <cellStyle name="20% - Accent1 4 2 2 2 5 2 2 2 3" xfId="32261" xr:uid="{00000000-0005-0000-0000-0000607D0000}"/>
    <cellStyle name="20% - Accent1 4 2 2 2 5 2 2 3" xfId="32262" xr:uid="{00000000-0005-0000-0000-0000617D0000}"/>
    <cellStyle name="20% - Accent1 4 2 2 2 5 2 2 3 2" xfId="32263" xr:uid="{00000000-0005-0000-0000-0000627D0000}"/>
    <cellStyle name="20% - Accent1 4 2 2 2 5 2 2 4" xfId="32264" xr:uid="{00000000-0005-0000-0000-0000637D0000}"/>
    <cellStyle name="20% - Accent1 4 2 2 2 5 2 3" xfId="32265" xr:uid="{00000000-0005-0000-0000-0000647D0000}"/>
    <cellStyle name="20% - Accent1 4 2 2 2 5 2 3 2" xfId="32266" xr:uid="{00000000-0005-0000-0000-0000657D0000}"/>
    <cellStyle name="20% - Accent1 4 2 2 2 5 2 3 2 2" xfId="32267" xr:uid="{00000000-0005-0000-0000-0000667D0000}"/>
    <cellStyle name="20% - Accent1 4 2 2 2 5 2 3 2 2 2" xfId="32268" xr:uid="{00000000-0005-0000-0000-0000677D0000}"/>
    <cellStyle name="20% - Accent1 4 2 2 2 5 2 3 2 3" xfId="32269" xr:uid="{00000000-0005-0000-0000-0000687D0000}"/>
    <cellStyle name="20% - Accent1 4 2 2 2 5 2 3 3" xfId="32270" xr:uid="{00000000-0005-0000-0000-0000697D0000}"/>
    <cellStyle name="20% - Accent1 4 2 2 2 5 2 3 3 2" xfId="32271" xr:uid="{00000000-0005-0000-0000-00006A7D0000}"/>
    <cellStyle name="20% - Accent1 4 2 2 2 5 2 3 4" xfId="32272" xr:uid="{00000000-0005-0000-0000-00006B7D0000}"/>
    <cellStyle name="20% - Accent1 4 2 2 2 5 2 4" xfId="32273" xr:uid="{00000000-0005-0000-0000-00006C7D0000}"/>
    <cellStyle name="20% - Accent1 4 2 2 2 5 2 4 2" xfId="32274" xr:uid="{00000000-0005-0000-0000-00006D7D0000}"/>
    <cellStyle name="20% - Accent1 4 2 2 2 5 2 4 2 2" xfId="32275" xr:uid="{00000000-0005-0000-0000-00006E7D0000}"/>
    <cellStyle name="20% - Accent1 4 2 2 2 5 2 4 2 2 2" xfId="32276" xr:uid="{00000000-0005-0000-0000-00006F7D0000}"/>
    <cellStyle name="20% - Accent1 4 2 2 2 5 2 4 2 3" xfId="32277" xr:uid="{00000000-0005-0000-0000-0000707D0000}"/>
    <cellStyle name="20% - Accent1 4 2 2 2 5 2 4 3" xfId="32278" xr:uid="{00000000-0005-0000-0000-0000717D0000}"/>
    <cellStyle name="20% - Accent1 4 2 2 2 5 2 4 3 2" xfId="32279" xr:uid="{00000000-0005-0000-0000-0000727D0000}"/>
    <cellStyle name="20% - Accent1 4 2 2 2 5 2 4 4" xfId="32280" xr:uid="{00000000-0005-0000-0000-0000737D0000}"/>
    <cellStyle name="20% - Accent1 4 2 2 2 5 2 5" xfId="32281" xr:uid="{00000000-0005-0000-0000-0000747D0000}"/>
    <cellStyle name="20% - Accent1 4 2 2 2 5 2 5 2" xfId="32282" xr:uid="{00000000-0005-0000-0000-0000757D0000}"/>
    <cellStyle name="20% - Accent1 4 2 2 2 5 2 5 2 2" xfId="32283" xr:uid="{00000000-0005-0000-0000-0000767D0000}"/>
    <cellStyle name="20% - Accent1 4 2 2 2 5 2 5 3" xfId="32284" xr:uid="{00000000-0005-0000-0000-0000777D0000}"/>
    <cellStyle name="20% - Accent1 4 2 2 2 5 2 6" xfId="32285" xr:uid="{00000000-0005-0000-0000-0000787D0000}"/>
    <cellStyle name="20% - Accent1 4 2 2 2 5 2 6 2" xfId="32286" xr:uid="{00000000-0005-0000-0000-0000797D0000}"/>
    <cellStyle name="20% - Accent1 4 2 2 2 5 2 6 2 2" xfId="32287" xr:uid="{00000000-0005-0000-0000-00007A7D0000}"/>
    <cellStyle name="20% - Accent1 4 2 2 2 5 2 6 3" xfId="32288" xr:uid="{00000000-0005-0000-0000-00007B7D0000}"/>
    <cellStyle name="20% - Accent1 4 2 2 2 5 2 7" xfId="32289" xr:uid="{00000000-0005-0000-0000-00007C7D0000}"/>
    <cellStyle name="20% - Accent1 4 2 2 2 5 2 7 2" xfId="32290" xr:uid="{00000000-0005-0000-0000-00007D7D0000}"/>
    <cellStyle name="20% - Accent1 4 2 2 2 5 2 8" xfId="32291" xr:uid="{00000000-0005-0000-0000-00007E7D0000}"/>
    <cellStyle name="20% - Accent1 4 2 2 2 5 2 8 2" xfId="32292" xr:uid="{00000000-0005-0000-0000-00007F7D0000}"/>
    <cellStyle name="20% - Accent1 4 2 2 2 5 2 9" xfId="32293" xr:uid="{00000000-0005-0000-0000-0000807D0000}"/>
    <cellStyle name="20% - Accent1 4 2 2 2 5 3" xfId="32294" xr:uid="{00000000-0005-0000-0000-0000817D0000}"/>
    <cellStyle name="20% - Accent1 4 2 2 2 5 3 2" xfId="32295" xr:uid="{00000000-0005-0000-0000-0000827D0000}"/>
    <cellStyle name="20% - Accent1 4 2 2 2 5 3 2 2" xfId="32296" xr:uid="{00000000-0005-0000-0000-0000837D0000}"/>
    <cellStyle name="20% - Accent1 4 2 2 2 5 3 2 2 2" xfId="32297" xr:uid="{00000000-0005-0000-0000-0000847D0000}"/>
    <cellStyle name="20% - Accent1 4 2 2 2 5 3 2 2 2 2" xfId="32298" xr:uid="{00000000-0005-0000-0000-0000857D0000}"/>
    <cellStyle name="20% - Accent1 4 2 2 2 5 3 2 2 3" xfId="32299" xr:uid="{00000000-0005-0000-0000-0000867D0000}"/>
    <cellStyle name="20% - Accent1 4 2 2 2 5 3 2 3" xfId="32300" xr:uid="{00000000-0005-0000-0000-0000877D0000}"/>
    <cellStyle name="20% - Accent1 4 2 2 2 5 3 2 3 2" xfId="32301" xr:uid="{00000000-0005-0000-0000-0000887D0000}"/>
    <cellStyle name="20% - Accent1 4 2 2 2 5 3 2 4" xfId="32302" xr:uid="{00000000-0005-0000-0000-0000897D0000}"/>
    <cellStyle name="20% - Accent1 4 2 2 2 5 3 3" xfId="32303" xr:uid="{00000000-0005-0000-0000-00008A7D0000}"/>
    <cellStyle name="20% - Accent1 4 2 2 2 5 3 3 2" xfId="32304" xr:uid="{00000000-0005-0000-0000-00008B7D0000}"/>
    <cellStyle name="20% - Accent1 4 2 2 2 5 3 3 2 2" xfId="32305" xr:uid="{00000000-0005-0000-0000-00008C7D0000}"/>
    <cellStyle name="20% - Accent1 4 2 2 2 5 3 3 2 2 2" xfId="32306" xr:uid="{00000000-0005-0000-0000-00008D7D0000}"/>
    <cellStyle name="20% - Accent1 4 2 2 2 5 3 3 2 3" xfId="32307" xr:uid="{00000000-0005-0000-0000-00008E7D0000}"/>
    <cellStyle name="20% - Accent1 4 2 2 2 5 3 3 3" xfId="32308" xr:uid="{00000000-0005-0000-0000-00008F7D0000}"/>
    <cellStyle name="20% - Accent1 4 2 2 2 5 3 3 3 2" xfId="32309" xr:uid="{00000000-0005-0000-0000-0000907D0000}"/>
    <cellStyle name="20% - Accent1 4 2 2 2 5 3 3 4" xfId="32310" xr:uid="{00000000-0005-0000-0000-0000917D0000}"/>
    <cellStyle name="20% - Accent1 4 2 2 2 5 3 4" xfId="32311" xr:uid="{00000000-0005-0000-0000-0000927D0000}"/>
    <cellStyle name="20% - Accent1 4 2 2 2 5 3 4 2" xfId="32312" xr:uid="{00000000-0005-0000-0000-0000937D0000}"/>
    <cellStyle name="20% - Accent1 4 2 2 2 5 3 4 2 2" xfId="32313" xr:uid="{00000000-0005-0000-0000-0000947D0000}"/>
    <cellStyle name="20% - Accent1 4 2 2 2 5 3 4 2 2 2" xfId="32314" xr:uid="{00000000-0005-0000-0000-0000957D0000}"/>
    <cellStyle name="20% - Accent1 4 2 2 2 5 3 4 2 3" xfId="32315" xr:uid="{00000000-0005-0000-0000-0000967D0000}"/>
    <cellStyle name="20% - Accent1 4 2 2 2 5 3 4 3" xfId="32316" xr:uid="{00000000-0005-0000-0000-0000977D0000}"/>
    <cellStyle name="20% - Accent1 4 2 2 2 5 3 4 3 2" xfId="32317" xr:uid="{00000000-0005-0000-0000-0000987D0000}"/>
    <cellStyle name="20% - Accent1 4 2 2 2 5 3 4 4" xfId="32318" xr:uid="{00000000-0005-0000-0000-0000997D0000}"/>
    <cellStyle name="20% - Accent1 4 2 2 2 5 3 5" xfId="32319" xr:uid="{00000000-0005-0000-0000-00009A7D0000}"/>
    <cellStyle name="20% - Accent1 4 2 2 2 5 3 5 2" xfId="32320" xr:uid="{00000000-0005-0000-0000-00009B7D0000}"/>
    <cellStyle name="20% - Accent1 4 2 2 2 5 3 5 2 2" xfId="32321" xr:uid="{00000000-0005-0000-0000-00009C7D0000}"/>
    <cellStyle name="20% - Accent1 4 2 2 2 5 3 5 3" xfId="32322" xr:uid="{00000000-0005-0000-0000-00009D7D0000}"/>
    <cellStyle name="20% - Accent1 4 2 2 2 5 3 6" xfId="32323" xr:uid="{00000000-0005-0000-0000-00009E7D0000}"/>
    <cellStyle name="20% - Accent1 4 2 2 2 5 3 6 2" xfId="32324" xr:uid="{00000000-0005-0000-0000-00009F7D0000}"/>
    <cellStyle name="20% - Accent1 4 2 2 2 5 3 6 2 2" xfId="32325" xr:uid="{00000000-0005-0000-0000-0000A07D0000}"/>
    <cellStyle name="20% - Accent1 4 2 2 2 5 3 6 3" xfId="32326" xr:uid="{00000000-0005-0000-0000-0000A17D0000}"/>
    <cellStyle name="20% - Accent1 4 2 2 2 5 3 7" xfId="32327" xr:uid="{00000000-0005-0000-0000-0000A27D0000}"/>
    <cellStyle name="20% - Accent1 4 2 2 2 5 3 7 2" xfId="32328" xr:uid="{00000000-0005-0000-0000-0000A37D0000}"/>
    <cellStyle name="20% - Accent1 4 2 2 2 5 3 8" xfId="32329" xr:uid="{00000000-0005-0000-0000-0000A47D0000}"/>
    <cellStyle name="20% - Accent1 4 2 2 2 5 3 8 2" xfId="32330" xr:uid="{00000000-0005-0000-0000-0000A57D0000}"/>
    <cellStyle name="20% - Accent1 4 2 2 2 5 3 9" xfId="32331" xr:uid="{00000000-0005-0000-0000-0000A67D0000}"/>
    <cellStyle name="20% - Accent1 4 2 2 2 5 4" xfId="32332" xr:uid="{00000000-0005-0000-0000-0000A77D0000}"/>
    <cellStyle name="20% - Accent1 4 2 2 2 5 4 2" xfId="32333" xr:uid="{00000000-0005-0000-0000-0000A87D0000}"/>
    <cellStyle name="20% - Accent1 4 2 2 2 5 4 2 2" xfId="32334" xr:uid="{00000000-0005-0000-0000-0000A97D0000}"/>
    <cellStyle name="20% - Accent1 4 2 2 2 5 4 2 2 2" xfId="32335" xr:uid="{00000000-0005-0000-0000-0000AA7D0000}"/>
    <cellStyle name="20% - Accent1 4 2 2 2 5 4 2 3" xfId="32336" xr:uid="{00000000-0005-0000-0000-0000AB7D0000}"/>
    <cellStyle name="20% - Accent1 4 2 2 2 5 4 3" xfId="32337" xr:uid="{00000000-0005-0000-0000-0000AC7D0000}"/>
    <cellStyle name="20% - Accent1 4 2 2 2 5 4 3 2" xfId="32338" xr:uid="{00000000-0005-0000-0000-0000AD7D0000}"/>
    <cellStyle name="20% - Accent1 4 2 2 2 5 4 4" xfId="32339" xr:uid="{00000000-0005-0000-0000-0000AE7D0000}"/>
    <cellStyle name="20% - Accent1 4 2 2 2 5 5" xfId="32340" xr:uid="{00000000-0005-0000-0000-0000AF7D0000}"/>
    <cellStyle name="20% - Accent1 4 2 2 2 5 5 2" xfId="32341" xr:uid="{00000000-0005-0000-0000-0000B07D0000}"/>
    <cellStyle name="20% - Accent1 4 2 2 2 5 5 2 2" xfId="32342" xr:uid="{00000000-0005-0000-0000-0000B17D0000}"/>
    <cellStyle name="20% - Accent1 4 2 2 2 5 5 2 2 2" xfId="32343" xr:uid="{00000000-0005-0000-0000-0000B27D0000}"/>
    <cellStyle name="20% - Accent1 4 2 2 2 5 5 2 3" xfId="32344" xr:uid="{00000000-0005-0000-0000-0000B37D0000}"/>
    <cellStyle name="20% - Accent1 4 2 2 2 5 5 3" xfId="32345" xr:uid="{00000000-0005-0000-0000-0000B47D0000}"/>
    <cellStyle name="20% - Accent1 4 2 2 2 5 5 3 2" xfId="32346" xr:uid="{00000000-0005-0000-0000-0000B57D0000}"/>
    <cellStyle name="20% - Accent1 4 2 2 2 5 5 4" xfId="32347" xr:uid="{00000000-0005-0000-0000-0000B67D0000}"/>
    <cellStyle name="20% - Accent1 4 2 2 2 5 6" xfId="32348" xr:uid="{00000000-0005-0000-0000-0000B77D0000}"/>
    <cellStyle name="20% - Accent1 4 2 2 2 5 6 2" xfId="32349" xr:uid="{00000000-0005-0000-0000-0000B87D0000}"/>
    <cellStyle name="20% - Accent1 4 2 2 2 5 6 2 2" xfId="32350" xr:uid="{00000000-0005-0000-0000-0000B97D0000}"/>
    <cellStyle name="20% - Accent1 4 2 2 2 5 6 2 2 2" xfId="32351" xr:uid="{00000000-0005-0000-0000-0000BA7D0000}"/>
    <cellStyle name="20% - Accent1 4 2 2 2 5 6 2 3" xfId="32352" xr:uid="{00000000-0005-0000-0000-0000BB7D0000}"/>
    <cellStyle name="20% - Accent1 4 2 2 2 5 6 3" xfId="32353" xr:uid="{00000000-0005-0000-0000-0000BC7D0000}"/>
    <cellStyle name="20% - Accent1 4 2 2 2 5 6 3 2" xfId="32354" xr:uid="{00000000-0005-0000-0000-0000BD7D0000}"/>
    <cellStyle name="20% - Accent1 4 2 2 2 5 6 4" xfId="32355" xr:uid="{00000000-0005-0000-0000-0000BE7D0000}"/>
    <cellStyle name="20% - Accent1 4 2 2 2 5 7" xfId="32356" xr:uid="{00000000-0005-0000-0000-0000BF7D0000}"/>
    <cellStyle name="20% - Accent1 4 2 2 2 5 7 2" xfId="32357" xr:uid="{00000000-0005-0000-0000-0000C07D0000}"/>
    <cellStyle name="20% - Accent1 4 2 2 2 5 7 2 2" xfId="32358" xr:uid="{00000000-0005-0000-0000-0000C17D0000}"/>
    <cellStyle name="20% - Accent1 4 2 2 2 5 7 3" xfId="32359" xr:uid="{00000000-0005-0000-0000-0000C27D0000}"/>
    <cellStyle name="20% - Accent1 4 2 2 2 5 8" xfId="32360" xr:uid="{00000000-0005-0000-0000-0000C37D0000}"/>
    <cellStyle name="20% - Accent1 4 2 2 2 5 8 2" xfId="32361" xr:uid="{00000000-0005-0000-0000-0000C47D0000}"/>
    <cellStyle name="20% - Accent1 4 2 2 2 5 8 2 2" xfId="32362" xr:uid="{00000000-0005-0000-0000-0000C57D0000}"/>
    <cellStyle name="20% - Accent1 4 2 2 2 5 8 3" xfId="32363" xr:uid="{00000000-0005-0000-0000-0000C67D0000}"/>
    <cellStyle name="20% - Accent1 4 2 2 2 5 9" xfId="32364" xr:uid="{00000000-0005-0000-0000-0000C77D0000}"/>
    <cellStyle name="20% - Accent1 4 2 2 2 5 9 2" xfId="32365" xr:uid="{00000000-0005-0000-0000-0000C87D0000}"/>
    <cellStyle name="20% - Accent1 4 2 2 2 6" xfId="32366" xr:uid="{00000000-0005-0000-0000-0000C97D0000}"/>
    <cellStyle name="20% - Accent1 4 2 2 2 6 2" xfId="32367" xr:uid="{00000000-0005-0000-0000-0000CA7D0000}"/>
    <cellStyle name="20% - Accent1 4 2 2 2 6 2 2" xfId="32368" xr:uid="{00000000-0005-0000-0000-0000CB7D0000}"/>
    <cellStyle name="20% - Accent1 4 2 2 2 6 2 2 2" xfId="32369" xr:uid="{00000000-0005-0000-0000-0000CC7D0000}"/>
    <cellStyle name="20% - Accent1 4 2 2 2 6 2 2 2 2" xfId="32370" xr:uid="{00000000-0005-0000-0000-0000CD7D0000}"/>
    <cellStyle name="20% - Accent1 4 2 2 2 6 2 2 3" xfId="32371" xr:uid="{00000000-0005-0000-0000-0000CE7D0000}"/>
    <cellStyle name="20% - Accent1 4 2 2 2 6 2 3" xfId="32372" xr:uid="{00000000-0005-0000-0000-0000CF7D0000}"/>
    <cellStyle name="20% - Accent1 4 2 2 2 6 2 3 2" xfId="32373" xr:uid="{00000000-0005-0000-0000-0000D07D0000}"/>
    <cellStyle name="20% - Accent1 4 2 2 2 6 2 4" xfId="32374" xr:uid="{00000000-0005-0000-0000-0000D17D0000}"/>
    <cellStyle name="20% - Accent1 4 2 2 2 6 3" xfId="32375" xr:uid="{00000000-0005-0000-0000-0000D27D0000}"/>
    <cellStyle name="20% - Accent1 4 2 2 2 6 3 2" xfId="32376" xr:uid="{00000000-0005-0000-0000-0000D37D0000}"/>
    <cellStyle name="20% - Accent1 4 2 2 2 6 3 2 2" xfId="32377" xr:uid="{00000000-0005-0000-0000-0000D47D0000}"/>
    <cellStyle name="20% - Accent1 4 2 2 2 6 3 2 2 2" xfId="32378" xr:uid="{00000000-0005-0000-0000-0000D57D0000}"/>
    <cellStyle name="20% - Accent1 4 2 2 2 6 3 2 3" xfId="32379" xr:uid="{00000000-0005-0000-0000-0000D67D0000}"/>
    <cellStyle name="20% - Accent1 4 2 2 2 6 3 3" xfId="32380" xr:uid="{00000000-0005-0000-0000-0000D77D0000}"/>
    <cellStyle name="20% - Accent1 4 2 2 2 6 3 3 2" xfId="32381" xr:uid="{00000000-0005-0000-0000-0000D87D0000}"/>
    <cellStyle name="20% - Accent1 4 2 2 2 6 3 4" xfId="32382" xr:uid="{00000000-0005-0000-0000-0000D97D0000}"/>
    <cellStyle name="20% - Accent1 4 2 2 2 6 4" xfId="32383" xr:uid="{00000000-0005-0000-0000-0000DA7D0000}"/>
    <cellStyle name="20% - Accent1 4 2 2 2 6 4 2" xfId="32384" xr:uid="{00000000-0005-0000-0000-0000DB7D0000}"/>
    <cellStyle name="20% - Accent1 4 2 2 2 6 4 2 2" xfId="32385" xr:uid="{00000000-0005-0000-0000-0000DC7D0000}"/>
    <cellStyle name="20% - Accent1 4 2 2 2 6 4 2 2 2" xfId="32386" xr:uid="{00000000-0005-0000-0000-0000DD7D0000}"/>
    <cellStyle name="20% - Accent1 4 2 2 2 6 4 2 3" xfId="32387" xr:uid="{00000000-0005-0000-0000-0000DE7D0000}"/>
    <cellStyle name="20% - Accent1 4 2 2 2 6 4 3" xfId="32388" xr:uid="{00000000-0005-0000-0000-0000DF7D0000}"/>
    <cellStyle name="20% - Accent1 4 2 2 2 6 4 3 2" xfId="32389" xr:uid="{00000000-0005-0000-0000-0000E07D0000}"/>
    <cellStyle name="20% - Accent1 4 2 2 2 6 4 4" xfId="32390" xr:uid="{00000000-0005-0000-0000-0000E17D0000}"/>
    <cellStyle name="20% - Accent1 4 2 2 2 6 5" xfId="32391" xr:uid="{00000000-0005-0000-0000-0000E27D0000}"/>
    <cellStyle name="20% - Accent1 4 2 2 2 6 5 2" xfId="32392" xr:uid="{00000000-0005-0000-0000-0000E37D0000}"/>
    <cellStyle name="20% - Accent1 4 2 2 2 6 5 2 2" xfId="32393" xr:uid="{00000000-0005-0000-0000-0000E47D0000}"/>
    <cellStyle name="20% - Accent1 4 2 2 2 6 5 3" xfId="32394" xr:uid="{00000000-0005-0000-0000-0000E57D0000}"/>
    <cellStyle name="20% - Accent1 4 2 2 2 6 6" xfId="32395" xr:uid="{00000000-0005-0000-0000-0000E67D0000}"/>
    <cellStyle name="20% - Accent1 4 2 2 2 6 6 2" xfId="32396" xr:uid="{00000000-0005-0000-0000-0000E77D0000}"/>
    <cellStyle name="20% - Accent1 4 2 2 2 6 6 2 2" xfId="32397" xr:uid="{00000000-0005-0000-0000-0000E87D0000}"/>
    <cellStyle name="20% - Accent1 4 2 2 2 6 6 3" xfId="32398" xr:uid="{00000000-0005-0000-0000-0000E97D0000}"/>
    <cellStyle name="20% - Accent1 4 2 2 2 6 7" xfId="32399" xr:uid="{00000000-0005-0000-0000-0000EA7D0000}"/>
    <cellStyle name="20% - Accent1 4 2 2 2 6 7 2" xfId="32400" xr:uid="{00000000-0005-0000-0000-0000EB7D0000}"/>
    <cellStyle name="20% - Accent1 4 2 2 2 6 8" xfId="32401" xr:uid="{00000000-0005-0000-0000-0000EC7D0000}"/>
    <cellStyle name="20% - Accent1 4 2 2 2 6 8 2" xfId="32402" xr:uid="{00000000-0005-0000-0000-0000ED7D0000}"/>
    <cellStyle name="20% - Accent1 4 2 2 2 6 9" xfId="32403" xr:uid="{00000000-0005-0000-0000-0000EE7D0000}"/>
    <cellStyle name="20% - Accent1 4 2 2 2 7" xfId="32404" xr:uid="{00000000-0005-0000-0000-0000EF7D0000}"/>
    <cellStyle name="20% - Accent1 4 2 2 2 7 2" xfId="32405" xr:uid="{00000000-0005-0000-0000-0000F07D0000}"/>
    <cellStyle name="20% - Accent1 4 2 2 2 7 2 2" xfId="32406" xr:uid="{00000000-0005-0000-0000-0000F17D0000}"/>
    <cellStyle name="20% - Accent1 4 2 2 2 7 2 2 2" xfId="32407" xr:uid="{00000000-0005-0000-0000-0000F27D0000}"/>
    <cellStyle name="20% - Accent1 4 2 2 2 7 2 2 2 2" xfId="32408" xr:uid="{00000000-0005-0000-0000-0000F37D0000}"/>
    <cellStyle name="20% - Accent1 4 2 2 2 7 2 2 3" xfId="32409" xr:uid="{00000000-0005-0000-0000-0000F47D0000}"/>
    <cellStyle name="20% - Accent1 4 2 2 2 7 2 3" xfId="32410" xr:uid="{00000000-0005-0000-0000-0000F57D0000}"/>
    <cellStyle name="20% - Accent1 4 2 2 2 7 2 3 2" xfId="32411" xr:uid="{00000000-0005-0000-0000-0000F67D0000}"/>
    <cellStyle name="20% - Accent1 4 2 2 2 7 2 4" xfId="32412" xr:uid="{00000000-0005-0000-0000-0000F77D0000}"/>
    <cellStyle name="20% - Accent1 4 2 2 2 7 3" xfId="32413" xr:uid="{00000000-0005-0000-0000-0000F87D0000}"/>
    <cellStyle name="20% - Accent1 4 2 2 2 7 3 2" xfId="32414" xr:uid="{00000000-0005-0000-0000-0000F97D0000}"/>
    <cellStyle name="20% - Accent1 4 2 2 2 7 3 2 2" xfId="32415" xr:uid="{00000000-0005-0000-0000-0000FA7D0000}"/>
    <cellStyle name="20% - Accent1 4 2 2 2 7 3 2 2 2" xfId="32416" xr:uid="{00000000-0005-0000-0000-0000FB7D0000}"/>
    <cellStyle name="20% - Accent1 4 2 2 2 7 3 2 3" xfId="32417" xr:uid="{00000000-0005-0000-0000-0000FC7D0000}"/>
    <cellStyle name="20% - Accent1 4 2 2 2 7 3 3" xfId="32418" xr:uid="{00000000-0005-0000-0000-0000FD7D0000}"/>
    <cellStyle name="20% - Accent1 4 2 2 2 7 3 3 2" xfId="32419" xr:uid="{00000000-0005-0000-0000-0000FE7D0000}"/>
    <cellStyle name="20% - Accent1 4 2 2 2 7 3 4" xfId="32420" xr:uid="{00000000-0005-0000-0000-0000FF7D0000}"/>
    <cellStyle name="20% - Accent1 4 2 2 2 7 4" xfId="32421" xr:uid="{00000000-0005-0000-0000-0000007E0000}"/>
    <cellStyle name="20% - Accent1 4 2 2 2 7 4 2" xfId="32422" xr:uid="{00000000-0005-0000-0000-0000017E0000}"/>
    <cellStyle name="20% - Accent1 4 2 2 2 7 4 2 2" xfId="32423" xr:uid="{00000000-0005-0000-0000-0000027E0000}"/>
    <cellStyle name="20% - Accent1 4 2 2 2 7 4 2 2 2" xfId="32424" xr:uid="{00000000-0005-0000-0000-0000037E0000}"/>
    <cellStyle name="20% - Accent1 4 2 2 2 7 4 2 3" xfId="32425" xr:uid="{00000000-0005-0000-0000-0000047E0000}"/>
    <cellStyle name="20% - Accent1 4 2 2 2 7 4 3" xfId="32426" xr:uid="{00000000-0005-0000-0000-0000057E0000}"/>
    <cellStyle name="20% - Accent1 4 2 2 2 7 4 3 2" xfId="32427" xr:uid="{00000000-0005-0000-0000-0000067E0000}"/>
    <cellStyle name="20% - Accent1 4 2 2 2 7 4 4" xfId="32428" xr:uid="{00000000-0005-0000-0000-0000077E0000}"/>
    <cellStyle name="20% - Accent1 4 2 2 2 7 5" xfId="32429" xr:uid="{00000000-0005-0000-0000-0000087E0000}"/>
    <cellStyle name="20% - Accent1 4 2 2 2 7 5 2" xfId="32430" xr:uid="{00000000-0005-0000-0000-0000097E0000}"/>
    <cellStyle name="20% - Accent1 4 2 2 2 7 5 2 2" xfId="32431" xr:uid="{00000000-0005-0000-0000-00000A7E0000}"/>
    <cellStyle name="20% - Accent1 4 2 2 2 7 5 3" xfId="32432" xr:uid="{00000000-0005-0000-0000-00000B7E0000}"/>
    <cellStyle name="20% - Accent1 4 2 2 2 7 6" xfId="32433" xr:uid="{00000000-0005-0000-0000-00000C7E0000}"/>
    <cellStyle name="20% - Accent1 4 2 2 2 7 6 2" xfId="32434" xr:uid="{00000000-0005-0000-0000-00000D7E0000}"/>
    <cellStyle name="20% - Accent1 4 2 2 2 7 6 2 2" xfId="32435" xr:uid="{00000000-0005-0000-0000-00000E7E0000}"/>
    <cellStyle name="20% - Accent1 4 2 2 2 7 6 3" xfId="32436" xr:uid="{00000000-0005-0000-0000-00000F7E0000}"/>
    <cellStyle name="20% - Accent1 4 2 2 2 7 7" xfId="32437" xr:uid="{00000000-0005-0000-0000-0000107E0000}"/>
    <cellStyle name="20% - Accent1 4 2 2 2 7 7 2" xfId="32438" xr:uid="{00000000-0005-0000-0000-0000117E0000}"/>
    <cellStyle name="20% - Accent1 4 2 2 2 7 8" xfId="32439" xr:uid="{00000000-0005-0000-0000-0000127E0000}"/>
    <cellStyle name="20% - Accent1 4 2 2 2 7 8 2" xfId="32440" xr:uid="{00000000-0005-0000-0000-0000137E0000}"/>
    <cellStyle name="20% - Accent1 4 2 2 2 7 9" xfId="32441" xr:uid="{00000000-0005-0000-0000-0000147E0000}"/>
    <cellStyle name="20% - Accent1 4 2 2 2 8" xfId="32442" xr:uid="{00000000-0005-0000-0000-0000157E0000}"/>
    <cellStyle name="20% - Accent1 4 2 2 2 8 2" xfId="32443" xr:uid="{00000000-0005-0000-0000-0000167E0000}"/>
    <cellStyle name="20% - Accent1 4 2 2 2 8 2 2" xfId="32444" xr:uid="{00000000-0005-0000-0000-0000177E0000}"/>
    <cellStyle name="20% - Accent1 4 2 2 2 8 2 2 2" xfId="32445" xr:uid="{00000000-0005-0000-0000-0000187E0000}"/>
    <cellStyle name="20% - Accent1 4 2 2 2 8 2 3" xfId="32446" xr:uid="{00000000-0005-0000-0000-0000197E0000}"/>
    <cellStyle name="20% - Accent1 4 2 2 2 8 3" xfId="32447" xr:uid="{00000000-0005-0000-0000-00001A7E0000}"/>
    <cellStyle name="20% - Accent1 4 2 2 2 8 3 2" xfId="32448" xr:uid="{00000000-0005-0000-0000-00001B7E0000}"/>
    <cellStyle name="20% - Accent1 4 2 2 2 8 4" xfId="32449" xr:uid="{00000000-0005-0000-0000-00001C7E0000}"/>
    <cellStyle name="20% - Accent1 4 2 2 2 9" xfId="32450" xr:uid="{00000000-0005-0000-0000-00001D7E0000}"/>
    <cellStyle name="20% - Accent1 4 2 2 2 9 2" xfId="32451" xr:uid="{00000000-0005-0000-0000-00001E7E0000}"/>
    <cellStyle name="20% - Accent1 4 2 2 2 9 2 2" xfId="32452" xr:uid="{00000000-0005-0000-0000-00001F7E0000}"/>
    <cellStyle name="20% - Accent1 4 2 2 2 9 2 2 2" xfId="32453" xr:uid="{00000000-0005-0000-0000-0000207E0000}"/>
    <cellStyle name="20% - Accent1 4 2 2 2 9 2 3" xfId="32454" xr:uid="{00000000-0005-0000-0000-0000217E0000}"/>
    <cellStyle name="20% - Accent1 4 2 2 2 9 3" xfId="32455" xr:uid="{00000000-0005-0000-0000-0000227E0000}"/>
    <cellStyle name="20% - Accent1 4 2 2 2 9 3 2" xfId="32456" xr:uid="{00000000-0005-0000-0000-0000237E0000}"/>
    <cellStyle name="20% - Accent1 4 2 2 2 9 4" xfId="32457" xr:uid="{00000000-0005-0000-0000-0000247E0000}"/>
    <cellStyle name="20% - Accent1 4 2 2 3" xfId="32458" xr:uid="{00000000-0005-0000-0000-0000257E0000}"/>
    <cellStyle name="20% - Accent1 4 2 2 3 10" xfId="32459" xr:uid="{00000000-0005-0000-0000-0000267E0000}"/>
    <cellStyle name="20% - Accent1 4 2 2 3 10 2" xfId="32460" xr:uid="{00000000-0005-0000-0000-0000277E0000}"/>
    <cellStyle name="20% - Accent1 4 2 2 3 10 2 2" xfId="32461" xr:uid="{00000000-0005-0000-0000-0000287E0000}"/>
    <cellStyle name="20% - Accent1 4 2 2 3 10 3" xfId="32462" xr:uid="{00000000-0005-0000-0000-0000297E0000}"/>
    <cellStyle name="20% - Accent1 4 2 2 3 11" xfId="32463" xr:uid="{00000000-0005-0000-0000-00002A7E0000}"/>
    <cellStyle name="20% - Accent1 4 2 2 3 11 2" xfId="32464" xr:uid="{00000000-0005-0000-0000-00002B7E0000}"/>
    <cellStyle name="20% - Accent1 4 2 2 3 11 2 2" xfId="32465" xr:uid="{00000000-0005-0000-0000-00002C7E0000}"/>
    <cellStyle name="20% - Accent1 4 2 2 3 11 3" xfId="32466" xr:uid="{00000000-0005-0000-0000-00002D7E0000}"/>
    <cellStyle name="20% - Accent1 4 2 2 3 12" xfId="32467" xr:uid="{00000000-0005-0000-0000-00002E7E0000}"/>
    <cellStyle name="20% - Accent1 4 2 2 3 12 2" xfId="32468" xr:uid="{00000000-0005-0000-0000-00002F7E0000}"/>
    <cellStyle name="20% - Accent1 4 2 2 3 13" xfId="32469" xr:uid="{00000000-0005-0000-0000-0000307E0000}"/>
    <cellStyle name="20% - Accent1 4 2 2 3 13 2" xfId="32470" xr:uid="{00000000-0005-0000-0000-0000317E0000}"/>
    <cellStyle name="20% - Accent1 4 2 2 3 14" xfId="32471" xr:uid="{00000000-0005-0000-0000-0000327E0000}"/>
    <cellStyle name="20% - Accent1 4 2 2 3 2" xfId="32472" xr:uid="{00000000-0005-0000-0000-0000337E0000}"/>
    <cellStyle name="20% - Accent1 4 2 2 3 2 10" xfId="32473" xr:uid="{00000000-0005-0000-0000-0000347E0000}"/>
    <cellStyle name="20% - Accent1 4 2 2 3 2 10 2" xfId="32474" xr:uid="{00000000-0005-0000-0000-0000357E0000}"/>
    <cellStyle name="20% - Accent1 4 2 2 3 2 11" xfId="32475" xr:uid="{00000000-0005-0000-0000-0000367E0000}"/>
    <cellStyle name="20% - Accent1 4 2 2 3 2 2" xfId="32476" xr:uid="{00000000-0005-0000-0000-0000377E0000}"/>
    <cellStyle name="20% - Accent1 4 2 2 3 2 2 2" xfId="32477" xr:uid="{00000000-0005-0000-0000-0000387E0000}"/>
    <cellStyle name="20% - Accent1 4 2 2 3 2 2 2 2" xfId="32478" xr:uid="{00000000-0005-0000-0000-0000397E0000}"/>
    <cellStyle name="20% - Accent1 4 2 2 3 2 2 2 2 2" xfId="32479" xr:uid="{00000000-0005-0000-0000-00003A7E0000}"/>
    <cellStyle name="20% - Accent1 4 2 2 3 2 2 2 2 2 2" xfId="32480" xr:uid="{00000000-0005-0000-0000-00003B7E0000}"/>
    <cellStyle name="20% - Accent1 4 2 2 3 2 2 2 2 3" xfId="32481" xr:uid="{00000000-0005-0000-0000-00003C7E0000}"/>
    <cellStyle name="20% - Accent1 4 2 2 3 2 2 2 3" xfId="32482" xr:uid="{00000000-0005-0000-0000-00003D7E0000}"/>
    <cellStyle name="20% - Accent1 4 2 2 3 2 2 2 3 2" xfId="32483" xr:uid="{00000000-0005-0000-0000-00003E7E0000}"/>
    <cellStyle name="20% - Accent1 4 2 2 3 2 2 2 4" xfId="32484" xr:uid="{00000000-0005-0000-0000-00003F7E0000}"/>
    <cellStyle name="20% - Accent1 4 2 2 3 2 2 3" xfId="32485" xr:uid="{00000000-0005-0000-0000-0000407E0000}"/>
    <cellStyle name="20% - Accent1 4 2 2 3 2 2 3 2" xfId="32486" xr:uid="{00000000-0005-0000-0000-0000417E0000}"/>
    <cellStyle name="20% - Accent1 4 2 2 3 2 2 3 2 2" xfId="32487" xr:uid="{00000000-0005-0000-0000-0000427E0000}"/>
    <cellStyle name="20% - Accent1 4 2 2 3 2 2 3 2 2 2" xfId="32488" xr:uid="{00000000-0005-0000-0000-0000437E0000}"/>
    <cellStyle name="20% - Accent1 4 2 2 3 2 2 3 2 3" xfId="32489" xr:uid="{00000000-0005-0000-0000-0000447E0000}"/>
    <cellStyle name="20% - Accent1 4 2 2 3 2 2 3 3" xfId="32490" xr:uid="{00000000-0005-0000-0000-0000457E0000}"/>
    <cellStyle name="20% - Accent1 4 2 2 3 2 2 3 3 2" xfId="32491" xr:uid="{00000000-0005-0000-0000-0000467E0000}"/>
    <cellStyle name="20% - Accent1 4 2 2 3 2 2 3 4" xfId="32492" xr:uid="{00000000-0005-0000-0000-0000477E0000}"/>
    <cellStyle name="20% - Accent1 4 2 2 3 2 2 4" xfId="32493" xr:uid="{00000000-0005-0000-0000-0000487E0000}"/>
    <cellStyle name="20% - Accent1 4 2 2 3 2 2 4 2" xfId="32494" xr:uid="{00000000-0005-0000-0000-0000497E0000}"/>
    <cellStyle name="20% - Accent1 4 2 2 3 2 2 4 2 2" xfId="32495" xr:uid="{00000000-0005-0000-0000-00004A7E0000}"/>
    <cellStyle name="20% - Accent1 4 2 2 3 2 2 4 2 2 2" xfId="32496" xr:uid="{00000000-0005-0000-0000-00004B7E0000}"/>
    <cellStyle name="20% - Accent1 4 2 2 3 2 2 4 2 3" xfId="32497" xr:uid="{00000000-0005-0000-0000-00004C7E0000}"/>
    <cellStyle name="20% - Accent1 4 2 2 3 2 2 4 3" xfId="32498" xr:uid="{00000000-0005-0000-0000-00004D7E0000}"/>
    <cellStyle name="20% - Accent1 4 2 2 3 2 2 4 3 2" xfId="32499" xr:uid="{00000000-0005-0000-0000-00004E7E0000}"/>
    <cellStyle name="20% - Accent1 4 2 2 3 2 2 4 4" xfId="32500" xr:uid="{00000000-0005-0000-0000-00004F7E0000}"/>
    <cellStyle name="20% - Accent1 4 2 2 3 2 2 5" xfId="32501" xr:uid="{00000000-0005-0000-0000-0000507E0000}"/>
    <cellStyle name="20% - Accent1 4 2 2 3 2 2 5 2" xfId="32502" xr:uid="{00000000-0005-0000-0000-0000517E0000}"/>
    <cellStyle name="20% - Accent1 4 2 2 3 2 2 5 2 2" xfId="32503" xr:uid="{00000000-0005-0000-0000-0000527E0000}"/>
    <cellStyle name="20% - Accent1 4 2 2 3 2 2 5 3" xfId="32504" xr:uid="{00000000-0005-0000-0000-0000537E0000}"/>
    <cellStyle name="20% - Accent1 4 2 2 3 2 2 6" xfId="32505" xr:uid="{00000000-0005-0000-0000-0000547E0000}"/>
    <cellStyle name="20% - Accent1 4 2 2 3 2 2 6 2" xfId="32506" xr:uid="{00000000-0005-0000-0000-0000557E0000}"/>
    <cellStyle name="20% - Accent1 4 2 2 3 2 2 6 2 2" xfId="32507" xr:uid="{00000000-0005-0000-0000-0000567E0000}"/>
    <cellStyle name="20% - Accent1 4 2 2 3 2 2 6 3" xfId="32508" xr:uid="{00000000-0005-0000-0000-0000577E0000}"/>
    <cellStyle name="20% - Accent1 4 2 2 3 2 2 7" xfId="32509" xr:uid="{00000000-0005-0000-0000-0000587E0000}"/>
    <cellStyle name="20% - Accent1 4 2 2 3 2 2 7 2" xfId="32510" xr:uid="{00000000-0005-0000-0000-0000597E0000}"/>
    <cellStyle name="20% - Accent1 4 2 2 3 2 2 8" xfId="32511" xr:uid="{00000000-0005-0000-0000-00005A7E0000}"/>
    <cellStyle name="20% - Accent1 4 2 2 3 2 2 8 2" xfId="32512" xr:uid="{00000000-0005-0000-0000-00005B7E0000}"/>
    <cellStyle name="20% - Accent1 4 2 2 3 2 2 9" xfId="32513" xr:uid="{00000000-0005-0000-0000-00005C7E0000}"/>
    <cellStyle name="20% - Accent1 4 2 2 3 2 3" xfId="32514" xr:uid="{00000000-0005-0000-0000-00005D7E0000}"/>
    <cellStyle name="20% - Accent1 4 2 2 3 2 3 2" xfId="32515" xr:uid="{00000000-0005-0000-0000-00005E7E0000}"/>
    <cellStyle name="20% - Accent1 4 2 2 3 2 3 2 2" xfId="32516" xr:uid="{00000000-0005-0000-0000-00005F7E0000}"/>
    <cellStyle name="20% - Accent1 4 2 2 3 2 3 2 2 2" xfId="32517" xr:uid="{00000000-0005-0000-0000-0000607E0000}"/>
    <cellStyle name="20% - Accent1 4 2 2 3 2 3 2 2 2 2" xfId="32518" xr:uid="{00000000-0005-0000-0000-0000617E0000}"/>
    <cellStyle name="20% - Accent1 4 2 2 3 2 3 2 2 3" xfId="32519" xr:uid="{00000000-0005-0000-0000-0000627E0000}"/>
    <cellStyle name="20% - Accent1 4 2 2 3 2 3 2 3" xfId="32520" xr:uid="{00000000-0005-0000-0000-0000637E0000}"/>
    <cellStyle name="20% - Accent1 4 2 2 3 2 3 2 3 2" xfId="32521" xr:uid="{00000000-0005-0000-0000-0000647E0000}"/>
    <cellStyle name="20% - Accent1 4 2 2 3 2 3 2 4" xfId="32522" xr:uid="{00000000-0005-0000-0000-0000657E0000}"/>
    <cellStyle name="20% - Accent1 4 2 2 3 2 3 3" xfId="32523" xr:uid="{00000000-0005-0000-0000-0000667E0000}"/>
    <cellStyle name="20% - Accent1 4 2 2 3 2 3 3 2" xfId="32524" xr:uid="{00000000-0005-0000-0000-0000677E0000}"/>
    <cellStyle name="20% - Accent1 4 2 2 3 2 3 3 2 2" xfId="32525" xr:uid="{00000000-0005-0000-0000-0000687E0000}"/>
    <cellStyle name="20% - Accent1 4 2 2 3 2 3 3 2 2 2" xfId="32526" xr:uid="{00000000-0005-0000-0000-0000697E0000}"/>
    <cellStyle name="20% - Accent1 4 2 2 3 2 3 3 2 3" xfId="32527" xr:uid="{00000000-0005-0000-0000-00006A7E0000}"/>
    <cellStyle name="20% - Accent1 4 2 2 3 2 3 3 3" xfId="32528" xr:uid="{00000000-0005-0000-0000-00006B7E0000}"/>
    <cellStyle name="20% - Accent1 4 2 2 3 2 3 3 3 2" xfId="32529" xr:uid="{00000000-0005-0000-0000-00006C7E0000}"/>
    <cellStyle name="20% - Accent1 4 2 2 3 2 3 3 4" xfId="32530" xr:uid="{00000000-0005-0000-0000-00006D7E0000}"/>
    <cellStyle name="20% - Accent1 4 2 2 3 2 3 4" xfId="32531" xr:uid="{00000000-0005-0000-0000-00006E7E0000}"/>
    <cellStyle name="20% - Accent1 4 2 2 3 2 3 4 2" xfId="32532" xr:uid="{00000000-0005-0000-0000-00006F7E0000}"/>
    <cellStyle name="20% - Accent1 4 2 2 3 2 3 4 2 2" xfId="32533" xr:uid="{00000000-0005-0000-0000-0000707E0000}"/>
    <cellStyle name="20% - Accent1 4 2 2 3 2 3 4 2 2 2" xfId="32534" xr:uid="{00000000-0005-0000-0000-0000717E0000}"/>
    <cellStyle name="20% - Accent1 4 2 2 3 2 3 4 2 3" xfId="32535" xr:uid="{00000000-0005-0000-0000-0000727E0000}"/>
    <cellStyle name="20% - Accent1 4 2 2 3 2 3 4 3" xfId="32536" xr:uid="{00000000-0005-0000-0000-0000737E0000}"/>
    <cellStyle name="20% - Accent1 4 2 2 3 2 3 4 3 2" xfId="32537" xr:uid="{00000000-0005-0000-0000-0000747E0000}"/>
    <cellStyle name="20% - Accent1 4 2 2 3 2 3 4 4" xfId="32538" xr:uid="{00000000-0005-0000-0000-0000757E0000}"/>
    <cellStyle name="20% - Accent1 4 2 2 3 2 3 5" xfId="32539" xr:uid="{00000000-0005-0000-0000-0000767E0000}"/>
    <cellStyle name="20% - Accent1 4 2 2 3 2 3 5 2" xfId="32540" xr:uid="{00000000-0005-0000-0000-0000777E0000}"/>
    <cellStyle name="20% - Accent1 4 2 2 3 2 3 5 2 2" xfId="32541" xr:uid="{00000000-0005-0000-0000-0000787E0000}"/>
    <cellStyle name="20% - Accent1 4 2 2 3 2 3 5 3" xfId="32542" xr:uid="{00000000-0005-0000-0000-0000797E0000}"/>
    <cellStyle name="20% - Accent1 4 2 2 3 2 3 6" xfId="32543" xr:uid="{00000000-0005-0000-0000-00007A7E0000}"/>
    <cellStyle name="20% - Accent1 4 2 2 3 2 3 6 2" xfId="32544" xr:uid="{00000000-0005-0000-0000-00007B7E0000}"/>
    <cellStyle name="20% - Accent1 4 2 2 3 2 3 6 2 2" xfId="32545" xr:uid="{00000000-0005-0000-0000-00007C7E0000}"/>
    <cellStyle name="20% - Accent1 4 2 2 3 2 3 6 3" xfId="32546" xr:uid="{00000000-0005-0000-0000-00007D7E0000}"/>
    <cellStyle name="20% - Accent1 4 2 2 3 2 3 7" xfId="32547" xr:uid="{00000000-0005-0000-0000-00007E7E0000}"/>
    <cellStyle name="20% - Accent1 4 2 2 3 2 3 7 2" xfId="32548" xr:uid="{00000000-0005-0000-0000-00007F7E0000}"/>
    <cellStyle name="20% - Accent1 4 2 2 3 2 3 8" xfId="32549" xr:uid="{00000000-0005-0000-0000-0000807E0000}"/>
    <cellStyle name="20% - Accent1 4 2 2 3 2 3 8 2" xfId="32550" xr:uid="{00000000-0005-0000-0000-0000817E0000}"/>
    <cellStyle name="20% - Accent1 4 2 2 3 2 3 9" xfId="32551" xr:uid="{00000000-0005-0000-0000-0000827E0000}"/>
    <cellStyle name="20% - Accent1 4 2 2 3 2 4" xfId="32552" xr:uid="{00000000-0005-0000-0000-0000837E0000}"/>
    <cellStyle name="20% - Accent1 4 2 2 3 2 4 2" xfId="32553" xr:uid="{00000000-0005-0000-0000-0000847E0000}"/>
    <cellStyle name="20% - Accent1 4 2 2 3 2 4 2 2" xfId="32554" xr:uid="{00000000-0005-0000-0000-0000857E0000}"/>
    <cellStyle name="20% - Accent1 4 2 2 3 2 4 2 2 2" xfId="32555" xr:uid="{00000000-0005-0000-0000-0000867E0000}"/>
    <cellStyle name="20% - Accent1 4 2 2 3 2 4 2 3" xfId="32556" xr:uid="{00000000-0005-0000-0000-0000877E0000}"/>
    <cellStyle name="20% - Accent1 4 2 2 3 2 4 3" xfId="32557" xr:uid="{00000000-0005-0000-0000-0000887E0000}"/>
    <cellStyle name="20% - Accent1 4 2 2 3 2 4 3 2" xfId="32558" xr:uid="{00000000-0005-0000-0000-0000897E0000}"/>
    <cellStyle name="20% - Accent1 4 2 2 3 2 4 4" xfId="32559" xr:uid="{00000000-0005-0000-0000-00008A7E0000}"/>
    <cellStyle name="20% - Accent1 4 2 2 3 2 5" xfId="32560" xr:uid="{00000000-0005-0000-0000-00008B7E0000}"/>
    <cellStyle name="20% - Accent1 4 2 2 3 2 5 2" xfId="32561" xr:uid="{00000000-0005-0000-0000-00008C7E0000}"/>
    <cellStyle name="20% - Accent1 4 2 2 3 2 5 2 2" xfId="32562" xr:uid="{00000000-0005-0000-0000-00008D7E0000}"/>
    <cellStyle name="20% - Accent1 4 2 2 3 2 5 2 2 2" xfId="32563" xr:uid="{00000000-0005-0000-0000-00008E7E0000}"/>
    <cellStyle name="20% - Accent1 4 2 2 3 2 5 2 3" xfId="32564" xr:uid="{00000000-0005-0000-0000-00008F7E0000}"/>
    <cellStyle name="20% - Accent1 4 2 2 3 2 5 3" xfId="32565" xr:uid="{00000000-0005-0000-0000-0000907E0000}"/>
    <cellStyle name="20% - Accent1 4 2 2 3 2 5 3 2" xfId="32566" xr:uid="{00000000-0005-0000-0000-0000917E0000}"/>
    <cellStyle name="20% - Accent1 4 2 2 3 2 5 4" xfId="32567" xr:uid="{00000000-0005-0000-0000-0000927E0000}"/>
    <cellStyle name="20% - Accent1 4 2 2 3 2 6" xfId="32568" xr:uid="{00000000-0005-0000-0000-0000937E0000}"/>
    <cellStyle name="20% - Accent1 4 2 2 3 2 6 2" xfId="32569" xr:uid="{00000000-0005-0000-0000-0000947E0000}"/>
    <cellStyle name="20% - Accent1 4 2 2 3 2 6 2 2" xfId="32570" xr:uid="{00000000-0005-0000-0000-0000957E0000}"/>
    <cellStyle name="20% - Accent1 4 2 2 3 2 6 2 2 2" xfId="32571" xr:uid="{00000000-0005-0000-0000-0000967E0000}"/>
    <cellStyle name="20% - Accent1 4 2 2 3 2 6 2 3" xfId="32572" xr:uid="{00000000-0005-0000-0000-0000977E0000}"/>
    <cellStyle name="20% - Accent1 4 2 2 3 2 6 3" xfId="32573" xr:uid="{00000000-0005-0000-0000-0000987E0000}"/>
    <cellStyle name="20% - Accent1 4 2 2 3 2 6 3 2" xfId="32574" xr:uid="{00000000-0005-0000-0000-0000997E0000}"/>
    <cellStyle name="20% - Accent1 4 2 2 3 2 6 4" xfId="32575" xr:uid="{00000000-0005-0000-0000-00009A7E0000}"/>
    <cellStyle name="20% - Accent1 4 2 2 3 2 7" xfId="32576" xr:uid="{00000000-0005-0000-0000-00009B7E0000}"/>
    <cellStyle name="20% - Accent1 4 2 2 3 2 7 2" xfId="32577" xr:uid="{00000000-0005-0000-0000-00009C7E0000}"/>
    <cellStyle name="20% - Accent1 4 2 2 3 2 7 2 2" xfId="32578" xr:uid="{00000000-0005-0000-0000-00009D7E0000}"/>
    <cellStyle name="20% - Accent1 4 2 2 3 2 7 3" xfId="32579" xr:uid="{00000000-0005-0000-0000-00009E7E0000}"/>
    <cellStyle name="20% - Accent1 4 2 2 3 2 8" xfId="32580" xr:uid="{00000000-0005-0000-0000-00009F7E0000}"/>
    <cellStyle name="20% - Accent1 4 2 2 3 2 8 2" xfId="32581" xr:uid="{00000000-0005-0000-0000-0000A07E0000}"/>
    <cellStyle name="20% - Accent1 4 2 2 3 2 8 2 2" xfId="32582" xr:uid="{00000000-0005-0000-0000-0000A17E0000}"/>
    <cellStyle name="20% - Accent1 4 2 2 3 2 8 3" xfId="32583" xr:uid="{00000000-0005-0000-0000-0000A27E0000}"/>
    <cellStyle name="20% - Accent1 4 2 2 3 2 9" xfId="32584" xr:uid="{00000000-0005-0000-0000-0000A37E0000}"/>
    <cellStyle name="20% - Accent1 4 2 2 3 2 9 2" xfId="32585" xr:uid="{00000000-0005-0000-0000-0000A47E0000}"/>
    <cellStyle name="20% - Accent1 4 2 2 3 3" xfId="32586" xr:uid="{00000000-0005-0000-0000-0000A57E0000}"/>
    <cellStyle name="20% - Accent1 4 2 2 3 3 10" xfId="32587" xr:uid="{00000000-0005-0000-0000-0000A67E0000}"/>
    <cellStyle name="20% - Accent1 4 2 2 3 3 10 2" xfId="32588" xr:uid="{00000000-0005-0000-0000-0000A77E0000}"/>
    <cellStyle name="20% - Accent1 4 2 2 3 3 11" xfId="32589" xr:uid="{00000000-0005-0000-0000-0000A87E0000}"/>
    <cellStyle name="20% - Accent1 4 2 2 3 3 2" xfId="32590" xr:uid="{00000000-0005-0000-0000-0000A97E0000}"/>
    <cellStyle name="20% - Accent1 4 2 2 3 3 2 2" xfId="32591" xr:uid="{00000000-0005-0000-0000-0000AA7E0000}"/>
    <cellStyle name="20% - Accent1 4 2 2 3 3 2 2 2" xfId="32592" xr:uid="{00000000-0005-0000-0000-0000AB7E0000}"/>
    <cellStyle name="20% - Accent1 4 2 2 3 3 2 2 2 2" xfId="32593" xr:uid="{00000000-0005-0000-0000-0000AC7E0000}"/>
    <cellStyle name="20% - Accent1 4 2 2 3 3 2 2 2 2 2" xfId="32594" xr:uid="{00000000-0005-0000-0000-0000AD7E0000}"/>
    <cellStyle name="20% - Accent1 4 2 2 3 3 2 2 2 3" xfId="32595" xr:uid="{00000000-0005-0000-0000-0000AE7E0000}"/>
    <cellStyle name="20% - Accent1 4 2 2 3 3 2 2 3" xfId="32596" xr:uid="{00000000-0005-0000-0000-0000AF7E0000}"/>
    <cellStyle name="20% - Accent1 4 2 2 3 3 2 2 3 2" xfId="32597" xr:uid="{00000000-0005-0000-0000-0000B07E0000}"/>
    <cellStyle name="20% - Accent1 4 2 2 3 3 2 2 4" xfId="32598" xr:uid="{00000000-0005-0000-0000-0000B17E0000}"/>
    <cellStyle name="20% - Accent1 4 2 2 3 3 2 3" xfId="32599" xr:uid="{00000000-0005-0000-0000-0000B27E0000}"/>
    <cellStyle name="20% - Accent1 4 2 2 3 3 2 3 2" xfId="32600" xr:uid="{00000000-0005-0000-0000-0000B37E0000}"/>
    <cellStyle name="20% - Accent1 4 2 2 3 3 2 3 2 2" xfId="32601" xr:uid="{00000000-0005-0000-0000-0000B47E0000}"/>
    <cellStyle name="20% - Accent1 4 2 2 3 3 2 3 2 2 2" xfId="32602" xr:uid="{00000000-0005-0000-0000-0000B57E0000}"/>
    <cellStyle name="20% - Accent1 4 2 2 3 3 2 3 2 3" xfId="32603" xr:uid="{00000000-0005-0000-0000-0000B67E0000}"/>
    <cellStyle name="20% - Accent1 4 2 2 3 3 2 3 3" xfId="32604" xr:uid="{00000000-0005-0000-0000-0000B77E0000}"/>
    <cellStyle name="20% - Accent1 4 2 2 3 3 2 3 3 2" xfId="32605" xr:uid="{00000000-0005-0000-0000-0000B87E0000}"/>
    <cellStyle name="20% - Accent1 4 2 2 3 3 2 3 4" xfId="32606" xr:uid="{00000000-0005-0000-0000-0000B97E0000}"/>
    <cellStyle name="20% - Accent1 4 2 2 3 3 2 4" xfId="32607" xr:uid="{00000000-0005-0000-0000-0000BA7E0000}"/>
    <cellStyle name="20% - Accent1 4 2 2 3 3 2 4 2" xfId="32608" xr:uid="{00000000-0005-0000-0000-0000BB7E0000}"/>
    <cellStyle name="20% - Accent1 4 2 2 3 3 2 4 2 2" xfId="32609" xr:uid="{00000000-0005-0000-0000-0000BC7E0000}"/>
    <cellStyle name="20% - Accent1 4 2 2 3 3 2 4 2 2 2" xfId="32610" xr:uid="{00000000-0005-0000-0000-0000BD7E0000}"/>
    <cellStyle name="20% - Accent1 4 2 2 3 3 2 4 2 3" xfId="32611" xr:uid="{00000000-0005-0000-0000-0000BE7E0000}"/>
    <cellStyle name="20% - Accent1 4 2 2 3 3 2 4 3" xfId="32612" xr:uid="{00000000-0005-0000-0000-0000BF7E0000}"/>
    <cellStyle name="20% - Accent1 4 2 2 3 3 2 4 3 2" xfId="32613" xr:uid="{00000000-0005-0000-0000-0000C07E0000}"/>
    <cellStyle name="20% - Accent1 4 2 2 3 3 2 4 4" xfId="32614" xr:uid="{00000000-0005-0000-0000-0000C17E0000}"/>
    <cellStyle name="20% - Accent1 4 2 2 3 3 2 5" xfId="32615" xr:uid="{00000000-0005-0000-0000-0000C27E0000}"/>
    <cellStyle name="20% - Accent1 4 2 2 3 3 2 5 2" xfId="32616" xr:uid="{00000000-0005-0000-0000-0000C37E0000}"/>
    <cellStyle name="20% - Accent1 4 2 2 3 3 2 5 2 2" xfId="32617" xr:uid="{00000000-0005-0000-0000-0000C47E0000}"/>
    <cellStyle name="20% - Accent1 4 2 2 3 3 2 5 3" xfId="32618" xr:uid="{00000000-0005-0000-0000-0000C57E0000}"/>
    <cellStyle name="20% - Accent1 4 2 2 3 3 2 6" xfId="32619" xr:uid="{00000000-0005-0000-0000-0000C67E0000}"/>
    <cellStyle name="20% - Accent1 4 2 2 3 3 2 6 2" xfId="32620" xr:uid="{00000000-0005-0000-0000-0000C77E0000}"/>
    <cellStyle name="20% - Accent1 4 2 2 3 3 2 6 2 2" xfId="32621" xr:uid="{00000000-0005-0000-0000-0000C87E0000}"/>
    <cellStyle name="20% - Accent1 4 2 2 3 3 2 6 3" xfId="32622" xr:uid="{00000000-0005-0000-0000-0000C97E0000}"/>
    <cellStyle name="20% - Accent1 4 2 2 3 3 2 7" xfId="32623" xr:uid="{00000000-0005-0000-0000-0000CA7E0000}"/>
    <cellStyle name="20% - Accent1 4 2 2 3 3 2 7 2" xfId="32624" xr:uid="{00000000-0005-0000-0000-0000CB7E0000}"/>
    <cellStyle name="20% - Accent1 4 2 2 3 3 2 8" xfId="32625" xr:uid="{00000000-0005-0000-0000-0000CC7E0000}"/>
    <cellStyle name="20% - Accent1 4 2 2 3 3 2 8 2" xfId="32626" xr:uid="{00000000-0005-0000-0000-0000CD7E0000}"/>
    <cellStyle name="20% - Accent1 4 2 2 3 3 2 9" xfId="32627" xr:uid="{00000000-0005-0000-0000-0000CE7E0000}"/>
    <cellStyle name="20% - Accent1 4 2 2 3 3 3" xfId="32628" xr:uid="{00000000-0005-0000-0000-0000CF7E0000}"/>
    <cellStyle name="20% - Accent1 4 2 2 3 3 3 2" xfId="32629" xr:uid="{00000000-0005-0000-0000-0000D07E0000}"/>
    <cellStyle name="20% - Accent1 4 2 2 3 3 3 2 2" xfId="32630" xr:uid="{00000000-0005-0000-0000-0000D17E0000}"/>
    <cellStyle name="20% - Accent1 4 2 2 3 3 3 2 2 2" xfId="32631" xr:uid="{00000000-0005-0000-0000-0000D27E0000}"/>
    <cellStyle name="20% - Accent1 4 2 2 3 3 3 2 2 2 2" xfId="32632" xr:uid="{00000000-0005-0000-0000-0000D37E0000}"/>
    <cellStyle name="20% - Accent1 4 2 2 3 3 3 2 2 3" xfId="32633" xr:uid="{00000000-0005-0000-0000-0000D47E0000}"/>
    <cellStyle name="20% - Accent1 4 2 2 3 3 3 2 3" xfId="32634" xr:uid="{00000000-0005-0000-0000-0000D57E0000}"/>
    <cellStyle name="20% - Accent1 4 2 2 3 3 3 2 3 2" xfId="32635" xr:uid="{00000000-0005-0000-0000-0000D67E0000}"/>
    <cellStyle name="20% - Accent1 4 2 2 3 3 3 2 4" xfId="32636" xr:uid="{00000000-0005-0000-0000-0000D77E0000}"/>
    <cellStyle name="20% - Accent1 4 2 2 3 3 3 3" xfId="32637" xr:uid="{00000000-0005-0000-0000-0000D87E0000}"/>
    <cellStyle name="20% - Accent1 4 2 2 3 3 3 3 2" xfId="32638" xr:uid="{00000000-0005-0000-0000-0000D97E0000}"/>
    <cellStyle name="20% - Accent1 4 2 2 3 3 3 3 2 2" xfId="32639" xr:uid="{00000000-0005-0000-0000-0000DA7E0000}"/>
    <cellStyle name="20% - Accent1 4 2 2 3 3 3 3 2 2 2" xfId="32640" xr:uid="{00000000-0005-0000-0000-0000DB7E0000}"/>
    <cellStyle name="20% - Accent1 4 2 2 3 3 3 3 2 3" xfId="32641" xr:uid="{00000000-0005-0000-0000-0000DC7E0000}"/>
    <cellStyle name="20% - Accent1 4 2 2 3 3 3 3 3" xfId="32642" xr:uid="{00000000-0005-0000-0000-0000DD7E0000}"/>
    <cellStyle name="20% - Accent1 4 2 2 3 3 3 3 3 2" xfId="32643" xr:uid="{00000000-0005-0000-0000-0000DE7E0000}"/>
    <cellStyle name="20% - Accent1 4 2 2 3 3 3 3 4" xfId="32644" xr:uid="{00000000-0005-0000-0000-0000DF7E0000}"/>
    <cellStyle name="20% - Accent1 4 2 2 3 3 3 4" xfId="32645" xr:uid="{00000000-0005-0000-0000-0000E07E0000}"/>
    <cellStyle name="20% - Accent1 4 2 2 3 3 3 4 2" xfId="32646" xr:uid="{00000000-0005-0000-0000-0000E17E0000}"/>
    <cellStyle name="20% - Accent1 4 2 2 3 3 3 4 2 2" xfId="32647" xr:uid="{00000000-0005-0000-0000-0000E27E0000}"/>
    <cellStyle name="20% - Accent1 4 2 2 3 3 3 4 2 2 2" xfId="32648" xr:uid="{00000000-0005-0000-0000-0000E37E0000}"/>
    <cellStyle name="20% - Accent1 4 2 2 3 3 3 4 2 3" xfId="32649" xr:uid="{00000000-0005-0000-0000-0000E47E0000}"/>
    <cellStyle name="20% - Accent1 4 2 2 3 3 3 4 3" xfId="32650" xr:uid="{00000000-0005-0000-0000-0000E57E0000}"/>
    <cellStyle name="20% - Accent1 4 2 2 3 3 3 4 3 2" xfId="32651" xr:uid="{00000000-0005-0000-0000-0000E67E0000}"/>
    <cellStyle name="20% - Accent1 4 2 2 3 3 3 4 4" xfId="32652" xr:uid="{00000000-0005-0000-0000-0000E77E0000}"/>
    <cellStyle name="20% - Accent1 4 2 2 3 3 3 5" xfId="32653" xr:uid="{00000000-0005-0000-0000-0000E87E0000}"/>
    <cellStyle name="20% - Accent1 4 2 2 3 3 3 5 2" xfId="32654" xr:uid="{00000000-0005-0000-0000-0000E97E0000}"/>
    <cellStyle name="20% - Accent1 4 2 2 3 3 3 5 2 2" xfId="32655" xr:uid="{00000000-0005-0000-0000-0000EA7E0000}"/>
    <cellStyle name="20% - Accent1 4 2 2 3 3 3 5 3" xfId="32656" xr:uid="{00000000-0005-0000-0000-0000EB7E0000}"/>
    <cellStyle name="20% - Accent1 4 2 2 3 3 3 6" xfId="32657" xr:uid="{00000000-0005-0000-0000-0000EC7E0000}"/>
    <cellStyle name="20% - Accent1 4 2 2 3 3 3 6 2" xfId="32658" xr:uid="{00000000-0005-0000-0000-0000ED7E0000}"/>
    <cellStyle name="20% - Accent1 4 2 2 3 3 3 6 2 2" xfId="32659" xr:uid="{00000000-0005-0000-0000-0000EE7E0000}"/>
    <cellStyle name="20% - Accent1 4 2 2 3 3 3 6 3" xfId="32660" xr:uid="{00000000-0005-0000-0000-0000EF7E0000}"/>
    <cellStyle name="20% - Accent1 4 2 2 3 3 3 7" xfId="32661" xr:uid="{00000000-0005-0000-0000-0000F07E0000}"/>
    <cellStyle name="20% - Accent1 4 2 2 3 3 3 7 2" xfId="32662" xr:uid="{00000000-0005-0000-0000-0000F17E0000}"/>
    <cellStyle name="20% - Accent1 4 2 2 3 3 3 8" xfId="32663" xr:uid="{00000000-0005-0000-0000-0000F27E0000}"/>
    <cellStyle name="20% - Accent1 4 2 2 3 3 3 8 2" xfId="32664" xr:uid="{00000000-0005-0000-0000-0000F37E0000}"/>
    <cellStyle name="20% - Accent1 4 2 2 3 3 3 9" xfId="32665" xr:uid="{00000000-0005-0000-0000-0000F47E0000}"/>
    <cellStyle name="20% - Accent1 4 2 2 3 3 4" xfId="32666" xr:uid="{00000000-0005-0000-0000-0000F57E0000}"/>
    <cellStyle name="20% - Accent1 4 2 2 3 3 4 2" xfId="32667" xr:uid="{00000000-0005-0000-0000-0000F67E0000}"/>
    <cellStyle name="20% - Accent1 4 2 2 3 3 4 2 2" xfId="32668" xr:uid="{00000000-0005-0000-0000-0000F77E0000}"/>
    <cellStyle name="20% - Accent1 4 2 2 3 3 4 2 2 2" xfId="32669" xr:uid="{00000000-0005-0000-0000-0000F87E0000}"/>
    <cellStyle name="20% - Accent1 4 2 2 3 3 4 2 3" xfId="32670" xr:uid="{00000000-0005-0000-0000-0000F97E0000}"/>
    <cellStyle name="20% - Accent1 4 2 2 3 3 4 3" xfId="32671" xr:uid="{00000000-0005-0000-0000-0000FA7E0000}"/>
    <cellStyle name="20% - Accent1 4 2 2 3 3 4 3 2" xfId="32672" xr:uid="{00000000-0005-0000-0000-0000FB7E0000}"/>
    <cellStyle name="20% - Accent1 4 2 2 3 3 4 4" xfId="32673" xr:uid="{00000000-0005-0000-0000-0000FC7E0000}"/>
    <cellStyle name="20% - Accent1 4 2 2 3 3 5" xfId="32674" xr:uid="{00000000-0005-0000-0000-0000FD7E0000}"/>
    <cellStyle name="20% - Accent1 4 2 2 3 3 5 2" xfId="32675" xr:uid="{00000000-0005-0000-0000-0000FE7E0000}"/>
    <cellStyle name="20% - Accent1 4 2 2 3 3 5 2 2" xfId="32676" xr:uid="{00000000-0005-0000-0000-0000FF7E0000}"/>
    <cellStyle name="20% - Accent1 4 2 2 3 3 5 2 2 2" xfId="32677" xr:uid="{00000000-0005-0000-0000-0000007F0000}"/>
    <cellStyle name="20% - Accent1 4 2 2 3 3 5 2 3" xfId="32678" xr:uid="{00000000-0005-0000-0000-0000017F0000}"/>
    <cellStyle name="20% - Accent1 4 2 2 3 3 5 3" xfId="32679" xr:uid="{00000000-0005-0000-0000-0000027F0000}"/>
    <cellStyle name="20% - Accent1 4 2 2 3 3 5 3 2" xfId="32680" xr:uid="{00000000-0005-0000-0000-0000037F0000}"/>
    <cellStyle name="20% - Accent1 4 2 2 3 3 5 4" xfId="32681" xr:uid="{00000000-0005-0000-0000-0000047F0000}"/>
    <cellStyle name="20% - Accent1 4 2 2 3 3 6" xfId="32682" xr:uid="{00000000-0005-0000-0000-0000057F0000}"/>
    <cellStyle name="20% - Accent1 4 2 2 3 3 6 2" xfId="32683" xr:uid="{00000000-0005-0000-0000-0000067F0000}"/>
    <cellStyle name="20% - Accent1 4 2 2 3 3 6 2 2" xfId="32684" xr:uid="{00000000-0005-0000-0000-0000077F0000}"/>
    <cellStyle name="20% - Accent1 4 2 2 3 3 6 2 2 2" xfId="32685" xr:uid="{00000000-0005-0000-0000-0000087F0000}"/>
    <cellStyle name="20% - Accent1 4 2 2 3 3 6 2 3" xfId="32686" xr:uid="{00000000-0005-0000-0000-0000097F0000}"/>
    <cellStyle name="20% - Accent1 4 2 2 3 3 6 3" xfId="32687" xr:uid="{00000000-0005-0000-0000-00000A7F0000}"/>
    <cellStyle name="20% - Accent1 4 2 2 3 3 6 3 2" xfId="32688" xr:uid="{00000000-0005-0000-0000-00000B7F0000}"/>
    <cellStyle name="20% - Accent1 4 2 2 3 3 6 4" xfId="32689" xr:uid="{00000000-0005-0000-0000-00000C7F0000}"/>
    <cellStyle name="20% - Accent1 4 2 2 3 3 7" xfId="32690" xr:uid="{00000000-0005-0000-0000-00000D7F0000}"/>
    <cellStyle name="20% - Accent1 4 2 2 3 3 7 2" xfId="32691" xr:uid="{00000000-0005-0000-0000-00000E7F0000}"/>
    <cellStyle name="20% - Accent1 4 2 2 3 3 7 2 2" xfId="32692" xr:uid="{00000000-0005-0000-0000-00000F7F0000}"/>
    <cellStyle name="20% - Accent1 4 2 2 3 3 7 3" xfId="32693" xr:uid="{00000000-0005-0000-0000-0000107F0000}"/>
    <cellStyle name="20% - Accent1 4 2 2 3 3 8" xfId="32694" xr:uid="{00000000-0005-0000-0000-0000117F0000}"/>
    <cellStyle name="20% - Accent1 4 2 2 3 3 8 2" xfId="32695" xr:uid="{00000000-0005-0000-0000-0000127F0000}"/>
    <cellStyle name="20% - Accent1 4 2 2 3 3 8 2 2" xfId="32696" xr:uid="{00000000-0005-0000-0000-0000137F0000}"/>
    <cellStyle name="20% - Accent1 4 2 2 3 3 8 3" xfId="32697" xr:uid="{00000000-0005-0000-0000-0000147F0000}"/>
    <cellStyle name="20% - Accent1 4 2 2 3 3 9" xfId="32698" xr:uid="{00000000-0005-0000-0000-0000157F0000}"/>
    <cellStyle name="20% - Accent1 4 2 2 3 3 9 2" xfId="32699" xr:uid="{00000000-0005-0000-0000-0000167F0000}"/>
    <cellStyle name="20% - Accent1 4 2 2 3 4" xfId="32700" xr:uid="{00000000-0005-0000-0000-0000177F0000}"/>
    <cellStyle name="20% - Accent1 4 2 2 3 4 10" xfId="32701" xr:uid="{00000000-0005-0000-0000-0000187F0000}"/>
    <cellStyle name="20% - Accent1 4 2 2 3 4 10 2" xfId="32702" xr:uid="{00000000-0005-0000-0000-0000197F0000}"/>
    <cellStyle name="20% - Accent1 4 2 2 3 4 11" xfId="32703" xr:uid="{00000000-0005-0000-0000-00001A7F0000}"/>
    <cellStyle name="20% - Accent1 4 2 2 3 4 2" xfId="32704" xr:uid="{00000000-0005-0000-0000-00001B7F0000}"/>
    <cellStyle name="20% - Accent1 4 2 2 3 4 2 2" xfId="32705" xr:uid="{00000000-0005-0000-0000-00001C7F0000}"/>
    <cellStyle name="20% - Accent1 4 2 2 3 4 2 2 2" xfId="32706" xr:uid="{00000000-0005-0000-0000-00001D7F0000}"/>
    <cellStyle name="20% - Accent1 4 2 2 3 4 2 2 2 2" xfId="32707" xr:uid="{00000000-0005-0000-0000-00001E7F0000}"/>
    <cellStyle name="20% - Accent1 4 2 2 3 4 2 2 2 2 2" xfId="32708" xr:uid="{00000000-0005-0000-0000-00001F7F0000}"/>
    <cellStyle name="20% - Accent1 4 2 2 3 4 2 2 2 3" xfId="32709" xr:uid="{00000000-0005-0000-0000-0000207F0000}"/>
    <cellStyle name="20% - Accent1 4 2 2 3 4 2 2 3" xfId="32710" xr:uid="{00000000-0005-0000-0000-0000217F0000}"/>
    <cellStyle name="20% - Accent1 4 2 2 3 4 2 2 3 2" xfId="32711" xr:uid="{00000000-0005-0000-0000-0000227F0000}"/>
    <cellStyle name="20% - Accent1 4 2 2 3 4 2 2 4" xfId="32712" xr:uid="{00000000-0005-0000-0000-0000237F0000}"/>
    <cellStyle name="20% - Accent1 4 2 2 3 4 2 3" xfId="32713" xr:uid="{00000000-0005-0000-0000-0000247F0000}"/>
    <cellStyle name="20% - Accent1 4 2 2 3 4 2 3 2" xfId="32714" xr:uid="{00000000-0005-0000-0000-0000257F0000}"/>
    <cellStyle name="20% - Accent1 4 2 2 3 4 2 3 2 2" xfId="32715" xr:uid="{00000000-0005-0000-0000-0000267F0000}"/>
    <cellStyle name="20% - Accent1 4 2 2 3 4 2 3 2 2 2" xfId="32716" xr:uid="{00000000-0005-0000-0000-0000277F0000}"/>
    <cellStyle name="20% - Accent1 4 2 2 3 4 2 3 2 3" xfId="32717" xr:uid="{00000000-0005-0000-0000-0000287F0000}"/>
    <cellStyle name="20% - Accent1 4 2 2 3 4 2 3 3" xfId="32718" xr:uid="{00000000-0005-0000-0000-0000297F0000}"/>
    <cellStyle name="20% - Accent1 4 2 2 3 4 2 3 3 2" xfId="32719" xr:uid="{00000000-0005-0000-0000-00002A7F0000}"/>
    <cellStyle name="20% - Accent1 4 2 2 3 4 2 3 4" xfId="32720" xr:uid="{00000000-0005-0000-0000-00002B7F0000}"/>
    <cellStyle name="20% - Accent1 4 2 2 3 4 2 4" xfId="32721" xr:uid="{00000000-0005-0000-0000-00002C7F0000}"/>
    <cellStyle name="20% - Accent1 4 2 2 3 4 2 4 2" xfId="32722" xr:uid="{00000000-0005-0000-0000-00002D7F0000}"/>
    <cellStyle name="20% - Accent1 4 2 2 3 4 2 4 2 2" xfId="32723" xr:uid="{00000000-0005-0000-0000-00002E7F0000}"/>
    <cellStyle name="20% - Accent1 4 2 2 3 4 2 4 2 2 2" xfId="32724" xr:uid="{00000000-0005-0000-0000-00002F7F0000}"/>
    <cellStyle name="20% - Accent1 4 2 2 3 4 2 4 2 3" xfId="32725" xr:uid="{00000000-0005-0000-0000-0000307F0000}"/>
    <cellStyle name="20% - Accent1 4 2 2 3 4 2 4 3" xfId="32726" xr:uid="{00000000-0005-0000-0000-0000317F0000}"/>
    <cellStyle name="20% - Accent1 4 2 2 3 4 2 4 3 2" xfId="32727" xr:uid="{00000000-0005-0000-0000-0000327F0000}"/>
    <cellStyle name="20% - Accent1 4 2 2 3 4 2 4 4" xfId="32728" xr:uid="{00000000-0005-0000-0000-0000337F0000}"/>
    <cellStyle name="20% - Accent1 4 2 2 3 4 2 5" xfId="32729" xr:uid="{00000000-0005-0000-0000-0000347F0000}"/>
    <cellStyle name="20% - Accent1 4 2 2 3 4 2 5 2" xfId="32730" xr:uid="{00000000-0005-0000-0000-0000357F0000}"/>
    <cellStyle name="20% - Accent1 4 2 2 3 4 2 5 2 2" xfId="32731" xr:uid="{00000000-0005-0000-0000-0000367F0000}"/>
    <cellStyle name="20% - Accent1 4 2 2 3 4 2 5 3" xfId="32732" xr:uid="{00000000-0005-0000-0000-0000377F0000}"/>
    <cellStyle name="20% - Accent1 4 2 2 3 4 2 6" xfId="32733" xr:uid="{00000000-0005-0000-0000-0000387F0000}"/>
    <cellStyle name="20% - Accent1 4 2 2 3 4 2 6 2" xfId="32734" xr:uid="{00000000-0005-0000-0000-0000397F0000}"/>
    <cellStyle name="20% - Accent1 4 2 2 3 4 2 6 2 2" xfId="32735" xr:uid="{00000000-0005-0000-0000-00003A7F0000}"/>
    <cellStyle name="20% - Accent1 4 2 2 3 4 2 6 3" xfId="32736" xr:uid="{00000000-0005-0000-0000-00003B7F0000}"/>
    <cellStyle name="20% - Accent1 4 2 2 3 4 2 7" xfId="32737" xr:uid="{00000000-0005-0000-0000-00003C7F0000}"/>
    <cellStyle name="20% - Accent1 4 2 2 3 4 2 7 2" xfId="32738" xr:uid="{00000000-0005-0000-0000-00003D7F0000}"/>
    <cellStyle name="20% - Accent1 4 2 2 3 4 2 8" xfId="32739" xr:uid="{00000000-0005-0000-0000-00003E7F0000}"/>
    <cellStyle name="20% - Accent1 4 2 2 3 4 2 8 2" xfId="32740" xr:uid="{00000000-0005-0000-0000-00003F7F0000}"/>
    <cellStyle name="20% - Accent1 4 2 2 3 4 2 9" xfId="32741" xr:uid="{00000000-0005-0000-0000-0000407F0000}"/>
    <cellStyle name="20% - Accent1 4 2 2 3 4 3" xfId="32742" xr:uid="{00000000-0005-0000-0000-0000417F0000}"/>
    <cellStyle name="20% - Accent1 4 2 2 3 4 3 2" xfId="32743" xr:uid="{00000000-0005-0000-0000-0000427F0000}"/>
    <cellStyle name="20% - Accent1 4 2 2 3 4 3 2 2" xfId="32744" xr:uid="{00000000-0005-0000-0000-0000437F0000}"/>
    <cellStyle name="20% - Accent1 4 2 2 3 4 3 2 2 2" xfId="32745" xr:uid="{00000000-0005-0000-0000-0000447F0000}"/>
    <cellStyle name="20% - Accent1 4 2 2 3 4 3 2 2 2 2" xfId="32746" xr:uid="{00000000-0005-0000-0000-0000457F0000}"/>
    <cellStyle name="20% - Accent1 4 2 2 3 4 3 2 2 3" xfId="32747" xr:uid="{00000000-0005-0000-0000-0000467F0000}"/>
    <cellStyle name="20% - Accent1 4 2 2 3 4 3 2 3" xfId="32748" xr:uid="{00000000-0005-0000-0000-0000477F0000}"/>
    <cellStyle name="20% - Accent1 4 2 2 3 4 3 2 3 2" xfId="32749" xr:uid="{00000000-0005-0000-0000-0000487F0000}"/>
    <cellStyle name="20% - Accent1 4 2 2 3 4 3 2 4" xfId="32750" xr:uid="{00000000-0005-0000-0000-0000497F0000}"/>
    <cellStyle name="20% - Accent1 4 2 2 3 4 3 3" xfId="32751" xr:uid="{00000000-0005-0000-0000-00004A7F0000}"/>
    <cellStyle name="20% - Accent1 4 2 2 3 4 3 3 2" xfId="32752" xr:uid="{00000000-0005-0000-0000-00004B7F0000}"/>
    <cellStyle name="20% - Accent1 4 2 2 3 4 3 3 2 2" xfId="32753" xr:uid="{00000000-0005-0000-0000-00004C7F0000}"/>
    <cellStyle name="20% - Accent1 4 2 2 3 4 3 3 2 2 2" xfId="32754" xr:uid="{00000000-0005-0000-0000-00004D7F0000}"/>
    <cellStyle name="20% - Accent1 4 2 2 3 4 3 3 2 3" xfId="32755" xr:uid="{00000000-0005-0000-0000-00004E7F0000}"/>
    <cellStyle name="20% - Accent1 4 2 2 3 4 3 3 3" xfId="32756" xr:uid="{00000000-0005-0000-0000-00004F7F0000}"/>
    <cellStyle name="20% - Accent1 4 2 2 3 4 3 3 3 2" xfId="32757" xr:uid="{00000000-0005-0000-0000-0000507F0000}"/>
    <cellStyle name="20% - Accent1 4 2 2 3 4 3 3 4" xfId="32758" xr:uid="{00000000-0005-0000-0000-0000517F0000}"/>
    <cellStyle name="20% - Accent1 4 2 2 3 4 3 4" xfId="32759" xr:uid="{00000000-0005-0000-0000-0000527F0000}"/>
    <cellStyle name="20% - Accent1 4 2 2 3 4 3 4 2" xfId="32760" xr:uid="{00000000-0005-0000-0000-0000537F0000}"/>
    <cellStyle name="20% - Accent1 4 2 2 3 4 3 4 2 2" xfId="32761" xr:uid="{00000000-0005-0000-0000-0000547F0000}"/>
    <cellStyle name="20% - Accent1 4 2 2 3 4 3 4 2 2 2" xfId="32762" xr:uid="{00000000-0005-0000-0000-0000557F0000}"/>
    <cellStyle name="20% - Accent1 4 2 2 3 4 3 4 2 3" xfId="32763" xr:uid="{00000000-0005-0000-0000-0000567F0000}"/>
    <cellStyle name="20% - Accent1 4 2 2 3 4 3 4 3" xfId="32764" xr:uid="{00000000-0005-0000-0000-0000577F0000}"/>
    <cellStyle name="20% - Accent1 4 2 2 3 4 3 4 3 2" xfId="32765" xr:uid="{00000000-0005-0000-0000-0000587F0000}"/>
    <cellStyle name="20% - Accent1 4 2 2 3 4 3 4 4" xfId="32766" xr:uid="{00000000-0005-0000-0000-0000597F0000}"/>
    <cellStyle name="20% - Accent1 4 2 2 3 4 3 5" xfId="32767" xr:uid="{00000000-0005-0000-0000-00005A7F0000}"/>
    <cellStyle name="20% - Accent1 4 2 2 3 4 3 5 2" xfId="32768" xr:uid="{00000000-0005-0000-0000-00005B7F0000}"/>
    <cellStyle name="20% - Accent1 4 2 2 3 4 3 5 2 2" xfId="32769" xr:uid="{00000000-0005-0000-0000-00005C7F0000}"/>
    <cellStyle name="20% - Accent1 4 2 2 3 4 3 5 3" xfId="32770" xr:uid="{00000000-0005-0000-0000-00005D7F0000}"/>
    <cellStyle name="20% - Accent1 4 2 2 3 4 3 6" xfId="32771" xr:uid="{00000000-0005-0000-0000-00005E7F0000}"/>
    <cellStyle name="20% - Accent1 4 2 2 3 4 3 6 2" xfId="32772" xr:uid="{00000000-0005-0000-0000-00005F7F0000}"/>
    <cellStyle name="20% - Accent1 4 2 2 3 4 3 6 2 2" xfId="32773" xr:uid="{00000000-0005-0000-0000-0000607F0000}"/>
    <cellStyle name="20% - Accent1 4 2 2 3 4 3 6 3" xfId="32774" xr:uid="{00000000-0005-0000-0000-0000617F0000}"/>
    <cellStyle name="20% - Accent1 4 2 2 3 4 3 7" xfId="32775" xr:uid="{00000000-0005-0000-0000-0000627F0000}"/>
    <cellStyle name="20% - Accent1 4 2 2 3 4 3 7 2" xfId="32776" xr:uid="{00000000-0005-0000-0000-0000637F0000}"/>
    <cellStyle name="20% - Accent1 4 2 2 3 4 3 8" xfId="32777" xr:uid="{00000000-0005-0000-0000-0000647F0000}"/>
    <cellStyle name="20% - Accent1 4 2 2 3 4 3 8 2" xfId="32778" xr:uid="{00000000-0005-0000-0000-0000657F0000}"/>
    <cellStyle name="20% - Accent1 4 2 2 3 4 3 9" xfId="32779" xr:uid="{00000000-0005-0000-0000-0000667F0000}"/>
    <cellStyle name="20% - Accent1 4 2 2 3 4 4" xfId="32780" xr:uid="{00000000-0005-0000-0000-0000677F0000}"/>
    <cellStyle name="20% - Accent1 4 2 2 3 4 4 2" xfId="32781" xr:uid="{00000000-0005-0000-0000-0000687F0000}"/>
    <cellStyle name="20% - Accent1 4 2 2 3 4 4 2 2" xfId="32782" xr:uid="{00000000-0005-0000-0000-0000697F0000}"/>
    <cellStyle name="20% - Accent1 4 2 2 3 4 4 2 2 2" xfId="32783" xr:uid="{00000000-0005-0000-0000-00006A7F0000}"/>
    <cellStyle name="20% - Accent1 4 2 2 3 4 4 2 3" xfId="32784" xr:uid="{00000000-0005-0000-0000-00006B7F0000}"/>
    <cellStyle name="20% - Accent1 4 2 2 3 4 4 3" xfId="32785" xr:uid="{00000000-0005-0000-0000-00006C7F0000}"/>
    <cellStyle name="20% - Accent1 4 2 2 3 4 4 3 2" xfId="32786" xr:uid="{00000000-0005-0000-0000-00006D7F0000}"/>
    <cellStyle name="20% - Accent1 4 2 2 3 4 4 4" xfId="32787" xr:uid="{00000000-0005-0000-0000-00006E7F0000}"/>
    <cellStyle name="20% - Accent1 4 2 2 3 4 5" xfId="32788" xr:uid="{00000000-0005-0000-0000-00006F7F0000}"/>
    <cellStyle name="20% - Accent1 4 2 2 3 4 5 2" xfId="32789" xr:uid="{00000000-0005-0000-0000-0000707F0000}"/>
    <cellStyle name="20% - Accent1 4 2 2 3 4 5 2 2" xfId="32790" xr:uid="{00000000-0005-0000-0000-0000717F0000}"/>
    <cellStyle name="20% - Accent1 4 2 2 3 4 5 2 2 2" xfId="32791" xr:uid="{00000000-0005-0000-0000-0000727F0000}"/>
    <cellStyle name="20% - Accent1 4 2 2 3 4 5 2 3" xfId="32792" xr:uid="{00000000-0005-0000-0000-0000737F0000}"/>
    <cellStyle name="20% - Accent1 4 2 2 3 4 5 3" xfId="32793" xr:uid="{00000000-0005-0000-0000-0000747F0000}"/>
    <cellStyle name="20% - Accent1 4 2 2 3 4 5 3 2" xfId="32794" xr:uid="{00000000-0005-0000-0000-0000757F0000}"/>
    <cellStyle name="20% - Accent1 4 2 2 3 4 5 4" xfId="32795" xr:uid="{00000000-0005-0000-0000-0000767F0000}"/>
    <cellStyle name="20% - Accent1 4 2 2 3 4 6" xfId="32796" xr:uid="{00000000-0005-0000-0000-0000777F0000}"/>
    <cellStyle name="20% - Accent1 4 2 2 3 4 6 2" xfId="32797" xr:uid="{00000000-0005-0000-0000-0000787F0000}"/>
    <cellStyle name="20% - Accent1 4 2 2 3 4 6 2 2" xfId="32798" xr:uid="{00000000-0005-0000-0000-0000797F0000}"/>
    <cellStyle name="20% - Accent1 4 2 2 3 4 6 2 2 2" xfId="32799" xr:uid="{00000000-0005-0000-0000-00007A7F0000}"/>
    <cellStyle name="20% - Accent1 4 2 2 3 4 6 2 3" xfId="32800" xr:uid="{00000000-0005-0000-0000-00007B7F0000}"/>
    <cellStyle name="20% - Accent1 4 2 2 3 4 6 3" xfId="32801" xr:uid="{00000000-0005-0000-0000-00007C7F0000}"/>
    <cellStyle name="20% - Accent1 4 2 2 3 4 6 3 2" xfId="32802" xr:uid="{00000000-0005-0000-0000-00007D7F0000}"/>
    <cellStyle name="20% - Accent1 4 2 2 3 4 6 4" xfId="32803" xr:uid="{00000000-0005-0000-0000-00007E7F0000}"/>
    <cellStyle name="20% - Accent1 4 2 2 3 4 7" xfId="32804" xr:uid="{00000000-0005-0000-0000-00007F7F0000}"/>
    <cellStyle name="20% - Accent1 4 2 2 3 4 7 2" xfId="32805" xr:uid="{00000000-0005-0000-0000-0000807F0000}"/>
    <cellStyle name="20% - Accent1 4 2 2 3 4 7 2 2" xfId="32806" xr:uid="{00000000-0005-0000-0000-0000817F0000}"/>
    <cellStyle name="20% - Accent1 4 2 2 3 4 7 3" xfId="32807" xr:uid="{00000000-0005-0000-0000-0000827F0000}"/>
    <cellStyle name="20% - Accent1 4 2 2 3 4 8" xfId="32808" xr:uid="{00000000-0005-0000-0000-0000837F0000}"/>
    <cellStyle name="20% - Accent1 4 2 2 3 4 8 2" xfId="32809" xr:uid="{00000000-0005-0000-0000-0000847F0000}"/>
    <cellStyle name="20% - Accent1 4 2 2 3 4 8 2 2" xfId="32810" xr:uid="{00000000-0005-0000-0000-0000857F0000}"/>
    <cellStyle name="20% - Accent1 4 2 2 3 4 8 3" xfId="32811" xr:uid="{00000000-0005-0000-0000-0000867F0000}"/>
    <cellStyle name="20% - Accent1 4 2 2 3 4 9" xfId="32812" xr:uid="{00000000-0005-0000-0000-0000877F0000}"/>
    <cellStyle name="20% - Accent1 4 2 2 3 4 9 2" xfId="32813" xr:uid="{00000000-0005-0000-0000-0000887F0000}"/>
    <cellStyle name="20% - Accent1 4 2 2 3 5" xfId="32814" xr:uid="{00000000-0005-0000-0000-0000897F0000}"/>
    <cellStyle name="20% - Accent1 4 2 2 3 5 2" xfId="32815" xr:uid="{00000000-0005-0000-0000-00008A7F0000}"/>
    <cellStyle name="20% - Accent1 4 2 2 3 5 2 2" xfId="32816" xr:uid="{00000000-0005-0000-0000-00008B7F0000}"/>
    <cellStyle name="20% - Accent1 4 2 2 3 5 2 2 2" xfId="32817" xr:uid="{00000000-0005-0000-0000-00008C7F0000}"/>
    <cellStyle name="20% - Accent1 4 2 2 3 5 2 2 2 2" xfId="32818" xr:uid="{00000000-0005-0000-0000-00008D7F0000}"/>
    <cellStyle name="20% - Accent1 4 2 2 3 5 2 2 3" xfId="32819" xr:uid="{00000000-0005-0000-0000-00008E7F0000}"/>
    <cellStyle name="20% - Accent1 4 2 2 3 5 2 3" xfId="32820" xr:uid="{00000000-0005-0000-0000-00008F7F0000}"/>
    <cellStyle name="20% - Accent1 4 2 2 3 5 2 3 2" xfId="32821" xr:uid="{00000000-0005-0000-0000-0000907F0000}"/>
    <cellStyle name="20% - Accent1 4 2 2 3 5 2 4" xfId="32822" xr:uid="{00000000-0005-0000-0000-0000917F0000}"/>
    <cellStyle name="20% - Accent1 4 2 2 3 5 3" xfId="32823" xr:uid="{00000000-0005-0000-0000-0000927F0000}"/>
    <cellStyle name="20% - Accent1 4 2 2 3 5 3 2" xfId="32824" xr:uid="{00000000-0005-0000-0000-0000937F0000}"/>
    <cellStyle name="20% - Accent1 4 2 2 3 5 3 2 2" xfId="32825" xr:uid="{00000000-0005-0000-0000-0000947F0000}"/>
    <cellStyle name="20% - Accent1 4 2 2 3 5 3 2 2 2" xfId="32826" xr:uid="{00000000-0005-0000-0000-0000957F0000}"/>
    <cellStyle name="20% - Accent1 4 2 2 3 5 3 2 3" xfId="32827" xr:uid="{00000000-0005-0000-0000-0000967F0000}"/>
    <cellStyle name="20% - Accent1 4 2 2 3 5 3 3" xfId="32828" xr:uid="{00000000-0005-0000-0000-0000977F0000}"/>
    <cellStyle name="20% - Accent1 4 2 2 3 5 3 3 2" xfId="32829" xr:uid="{00000000-0005-0000-0000-0000987F0000}"/>
    <cellStyle name="20% - Accent1 4 2 2 3 5 3 4" xfId="32830" xr:uid="{00000000-0005-0000-0000-0000997F0000}"/>
    <cellStyle name="20% - Accent1 4 2 2 3 5 4" xfId="32831" xr:uid="{00000000-0005-0000-0000-00009A7F0000}"/>
    <cellStyle name="20% - Accent1 4 2 2 3 5 4 2" xfId="32832" xr:uid="{00000000-0005-0000-0000-00009B7F0000}"/>
    <cellStyle name="20% - Accent1 4 2 2 3 5 4 2 2" xfId="32833" xr:uid="{00000000-0005-0000-0000-00009C7F0000}"/>
    <cellStyle name="20% - Accent1 4 2 2 3 5 4 2 2 2" xfId="32834" xr:uid="{00000000-0005-0000-0000-00009D7F0000}"/>
    <cellStyle name="20% - Accent1 4 2 2 3 5 4 2 3" xfId="32835" xr:uid="{00000000-0005-0000-0000-00009E7F0000}"/>
    <cellStyle name="20% - Accent1 4 2 2 3 5 4 3" xfId="32836" xr:uid="{00000000-0005-0000-0000-00009F7F0000}"/>
    <cellStyle name="20% - Accent1 4 2 2 3 5 4 3 2" xfId="32837" xr:uid="{00000000-0005-0000-0000-0000A07F0000}"/>
    <cellStyle name="20% - Accent1 4 2 2 3 5 4 4" xfId="32838" xr:uid="{00000000-0005-0000-0000-0000A17F0000}"/>
    <cellStyle name="20% - Accent1 4 2 2 3 5 5" xfId="32839" xr:uid="{00000000-0005-0000-0000-0000A27F0000}"/>
    <cellStyle name="20% - Accent1 4 2 2 3 5 5 2" xfId="32840" xr:uid="{00000000-0005-0000-0000-0000A37F0000}"/>
    <cellStyle name="20% - Accent1 4 2 2 3 5 5 2 2" xfId="32841" xr:uid="{00000000-0005-0000-0000-0000A47F0000}"/>
    <cellStyle name="20% - Accent1 4 2 2 3 5 5 3" xfId="32842" xr:uid="{00000000-0005-0000-0000-0000A57F0000}"/>
    <cellStyle name="20% - Accent1 4 2 2 3 5 6" xfId="32843" xr:uid="{00000000-0005-0000-0000-0000A67F0000}"/>
    <cellStyle name="20% - Accent1 4 2 2 3 5 6 2" xfId="32844" xr:uid="{00000000-0005-0000-0000-0000A77F0000}"/>
    <cellStyle name="20% - Accent1 4 2 2 3 5 6 2 2" xfId="32845" xr:uid="{00000000-0005-0000-0000-0000A87F0000}"/>
    <cellStyle name="20% - Accent1 4 2 2 3 5 6 3" xfId="32846" xr:uid="{00000000-0005-0000-0000-0000A97F0000}"/>
    <cellStyle name="20% - Accent1 4 2 2 3 5 7" xfId="32847" xr:uid="{00000000-0005-0000-0000-0000AA7F0000}"/>
    <cellStyle name="20% - Accent1 4 2 2 3 5 7 2" xfId="32848" xr:uid="{00000000-0005-0000-0000-0000AB7F0000}"/>
    <cellStyle name="20% - Accent1 4 2 2 3 5 8" xfId="32849" xr:uid="{00000000-0005-0000-0000-0000AC7F0000}"/>
    <cellStyle name="20% - Accent1 4 2 2 3 5 8 2" xfId="32850" xr:uid="{00000000-0005-0000-0000-0000AD7F0000}"/>
    <cellStyle name="20% - Accent1 4 2 2 3 5 9" xfId="32851" xr:uid="{00000000-0005-0000-0000-0000AE7F0000}"/>
    <cellStyle name="20% - Accent1 4 2 2 3 6" xfId="32852" xr:uid="{00000000-0005-0000-0000-0000AF7F0000}"/>
    <cellStyle name="20% - Accent1 4 2 2 3 6 2" xfId="32853" xr:uid="{00000000-0005-0000-0000-0000B07F0000}"/>
    <cellStyle name="20% - Accent1 4 2 2 3 6 2 2" xfId="32854" xr:uid="{00000000-0005-0000-0000-0000B17F0000}"/>
    <cellStyle name="20% - Accent1 4 2 2 3 6 2 2 2" xfId="32855" xr:uid="{00000000-0005-0000-0000-0000B27F0000}"/>
    <cellStyle name="20% - Accent1 4 2 2 3 6 2 2 2 2" xfId="32856" xr:uid="{00000000-0005-0000-0000-0000B37F0000}"/>
    <cellStyle name="20% - Accent1 4 2 2 3 6 2 2 3" xfId="32857" xr:uid="{00000000-0005-0000-0000-0000B47F0000}"/>
    <cellStyle name="20% - Accent1 4 2 2 3 6 2 3" xfId="32858" xr:uid="{00000000-0005-0000-0000-0000B57F0000}"/>
    <cellStyle name="20% - Accent1 4 2 2 3 6 2 3 2" xfId="32859" xr:uid="{00000000-0005-0000-0000-0000B67F0000}"/>
    <cellStyle name="20% - Accent1 4 2 2 3 6 2 4" xfId="32860" xr:uid="{00000000-0005-0000-0000-0000B77F0000}"/>
    <cellStyle name="20% - Accent1 4 2 2 3 6 3" xfId="32861" xr:uid="{00000000-0005-0000-0000-0000B87F0000}"/>
    <cellStyle name="20% - Accent1 4 2 2 3 6 3 2" xfId="32862" xr:uid="{00000000-0005-0000-0000-0000B97F0000}"/>
    <cellStyle name="20% - Accent1 4 2 2 3 6 3 2 2" xfId="32863" xr:uid="{00000000-0005-0000-0000-0000BA7F0000}"/>
    <cellStyle name="20% - Accent1 4 2 2 3 6 3 2 2 2" xfId="32864" xr:uid="{00000000-0005-0000-0000-0000BB7F0000}"/>
    <cellStyle name="20% - Accent1 4 2 2 3 6 3 2 3" xfId="32865" xr:uid="{00000000-0005-0000-0000-0000BC7F0000}"/>
    <cellStyle name="20% - Accent1 4 2 2 3 6 3 3" xfId="32866" xr:uid="{00000000-0005-0000-0000-0000BD7F0000}"/>
    <cellStyle name="20% - Accent1 4 2 2 3 6 3 3 2" xfId="32867" xr:uid="{00000000-0005-0000-0000-0000BE7F0000}"/>
    <cellStyle name="20% - Accent1 4 2 2 3 6 3 4" xfId="32868" xr:uid="{00000000-0005-0000-0000-0000BF7F0000}"/>
    <cellStyle name="20% - Accent1 4 2 2 3 6 4" xfId="32869" xr:uid="{00000000-0005-0000-0000-0000C07F0000}"/>
    <cellStyle name="20% - Accent1 4 2 2 3 6 4 2" xfId="32870" xr:uid="{00000000-0005-0000-0000-0000C17F0000}"/>
    <cellStyle name="20% - Accent1 4 2 2 3 6 4 2 2" xfId="32871" xr:uid="{00000000-0005-0000-0000-0000C27F0000}"/>
    <cellStyle name="20% - Accent1 4 2 2 3 6 4 2 2 2" xfId="32872" xr:uid="{00000000-0005-0000-0000-0000C37F0000}"/>
    <cellStyle name="20% - Accent1 4 2 2 3 6 4 2 3" xfId="32873" xr:uid="{00000000-0005-0000-0000-0000C47F0000}"/>
    <cellStyle name="20% - Accent1 4 2 2 3 6 4 3" xfId="32874" xr:uid="{00000000-0005-0000-0000-0000C57F0000}"/>
    <cellStyle name="20% - Accent1 4 2 2 3 6 4 3 2" xfId="32875" xr:uid="{00000000-0005-0000-0000-0000C67F0000}"/>
    <cellStyle name="20% - Accent1 4 2 2 3 6 4 4" xfId="32876" xr:uid="{00000000-0005-0000-0000-0000C77F0000}"/>
    <cellStyle name="20% - Accent1 4 2 2 3 6 5" xfId="32877" xr:uid="{00000000-0005-0000-0000-0000C87F0000}"/>
    <cellStyle name="20% - Accent1 4 2 2 3 6 5 2" xfId="32878" xr:uid="{00000000-0005-0000-0000-0000C97F0000}"/>
    <cellStyle name="20% - Accent1 4 2 2 3 6 5 2 2" xfId="32879" xr:uid="{00000000-0005-0000-0000-0000CA7F0000}"/>
    <cellStyle name="20% - Accent1 4 2 2 3 6 5 3" xfId="32880" xr:uid="{00000000-0005-0000-0000-0000CB7F0000}"/>
    <cellStyle name="20% - Accent1 4 2 2 3 6 6" xfId="32881" xr:uid="{00000000-0005-0000-0000-0000CC7F0000}"/>
    <cellStyle name="20% - Accent1 4 2 2 3 6 6 2" xfId="32882" xr:uid="{00000000-0005-0000-0000-0000CD7F0000}"/>
    <cellStyle name="20% - Accent1 4 2 2 3 6 6 2 2" xfId="32883" xr:uid="{00000000-0005-0000-0000-0000CE7F0000}"/>
    <cellStyle name="20% - Accent1 4 2 2 3 6 6 3" xfId="32884" xr:uid="{00000000-0005-0000-0000-0000CF7F0000}"/>
    <cellStyle name="20% - Accent1 4 2 2 3 6 7" xfId="32885" xr:uid="{00000000-0005-0000-0000-0000D07F0000}"/>
    <cellStyle name="20% - Accent1 4 2 2 3 6 7 2" xfId="32886" xr:uid="{00000000-0005-0000-0000-0000D17F0000}"/>
    <cellStyle name="20% - Accent1 4 2 2 3 6 8" xfId="32887" xr:uid="{00000000-0005-0000-0000-0000D27F0000}"/>
    <cellStyle name="20% - Accent1 4 2 2 3 6 8 2" xfId="32888" xr:uid="{00000000-0005-0000-0000-0000D37F0000}"/>
    <cellStyle name="20% - Accent1 4 2 2 3 6 9" xfId="32889" xr:uid="{00000000-0005-0000-0000-0000D47F0000}"/>
    <cellStyle name="20% - Accent1 4 2 2 3 7" xfId="32890" xr:uid="{00000000-0005-0000-0000-0000D57F0000}"/>
    <cellStyle name="20% - Accent1 4 2 2 3 7 2" xfId="32891" xr:uid="{00000000-0005-0000-0000-0000D67F0000}"/>
    <cellStyle name="20% - Accent1 4 2 2 3 7 2 2" xfId="32892" xr:uid="{00000000-0005-0000-0000-0000D77F0000}"/>
    <cellStyle name="20% - Accent1 4 2 2 3 7 2 2 2" xfId="32893" xr:uid="{00000000-0005-0000-0000-0000D87F0000}"/>
    <cellStyle name="20% - Accent1 4 2 2 3 7 2 3" xfId="32894" xr:uid="{00000000-0005-0000-0000-0000D97F0000}"/>
    <cellStyle name="20% - Accent1 4 2 2 3 7 3" xfId="32895" xr:uid="{00000000-0005-0000-0000-0000DA7F0000}"/>
    <cellStyle name="20% - Accent1 4 2 2 3 7 3 2" xfId="32896" xr:uid="{00000000-0005-0000-0000-0000DB7F0000}"/>
    <cellStyle name="20% - Accent1 4 2 2 3 7 4" xfId="32897" xr:uid="{00000000-0005-0000-0000-0000DC7F0000}"/>
    <cellStyle name="20% - Accent1 4 2 2 3 8" xfId="32898" xr:uid="{00000000-0005-0000-0000-0000DD7F0000}"/>
    <cellStyle name="20% - Accent1 4 2 2 3 8 2" xfId="32899" xr:uid="{00000000-0005-0000-0000-0000DE7F0000}"/>
    <cellStyle name="20% - Accent1 4 2 2 3 8 2 2" xfId="32900" xr:uid="{00000000-0005-0000-0000-0000DF7F0000}"/>
    <cellStyle name="20% - Accent1 4 2 2 3 8 2 2 2" xfId="32901" xr:uid="{00000000-0005-0000-0000-0000E07F0000}"/>
    <cellStyle name="20% - Accent1 4 2 2 3 8 2 3" xfId="32902" xr:uid="{00000000-0005-0000-0000-0000E17F0000}"/>
    <cellStyle name="20% - Accent1 4 2 2 3 8 3" xfId="32903" xr:uid="{00000000-0005-0000-0000-0000E27F0000}"/>
    <cellStyle name="20% - Accent1 4 2 2 3 8 3 2" xfId="32904" xr:uid="{00000000-0005-0000-0000-0000E37F0000}"/>
    <cellStyle name="20% - Accent1 4 2 2 3 8 4" xfId="32905" xr:uid="{00000000-0005-0000-0000-0000E47F0000}"/>
    <cellStyle name="20% - Accent1 4 2 2 3 9" xfId="32906" xr:uid="{00000000-0005-0000-0000-0000E57F0000}"/>
    <cellStyle name="20% - Accent1 4 2 2 3 9 2" xfId="32907" xr:uid="{00000000-0005-0000-0000-0000E67F0000}"/>
    <cellStyle name="20% - Accent1 4 2 2 3 9 2 2" xfId="32908" xr:uid="{00000000-0005-0000-0000-0000E77F0000}"/>
    <cellStyle name="20% - Accent1 4 2 2 3 9 2 2 2" xfId="32909" xr:uid="{00000000-0005-0000-0000-0000E87F0000}"/>
    <cellStyle name="20% - Accent1 4 2 2 3 9 2 3" xfId="32910" xr:uid="{00000000-0005-0000-0000-0000E97F0000}"/>
    <cellStyle name="20% - Accent1 4 2 2 3 9 3" xfId="32911" xr:uid="{00000000-0005-0000-0000-0000EA7F0000}"/>
    <cellStyle name="20% - Accent1 4 2 2 3 9 3 2" xfId="32912" xr:uid="{00000000-0005-0000-0000-0000EB7F0000}"/>
    <cellStyle name="20% - Accent1 4 2 2 3 9 4" xfId="32913" xr:uid="{00000000-0005-0000-0000-0000EC7F0000}"/>
    <cellStyle name="20% - Accent1 4 2 2 4" xfId="32914" xr:uid="{00000000-0005-0000-0000-0000ED7F0000}"/>
    <cellStyle name="20% - Accent1 4 2 2 4 10" xfId="32915" xr:uid="{00000000-0005-0000-0000-0000EE7F0000}"/>
    <cellStyle name="20% - Accent1 4 2 2 4 10 2" xfId="32916" xr:uid="{00000000-0005-0000-0000-0000EF7F0000}"/>
    <cellStyle name="20% - Accent1 4 2 2 4 11" xfId="32917" xr:uid="{00000000-0005-0000-0000-0000F07F0000}"/>
    <cellStyle name="20% - Accent1 4 2 2 4 2" xfId="32918" xr:uid="{00000000-0005-0000-0000-0000F17F0000}"/>
    <cellStyle name="20% - Accent1 4 2 2 4 2 2" xfId="32919" xr:uid="{00000000-0005-0000-0000-0000F27F0000}"/>
    <cellStyle name="20% - Accent1 4 2 2 4 2 2 2" xfId="32920" xr:uid="{00000000-0005-0000-0000-0000F37F0000}"/>
    <cellStyle name="20% - Accent1 4 2 2 4 2 2 2 2" xfId="32921" xr:uid="{00000000-0005-0000-0000-0000F47F0000}"/>
    <cellStyle name="20% - Accent1 4 2 2 4 2 2 2 2 2" xfId="32922" xr:uid="{00000000-0005-0000-0000-0000F57F0000}"/>
    <cellStyle name="20% - Accent1 4 2 2 4 2 2 2 3" xfId="32923" xr:uid="{00000000-0005-0000-0000-0000F67F0000}"/>
    <cellStyle name="20% - Accent1 4 2 2 4 2 2 3" xfId="32924" xr:uid="{00000000-0005-0000-0000-0000F77F0000}"/>
    <cellStyle name="20% - Accent1 4 2 2 4 2 2 3 2" xfId="32925" xr:uid="{00000000-0005-0000-0000-0000F87F0000}"/>
    <cellStyle name="20% - Accent1 4 2 2 4 2 2 4" xfId="32926" xr:uid="{00000000-0005-0000-0000-0000F97F0000}"/>
    <cellStyle name="20% - Accent1 4 2 2 4 2 3" xfId="32927" xr:uid="{00000000-0005-0000-0000-0000FA7F0000}"/>
    <cellStyle name="20% - Accent1 4 2 2 4 2 3 2" xfId="32928" xr:uid="{00000000-0005-0000-0000-0000FB7F0000}"/>
    <cellStyle name="20% - Accent1 4 2 2 4 2 3 2 2" xfId="32929" xr:uid="{00000000-0005-0000-0000-0000FC7F0000}"/>
    <cellStyle name="20% - Accent1 4 2 2 4 2 3 2 2 2" xfId="32930" xr:uid="{00000000-0005-0000-0000-0000FD7F0000}"/>
    <cellStyle name="20% - Accent1 4 2 2 4 2 3 2 3" xfId="32931" xr:uid="{00000000-0005-0000-0000-0000FE7F0000}"/>
    <cellStyle name="20% - Accent1 4 2 2 4 2 3 3" xfId="32932" xr:uid="{00000000-0005-0000-0000-0000FF7F0000}"/>
    <cellStyle name="20% - Accent1 4 2 2 4 2 3 3 2" xfId="32933" xr:uid="{00000000-0005-0000-0000-000000800000}"/>
    <cellStyle name="20% - Accent1 4 2 2 4 2 3 4" xfId="32934" xr:uid="{00000000-0005-0000-0000-000001800000}"/>
    <cellStyle name="20% - Accent1 4 2 2 4 2 4" xfId="32935" xr:uid="{00000000-0005-0000-0000-000002800000}"/>
    <cellStyle name="20% - Accent1 4 2 2 4 2 4 2" xfId="32936" xr:uid="{00000000-0005-0000-0000-000003800000}"/>
    <cellStyle name="20% - Accent1 4 2 2 4 2 4 2 2" xfId="32937" xr:uid="{00000000-0005-0000-0000-000004800000}"/>
    <cellStyle name="20% - Accent1 4 2 2 4 2 4 2 2 2" xfId="32938" xr:uid="{00000000-0005-0000-0000-000005800000}"/>
    <cellStyle name="20% - Accent1 4 2 2 4 2 4 2 3" xfId="32939" xr:uid="{00000000-0005-0000-0000-000006800000}"/>
    <cellStyle name="20% - Accent1 4 2 2 4 2 4 3" xfId="32940" xr:uid="{00000000-0005-0000-0000-000007800000}"/>
    <cellStyle name="20% - Accent1 4 2 2 4 2 4 3 2" xfId="32941" xr:uid="{00000000-0005-0000-0000-000008800000}"/>
    <cellStyle name="20% - Accent1 4 2 2 4 2 4 4" xfId="32942" xr:uid="{00000000-0005-0000-0000-000009800000}"/>
    <cellStyle name="20% - Accent1 4 2 2 4 2 5" xfId="32943" xr:uid="{00000000-0005-0000-0000-00000A800000}"/>
    <cellStyle name="20% - Accent1 4 2 2 4 2 5 2" xfId="32944" xr:uid="{00000000-0005-0000-0000-00000B800000}"/>
    <cellStyle name="20% - Accent1 4 2 2 4 2 5 2 2" xfId="32945" xr:uid="{00000000-0005-0000-0000-00000C800000}"/>
    <cellStyle name="20% - Accent1 4 2 2 4 2 5 3" xfId="32946" xr:uid="{00000000-0005-0000-0000-00000D800000}"/>
    <cellStyle name="20% - Accent1 4 2 2 4 2 6" xfId="32947" xr:uid="{00000000-0005-0000-0000-00000E800000}"/>
    <cellStyle name="20% - Accent1 4 2 2 4 2 6 2" xfId="32948" xr:uid="{00000000-0005-0000-0000-00000F800000}"/>
    <cellStyle name="20% - Accent1 4 2 2 4 2 6 2 2" xfId="32949" xr:uid="{00000000-0005-0000-0000-000010800000}"/>
    <cellStyle name="20% - Accent1 4 2 2 4 2 6 3" xfId="32950" xr:uid="{00000000-0005-0000-0000-000011800000}"/>
    <cellStyle name="20% - Accent1 4 2 2 4 2 7" xfId="32951" xr:uid="{00000000-0005-0000-0000-000012800000}"/>
    <cellStyle name="20% - Accent1 4 2 2 4 2 7 2" xfId="32952" xr:uid="{00000000-0005-0000-0000-000013800000}"/>
    <cellStyle name="20% - Accent1 4 2 2 4 2 8" xfId="32953" xr:uid="{00000000-0005-0000-0000-000014800000}"/>
    <cellStyle name="20% - Accent1 4 2 2 4 2 8 2" xfId="32954" xr:uid="{00000000-0005-0000-0000-000015800000}"/>
    <cellStyle name="20% - Accent1 4 2 2 4 2 9" xfId="32955" xr:uid="{00000000-0005-0000-0000-000016800000}"/>
    <cellStyle name="20% - Accent1 4 2 2 4 3" xfId="32956" xr:uid="{00000000-0005-0000-0000-000017800000}"/>
    <cellStyle name="20% - Accent1 4 2 2 4 3 2" xfId="32957" xr:uid="{00000000-0005-0000-0000-000018800000}"/>
    <cellStyle name="20% - Accent1 4 2 2 4 3 2 2" xfId="32958" xr:uid="{00000000-0005-0000-0000-000019800000}"/>
    <cellStyle name="20% - Accent1 4 2 2 4 3 2 2 2" xfId="32959" xr:uid="{00000000-0005-0000-0000-00001A800000}"/>
    <cellStyle name="20% - Accent1 4 2 2 4 3 2 2 2 2" xfId="32960" xr:uid="{00000000-0005-0000-0000-00001B800000}"/>
    <cellStyle name="20% - Accent1 4 2 2 4 3 2 2 3" xfId="32961" xr:uid="{00000000-0005-0000-0000-00001C800000}"/>
    <cellStyle name="20% - Accent1 4 2 2 4 3 2 3" xfId="32962" xr:uid="{00000000-0005-0000-0000-00001D800000}"/>
    <cellStyle name="20% - Accent1 4 2 2 4 3 2 3 2" xfId="32963" xr:uid="{00000000-0005-0000-0000-00001E800000}"/>
    <cellStyle name="20% - Accent1 4 2 2 4 3 2 4" xfId="32964" xr:uid="{00000000-0005-0000-0000-00001F800000}"/>
    <cellStyle name="20% - Accent1 4 2 2 4 3 3" xfId="32965" xr:uid="{00000000-0005-0000-0000-000020800000}"/>
    <cellStyle name="20% - Accent1 4 2 2 4 3 3 2" xfId="32966" xr:uid="{00000000-0005-0000-0000-000021800000}"/>
    <cellStyle name="20% - Accent1 4 2 2 4 3 3 2 2" xfId="32967" xr:uid="{00000000-0005-0000-0000-000022800000}"/>
    <cellStyle name="20% - Accent1 4 2 2 4 3 3 2 2 2" xfId="32968" xr:uid="{00000000-0005-0000-0000-000023800000}"/>
    <cellStyle name="20% - Accent1 4 2 2 4 3 3 2 3" xfId="32969" xr:uid="{00000000-0005-0000-0000-000024800000}"/>
    <cellStyle name="20% - Accent1 4 2 2 4 3 3 3" xfId="32970" xr:uid="{00000000-0005-0000-0000-000025800000}"/>
    <cellStyle name="20% - Accent1 4 2 2 4 3 3 3 2" xfId="32971" xr:uid="{00000000-0005-0000-0000-000026800000}"/>
    <cellStyle name="20% - Accent1 4 2 2 4 3 3 4" xfId="32972" xr:uid="{00000000-0005-0000-0000-000027800000}"/>
    <cellStyle name="20% - Accent1 4 2 2 4 3 4" xfId="32973" xr:uid="{00000000-0005-0000-0000-000028800000}"/>
    <cellStyle name="20% - Accent1 4 2 2 4 3 4 2" xfId="32974" xr:uid="{00000000-0005-0000-0000-000029800000}"/>
    <cellStyle name="20% - Accent1 4 2 2 4 3 4 2 2" xfId="32975" xr:uid="{00000000-0005-0000-0000-00002A800000}"/>
    <cellStyle name="20% - Accent1 4 2 2 4 3 4 2 2 2" xfId="32976" xr:uid="{00000000-0005-0000-0000-00002B800000}"/>
    <cellStyle name="20% - Accent1 4 2 2 4 3 4 2 3" xfId="32977" xr:uid="{00000000-0005-0000-0000-00002C800000}"/>
    <cellStyle name="20% - Accent1 4 2 2 4 3 4 3" xfId="32978" xr:uid="{00000000-0005-0000-0000-00002D800000}"/>
    <cellStyle name="20% - Accent1 4 2 2 4 3 4 3 2" xfId="32979" xr:uid="{00000000-0005-0000-0000-00002E800000}"/>
    <cellStyle name="20% - Accent1 4 2 2 4 3 4 4" xfId="32980" xr:uid="{00000000-0005-0000-0000-00002F800000}"/>
    <cellStyle name="20% - Accent1 4 2 2 4 3 5" xfId="32981" xr:uid="{00000000-0005-0000-0000-000030800000}"/>
    <cellStyle name="20% - Accent1 4 2 2 4 3 5 2" xfId="32982" xr:uid="{00000000-0005-0000-0000-000031800000}"/>
    <cellStyle name="20% - Accent1 4 2 2 4 3 5 2 2" xfId="32983" xr:uid="{00000000-0005-0000-0000-000032800000}"/>
    <cellStyle name="20% - Accent1 4 2 2 4 3 5 3" xfId="32984" xr:uid="{00000000-0005-0000-0000-000033800000}"/>
    <cellStyle name="20% - Accent1 4 2 2 4 3 6" xfId="32985" xr:uid="{00000000-0005-0000-0000-000034800000}"/>
    <cellStyle name="20% - Accent1 4 2 2 4 3 6 2" xfId="32986" xr:uid="{00000000-0005-0000-0000-000035800000}"/>
    <cellStyle name="20% - Accent1 4 2 2 4 3 6 2 2" xfId="32987" xr:uid="{00000000-0005-0000-0000-000036800000}"/>
    <cellStyle name="20% - Accent1 4 2 2 4 3 6 3" xfId="32988" xr:uid="{00000000-0005-0000-0000-000037800000}"/>
    <cellStyle name="20% - Accent1 4 2 2 4 3 7" xfId="32989" xr:uid="{00000000-0005-0000-0000-000038800000}"/>
    <cellStyle name="20% - Accent1 4 2 2 4 3 7 2" xfId="32990" xr:uid="{00000000-0005-0000-0000-000039800000}"/>
    <cellStyle name="20% - Accent1 4 2 2 4 3 8" xfId="32991" xr:uid="{00000000-0005-0000-0000-00003A800000}"/>
    <cellStyle name="20% - Accent1 4 2 2 4 3 8 2" xfId="32992" xr:uid="{00000000-0005-0000-0000-00003B800000}"/>
    <cellStyle name="20% - Accent1 4 2 2 4 3 9" xfId="32993" xr:uid="{00000000-0005-0000-0000-00003C800000}"/>
    <cellStyle name="20% - Accent1 4 2 2 4 4" xfId="32994" xr:uid="{00000000-0005-0000-0000-00003D800000}"/>
    <cellStyle name="20% - Accent1 4 2 2 4 4 2" xfId="32995" xr:uid="{00000000-0005-0000-0000-00003E800000}"/>
    <cellStyle name="20% - Accent1 4 2 2 4 4 2 2" xfId="32996" xr:uid="{00000000-0005-0000-0000-00003F800000}"/>
    <cellStyle name="20% - Accent1 4 2 2 4 4 2 2 2" xfId="32997" xr:uid="{00000000-0005-0000-0000-000040800000}"/>
    <cellStyle name="20% - Accent1 4 2 2 4 4 2 3" xfId="32998" xr:uid="{00000000-0005-0000-0000-000041800000}"/>
    <cellStyle name="20% - Accent1 4 2 2 4 4 3" xfId="32999" xr:uid="{00000000-0005-0000-0000-000042800000}"/>
    <cellStyle name="20% - Accent1 4 2 2 4 4 3 2" xfId="33000" xr:uid="{00000000-0005-0000-0000-000043800000}"/>
    <cellStyle name="20% - Accent1 4 2 2 4 4 4" xfId="33001" xr:uid="{00000000-0005-0000-0000-000044800000}"/>
    <cellStyle name="20% - Accent1 4 2 2 4 5" xfId="33002" xr:uid="{00000000-0005-0000-0000-000045800000}"/>
    <cellStyle name="20% - Accent1 4 2 2 4 5 2" xfId="33003" xr:uid="{00000000-0005-0000-0000-000046800000}"/>
    <cellStyle name="20% - Accent1 4 2 2 4 5 2 2" xfId="33004" xr:uid="{00000000-0005-0000-0000-000047800000}"/>
    <cellStyle name="20% - Accent1 4 2 2 4 5 2 2 2" xfId="33005" xr:uid="{00000000-0005-0000-0000-000048800000}"/>
    <cellStyle name="20% - Accent1 4 2 2 4 5 2 3" xfId="33006" xr:uid="{00000000-0005-0000-0000-000049800000}"/>
    <cellStyle name="20% - Accent1 4 2 2 4 5 3" xfId="33007" xr:uid="{00000000-0005-0000-0000-00004A800000}"/>
    <cellStyle name="20% - Accent1 4 2 2 4 5 3 2" xfId="33008" xr:uid="{00000000-0005-0000-0000-00004B800000}"/>
    <cellStyle name="20% - Accent1 4 2 2 4 5 4" xfId="33009" xr:uid="{00000000-0005-0000-0000-00004C800000}"/>
    <cellStyle name="20% - Accent1 4 2 2 4 6" xfId="33010" xr:uid="{00000000-0005-0000-0000-00004D800000}"/>
    <cellStyle name="20% - Accent1 4 2 2 4 6 2" xfId="33011" xr:uid="{00000000-0005-0000-0000-00004E800000}"/>
    <cellStyle name="20% - Accent1 4 2 2 4 6 2 2" xfId="33012" xr:uid="{00000000-0005-0000-0000-00004F800000}"/>
    <cellStyle name="20% - Accent1 4 2 2 4 6 2 2 2" xfId="33013" xr:uid="{00000000-0005-0000-0000-000050800000}"/>
    <cellStyle name="20% - Accent1 4 2 2 4 6 2 3" xfId="33014" xr:uid="{00000000-0005-0000-0000-000051800000}"/>
    <cellStyle name="20% - Accent1 4 2 2 4 6 3" xfId="33015" xr:uid="{00000000-0005-0000-0000-000052800000}"/>
    <cellStyle name="20% - Accent1 4 2 2 4 6 3 2" xfId="33016" xr:uid="{00000000-0005-0000-0000-000053800000}"/>
    <cellStyle name="20% - Accent1 4 2 2 4 6 4" xfId="33017" xr:uid="{00000000-0005-0000-0000-000054800000}"/>
    <cellStyle name="20% - Accent1 4 2 2 4 7" xfId="33018" xr:uid="{00000000-0005-0000-0000-000055800000}"/>
    <cellStyle name="20% - Accent1 4 2 2 4 7 2" xfId="33019" xr:uid="{00000000-0005-0000-0000-000056800000}"/>
    <cellStyle name="20% - Accent1 4 2 2 4 7 2 2" xfId="33020" xr:uid="{00000000-0005-0000-0000-000057800000}"/>
    <cellStyle name="20% - Accent1 4 2 2 4 7 3" xfId="33021" xr:uid="{00000000-0005-0000-0000-000058800000}"/>
    <cellStyle name="20% - Accent1 4 2 2 4 8" xfId="33022" xr:uid="{00000000-0005-0000-0000-000059800000}"/>
    <cellStyle name="20% - Accent1 4 2 2 4 8 2" xfId="33023" xr:uid="{00000000-0005-0000-0000-00005A800000}"/>
    <cellStyle name="20% - Accent1 4 2 2 4 8 2 2" xfId="33024" xr:uid="{00000000-0005-0000-0000-00005B800000}"/>
    <cellStyle name="20% - Accent1 4 2 2 4 8 3" xfId="33025" xr:uid="{00000000-0005-0000-0000-00005C800000}"/>
    <cellStyle name="20% - Accent1 4 2 2 4 9" xfId="33026" xr:uid="{00000000-0005-0000-0000-00005D800000}"/>
    <cellStyle name="20% - Accent1 4 2 2 4 9 2" xfId="33027" xr:uid="{00000000-0005-0000-0000-00005E800000}"/>
    <cellStyle name="20% - Accent1 4 2 2 5" xfId="33028" xr:uid="{00000000-0005-0000-0000-00005F800000}"/>
    <cellStyle name="20% - Accent1 4 2 2 5 10" xfId="33029" xr:uid="{00000000-0005-0000-0000-000060800000}"/>
    <cellStyle name="20% - Accent1 4 2 2 5 10 2" xfId="33030" xr:uid="{00000000-0005-0000-0000-000061800000}"/>
    <cellStyle name="20% - Accent1 4 2 2 5 11" xfId="33031" xr:uid="{00000000-0005-0000-0000-000062800000}"/>
    <cellStyle name="20% - Accent1 4 2 2 5 2" xfId="33032" xr:uid="{00000000-0005-0000-0000-000063800000}"/>
    <cellStyle name="20% - Accent1 4 2 2 5 2 2" xfId="33033" xr:uid="{00000000-0005-0000-0000-000064800000}"/>
    <cellStyle name="20% - Accent1 4 2 2 5 2 2 2" xfId="33034" xr:uid="{00000000-0005-0000-0000-000065800000}"/>
    <cellStyle name="20% - Accent1 4 2 2 5 2 2 2 2" xfId="33035" xr:uid="{00000000-0005-0000-0000-000066800000}"/>
    <cellStyle name="20% - Accent1 4 2 2 5 2 2 2 2 2" xfId="33036" xr:uid="{00000000-0005-0000-0000-000067800000}"/>
    <cellStyle name="20% - Accent1 4 2 2 5 2 2 2 3" xfId="33037" xr:uid="{00000000-0005-0000-0000-000068800000}"/>
    <cellStyle name="20% - Accent1 4 2 2 5 2 2 3" xfId="33038" xr:uid="{00000000-0005-0000-0000-000069800000}"/>
    <cellStyle name="20% - Accent1 4 2 2 5 2 2 3 2" xfId="33039" xr:uid="{00000000-0005-0000-0000-00006A800000}"/>
    <cellStyle name="20% - Accent1 4 2 2 5 2 2 4" xfId="33040" xr:uid="{00000000-0005-0000-0000-00006B800000}"/>
    <cellStyle name="20% - Accent1 4 2 2 5 2 3" xfId="33041" xr:uid="{00000000-0005-0000-0000-00006C800000}"/>
    <cellStyle name="20% - Accent1 4 2 2 5 2 3 2" xfId="33042" xr:uid="{00000000-0005-0000-0000-00006D800000}"/>
    <cellStyle name="20% - Accent1 4 2 2 5 2 3 2 2" xfId="33043" xr:uid="{00000000-0005-0000-0000-00006E800000}"/>
    <cellStyle name="20% - Accent1 4 2 2 5 2 3 2 2 2" xfId="33044" xr:uid="{00000000-0005-0000-0000-00006F800000}"/>
    <cellStyle name="20% - Accent1 4 2 2 5 2 3 2 3" xfId="33045" xr:uid="{00000000-0005-0000-0000-000070800000}"/>
    <cellStyle name="20% - Accent1 4 2 2 5 2 3 3" xfId="33046" xr:uid="{00000000-0005-0000-0000-000071800000}"/>
    <cellStyle name="20% - Accent1 4 2 2 5 2 3 3 2" xfId="33047" xr:uid="{00000000-0005-0000-0000-000072800000}"/>
    <cellStyle name="20% - Accent1 4 2 2 5 2 3 4" xfId="33048" xr:uid="{00000000-0005-0000-0000-000073800000}"/>
    <cellStyle name="20% - Accent1 4 2 2 5 2 4" xfId="33049" xr:uid="{00000000-0005-0000-0000-000074800000}"/>
    <cellStyle name="20% - Accent1 4 2 2 5 2 4 2" xfId="33050" xr:uid="{00000000-0005-0000-0000-000075800000}"/>
    <cellStyle name="20% - Accent1 4 2 2 5 2 4 2 2" xfId="33051" xr:uid="{00000000-0005-0000-0000-000076800000}"/>
    <cellStyle name="20% - Accent1 4 2 2 5 2 4 2 2 2" xfId="33052" xr:uid="{00000000-0005-0000-0000-000077800000}"/>
    <cellStyle name="20% - Accent1 4 2 2 5 2 4 2 3" xfId="33053" xr:uid="{00000000-0005-0000-0000-000078800000}"/>
    <cellStyle name="20% - Accent1 4 2 2 5 2 4 3" xfId="33054" xr:uid="{00000000-0005-0000-0000-000079800000}"/>
    <cellStyle name="20% - Accent1 4 2 2 5 2 4 3 2" xfId="33055" xr:uid="{00000000-0005-0000-0000-00007A800000}"/>
    <cellStyle name="20% - Accent1 4 2 2 5 2 4 4" xfId="33056" xr:uid="{00000000-0005-0000-0000-00007B800000}"/>
    <cellStyle name="20% - Accent1 4 2 2 5 2 5" xfId="33057" xr:uid="{00000000-0005-0000-0000-00007C800000}"/>
    <cellStyle name="20% - Accent1 4 2 2 5 2 5 2" xfId="33058" xr:uid="{00000000-0005-0000-0000-00007D800000}"/>
    <cellStyle name="20% - Accent1 4 2 2 5 2 5 2 2" xfId="33059" xr:uid="{00000000-0005-0000-0000-00007E800000}"/>
    <cellStyle name="20% - Accent1 4 2 2 5 2 5 3" xfId="33060" xr:uid="{00000000-0005-0000-0000-00007F800000}"/>
    <cellStyle name="20% - Accent1 4 2 2 5 2 6" xfId="33061" xr:uid="{00000000-0005-0000-0000-000080800000}"/>
    <cellStyle name="20% - Accent1 4 2 2 5 2 6 2" xfId="33062" xr:uid="{00000000-0005-0000-0000-000081800000}"/>
    <cellStyle name="20% - Accent1 4 2 2 5 2 6 2 2" xfId="33063" xr:uid="{00000000-0005-0000-0000-000082800000}"/>
    <cellStyle name="20% - Accent1 4 2 2 5 2 6 3" xfId="33064" xr:uid="{00000000-0005-0000-0000-000083800000}"/>
    <cellStyle name="20% - Accent1 4 2 2 5 2 7" xfId="33065" xr:uid="{00000000-0005-0000-0000-000084800000}"/>
    <cellStyle name="20% - Accent1 4 2 2 5 2 7 2" xfId="33066" xr:uid="{00000000-0005-0000-0000-000085800000}"/>
    <cellStyle name="20% - Accent1 4 2 2 5 2 8" xfId="33067" xr:uid="{00000000-0005-0000-0000-000086800000}"/>
    <cellStyle name="20% - Accent1 4 2 2 5 2 8 2" xfId="33068" xr:uid="{00000000-0005-0000-0000-000087800000}"/>
    <cellStyle name="20% - Accent1 4 2 2 5 2 9" xfId="33069" xr:uid="{00000000-0005-0000-0000-000088800000}"/>
    <cellStyle name="20% - Accent1 4 2 2 5 3" xfId="33070" xr:uid="{00000000-0005-0000-0000-000089800000}"/>
    <cellStyle name="20% - Accent1 4 2 2 5 3 2" xfId="33071" xr:uid="{00000000-0005-0000-0000-00008A800000}"/>
    <cellStyle name="20% - Accent1 4 2 2 5 3 2 2" xfId="33072" xr:uid="{00000000-0005-0000-0000-00008B800000}"/>
    <cellStyle name="20% - Accent1 4 2 2 5 3 2 2 2" xfId="33073" xr:uid="{00000000-0005-0000-0000-00008C800000}"/>
    <cellStyle name="20% - Accent1 4 2 2 5 3 2 2 2 2" xfId="33074" xr:uid="{00000000-0005-0000-0000-00008D800000}"/>
    <cellStyle name="20% - Accent1 4 2 2 5 3 2 2 3" xfId="33075" xr:uid="{00000000-0005-0000-0000-00008E800000}"/>
    <cellStyle name="20% - Accent1 4 2 2 5 3 2 3" xfId="33076" xr:uid="{00000000-0005-0000-0000-00008F800000}"/>
    <cellStyle name="20% - Accent1 4 2 2 5 3 2 3 2" xfId="33077" xr:uid="{00000000-0005-0000-0000-000090800000}"/>
    <cellStyle name="20% - Accent1 4 2 2 5 3 2 4" xfId="33078" xr:uid="{00000000-0005-0000-0000-000091800000}"/>
    <cellStyle name="20% - Accent1 4 2 2 5 3 3" xfId="33079" xr:uid="{00000000-0005-0000-0000-000092800000}"/>
    <cellStyle name="20% - Accent1 4 2 2 5 3 3 2" xfId="33080" xr:uid="{00000000-0005-0000-0000-000093800000}"/>
    <cellStyle name="20% - Accent1 4 2 2 5 3 3 2 2" xfId="33081" xr:uid="{00000000-0005-0000-0000-000094800000}"/>
    <cellStyle name="20% - Accent1 4 2 2 5 3 3 2 2 2" xfId="33082" xr:uid="{00000000-0005-0000-0000-000095800000}"/>
    <cellStyle name="20% - Accent1 4 2 2 5 3 3 2 3" xfId="33083" xr:uid="{00000000-0005-0000-0000-000096800000}"/>
    <cellStyle name="20% - Accent1 4 2 2 5 3 3 3" xfId="33084" xr:uid="{00000000-0005-0000-0000-000097800000}"/>
    <cellStyle name="20% - Accent1 4 2 2 5 3 3 3 2" xfId="33085" xr:uid="{00000000-0005-0000-0000-000098800000}"/>
    <cellStyle name="20% - Accent1 4 2 2 5 3 3 4" xfId="33086" xr:uid="{00000000-0005-0000-0000-000099800000}"/>
    <cellStyle name="20% - Accent1 4 2 2 5 3 4" xfId="33087" xr:uid="{00000000-0005-0000-0000-00009A800000}"/>
    <cellStyle name="20% - Accent1 4 2 2 5 3 4 2" xfId="33088" xr:uid="{00000000-0005-0000-0000-00009B800000}"/>
    <cellStyle name="20% - Accent1 4 2 2 5 3 4 2 2" xfId="33089" xr:uid="{00000000-0005-0000-0000-00009C800000}"/>
    <cellStyle name="20% - Accent1 4 2 2 5 3 4 2 2 2" xfId="33090" xr:uid="{00000000-0005-0000-0000-00009D800000}"/>
    <cellStyle name="20% - Accent1 4 2 2 5 3 4 2 3" xfId="33091" xr:uid="{00000000-0005-0000-0000-00009E800000}"/>
    <cellStyle name="20% - Accent1 4 2 2 5 3 4 3" xfId="33092" xr:uid="{00000000-0005-0000-0000-00009F800000}"/>
    <cellStyle name="20% - Accent1 4 2 2 5 3 4 3 2" xfId="33093" xr:uid="{00000000-0005-0000-0000-0000A0800000}"/>
    <cellStyle name="20% - Accent1 4 2 2 5 3 4 4" xfId="33094" xr:uid="{00000000-0005-0000-0000-0000A1800000}"/>
    <cellStyle name="20% - Accent1 4 2 2 5 3 5" xfId="33095" xr:uid="{00000000-0005-0000-0000-0000A2800000}"/>
    <cellStyle name="20% - Accent1 4 2 2 5 3 5 2" xfId="33096" xr:uid="{00000000-0005-0000-0000-0000A3800000}"/>
    <cellStyle name="20% - Accent1 4 2 2 5 3 5 2 2" xfId="33097" xr:uid="{00000000-0005-0000-0000-0000A4800000}"/>
    <cellStyle name="20% - Accent1 4 2 2 5 3 5 3" xfId="33098" xr:uid="{00000000-0005-0000-0000-0000A5800000}"/>
    <cellStyle name="20% - Accent1 4 2 2 5 3 6" xfId="33099" xr:uid="{00000000-0005-0000-0000-0000A6800000}"/>
    <cellStyle name="20% - Accent1 4 2 2 5 3 6 2" xfId="33100" xr:uid="{00000000-0005-0000-0000-0000A7800000}"/>
    <cellStyle name="20% - Accent1 4 2 2 5 3 6 2 2" xfId="33101" xr:uid="{00000000-0005-0000-0000-0000A8800000}"/>
    <cellStyle name="20% - Accent1 4 2 2 5 3 6 3" xfId="33102" xr:uid="{00000000-0005-0000-0000-0000A9800000}"/>
    <cellStyle name="20% - Accent1 4 2 2 5 3 7" xfId="33103" xr:uid="{00000000-0005-0000-0000-0000AA800000}"/>
    <cellStyle name="20% - Accent1 4 2 2 5 3 7 2" xfId="33104" xr:uid="{00000000-0005-0000-0000-0000AB800000}"/>
    <cellStyle name="20% - Accent1 4 2 2 5 3 8" xfId="33105" xr:uid="{00000000-0005-0000-0000-0000AC800000}"/>
    <cellStyle name="20% - Accent1 4 2 2 5 3 8 2" xfId="33106" xr:uid="{00000000-0005-0000-0000-0000AD800000}"/>
    <cellStyle name="20% - Accent1 4 2 2 5 3 9" xfId="33107" xr:uid="{00000000-0005-0000-0000-0000AE800000}"/>
    <cellStyle name="20% - Accent1 4 2 2 5 4" xfId="33108" xr:uid="{00000000-0005-0000-0000-0000AF800000}"/>
    <cellStyle name="20% - Accent1 4 2 2 5 4 2" xfId="33109" xr:uid="{00000000-0005-0000-0000-0000B0800000}"/>
    <cellStyle name="20% - Accent1 4 2 2 5 4 2 2" xfId="33110" xr:uid="{00000000-0005-0000-0000-0000B1800000}"/>
    <cellStyle name="20% - Accent1 4 2 2 5 4 2 2 2" xfId="33111" xr:uid="{00000000-0005-0000-0000-0000B2800000}"/>
    <cellStyle name="20% - Accent1 4 2 2 5 4 2 3" xfId="33112" xr:uid="{00000000-0005-0000-0000-0000B3800000}"/>
    <cellStyle name="20% - Accent1 4 2 2 5 4 3" xfId="33113" xr:uid="{00000000-0005-0000-0000-0000B4800000}"/>
    <cellStyle name="20% - Accent1 4 2 2 5 4 3 2" xfId="33114" xr:uid="{00000000-0005-0000-0000-0000B5800000}"/>
    <cellStyle name="20% - Accent1 4 2 2 5 4 4" xfId="33115" xr:uid="{00000000-0005-0000-0000-0000B6800000}"/>
    <cellStyle name="20% - Accent1 4 2 2 5 5" xfId="33116" xr:uid="{00000000-0005-0000-0000-0000B7800000}"/>
    <cellStyle name="20% - Accent1 4 2 2 5 5 2" xfId="33117" xr:uid="{00000000-0005-0000-0000-0000B8800000}"/>
    <cellStyle name="20% - Accent1 4 2 2 5 5 2 2" xfId="33118" xr:uid="{00000000-0005-0000-0000-0000B9800000}"/>
    <cellStyle name="20% - Accent1 4 2 2 5 5 2 2 2" xfId="33119" xr:uid="{00000000-0005-0000-0000-0000BA800000}"/>
    <cellStyle name="20% - Accent1 4 2 2 5 5 2 3" xfId="33120" xr:uid="{00000000-0005-0000-0000-0000BB800000}"/>
    <cellStyle name="20% - Accent1 4 2 2 5 5 3" xfId="33121" xr:uid="{00000000-0005-0000-0000-0000BC800000}"/>
    <cellStyle name="20% - Accent1 4 2 2 5 5 3 2" xfId="33122" xr:uid="{00000000-0005-0000-0000-0000BD800000}"/>
    <cellStyle name="20% - Accent1 4 2 2 5 5 4" xfId="33123" xr:uid="{00000000-0005-0000-0000-0000BE800000}"/>
    <cellStyle name="20% - Accent1 4 2 2 5 6" xfId="33124" xr:uid="{00000000-0005-0000-0000-0000BF800000}"/>
    <cellStyle name="20% - Accent1 4 2 2 5 6 2" xfId="33125" xr:uid="{00000000-0005-0000-0000-0000C0800000}"/>
    <cellStyle name="20% - Accent1 4 2 2 5 6 2 2" xfId="33126" xr:uid="{00000000-0005-0000-0000-0000C1800000}"/>
    <cellStyle name="20% - Accent1 4 2 2 5 6 2 2 2" xfId="33127" xr:uid="{00000000-0005-0000-0000-0000C2800000}"/>
    <cellStyle name="20% - Accent1 4 2 2 5 6 2 3" xfId="33128" xr:uid="{00000000-0005-0000-0000-0000C3800000}"/>
    <cellStyle name="20% - Accent1 4 2 2 5 6 3" xfId="33129" xr:uid="{00000000-0005-0000-0000-0000C4800000}"/>
    <cellStyle name="20% - Accent1 4 2 2 5 6 3 2" xfId="33130" xr:uid="{00000000-0005-0000-0000-0000C5800000}"/>
    <cellStyle name="20% - Accent1 4 2 2 5 6 4" xfId="33131" xr:uid="{00000000-0005-0000-0000-0000C6800000}"/>
    <cellStyle name="20% - Accent1 4 2 2 5 7" xfId="33132" xr:uid="{00000000-0005-0000-0000-0000C7800000}"/>
    <cellStyle name="20% - Accent1 4 2 2 5 7 2" xfId="33133" xr:uid="{00000000-0005-0000-0000-0000C8800000}"/>
    <cellStyle name="20% - Accent1 4 2 2 5 7 2 2" xfId="33134" xr:uid="{00000000-0005-0000-0000-0000C9800000}"/>
    <cellStyle name="20% - Accent1 4 2 2 5 7 3" xfId="33135" xr:uid="{00000000-0005-0000-0000-0000CA800000}"/>
    <cellStyle name="20% - Accent1 4 2 2 5 8" xfId="33136" xr:uid="{00000000-0005-0000-0000-0000CB800000}"/>
    <cellStyle name="20% - Accent1 4 2 2 5 8 2" xfId="33137" xr:uid="{00000000-0005-0000-0000-0000CC800000}"/>
    <cellStyle name="20% - Accent1 4 2 2 5 8 2 2" xfId="33138" xr:uid="{00000000-0005-0000-0000-0000CD800000}"/>
    <cellStyle name="20% - Accent1 4 2 2 5 8 3" xfId="33139" xr:uid="{00000000-0005-0000-0000-0000CE800000}"/>
    <cellStyle name="20% - Accent1 4 2 2 5 9" xfId="33140" xr:uid="{00000000-0005-0000-0000-0000CF800000}"/>
    <cellStyle name="20% - Accent1 4 2 2 5 9 2" xfId="33141" xr:uid="{00000000-0005-0000-0000-0000D0800000}"/>
    <cellStyle name="20% - Accent1 4 2 2 6" xfId="33142" xr:uid="{00000000-0005-0000-0000-0000D1800000}"/>
    <cellStyle name="20% - Accent1 4 2 2 6 10" xfId="33143" xr:uid="{00000000-0005-0000-0000-0000D2800000}"/>
    <cellStyle name="20% - Accent1 4 2 2 6 10 2" xfId="33144" xr:uid="{00000000-0005-0000-0000-0000D3800000}"/>
    <cellStyle name="20% - Accent1 4 2 2 6 11" xfId="33145" xr:uid="{00000000-0005-0000-0000-0000D4800000}"/>
    <cellStyle name="20% - Accent1 4 2 2 6 2" xfId="33146" xr:uid="{00000000-0005-0000-0000-0000D5800000}"/>
    <cellStyle name="20% - Accent1 4 2 2 6 2 2" xfId="33147" xr:uid="{00000000-0005-0000-0000-0000D6800000}"/>
    <cellStyle name="20% - Accent1 4 2 2 6 2 2 2" xfId="33148" xr:uid="{00000000-0005-0000-0000-0000D7800000}"/>
    <cellStyle name="20% - Accent1 4 2 2 6 2 2 2 2" xfId="33149" xr:uid="{00000000-0005-0000-0000-0000D8800000}"/>
    <cellStyle name="20% - Accent1 4 2 2 6 2 2 2 2 2" xfId="33150" xr:uid="{00000000-0005-0000-0000-0000D9800000}"/>
    <cellStyle name="20% - Accent1 4 2 2 6 2 2 2 3" xfId="33151" xr:uid="{00000000-0005-0000-0000-0000DA800000}"/>
    <cellStyle name="20% - Accent1 4 2 2 6 2 2 3" xfId="33152" xr:uid="{00000000-0005-0000-0000-0000DB800000}"/>
    <cellStyle name="20% - Accent1 4 2 2 6 2 2 3 2" xfId="33153" xr:uid="{00000000-0005-0000-0000-0000DC800000}"/>
    <cellStyle name="20% - Accent1 4 2 2 6 2 2 4" xfId="33154" xr:uid="{00000000-0005-0000-0000-0000DD800000}"/>
    <cellStyle name="20% - Accent1 4 2 2 6 2 3" xfId="33155" xr:uid="{00000000-0005-0000-0000-0000DE800000}"/>
    <cellStyle name="20% - Accent1 4 2 2 6 2 3 2" xfId="33156" xr:uid="{00000000-0005-0000-0000-0000DF800000}"/>
    <cellStyle name="20% - Accent1 4 2 2 6 2 3 2 2" xfId="33157" xr:uid="{00000000-0005-0000-0000-0000E0800000}"/>
    <cellStyle name="20% - Accent1 4 2 2 6 2 3 2 2 2" xfId="33158" xr:uid="{00000000-0005-0000-0000-0000E1800000}"/>
    <cellStyle name="20% - Accent1 4 2 2 6 2 3 2 3" xfId="33159" xr:uid="{00000000-0005-0000-0000-0000E2800000}"/>
    <cellStyle name="20% - Accent1 4 2 2 6 2 3 3" xfId="33160" xr:uid="{00000000-0005-0000-0000-0000E3800000}"/>
    <cellStyle name="20% - Accent1 4 2 2 6 2 3 3 2" xfId="33161" xr:uid="{00000000-0005-0000-0000-0000E4800000}"/>
    <cellStyle name="20% - Accent1 4 2 2 6 2 3 4" xfId="33162" xr:uid="{00000000-0005-0000-0000-0000E5800000}"/>
    <cellStyle name="20% - Accent1 4 2 2 6 2 4" xfId="33163" xr:uid="{00000000-0005-0000-0000-0000E6800000}"/>
    <cellStyle name="20% - Accent1 4 2 2 6 2 4 2" xfId="33164" xr:uid="{00000000-0005-0000-0000-0000E7800000}"/>
    <cellStyle name="20% - Accent1 4 2 2 6 2 4 2 2" xfId="33165" xr:uid="{00000000-0005-0000-0000-0000E8800000}"/>
    <cellStyle name="20% - Accent1 4 2 2 6 2 4 2 2 2" xfId="33166" xr:uid="{00000000-0005-0000-0000-0000E9800000}"/>
    <cellStyle name="20% - Accent1 4 2 2 6 2 4 2 3" xfId="33167" xr:uid="{00000000-0005-0000-0000-0000EA800000}"/>
    <cellStyle name="20% - Accent1 4 2 2 6 2 4 3" xfId="33168" xr:uid="{00000000-0005-0000-0000-0000EB800000}"/>
    <cellStyle name="20% - Accent1 4 2 2 6 2 4 3 2" xfId="33169" xr:uid="{00000000-0005-0000-0000-0000EC800000}"/>
    <cellStyle name="20% - Accent1 4 2 2 6 2 4 4" xfId="33170" xr:uid="{00000000-0005-0000-0000-0000ED800000}"/>
    <cellStyle name="20% - Accent1 4 2 2 6 2 5" xfId="33171" xr:uid="{00000000-0005-0000-0000-0000EE800000}"/>
    <cellStyle name="20% - Accent1 4 2 2 6 2 5 2" xfId="33172" xr:uid="{00000000-0005-0000-0000-0000EF800000}"/>
    <cellStyle name="20% - Accent1 4 2 2 6 2 5 2 2" xfId="33173" xr:uid="{00000000-0005-0000-0000-0000F0800000}"/>
    <cellStyle name="20% - Accent1 4 2 2 6 2 5 3" xfId="33174" xr:uid="{00000000-0005-0000-0000-0000F1800000}"/>
    <cellStyle name="20% - Accent1 4 2 2 6 2 6" xfId="33175" xr:uid="{00000000-0005-0000-0000-0000F2800000}"/>
    <cellStyle name="20% - Accent1 4 2 2 6 2 6 2" xfId="33176" xr:uid="{00000000-0005-0000-0000-0000F3800000}"/>
    <cellStyle name="20% - Accent1 4 2 2 6 2 6 2 2" xfId="33177" xr:uid="{00000000-0005-0000-0000-0000F4800000}"/>
    <cellStyle name="20% - Accent1 4 2 2 6 2 6 3" xfId="33178" xr:uid="{00000000-0005-0000-0000-0000F5800000}"/>
    <cellStyle name="20% - Accent1 4 2 2 6 2 7" xfId="33179" xr:uid="{00000000-0005-0000-0000-0000F6800000}"/>
    <cellStyle name="20% - Accent1 4 2 2 6 2 7 2" xfId="33180" xr:uid="{00000000-0005-0000-0000-0000F7800000}"/>
    <cellStyle name="20% - Accent1 4 2 2 6 2 8" xfId="33181" xr:uid="{00000000-0005-0000-0000-0000F8800000}"/>
    <cellStyle name="20% - Accent1 4 2 2 6 2 8 2" xfId="33182" xr:uid="{00000000-0005-0000-0000-0000F9800000}"/>
    <cellStyle name="20% - Accent1 4 2 2 6 2 9" xfId="33183" xr:uid="{00000000-0005-0000-0000-0000FA800000}"/>
    <cellStyle name="20% - Accent1 4 2 2 6 3" xfId="33184" xr:uid="{00000000-0005-0000-0000-0000FB800000}"/>
    <cellStyle name="20% - Accent1 4 2 2 6 3 2" xfId="33185" xr:uid="{00000000-0005-0000-0000-0000FC800000}"/>
    <cellStyle name="20% - Accent1 4 2 2 6 3 2 2" xfId="33186" xr:uid="{00000000-0005-0000-0000-0000FD800000}"/>
    <cellStyle name="20% - Accent1 4 2 2 6 3 2 2 2" xfId="33187" xr:uid="{00000000-0005-0000-0000-0000FE800000}"/>
    <cellStyle name="20% - Accent1 4 2 2 6 3 2 2 2 2" xfId="33188" xr:uid="{00000000-0005-0000-0000-0000FF800000}"/>
    <cellStyle name="20% - Accent1 4 2 2 6 3 2 2 3" xfId="33189" xr:uid="{00000000-0005-0000-0000-000000810000}"/>
    <cellStyle name="20% - Accent1 4 2 2 6 3 2 3" xfId="33190" xr:uid="{00000000-0005-0000-0000-000001810000}"/>
    <cellStyle name="20% - Accent1 4 2 2 6 3 2 3 2" xfId="33191" xr:uid="{00000000-0005-0000-0000-000002810000}"/>
    <cellStyle name="20% - Accent1 4 2 2 6 3 2 4" xfId="33192" xr:uid="{00000000-0005-0000-0000-000003810000}"/>
    <cellStyle name="20% - Accent1 4 2 2 6 3 3" xfId="33193" xr:uid="{00000000-0005-0000-0000-000004810000}"/>
    <cellStyle name="20% - Accent1 4 2 2 6 3 3 2" xfId="33194" xr:uid="{00000000-0005-0000-0000-000005810000}"/>
    <cellStyle name="20% - Accent1 4 2 2 6 3 3 2 2" xfId="33195" xr:uid="{00000000-0005-0000-0000-000006810000}"/>
    <cellStyle name="20% - Accent1 4 2 2 6 3 3 2 2 2" xfId="33196" xr:uid="{00000000-0005-0000-0000-000007810000}"/>
    <cellStyle name="20% - Accent1 4 2 2 6 3 3 2 3" xfId="33197" xr:uid="{00000000-0005-0000-0000-000008810000}"/>
    <cellStyle name="20% - Accent1 4 2 2 6 3 3 3" xfId="33198" xr:uid="{00000000-0005-0000-0000-000009810000}"/>
    <cellStyle name="20% - Accent1 4 2 2 6 3 3 3 2" xfId="33199" xr:uid="{00000000-0005-0000-0000-00000A810000}"/>
    <cellStyle name="20% - Accent1 4 2 2 6 3 3 4" xfId="33200" xr:uid="{00000000-0005-0000-0000-00000B810000}"/>
    <cellStyle name="20% - Accent1 4 2 2 6 3 4" xfId="33201" xr:uid="{00000000-0005-0000-0000-00000C810000}"/>
    <cellStyle name="20% - Accent1 4 2 2 6 3 4 2" xfId="33202" xr:uid="{00000000-0005-0000-0000-00000D810000}"/>
    <cellStyle name="20% - Accent1 4 2 2 6 3 4 2 2" xfId="33203" xr:uid="{00000000-0005-0000-0000-00000E810000}"/>
    <cellStyle name="20% - Accent1 4 2 2 6 3 4 2 2 2" xfId="33204" xr:uid="{00000000-0005-0000-0000-00000F810000}"/>
    <cellStyle name="20% - Accent1 4 2 2 6 3 4 2 3" xfId="33205" xr:uid="{00000000-0005-0000-0000-000010810000}"/>
    <cellStyle name="20% - Accent1 4 2 2 6 3 4 3" xfId="33206" xr:uid="{00000000-0005-0000-0000-000011810000}"/>
    <cellStyle name="20% - Accent1 4 2 2 6 3 4 3 2" xfId="33207" xr:uid="{00000000-0005-0000-0000-000012810000}"/>
    <cellStyle name="20% - Accent1 4 2 2 6 3 4 4" xfId="33208" xr:uid="{00000000-0005-0000-0000-000013810000}"/>
    <cellStyle name="20% - Accent1 4 2 2 6 3 5" xfId="33209" xr:uid="{00000000-0005-0000-0000-000014810000}"/>
    <cellStyle name="20% - Accent1 4 2 2 6 3 5 2" xfId="33210" xr:uid="{00000000-0005-0000-0000-000015810000}"/>
    <cellStyle name="20% - Accent1 4 2 2 6 3 5 2 2" xfId="33211" xr:uid="{00000000-0005-0000-0000-000016810000}"/>
    <cellStyle name="20% - Accent1 4 2 2 6 3 5 3" xfId="33212" xr:uid="{00000000-0005-0000-0000-000017810000}"/>
    <cellStyle name="20% - Accent1 4 2 2 6 3 6" xfId="33213" xr:uid="{00000000-0005-0000-0000-000018810000}"/>
    <cellStyle name="20% - Accent1 4 2 2 6 3 6 2" xfId="33214" xr:uid="{00000000-0005-0000-0000-000019810000}"/>
    <cellStyle name="20% - Accent1 4 2 2 6 3 6 2 2" xfId="33215" xr:uid="{00000000-0005-0000-0000-00001A810000}"/>
    <cellStyle name="20% - Accent1 4 2 2 6 3 6 3" xfId="33216" xr:uid="{00000000-0005-0000-0000-00001B810000}"/>
    <cellStyle name="20% - Accent1 4 2 2 6 3 7" xfId="33217" xr:uid="{00000000-0005-0000-0000-00001C810000}"/>
    <cellStyle name="20% - Accent1 4 2 2 6 3 7 2" xfId="33218" xr:uid="{00000000-0005-0000-0000-00001D810000}"/>
    <cellStyle name="20% - Accent1 4 2 2 6 3 8" xfId="33219" xr:uid="{00000000-0005-0000-0000-00001E810000}"/>
    <cellStyle name="20% - Accent1 4 2 2 6 3 8 2" xfId="33220" xr:uid="{00000000-0005-0000-0000-00001F810000}"/>
    <cellStyle name="20% - Accent1 4 2 2 6 3 9" xfId="33221" xr:uid="{00000000-0005-0000-0000-000020810000}"/>
    <cellStyle name="20% - Accent1 4 2 2 6 4" xfId="33222" xr:uid="{00000000-0005-0000-0000-000021810000}"/>
    <cellStyle name="20% - Accent1 4 2 2 6 4 2" xfId="33223" xr:uid="{00000000-0005-0000-0000-000022810000}"/>
    <cellStyle name="20% - Accent1 4 2 2 6 4 2 2" xfId="33224" xr:uid="{00000000-0005-0000-0000-000023810000}"/>
    <cellStyle name="20% - Accent1 4 2 2 6 4 2 2 2" xfId="33225" xr:uid="{00000000-0005-0000-0000-000024810000}"/>
    <cellStyle name="20% - Accent1 4 2 2 6 4 2 3" xfId="33226" xr:uid="{00000000-0005-0000-0000-000025810000}"/>
    <cellStyle name="20% - Accent1 4 2 2 6 4 3" xfId="33227" xr:uid="{00000000-0005-0000-0000-000026810000}"/>
    <cellStyle name="20% - Accent1 4 2 2 6 4 3 2" xfId="33228" xr:uid="{00000000-0005-0000-0000-000027810000}"/>
    <cellStyle name="20% - Accent1 4 2 2 6 4 4" xfId="33229" xr:uid="{00000000-0005-0000-0000-000028810000}"/>
    <cellStyle name="20% - Accent1 4 2 2 6 5" xfId="33230" xr:uid="{00000000-0005-0000-0000-000029810000}"/>
    <cellStyle name="20% - Accent1 4 2 2 6 5 2" xfId="33231" xr:uid="{00000000-0005-0000-0000-00002A810000}"/>
    <cellStyle name="20% - Accent1 4 2 2 6 5 2 2" xfId="33232" xr:uid="{00000000-0005-0000-0000-00002B810000}"/>
    <cellStyle name="20% - Accent1 4 2 2 6 5 2 2 2" xfId="33233" xr:uid="{00000000-0005-0000-0000-00002C810000}"/>
    <cellStyle name="20% - Accent1 4 2 2 6 5 2 3" xfId="33234" xr:uid="{00000000-0005-0000-0000-00002D810000}"/>
    <cellStyle name="20% - Accent1 4 2 2 6 5 3" xfId="33235" xr:uid="{00000000-0005-0000-0000-00002E810000}"/>
    <cellStyle name="20% - Accent1 4 2 2 6 5 3 2" xfId="33236" xr:uid="{00000000-0005-0000-0000-00002F810000}"/>
    <cellStyle name="20% - Accent1 4 2 2 6 5 4" xfId="33237" xr:uid="{00000000-0005-0000-0000-000030810000}"/>
    <cellStyle name="20% - Accent1 4 2 2 6 6" xfId="33238" xr:uid="{00000000-0005-0000-0000-000031810000}"/>
    <cellStyle name="20% - Accent1 4 2 2 6 6 2" xfId="33239" xr:uid="{00000000-0005-0000-0000-000032810000}"/>
    <cellStyle name="20% - Accent1 4 2 2 6 6 2 2" xfId="33240" xr:uid="{00000000-0005-0000-0000-000033810000}"/>
    <cellStyle name="20% - Accent1 4 2 2 6 6 2 2 2" xfId="33241" xr:uid="{00000000-0005-0000-0000-000034810000}"/>
    <cellStyle name="20% - Accent1 4 2 2 6 6 2 3" xfId="33242" xr:uid="{00000000-0005-0000-0000-000035810000}"/>
    <cellStyle name="20% - Accent1 4 2 2 6 6 3" xfId="33243" xr:uid="{00000000-0005-0000-0000-000036810000}"/>
    <cellStyle name="20% - Accent1 4 2 2 6 6 3 2" xfId="33244" xr:uid="{00000000-0005-0000-0000-000037810000}"/>
    <cellStyle name="20% - Accent1 4 2 2 6 6 4" xfId="33245" xr:uid="{00000000-0005-0000-0000-000038810000}"/>
    <cellStyle name="20% - Accent1 4 2 2 6 7" xfId="33246" xr:uid="{00000000-0005-0000-0000-000039810000}"/>
    <cellStyle name="20% - Accent1 4 2 2 6 7 2" xfId="33247" xr:uid="{00000000-0005-0000-0000-00003A810000}"/>
    <cellStyle name="20% - Accent1 4 2 2 6 7 2 2" xfId="33248" xr:uid="{00000000-0005-0000-0000-00003B810000}"/>
    <cellStyle name="20% - Accent1 4 2 2 6 7 3" xfId="33249" xr:uid="{00000000-0005-0000-0000-00003C810000}"/>
    <cellStyle name="20% - Accent1 4 2 2 6 8" xfId="33250" xr:uid="{00000000-0005-0000-0000-00003D810000}"/>
    <cellStyle name="20% - Accent1 4 2 2 6 8 2" xfId="33251" xr:uid="{00000000-0005-0000-0000-00003E810000}"/>
    <cellStyle name="20% - Accent1 4 2 2 6 8 2 2" xfId="33252" xr:uid="{00000000-0005-0000-0000-00003F810000}"/>
    <cellStyle name="20% - Accent1 4 2 2 6 8 3" xfId="33253" xr:uid="{00000000-0005-0000-0000-000040810000}"/>
    <cellStyle name="20% - Accent1 4 2 2 6 9" xfId="33254" xr:uid="{00000000-0005-0000-0000-000041810000}"/>
    <cellStyle name="20% - Accent1 4 2 2 6 9 2" xfId="33255" xr:uid="{00000000-0005-0000-0000-000042810000}"/>
    <cellStyle name="20% - Accent1 4 2 2 7" xfId="33256" xr:uid="{00000000-0005-0000-0000-000043810000}"/>
    <cellStyle name="20% - Accent1 4 2 2 7 2" xfId="33257" xr:uid="{00000000-0005-0000-0000-000044810000}"/>
    <cellStyle name="20% - Accent1 4 2 2 7 2 2" xfId="33258" xr:uid="{00000000-0005-0000-0000-000045810000}"/>
    <cellStyle name="20% - Accent1 4 2 2 7 2 2 2" xfId="33259" xr:uid="{00000000-0005-0000-0000-000046810000}"/>
    <cellStyle name="20% - Accent1 4 2 2 7 2 2 2 2" xfId="33260" xr:uid="{00000000-0005-0000-0000-000047810000}"/>
    <cellStyle name="20% - Accent1 4 2 2 7 2 2 3" xfId="33261" xr:uid="{00000000-0005-0000-0000-000048810000}"/>
    <cellStyle name="20% - Accent1 4 2 2 7 2 3" xfId="33262" xr:uid="{00000000-0005-0000-0000-000049810000}"/>
    <cellStyle name="20% - Accent1 4 2 2 7 2 3 2" xfId="33263" xr:uid="{00000000-0005-0000-0000-00004A810000}"/>
    <cellStyle name="20% - Accent1 4 2 2 7 2 4" xfId="33264" xr:uid="{00000000-0005-0000-0000-00004B810000}"/>
    <cellStyle name="20% - Accent1 4 2 2 7 3" xfId="33265" xr:uid="{00000000-0005-0000-0000-00004C810000}"/>
    <cellStyle name="20% - Accent1 4 2 2 7 3 2" xfId="33266" xr:uid="{00000000-0005-0000-0000-00004D810000}"/>
    <cellStyle name="20% - Accent1 4 2 2 7 3 2 2" xfId="33267" xr:uid="{00000000-0005-0000-0000-00004E810000}"/>
    <cellStyle name="20% - Accent1 4 2 2 7 3 2 2 2" xfId="33268" xr:uid="{00000000-0005-0000-0000-00004F810000}"/>
    <cellStyle name="20% - Accent1 4 2 2 7 3 2 3" xfId="33269" xr:uid="{00000000-0005-0000-0000-000050810000}"/>
    <cellStyle name="20% - Accent1 4 2 2 7 3 3" xfId="33270" xr:uid="{00000000-0005-0000-0000-000051810000}"/>
    <cellStyle name="20% - Accent1 4 2 2 7 3 3 2" xfId="33271" xr:uid="{00000000-0005-0000-0000-000052810000}"/>
    <cellStyle name="20% - Accent1 4 2 2 7 3 4" xfId="33272" xr:uid="{00000000-0005-0000-0000-000053810000}"/>
    <cellStyle name="20% - Accent1 4 2 2 7 4" xfId="33273" xr:uid="{00000000-0005-0000-0000-000054810000}"/>
    <cellStyle name="20% - Accent1 4 2 2 7 4 2" xfId="33274" xr:uid="{00000000-0005-0000-0000-000055810000}"/>
    <cellStyle name="20% - Accent1 4 2 2 7 4 2 2" xfId="33275" xr:uid="{00000000-0005-0000-0000-000056810000}"/>
    <cellStyle name="20% - Accent1 4 2 2 7 4 2 2 2" xfId="33276" xr:uid="{00000000-0005-0000-0000-000057810000}"/>
    <cellStyle name="20% - Accent1 4 2 2 7 4 2 3" xfId="33277" xr:uid="{00000000-0005-0000-0000-000058810000}"/>
    <cellStyle name="20% - Accent1 4 2 2 7 4 3" xfId="33278" xr:uid="{00000000-0005-0000-0000-000059810000}"/>
    <cellStyle name="20% - Accent1 4 2 2 7 4 3 2" xfId="33279" xr:uid="{00000000-0005-0000-0000-00005A810000}"/>
    <cellStyle name="20% - Accent1 4 2 2 7 4 4" xfId="33280" xr:uid="{00000000-0005-0000-0000-00005B810000}"/>
    <cellStyle name="20% - Accent1 4 2 2 7 5" xfId="33281" xr:uid="{00000000-0005-0000-0000-00005C810000}"/>
    <cellStyle name="20% - Accent1 4 2 2 7 5 2" xfId="33282" xr:uid="{00000000-0005-0000-0000-00005D810000}"/>
    <cellStyle name="20% - Accent1 4 2 2 7 5 2 2" xfId="33283" xr:uid="{00000000-0005-0000-0000-00005E810000}"/>
    <cellStyle name="20% - Accent1 4 2 2 7 5 3" xfId="33284" xr:uid="{00000000-0005-0000-0000-00005F810000}"/>
    <cellStyle name="20% - Accent1 4 2 2 7 6" xfId="33285" xr:uid="{00000000-0005-0000-0000-000060810000}"/>
    <cellStyle name="20% - Accent1 4 2 2 7 6 2" xfId="33286" xr:uid="{00000000-0005-0000-0000-000061810000}"/>
    <cellStyle name="20% - Accent1 4 2 2 7 6 2 2" xfId="33287" xr:uid="{00000000-0005-0000-0000-000062810000}"/>
    <cellStyle name="20% - Accent1 4 2 2 7 6 3" xfId="33288" xr:uid="{00000000-0005-0000-0000-000063810000}"/>
    <cellStyle name="20% - Accent1 4 2 2 7 7" xfId="33289" xr:uid="{00000000-0005-0000-0000-000064810000}"/>
    <cellStyle name="20% - Accent1 4 2 2 7 7 2" xfId="33290" xr:uid="{00000000-0005-0000-0000-000065810000}"/>
    <cellStyle name="20% - Accent1 4 2 2 7 8" xfId="33291" xr:uid="{00000000-0005-0000-0000-000066810000}"/>
    <cellStyle name="20% - Accent1 4 2 2 7 8 2" xfId="33292" xr:uid="{00000000-0005-0000-0000-000067810000}"/>
    <cellStyle name="20% - Accent1 4 2 2 7 9" xfId="33293" xr:uid="{00000000-0005-0000-0000-000068810000}"/>
    <cellStyle name="20% - Accent1 4 2 2 8" xfId="33294" xr:uid="{00000000-0005-0000-0000-000069810000}"/>
    <cellStyle name="20% - Accent1 4 2 2 8 2" xfId="33295" xr:uid="{00000000-0005-0000-0000-00006A810000}"/>
    <cellStyle name="20% - Accent1 4 2 2 8 2 2" xfId="33296" xr:uid="{00000000-0005-0000-0000-00006B810000}"/>
    <cellStyle name="20% - Accent1 4 2 2 8 2 2 2" xfId="33297" xr:uid="{00000000-0005-0000-0000-00006C810000}"/>
    <cellStyle name="20% - Accent1 4 2 2 8 2 2 2 2" xfId="33298" xr:uid="{00000000-0005-0000-0000-00006D810000}"/>
    <cellStyle name="20% - Accent1 4 2 2 8 2 2 3" xfId="33299" xr:uid="{00000000-0005-0000-0000-00006E810000}"/>
    <cellStyle name="20% - Accent1 4 2 2 8 2 3" xfId="33300" xr:uid="{00000000-0005-0000-0000-00006F810000}"/>
    <cellStyle name="20% - Accent1 4 2 2 8 2 3 2" xfId="33301" xr:uid="{00000000-0005-0000-0000-000070810000}"/>
    <cellStyle name="20% - Accent1 4 2 2 8 2 4" xfId="33302" xr:uid="{00000000-0005-0000-0000-000071810000}"/>
    <cellStyle name="20% - Accent1 4 2 2 8 3" xfId="33303" xr:uid="{00000000-0005-0000-0000-000072810000}"/>
    <cellStyle name="20% - Accent1 4 2 2 8 3 2" xfId="33304" xr:uid="{00000000-0005-0000-0000-000073810000}"/>
    <cellStyle name="20% - Accent1 4 2 2 8 3 2 2" xfId="33305" xr:uid="{00000000-0005-0000-0000-000074810000}"/>
    <cellStyle name="20% - Accent1 4 2 2 8 3 2 2 2" xfId="33306" xr:uid="{00000000-0005-0000-0000-000075810000}"/>
    <cellStyle name="20% - Accent1 4 2 2 8 3 2 3" xfId="33307" xr:uid="{00000000-0005-0000-0000-000076810000}"/>
    <cellStyle name="20% - Accent1 4 2 2 8 3 3" xfId="33308" xr:uid="{00000000-0005-0000-0000-000077810000}"/>
    <cellStyle name="20% - Accent1 4 2 2 8 3 3 2" xfId="33309" xr:uid="{00000000-0005-0000-0000-000078810000}"/>
    <cellStyle name="20% - Accent1 4 2 2 8 3 4" xfId="33310" xr:uid="{00000000-0005-0000-0000-000079810000}"/>
    <cellStyle name="20% - Accent1 4 2 2 8 4" xfId="33311" xr:uid="{00000000-0005-0000-0000-00007A810000}"/>
    <cellStyle name="20% - Accent1 4 2 2 8 4 2" xfId="33312" xr:uid="{00000000-0005-0000-0000-00007B810000}"/>
    <cellStyle name="20% - Accent1 4 2 2 8 4 2 2" xfId="33313" xr:uid="{00000000-0005-0000-0000-00007C810000}"/>
    <cellStyle name="20% - Accent1 4 2 2 8 4 2 2 2" xfId="33314" xr:uid="{00000000-0005-0000-0000-00007D810000}"/>
    <cellStyle name="20% - Accent1 4 2 2 8 4 2 3" xfId="33315" xr:uid="{00000000-0005-0000-0000-00007E810000}"/>
    <cellStyle name="20% - Accent1 4 2 2 8 4 3" xfId="33316" xr:uid="{00000000-0005-0000-0000-00007F810000}"/>
    <cellStyle name="20% - Accent1 4 2 2 8 4 3 2" xfId="33317" xr:uid="{00000000-0005-0000-0000-000080810000}"/>
    <cellStyle name="20% - Accent1 4 2 2 8 4 4" xfId="33318" xr:uid="{00000000-0005-0000-0000-000081810000}"/>
    <cellStyle name="20% - Accent1 4 2 2 8 5" xfId="33319" xr:uid="{00000000-0005-0000-0000-000082810000}"/>
    <cellStyle name="20% - Accent1 4 2 2 8 5 2" xfId="33320" xr:uid="{00000000-0005-0000-0000-000083810000}"/>
    <cellStyle name="20% - Accent1 4 2 2 8 5 2 2" xfId="33321" xr:uid="{00000000-0005-0000-0000-000084810000}"/>
    <cellStyle name="20% - Accent1 4 2 2 8 5 3" xfId="33322" xr:uid="{00000000-0005-0000-0000-000085810000}"/>
    <cellStyle name="20% - Accent1 4 2 2 8 6" xfId="33323" xr:uid="{00000000-0005-0000-0000-000086810000}"/>
    <cellStyle name="20% - Accent1 4 2 2 8 6 2" xfId="33324" xr:uid="{00000000-0005-0000-0000-000087810000}"/>
    <cellStyle name="20% - Accent1 4 2 2 8 6 2 2" xfId="33325" xr:uid="{00000000-0005-0000-0000-000088810000}"/>
    <cellStyle name="20% - Accent1 4 2 2 8 6 3" xfId="33326" xr:uid="{00000000-0005-0000-0000-000089810000}"/>
    <cellStyle name="20% - Accent1 4 2 2 8 7" xfId="33327" xr:uid="{00000000-0005-0000-0000-00008A810000}"/>
    <cellStyle name="20% - Accent1 4 2 2 8 7 2" xfId="33328" xr:uid="{00000000-0005-0000-0000-00008B810000}"/>
    <cellStyle name="20% - Accent1 4 2 2 8 8" xfId="33329" xr:uid="{00000000-0005-0000-0000-00008C810000}"/>
    <cellStyle name="20% - Accent1 4 2 2 8 8 2" xfId="33330" xr:uid="{00000000-0005-0000-0000-00008D810000}"/>
    <cellStyle name="20% - Accent1 4 2 2 8 9" xfId="33331" xr:uid="{00000000-0005-0000-0000-00008E810000}"/>
    <cellStyle name="20% - Accent1 4 2 2 9" xfId="33332" xr:uid="{00000000-0005-0000-0000-00008F810000}"/>
    <cellStyle name="20% - Accent1 4 2 2 9 2" xfId="33333" xr:uid="{00000000-0005-0000-0000-000090810000}"/>
    <cellStyle name="20% - Accent1 4 2 2 9 2 2" xfId="33334" xr:uid="{00000000-0005-0000-0000-000091810000}"/>
    <cellStyle name="20% - Accent1 4 2 2 9 2 2 2" xfId="33335" xr:uid="{00000000-0005-0000-0000-000092810000}"/>
    <cellStyle name="20% - Accent1 4 2 2 9 2 3" xfId="33336" xr:uid="{00000000-0005-0000-0000-000093810000}"/>
    <cellStyle name="20% - Accent1 4 2 2 9 3" xfId="33337" xr:uid="{00000000-0005-0000-0000-000094810000}"/>
    <cellStyle name="20% - Accent1 4 2 2 9 3 2" xfId="33338" xr:uid="{00000000-0005-0000-0000-000095810000}"/>
    <cellStyle name="20% - Accent1 4 2 2 9 4" xfId="33339" xr:uid="{00000000-0005-0000-0000-000096810000}"/>
    <cellStyle name="20% - Accent1 4 2 20" xfId="33340" xr:uid="{00000000-0005-0000-0000-000097810000}"/>
    <cellStyle name="20% - Accent1 4 2 3" xfId="33341" xr:uid="{00000000-0005-0000-0000-000098810000}"/>
    <cellStyle name="20% - Accent1 4 2 3 10" xfId="33342" xr:uid="{00000000-0005-0000-0000-000099810000}"/>
    <cellStyle name="20% - Accent1 4 2 3 10 2" xfId="33343" xr:uid="{00000000-0005-0000-0000-00009A810000}"/>
    <cellStyle name="20% - Accent1 4 2 3 10 2 2" xfId="33344" xr:uid="{00000000-0005-0000-0000-00009B810000}"/>
    <cellStyle name="20% - Accent1 4 2 3 10 2 2 2" xfId="33345" xr:uid="{00000000-0005-0000-0000-00009C810000}"/>
    <cellStyle name="20% - Accent1 4 2 3 10 2 3" xfId="33346" xr:uid="{00000000-0005-0000-0000-00009D810000}"/>
    <cellStyle name="20% - Accent1 4 2 3 10 3" xfId="33347" xr:uid="{00000000-0005-0000-0000-00009E810000}"/>
    <cellStyle name="20% - Accent1 4 2 3 10 3 2" xfId="33348" xr:uid="{00000000-0005-0000-0000-00009F810000}"/>
    <cellStyle name="20% - Accent1 4 2 3 10 4" xfId="33349" xr:uid="{00000000-0005-0000-0000-0000A0810000}"/>
    <cellStyle name="20% - Accent1 4 2 3 11" xfId="33350" xr:uid="{00000000-0005-0000-0000-0000A1810000}"/>
    <cellStyle name="20% - Accent1 4 2 3 11 2" xfId="33351" xr:uid="{00000000-0005-0000-0000-0000A2810000}"/>
    <cellStyle name="20% - Accent1 4 2 3 11 2 2" xfId="33352" xr:uid="{00000000-0005-0000-0000-0000A3810000}"/>
    <cellStyle name="20% - Accent1 4 2 3 11 2 2 2" xfId="33353" xr:uid="{00000000-0005-0000-0000-0000A4810000}"/>
    <cellStyle name="20% - Accent1 4 2 3 11 2 3" xfId="33354" xr:uid="{00000000-0005-0000-0000-0000A5810000}"/>
    <cellStyle name="20% - Accent1 4 2 3 11 3" xfId="33355" xr:uid="{00000000-0005-0000-0000-0000A6810000}"/>
    <cellStyle name="20% - Accent1 4 2 3 11 3 2" xfId="33356" xr:uid="{00000000-0005-0000-0000-0000A7810000}"/>
    <cellStyle name="20% - Accent1 4 2 3 11 4" xfId="33357" xr:uid="{00000000-0005-0000-0000-0000A8810000}"/>
    <cellStyle name="20% - Accent1 4 2 3 12" xfId="33358" xr:uid="{00000000-0005-0000-0000-0000A9810000}"/>
    <cellStyle name="20% - Accent1 4 2 3 12 2" xfId="33359" xr:uid="{00000000-0005-0000-0000-0000AA810000}"/>
    <cellStyle name="20% - Accent1 4 2 3 12 2 2" xfId="33360" xr:uid="{00000000-0005-0000-0000-0000AB810000}"/>
    <cellStyle name="20% - Accent1 4 2 3 12 3" xfId="33361" xr:uid="{00000000-0005-0000-0000-0000AC810000}"/>
    <cellStyle name="20% - Accent1 4 2 3 13" xfId="33362" xr:uid="{00000000-0005-0000-0000-0000AD810000}"/>
    <cellStyle name="20% - Accent1 4 2 3 13 2" xfId="33363" xr:uid="{00000000-0005-0000-0000-0000AE810000}"/>
    <cellStyle name="20% - Accent1 4 2 3 13 2 2" xfId="33364" xr:uid="{00000000-0005-0000-0000-0000AF810000}"/>
    <cellStyle name="20% - Accent1 4 2 3 13 3" xfId="33365" xr:uid="{00000000-0005-0000-0000-0000B0810000}"/>
    <cellStyle name="20% - Accent1 4 2 3 14" xfId="33366" xr:uid="{00000000-0005-0000-0000-0000B1810000}"/>
    <cellStyle name="20% - Accent1 4 2 3 14 2" xfId="33367" xr:uid="{00000000-0005-0000-0000-0000B2810000}"/>
    <cellStyle name="20% - Accent1 4 2 3 15" xfId="33368" xr:uid="{00000000-0005-0000-0000-0000B3810000}"/>
    <cellStyle name="20% - Accent1 4 2 3 15 2" xfId="33369" xr:uid="{00000000-0005-0000-0000-0000B4810000}"/>
    <cellStyle name="20% - Accent1 4 2 3 16" xfId="33370" xr:uid="{00000000-0005-0000-0000-0000B5810000}"/>
    <cellStyle name="20% - Accent1 4 2 3 2" xfId="33371" xr:uid="{00000000-0005-0000-0000-0000B6810000}"/>
    <cellStyle name="20% - Accent1 4 2 3 2 10" xfId="33372" xr:uid="{00000000-0005-0000-0000-0000B7810000}"/>
    <cellStyle name="20% - Accent1 4 2 3 2 10 2" xfId="33373" xr:uid="{00000000-0005-0000-0000-0000B8810000}"/>
    <cellStyle name="20% - Accent1 4 2 3 2 10 2 2" xfId="33374" xr:uid="{00000000-0005-0000-0000-0000B9810000}"/>
    <cellStyle name="20% - Accent1 4 2 3 2 10 2 2 2" xfId="33375" xr:uid="{00000000-0005-0000-0000-0000BA810000}"/>
    <cellStyle name="20% - Accent1 4 2 3 2 10 2 3" xfId="33376" xr:uid="{00000000-0005-0000-0000-0000BB810000}"/>
    <cellStyle name="20% - Accent1 4 2 3 2 10 3" xfId="33377" xr:uid="{00000000-0005-0000-0000-0000BC810000}"/>
    <cellStyle name="20% - Accent1 4 2 3 2 10 3 2" xfId="33378" xr:uid="{00000000-0005-0000-0000-0000BD810000}"/>
    <cellStyle name="20% - Accent1 4 2 3 2 10 4" xfId="33379" xr:uid="{00000000-0005-0000-0000-0000BE810000}"/>
    <cellStyle name="20% - Accent1 4 2 3 2 11" xfId="33380" xr:uid="{00000000-0005-0000-0000-0000BF810000}"/>
    <cellStyle name="20% - Accent1 4 2 3 2 11 2" xfId="33381" xr:uid="{00000000-0005-0000-0000-0000C0810000}"/>
    <cellStyle name="20% - Accent1 4 2 3 2 11 2 2" xfId="33382" xr:uid="{00000000-0005-0000-0000-0000C1810000}"/>
    <cellStyle name="20% - Accent1 4 2 3 2 11 3" xfId="33383" xr:uid="{00000000-0005-0000-0000-0000C2810000}"/>
    <cellStyle name="20% - Accent1 4 2 3 2 12" xfId="33384" xr:uid="{00000000-0005-0000-0000-0000C3810000}"/>
    <cellStyle name="20% - Accent1 4 2 3 2 12 2" xfId="33385" xr:uid="{00000000-0005-0000-0000-0000C4810000}"/>
    <cellStyle name="20% - Accent1 4 2 3 2 12 2 2" xfId="33386" xr:uid="{00000000-0005-0000-0000-0000C5810000}"/>
    <cellStyle name="20% - Accent1 4 2 3 2 12 3" xfId="33387" xr:uid="{00000000-0005-0000-0000-0000C6810000}"/>
    <cellStyle name="20% - Accent1 4 2 3 2 13" xfId="33388" xr:uid="{00000000-0005-0000-0000-0000C7810000}"/>
    <cellStyle name="20% - Accent1 4 2 3 2 13 2" xfId="33389" xr:uid="{00000000-0005-0000-0000-0000C8810000}"/>
    <cellStyle name="20% - Accent1 4 2 3 2 14" xfId="33390" xr:uid="{00000000-0005-0000-0000-0000C9810000}"/>
    <cellStyle name="20% - Accent1 4 2 3 2 14 2" xfId="33391" xr:uid="{00000000-0005-0000-0000-0000CA810000}"/>
    <cellStyle name="20% - Accent1 4 2 3 2 15" xfId="33392" xr:uid="{00000000-0005-0000-0000-0000CB810000}"/>
    <cellStyle name="20% - Accent1 4 2 3 2 2" xfId="33393" xr:uid="{00000000-0005-0000-0000-0000CC810000}"/>
    <cellStyle name="20% - Accent1 4 2 3 2 2 10" xfId="33394" xr:uid="{00000000-0005-0000-0000-0000CD810000}"/>
    <cellStyle name="20% - Accent1 4 2 3 2 2 10 2" xfId="33395" xr:uid="{00000000-0005-0000-0000-0000CE810000}"/>
    <cellStyle name="20% - Accent1 4 2 3 2 2 10 2 2" xfId="33396" xr:uid="{00000000-0005-0000-0000-0000CF810000}"/>
    <cellStyle name="20% - Accent1 4 2 3 2 2 10 3" xfId="33397" xr:uid="{00000000-0005-0000-0000-0000D0810000}"/>
    <cellStyle name="20% - Accent1 4 2 3 2 2 11" xfId="33398" xr:uid="{00000000-0005-0000-0000-0000D1810000}"/>
    <cellStyle name="20% - Accent1 4 2 3 2 2 11 2" xfId="33399" xr:uid="{00000000-0005-0000-0000-0000D2810000}"/>
    <cellStyle name="20% - Accent1 4 2 3 2 2 11 2 2" xfId="33400" xr:uid="{00000000-0005-0000-0000-0000D3810000}"/>
    <cellStyle name="20% - Accent1 4 2 3 2 2 11 3" xfId="33401" xr:uid="{00000000-0005-0000-0000-0000D4810000}"/>
    <cellStyle name="20% - Accent1 4 2 3 2 2 12" xfId="33402" xr:uid="{00000000-0005-0000-0000-0000D5810000}"/>
    <cellStyle name="20% - Accent1 4 2 3 2 2 12 2" xfId="33403" xr:uid="{00000000-0005-0000-0000-0000D6810000}"/>
    <cellStyle name="20% - Accent1 4 2 3 2 2 13" xfId="33404" xr:uid="{00000000-0005-0000-0000-0000D7810000}"/>
    <cellStyle name="20% - Accent1 4 2 3 2 2 13 2" xfId="33405" xr:uid="{00000000-0005-0000-0000-0000D8810000}"/>
    <cellStyle name="20% - Accent1 4 2 3 2 2 14" xfId="33406" xr:uid="{00000000-0005-0000-0000-0000D9810000}"/>
    <cellStyle name="20% - Accent1 4 2 3 2 2 2" xfId="33407" xr:uid="{00000000-0005-0000-0000-0000DA810000}"/>
    <cellStyle name="20% - Accent1 4 2 3 2 2 2 10" xfId="33408" xr:uid="{00000000-0005-0000-0000-0000DB810000}"/>
    <cellStyle name="20% - Accent1 4 2 3 2 2 2 10 2" xfId="33409" xr:uid="{00000000-0005-0000-0000-0000DC810000}"/>
    <cellStyle name="20% - Accent1 4 2 3 2 2 2 11" xfId="33410" xr:uid="{00000000-0005-0000-0000-0000DD810000}"/>
    <cellStyle name="20% - Accent1 4 2 3 2 2 2 2" xfId="33411" xr:uid="{00000000-0005-0000-0000-0000DE810000}"/>
    <cellStyle name="20% - Accent1 4 2 3 2 2 2 2 2" xfId="33412" xr:uid="{00000000-0005-0000-0000-0000DF810000}"/>
    <cellStyle name="20% - Accent1 4 2 3 2 2 2 2 2 2" xfId="33413" xr:uid="{00000000-0005-0000-0000-0000E0810000}"/>
    <cellStyle name="20% - Accent1 4 2 3 2 2 2 2 2 2 2" xfId="33414" xr:uid="{00000000-0005-0000-0000-0000E1810000}"/>
    <cellStyle name="20% - Accent1 4 2 3 2 2 2 2 2 2 2 2" xfId="33415" xr:uid="{00000000-0005-0000-0000-0000E2810000}"/>
    <cellStyle name="20% - Accent1 4 2 3 2 2 2 2 2 2 3" xfId="33416" xr:uid="{00000000-0005-0000-0000-0000E3810000}"/>
    <cellStyle name="20% - Accent1 4 2 3 2 2 2 2 2 3" xfId="33417" xr:uid="{00000000-0005-0000-0000-0000E4810000}"/>
    <cellStyle name="20% - Accent1 4 2 3 2 2 2 2 2 3 2" xfId="33418" xr:uid="{00000000-0005-0000-0000-0000E5810000}"/>
    <cellStyle name="20% - Accent1 4 2 3 2 2 2 2 2 4" xfId="33419" xr:uid="{00000000-0005-0000-0000-0000E6810000}"/>
    <cellStyle name="20% - Accent1 4 2 3 2 2 2 2 3" xfId="33420" xr:uid="{00000000-0005-0000-0000-0000E7810000}"/>
    <cellStyle name="20% - Accent1 4 2 3 2 2 2 2 3 2" xfId="33421" xr:uid="{00000000-0005-0000-0000-0000E8810000}"/>
    <cellStyle name="20% - Accent1 4 2 3 2 2 2 2 3 2 2" xfId="33422" xr:uid="{00000000-0005-0000-0000-0000E9810000}"/>
    <cellStyle name="20% - Accent1 4 2 3 2 2 2 2 3 2 2 2" xfId="33423" xr:uid="{00000000-0005-0000-0000-0000EA810000}"/>
    <cellStyle name="20% - Accent1 4 2 3 2 2 2 2 3 2 3" xfId="33424" xr:uid="{00000000-0005-0000-0000-0000EB810000}"/>
    <cellStyle name="20% - Accent1 4 2 3 2 2 2 2 3 3" xfId="33425" xr:uid="{00000000-0005-0000-0000-0000EC810000}"/>
    <cellStyle name="20% - Accent1 4 2 3 2 2 2 2 3 3 2" xfId="33426" xr:uid="{00000000-0005-0000-0000-0000ED810000}"/>
    <cellStyle name="20% - Accent1 4 2 3 2 2 2 2 3 4" xfId="33427" xr:uid="{00000000-0005-0000-0000-0000EE810000}"/>
    <cellStyle name="20% - Accent1 4 2 3 2 2 2 2 4" xfId="33428" xr:uid="{00000000-0005-0000-0000-0000EF810000}"/>
    <cellStyle name="20% - Accent1 4 2 3 2 2 2 2 4 2" xfId="33429" xr:uid="{00000000-0005-0000-0000-0000F0810000}"/>
    <cellStyle name="20% - Accent1 4 2 3 2 2 2 2 4 2 2" xfId="33430" xr:uid="{00000000-0005-0000-0000-0000F1810000}"/>
    <cellStyle name="20% - Accent1 4 2 3 2 2 2 2 4 2 2 2" xfId="33431" xr:uid="{00000000-0005-0000-0000-0000F2810000}"/>
    <cellStyle name="20% - Accent1 4 2 3 2 2 2 2 4 2 3" xfId="33432" xr:uid="{00000000-0005-0000-0000-0000F3810000}"/>
    <cellStyle name="20% - Accent1 4 2 3 2 2 2 2 4 3" xfId="33433" xr:uid="{00000000-0005-0000-0000-0000F4810000}"/>
    <cellStyle name="20% - Accent1 4 2 3 2 2 2 2 4 3 2" xfId="33434" xr:uid="{00000000-0005-0000-0000-0000F5810000}"/>
    <cellStyle name="20% - Accent1 4 2 3 2 2 2 2 4 4" xfId="33435" xr:uid="{00000000-0005-0000-0000-0000F6810000}"/>
    <cellStyle name="20% - Accent1 4 2 3 2 2 2 2 5" xfId="33436" xr:uid="{00000000-0005-0000-0000-0000F7810000}"/>
    <cellStyle name="20% - Accent1 4 2 3 2 2 2 2 5 2" xfId="33437" xr:uid="{00000000-0005-0000-0000-0000F8810000}"/>
    <cellStyle name="20% - Accent1 4 2 3 2 2 2 2 5 2 2" xfId="33438" xr:uid="{00000000-0005-0000-0000-0000F9810000}"/>
    <cellStyle name="20% - Accent1 4 2 3 2 2 2 2 5 3" xfId="33439" xr:uid="{00000000-0005-0000-0000-0000FA810000}"/>
    <cellStyle name="20% - Accent1 4 2 3 2 2 2 2 6" xfId="33440" xr:uid="{00000000-0005-0000-0000-0000FB810000}"/>
    <cellStyle name="20% - Accent1 4 2 3 2 2 2 2 6 2" xfId="33441" xr:uid="{00000000-0005-0000-0000-0000FC810000}"/>
    <cellStyle name="20% - Accent1 4 2 3 2 2 2 2 6 2 2" xfId="33442" xr:uid="{00000000-0005-0000-0000-0000FD810000}"/>
    <cellStyle name="20% - Accent1 4 2 3 2 2 2 2 6 3" xfId="33443" xr:uid="{00000000-0005-0000-0000-0000FE810000}"/>
    <cellStyle name="20% - Accent1 4 2 3 2 2 2 2 7" xfId="33444" xr:uid="{00000000-0005-0000-0000-0000FF810000}"/>
    <cellStyle name="20% - Accent1 4 2 3 2 2 2 2 7 2" xfId="33445" xr:uid="{00000000-0005-0000-0000-000000820000}"/>
    <cellStyle name="20% - Accent1 4 2 3 2 2 2 2 8" xfId="33446" xr:uid="{00000000-0005-0000-0000-000001820000}"/>
    <cellStyle name="20% - Accent1 4 2 3 2 2 2 2 8 2" xfId="33447" xr:uid="{00000000-0005-0000-0000-000002820000}"/>
    <cellStyle name="20% - Accent1 4 2 3 2 2 2 2 9" xfId="33448" xr:uid="{00000000-0005-0000-0000-000003820000}"/>
    <cellStyle name="20% - Accent1 4 2 3 2 2 2 3" xfId="33449" xr:uid="{00000000-0005-0000-0000-000004820000}"/>
    <cellStyle name="20% - Accent1 4 2 3 2 2 2 3 2" xfId="33450" xr:uid="{00000000-0005-0000-0000-000005820000}"/>
    <cellStyle name="20% - Accent1 4 2 3 2 2 2 3 2 2" xfId="33451" xr:uid="{00000000-0005-0000-0000-000006820000}"/>
    <cellStyle name="20% - Accent1 4 2 3 2 2 2 3 2 2 2" xfId="33452" xr:uid="{00000000-0005-0000-0000-000007820000}"/>
    <cellStyle name="20% - Accent1 4 2 3 2 2 2 3 2 2 2 2" xfId="33453" xr:uid="{00000000-0005-0000-0000-000008820000}"/>
    <cellStyle name="20% - Accent1 4 2 3 2 2 2 3 2 2 3" xfId="33454" xr:uid="{00000000-0005-0000-0000-000009820000}"/>
    <cellStyle name="20% - Accent1 4 2 3 2 2 2 3 2 3" xfId="33455" xr:uid="{00000000-0005-0000-0000-00000A820000}"/>
    <cellStyle name="20% - Accent1 4 2 3 2 2 2 3 2 3 2" xfId="33456" xr:uid="{00000000-0005-0000-0000-00000B820000}"/>
    <cellStyle name="20% - Accent1 4 2 3 2 2 2 3 2 4" xfId="33457" xr:uid="{00000000-0005-0000-0000-00000C820000}"/>
    <cellStyle name="20% - Accent1 4 2 3 2 2 2 3 3" xfId="33458" xr:uid="{00000000-0005-0000-0000-00000D820000}"/>
    <cellStyle name="20% - Accent1 4 2 3 2 2 2 3 3 2" xfId="33459" xr:uid="{00000000-0005-0000-0000-00000E820000}"/>
    <cellStyle name="20% - Accent1 4 2 3 2 2 2 3 3 2 2" xfId="33460" xr:uid="{00000000-0005-0000-0000-00000F820000}"/>
    <cellStyle name="20% - Accent1 4 2 3 2 2 2 3 3 2 2 2" xfId="33461" xr:uid="{00000000-0005-0000-0000-000010820000}"/>
    <cellStyle name="20% - Accent1 4 2 3 2 2 2 3 3 2 3" xfId="33462" xr:uid="{00000000-0005-0000-0000-000011820000}"/>
    <cellStyle name="20% - Accent1 4 2 3 2 2 2 3 3 3" xfId="33463" xr:uid="{00000000-0005-0000-0000-000012820000}"/>
    <cellStyle name="20% - Accent1 4 2 3 2 2 2 3 3 3 2" xfId="33464" xr:uid="{00000000-0005-0000-0000-000013820000}"/>
    <cellStyle name="20% - Accent1 4 2 3 2 2 2 3 3 4" xfId="33465" xr:uid="{00000000-0005-0000-0000-000014820000}"/>
    <cellStyle name="20% - Accent1 4 2 3 2 2 2 3 4" xfId="33466" xr:uid="{00000000-0005-0000-0000-000015820000}"/>
    <cellStyle name="20% - Accent1 4 2 3 2 2 2 3 4 2" xfId="33467" xr:uid="{00000000-0005-0000-0000-000016820000}"/>
    <cellStyle name="20% - Accent1 4 2 3 2 2 2 3 4 2 2" xfId="33468" xr:uid="{00000000-0005-0000-0000-000017820000}"/>
    <cellStyle name="20% - Accent1 4 2 3 2 2 2 3 4 2 2 2" xfId="33469" xr:uid="{00000000-0005-0000-0000-000018820000}"/>
    <cellStyle name="20% - Accent1 4 2 3 2 2 2 3 4 2 3" xfId="33470" xr:uid="{00000000-0005-0000-0000-000019820000}"/>
    <cellStyle name="20% - Accent1 4 2 3 2 2 2 3 4 3" xfId="33471" xr:uid="{00000000-0005-0000-0000-00001A820000}"/>
    <cellStyle name="20% - Accent1 4 2 3 2 2 2 3 4 3 2" xfId="33472" xr:uid="{00000000-0005-0000-0000-00001B820000}"/>
    <cellStyle name="20% - Accent1 4 2 3 2 2 2 3 4 4" xfId="33473" xr:uid="{00000000-0005-0000-0000-00001C820000}"/>
    <cellStyle name="20% - Accent1 4 2 3 2 2 2 3 5" xfId="33474" xr:uid="{00000000-0005-0000-0000-00001D820000}"/>
    <cellStyle name="20% - Accent1 4 2 3 2 2 2 3 5 2" xfId="33475" xr:uid="{00000000-0005-0000-0000-00001E820000}"/>
    <cellStyle name="20% - Accent1 4 2 3 2 2 2 3 5 2 2" xfId="33476" xr:uid="{00000000-0005-0000-0000-00001F820000}"/>
    <cellStyle name="20% - Accent1 4 2 3 2 2 2 3 5 3" xfId="33477" xr:uid="{00000000-0005-0000-0000-000020820000}"/>
    <cellStyle name="20% - Accent1 4 2 3 2 2 2 3 6" xfId="33478" xr:uid="{00000000-0005-0000-0000-000021820000}"/>
    <cellStyle name="20% - Accent1 4 2 3 2 2 2 3 6 2" xfId="33479" xr:uid="{00000000-0005-0000-0000-000022820000}"/>
    <cellStyle name="20% - Accent1 4 2 3 2 2 2 3 6 2 2" xfId="33480" xr:uid="{00000000-0005-0000-0000-000023820000}"/>
    <cellStyle name="20% - Accent1 4 2 3 2 2 2 3 6 3" xfId="33481" xr:uid="{00000000-0005-0000-0000-000024820000}"/>
    <cellStyle name="20% - Accent1 4 2 3 2 2 2 3 7" xfId="33482" xr:uid="{00000000-0005-0000-0000-000025820000}"/>
    <cellStyle name="20% - Accent1 4 2 3 2 2 2 3 7 2" xfId="33483" xr:uid="{00000000-0005-0000-0000-000026820000}"/>
    <cellStyle name="20% - Accent1 4 2 3 2 2 2 3 8" xfId="33484" xr:uid="{00000000-0005-0000-0000-000027820000}"/>
    <cellStyle name="20% - Accent1 4 2 3 2 2 2 3 8 2" xfId="33485" xr:uid="{00000000-0005-0000-0000-000028820000}"/>
    <cellStyle name="20% - Accent1 4 2 3 2 2 2 3 9" xfId="33486" xr:uid="{00000000-0005-0000-0000-000029820000}"/>
    <cellStyle name="20% - Accent1 4 2 3 2 2 2 4" xfId="33487" xr:uid="{00000000-0005-0000-0000-00002A820000}"/>
    <cellStyle name="20% - Accent1 4 2 3 2 2 2 4 2" xfId="33488" xr:uid="{00000000-0005-0000-0000-00002B820000}"/>
    <cellStyle name="20% - Accent1 4 2 3 2 2 2 4 2 2" xfId="33489" xr:uid="{00000000-0005-0000-0000-00002C820000}"/>
    <cellStyle name="20% - Accent1 4 2 3 2 2 2 4 2 2 2" xfId="33490" xr:uid="{00000000-0005-0000-0000-00002D820000}"/>
    <cellStyle name="20% - Accent1 4 2 3 2 2 2 4 2 3" xfId="33491" xr:uid="{00000000-0005-0000-0000-00002E820000}"/>
    <cellStyle name="20% - Accent1 4 2 3 2 2 2 4 3" xfId="33492" xr:uid="{00000000-0005-0000-0000-00002F820000}"/>
    <cellStyle name="20% - Accent1 4 2 3 2 2 2 4 3 2" xfId="33493" xr:uid="{00000000-0005-0000-0000-000030820000}"/>
    <cellStyle name="20% - Accent1 4 2 3 2 2 2 4 4" xfId="33494" xr:uid="{00000000-0005-0000-0000-000031820000}"/>
    <cellStyle name="20% - Accent1 4 2 3 2 2 2 5" xfId="33495" xr:uid="{00000000-0005-0000-0000-000032820000}"/>
    <cellStyle name="20% - Accent1 4 2 3 2 2 2 5 2" xfId="33496" xr:uid="{00000000-0005-0000-0000-000033820000}"/>
    <cellStyle name="20% - Accent1 4 2 3 2 2 2 5 2 2" xfId="33497" xr:uid="{00000000-0005-0000-0000-000034820000}"/>
    <cellStyle name="20% - Accent1 4 2 3 2 2 2 5 2 2 2" xfId="33498" xr:uid="{00000000-0005-0000-0000-000035820000}"/>
    <cellStyle name="20% - Accent1 4 2 3 2 2 2 5 2 3" xfId="33499" xr:uid="{00000000-0005-0000-0000-000036820000}"/>
    <cellStyle name="20% - Accent1 4 2 3 2 2 2 5 3" xfId="33500" xr:uid="{00000000-0005-0000-0000-000037820000}"/>
    <cellStyle name="20% - Accent1 4 2 3 2 2 2 5 3 2" xfId="33501" xr:uid="{00000000-0005-0000-0000-000038820000}"/>
    <cellStyle name="20% - Accent1 4 2 3 2 2 2 5 4" xfId="33502" xr:uid="{00000000-0005-0000-0000-000039820000}"/>
    <cellStyle name="20% - Accent1 4 2 3 2 2 2 6" xfId="33503" xr:uid="{00000000-0005-0000-0000-00003A820000}"/>
    <cellStyle name="20% - Accent1 4 2 3 2 2 2 6 2" xfId="33504" xr:uid="{00000000-0005-0000-0000-00003B820000}"/>
    <cellStyle name="20% - Accent1 4 2 3 2 2 2 6 2 2" xfId="33505" xr:uid="{00000000-0005-0000-0000-00003C820000}"/>
    <cellStyle name="20% - Accent1 4 2 3 2 2 2 6 2 2 2" xfId="33506" xr:uid="{00000000-0005-0000-0000-00003D820000}"/>
    <cellStyle name="20% - Accent1 4 2 3 2 2 2 6 2 3" xfId="33507" xr:uid="{00000000-0005-0000-0000-00003E820000}"/>
    <cellStyle name="20% - Accent1 4 2 3 2 2 2 6 3" xfId="33508" xr:uid="{00000000-0005-0000-0000-00003F820000}"/>
    <cellStyle name="20% - Accent1 4 2 3 2 2 2 6 3 2" xfId="33509" xr:uid="{00000000-0005-0000-0000-000040820000}"/>
    <cellStyle name="20% - Accent1 4 2 3 2 2 2 6 4" xfId="33510" xr:uid="{00000000-0005-0000-0000-000041820000}"/>
    <cellStyle name="20% - Accent1 4 2 3 2 2 2 7" xfId="33511" xr:uid="{00000000-0005-0000-0000-000042820000}"/>
    <cellStyle name="20% - Accent1 4 2 3 2 2 2 7 2" xfId="33512" xr:uid="{00000000-0005-0000-0000-000043820000}"/>
    <cellStyle name="20% - Accent1 4 2 3 2 2 2 7 2 2" xfId="33513" xr:uid="{00000000-0005-0000-0000-000044820000}"/>
    <cellStyle name="20% - Accent1 4 2 3 2 2 2 7 3" xfId="33514" xr:uid="{00000000-0005-0000-0000-000045820000}"/>
    <cellStyle name="20% - Accent1 4 2 3 2 2 2 8" xfId="33515" xr:uid="{00000000-0005-0000-0000-000046820000}"/>
    <cellStyle name="20% - Accent1 4 2 3 2 2 2 8 2" xfId="33516" xr:uid="{00000000-0005-0000-0000-000047820000}"/>
    <cellStyle name="20% - Accent1 4 2 3 2 2 2 8 2 2" xfId="33517" xr:uid="{00000000-0005-0000-0000-000048820000}"/>
    <cellStyle name="20% - Accent1 4 2 3 2 2 2 8 3" xfId="33518" xr:uid="{00000000-0005-0000-0000-000049820000}"/>
    <cellStyle name="20% - Accent1 4 2 3 2 2 2 9" xfId="33519" xr:uid="{00000000-0005-0000-0000-00004A820000}"/>
    <cellStyle name="20% - Accent1 4 2 3 2 2 2 9 2" xfId="33520" xr:uid="{00000000-0005-0000-0000-00004B820000}"/>
    <cellStyle name="20% - Accent1 4 2 3 2 2 3" xfId="33521" xr:uid="{00000000-0005-0000-0000-00004C820000}"/>
    <cellStyle name="20% - Accent1 4 2 3 2 2 3 10" xfId="33522" xr:uid="{00000000-0005-0000-0000-00004D820000}"/>
    <cellStyle name="20% - Accent1 4 2 3 2 2 3 10 2" xfId="33523" xr:uid="{00000000-0005-0000-0000-00004E820000}"/>
    <cellStyle name="20% - Accent1 4 2 3 2 2 3 11" xfId="33524" xr:uid="{00000000-0005-0000-0000-00004F820000}"/>
    <cellStyle name="20% - Accent1 4 2 3 2 2 3 2" xfId="33525" xr:uid="{00000000-0005-0000-0000-000050820000}"/>
    <cellStyle name="20% - Accent1 4 2 3 2 2 3 2 2" xfId="33526" xr:uid="{00000000-0005-0000-0000-000051820000}"/>
    <cellStyle name="20% - Accent1 4 2 3 2 2 3 2 2 2" xfId="33527" xr:uid="{00000000-0005-0000-0000-000052820000}"/>
    <cellStyle name="20% - Accent1 4 2 3 2 2 3 2 2 2 2" xfId="33528" xr:uid="{00000000-0005-0000-0000-000053820000}"/>
    <cellStyle name="20% - Accent1 4 2 3 2 2 3 2 2 2 2 2" xfId="33529" xr:uid="{00000000-0005-0000-0000-000054820000}"/>
    <cellStyle name="20% - Accent1 4 2 3 2 2 3 2 2 2 3" xfId="33530" xr:uid="{00000000-0005-0000-0000-000055820000}"/>
    <cellStyle name="20% - Accent1 4 2 3 2 2 3 2 2 3" xfId="33531" xr:uid="{00000000-0005-0000-0000-000056820000}"/>
    <cellStyle name="20% - Accent1 4 2 3 2 2 3 2 2 3 2" xfId="33532" xr:uid="{00000000-0005-0000-0000-000057820000}"/>
    <cellStyle name="20% - Accent1 4 2 3 2 2 3 2 2 4" xfId="33533" xr:uid="{00000000-0005-0000-0000-000058820000}"/>
    <cellStyle name="20% - Accent1 4 2 3 2 2 3 2 3" xfId="33534" xr:uid="{00000000-0005-0000-0000-000059820000}"/>
    <cellStyle name="20% - Accent1 4 2 3 2 2 3 2 3 2" xfId="33535" xr:uid="{00000000-0005-0000-0000-00005A820000}"/>
    <cellStyle name="20% - Accent1 4 2 3 2 2 3 2 3 2 2" xfId="33536" xr:uid="{00000000-0005-0000-0000-00005B820000}"/>
    <cellStyle name="20% - Accent1 4 2 3 2 2 3 2 3 2 2 2" xfId="33537" xr:uid="{00000000-0005-0000-0000-00005C820000}"/>
    <cellStyle name="20% - Accent1 4 2 3 2 2 3 2 3 2 3" xfId="33538" xr:uid="{00000000-0005-0000-0000-00005D820000}"/>
    <cellStyle name="20% - Accent1 4 2 3 2 2 3 2 3 3" xfId="33539" xr:uid="{00000000-0005-0000-0000-00005E820000}"/>
    <cellStyle name="20% - Accent1 4 2 3 2 2 3 2 3 3 2" xfId="33540" xr:uid="{00000000-0005-0000-0000-00005F820000}"/>
    <cellStyle name="20% - Accent1 4 2 3 2 2 3 2 3 4" xfId="33541" xr:uid="{00000000-0005-0000-0000-000060820000}"/>
    <cellStyle name="20% - Accent1 4 2 3 2 2 3 2 4" xfId="33542" xr:uid="{00000000-0005-0000-0000-000061820000}"/>
    <cellStyle name="20% - Accent1 4 2 3 2 2 3 2 4 2" xfId="33543" xr:uid="{00000000-0005-0000-0000-000062820000}"/>
    <cellStyle name="20% - Accent1 4 2 3 2 2 3 2 4 2 2" xfId="33544" xr:uid="{00000000-0005-0000-0000-000063820000}"/>
    <cellStyle name="20% - Accent1 4 2 3 2 2 3 2 4 2 2 2" xfId="33545" xr:uid="{00000000-0005-0000-0000-000064820000}"/>
    <cellStyle name="20% - Accent1 4 2 3 2 2 3 2 4 2 3" xfId="33546" xr:uid="{00000000-0005-0000-0000-000065820000}"/>
    <cellStyle name="20% - Accent1 4 2 3 2 2 3 2 4 3" xfId="33547" xr:uid="{00000000-0005-0000-0000-000066820000}"/>
    <cellStyle name="20% - Accent1 4 2 3 2 2 3 2 4 3 2" xfId="33548" xr:uid="{00000000-0005-0000-0000-000067820000}"/>
    <cellStyle name="20% - Accent1 4 2 3 2 2 3 2 4 4" xfId="33549" xr:uid="{00000000-0005-0000-0000-000068820000}"/>
    <cellStyle name="20% - Accent1 4 2 3 2 2 3 2 5" xfId="33550" xr:uid="{00000000-0005-0000-0000-000069820000}"/>
    <cellStyle name="20% - Accent1 4 2 3 2 2 3 2 5 2" xfId="33551" xr:uid="{00000000-0005-0000-0000-00006A820000}"/>
    <cellStyle name="20% - Accent1 4 2 3 2 2 3 2 5 2 2" xfId="33552" xr:uid="{00000000-0005-0000-0000-00006B820000}"/>
    <cellStyle name="20% - Accent1 4 2 3 2 2 3 2 5 3" xfId="33553" xr:uid="{00000000-0005-0000-0000-00006C820000}"/>
    <cellStyle name="20% - Accent1 4 2 3 2 2 3 2 6" xfId="33554" xr:uid="{00000000-0005-0000-0000-00006D820000}"/>
    <cellStyle name="20% - Accent1 4 2 3 2 2 3 2 6 2" xfId="33555" xr:uid="{00000000-0005-0000-0000-00006E820000}"/>
    <cellStyle name="20% - Accent1 4 2 3 2 2 3 2 6 2 2" xfId="33556" xr:uid="{00000000-0005-0000-0000-00006F820000}"/>
    <cellStyle name="20% - Accent1 4 2 3 2 2 3 2 6 3" xfId="33557" xr:uid="{00000000-0005-0000-0000-000070820000}"/>
    <cellStyle name="20% - Accent1 4 2 3 2 2 3 2 7" xfId="33558" xr:uid="{00000000-0005-0000-0000-000071820000}"/>
    <cellStyle name="20% - Accent1 4 2 3 2 2 3 2 7 2" xfId="33559" xr:uid="{00000000-0005-0000-0000-000072820000}"/>
    <cellStyle name="20% - Accent1 4 2 3 2 2 3 2 8" xfId="33560" xr:uid="{00000000-0005-0000-0000-000073820000}"/>
    <cellStyle name="20% - Accent1 4 2 3 2 2 3 2 8 2" xfId="33561" xr:uid="{00000000-0005-0000-0000-000074820000}"/>
    <cellStyle name="20% - Accent1 4 2 3 2 2 3 2 9" xfId="33562" xr:uid="{00000000-0005-0000-0000-000075820000}"/>
    <cellStyle name="20% - Accent1 4 2 3 2 2 3 3" xfId="33563" xr:uid="{00000000-0005-0000-0000-000076820000}"/>
    <cellStyle name="20% - Accent1 4 2 3 2 2 3 3 2" xfId="33564" xr:uid="{00000000-0005-0000-0000-000077820000}"/>
    <cellStyle name="20% - Accent1 4 2 3 2 2 3 3 2 2" xfId="33565" xr:uid="{00000000-0005-0000-0000-000078820000}"/>
    <cellStyle name="20% - Accent1 4 2 3 2 2 3 3 2 2 2" xfId="33566" xr:uid="{00000000-0005-0000-0000-000079820000}"/>
    <cellStyle name="20% - Accent1 4 2 3 2 2 3 3 2 2 2 2" xfId="33567" xr:uid="{00000000-0005-0000-0000-00007A820000}"/>
    <cellStyle name="20% - Accent1 4 2 3 2 2 3 3 2 2 3" xfId="33568" xr:uid="{00000000-0005-0000-0000-00007B820000}"/>
    <cellStyle name="20% - Accent1 4 2 3 2 2 3 3 2 3" xfId="33569" xr:uid="{00000000-0005-0000-0000-00007C820000}"/>
    <cellStyle name="20% - Accent1 4 2 3 2 2 3 3 2 3 2" xfId="33570" xr:uid="{00000000-0005-0000-0000-00007D820000}"/>
    <cellStyle name="20% - Accent1 4 2 3 2 2 3 3 2 4" xfId="33571" xr:uid="{00000000-0005-0000-0000-00007E820000}"/>
    <cellStyle name="20% - Accent1 4 2 3 2 2 3 3 3" xfId="33572" xr:uid="{00000000-0005-0000-0000-00007F820000}"/>
    <cellStyle name="20% - Accent1 4 2 3 2 2 3 3 3 2" xfId="33573" xr:uid="{00000000-0005-0000-0000-000080820000}"/>
    <cellStyle name="20% - Accent1 4 2 3 2 2 3 3 3 2 2" xfId="33574" xr:uid="{00000000-0005-0000-0000-000081820000}"/>
    <cellStyle name="20% - Accent1 4 2 3 2 2 3 3 3 2 2 2" xfId="33575" xr:uid="{00000000-0005-0000-0000-000082820000}"/>
    <cellStyle name="20% - Accent1 4 2 3 2 2 3 3 3 2 3" xfId="33576" xr:uid="{00000000-0005-0000-0000-000083820000}"/>
    <cellStyle name="20% - Accent1 4 2 3 2 2 3 3 3 3" xfId="33577" xr:uid="{00000000-0005-0000-0000-000084820000}"/>
    <cellStyle name="20% - Accent1 4 2 3 2 2 3 3 3 3 2" xfId="33578" xr:uid="{00000000-0005-0000-0000-000085820000}"/>
    <cellStyle name="20% - Accent1 4 2 3 2 2 3 3 3 4" xfId="33579" xr:uid="{00000000-0005-0000-0000-000086820000}"/>
    <cellStyle name="20% - Accent1 4 2 3 2 2 3 3 4" xfId="33580" xr:uid="{00000000-0005-0000-0000-000087820000}"/>
    <cellStyle name="20% - Accent1 4 2 3 2 2 3 3 4 2" xfId="33581" xr:uid="{00000000-0005-0000-0000-000088820000}"/>
    <cellStyle name="20% - Accent1 4 2 3 2 2 3 3 4 2 2" xfId="33582" xr:uid="{00000000-0005-0000-0000-000089820000}"/>
    <cellStyle name="20% - Accent1 4 2 3 2 2 3 3 4 2 2 2" xfId="33583" xr:uid="{00000000-0005-0000-0000-00008A820000}"/>
    <cellStyle name="20% - Accent1 4 2 3 2 2 3 3 4 2 3" xfId="33584" xr:uid="{00000000-0005-0000-0000-00008B820000}"/>
    <cellStyle name="20% - Accent1 4 2 3 2 2 3 3 4 3" xfId="33585" xr:uid="{00000000-0005-0000-0000-00008C820000}"/>
    <cellStyle name="20% - Accent1 4 2 3 2 2 3 3 4 3 2" xfId="33586" xr:uid="{00000000-0005-0000-0000-00008D820000}"/>
    <cellStyle name="20% - Accent1 4 2 3 2 2 3 3 4 4" xfId="33587" xr:uid="{00000000-0005-0000-0000-00008E820000}"/>
    <cellStyle name="20% - Accent1 4 2 3 2 2 3 3 5" xfId="33588" xr:uid="{00000000-0005-0000-0000-00008F820000}"/>
    <cellStyle name="20% - Accent1 4 2 3 2 2 3 3 5 2" xfId="33589" xr:uid="{00000000-0005-0000-0000-000090820000}"/>
    <cellStyle name="20% - Accent1 4 2 3 2 2 3 3 5 2 2" xfId="33590" xr:uid="{00000000-0005-0000-0000-000091820000}"/>
    <cellStyle name="20% - Accent1 4 2 3 2 2 3 3 5 3" xfId="33591" xr:uid="{00000000-0005-0000-0000-000092820000}"/>
    <cellStyle name="20% - Accent1 4 2 3 2 2 3 3 6" xfId="33592" xr:uid="{00000000-0005-0000-0000-000093820000}"/>
    <cellStyle name="20% - Accent1 4 2 3 2 2 3 3 6 2" xfId="33593" xr:uid="{00000000-0005-0000-0000-000094820000}"/>
    <cellStyle name="20% - Accent1 4 2 3 2 2 3 3 6 2 2" xfId="33594" xr:uid="{00000000-0005-0000-0000-000095820000}"/>
    <cellStyle name="20% - Accent1 4 2 3 2 2 3 3 6 3" xfId="33595" xr:uid="{00000000-0005-0000-0000-000096820000}"/>
    <cellStyle name="20% - Accent1 4 2 3 2 2 3 3 7" xfId="33596" xr:uid="{00000000-0005-0000-0000-000097820000}"/>
    <cellStyle name="20% - Accent1 4 2 3 2 2 3 3 7 2" xfId="33597" xr:uid="{00000000-0005-0000-0000-000098820000}"/>
    <cellStyle name="20% - Accent1 4 2 3 2 2 3 3 8" xfId="33598" xr:uid="{00000000-0005-0000-0000-000099820000}"/>
    <cellStyle name="20% - Accent1 4 2 3 2 2 3 3 8 2" xfId="33599" xr:uid="{00000000-0005-0000-0000-00009A820000}"/>
    <cellStyle name="20% - Accent1 4 2 3 2 2 3 3 9" xfId="33600" xr:uid="{00000000-0005-0000-0000-00009B820000}"/>
    <cellStyle name="20% - Accent1 4 2 3 2 2 3 4" xfId="33601" xr:uid="{00000000-0005-0000-0000-00009C820000}"/>
    <cellStyle name="20% - Accent1 4 2 3 2 2 3 4 2" xfId="33602" xr:uid="{00000000-0005-0000-0000-00009D820000}"/>
    <cellStyle name="20% - Accent1 4 2 3 2 2 3 4 2 2" xfId="33603" xr:uid="{00000000-0005-0000-0000-00009E820000}"/>
    <cellStyle name="20% - Accent1 4 2 3 2 2 3 4 2 2 2" xfId="33604" xr:uid="{00000000-0005-0000-0000-00009F820000}"/>
    <cellStyle name="20% - Accent1 4 2 3 2 2 3 4 2 3" xfId="33605" xr:uid="{00000000-0005-0000-0000-0000A0820000}"/>
    <cellStyle name="20% - Accent1 4 2 3 2 2 3 4 3" xfId="33606" xr:uid="{00000000-0005-0000-0000-0000A1820000}"/>
    <cellStyle name="20% - Accent1 4 2 3 2 2 3 4 3 2" xfId="33607" xr:uid="{00000000-0005-0000-0000-0000A2820000}"/>
    <cellStyle name="20% - Accent1 4 2 3 2 2 3 4 4" xfId="33608" xr:uid="{00000000-0005-0000-0000-0000A3820000}"/>
    <cellStyle name="20% - Accent1 4 2 3 2 2 3 5" xfId="33609" xr:uid="{00000000-0005-0000-0000-0000A4820000}"/>
    <cellStyle name="20% - Accent1 4 2 3 2 2 3 5 2" xfId="33610" xr:uid="{00000000-0005-0000-0000-0000A5820000}"/>
    <cellStyle name="20% - Accent1 4 2 3 2 2 3 5 2 2" xfId="33611" xr:uid="{00000000-0005-0000-0000-0000A6820000}"/>
    <cellStyle name="20% - Accent1 4 2 3 2 2 3 5 2 2 2" xfId="33612" xr:uid="{00000000-0005-0000-0000-0000A7820000}"/>
    <cellStyle name="20% - Accent1 4 2 3 2 2 3 5 2 3" xfId="33613" xr:uid="{00000000-0005-0000-0000-0000A8820000}"/>
    <cellStyle name="20% - Accent1 4 2 3 2 2 3 5 3" xfId="33614" xr:uid="{00000000-0005-0000-0000-0000A9820000}"/>
    <cellStyle name="20% - Accent1 4 2 3 2 2 3 5 3 2" xfId="33615" xr:uid="{00000000-0005-0000-0000-0000AA820000}"/>
    <cellStyle name="20% - Accent1 4 2 3 2 2 3 5 4" xfId="33616" xr:uid="{00000000-0005-0000-0000-0000AB820000}"/>
    <cellStyle name="20% - Accent1 4 2 3 2 2 3 6" xfId="33617" xr:uid="{00000000-0005-0000-0000-0000AC820000}"/>
    <cellStyle name="20% - Accent1 4 2 3 2 2 3 6 2" xfId="33618" xr:uid="{00000000-0005-0000-0000-0000AD820000}"/>
    <cellStyle name="20% - Accent1 4 2 3 2 2 3 6 2 2" xfId="33619" xr:uid="{00000000-0005-0000-0000-0000AE820000}"/>
    <cellStyle name="20% - Accent1 4 2 3 2 2 3 6 2 2 2" xfId="33620" xr:uid="{00000000-0005-0000-0000-0000AF820000}"/>
    <cellStyle name="20% - Accent1 4 2 3 2 2 3 6 2 3" xfId="33621" xr:uid="{00000000-0005-0000-0000-0000B0820000}"/>
    <cellStyle name="20% - Accent1 4 2 3 2 2 3 6 3" xfId="33622" xr:uid="{00000000-0005-0000-0000-0000B1820000}"/>
    <cellStyle name="20% - Accent1 4 2 3 2 2 3 6 3 2" xfId="33623" xr:uid="{00000000-0005-0000-0000-0000B2820000}"/>
    <cellStyle name="20% - Accent1 4 2 3 2 2 3 6 4" xfId="33624" xr:uid="{00000000-0005-0000-0000-0000B3820000}"/>
    <cellStyle name="20% - Accent1 4 2 3 2 2 3 7" xfId="33625" xr:uid="{00000000-0005-0000-0000-0000B4820000}"/>
    <cellStyle name="20% - Accent1 4 2 3 2 2 3 7 2" xfId="33626" xr:uid="{00000000-0005-0000-0000-0000B5820000}"/>
    <cellStyle name="20% - Accent1 4 2 3 2 2 3 7 2 2" xfId="33627" xr:uid="{00000000-0005-0000-0000-0000B6820000}"/>
    <cellStyle name="20% - Accent1 4 2 3 2 2 3 7 3" xfId="33628" xr:uid="{00000000-0005-0000-0000-0000B7820000}"/>
    <cellStyle name="20% - Accent1 4 2 3 2 2 3 8" xfId="33629" xr:uid="{00000000-0005-0000-0000-0000B8820000}"/>
    <cellStyle name="20% - Accent1 4 2 3 2 2 3 8 2" xfId="33630" xr:uid="{00000000-0005-0000-0000-0000B9820000}"/>
    <cellStyle name="20% - Accent1 4 2 3 2 2 3 8 2 2" xfId="33631" xr:uid="{00000000-0005-0000-0000-0000BA820000}"/>
    <cellStyle name="20% - Accent1 4 2 3 2 2 3 8 3" xfId="33632" xr:uid="{00000000-0005-0000-0000-0000BB820000}"/>
    <cellStyle name="20% - Accent1 4 2 3 2 2 3 9" xfId="33633" xr:uid="{00000000-0005-0000-0000-0000BC820000}"/>
    <cellStyle name="20% - Accent1 4 2 3 2 2 3 9 2" xfId="33634" xr:uid="{00000000-0005-0000-0000-0000BD820000}"/>
    <cellStyle name="20% - Accent1 4 2 3 2 2 4" xfId="33635" xr:uid="{00000000-0005-0000-0000-0000BE820000}"/>
    <cellStyle name="20% - Accent1 4 2 3 2 2 4 10" xfId="33636" xr:uid="{00000000-0005-0000-0000-0000BF820000}"/>
    <cellStyle name="20% - Accent1 4 2 3 2 2 4 10 2" xfId="33637" xr:uid="{00000000-0005-0000-0000-0000C0820000}"/>
    <cellStyle name="20% - Accent1 4 2 3 2 2 4 11" xfId="33638" xr:uid="{00000000-0005-0000-0000-0000C1820000}"/>
    <cellStyle name="20% - Accent1 4 2 3 2 2 4 2" xfId="33639" xr:uid="{00000000-0005-0000-0000-0000C2820000}"/>
    <cellStyle name="20% - Accent1 4 2 3 2 2 4 2 2" xfId="33640" xr:uid="{00000000-0005-0000-0000-0000C3820000}"/>
    <cellStyle name="20% - Accent1 4 2 3 2 2 4 2 2 2" xfId="33641" xr:uid="{00000000-0005-0000-0000-0000C4820000}"/>
    <cellStyle name="20% - Accent1 4 2 3 2 2 4 2 2 2 2" xfId="33642" xr:uid="{00000000-0005-0000-0000-0000C5820000}"/>
    <cellStyle name="20% - Accent1 4 2 3 2 2 4 2 2 2 2 2" xfId="33643" xr:uid="{00000000-0005-0000-0000-0000C6820000}"/>
    <cellStyle name="20% - Accent1 4 2 3 2 2 4 2 2 2 3" xfId="33644" xr:uid="{00000000-0005-0000-0000-0000C7820000}"/>
    <cellStyle name="20% - Accent1 4 2 3 2 2 4 2 2 3" xfId="33645" xr:uid="{00000000-0005-0000-0000-0000C8820000}"/>
    <cellStyle name="20% - Accent1 4 2 3 2 2 4 2 2 3 2" xfId="33646" xr:uid="{00000000-0005-0000-0000-0000C9820000}"/>
    <cellStyle name="20% - Accent1 4 2 3 2 2 4 2 2 4" xfId="33647" xr:uid="{00000000-0005-0000-0000-0000CA820000}"/>
    <cellStyle name="20% - Accent1 4 2 3 2 2 4 2 3" xfId="33648" xr:uid="{00000000-0005-0000-0000-0000CB820000}"/>
    <cellStyle name="20% - Accent1 4 2 3 2 2 4 2 3 2" xfId="33649" xr:uid="{00000000-0005-0000-0000-0000CC820000}"/>
    <cellStyle name="20% - Accent1 4 2 3 2 2 4 2 3 2 2" xfId="33650" xr:uid="{00000000-0005-0000-0000-0000CD820000}"/>
    <cellStyle name="20% - Accent1 4 2 3 2 2 4 2 3 2 2 2" xfId="33651" xr:uid="{00000000-0005-0000-0000-0000CE820000}"/>
    <cellStyle name="20% - Accent1 4 2 3 2 2 4 2 3 2 3" xfId="33652" xr:uid="{00000000-0005-0000-0000-0000CF820000}"/>
    <cellStyle name="20% - Accent1 4 2 3 2 2 4 2 3 3" xfId="33653" xr:uid="{00000000-0005-0000-0000-0000D0820000}"/>
    <cellStyle name="20% - Accent1 4 2 3 2 2 4 2 3 3 2" xfId="33654" xr:uid="{00000000-0005-0000-0000-0000D1820000}"/>
    <cellStyle name="20% - Accent1 4 2 3 2 2 4 2 3 4" xfId="33655" xr:uid="{00000000-0005-0000-0000-0000D2820000}"/>
    <cellStyle name="20% - Accent1 4 2 3 2 2 4 2 4" xfId="33656" xr:uid="{00000000-0005-0000-0000-0000D3820000}"/>
    <cellStyle name="20% - Accent1 4 2 3 2 2 4 2 4 2" xfId="33657" xr:uid="{00000000-0005-0000-0000-0000D4820000}"/>
    <cellStyle name="20% - Accent1 4 2 3 2 2 4 2 4 2 2" xfId="33658" xr:uid="{00000000-0005-0000-0000-0000D5820000}"/>
    <cellStyle name="20% - Accent1 4 2 3 2 2 4 2 4 2 2 2" xfId="33659" xr:uid="{00000000-0005-0000-0000-0000D6820000}"/>
    <cellStyle name="20% - Accent1 4 2 3 2 2 4 2 4 2 3" xfId="33660" xr:uid="{00000000-0005-0000-0000-0000D7820000}"/>
    <cellStyle name="20% - Accent1 4 2 3 2 2 4 2 4 3" xfId="33661" xr:uid="{00000000-0005-0000-0000-0000D8820000}"/>
    <cellStyle name="20% - Accent1 4 2 3 2 2 4 2 4 3 2" xfId="33662" xr:uid="{00000000-0005-0000-0000-0000D9820000}"/>
    <cellStyle name="20% - Accent1 4 2 3 2 2 4 2 4 4" xfId="33663" xr:uid="{00000000-0005-0000-0000-0000DA820000}"/>
    <cellStyle name="20% - Accent1 4 2 3 2 2 4 2 5" xfId="33664" xr:uid="{00000000-0005-0000-0000-0000DB820000}"/>
    <cellStyle name="20% - Accent1 4 2 3 2 2 4 2 5 2" xfId="33665" xr:uid="{00000000-0005-0000-0000-0000DC820000}"/>
    <cellStyle name="20% - Accent1 4 2 3 2 2 4 2 5 2 2" xfId="33666" xr:uid="{00000000-0005-0000-0000-0000DD820000}"/>
    <cellStyle name="20% - Accent1 4 2 3 2 2 4 2 5 3" xfId="33667" xr:uid="{00000000-0005-0000-0000-0000DE820000}"/>
    <cellStyle name="20% - Accent1 4 2 3 2 2 4 2 6" xfId="33668" xr:uid="{00000000-0005-0000-0000-0000DF820000}"/>
    <cellStyle name="20% - Accent1 4 2 3 2 2 4 2 6 2" xfId="33669" xr:uid="{00000000-0005-0000-0000-0000E0820000}"/>
    <cellStyle name="20% - Accent1 4 2 3 2 2 4 2 6 2 2" xfId="33670" xr:uid="{00000000-0005-0000-0000-0000E1820000}"/>
    <cellStyle name="20% - Accent1 4 2 3 2 2 4 2 6 3" xfId="33671" xr:uid="{00000000-0005-0000-0000-0000E2820000}"/>
    <cellStyle name="20% - Accent1 4 2 3 2 2 4 2 7" xfId="33672" xr:uid="{00000000-0005-0000-0000-0000E3820000}"/>
    <cellStyle name="20% - Accent1 4 2 3 2 2 4 2 7 2" xfId="33673" xr:uid="{00000000-0005-0000-0000-0000E4820000}"/>
    <cellStyle name="20% - Accent1 4 2 3 2 2 4 2 8" xfId="33674" xr:uid="{00000000-0005-0000-0000-0000E5820000}"/>
    <cellStyle name="20% - Accent1 4 2 3 2 2 4 2 8 2" xfId="33675" xr:uid="{00000000-0005-0000-0000-0000E6820000}"/>
    <cellStyle name="20% - Accent1 4 2 3 2 2 4 2 9" xfId="33676" xr:uid="{00000000-0005-0000-0000-0000E7820000}"/>
    <cellStyle name="20% - Accent1 4 2 3 2 2 4 3" xfId="33677" xr:uid="{00000000-0005-0000-0000-0000E8820000}"/>
    <cellStyle name="20% - Accent1 4 2 3 2 2 4 3 2" xfId="33678" xr:uid="{00000000-0005-0000-0000-0000E9820000}"/>
    <cellStyle name="20% - Accent1 4 2 3 2 2 4 3 2 2" xfId="33679" xr:uid="{00000000-0005-0000-0000-0000EA820000}"/>
    <cellStyle name="20% - Accent1 4 2 3 2 2 4 3 2 2 2" xfId="33680" xr:uid="{00000000-0005-0000-0000-0000EB820000}"/>
    <cellStyle name="20% - Accent1 4 2 3 2 2 4 3 2 2 2 2" xfId="33681" xr:uid="{00000000-0005-0000-0000-0000EC820000}"/>
    <cellStyle name="20% - Accent1 4 2 3 2 2 4 3 2 2 3" xfId="33682" xr:uid="{00000000-0005-0000-0000-0000ED820000}"/>
    <cellStyle name="20% - Accent1 4 2 3 2 2 4 3 2 3" xfId="33683" xr:uid="{00000000-0005-0000-0000-0000EE820000}"/>
    <cellStyle name="20% - Accent1 4 2 3 2 2 4 3 2 3 2" xfId="33684" xr:uid="{00000000-0005-0000-0000-0000EF820000}"/>
    <cellStyle name="20% - Accent1 4 2 3 2 2 4 3 2 4" xfId="33685" xr:uid="{00000000-0005-0000-0000-0000F0820000}"/>
    <cellStyle name="20% - Accent1 4 2 3 2 2 4 3 3" xfId="33686" xr:uid="{00000000-0005-0000-0000-0000F1820000}"/>
    <cellStyle name="20% - Accent1 4 2 3 2 2 4 3 3 2" xfId="33687" xr:uid="{00000000-0005-0000-0000-0000F2820000}"/>
    <cellStyle name="20% - Accent1 4 2 3 2 2 4 3 3 2 2" xfId="33688" xr:uid="{00000000-0005-0000-0000-0000F3820000}"/>
    <cellStyle name="20% - Accent1 4 2 3 2 2 4 3 3 2 2 2" xfId="33689" xr:uid="{00000000-0005-0000-0000-0000F4820000}"/>
    <cellStyle name="20% - Accent1 4 2 3 2 2 4 3 3 2 3" xfId="33690" xr:uid="{00000000-0005-0000-0000-0000F5820000}"/>
    <cellStyle name="20% - Accent1 4 2 3 2 2 4 3 3 3" xfId="33691" xr:uid="{00000000-0005-0000-0000-0000F6820000}"/>
    <cellStyle name="20% - Accent1 4 2 3 2 2 4 3 3 3 2" xfId="33692" xr:uid="{00000000-0005-0000-0000-0000F7820000}"/>
    <cellStyle name="20% - Accent1 4 2 3 2 2 4 3 3 4" xfId="33693" xr:uid="{00000000-0005-0000-0000-0000F8820000}"/>
    <cellStyle name="20% - Accent1 4 2 3 2 2 4 3 4" xfId="33694" xr:uid="{00000000-0005-0000-0000-0000F9820000}"/>
    <cellStyle name="20% - Accent1 4 2 3 2 2 4 3 4 2" xfId="33695" xr:uid="{00000000-0005-0000-0000-0000FA820000}"/>
    <cellStyle name="20% - Accent1 4 2 3 2 2 4 3 4 2 2" xfId="33696" xr:uid="{00000000-0005-0000-0000-0000FB820000}"/>
    <cellStyle name="20% - Accent1 4 2 3 2 2 4 3 4 2 2 2" xfId="33697" xr:uid="{00000000-0005-0000-0000-0000FC820000}"/>
    <cellStyle name="20% - Accent1 4 2 3 2 2 4 3 4 2 3" xfId="33698" xr:uid="{00000000-0005-0000-0000-0000FD820000}"/>
    <cellStyle name="20% - Accent1 4 2 3 2 2 4 3 4 3" xfId="33699" xr:uid="{00000000-0005-0000-0000-0000FE820000}"/>
    <cellStyle name="20% - Accent1 4 2 3 2 2 4 3 4 3 2" xfId="33700" xr:uid="{00000000-0005-0000-0000-0000FF820000}"/>
    <cellStyle name="20% - Accent1 4 2 3 2 2 4 3 4 4" xfId="33701" xr:uid="{00000000-0005-0000-0000-000000830000}"/>
    <cellStyle name="20% - Accent1 4 2 3 2 2 4 3 5" xfId="33702" xr:uid="{00000000-0005-0000-0000-000001830000}"/>
    <cellStyle name="20% - Accent1 4 2 3 2 2 4 3 5 2" xfId="33703" xr:uid="{00000000-0005-0000-0000-000002830000}"/>
    <cellStyle name="20% - Accent1 4 2 3 2 2 4 3 5 2 2" xfId="33704" xr:uid="{00000000-0005-0000-0000-000003830000}"/>
    <cellStyle name="20% - Accent1 4 2 3 2 2 4 3 5 3" xfId="33705" xr:uid="{00000000-0005-0000-0000-000004830000}"/>
    <cellStyle name="20% - Accent1 4 2 3 2 2 4 3 6" xfId="33706" xr:uid="{00000000-0005-0000-0000-000005830000}"/>
    <cellStyle name="20% - Accent1 4 2 3 2 2 4 3 6 2" xfId="33707" xr:uid="{00000000-0005-0000-0000-000006830000}"/>
    <cellStyle name="20% - Accent1 4 2 3 2 2 4 3 6 2 2" xfId="33708" xr:uid="{00000000-0005-0000-0000-000007830000}"/>
    <cellStyle name="20% - Accent1 4 2 3 2 2 4 3 6 3" xfId="33709" xr:uid="{00000000-0005-0000-0000-000008830000}"/>
    <cellStyle name="20% - Accent1 4 2 3 2 2 4 3 7" xfId="33710" xr:uid="{00000000-0005-0000-0000-000009830000}"/>
    <cellStyle name="20% - Accent1 4 2 3 2 2 4 3 7 2" xfId="33711" xr:uid="{00000000-0005-0000-0000-00000A830000}"/>
    <cellStyle name="20% - Accent1 4 2 3 2 2 4 3 8" xfId="33712" xr:uid="{00000000-0005-0000-0000-00000B830000}"/>
    <cellStyle name="20% - Accent1 4 2 3 2 2 4 3 8 2" xfId="33713" xr:uid="{00000000-0005-0000-0000-00000C830000}"/>
    <cellStyle name="20% - Accent1 4 2 3 2 2 4 3 9" xfId="33714" xr:uid="{00000000-0005-0000-0000-00000D830000}"/>
    <cellStyle name="20% - Accent1 4 2 3 2 2 4 4" xfId="33715" xr:uid="{00000000-0005-0000-0000-00000E830000}"/>
    <cellStyle name="20% - Accent1 4 2 3 2 2 4 4 2" xfId="33716" xr:uid="{00000000-0005-0000-0000-00000F830000}"/>
    <cellStyle name="20% - Accent1 4 2 3 2 2 4 4 2 2" xfId="33717" xr:uid="{00000000-0005-0000-0000-000010830000}"/>
    <cellStyle name="20% - Accent1 4 2 3 2 2 4 4 2 2 2" xfId="33718" xr:uid="{00000000-0005-0000-0000-000011830000}"/>
    <cellStyle name="20% - Accent1 4 2 3 2 2 4 4 2 3" xfId="33719" xr:uid="{00000000-0005-0000-0000-000012830000}"/>
    <cellStyle name="20% - Accent1 4 2 3 2 2 4 4 3" xfId="33720" xr:uid="{00000000-0005-0000-0000-000013830000}"/>
    <cellStyle name="20% - Accent1 4 2 3 2 2 4 4 3 2" xfId="33721" xr:uid="{00000000-0005-0000-0000-000014830000}"/>
    <cellStyle name="20% - Accent1 4 2 3 2 2 4 4 4" xfId="33722" xr:uid="{00000000-0005-0000-0000-000015830000}"/>
    <cellStyle name="20% - Accent1 4 2 3 2 2 4 5" xfId="33723" xr:uid="{00000000-0005-0000-0000-000016830000}"/>
    <cellStyle name="20% - Accent1 4 2 3 2 2 4 5 2" xfId="33724" xr:uid="{00000000-0005-0000-0000-000017830000}"/>
    <cellStyle name="20% - Accent1 4 2 3 2 2 4 5 2 2" xfId="33725" xr:uid="{00000000-0005-0000-0000-000018830000}"/>
    <cellStyle name="20% - Accent1 4 2 3 2 2 4 5 2 2 2" xfId="33726" xr:uid="{00000000-0005-0000-0000-000019830000}"/>
    <cellStyle name="20% - Accent1 4 2 3 2 2 4 5 2 3" xfId="33727" xr:uid="{00000000-0005-0000-0000-00001A830000}"/>
    <cellStyle name="20% - Accent1 4 2 3 2 2 4 5 3" xfId="33728" xr:uid="{00000000-0005-0000-0000-00001B830000}"/>
    <cellStyle name="20% - Accent1 4 2 3 2 2 4 5 3 2" xfId="33729" xr:uid="{00000000-0005-0000-0000-00001C830000}"/>
    <cellStyle name="20% - Accent1 4 2 3 2 2 4 5 4" xfId="33730" xr:uid="{00000000-0005-0000-0000-00001D830000}"/>
    <cellStyle name="20% - Accent1 4 2 3 2 2 4 6" xfId="33731" xr:uid="{00000000-0005-0000-0000-00001E830000}"/>
    <cellStyle name="20% - Accent1 4 2 3 2 2 4 6 2" xfId="33732" xr:uid="{00000000-0005-0000-0000-00001F830000}"/>
    <cellStyle name="20% - Accent1 4 2 3 2 2 4 6 2 2" xfId="33733" xr:uid="{00000000-0005-0000-0000-000020830000}"/>
    <cellStyle name="20% - Accent1 4 2 3 2 2 4 6 2 2 2" xfId="33734" xr:uid="{00000000-0005-0000-0000-000021830000}"/>
    <cellStyle name="20% - Accent1 4 2 3 2 2 4 6 2 3" xfId="33735" xr:uid="{00000000-0005-0000-0000-000022830000}"/>
    <cellStyle name="20% - Accent1 4 2 3 2 2 4 6 3" xfId="33736" xr:uid="{00000000-0005-0000-0000-000023830000}"/>
    <cellStyle name="20% - Accent1 4 2 3 2 2 4 6 3 2" xfId="33737" xr:uid="{00000000-0005-0000-0000-000024830000}"/>
    <cellStyle name="20% - Accent1 4 2 3 2 2 4 6 4" xfId="33738" xr:uid="{00000000-0005-0000-0000-000025830000}"/>
    <cellStyle name="20% - Accent1 4 2 3 2 2 4 7" xfId="33739" xr:uid="{00000000-0005-0000-0000-000026830000}"/>
    <cellStyle name="20% - Accent1 4 2 3 2 2 4 7 2" xfId="33740" xr:uid="{00000000-0005-0000-0000-000027830000}"/>
    <cellStyle name="20% - Accent1 4 2 3 2 2 4 7 2 2" xfId="33741" xr:uid="{00000000-0005-0000-0000-000028830000}"/>
    <cellStyle name="20% - Accent1 4 2 3 2 2 4 7 3" xfId="33742" xr:uid="{00000000-0005-0000-0000-000029830000}"/>
    <cellStyle name="20% - Accent1 4 2 3 2 2 4 8" xfId="33743" xr:uid="{00000000-0005-0000-0000-00002A830000}"/>
    <cellStyle name="20% - Accent1 4 2 3 2 2 4 8 2" xfId="33744" xr:uid="{00000000-0005-0000-0000-00002B830000}"/>
    <cellStyle name="20% - Accent1 4 2 3 2 2 4 8 2 2" xfId="33745" xr:uid="{00000000-0005-0000-0000-00002C830000}"/>
    <cellStyle name="20% - Accent1 4 2 3 2 2 4 8 3" xfId="33746" xr:uid="{00000000-0005-0000-0000-00002D830000}"/>
    <cellStyle name="20% - Accent1 4 2 3 2 2 4 9" xfId="33747" xr:uid="{00000000-0005-0000-0000-00002E830000}"/>
    <cellStyle name="20% - Accent1 4 2 3 2 2 4 9 2" xfId="33748" xr:uid="{00000000-0005-0000-0000-00002F830000}"/>
    <cellStyle name="20% - Accent1 4 2 3 2 2 5" xfId="33749" xr:uid="{00000000-0005-0000-0000-000030830000}"/>
    <cellStyle name="20% - Accent1 4 2 3 2 2 5 2" xfId="33750" xr:uid="{00000000-0005-0000-0000-000031830000}"/>
    <cellStyle name="20% - Accent1 4 2 3 2 2 5 2 2" xfId="33751" xr:uid="{00000000-0005-0000-0000-000032830000}"/>
    <cellStyle name="20% - Accent1 4 2 3 2 2 5 2 2 2" xfId="33752" xr:uid="{00000000-0005-0000-0000-000033830000}"/>
    <cellStyle name="20% - Accent1 4 2 3 2 2 5 2 2 2 2" xfId="33753" xr:uid="{00000000-0005-0000-0000-000034830000}"/>
    <cellStyle name="20% - Accent1 4 2 3 2 2 5 2 2 3" xfId="33754" xr:uid="{00000000-0005-0000-0000-000035830000}"/>
    <cellStyle name="20% - Accent1 4 2 3 2 2 5 2 3" xfId="33755" xr:uid="{00000000-0005-0000-0000-000036830000}"/>
    <cellStyle name="20% - Accent1 4 2 3 2 2 5 2 3 2" xfId="33756" xr:uid="{00000000-0005-0000-0000-000037830000}"/>
    <cellStyle name="20% - Accent1 4 2 3 2 2 5 2 4" xfId="33757" xr:uid="{00000000-0005-0000-0000-000038830000}"/>
    <cellStyle name="20% - Accent1 4 2 3 2 2 5 3" xfId="33758" xr:uid="{00000000-0005-0000-0000-000039830000}"/>
    <cellStyle name="20% - Accent1 4 2 3 2 2 5 3 2" xfId="33759" xr:uid="{00000000-0005-0000-0000-00003A830000}"/>
    <cellStyle name="20% - Accent1 4 2 3 2 2 5 3 2 2" xfId="33760" xr:uid="{00000000-0005-0000-0000-00003B830000}"/>
    <cellStyle name="20% - Accent1 4 2 3 2 2 5 3 2 2 2" xfId="33761" xr:uid="{00000000-0005-0000-0000-00003C830000}"/>
    <cellStyle name="20% - Accent1 4 2 3 2 2 5 3 2 3" xfId="33762" xr:uid="{00000000-0005-0000-0000-00003D830000}"/>
    <cellStyle name="20% - Accent1 4 2 3 2 2 5 3 3" xfId="33763" xr:uid="{00000000-0005-0000-0000-00003E830000}"/>
    <cellStyle name="20% - Accent1 4 2 3 2 2 5 3 3 2" xfId="33764" xr:uid="{00000000-0005-0000-0000-00003F830000}"/>
    <cellStyle name="20% - Accent1 4 2 3 2 2 5 3 4" xfId="33765" xr:uid="{00000000-0005-0000-0000-000040830000}"/>
    <cellStyle name="20% - Accent1 4 2 3 2 2 5 4" xfId="33766" xr:uid="{00000000-0005-0000-0000-000041830000}"/>
    <cellStyle name="20% - Accent1 4 2 3 2 2 5 4 2" xfId="33767" xr:uid="{00000000-0005-0000-0000-000042830000}"/>
    <cellStyle name="20% - Accent1 4 2 3 2 2 5 4 2 2" xfId="33768" xr:uid="{00000000-0005-0000-0000-000043830000}"/>
    <cellStyle name="20% - Accent1 4 2 3 2 2 5 4 2 2 2" xfId="33769" xr:uid="{00000000-0005-0000-0000-000044830000}"/>
    <cellStyle name="20% - Accent1 4 2 3 2 2 5 4 2 3" xfId="33770" xr:uid="{00000000-0005-0000-0000-000045830000}"/>
    <cellStyle name="20% - Accent1 4 2 3 2 2 5 4 3" xfId="33771" xr:uid="{00000000-0005-0000-0000-000046830000}"/>
    <cellStyle name="20% - Accent1 4 2 3 2 2 5 4 3 2" xfId="33772" xr:uid="{00000000-0005-0000-0000-000047830000}"/>
    <cellStyle name="20% - Accent1 4 2 3 2 2 5 4 4" xfId="33773" xr:uid="{00000000-0005-0000-0000-000048830000}"/>
    <cellStyle name="20% - Accent1 4 2 3 2 2 5 5" xfId="33774" xr:uid="{00000000-0005-0000-0000-000049830000}"/>
    <cellStyle name="20% - Accent1 4 2 3 2 2 5 5 2" xfId="33775" xr:uid="{00000000-0005-0000-0000-00004A830000}"/>
    <cellStyle name="20% - Accent1 4 2 3 2 2 5 5 2 2" xfId="33776" xr:uid="{00000000-0005-0000-0000-00004B830000}"/>
    <cellStyle name="20% - Accent1 4 2 3 2 2 5 5 3" xfId="33777" xr:uid="{00000000-0005-0000-0000-00004C830000}"/>
    <cellStyle name="20% - Accent1 4 2 3 2 2 5 6" xfId="33778" xr:uid="{00000000-0005-0000-0000-00004D830000}"/>
    <cellStyle name="20% - Accent1 4 2 3 2 2 5 6 2" xfId="33779" xr:uid="{00000000-0005-0000-0000-00004E830000}"/>
    <cellStyle name="20% - Accent1 4 2 3 2 2 5 6 2 2" xfId="33780" xr:uid="{00000000-0005-0000-0000-00004F830000}"/>
    <cellStyle name="20% - Accent1 4 2 3 2 2 5 6 3" xfId="33781" xr:uid="{00000000-0005-0000-0000-000050830000}"/>
    <cellStyle name="20% - Accent1 4 2 3 2 2 5 7" xfId="33782" xr:uid="{00000000-0005-0000-0000-000051830000}"/>
    <cellStyle name="20% - Accent1 4 2 3 2 2 5 7 2" xfId="33783" xr:uid="{00000000-0005-0000-0000-000052830000}"/>
    <cellStyle name="20% - Accent1 4 2 3 2 2 5 8" xfId="33784" xr:uid="{00000000-0005-0000-0000-000053830000}"/>
    <cellStyle name="20% - Accent1 4 2 3 2 2 5 8 2" xfId="33785" xr:uid="{00000000-0005-0000-0000-000054830000}"/>
    <cellStyle name="20% - Accent1 4 2 3 2 2 5 9" xfId="33786" xr:uid="{00000000-0005-0000-0000-000055830000}"/>
    <cellStyle name="20% - Accent1 4 2 3 2 2 6" xfId="33787" xr:uid="{00000000-0005-0000-0000-000056830000}"/>
    <cellStyle name="20% - Accent1 4 2 3 2 2 6 2" xfId="33788" xr:uid="{00000000-0005-0000-0000-000057830000}"/>
    <cellStyle name="20% - Accent1 4 2 3 2 2 6 2 2" xfId="33789" xr:uid="{00000000-0005-0000-0000-000058830000}"/>
    <cellStyle name="20% - Accent1 4 2 3 2 2 6 2 2 2" xfId="33790" xr:uid="{00000000-0005-0000-0000-000059830000}"/>
    <cellStyle name="20% - Accent1 4 2 3 2 2 6 2 2 2 2" xfId="33791" xr:uid="{00000000-0005-0000-0000-00005A830000}"/>
    <cellStyle name="20% - Accent1 4 2 3 2 2 6 2 2 3" xfId="33792" xr:uid="{00000000-0005-0000-0000-00005B830000}"/>
    <cellStyle name="20% - Accent1 4 2 3 2 2 6 2 3" xfId="33793" xr:uid="{00000000-0005-0000-0000-00005C830000}"/>
    <cellStyle name="20% - Accent1 4 2 3 2 2 6 2 3 2" xfId="33794" xr:uid="{00000000-0005-0000-0000-00005D830000}"/>
    <cellStyle name="20% - Accent1 4 2 3 2 2 6 2 4" xfId="33795" xr:uid="{00000000-0005-0000-0000-00005E830000}"/>
    <cellStyle name="20% - Accent1 4 2 3 2 2 6 3" xfId="33796" xr:uid="{00000000-0005-0000-0000-00005F830000}"/>
    <cellStyle name="20% - Accent1 4 2 3 2 2 6 3 2" xfId="33797" xr:uid="{00000000-0005-0000-0000-000060830000}"/>
    <cellStyle name="20% - Accent1 4 2 3 2 2 6 3 2 2" xfId="33798" xr:uid="{00000000-0005-0000-0000-000061830000}"/>
    <cellStyle name="20% - Accent1 4 2 3 2 2 6 3 2 2 2" xfId="33799" xr:uid="{00000000-0005-0000-0000-000062830000}"/>
    <cellStyle name="20% - Accent1 4 2 3 2 2 6 3 2 3" xfId="33800" xr:uid="{00000000-0005-0000-0000-000063830000}"/>
    <cellStyle name="20% - Accent1 4 2 3 2 2 6 3 3" xfId="33801" xr:uid="{00000000-0005-0000-0000-000064830000}"/>
    <cellStyle name="20% - Accent1 4 2 3 2 2 6 3 3 2" xfId="33802" xr:uid="{00000000-0005-0000-0000-000065830000}"/>
    <cellStyle name="20% - Accent1 4 2 3 2 2 6 3 4" xfId="33803" xr:uid="{00000000-0005-0000-0000-000066830000}"/>
    <cellStyle name="20% - Accent1 4 2 3 2 2 6 4" xfId="33804" xr:uid="{00000000-0005-0000-0000-000067830000}"/>
    <cellStyle name="20% - Accent1 4 2 3 2 2 6 4 2" xfId="33805" xr:uid="{00000000-0005-0000-0000-000068830000}"/>
    <cellStyle name="20% - Accent1 4 2 3 2 2 6 4 2 2" xfId="33806" xr:uid="{00000000-0005-0000-0000-000069830000}"/>
    <cellStyle name="20% - Accent1 4 2 3 2 2 6 4 2 2 2" xfId="33807" xr:uid="{00000000-0005-0000-0000-00006A830000}"/>
    <cellStyle name="20% - Accent1 4 2 3 2 2 6 4 2 3" xfId="33808" xr:uid="{00000000-0005-0000-0000-00006B830000}"/>
    <cellStyle name="20% - Accent1 4 2 3 2 2 6 4 3" xfId="33809" xr:uid="{00000000-0005-0000-0000-00006C830000}"/>
    <cellStyle name="20% - Accent1 4 2 3 2 2 6 4 3 2" xfId="33810" xr:uid="{00000000-0005-0000-0000-00006D830000}"/>
    <cellStyle name="20% - Accent1 4 2 3 2 2 6 4 4" xfId="33811" xr:uid="{00000000-0005-0000-0000-00006E830000}"/>
    <cellStyle name="20% - Accent1 4 2 3 2 2 6 5" xfId="33812" xr:uid="{00000000-0005-0000-0000-00006F830000}"/>
    <cellStyle name="20% - Accent1 4 2 3 2 2 6 5 2" xfId="33813" xr:uid="{00000000-0005-0000-0000-000070830000}"/>
    <cellStyle name="20% - Accent1 4 2 3 2 2 6 5 2 2" xfId="33814" xr:uid="{00000000-0005-0000-0000-000071830000}"/>
    <cellStyle name="20% - Accent1 4 2 3 2 2 6 5 3" xfId="33815" xr:uid="{00000000-0005-0000-0000-000072830000}"/>
    <cellStyle name="20% - Accent1 4 2 3 2 2 6 6" xfId="33816" xr:uid="{00000000-0005-0000-0000-000073830000}"/>
    <cellStyle name="20% - Accent1 4 2 3 2 2 6 6 2" xfId="33817" xr:uid="{00000000-0005-0000-0000-000074830000}"/>
    <cellStyle name="20% - Accent1 4 2 3 2 2 6 6 2 2" xfId="33818" xr:uid="{00000000-0005-0000-0000-000075830000}"/>
    <cellStyle name="20% - Accent1 4 2 3 2 2 6 6 3" xfId="33819" xr:uid="{00000000-0005-0000-0000-000076830000}"/>
    <cellStyle name="20% - Accent1 4 2 3 2 2 6 7" xfId="33820" xr:uid="{00000000-0005-0000-0000-000077830000}"/>
    <cellStyle name="20% - Accent1 4 2 3 2 2 6 7 2" xfId="33821" xr:uid="{00000000-0005-0000-0000-000078830000}"/>
    <cellStyle name="20% - Accent1 4 2 3 2 2 6 8" xfId="33822" xr:uid="{00000000-0005-0000-0000-000079830000}"/>
    <cellStyle name="20% - Accent1 4 2 3 2 2 6 8 2" xfId="33823" xr:uid="{00000000-0005-0000-0000-00007A830000}"/>
    <cellStyle name="20% - Accent1 4 2 3 2 2 6 9" xfId="33824" xr:uid="{00000000-0005-0000-0000-00007B830000}"/>
    <cellStyle name="20% - Accent1 4 2 3 2 2 7" xfId="33825" xr:uid="{00000000-0005-0000-0000-00007C830000}"/>
    <cellStyle name="20% - Accent1 4 2 3 2 2 7 2" xfId="33826" xr:uid="{00000000-0005-0000-0000-00007D830000}"/>
    <cellStyle name="20% - Accent1 4 2 3 2 2 7 2 2" xfId="33827" xr:uid="{00000000-0005-0000-0000-00007E830000}"/>
    <cellStyle name="20% - Accent1 4 2 3 2 2 7 2 2 2" xfId="33828" xr:uid="{00000000-0005-0000-0000-00007F830000}"/>
    <cellStyle name="20% - Accent1 4 2 3 2 2 7 2 3" xfId="33829" xr:uid="{00000000-0005-0000-0000-000080830000}"/>
    <cellStyle name="20% - Accent1 4 2 3 2 2 7 3" xfId="33830" xr:uid="{00000000-0005-0000-0000-000081830000}"/>
    <cellStyle name="20% - Accent1 4 2 3 2 2 7 3 2" xfId="33831" xr:uid="{00000000-0005-0000-0000-000082830000}"/>
    <cellStyle name="20% - Accent1 4 2 3 2 2 7 4" xfId="33832" xr:uid="{00000000-0005-0000-0000-000083830000}"/>
    <cellStyle name="20% - Accent1 4 2 3 2 2 8" xfId="33833" xr:uid="{00000000-0005-0000-0000-000084830000}"/>
    <cellStyle name="20% - Accent1 4 2 3 2 2 8 2" xfId="33834" xr:uid="{00000000-0005-0000-0000-000085830000}"/>
    <cellStyle name="20% - Accent1 4 2 3 2 2 8 2 2" xfId="33835" xr:uid="{00000000-0005-0000-0000-000086830000}"/>
    <cellStyle name="20% - Accent1 4 2 3 2 2 8 2 2 2" xfId="33836" xr:uid="{00000000-0005-0000-0000-000087830000}"/>
    <cellStyle name="20% - Accent1 4 2 3 2 2 8 2 3" xfId="33837" xr:uid="{00000000-0005-0000-0000-000088830000}"/>
    <cellStyle name="20% - Accent1 4 2 3 2 2 8 3" xfId="33838" xr:uid="{00000000-0005-0000-0000-000089830000}"/>
    <cellStyle name="20% - Accent1 4 2 3 2 2 8 3 2" xfId="33839" xr:uid="{00000000-0005-0000-0000-00008A830000}"/>
    <cellStyle name="20% - Accent1 4 2 3 2 2 8 4" xfId="33840" xr:uid="{00000000-0005-0000-0000-00008B830000}"/>
    <cellStyle name="20% - Accent1 4 2 3 2 2 9" xfId="33841" xr:uid="{00000000-0005-0000-0000-00008C830000}"/>
    <cellStyle name="20% - Accent1 4 2 3 2 2 9 2" xfId="33842" xr:uid="{00000000-0005-0000-0000-00008D830000}"/>
    <cellStyle name="20% - Accent1 4 2 3 2 2 9 2 2" xfId="33843" xr:uid="{00000000-0005-0000-0000-00008E830000}"/>
    <cellStyle name="20% - Accent1 4 2 3 2 2 9 2 2 2" xfId="33844" xr:uid="{00000000-0005-0000-0000-00008F830000}"/>
    <cellStyle name="20% - Accent1 4 2 3 2 2 9 2 3" xfId="33845" xr:uid="{00000000-0005-0000-0000-000090830000}"/>
    <cellStyle name="20% - Accent1 4 2 3 2 2 9 3" xfId="33846" xr:uid="{00000000-0005-0000-0000-000091830000}"/>
    <cellStyle name="20% - Accent1 4 2 3 2 2 9 3 2" xfId="33847" xr:uid="{00000000-0005-0000-0000-000092830000}"/>
    <cellStyle name="20% - Accent1 4 2 3 2 2 9 4" xfId="33848" xr:uid="{00000000-0005-0000-0000-000093830000}"/>
    <cellStyle name="20% - Accent1 4 2 3 2 3" xfId="33849" xr:uid="{00000000-0005-0000-0000-000094830000}"/>
    <cellStyle name="20% - Accent1 4 2 3 2 3 10" xfId="33850" xr:uid="{00000000-0005-0000-0000-000095830000}"/>
    <cellStyle name="20% - Accent1 4 2 3 2 3 10 2" xfId="33851" xr:uid="{00000000-0005-0000-0000-000096830000}"/>
    <cellStyle name="20% - Accent1 4 2 3 2 3 11" xfId="33852" xr:uid="{00000000-0005-0000-0000-000097830000}"/>
    <cellStyle name="20% - Accent1 4 2 3 2 3 2" xfId="33853" xr:uid="{00000000-0005-0000-0000-000098830000}"/>
    <cellStyle name="20% - Accent1 4 2 3 2 3 2 2" xfId="33854" xr:uid="{00000000-0005-0000-0000-000099830000}"/>
    <cellStyle name="20% - Accent1 4 2 3 2 3 2 2 2" xfId="33855" xr:uid="{00000000-0005-0000-0000-00009A830000}"/>
    <cellStyle name="20% - Accent1 4 2 3 2 3 2 2 2 2" xfId="33856" xr:uid="{00000000-0005-0000-0000-00009B830000}"/>
    <cellStyle name="20% - Accent1 4 2 3 2 3 2 2 2 2 2" xfId="33857" xr:uid="{00000000-0005-0000-0000-00009C830000}"/>
    <cellStyle name="20% - Accent1 4 2 3 2 3 2 2 2 3" xfId="33858" xr:uid="{00000000-0005-0000-0000-00009D830000}"/>
    <cellStyle name="20% - Accent1 4 2 3 2 3 2 2 3" xfId="33859" xr:uid="{00000000-0005-0000-0000-00009E830000}"/>
    <cellStyle name="20% - Accent1 4 2 3 2 3 2 2 3 2" xfId="33860" xr:uid="{00000000-0005-0000-0000-00009F830000}"/>
    <cellStyle name="20% - Accent1 4 2 3 2 3 2 2 4" xfId="33861" xr:uid="{00000000-0005-0000-0000-0000A0830000}"/>
    <cellStyle name="20% - Accent1 4 2 3 2 3 2 3" xfId="33862" xr:uid="{00000000-0005-0000-0000-0000A1830000}"/>
    <cellStyle name="20% - Accent1 4 2 3 2 3 2 3 2" xfId="33863" xr:uid="{00000000-0005-0000-0000-0000A2830000}"/>
    <cellStyle name="20% - Accent1 4 2 3 2 3 2 3 2 2" xfId="33864" xr:uid="{00000000-0005-0000-0000-0000A3830000}"/>
    <cellStyle name="20% - Accent1 4 2 3 2 3 2 3 2 2 2" xfId="33865" xr:uid="{00000000-0005-0000-0000-0000A4830000}"/>
    <cellStyle name="20% - Accent1 4 2 3 2 3 2 3 2 3" xfId="33866" xr:uid="{00000000-0005-0000-0000-0000A5830000}"/>
    <cellStyle name="20% - Accent1 4 2 3 2 3 2 3 3" xfId="33867" xr:uid="{00000000-0005-0000-0000-0000A6830000}"/>
    <cellStyle name="20% - Accent1 4 2 3 2 3 2 3 3 2" xfId="33868" xr:uid="{00000000-0005-0000-0000-0000A7830000}"/>
    <cellStyle name="20% - Accent1 4 2 3 2 3 2 3 4" xfId="33869" xr:uid="{00000000-0005-0000-0000-0000A8830000}"/>
    <cellStyle name="20% - Accent1 4 2 3 2 3 2 4" xfId="33870" xr:uid="{00000000-0005-0000-0000-0000A9830000}"/>
    <cellStyle name="20% - Accent1 4 2 3 2 3 2 4 2" xfId="33871" xr:uid="{00000000-0005-0000-0000-0000AA830000}"/>
    <cellStyle name="20% - Accent1 4 2 3 2 3 2 4 2 2" xfId="33872" xr:uid="{00000000-0005-0000-0000-0000AB830000}"/>
    <cellStyle name="20% - Accent1 4 2 3 2 3 2 4 2 2 2" xfId="33873" xr:uid="{00000000-0005-0000-0000-0000AC830000}"/>
    <cellStyle name="20% - Accent1 4 2 3 2 3 2 4 2 3" xfId="33874" xr:uid="{00000000-0005-0000-0000-0000AD830000}"/>
    <cellStyle name="20% - Accent1 4 2 3 2 3 2 4 3" xfId="33875" xr:uid="{00000000-0005-0000-0000-0000AE830000}"/>
    <cellStyle name="20% - Accent1 4 2 3 2 3 2 4 3 2" xfId="33876" xr:uid="{00000000-0005-0000-0000-0000AF830000}"/>
    <cellStyle name="20% - Accent1 4 2 3 2 3 2 4 4" xfId="33877" xr:uid="{00000000-0005-0000-0000-0000B0830000}"/>
    <cellStyle name="20% - Accent1 4 2 3 2 3 2 5" xfId="33878" xr:uid="{00000000-0005-0000-0000-0000B1830000}"/>
    <cellStyle name="20% - Accent1 4 2 3 2 3 2 5 2" xfId="33879" xr:uid="{00000000-0005-0000-0000-0000B2830000}"/>
    <cellStyle name="20% - Accent1 4 2 3 2 3 2 5 2 2" xfId="33880" xr:uid="{00000000-0005-0000-0000-0000B3830000}"/>
    <cellStyle name="20% - Accent1 4 2 3 2 3 2 5 3" xfId="33881" xr:uid="{00000000-0005-0000-0000-0000B4830000}"/>
    <cellStyle name="20% - Accent1 4 2 3 2 3 2 6" xfId="33882" xr:uid="{00000000-0005-0000-0000-0000B5830000}"/>
    <cellStyle name="20% - Accent1 4 2 3 2 3 2 6 2" xfId="33883" xr:uid="{00000000-0005-0000-0000-0000B6830000}"/>
    <cellStyle name="20% - Accent1 4 2 3 2 3 2 6 2 2" xfId="33884" xr:uid="{00000000-0005-0000-0000-0000B7830000}"/>
    <cellStyle name="20% - Accent1 4 2 3 2 3 2 6 3" xfId="33885" xr:uid="{00000000-0005-0000-0000-0000B8830000}"/>
    <cellStyle name="20% - Accent1 4 2 3 2 3 2 7" xfId="33886" xr:uid="{00000000-0005-0000-0000-0000B9830000}"/>
    <cellStyle name="20% - Accent1 4 2 3 2 3 2 7 2" xfId="33887" xr:uid="{00000000-0005-0000-0000-0000BA830000}"/>
    <cellStyle name="20% - Accent1 4 2 3 2 3 2 8" xfId="33888" xr:uid="{00000000-0005-0000-0000-0000BB830000}"/>
    <cellStyle name="20% - Accent1 4 2 3 2 3 2 8 2" xfId="33889" xr:uid="{00000000-0005-0000-0000-0000BC830000}"/>
    <cellStyle name="20% - Accent1 4 2 3 2 3 2 9" xfId="33890" xr:uid="{00000000-0005-0000-0000-0000BD830000}"/>
    <cellStyle name="20% - Accent1 4 2 3 2 3 3" xfId="33891" xr:uid="{00000000-0005-0000-0000-0000BE830000}"/>
    <cellStyle name="20% - Accent1 4 2 3 2 3 3 2" xfId="33892" xr:uid="{00000000-0005-0000-0000-0000BF830000}"/>
    <cellStyle name="20% - Accent1 4 2 3 2 3 3 2 2" xfId="33893" xr:uid="{00000000-0005-0000-0000-0000C0830000}"/>
    <cellStyle name="20% - Accent1 4 2 3 2 3 3 2 2 2" xfId="33894" xr:uid="{00000000-0005-0000-0000-0000C1830000}"/>
    <cellStyle name="20% - Accent1 4 2 3 2 3 3 2 2 2 2" xfId="33895" xr:uid="{00000000-0005-0000-0000-0000C2830000}"/>
    <cellStyle name="20% - Accent1 4 2 3 2 3 3 2 2 3" xfId="33896" xr:uid="{00000000-0005-0000-0000-0000C3830000}"/>
    <cellStyle name="20% - Accent1 4 2 3 2 3 3 2 3" xfId="33897" xr:uid="{00000000-0005-0000-0000-0000C4830000}"/>
    <cellStyle name="20% - Accent1 4 2 3 2 3 3 2 3 2" xfId="33898" xr:uid="{00000000-0005-0000-0000-0000C5830000}"/>
    <cellStyle name="20% - Accent1 4 2 3 2 3 3 2 4" xfId="33899" xr:uid="{00000000-0005-0000-0000-0000C6830000}"/>
    <cellStyle name="20% - Accent1 4 2 3 2 3 3 3" xfId="33900" xr:uid="{00000000-0005-0000-0000-0000C7830000}"/>
    <cellStyle name="20% - Accent1 4 2 3 2 3 3 3 2" xfId="33901" xr:uid="{00000000-0005-0000-0000-0000C8830000}"/>
    <cellStyle name="20% - Accent1 4 2 3 2 3 3 3 2 2" xfId="33902" xr:uid="{00000000-0005-0000-0000-0000C9830000}"/>
    <cellStyle name="20% - Accent1 4 2 3 2 3 3 3 2 2 2" xfId="33903" xr:uid="{00000000-0005-0000-0000-0000CA830000}"/>
    <cellStyle name="20% - Accent1 4 2 3 2 3 3 3 2 3" xfId="33904" xr:uid="{00000000-0005-0000-0000-0000CB830000}"/>
    <cellStyle name="20% - Accent1 4 2 3 2 3 3 3 3" xfId="33905" xr:uid="{00000000-0005-0000-0000-0000CC830000}"/>
    <cellStyle name="20% - Accent1 4 2 3 2 3 3 3 3 2" xfId="33906" xr:uid="{00000000-0005-0000-0000-0000CD830000}"/>
    <cellStyle name="20% - Accent1 4 2 3 2 3 3 3 4" xfId="33907" xr:uid="{00000000-0005-0000-0000-0000CE830000}"/>
    <cellStyle name="20% - Accent1 4 2 3 2 3 3 4" xfId="33908" xr:uid="{00000000-0005-0000-0000-0000CF830000}"/>
    <cellStyle name="20% - Accent1 4 2 3 2 3 3 4 2" xfId="33909" xr:uid="{00000000-0005-0000-0000-0000D0830000}"/>
    <cellStyle name="20% - Accent1 4 2 3 2 3 3 4 2 2" xfId="33910" xr:uid="{00000000-0005-0000-0000-0000D1830000}"/>
    <cellStyle name="20% - Accent1 4 2 3 2 3 3 4 2 2 2" xfId="33911" xr:uid="{00000000-0005-0000-0000-0000D2830000}"/>
    <cellStyle name="20% - Accent1 4 2 3 2 3 3 4 2 3" xfId="33912" xr:uid="{00000000-0005-0000-0000-0000D3830000}"/>
    <cellStyle name="20% - Accent1 4 2 3 2 3 3 4 3" xfId="33913" xr:uid="{00000000-0005-0000-0000-0000D4830000}"/>
    <cellStyle name="20% - Accent1 4 2 3 2 3 3 4 3 2" xfId="33914" xr:uid="{00000000-0005-0000-0000-0000D5830000}"/>
    <cellStyle name="20% - Accent1 4 2 3 2 3 3 4 4" xfId="33915" xr:uid="{00000000-0005-0000-0000-0000D6830000}"/>
    <cellStyle name="20% - Accent1 4 2 3 2 3 3 5" xfId="33916" xr:uid="{00000000-0005-0000-0000-0000D7830000}"/>
    <cellStyle name="20% - Accent1 4 2 3 2 3 3 5 2" xfId="33917" xr:uid="{00000000-0005-0000-0000-0000D8830000}"/>
    <cellStyle name="20% - Accent1 4 2 3 2 3 3 5 2 2" xfId="33918" xr:uid="{00000000-0005-0000-0000-0000D9830000}"/>
    <cellStyle name="20% - Accent1 4 2 3 2 3 3 5 3" xfId="33919" xr:uid="{00000000-0005-0000-0000-0000DA830000}"/>
    <cellStyle name="20% - Accent1 4 2 3 2 3 3 6" xfId="33920" xr:uid="{00000000-0005-0000-0000-0000DB830000}"/>
    <cellStyle name="20% - Accent1 4 2 3 2 3 3 6 2" xfId="33921" xr:uid="{00000000-0005-0000-0000-0000DC830000}"/>
    <cellStyle name="20% - Accent1 4 2 3 2 3 3 6 2 2" xfId="33922" xr:uid="{00000000-0005-0000-0000-0000DD830000}"/>
    <cellStyle name="20% - Accent1 4 2 3 2 3 3 6 3" xfId="33923" xr:uid="{00000000-0005-0000-0000-0000DE830000}"/>
    <cellStyle name="20% - Accent1 4 2 3 2 3 3 7" xfId="33924" xr:uid="{00000000-0005-0000-0000-0000DF830000}"/>
    <cellStyle name="20% - Accent1 4 2 3 2 3 3 7 2" xfId="33925" xr:uid="{00000000-0005-0000-0000-0000E0830000}"/>
    <cellStyle name="20% - Accent1 4 2 3 2 3 3 8" xfId="33926" xr:uid="{00000000-0005-0000-0000-0000E1830000}"/>
    <cellStyle name="20% - Accent1 4 2 3 2 3 3 8 2" xfId="33927" xr:uid="{00000000-0005-0000-0000-0000E2830000}"/>
    <cellStyle name="20% - Accent1 4 2 3 2 3 3 9" xfId="33928" xr:uid="{00000000-0005-0000-0000-0000E3830000}"/>
    <cellStyle name="20% - Accent1 4 2 3 2 3 4" xfId="33929" xr:uid="{00000000-0005-0000-0000-0000E4830000}"/>
    <cellStyle name="20% - Accent1 4 2 3 2 3 4 2" xfId="33930" xr:uid="{00000000-0005-0000-0000-0000E5830000}"/>
    <cellStyle name="20% - Accent1 4 2 3 2 3 4 2 2" xfId="33931" xr:uid="{00000000-0005-0000-0000-0000E6830000}"/>
    <cellStyle name="20% - Accent1 4 2 3 2 3 4 2 2 2" xfId="33932" xr:uid="{00000000-0005-0000-0000-0000E7830000}"/>
    <cellStyle name="20% - Accent1 4 2 3 2 3 4 2 3" xfId="33933" xr:uid="{00000000-0005-0000-0000-0000E8830000}"/>
    <cellStyle name="20% - Accent1 4 2 3 2 3 4 3" xfId="33934" xr:uid="{00000000-0005-0000-0000-0000E9830000}"/>
    <cellStyle name="20% - Accent1 4 2 3 2 3 4 3 2" xfId="33935" xr:uid="{00000000-0005-0000-0000-0000EA830000}"/>
    <cellStyle name="20% - Accent1 4 2 3 2 3 4 4" xfId="33936" xr:uid="{00000000-0005-0000-0000-0000EB830000}"/>
    <cellStyle name="20% - Accent1 4 2 3 2 3 5" xfId="33937" xr:uid="{00000000-0005-0000-0000-0000EC830000}"/>
    <cellStyle name="20% - Accent1 4 2 3 2 3 5 2" xfId="33938" xr:uid="{00000000-0005-0000-0000-0000ED830000}"/>
    <cellStyle name="20% - Accent1 4 2 3 2 3 5 2 2" xfId="33939" xr:uid="{00000000-0005-0000-0000-0000EE830000}"/>
    <cellStyle name="20% - Accent1 4 2 3 2 3 5 2 2 2" xfId="33940" xr:uid="{00000000-0005-0000-0000-0000EF830000}"/>
    <cellStyle name="20% - Accent1 4 2 3 2 3 5 2 3" xfId="33941" xr:uid="{00000000-0005-0000-0000-0000F0830000}"/>
    <cellStyle name="20% - Accent1 4 2 3 2 3 5 3" xfId="33942" xr:uid="{00000000-0005-0000-0000-0000F1830000}"/>
    <cellStyle name="20% - Accent1 4 2 3 2 3 5 3 2" xfId="33943" xr:uid="{00000000-0005-0000-0000-0000F2830000}"/>
    <cellStyle name="20% - Accent1 4 2 3 2 3 5 4" xfId="33944" xr:uid="{00000000-0005-0000-0000-0000F3830000}"/>
    <cellStyle name="20% - Accent1 4 2 3 2 3 6" xfId="33945" xr:uid="{00000000-0005-0000-0000-0000F4830000}"/>
    <cellStyle name="20% - Accent1 4 2 3 2 3 6 2" xfId="33946" xr:uid="{00000000-0005-0000-0000-0000F5830000}"/>
    <cellStyle name="20% - Accent1 4 2 3 2 3 6 2 2" xfId="33947" xr:uid="{00000000-0005-0000-0000-0000F6830000}"/>
    <cellStyle name="20% - Accent1 4 2 3 2 3 6 2 2 2" xfId="33948" xr:uid="{00000000-0005-0000-0000-0000F7830000}"/>
    <cellStyle name="20% - Accent1 4 2 3 2 3 6 2 3" xfId="33949" xr:uid="{00000000-0005-0000-0000-0000F8830000}"/>
    <cellStyle name="20% - Accent1 4 2 3 2 3 6 3" xfId="33950" xr:uid="{00000000-0005-0000-0000-0000F9830000}"/>
    <cellStyle name="20% - Accent1 4 2 3 2 3 6 3 2" xfId="33951" xr:uid="{00000000-0005-0000-0000-0000FA830000}"/>
    <cellStyle name="20% - Accent1 4 2 3 2 3 6 4" xfId="33952" xr:uid="{00000000-0005-0000-0000-0000FB830000}"/>
    <cellStyle name="20% - Accent1 4 2 3 2 3 7" xfId="33953" xr:uid="{00000000-0005-0000-0000-0000FC830000}"/>
    <cellStyle name="20% - Accent1 4 2 3 2 3 7 2" xfId="33954" xr:uid="{00000000-0005-0000-0000-0000FD830000}"/>
    <cellStyle name="20% - Accent1 4 2 3 2 3 7 2 2" xfId="33955" xr:uid="{00000000-0005-0000-0000-0000FE830000}"/>
    <cellStyle name="20% - Accent1 4 2 3 2 3 7 3" xfId="33956" xr:uid="{00000000-0005-0000-0000-0000FF830000}"/>
    <cellStyle name="20% - Accent1 4 2 3 2 3 8" xfId="33957" xr:uid="{00000000-0005-0000-0000-000000840000}"/>
    <cellStyle name="20% - Accent1 4 2 3 2 3 8 2" xfId="33958" xr:uid="{00000000-0005-0000-0000-000001840000}"/>
    <cellStyle name="20% - Accent1 4 2 3 2 3 8 2 2" xfId="33959" xr:uid="{00000000-0005-0000-0000-000002840000}"/>
    <cellStyle name="20% - Accent1 4 2 3 2 3 8 3" xfId="33960" xr:uid="{00000000-0005-0000-0000-000003840000}"/>
    <cellStyle name="20% - Accent1 4 2 3 2 3 9" xfId="33961" xr:uid="{00000000-0005-0000-0000-000004840000}"/>
    <cellStyle name="20% - Accent1 4 2 3 2 3 9 2" xfId="33962" xr:uid="{00000000-0005-0000-0000-000005840000}"/>
    <cellStyle name="20% - Accent1 4 2 3 2 4" xfId="33963" xr:uid="{00000000-0005-0000-0000-000006840000}"/>
    <cellStyle name="20% - Accent1 4 2 3 2 4 10" xfId="33964" xr:uid="{00000000-0005-0000-0000-000007840000}"/>
    <cellStyle name="20% - Accent1 4 2 3 2 4 10 2" xfId="33965" xr:uid="{00000000-0005-0000-0000-000008840000}"/>
    <cellStyle name="20% - Accent1 4 2 3 2 4 11" xfId="33966" xr:uid="{00000000-0005-0000-0000-000009840000}"/>
    <cellStyle name="20% - Accent1 4 2 3 2 4 2" xfId="33967" xr:uid="{00000000-0005-0000-0000-00000A840000}"/>
    <cellStyle name="20% - Accent1 4 2 3 2 4 2 2" xfId="33968" xr:uid="{00000000-0005-0000-0000-00000B840000}"/>
    <cellStyle name="20% - Accent1 4 2 3 2 4 2 2 2" xfId="33969" xr:uid="{00000000-0005-0000-0000-00000C840000}"/>
    <cellStyle name="20% - Accent1 4 2 3 2 4 2 2 2 2" xfId="33970" xr:uid="{00000000-0005-0000-0000-00000D840000}"/>
    <cellStyle name="20% - Accent1 4 2 3 2 4 2 2 2 2 2" xfId="33971" xr:uid="{00000000-0005-0000-0000-00000E840000}"/>
    <cellStyle name="20% - Accent1 4 2 3 2 4 2 2 2 3" xfId="33972" xr:uid="{00000000-0005-0000-0000-00000F840000}"/>
    <cellStyle name="20% - Accent1 4 2 3 2 4 2 2 3" xfId="33973" xr:uid="{00000000-0005-0000-0000-000010840000}"/>
    <cellStyle name="20% - Accent1 4 2 3 2 4 2 2 3 2" xfId="33974" xr:uid="{00000000-0005-0000-0000-000011840000}"/>
    <cellStyle name="20% - Accent1 4 2 3 2 4 2 2 4" xfId="33975" xr:uid="{00000000-0005-0000-0000-000012840000}"/>
    <cellStyle name="20% - Accent1 4 2 3 2 4 2 3" xfId="33976" xr:uid="{00000000-0005-0000-0000-000013840000}"/>
    <cellStyle name="20% - Accent1 4 2 3 2 4 2 3 2" xfId="33977" xr:uid="{00000000-0005-0000-0000-000014840000}"/>
    <cellStyle name="20% - Accent1 4 2 3 2 4 2 3 2 2" xfId="33978" xr:uid="{00000000-0005-0000-0000-000015840000}"/>
    <cellStyle name="20% - Accent1 4 2 3 2 4 2 3 2 2 2" xfId="33979" xr:uid="{00000000-0005-0000-0000-000016840000}"/>
    <cellStyle name="20% - Accent1 4 2 3 2 4 2 3 2 3" xfId="33980" xr:uid="{00000000-0005-0000-0000-000017840000}"/>
    <cellStyle name="20% - Accent1 4 2 3 2 4 2 3 3" xfId="33981" xr:uid="{00000000-0005-0000-0000-000018840000}"/>
    <cellStyle name="20% - Accent1 4 2 3 2 4 2 3 3 2" xfId="33982" xr:uid="{00000000-0005-0000-0000-000019840000}"/>
    <cellStyle name="20% - Accent1 4 2 3 2 4 2 3 4" xfId="33983" xr:uid="{00000000-0005-0000-0000-00001A840000}"/>
    <cellStyle name="20% - Accent1 4 2 3 2 4 2 4" xfId="33984" xr:uid="{00000000-0005-0000-0000-00001B840000}"/>
    <cellStyle name="20% - Accent1 4 2 3 2 4 2 4 2" xfId="33985" xr:uid="{00000000-0005-0000-0000-00001C840000}"/>
    <cellStyle name="20% - Accent1 4 2 3 2 4 2 4 2 2" xfId="33986" xr:uid="{00000000-0005-0000-0000-00001D840000}"/>
    <cellStyle name="20% - Accent1 4 2 3 2 4 2 4 2 2 2" xfId="33987" xr:uid="{00000000-0005-0000-0000-00001E840000}"/>
    <cellStyle name="20% - Accent1 4 2 3 2 4 2 4 2 3" xfId="33988" xr:uid="{00000000-0005-0000-0000-00001F840000}"/>
    <cellStyle name="20% - Accent1 4 2 3 2 4 2 4 3" xfId="33989" xr:uid="{00000000-0005-0000-0000-000020840000}"/>
    <cellStyle name="20% - Accent1 4 2 3 2 4 2 4 3 2" xfId="33990" xr:uid="{00000000-0005-0000-0000-000021840000}"/>
    <cellStyle name="20% - Accent1 4 2 3 2 4 2 4 4" xfId="33991" xr:uid="{00000000-0005-0000-0000-000022840000}"/>
    <cellStyle name="20% - Accent1 4 2 3 2 4 2 5" xfId="33992" xr:uid="{00000000-0005-0000-0000-000023840000}"/>
    <cellStyle name="20% - Accent1 4 2 3 2 4 2 5 2" xfId="33993" xr:uid="{00000000-0005-0000-0000-000024840000}"/>
    <cellStyle name="20% - Accent1 4 2 3 2 4 2 5 2 2" xfId="33994" xr:uid="{00000000-0005-0000-0000-000025840000}"/>
    <cellStyle name="20% - Accent1 4 2 3 2 4 2 5 3" xfId="33995" xr:uid="{00000000-0005-0000-0000-000026840000}"/>
    <cellStyle name="20% - Accent1 4 2 3 2 4 2 6" xfId="33996" xr:uid="{00000000-0005-0000-0000-000027840000}"/>
    <cellStyle name="20% - Accent1 4 2 3 2 4 2 6 2" xfId="33997" xr:uid="{00000000-0005-0000-0000-000028840000}"/>
    <cellStyle name="20% - Accent1 4 2 3 2 4 2 6 2 2" xfId="33998" xr:uid="{00000000-0005-0000-0000-000029840000}"/>
    <cellStyle name="20% - Accent1 4 2 3 2 4 2 6 3" xfId="33999" xr:uid="{00000000-0005-0000-0000-00002A840000}"/>
    <cellStyle name="20% - Accent1 4 2 3 2 4 2 7" xfId="34000" xr:uid="{00000000-0005-0000-0000-00002B840000}"/>
    <cellStyle name="20% - Accent1 4 2 3 2 4 2 7 2" xfId="34001" xr:uid="{00000000-0005-0000-0000-00002C840000}"/>
    <cellStyle name="20% - Accent1 4 2 3 2 4 2 8" xfId="34002" xr:uid="{00000000-0005-0000-0000-00002D840000}"/>
    <cellStyle name="20% - Accent1 4 2 3 2 4 2 8 2" xfId="34003" xr:uid="{00000000-0005-0000-0000-00002E840000}"/>
    <cellStyle name="20% - Accent1 4 2 3 2 4 2 9" xfId="34004" xr:uid="{00000000-0005-0000-0000-00002F840000}"/>
    <cellStyle name="20% - Accent1 4 2 3 2 4 3" xfId="34005" xr:uid="{00000000-0005-0000-0000-000030840000}"/>
    <cellStyle name="20% - Accent1 4 2 3 2 4 3 2" xfId="34006" xr:uid="{00000000-0005-0000-0000-000031840000}"/>
    <cellStyle name="20% - Accent1 4 2 3 2 4 3 2 2" xfId="34007" xr:uid="{00000000-0005-0000-0000-000032840000}"/>
    <cellStyle name="20% - Accent1 4 2 3 2 4 3 2 2 2" xfId="34008" xr:uid="{00000000-0005-0000-0000-000033840000}"/>
    <cellStyle name="20% - Accent1 4 2 3 2 4 3 2 2 2 2" xfId="34009" xr:uid="{00000000-0005-0000-0000-000034840000}"/>
    <cellStyle name="20% - Accent1 4 2 3 2 4 3 2 2 3" xfId="34010" xr:uid="{00000000-0005-0000-0000-000035840000}"/>
    <cellStyle name="20% - Accent1 4 2 3 2 4 3 2 3" xfId="34011" xr:uid="{00000000-0005-0000-0000-000036840000}"/>
    <cellStyle name="20% - Accent1 4 2 3 2 4 3 2 3 2" xfId="34012" xr:uid="{00000000-0005-0000-0000-000037840000}"/>
    <cellStyle name="20% - Accent1 4 2 3 2 4 3 2 4" xfId="34013" xr:uid="{00000000-0005-0000-0000-000038840000}"/>
    <cellStyle name="20% - Accent1 4 2 3 2 4 3 3" xfId="34014" xr:uid="{00000000-0005-0000-0000-000039840000}"/>
    <cellStyle name="20% - Accent1 4 2 3 2 4 3 3 2" xfId="34015" xr:uid="{00000000-0005-0000-0000-00003A840000}"/>
    <cellStyle name="20% - Accent1 4 2 3 2 4 3 3 2 2" xfId="34016" xr:uid="{00000000-0005-0000-0000-00003B840000}"/>
    <cellStyle name="20% - Accent1 4 2 3 2 4 3 3 2 2 2" xfId="34017" xr:uid="{00000000-0005-0000-0000-00003C840000}"/>
    <cellStyle name="20% - Accent1 4 2 3 2 4 3 3 2 3" xfId="34018" xr:uid="{00000000-0005-0000-0000-00003D840000}"/>
    <cellStyle name="20% - Accent1 4 2 3 2 4 3 3 3" xfId="34019" xr:uid="{00000000-0005-0000-0000-00003E840000}"/>
    <cellStyle name="20% - Accent1 4 2 3 2 4 3 3 3 2" xfId="34020" xr:uid="{00000000-0005-0000-0000-00003F840000}"/>
    <cellStyle name="20% - Accent1 4 2 3 2 4 3 3 4" xfId="34021" xr:uid="{00000000-0005-0000-0000-000040840000}"/>
    <cellStyle name="20% - Accent1 4 2 3 2 4 3 4" xfId="34022" xr:uid="{00000000-0005-0000-0000-000041840000}"/>
    <cellStyle name="20% - Accent1 4 2 3 2 4 3 4 2" xfId="34023" xr:uid="{00000000-0005-0000-0000-000042840000}"/>
    <cellStyle name="20% - Accent1 4 2 3 2 4 3 4 2 2" xfId="34024" xr:uid="{00000000-0005-0000-0000-000043840000}"/>
    <cellStyle name="20% - Accent1 4 2 3 2 4 3 4 2 2 2" xfId="34025" xr:uid="{00000000-0005-0000-0000-000044840000}"/>
    <cellStyle name="20% - Accent1 4 2 3 2 4 3 4 2 3" xfId="34026" xr:uid="{00000000-0005-0000-0000-000045840000}"/>
    <cellStyle name="20% - Accent1 4 2 3 2 4 3 4 3" xfId="34027" xr:uid="{00000000-0005-0000-0000-000046840000}"/>
    <cellStyle name="20% - Accent1 4 2 3 2 4 3 4 3 2" xfId="34028" xr:uid="{00000000-0005-0000-0000-000047840000}"/>
    <cellStyle name="20% - Accent1 4 2 3 2 4 3 4 4" xfId="34029" xr:uid="{00000000-0005-0000-0000-000048840000}"/>
    <cellStyle name="20% - Accent1 4 2 3 2 4 3 5" xfId="34030" xr:uid="{00000000-0005-0000-0000-000049840000}"/>
    <cellStyle name="20% - Accent1 4 2 3 2 4 3 5 2" xfId="34031" xr:uid="{00000000-0005-0000-0000-00004A840000}"/>
    <cellStyle name="20% - Accent1 4 2 3 2 4 3 5 2 2" xfId="34032" xr:uid="{00000000-0005-0000-0000-00004B840000}"/>
    <cellStyle name="20% - Accent1 4 2 3 2 4 3 5 3" xfId="34033" xr:uid="{00000000-0005-0000-0000-00004C840000}"/>
    <cellStyle name="20% - Accent1 4 2 3 2 4 3 6" xfId="34034" xr:uid="{00000000-0005-0000-0000-00004D840000}"/>
    <cellStyle name="20% - Accent1 4 2 3 2 4 3 6 2" xfId="34035" xr:uid="{00000000-0005-0000-0000-00004E840000}"/>
    <cellStyle name="20% - Accent1 4 2 3 2 4 3 6 2 2" xfId="34036" xr:uid="{00000000-0005-0000-0000-00004F840000}"/>
    <cellStyle name="20% - Accent1 4 2 3 2 4 3 6 3" xfId="34037" xr:uid="{00000000-0005-0000-0000-000050840000}"/>
    <cellStyle name="20% - Accent1 4 2 3 2 4 3 7" xfId="34038" xr:uid="{00000000-0005-0000-0000-000051840000}"/>
    <cellStyle name="20% - Accent1 4 2 3 2 4 3 7 2" xfId="34039" xr:uid="{00000000-0005-0000-0000-000052840000}"/>
    <cellStyle name="20% - Accent1 4 2 3 2 4 3 8" xfId="34040" xr:uid="{00000000-0005-0000-0000-000053840000}"/>
    <cellStyle name="20% - Accent1 4 2 3 2 4 3 8 2" xfId="34041" xr:uid="{00000000-0005-0000-0000-000054840000}"/>
    <cellStyle name="20% - Accent1 4 2 3 2 4 3 9" xfId="34042" xr:uid="{00000000-0005-0000-0000-000055840000}"/>
    <cellStyle name="20% - Accent1 4 2 3 2 4 4" xfId="34043" xr:uid="{00000000-0005-0000-0000-000056840000}"/>
    <cellStyle name="20% - Accent1 4 2 3 2 4 4 2" xfId="34044" xr:uid="{00000000-0005-0000-0000-000057840000}"/>
    <cellStyle name="20% - Accent1 4 2 3 2 4 4 2 2" xfId="34045" xr:uid="{00000000-0005-0000-0000-000058840000}"/>
    <cellStyle name="20% - Accent1 4 2 3 2 4 4 2 2 2" xfId="34046" xr:uid="{00000000-0005-0000-0000-000059840000}"/>
    <cellStyle name="20% - Accent1 4 2 3 2 4 4 2 3" xfId="34047" xr:uid="{00000000-0005-0000-0000-00005A840000}"/>
    <cellStyle name="20% - Accent1 4 2 3 2 4 4 3" xfId="34048" xr:uid="{00000000-0005-0000-0000-00005B840000}"/>
    <cellStyle name="20% - Accent1 4 2 3 2 4 4 3 2" xfId="34049" xr:uid="{00000000-0005-0000-0000-00005C840000}"/>
    <cellStyle name="20% - Accent1 4 2 3 2 4 4 4" xfId="34050" xr:uid="{00000000-0005-0000-0000-00005D840000}"/>
    <cellStyle name="20% - Accent1 4 2 3 2 4 5" xfId="34051" xr:uid="{00000000-0005-0000-0000-00005E840000}"/>
    <cellStyle name="20% - Accent1 4 2 3 2 4 5 2" xfId="34052" xr:uid="{00000000-0005-0000-0000-00005F840000}"/>
    <cellStyle name="20% - Accent1 4 2 3 2 4 5 2 2" xfId="34053" xr:uid="{00000000-0005-0000-0000-000060840000}"/>
    <cellStyle name="20% - Accent1 4 2 3 2 4 5 2 2 2" xfId="34054" xr:uid="{00000000-0005-0000-0000-000061840000}"/>
    <cellStyle name="20% - Accent1 4 2 3 2 4 5 2 3" xfId="34055" xr:uid="{00000000-0005-0000-0000-000062840000}"/>
    <cellStyle name="20% - Accent1 4 2 3 2 4 5 3" xfId="34056" xr:uid="{00000000-0005-0000-0000-000063840000}"/>
    <cellStyle name="20% - Accent1 4 2 3 2 4 5 3 2" xfId="34057" xr:uid="{00000000-0005-0000-0000-000064840000}"/>
    <cellStyle name="20% - Accent1 4 2 3 2 4 5 4" xfId="34058" xr:uid="{00000000-0005-0000-0000-000065840000}"/>
    <cellStyle name="20% - Accent1 4 2 3 2 4 6" xfId="34059" xr:uid="{00000000-0005-0000-0000-000066840000}"/>
    <cellStyle name="20% - Accent1 4 2 3 2 4 6 2" xfId="34060" xr:uid="{00000000-0005-0000-0000-000067840000}"/>
    <cellStyle name="20% - Accent1 4 2 3 2 4 6 2 2" xfId="34061" xr:uid="{00000000-0005-0000-0000-000068840000}"/>
    <cellStyle name="20% - Accent1 4 2 3 2 4 6 2 2 2" xfId="34062" xr:uid="{00000000-0005-0000-0000-000069840000}"/>
    <cellStyle name="20% - Accent1 4 2 3 2 4 6 2 3" xfId="34063" xr:uid="{00000000-0005-0000-0000-00006A840000}"/>
    <cellStyle name="20% - Accent1 4 2 3 2 4 6 3" xfId="34064" xr:uid="{00000000-0005-0000-0000-00006B840000}"/>
    <cellStyle name="20% - Accent1 4 2 3 2 4 6 3 2" xfId="34065" xr:uid="{00000000-0005-0000-0000-00006C840000}"/>
    <cellStyle name="20% - Accent1 4 2 3 2 4 6 4" xfId="34066" xr:uid="{00000000-0005-0000-0000-00006D840000}"/>
    <cellStyle name="20% - Accent1 4 2 3 2 4 7" xfId="34067" xr:uid="{00000000-0005-0000-0000-00006E840000}"/>
    <cellStyle name="20% - Accent1 4 2 3 2 4 7 2" xfId="34068" xr:uid="{00000000-0005-0000-0000-00006F840000}"/>
    <cellStyle name="20% - Accent1 4 2 3 2 4 7 2 2" xfId="34069" xr:uid="{00000000-0005-0000-0000-000070840000}"/>
    <cellStyle name="20% - Accent1 4 2 3 2 4 7 3" xfId="34070" xr:uid="{00000000-0005-0000-0000-000071840000}"/>
    <cellStyle name="20% - Accent1 4 2 3 2 4 8" xfId="34071" xr:uid="{00000000-0005-0000-0000-000072840000}"/>
    <cellStyle name="20% - Accent1 4 2 3 2 4 8 2" xfId="34072" xr:uid="{00000000-0005-0000-0000-000073840000}"/>
    <cellStyle name="20% - Accent1 4 2 3 2 4 8 2 2" xfId="34073" xr:uid="{00000000-0005-0000-0000-000074840000}"/>
    <cellStyle name="20% - Accent1 4 2 3 2 4 8 3" xfId="34074" xr:uid="{00000000-0005-0000-0000-000075840000}"/>
    <cellStyle name="20% - Accent1 4 2 3 2 4 9" xfId="34075" xr:uid="{00000000-0005-0000-0000-000076840000}"/>
    <cellStyle name="20% - Accent1 4 2 3 2 4 9 2" xfId="34076" xr:uid="{00000000-0005-0000-0000-000077840000}"/>
    <cellStyle name="20% - Accent1 4 2 3 2 5" xfId="34077" xr:uid="{00000000-0005-0000-0000-000078840000}"/>
    <cellStyle name="20% - Accent1 4 2 3 2 5 10" xfId="34078" xr:uid="{00000000-0005-0000-0000-000079840000}"/>
    <cellStyle name="20% - Accent1 4 2 3 2 5 10 2" xfId="34079" xr:uid="{00000000-0005-0000-0000-00007A840000}"/>
    <cellStyle name="20% - Accent1 4 2 3 2 5 11" xfId="34080" xr:uid="{00000000-0005-0000-0000-00007B840000}"/>
    <cellStyle name="20% - Accent1 4 2 3 2 5 2" xfId="34081" xr:uid="{00000000-0005-0000-0000-00007C840000}"/>
    <cellStyle name="20% - Accent1 4 2 3 2 5 2 2" xfId="34082" xr:uid="{00000000-0005-0000-0000-00007D840000}"/>
    <cellStyle name="20% - Accent1 4 2 3 2 5 2 2 2" xfId="34083" xr:uid="{00000000-0005-0000-0000-00007E840000}"/>
    <cellStyle name="20% - Accent1 4 2 3 2 5 2 2 2 2" xfId="34084" xr:uid="{00000000-0005-0000-0000-00007F840000}"/>
    <cellStyle name="20% - Accent1 4 2 3 2 5 2 2 2 2 2" xfId="34085" xr:uid="{00000000-0005-0000-0000-000080840000}"/>
    <cellStyle name="20% - Accent1 4 2 3 2 5 2 2 2 3" xfId="34086" xr:uid="{00000000-0005-0000-0000-000081840000}"/>
    <cellStyle name="20% - Accent1 4 2 3 2 5 2 2 3" xfId="34087" xr:uid="{00000000-0005-0000-0000-000082840000}"/>
    <cellStyle name="20% - Accent1 4 2 3 2 5 2 2 3 2" xfId="34088" xr:uid="{00000000-0005-0000-0000-000083840000}"/>
    <cellStyle name="20% - Accent1 4 2 3 2 5 2 2 4" xfId="34089" xr:uid="{00000000-0005-0000-0000-000084840000}"/>
    <cellStyle name="20% - Accent1 4 2 3 2 5 2 3" xfId="34090" xr:uid="{00000000-0005-0000-0000-000085840000}"/>
    <cellStyle name="20% - Accent1 4 2 3 2 5 2 3 2" xfId="34091" xr:uid="{00000000-0005-0000-0000-000086840000}"/>
    <cellStyle name="20% - Accent1 4 2 3 2 5 2 3 2 2" xfId="34092" xr:uid="{00000000-0005-0000-0000-000087840000}"/>
    <cellStyle name="20% - Accent1 4 2 3 2 5 2 3 2 2 2" xfId="34093" xr:uid="{00000000-0005-0000-0000-000088840000}"/>
    <cellStyle name="20% - Accent1 4 2 3 2 5 2 3 2 3" xfId="34094" xr:uid="{00000000-0005-0000-0000-000089840000}"/>
    <cellStyle name="20% - Accent1 4 2 3 2 5 2 3 3" xfId="34095" xr:uid="{00000000-0005-0000-0000-00008A840000}"/>
    <cellStyle name="20% - Accent1 4 2 3 2 5 2 3 3 2" xfId="34096" xr:uid="{00000000-0005-0000-0000-00008B840000}"/>
    <cellStyle name="20% - Accent1 4 2 3 2 5 2 3 4" xfId="34097" xr:uid="{00000000-0005-0000-0000-00008C840000}"/>
    <cellStyle name="20% - Accent1 4 2 3 2 5 2 4" xfId="34098" xr:uid="{00000000-0005-0000-0000-00008D840000}"/>
    <cellStyle name="20% - Accent1 4 2 3 2 5 2 4 2" xfId="34099" xr:uid="{00000000-0005-0000-0000-00008E840000}"/>
    <cellStyle name="20% - Accent1 4 2 3 2 5 2 4 2 2" xfId="34100" xr:uid="{00000000-0005-0000-0000-00008F840000}"/>
    <cellStyle name="20% - Accent1 4 2 3 2 5 2 4 2 2 2" xfId="34101" xr:uid="{00000000-0005-0000-0000-000090840000}"/>
    <cellStyle name="20% - Accent1 4 2 3 2 5 2 4 2 3" xfId="34102" xr:uid="{00000000-0005-0000-0000-000091840000}"/>
    <cellStyle name="20% - Accent1 4 2 3 2 5 2 4 3" xfId="34103" xr:uid="{00000000-0005-0000-0000-000092840000}"/>
    <cellStyle name="20% - Accent1 4 2 3 2 5 2 4 3 2" xfId="34104" xr:uid="{00000000-0005-0000-0000-000093840000}"/>
    <cellStyle name="20% - Accent1 4 2 3 2 5 2 4 4" xfId="34105" xr:uid="{00000000-0005-0000-0000-000094840000}"/>
    <cellStyle name="20% - Accent1 4 2 3 2 5 2 5" xfId="34106" xr:uid="{00000000-0005-0000-0000-000095840000}"/>
    <cellStyle name="20% - Accent1 4 2 3 2 5 2 5 2" xfId="34107" xr:uid="{00000000-0005-0000-0000-000096840000}"/>
    <cellStyle name="20% - Accent1 4 2 3 2 5 2 5 2 2" xfId="34108" xr:uid="{00000000-0005-0000-0000-000097840000}"/>
    <cellStyle name="20% - Accent1 4 2 3 2 5 2 5 3" xfId="34109" xr:uid="{00000000-0005-0000-0000-000098840000}"/>
    <cellStyle name="20% - Accent1 4 2 3 2 5 2 6" xfId="34110" xr:uid="{00000000-0005-0000-0000-000099840000}"/>
    <cellStyle name="20% - Accent1 4 2 3 2 5 2 6 2" xfId="34111" xr:uid="{00000000-0005-0000-0000-00009A840000}"/>
    <cellStyle name="20% - Accent1 4 2 3 2 5 2 6 2 2" xfId="34112" xr:uid="{00000000-0005-0000-0000-00009B840000}"/>
    <cellStyle name="20% - Accent1 4 2 3 2 5 2 6 3" xfId="34113" xr:uid="{00000000-0005-0000-0000-00009C840000}"/>
    <cellStyle name="20% - Accent1 4 2 3 2 5 2 7" xfId="34114" xr:uid="{00000000-0005-0000-0000-00009D840000}"/>
    <cellStyle name="20% - Accent1 4 2 3 2 5 2 7 2" xfId="34115" xr:uid="{00000000-0005-0000-0000-00009E840000}"/>
    <cellStyle name="20% - Accent1 4 2 3 2 5 2 8" xfId="34116" xr:uid="{00000000-0005-0000-0000-00009F840000}"/>
    <cellStyle name="20% - Accent1 4 2 3 2 5 2 8 2" xfId="34117" xr:uid="{00000000-0005-0000-0000-0000A0840000}"/>
    <cellStyle name="20% - Accent1 4 2 3 2 5 2 9" xfId="34118" xr:uid="{00000000-0005-0000-0000-0000A1840000}"/>
    <cellStyle name="20% - Accent1 4 2 3 2 5 3" xfId="34119" xr:uid="{00000000-0005-0000-0000-0000A2840000}"/>
    <cellStyle name="20% - Accent1 4 2 3 2 5 3 2" xfId="34120" xr:uid="{00000000-0005-0000-0000-0000A3840000}"/>
    <cellStyle name="20% - Accent1 4 2 3 2 5 3 2 2" xfId="34121" xr:uid="{00000000-0005-0000-0000-0000A4840000}"/>
    <cellStyle name="20% - Accent1 4 2 3 2 5 3 2 2 2" xfId="34122" xr:uid="{00000000-0005-0000-0000-0000A5840000}"/>
    <cellStyle name="20% - Accent1 4 2 3 2 5 3 2 2 2 2" xfId="34123" xr:uid="{00000000-0005-0000-0000-0000A6840000}"/>
    <cellStyle name="20% - Accent1 4 2 3 2 5 3 2 2 3" xfId="34124" xr:uid="{00000000-0005-0000-0000-0000A7840000}"/>
    <cellStyle name="20% - Accent1 4 2 3 2 5 3 2 3" xfId="34125" xr:uid="{00000000-0005-0000-0000-0000A8840000}"/>
    <cellStyle name="20% - Accent1 4 2 3 2 5 3 2 3 2" xfId="34126" xr:uid="{00000000-0005-0000-0000-0000A9840000}"/>
    <cellStyle name="20% - Accent1 4 2 3 2 5 3 2 4" xfId="34127" xr:uid="{00000000-0005-0000-0000-0000AA840000}"/>
    <cellStyle name="20% - Accent1 4 2 3 2 5 3 3" xfId="34128" xr:uid="{00000000-0005-0000-0000-0000AB840000}"/>
    <cellStyle name="20% - Accent1 4 2 3 2 5 3 3 2" xfId="34129" xr:uid="{00000000-0005-0000-0000-0000AC840000}"/>
    <cellStyle name="20% - Accent1 4 2 3 2 5 3 3 2 2" xfId="34130" xr:uid="{00000000-0005-0000-0000-0000AD840000}"/>
    <cellStyle name="20% - Accent1 4 2 3 2 5 3 3 2 2 2" xfId="34131" xr:uid="{00000000-0005-0000-0000-0000AE840000}"/>
    <cellStyle name="20% - Accent1 4 2 3 2 5 3 3 2 3" xfId="34132" xr:uid="{00000000-0005-0000-0000-0000AF840000}"/>
    <cellStyle name="20% - Accent1 4 2 3 2 5 3 3 3" xfId="34133" xr:uid="{00000000-0005-0000-0000-0000B0840000}"/>
    <cellStyle name="20% - Accent1 4 2 3 2 5 3 3 3 2" xfId="34134" xr:uid="{00000000-0005-0000-0000-0000B1840000}"/>
    <cellStyle name="20% - Accent1 4 2 3 2 5 3 3 4" xfId="34135" xr:uid="{00000000-0005-0000-0000-0000B2840000}"/>
    <cellStyle name="20% - Accent1 4 2 3 2 5 3 4" xfId="34136" xr:uid="{00000000-0005-0000-0000-0000B3840000}"/>
    <cellStyle name="20% - Accent1 4 2 3 2 5 3 4 2" xfId="34137" xr:uid="{00000000-0005-0000-0000-0000B4840000}"/>
    <cellStyle name="20% - Accent1 4 2 3 2 5 3 4 2 2" xfId="34138" xr:uid="{00000000-0005-0000-0000-0000B5840000}"/>
    <cellStyle name="20% - Accent1 4 2 3 2 5 3 4 2 2 2" xfId="34139" xr:uid="{00000000-0005-0000-0000-0000B6840000}"/>
    <cellStyle name="20% - Accent1 4 2 3 2 5 3 4 2 3" xfId="34140" xr:uid="{00000000-0005-0000-0000-0000B7840000}"/>
    <cellStyle name="20% - Accent1 4 2 3 2 5 3 4 3" xfId="34141" xr:uid="{00000000-0005-0000-0000-0000B8840000}"/>
    <cellStyle name="20% - Accent1 4 2 3 2 5 3 4 3 2" xfId="34142" xr:uid="{00000000-0005-0000-0000-0000B9840000}"/>
    <cellStyle name="20% - Accent1 4 2 3 2 5 3 4 4" xfId="34143" xr:uid="{00000000-0005-0000-0000-0000BA840000}"/>
    <cellStyle name="20% - Accent1 4 2 3 2 5 3 5" xfId="34144" xr:uid="{00000000-0005-0000-0000-0000BB840000}"/>
    <cellStyle name="20% - Accent1 4 2 3 2 5 3 5 2" xfId="34145" xr:uid="{00000000-0005-0000-0000-0000BC840000}"/>
    <cellStyle name="20% - Accent1 4 2 3 2 5 3 5 2 2" xfId="34146" xr:uid="{00000000-0005-0000-0000-0000BD840000}"/>
    <cellStyle name="20% - Accent1 4 2 3 2 5 3 5 3" xfId="34147" xr:uid="{00000000-0005-0000-0000-0000BE840000}"/>
    <cellStyle name="20% - Accent1 4 2 3 2 5 3 6" xfId="34148" xr:uid="{00000000-0005-0000-0000-0000BF840000}"/>
    <cellStyle name="20% - Accent1 4 2 3 2 5 3 6 2" xfId="34149" xr:uid="{00000000-0005-0000-0000-0000C0840000}"/>
    <cellStyle name="20% - Accent1 4 2 3 2 5 3 6 2 2" xfId="34150" xr:uid="{00000000-0005-0000-0000-0000C1840000}"/>
    <cellStyle name="20% - Accent1 4 2 3 2 5 3 6 3" xfId="34151" xr:uid="{00000000-0005-0000-0000-0000C2840000}"/>
    <cellStyle name="20% - Accent1 4 2 3 2 5 3 7" xfId="34152" xr:uid="{00000000-0005-0000-0000-0000C3840000}"/>
    <cellStyle name="20% - Accent1 4 2 3 2 5 3 7 2" xfId="34153" xr:uid="{00000000-0005-0000-0000-0000C4840000}"/>
    <cellStyle name="20% - Accent1 4 2 3 2 5 3 8" xfId="34154" xr:uid="{00000000-0005-0000-0000-0000C5840000}"/>
    <cellStyle name="20% - Accent1 4 2 3 2 5 3 8 2" xfId="34155" xr:uid="{00000000-0005-0000-0000-0000C6840000}"/>
    <cellStyle name="20% - Accent1 4 2 3 2 5 3 9" xfId="34156" xr:uid="{00000000-0005-0000-0000-0000C7840000}"/>
    <cellStyle name="20% - Accent1 4 2 3 2 5 4" xfId="34157" xr:uid="{00000000-0005-0000-0000-0000C8840000}"/>
    <cellStyle name="20% - Accent1 4 2 3 2 5 4 2" xfId="34158" xr:uid="{00000000-0005-0000-0000-0000C9840000}"/>
    <cellStyle name="20% - Accent1 4 2 3 2 5 4 2 2" xfId="34159" xr:uid="{00000000-0005-0000-0000-0000CA840000}"/>
    <cellStyle name="20% - Accent1 4 2 3 2 5 4 2 2 2" xfId="34160" xr:uid="{00000000-0005-0000-0000-0000CB840000}"/>
    <cellStyle name="20% - Accent1 4 2 3 2 5 4 2 3" xfId="34161" xr:uid="{00000000-0005-0000-0000-0000CC840000}"/>
    <cellStyle name="20% - Accent1 4 2 3 2 5 4 3" xfId="34162" xr:uid="{00000000-0005-0000-0000-0000CD840000}"/>
    <cellStyle name="20% - Accent1 4 2 3 2 5 4 3 2" xfId="34163" xr:uid="{00000000-0005-0000-0000-0000CE840000}"/>
    <cellStyle name="20% - Accent1 4 2 3 2 5 4 4" xfId="34164" xr:uid="{00000000-0005-0000-0000-0000CF840000}"/>
    <cellStyle name="20% - Accent1 4 2 3 2 5 5" xfId="34165" xr:uid="{00000000-0005-0000-0000-0000D0840000}"/>
    <cellStyle name="20% - Accent1 4 2 3 2 5 5 2" xfId="34166" xr:uid="{00000000-0005-0000-0000-0000D1840000}"/>
    <cellStyle name="20% - Accent1 4 2 3 2 5 5 2 2" xfId="34167" xr:uid="{00000000-0005-0000-0000-0000D2840000}"/>
    <cellStyle name="20% - Accent1 4 2 3 2 5 5 2 2 2" xfId="34168" xr:uid="{00000000-0005-0000-0000-0000D3840000}"/>
    <cellStyle name="20% - Accent1 4 2 3 2 5 5 2 3" xfId="34169" xr:uid="{00000000-0005-0000-0000-0000D4840000}"/>
    <cellStyle name="20% - Accent1 4 2 3 2 5 5 3" xfId="34170" xr:uid="{00000000-0005-0000-0000-0000D5840000}"/>
    <cellStyle name="20% - Accent1 4 2 3 2 5 5 3 2" xfId="34171" xr:uid="{00000000-0005-0000-0000-0000D6840000}"/>
    <cellStyle name="20% - Accent1 4 2 3 2 5 5 4" xfId="34172" xr:uid="{00000000-0005-0000-0000-0000D7840000}"/>
    <cellStyle name="20% - Accent1 4 2 3 2 5 6" xfId="34173" xr:uid="{00000000-0005-0000-0000-0000D8840000}"/>
    <cellStyle name="20% - Accent1 4 2 3 2 5 6 2" xfId="34174" xr:uid="{00000000-0005-0000-0000-0000D9840000}"/>
    <cellStyle name="20% - Accent1 4 2 3 2 5 6 2 2" xfId="34175" xr:uid="{00000000-0005-0000-0000-0000DA840000}"/>
    <cellStyle name="20% - Accent1 4 2 3 2 5 6 2 2 2" xfId="34176" xr:uid="{00000000-0005-0000-0000-0000DB840000}"/>
    <cellStyle name="20% - Accent1 4 2 3 2 5 6 2 3" xfId="34177" xr:uid="{00000000-0005-0000-0000-0000DC840000}"/>
    <cellStyle name="20% - Accent1 4 2 3 2 5 6 3" xfId="34178" xr:uid="{00000000-0005-0000-0000-0000DD840000}"/>
    <cellStyle name="20% - Accent1 4 2 3 2 5 6 3 2" xfId="34179" xr:uid="{00000000-0005-0000-0000-0000DE840000}"/>
    <cellStyle name="20% - Accent1 4 2 3 2 5 6 4" xfId="34180" xr:uid="{00000000-0005-0000-0000-0000DF840000}"/>
    <cellStyle name="20% - Accent1 4 2 3 2 5 7" xfId="34181" xr:uid="{00000000-0005-0000-0000-0000E0840000}"/>
    <cellStyle name="20% - Accent1 4 2 3 2 5 7 2" xfId="34182" xr:uid="{00000000-0005-0000-0000-0000E1840000}"/>
    <cellStyle name="20% - Accent1 4 2 3 2 5 7 2 2" xfId="34183" xr:uid="{00000000-0005-0000-0000-0000E2840000}"/>
    <cellStyle name="20% - Accent1 4 2 3 2 5 7 3" xfId="34184" xr:uid="{00000000-0005-0000-0000-0000E3840000}"/>
    <cellStyle name="20% - Accent1 4 2 3 2 5 8" xfId="34185" xr:uid="{00000000-0005-0000-0000-0000E4840000}"/>
    <cellStyle name="20% - Accent1 4 2 3 2 5 8 2" xfId="34186" xr:uid="{00000000-0005-0000-0000-0000E5840000}"/>
    <cellStyle name="20% - Accent1 4 2 3 2 5 8 2 2" xfId="34187" xr:uid="{00000000-0005-0000-0000-0000E6840000}"/>
    <cellStyle name="20% - Accent1 4 2 3 2 5 8 3" xfId="34188" xr:uid="{00000000-0005-0000-0000-0000E7840000}"/>
    <cellStyle name="20% - Accent1 4 2 3 2 5 9" xfId="34189" xr:uid="{00000000-0005-0000-0000-0000E8840000}"/>
    <cellStyle name="20% - Accent1 4 2 3 2 5 9 2" xfId="34190" xr:uid="{00000000-0005-0000-0000-0000E9840000}"/>
    <cellStyle name="20% - Accent1 4 2 3 2 6" xfId="34191" xr:uid="{00000000-0005-0000-0000-0000EA840000}"/>
    <cellStyle name="20% - Accent1 4 2 3 2 6 2" xfId="34192" xr:uid="{00000000-0005-0000-0000-0000EB840000}"/>
    <cellStyle name="20% - Accent1 4 2 3 2 6 2 2" xfId="34193" xr:uid="{00000000-0005-0000-0000-0000EC840000}"/>
    <cellStyle name="20% - Accent1 4 2 3 2 6 2 2 2" xfId="34194" xr:uid="{00000000-0005-0000-0000-0000ED840000}"/>
    <cellStyle name="20% - Accent1 4 2 3 2 6 2 2 2 2" xfId="34195" xr:uid="{00000000-0005-0000-0000-0000EE840000}"/>
    <cellStyle name="20% - Accent1 4 2 3 2 6 2 2 3" xfId="34196" xr:uid="{00000000-0005-0000-0000-0000EF840000}"/>
    <cellStyle name="20% - Accent1 4 2 3 2 6 2 3" xfId="34197" xr:uid="{00000000-0005-0000-0000-0000F0840000}"/>
    <cellStyle name="20% - Accent1 4 2 3 2 6 2 3 2" xfId="34198" xr:uid="{00000000-0005-0000-0000-0000F1840000}"/>
    <cellStyle name="20% - Accent1 4 2 3 2 6 2 4" xfId="34199" xr:uid="{00000000-0005-0000-0000-0000F2840000}"/>
    <cellStyle name="20% - Accent1 4 2 3 2 6 3" xfId="34200" xr:uid="{00000000-0005-0000-0000-0000F3840000}"/>
    <cellStyle name="20% - Accent1 4 2 3 2 6 3 2" xfId="34201" xr:uid="{00000000-0005-0000-0000-0000F4840000}"/>
    <cellStyle name="20% - Accent1 4 2 3 2 6 3 2 2" xfId="34202" xr:uid="{00000000-0005-0000-0000-0000F5840000}"/>
    <cellStyle name="20% - Accent1 4 2 3 2 6 3 2 2 2" xfId="34203" xr:uid="{00000000-0005-0000-0000-0000F6840000}"/>
    <cellStyle name="20% - Accent1 4 2 3 2 6 3 2 3" xfId="34204" xr:uid="{00000000-0005-0000-0000-0000F7840000}"/>
    <cellStyle name="20% - Accent1 4 2 3 2 6 3 3" xfId="34205" xr:uid="{00000000-0005-0000-0000-0000F8840000}"/>
    <cellStyle name="20% - Accent1 4 2 3 2 6 3 3 2" xfId="34206" xr:uid="{00000000-0005-0000-0000-0000F9840000}"/>
    <cellStyle name="20% - Accent1 4 2 3 2 6 3 4" xfId="34207" xr:uid="{00000000-0005-0000-0000-0000FA840000}"/>
    <cellStyle name="20% - Accent1 4 2 3 2 6 4" xfId="34208" xr:uid="{00000000-0005-0000-0000-0000FB840000}"/>
    <cellStyle name="20% - Accent1 4 2 3 2 6 4 2" xfId="34209" xr:uid="{00000000-0005-0000-0000-0000FC840000}"/>
    <cellStyle name="20% - Accent1 4 2 3 2 6 4 2 2" xfId="34210" xr:uid="{00000000-0005-0000-0000-0000FD840000}"/>
    <cellStyle name="20% - Accent1 4 2 3 2 6 4 2 2 2" xfId="34211" xr:uid="{00000000-0005-0000-0000-0000FE840000}"/>
    <cellStyle name="20% - Accent1 4 2 3 2 6 4 2 3" xfId="34212" xr:uid="{00000000-0005-0000-0000-0000FF840000}"/>
    <cellStyle name="20% - Accent1 4 2 3 2 6 4 3" xfId="34213" xr:uid="{00000000-0005-0000-0000-000000850000}"/>
    <cellStyle name="20% - Accent1 4 2 3 2 6 4 3 2" xfId="34214" xr:uid="{00000000-0005-0000-0000-000001850000}"/>
    <cellStyle name="20% - Accent1 4 2 3 2 6 4 4" xfId="34215" xr:uid="{00000000-0005-0000-0000-000002850000}"/>
    <cellStyle name="20% - Accent1 4 2 3 2 6 5" xfId="34216" xr:uid="{00000000-0005-0000-0000-000003850000}"/>
    <cellStyle name="20% - Accent1 4 2 3 2 6 5 2" xfId="34217" xr:uid="{00000000-0005-0000-0000-000004850000}"/>
    <cellStyle name="20% - Accent1 4 2 3 2 6 5 2 2" xfId="34218" xr:uid="{00000000-0005-0000-0000-000005850000}"/>
    <cellStyle name="20% - Accent1 4 2 3 2 6 5 3" xfId="34219" xr:uid="{00000000-0005-0000-0000-000006850000}"/>
    <cellStyle name="20% - Accent1 4 2 3 2 6 6" xfId="34220" xr:uid="{00000000-0005-0000-0000-000007850000}"/>
    <cellStyle name="20% - Accent1 4 2 3 2 6 6 2" xfId="34221" xr:uid="{00000000-0005-0000-0000-000008850000}"/>
    <cellStyle name="20% - Accent1 4 2 3 2 6 6 2 2" xfId="34222" xr:uid="{00000000-0005-0000-0000-000009850000}"/>
    <cellStyle name="20% - Accent1 4 2 3 2 6 6 3" xfId="34223" xr:uid="{00000000-0005-0000-0000-00000A850000}"/>
    <cellStyle name="20% - Accent1 4 2 3 2 6 7" xfId="34224" xr:uid="{00000000-0005-0000-0000-00000B850000}"/>
    <cellStyle name="20% - Accent1 4 2 3 2 6 7 2" xfId="34225" xr:uid="{00000000-0005-0000-0000-00000C850000}"/>
    <cellStyle name="20% - Accent1 4 2 3 2 6 8" xfId="34226" xr:uid="{00000000-0005-0000-0000-00000D850000}"/>
    <cellStyle name="20% - Accent1 4 2 3 2 6 8 2" xfId="34227" xr:uid="{00000000-0005-0000-0000-00000E850000}"/>
    <cellStyle name="20% - Accent1 4 2 3 2 6 9" xfId="34228" xr:uid="{00000000-0005-0000-0000-00000F850000}"/>
    <cellStyle name="20% - Accent1 4 2 3 2 7" xfId="34229" xr:uid="{00000000-0005-0000-0000-000010850000}"/>
    <cellStyle name="20% - Accent1 4 2 3 2 7 2" xfId="34230" xr:uid="{00000000-0005-0000-0000-000011850000}"/>
    <cellStyle name="20% - Accent1 4 2 3 2 7 2 2" xfId="34231" xr:uid="{00000000-0005-0000-0000-000012850000}"/>
    <cellStyle name="20% - Accent1 4 2 3 2 7 2 2 2" xfId="34232" xr:uid="{00000000-0005-0000-0000-000013850000}"/>
    <cellStyle name="20% - Accent1 4 2 3 2 7 2 2 2 2" xfId="34233" xr:uid="{00000000-0005-0000-0000-000014850000}"/>
    <cellStyle name="20% - Accent1 4 2 3 2 7 2 2 3" xfId="34234" xr:uid="{00000000-0005-0000-0000-000015850000}"/>
    <cellStyle name="20% - Accent1 4 2 3 2 7 2 3" xfId="34235" xr:uid="{00000000-0005-0000-0000-000016850000}"/>
    <cellStyle name="20% - Accent1 4 2 3 2 7 2 3 2" xfId="34236" xr:uid="{00000000-0005-0000-0000-000017850000}"/>
    <cellStyle name="20% - Accent1 4 2 3 2 7 2 4" xfId="34237" xr:uid="{00000000-0005-0000-0000-000018850000}"/>
    <cellStyle name="20% - Accent1 4 2 3 2 7 3" xfId="34238" xr:uid="{00000000-0005-0000-0000-000019850000}"/>
    <cellStyle name="20% - Accent1 4 2 3 2 7 3 2" xfId="34239" xr:uid="{00000000-0005-0000-0000-00001A850000}"/>
    <cellStyle name="20% - Accent1 4 2 3 2 7 3 2 2" xfId="34240" xr:uid="{00000000-0005-0000-0000-00001B850000}"/>
    <cellStyle name="20% - Accent1 4 2 3 2 7 3 2 2 2" xfId="34241" xr:uid="{00000000-0005-0000-0000-00001C850000}"/>
    <cellStyle name="20% - Accent1 4 2 3 2 7 3 2 3" xfId="34242" xr:uid="{00000000-0005-0000-0000-00001D850000}"/>
    <cellStyle name="20% - Accent1 4 2 3 2 7 3 3" xfId="34243" xr:uid="{00000000-0005-0000-0000-00001E850000}"/>
    <cellStyle name="20% - Accent1 4 2 3 2 7 3 3 2" xfId="34244" xr:uid="{00000000-0005-0000-0000-00001F850000}"/>
    <cellStyle name="20% - Accent1 4 2 3 2 7 3 4" xfId="34245" xr:uid="{00000000-0005-0000-0000-000020850000}"/>
    <cellStyle name="20% - Accent1 4 2 3 2 7 4" xfId="34246" xr:uid="{00000000-0005-0000-0000-000021850000}"/>
    <cellStyle name="20% - Accent1 4 2 3 2 7 4 2" xfId="34247" xr:uid="{00000000-0005-0000-0000-000022850000}"/>
    <cellStyle name="20% - Accent1 4 2 3 2 7 4 2 2" xfId="34248" xr:uid="{00000000-0005-0000-0000-000023850000}"/>
    <cellStyle name="20% - Accent1 4 2 3 2 7 4 2 2 2" xfId="34249" xr:uid="{00000000-0005-0000-0000-000024850000}"/>
    <cellStyle name="20% - Accent1 4 2 3 2 7 4 2 3" xfId="34250" xr:uid="{00000000-0005-0000-0000-000025850000}"/>
    <cellStyle name="20% - Accent1 4 2 3 2 7 4 3" xfId="34251" xr:uid="{00000000-0005-0000-0000-000026850000}"/>
    <cellStyle name="20% - Accent1 4 2 3 2 7 4 3 2" xfId="34252" xr:uid="{00000000-0005-0000-0000-000027850000}"/>
    <cellStyle name="20% - Accent1 4 2 3 2 7 4 4" xfId="34253" xr:uid="{00000000-0005-0000-0000-000028850000}"/>
    <cellStyle name="20% - Accent1 4 2 3 2 7 5" xfId="34254" xr:uid="{00000000-0005-0000-0000-000029850000}"/>
    <cellStyle name="20% - Accent1 4 2 3 2 7 5 2" xfId="34255" xr:uid="{00000000-0005-0000-0000-00002A850000}"/>
    <cellStyle name="20% - Accent1 4 2 3 2 7 5 2 2" xfId="34256" xr:uid="{00000000-0005-0000-0000-00002B850000}"/>
    <cellStyle name="20% - Accent1 4 2 3 2 7 5 3" xfId="34257" xr:uid="{00000000-0005-0000-0000-00002C850000}"/>
    <cellStyle name="20% - Accent1 4 2 3 2 7 6" xfId="34258" xr:uid="{00000000-0005-0000-0000-00002D850000}"/>
    <cellStyle name="20% - Accent1 4 2 3 2 7 6 2" xfId="34259" xr:uid="{00000000-0005-0000-0000-00002E850000}"/>
    <cellStyle name="20% - Accent1 4 2 3 2 7 6 2 2" xfId="34260" xr:uid="{00000000-0005-0000-0000-00002F850000}"/>
    <cellStyle name="20% - Accent1 4 2 3 2 7 6 3" xfId="34261" xr:uid="{00000000-0005-0000-0000-000030850000}"/>
    <cellStyle name="20% - Accent1 4 2 3 2 7 7" xfId="34262" xr:uid="{00000000-0005-0000-0000-000031850000}"/>
    <cellStyle name="20% - Accent1 4 2 3 2 7 7 2" xfId="34263" xr:uid="{00000000-0005-0000-0000-000032850000}"/>
    <cellStyle name="20% - Accent1 4 2 3 2 7 8" xfId="34264" xr:uid="{00000000-0005-0000-0000-000033850000}"/>
    <cellStyle name="20% - Accent1 4 2 3 2 7 8 2" xfId="34265" xr:uid="{00000000-0005-0000-0000-000034850000}"/>
    <cellStyle name="20% - Accent1 4 2 3 2 7 9" xfId="34266" xr:uid="{00000000-0005-0000-0000-000035850000}"/>
    <cellStyle name="20% - Accent1 4 2 3 2 8" xfId="34267" xr:uid="{00000000-0005-0000-0000-000036850000}"/>
    <cellStyle name="20% - Accent1 4 2 3 2 8 2" xfId="34268" xr:uid="{00000000-0005-0000-0000-000037850000}"/>
    <cellStyle name="20% - Accent1 4 2 3 2 8 2 2" xfId="34269" xr:uid="{00000000-0005-0000-0000-000038850000}"/>
    <cellStyle name="20% - Accent1 4 2 3 2 8 2 2 2" xfId="34270" xr:uid="{00000000-0005-0000-0000-000039850000}"/>
    <cellStyle name="20% - Accent1 4 2 3 2 8 2 3" xfId="34271" xr:uid="{00000000-0005-0000-0000-00003A850000}"/>
    <cellStyle name="20% - Accent1 4 2 3 2 8 3" xfId="34272" xr:uid="{00000000-0005-0000-0000-00003B850000}"/>
    <cellStyle name="20% - Accent1 4 2 3 2 8 3 2" xfId="34273" xr:uid="{00000000-0005-0000-0000-00003C850000}"/>
    <cellStyle name="20% - Accent1 4 2 3 2 8 4" xfId="34274" xr:uid="{00000000-0005-0000-0000-00003D850000}"/>
    <cellStyle name="20% - Accent1 4 2 3 2 9" xfId="34275" xr:uid="{00000000-0005-0000-0000-00003E850000}"/>
    <cellStyle name="20% - Accent1 4 2 3 2 9 2" xfId="34276" xr:uid="{00000000-0005-0000-0000-00003F850000}"/>
    <cellStyle name="20% - Accent1 4 2 3 2 9 2 2" xfId="34277" xr:uid="{00000000-0005-0000-0000-000040850000}"/>
    <cellStyle name="20% - Accent1 4 2 3 2 9 2 2 2" xfId="34278" xr:uid="{00000000-0005-0000-0000-000041850000}"/>
    <cellStyle name="20% - Accent1 4 2 3 2 9 2 3" xfId="34279" xr:uid="{00000000-0005-0000-0000-000042850000}"/>
    <cellStyle name="20% - Accent1 4 2 3 2 9 3" xfId="34280" xr:uid="{00000000-0005-0000-0000-000043850000}"/>
    <cellStyle name="20% - Accent1 4 2 3 2 9 3 2" xfId="34281" xr:uid="{00000000-0005-0000-0000-000044850000}"/>
    <cellStyle name="20% - Accent1 4 2 3 2 9 4" xfId="34282" xr:uid="{00000000-0005-0000-0000-000045850000}"/>
    <cellStyle name="20% - Accent1 4 2 3 3" xfId="34283" xr:uid="{00000000-0005-0000-0000-000046850000}"/>
    <cellStyle name="20% - Accent1 4 2 3 3 10" xfId="34284" xr:uid="{00000000-0005-0000-0000-000047850000}"/>
    <cellStyle name="20% - Accent1 4 2 3 3 10 2" xfId="34285" xr:uid="{00000000-0005-0000-0000-000048850000}"/>
    <cellStyle name="20% - Accent1 4 2 3 3 10 2 2" xfId="34286" xr:uid="{00000000-0005-0000-0000-000049850000}"/>
    <cellStyle name="20% - Accent1 4 2 3 3 10 3" xfId="34287" xr:uid="{00000000-0005-0000-0000-00004A850000}"/>
    <cellStyle name="20% - Accent1 4 2 3 3 11" xfId="34288" xr:uid="{00000000-0005-0000-0000-00004B850000}"/>
    <cellStyle name="20% - Accent1 4 2 3 3 11 2" xfId="34289" xr:uid="{00000000-0005-0000-0000-00004C850000}"/>
    <cellStyle name="20% - Accent1 4 2 3 3 11 2 2" xfId="34290" xr:uid="{00000000-0005-0000-0000-00004D850000}"/>
    <cellStyle name="20% - Accent1 4 2 3 3 11 3" xfId="34291" xr:uid="{00000000-0005-0000-0000-00004E850000}"/>
    <cellStyle name="20% - Accent1 4 2 3 3 12" xfId="34292" xr:uid="{00000000-0005-0000-0000-00004F850000}"/>
    <cellStyle name="20% - Accent1 4 2 3 3 12 2" xfId="34293" xr:uid="{00000000-0005-0000-0000-000050850000}"/>
    <cellStyle name="20% - Accent1 4 2 3 3 13" xfId="34294" xr:uid="{00000000-0005-0000-0000-000051850000}"/>
    <cellStyle name="20% - Accent1 4 2 3 3 13 2" xfId="34295" xr:uid="{00000000-0005-0000-0000-000052850000}"/>
    <cellStyle name="20% - Accent1 4 2 3 3 14" xfId="34296" xr:uid="{00000000-0005-0000-0000-000053850000}"/>
    <cellStyle name="20% - Accent1 4 2 3 3 2" xfId="34297" xr:uid="{00000000-0005-0000-0000-000054850000}"/>
    <cellStyle name="20% - Accent1 4 2 3 3 2 10" xfId="34298" xr:uid="{00000000-0005-0000-0000-000055850000}"/>
    <cellStyle name="20% - Accent1 4 2 3 3 2 10 2" xfId="34299" xr:uid="{00000000-0005-0000-0000-000056850000}"/>
    <cellStyle name="20% - Accent1 4 2 3 3 2 11" xfId="34300" xr:uid="{00000000-0005-0000-0000-000057850000}"/>
    <cellStyle name="20% - Accent1 4 2 3 3 2 2" xfId="34301" xr:uid="{00000000-0005-0000-0000-000058850000}"/>
    <cellStyle name="20% - Accent1 4 2 3 3 2 2 2" xfId="34302" xr:uid="{00000000-0005-0000-0000-000059850000}"/>
    <cellStyle name="20% - Accent1 4 2 3 3 2 2 2 2" xfId="34303" xr:uid="{00000000-0005-0000-0000-00005A850000}"/>
    <cellStyle name="20% - Accent1 4 2 3 3 2 2 2 2 2" xfId="34304" xr:uid="{00000000-0005-0000-0000-00005B850000}"/>
    <cellStyle name="20% - Accent1 4 2 3 3 2 2 2 2 2 2" xfId="34305" xr:uid="{00000000-0005-0000-0000-00005C850000}"/>
    <cellStyle name="20% - Accent1 4 2 3 3 2 2 2 2 3" xfId="34306" xr:uid="{00000000-0005-0000-0000-00005D850000}"/>
    <cellStyle name="20% - Accent1 4 2 3 3 2 2 2 3" xfId="34307" xr:uid="{00000000-0005-0000-0000-00005E850000}"/>
    <cellStyle name="20% - Accent1 4 2 3 3 2 2 2 3 2" xfId="34308" xr:uid="{00000000-0005-0000-0000-00005F850000}"/>
    <cellStyle name="20% - Accent1 4 2 3 3 2 2 2 4" xfId="34309" xr:uid="{00000000-0005-0000-0000-000060850000}"/>
    <cellStyle name="20% - Accent1 4 2 3 3 2 2 3" xfId="34310" xr:uid="{00000000-0005-0000-0000-000061850000}"/>
    <cellStyle name="20% - Accent1 4 2 3 3 2 2 3 2" xfId="34311" xr:uid="{00000000-0005-0000-0000-000062850000}"/>
    <cellStyle name="20% - Accent1 4 2 3 3 2 2 3 2 2" xfId="34312" xr:uid="{00000000-0005-0000-0000-000063850000}"/>
    <cellStyle name="20% - Accent1 4 2 3 3 2 2 3 2 2 2" xfId="34313" xr:uid="{00000000-0005-0000-0000-000064850000}"/>
    <cellStyle name="20% - Accent1 4 2 3 3 2 2 3 2 3" xfId="34314" xr:uid="{00000000-0005-0000-0000-000065850000}"/>
    <cellStyle name="20% - Accent1 4 2 3 3 2 2 3 3" xfId="34315" xr:uid="{00000000-0005-0000-0000-000066850000}"/>
    <cellStyle name="20% - Accent1 4 2 3 3 2 2 3 3 2" xfId="34316" xr:uid="{00000000-0005-0000-0000-000067850000}"/>
    <cellStyle name="20% - Accent1 4 2 3 3 2 2 3 4" xfId="34317" xr:uid="{00000000-0005-0000-0000-000068850000}"/>
    <cellStyle name="20% - Accent1 4 2 3 3 2 2 4" xfId="34318" xr:uid="{00000000-0005-0000-0000-000069850000}"/>
    <cellStyle name="20% - Accent1 4 2 3 3 2 2 4 2" xfId="34319" xr:uid="{00000000-0005-0000-0000-00006A850000}"/>
    <cellStyle name="20% - Accent1 4 2 3 3 2 2 4 2 2" xfId="34320" xr:uid="{00000000-0005-0000-0000-00006B850000}"/>
    <cellStyle name="20% - Accent1 4 2 3 3 2 2 4 2 2 2" xfId="34321" xr:uid="{00000000-0005-0000-0000-00006C850000}"/>
    <cellStyle name="20% - Accent1 4 2 3 3 2 2 4 2 3" xfId="34322" xr:uid="{00000000-0005-0000-0000-00006D850000}"/>
    <cellStyle name="20% - Accent1 4 2 3 3 2 2 4 3" xfId="34323" xr:uid="{00000000-0005-0000-0000-00006E850000}"/>
    <cellStyle name="20% - Accent1 4 2 3 3 2 2 4 3 2" xfId="34324" xr:uid="{00000000-0005-0000-0000-00006F850000}"/>
    <cellStyle name="20% - Accent1 4 2 3 3 2 2 4 4" xfId="34325" xr:uid="{00000000-0005-0000-0000-000070850000}"/>
    <cellStyle name="20% - Accent1 4 2 3 3 2 2 5" xfId="34326" xr:uid="{00000000-0005-0000-0000-000071850000}"/>
    <cellStyle name="20% - Accent1 4 2 3 3 2 2 5 2" xfId="34327" xr:uid="{00000000-0005-0000-0000-000072850000}"/>
    <cellStyle name="20% - Accent1 4 2 3 3 2 2 5 2 2" xfId="34328" xr:uid="{00000000-0005-0000-0000-000073850000}"/>
    <cellStyle name="20% - Accent1 4 2 3 3 2 2 5 3" xfId="34329" xr:uid="{00000000-0005-0000-0000-000074850000}"/>
    <cellStyle name="20% - Accent1 4 2 3 3 2 2 6" xfId="34330" xr:uid="{00000000-0005-0000-0000-000075850000}"/>
    <cellStyle name="20% - Accent1 4 2 3 3 2 2 6 2" xfId="34331" xr:uid="{00000000-0005-0000-0000-000076850000}"/>
    <cellStyle name="20% - Accent1 4 2 3 3 2 2 6 2 2" xfId="34332" xr:uid="{00000000-0005-0000-0000-000077850000}"/>
    <cellStyle name="20% - Accent1 4 2 3 3 2 2 6 3" xfId="34333" xr:uid="{00000000-0005-0000-0000-000078850000}"/>
    <cellStyle name="20% - Accent1 4 2 3 3 2 2 7" xfId="34334" xr:uid="{00000000-0005-0000-0000-000079850000}"/>
    <cellStyle name="20% - Accent1 4 2 3 3 2 2 7 2" xfId="34335" xr:uid="{00000000-0005-0000-0000-00007A850000}"/>
    <cellStyle name="20% - Accent1 4 2 3 3 2 2 8" xfId="34336" xr:uid="{00000000-0005-0000-0000-00007B850000}"/>
    <cellStyle name="20% - Accent1 4 2 3 3 2 2 8 2" xfId="34337" xr:uid="{00000000-0005-0000-0000-00007C850000}"/>
    <cellStyle name="20% - Accent1 4 2 3 3 2 2 9" xfId="34338" xr:uid="{00000000-0005-0000-0000-00007D850000}"/>
    <cellStyle name="20% - Accent1 4 2 3 3 2 3" xfId="34339" xr:uid="{00000000-0005-0000-0000-00007E850000}"/>
    <cellStyle name="20% - Accent1 4 2 3 3 2 3 2" xfId="34340" xr:uid="{00000000-0005-0000-0000-00007F850000}"/>
    <cellStyle name="20% - Accent1 4 2 3 3 2 3 2 2" xfId="34341" xr:uid="{00000000-0005-0000-0000-000080850000}"/>
    <cellStyle name="20% - Accent1 4 2 3 3 2 3 2 2 2" xfId="34342" xr:uid="{00000000-0005-0000-0000-000081850000}"/>
    <cellStyle name="20% - Accent1 4 2 3 3 2 3 2 2 2 2" xfId="34343" xr:uid="{00000000-0005-0000-0000-000082850000}"/>
    <cellStyle name="20% - Accent1 4 2 3 3 2 3 2 2 3" xfId="34344" xr:uid="{00000000-0005-0000-0000-000083850000}"/>
    <cellStyle name="20% - Accent1 4 2 3 3 2 3 2 3" xfId="34345" xr:uid="{00000000-0005-0000-0000-000084850000}"/>
    <cellStyle name="20% - Accent1 4 2 3 3 2 3 2 3 2" xfId="34346" xr:uid="{00000000-0005-0000-0000-000085850000}"/>
    <cellStyle name="20% - Accent1 4 2 3 3 2 3 2 4" xfId="34347" xr:uid="{00000000-0005-0000-0000-000086850000}"/>
    <cellStyle name="20% - Accent1 4 2 3 3 2 3 3" xfId="34348" xr:uid="{00000000-0005-0000-0000-000087850000}"/>
    <cellStyle name="20% - Accent1 4 2 3 3 2 3 3 2" xfId="34349" xr:uid="{00000000-0005-0000-0000-000088850000}"/>
    <cellStyle name="20% - Accent1 4 2 3 3 2 3 3 2 2" xfId="34350" xr:uid="{00000000-0005-0000-0000-000089850000}"/>
    <cellStyle name="20% - Accent1 4 2 3 3 2 3 3 2 2 2" xfId="34351" xr:uid="{00000000-0005-0000-0000-00008A850000}"/>
    <cellStyle name="20% - Accent1 4 2 3 3 2 3 3 2 3" xfId="34352" xr:uid="{00000000-0005-0000-0000-00008B850000}"/>
    <cellStyle name="20% - Accent1 4 2 3 3 2 3 3 3" xfId="34353" xr:uid="{00000000-0005-0000-0000-00008C850000}"/>
    <cellStyle name="20% - Accent1 4 2 3 3 2 3 3 3 2" xfId="34354" xr:uid="{00000000-0005-0000-0000-00008D850000}"/>
    <cellStyle name="20% - Accent1 4 2 3 3 2 3 3 4" xfId="34355" xr:uid="{00000000-0005-0000-0000-00008E850000}"/>
    <cellStyle name="20% - Accent1 4 2 3 3 2 3 4" xfId="34356" xr:uid="{00000000-0005-0000-0000-00008F850000}"/>
    <cellStyle name="20% - Accent1 4 2 3 3 2 3 4 2" xfId="34357" xr:uid="{00000000-0005-0000-0000-000090850000}"/>
    <cellStyle name="20% - Accent1 4 2 3 3 2 3 4 2 2" xfId="34358" xr:uid="{00000000-0005-0000-0000-000091850000}"/>
    <cellStyle name="20% - Accent1 4 2 3 3 2 3 4 2 2 2" xfId="34359" xr:uid="{00000000-0005-0000-0000-000092850000}"/>
    <cellStyle name="20% - Accent1 4 2 3 3 2 3 4 2 3" xfId="34360" xr:uid="{00000000-0005-0000-0000-000093850000}"/>
    <cellStyle name="20% - Accent1 4 2 3 3 2 3 4 3" xfId="34361" xr:uid="{00000000-0005-0000-0000-000094850000}"/>
    <cellStyle name="20% - Accent1 4 2 3 3 2 3 4 3 2" xfId="34362" xr:uid="{00000000-0005-0000-0000-000095850000}"/>
    <cellStyle name="20% - Accent1 4 2 3 3 2 3 4 4" xfId="34363" xr:uid="{00000000-0005-0000-0000-000096850000}"/>
    <cellStyle name="20% - Accent1 4 2 3 3 2 3 5" xfId="34364" xr:uid="{00000000-0005-0000-0000-000097850000}"/>
    <cellStyle name="20% - Accent1 4 2 3 3 2 3 5 2" xfId="34365" xr:uid="{00000000-0005-0000-0000-000098850000}"/>
    <cellStyle name="20% - Accent1 4 2 3 3 2 3 5 2 2" xfId="34366" xr:uid="{00000000-0005-0000-0000-000099850000}"/>
    <cellStyle name="20% - Accent1 4 2 3 3 2 3 5 3" xfId="34367" xr:uid="{00000000-0005-0000-0000-00009A850000}"/>
    <cellStyle name="20% - Accent1 4 2 3 3 2 3 6" xfId="34368" xr:uid="{00000000-0005-0000-0000-00009B850000}"/>
    <cellStyle name="20% - Accent1 4 2 3 3 2 3 6 2" xfId="34369" xr:uid="{00000000-0005-0000-0000-00009C850000}"/>
    <cellStyle name="20% - Accent1 4 2 3 3 2 3 6 2 2" xfId="34370" xr:uid="{00000000-0005-0000-0000-00009D850000}"/>
    <cellStyle name="20% - Accent1 4 2 3 3 2 3 6 3" xfId="34371" xr:uid="{00000000-0005-0000-0000-00009E850000}"/>
    <cellStyle name="20% - Accent1 4 2 3 3 2 3 7" xfId="34372" xr:uid="{00000000-0005-0000-0000-00009F850000}"/>
    <cellStyle name="20% - Accent1 4 2 3 3 2 3 7 2" xfId="34373" xr:uid="{00000000-0005-0000-0000-0000A0850000}"/>
    <cellStyle name="20% - Accent1 4 2 3 3 2 3 8" xfId="34374" xr:uid="{00000000-0005-0000-0000-0000A1850000}"/>
    <cellStyle name="20% - Accent1 4 2 3 3 2 3 8 2" xfId="34375" xr:uid="{00000000-0005-0000-0000-0000A2850000}"/>
    <cellStyle name="20% - Accent1 4 2 3 3 2 3 9" xfId="34376" xr:uid="{00000000-0005-0000-0000-0000A3850000}"/>
    <cellStyle name="20% - Accent1 4 2 3 3 2 4" xfId="34377" xr:uid="{00000000-0005-0000-0000-0000A4850000}"/>
    <cellStyle name="20% - Accent1 4 2 3 3 2 4 2" xfId="34378" xr:uid="{00000000-0005-0000-0000-0000A5850000}"/>
    <cellStyle name="20% - Accent1 4 2 3 3 2 4 2 2" xfId="34379" xr:uid="{00000000-0005-0000-0000-0000A6850000}"/>
    <cellStyle name="20% - Accent1 4 2 3 3 2 4 2 2 2" xfId="34380" xr:uid="{00000000-0005-0000-0000-0000A7850000}"/>
    <cellStyle name="20% - Accent1 4 2 3 3 2 4 2 3" xfId="34381" xr:uid="{00000000-0005-0000-0000-0000A8850000}"/>
    <cellStyle name="20% - Accent1 4 2 3 3 2 4 3" xfId="34382" xr:uid="{00000000-0005-0000-0000-0000A9850000}"/>
    <cellStyle name="20% - Accent1 4 2 3 3 2 4 3 2" xfId="34383" xr:uid="{00000000-0005-0000-0000-0000AA850000}"/>
    <cellStyle name="20% - Accent1 4 2 3 3 2 4 4" xfId="34384" xr:uid="{00000000-0005-0000-0000-0000AB850000}"/>
    <cellStyle name="20% - Accent1 4 2 3 3 2 5" xfId="34385" xr:uid="{00000000-0005-0000-0000-0000AC850000}"/>
    <cellStyle name="20% - Accent1 4 2 3 3 2 5 2" xfId="34386" xr:uid="{00000000-0005-0000-0000-0000AD850000}"/>
    <cellStyle name="20% - Accent1 4 2 3 3 2 5 2 2" xfId="34387" xr:uid="{00000000-0005-0000-0000-0000AE850000}"/>
    <cellStyle name="20% - Accent1 4 2 3 3 2 5 2 2 2" xfId="34388" xr:uid="{00000000-0005-0000-0000-0000AF850000}"/>
    <cellStyle name="20% - Accent1 4 2 3 3 2 5 2 3" xfId="34389" xr:uid="{00000000-0005-0000-0000-0000B0850000}"/>
    <cellStyle name="20% - Accent1 4 2 3 3 2 5 3" xfId="34390" xr:uid="{00000000-0005-0000-0000-0000B1850000}"/>
    <cellStyle name="20% - Accent1 4 2 3 3 2 5 3 2" xfId="34391" xr:uid="{00000000-0005-0000-0000-0000B2850000}"/>
    <cellStyle name="20% - Accent1 4 2 3 3 2 5 4" xfId="34392" xr:uid="{00000000-0005-0000-0000-0000B3850000}"/>
    <cellStyle name="20% - Accent1 4 2 3 3 2 6" xfId="34393" xr:uid="{00000000-0005-0000-0000-0000B4850000}"/>
    <cellStyle name="20% - Accent1 4 2 3 3 2 6 2" xfId="34394" xr:uid="{00000000-0005-0000-0000-0000B5850000}"/>
    <cellStyle name="20% - Accent1 4 2 3 3 2 6 2 2" xfId="34395" xr:uid="{00000000-0005-0000-0000-0000B6850000}"/>
    <cellStyle name="20% - Accent1 4 2 3 3 2 6 2 2 2" xfId="34396" xr:uid="{00000000-0005-0000-0000-0000B7850000}"/>
    <cellStyle name="20% - Accent1 4 2 3 3 2 6 2 3" xfId="34397" xr:uid="{00000000-0005-0000-0000-0000B8850000}"/>
    <cellStyle name="20% - Accent1 4 2 3 3 2 6 3" xfId="34398" xr:uid="{00000000-0005-0000-0000-0000B9850000}"/>
    <cellStyle name="20% - Accent1 4 2 3 3 2 6 3 2" xfId="34399" xr:uid="{00000000-0005-0000-0000-0000BA850000}"/>
    <cellStyle name="20% - Accent1 4 2 3 3 2 6 4" xfId="34400" xr:uid="{00000000-0005-0000-0000-0000BB850000}"/>
    <cellStyle name="20% - Accent1 4 2 3 3 2 7" xfId="34401" xr:uid="{00000000-0005-0000-0000-0000BC850000}"/>
    <cellStyle name="20% - Accent1 4 2 3 3 2 7 2" xfId="34402" xr:uid="{00000000-0005-0000-0000-0000BD850000}"/>
    <cellStyle name="20% - Accent1 4 2 3 3 2 7 2 2" xfId="34403" xr:uid="{00000000-0005-0000-0000-0000BE850000}"/>
    <cellStyle name="20% - Accent1 4 2 3 3 2 7 3" xfId="34404" xr:uid="{00000000-0005-0000-0000-0000BF850000}"/>
    <cellStyle name="20% - Accent1 4 2 3 3 2 8" xfId="34405" xr:uid="{00000000-0005-0000-0000-0000C0850000}"/>
    <cellStyle name="20% - Accent1 4 2 3 3 2 8 2" xfId="34406" xr:uid="{00000000-0005-0000-0000-0000C1850000}"/>
    <cellStyle name="20% - Accent1 4 2 3 3 2 8 2 2" xfId="34407" xr:uid="{00000000-0005-0000-0000-0000C2850000}"/>
    <cellStyle name="20% - Accent1 4 2 3 3 2 8 3" xfId="34408" xr:uid="{00000000-0005-0000-0000-0000C3850000}"/>
    <cellStyle name="20% - Accent1 4 2 3 3 2 9" xfId="34409" xr:uid="{00000000-0005-0000-0000-0000C4850000}"/>
    <cellStyle name="20% - Accent1 4 2 3 3 2 9 2" xfId="34410" xr:uid="{00000000-0005-0000-0000-0000C5850000}"/>
    <cellStyle name="20% - Accent1 4 2 3 3 3" xfId="34411" xr:uid="{00000000-0005-0000-0000-0000C6850000}"/>
    <cellStyle name="20% - Accent1 4 2 3 3 3 10" xfId="34412" xr:uid="{00000000-0005-0000-0000-0000C7850000}"/>
    <cellStyle name="20% - Accent1 4 2 3 3 3 10 2" xfId="34413" xr:uid="{00000000-0005-0000-0000-0000C8850000}"/>
    <cellStyle name="20% - Accent1 4 2 3 3 3 11" xfId="34414" xr:uid="{00000000-0005-0000-0000-0000C9850000}"/>
    <cellStyle name="20% - Accent1 4 2 3 3 3 2" xfId="34415" xr:uid="{00000000-0005-0000-0000-0000CA850000}"/>
    <cellStyle name="20% - Accent1 4 2 3 3 3 2 2" xfId="34416" xr:uid="{00000000-0005-0000-0000-0000CB850000}"/>
    <cellStyle name="20% - Accent1 4 2 3 3 3 2 2 2" xfId="34417" xr:uid="{00000000-0005-0000-0000-0000CC850000}"/>
    <cellStyle name="20% - Accent1 4 2 3 3 3 2 2 2 2" xfId="34418" xr:uid="{00000000-0005-0000-0000-0000CD850000}"/>
    <cellStyle name="20% - Accent1 4 2 3 3 3 2 2 2 2 2" xfId="34419" xr:uid="{00000000-0005-0000-0000-0000CE850000}"/>
    <cellStyle name="20% - Accent1 4 2 3 3 3 2 2 2 3" xfId="34420" xr:uid="{00000000-0005-0000-0000-0000CF850000}"/>
    <cellStyle name="20% - Accent1 4 2 3 3 3 2 2 3" xfId="34421" xr:uid="{00000000-0005-0000-0000-0000D0850000}"/>
    <cellStyle name="20% - Accent1 4 2 3 3 3 2 2 3 2" xfId="34422" xr:uid="{00000000-0005-0000-0000-0000D1850000}"/>
    <cellStyle name="20% - Accent1 4 2 3 3 3 2 2 4" xfId="34423" xr:uid="{00000000-0005-0000-0000-0000D2850000}"/>
    <cellStyle name="20% - Accent1 4 2 3 3 3 2 3" xfId="34424" xr:uid="{00000000-0005-0000-0000-0000D3850000}"/>
    <cellStyle name="20% - Accent1 4 2 3 3 3 2 3 2" xfId="34425" xr:uid="{00000000-0005-0000-0000-0000D4850000}"/>
    <cellStyle name="20% - Accent1 4 2 3 3 3 2 3 2 2" xfId="34426" xr:uid="{00000000-0005-0000-0000-0000D5850000}"/>
    <cellStyle name="20% - Accent1 4 2 3 3 3 2 3 2 2 2" xfId="34427" xr:uid="{00000000-0005-0000-0000-0000D6850000}"/>
    <cellStyle name="20% - Accent1 4 2 3 3 3 2 3 2 3" xfId="34428" xr:uid="{00000000-0005-0000-0000-0000D7850000}"/>
    <cellStyle name="20% - Accent1 4 2 3 3 3 2 3 3" xfId="34429" xr:uid="{00000000-0005-0000-0000-0000D8850000}"/>
    <cellStyle name="20% - Accent1 4 2 3 3 3 2 3 3 2" xfId="34430" xr:uid="{00000000-0005-0000-0000-0000D9850000}"/>
    <cellStyle name="20% - Accent1 4 2 3 3 3 2 3 4" xfId="34431" xr:uid="{00000000-0005-0000-0000-0000DA850000}"/>
    <cellStyle name="20% - Accent1 4 2 3 3 3 2 4" xfId="34432" xr:uid="{00000000-0005-0000-0000-0000DB850000}"/>
    <cellStyle name="20% - Accent1 4 2 3 3 3 2 4 2" xfId="34433" xr:uid="{00000000-0005-0000-0000-0000DC850000}"/>
    <cellStyle name="20% - Accent1 4 2 3 3 3 2 4 2 2" xfId="34434" xr:uid="{00000000-0005-0000-0000-0000DD850000}"/>
    <cellStyle name="20% - Accent1 4 2 3 3 3 2 4 2 2 2" xfId="34435" xr:uid="{00000000-0005-0000-0000-0000DE850000}"/>
    <cellStyle name="20% - Accent1 4 2 3 3 3 2 4 2 3" xfId="34436" xr:uid="{00000000-0005-0000-0000-0000DF850000}"/>
    <cellStyle name="20% - Accent1 4 2 3 3 3 2 4 3" xfId="34437" xr:uid="{00000000-0005-0000-0000-0000E0850000}"/>
    <cellStyle name="20% - Accent1 4 2 3 3 3 2 4 3 2" xfId="34438" xr:uid="{00000000-0005-0000-0000-0000E1850000}"/>
    <cellStyle name="20% - Accent1 4 2 3 3 3 2 4 4" xfId="34439" xr:uid="{00000000-0005-0000-0000-0000E2850000}"/>
    <cellStyle name="20% - Accent1 4 2 3 3 3 2 5" xfId="34440" xr:uid="{00000000-0005-0000-0000-0000E3850000}"/>
    <cellStyle name="20% - Accent1 4 2 3 3 3 2 5 2" xfId="34441" xr:uid="{00000000-0005-0000-0000-0000E4850000}"/>
    <cellStyle name="20% - Accent1 4 2 3 3 3 2 5 2 2" xfId="34442" xr:uid="{00000000-0005-0000-0000-0000E5850000}"/>
    <cellStyle name="20% - Accent1 4 2 3 3 3 2 5 3" xfId="34443" xr:uid="{00000000-0005-0000-0000-0000E6850000}"/>
    <cellStyle name="20% - Accent1 4 2 3 3 3 2 6" xfId="34444" xr:uid="{00000000-0005-0000-0000-0000E7850000}"/>
    <cellStyle name="20% - Accent1 4 2 3 3 3 2 6 2" xfId="34445" xr:uid="{00000000-0005-0000-0000-0000E8850000}"/>
    <cellStyle name="20% - Accent1 4 2 3 3 3 2 6 2 2" xfId="34446" xr:uid="{00000000-0005-0000-0000-0000E9850000}"/>
    <cellStyle name="20% - Accent1 4 2 3 3 3 2 6 3" xfId="34447" xr:uid="{00000000-0005-0000-0000-0000EA850000}"/>
    <cellStyle name="20% - Accent1 4 2 3 3 3 2 7" xfId="34448" xr:uid="{00000000-0005-0000-0000-0000EB850000}"/>
    <cellStyle name="20% - Accent1 4 2 3 3 3 2 7 2" xfId="34449" xr:uid="{00000000-0005-0000-0000-0000EC850000}"/>
    <cellStyle name="20% - Accent1 4 2 3 3 3 2 8" xfId="34450" xr:uid="{00000000-0005-0000-0000-0000ED850000}"/>
    <cellStyle name="20% - Accent1 4 2 3 3 3 2 8 2" xfId="34451" xr:uid="{00000000-0005-0000-0000-0000EE850000}"/>
    <cellStyle name="20% - Accent1 4 2 3 3 3 2 9" xfId="34452" xr:uid="{00000000-0005-0000-0000-0000EF850000}"/>
    <cellStyle name="20% - Accent1 4 2 3 3 3 3" xfId="34453" xr:uid="{00000000-0005-0000-0000-0000F0850000}"/>
    <cellStyle name="20% - Accent1 4 2 3 3 3 3 2" xfId="34454" xr:uid="{00000000-0005-0000-0000-0000F1850000}"/>
    <cellStyle name="20% - Accent1 4 2 3 3 3 3 2 2" xfId="34455" xr:uid="{00000000-0005-0000-0000-0000F2850000}"/>
    <cellStyle name="20% - Accent1 4 2 3 3 3 3 2 2 2" xfId="34456" xr:uid="{00000000-0005-0000-0000-0000F3850000}"/>
    <cellStyle name="20% - Accent1 4 2 3 3 3 3 2 2 2 2" xfId="34457" xr:uid="{00000000-0005-0000-0000-0000F4850000}"/>
    <cellStyle name="20% - Accent1 4 2 3 3 3 3 2 2 3" xfId="34458" xr:uid="{00000000-0005-0000-0000-0000F5850000}"/>
    <cellStyle name="20% - Accent1 4 2 3 3 3 3 2 3" xfId="34459" xr:uid="{00000000-0005-0000-0000-0000F6850000}"/>
    <cellStyle name="20% - Accent1 4 2 3 3 3 3 2 3 2" xfId="34460" xr:uid="{00000000-0005-0000-0000-0000F7850000}"/>
    <cellStyle name="20% - Accent1 4 2 3 3 3 3 2 4" xfId="34461" xr:uid="{00000000-0005-0000-0000-0000F8850000}"/>
    <cellStyle name="20% - Accent1 4 2 3 3 3 3 3" xfId="34462" xr:uid="{00000000-0005-0000-0000-0000F9850000}"/>
    <cellStyle name="20% - Accent1 4 2 3 3 3 3 3 2" xfId="34463" xr:uid="{00000000-0005-0000-0000-0000FA850000}"/>
    <cellStyle name="20% - Accent1 4 2 3 3 3 3 3 2 2" xfId="34464" xr:uid="{00000000-0005-0000-0000-0000FB850000}"/>
    <cellStyle name="20% - Accent1 4 2 3 3 3 3 3 2 2 2" xfId="34465" xr:uid="{00000000-0005-0000-0000-0000FC850000}"/>
    <cellStyle name="20% - Accent1 4 2 3 3 3 3 3 2 3" xfId="34466" xr:uid="{00000000-0005-0000-0000-0000FD850000}"/>
    <cellStyle name="20% - Accent1 4 2 3 3 3 3 3 3" xfId="34467" xr:uid="{00000000-0005-0000-0000-0000FE850000}"/>
    <cellStyle name="20% - Accent1 4 2 3 3 3 3 3 3 2" xfId="34468" xr:uid="{00000000-0005-0000-0000-0000FF850000}"/>
    <cellStyle name="20% - Accent1 4 2 3 3 3 3 3 4" xfId="34469" xr:uid="{00000000-0005-0000-0000-000000860000}"/>
    <cellStyle name="20% - Accent1 4 2 3 3 3 3 4" xfId="34470" xr:uid="{00000000-0005-0000-0000-000001860000}"/>
    <cellStyle name="20% - Accent1 4 2 3 3 3 3 4 2" xfId="34471" xr:uid="{00000000-0005-0000-0000-000002860000}"/>
    <cellStyle name="20% - Accent1 4 2 3 3 3 3 4 2 2" xfId="34472" xr:uid="{00000000-0005-0000-0000-000003860000}"/>
    <cellStyle name="20% - Accent1 4 2 3 3 3 3 4 2 2 2" xfId="34473" xr:uid="{00000000-0005-0000-0000-000004860000}"/>
    <cellStyle name="20% - Accent1 4 2 3 3 3 3 4 2 3" xfId="34474" xr:uid="{00000000-0005-0000-0000-000005860000}"/>
    <cellStyle name="20% - Accent1 4 2 3 3 3 3 4 3" xfId="34475" xr:uid="{00000000-0005-0000-0000-000006860000}"/>
    <cellStyle name="20% - Accent1 4 2 3 3 3 3 4 3 2" xfId="34476" xr:uid="{00000000-0005-0000-0000-000007860000}"/>
    <cellStyle name="20% - Accent1 4 2 3 3 3 3 4 4" xfId="34477" xr:uid="{00000000-0005-0000-0000-000008860000}"/>
    <cellStyle name="20% - Accent1 4 2 3 3 3 3 5" xfId="34478" xr:uid="{00000000-0005-0000-0000-000009860000}"/>
    <cellStyle name="20% - Accent1 4 2 3 3 3 3 5 2" xfId="34479" xr:uid="{00000000-0005-0000-0000-00000A860000}"/>
    <cellStyle name="20% - Accent1 4 2 3 3 3 3 5 2 2" xfId="34480" xr:uid="{00000000-0005-0000-0000-00000B860000}"/>
    <cellStyle name="20% - Accent1 4 2 3 3 3 3 5 3" xfId="34481" xr:uid="{00000000-0005-0000-0000-00000C860000}"/>
    <cellStyle name="20% - Accent1 4 2 3 3 3 3 6" xfId="34482" xr:uid="{00000000-0005-0000-0000-00000D860000}"/>
    <cellStyle name="20% - Accent1 4 2 3 3 3 3 6 2" xfId="34483" xr:uid="{00000000-0005-0000-0000-00000E860000}"/>
    <cellStyle name="20% - Accent1 4 2 3 3 3 3 6 2 2" xfId="34484" xr:uid="{00000000-0005-0000-0000-00000F860000}"/>
    <cellStyle name="20% - Accent1 4 2 3 3 3 3 6 3" xfId="34485" xr:uid="{00000000-0005-0000-0000-000010860000}"/>
    <cellStyle name="20% - Accent1 4 2 3 3 3 3 7" xfId="34486" xr:uid="{00000000-0005-0000-0000-000011860000}"/>
    <cellStyle name="20% - Accent1 4 2 3 3 3 3 7 2" xfId="34487" xr:uid="{00000000-0005-0000-0000-000012860000}"/>
    <cellStyle name="20% - Accent1 4 2 3 3 3 3 8" xfId="34488" xr:uid="{00000000-0005-0000-0000-000013860000}"/>
    <cellStyle name="20% - Accent1 4 2 3 3 3 3 8 2" xfId="34489" xr:uid="{00000000-0005-0000-0000-000014860000}"/>
    <cellStyle name="20% - Accent1 4 2 3 3 3 3 9" xfId="34490" xr:uid="{00000000-0005-0000-0000-000015860000}"/>
    <cellStyle name="20% - Accent1 4 2 3 3 3 4" xfId="34491" xr:uid="{00000000-0005-0000-0000-000016860000}"/>
    <cellStyle name="20% - Accent1 4 2 3 3 3 4 2" xfId="34492" xr:uid="{00000000-0005-0000-0000-000017860000}"/>
    <cellStyle name="20% - Accent1 4 2 3 3 3 4 2 2" xfId="34493" xr:uid="{00000000-0005-0000-0000-000018860000}"/>
    <cellStyle name="20% - Accent1 4 2 3 3 3 4 2 2 2" xfId="34494" xr:uid="{00000000-0005-0000-0000-000019860000}"/>
    <cellStyle name="20% - Accent1 4 2 3 3 3 4 2 3" xfId="34495" xr:uid="{00000000-0005-0000-0000-00001A860000}"/>
    <cellStyle name="20% - Accent1 4 2 3 3 3 4 3" xfId="34496" xr:uid="{00000000-0005-0000-0000-00001B860000}"/>
    <cellStyle name="20% - Accent1 4 2 3 3 3 4 3 2" xfId="34497" xr:uid="{00000000-0005-0000-0000-00001C860000}"/>
    <cellStyle name="20% - Accent1 4 2 3 3 3 4 4" xfId="34498" xr:uid="{00000000-0005-0000-0000-00001D860000}"/>
    <cellStyle name="20% - Accent1 4 2 3 3 3 5" xfId="34499" xr:uid="{00000000-0005-0000-0000-00001E860000}"/>
    <cellStyle name="20% - Accent1 4 2 3 3 3 5 2" xfId="34500" xr:uid="{00000000-0005-0000-0000-00001F860000}"/>
    <cellStyle name="20% - Accent1 4 2 3 3 3 5 2 2" xfId="34501" xr:uid="{00000000-0005-0000-0000-000020860000}"/>
    <cellStyle name="20% - Accent1 4 2 3 3 3 5 2 2 2" xfId="34502" xr:uid="{00000000-0005-0000-0000-000021860000}"/>
    <cellStyle name="20% - Accent1 4 2 3 3 3 5 2 3" xfId="34503" xr:uid="{00000000-0005-0000-0000-000022860000}"/>
    <cellStyle name="20% - Accent1 4 2 3 3 3 5 3" xfId="34504" xr:uid="{00000000-0005-0000-0000-000023860000}"/>
    <cellStyle name="20% - Accent1 4 2 3 3 3 5 3 2" xfId="34505" xr:uid="{00000000-0005-0000-0000-000024860000}"/>
    <cellStyle name="20% - Accent1 4 2 3 3 3 5 4" xfId="34506" xr:uid="{00000000-0005-0000-0000-000025860000}"/>
    <cellStyle name="20% - Accent1 4 2 3 3 3 6" xfId="34507" xr:uid="{00000000-0005-0000-0000-000026860000}"/>
    <cellStyle name="20% - Accent1 4 2 3 3 3 6 2" xfId="34508" xr:uid="{00000000-0005-0000-0000-000027860000}"/>
    <cellStyle name="20% - Accent1 4 2 3 3 3 6 2 2" xfId="34509" xr:uid="{00000000-0005-0000-0000-000028860000}"/>
    <cellStyle name="20% - Accent1 4 2 3 3 3 6 2 2 2" xfId="34510" xr:uid="{00000000-0005-0000-0000-000029860000}"/>
    <cellStyle name="20% - Accent1 4 2 3 3 3 6 2 3" xfId="34511" xr:uid="{00000000-0005-0000-0000-00002A860000}"/>
    <cellStyle name="20% - Accent1 4 2 3 3 3 6 3" xfId="34512" xr:uid="{00000000-0005-0000-0000-00002B860000}"/>
    <cellStyle name="20% - Accent1 4 2 3 3 3 6 3 2" xfId="34513" xr:uid="{00000000-0005-0000-0000-00002C860000}"/>
    <cellStyle name="20% - Accent1 4 2 3 3 3 6 4" xfId="34514" xr:uid="{00000000-0005-0000-0000-00002D860000}"/>
    <cellStyle name="20% - Accent1 4 2 3 3 3 7" xfId="34515" xr:uid="{00000000-0005-0000-0000-00002E860000}"/>
    <cellStyle name="20% - Accent1 4 2 3 3 3 7 2" xfId="34516" xr:uid="{00000000-0005-0000-0000-00002F860000}"/>
    <cellStyle name="20% - Accent1 4 2 3 3 3 7 2 2" xfId="34517" xr:uid="{00000000-0005-0000-0000-000030860000}"/>
    <cellStyle name="20% - Accent1 4 2 3 3 3 7 3" xfId="34518" xr:uid="{00000000-0005-0000-0000-000031860000}"/>
    <cellStyle name="20% - Accent1 4 2 3 3 3 8" xfId="34519" xr:uid="{00000000-0005-0000-0000-000032860000}"/>
    <cellStyle name="20% - Accent1 4 2 3 3 3 8 2" xfId="34520" xr:uid="{00000000-0005-0000-0000-000033860000}"/>
    <cellStyle name="20% - Accent1 4 2 3 3 3 8 2 2" xfId="34521" xr:uid="{00000000-0005-0000-0000-000034860000}"/>
    <cellStyle name="20% - Accent1 4 2 3 3 3 8 3" xfId="34522" xr:uid="{00000000-0005-0000-0000-000035860000}"/>
    <cellStyle name="20% - Accent1 4 2 3 3 3 9" xfId="34523" xr:uid="{00000000-0005-0000-0000-000036860000}"/>
    <cellStyle name="20% - Accent1 4 2 3 3 3 9 2" xfId="34524" xr:uid="{00000000-0005-0000-0000-000037860000}"/>
    <cellStyle name="20% - Accent1 4 2 3 3 4" xfId="34525" xr:uid="{00000000-0005-0000-0000-000038860000}"/>
    <cellStyle name="20% - Accent1 4 2 3 3 4 10" xfId="34526" xr:uid="{00000000-0005-0000-0000-000039860000}"/>
    <cellStyle name="20% - Accent1 4 2 3 3 4 10 2" xfId="34527" xr:uid="{00000000-0005-0000-0000-00003A860000}"/>
    <cellStyle name="20% - Accent1 4 2 3 3 4 11" xfId="34528" xr:uid="{00000000-0005-0000-0000-00003B860000}"/>
    <cellStyle name="20% - Accent1 4 2 3 3 4 2" xfId="34529" xr:uid="{00000000-0005-0000-0000-00003C860000}"/>
    <cellStyle name="20% - Accent1 4 2 3 3 4 2 2" xfId="34530" xr:uid="{00000000-0005-0000-0000-00003D860000}"/>
    <cellStyle name="20% - Accent1 4 2 3 3 4 2 2 2" xfId="34531" xr:uid="{00000000-0005-0000-0000-00003E860000}"/>
    <cellStyle name="20% - Accent1 4 2 3 3 4 2 2 2 2" xfId="34532" xr:uid="{00000000-0005-0000-0000-00003F860000}"/>
    <cellStyle name="20% - Accent1 4 2 3 3 4 2 2 2 2 2" xfId="34533" xr:uid="{00000000-0005-0000-0000-000040860000}"/>
    <cellStyle name="20% - Accent1 4 2 3 3 4 2 2 2 3" xfId="34534" xr:uid="{00000000-0005-0000-0000-000041860000}"/>
    <cellStyle name="20% - Accent1 4 2 3 3 4 2 2 3" xfId="34535" xr:uid="{00000000-0005-0000-0000-000042860000}"/>
    <cellStyle name="20% - Accent1 4 2 3 3 4 2 2 3 2" xfId="34536" xr:uid="{00000000-0005-0000-0000-000043860000}"/>
    <cellStyle name="20% - Accent1 4 2 3 3 4 2 2 4" xfId="34537" xr:uid="{00000000-0005-0000-0000-000044860000}"/>
    <cellStyle name="20% - Accent1 4 2 3 3 4 2 3" xfId="34538" xr:uid="{00000000-0005-0000-0000-000045860000}"/>
    <cellStyle name="20% - Accent1 4 2 3 3 4 2 3 2" xfId="34539" xr:uid="{00000000-0005-0000-0000-000046860000}"/>
    <cellStyle name="20% - Accent1 4 2 3 3 4 2 3 2 2" xfId="34540" xr:uid="{00000000-0005-0000-0000-000047860000}"/>
    <cellStyle name="20% - Accent1 4 2 3 3 4 2 3 2 2 2" xfId="34541" xr:uid="{00000000-0005-0000-0000-000048860000}"/>
    <cellStyle name="20% - Accent1 4 2 3 3 4 2 3 2 3" xfId="34542" xr:uid="{00000000-0005-0000-0000-000049860000}"/>
    <cellStyle name="20% - Accent1 4 2 3 3 4 2 3 3" xfId="34543" xr:uid="{00000000-0005-0000-0000-00004A860000}"/>
    <cellStyle name="20% - Accent1 4 2 3 3 4 2 3 3 2" xfId="34544" xr:uid="{00000000-0005-0000-0000-00004B860000}"/>
    <cellStyle name="20% - Accent1 4 2 3 3 4 2 3 4" xfId="34545" xr:uid="{00000000-0005-0000-0000-00004C860000}"/>
    <cellStyle name="20% - Accent1 4 2 3 3 4 2 4" xfId="34546" xr:uid="{00000000-0005-0000-0000-00004D860000}"/>
    <cellStyle name="20% - Accent1 4 2 3 3 4 2 4 2" xfId="34547" xr:uid="{00000000-0005-0000-0000-00004E860000}"/>
    <cellStyle name="20% - Accent1 4 2 3 3 4 2 4 2 2" xfId="34548" xr:uid="{00000000-0005-0000-0000-00004F860000}"/>
    <cellStyle name="20% - Accent1 4 2 3 3 4 2 4 2 2 2" xfId="34549" xr:uid="{00000000-0005-0000-0000-000050860000}"/>
    <cellStyle name="20% - Accent1 4 2 3 3 4 2 4 2 3" xfId="34550" xr:uid="{00000000-0005-0000-0000-000051860000}"/>
    <cellStyle name="20% - Accent1 4 2 3 3 4 2 4 3" xfId="34551" xr:uid="{00000000-0005-0000-0000-000052860000}"/>
    <cellStyle name="20% - Accent1 4 2 3 3 4 2 4 3 2" xfId="34552" xr:uid="{00000000-0005-0000-0000-000053860000}"/>
    <cellStyle name="20% - Accent1 4 2 3 3 4 2 4 4" xfId="34553" xr:uid="{00000000-0005-0000-0000-000054860000}"/>
    <cellStyle name="20% - Accent1 4 2 3 3 4 2 5" xfId="34554" xr:uid="{00000000-0005-0000-0000-000055860000}"/>
    <cellStyle name="20% - Accent1 4 2 3 3 4 2 5 2" xfId="34555" xr:uid="{00000000-0005-0000-0000-000056860000}"/>
    <cellStyle name="20% - Accent1 4 2 3 3 4 2 5 2 2" xfId="34556" xr:uid="{00000000-0005-0000-0000-000057860000}"/>
    <cellStyle name="20% - Accent1 4 2 3 3 4 2 5 3" xfId="34557" xr:uid="{00000000-0005-0000-0000-000058860000}"/>
    <cellStyle name="20% - Accent1 4 2 3 3 4 2 6" xfId="34558" xr:uid="{00000000-0005-0000-0000-000059860000}"/>
    <cellStyle name="20% - Accent1 4 2 3 3 4 2 6 2" xfId="34559" xr:uid="{00000000-0005-0000-0000-00005A860000}"/>
    <cellStyle name="20% - Accent1 4 2 3 3 4 2 6 2 2" xfId="34560" xr:uid="{00000000-0005-0000-0000-00005B860000}"/>
    <cellStyle name="20% - Accent1 4 2 3 3 4 2 6 3" xfId="34561" xr:uid="{00000000-0005-0000-0000-00005C860000}"/>
    <cellStyle name="20% - Accent1 4 2 3 3 4 2 7" xfId="34562" xr:uid="{00000000-0005-0000-0000-00005D860000}"/>
    <cellStyle name="20% - Accent1 4 2 3 3 4 2 7 2" xfId="34563" xr:uid="{00000000-0005-0000-0000-00005E860000}"/>
    <cellStyle name="20% - Accent1 4 2 3 3 4 2 8" xfId="34564" xr:uid="{00000000-0005-0000-0000-00005F860000}"/>
    <cellStyle name="20% - Accent1 4 2 3 3 4 2 8 2" xfId="34565" xr:uid="{00000000-0005-0000-0000-000060860000}"/>
    <cellStyle name="20% - Accent1 4 2 3 3 4 2 9" xfId="34566" xr:uid="{00000000-0005-0000-0000-000061860000}"/>
    <cellStyle name="20% - Accent1 4 2 3 3 4 3" xfId="34567" xr:uid="{00000000-0005-0000-0000-000062860000}"/>
    <cellStyle name="20% - Accent1 4 2 3 3 4 3 2" xfId="34568" xr:uid="{00000000-0005-0000-0000-000063860000}"/>
    <cellStyle name="20% - Accent1 4 2 3 3 4 3 2 2" xfId="34569" xr:uid="{00000000-0005-0000-0000-000064860000}"/>
    <cellStyle name="20% - Accent1 4 2 3 3 4 3 2 2 2" xfId="34570" xr:uid="{00000000-0005-0000-0000-000065860000}"/>
    <cellStyle name="20% - Accent1 4 2 3 3 4 3 2 2 2 2" xfId="34571" xr:uid="{00000000-0005-0000-0000-000066860000}"/>
    <cellStyle name="20% - Accent1 4 2 3 3 4 3 2 2 3" xfId="34572" xr:uid="{00000000-0005-0000-0000-000067860000}"/>
    <cellStyle name="20% - Accent1 4 2 3 3 4 3 2 3" xfId="34573" xr:uid="{00000000-0005-0000-0000-000068860000}"/>
    <cellStyle name="20% - Accent1 4 2 3 3 4 3 2 3 2" xfId="34574" xr:uid="{00000000-0005-0000-0000-000069860000}"/>
    <cellStyle name="20% - Accent1 4 2 3 3 4 3 2 4" xfId="34575" xr:uid="{00000000-0005-0000-0000-00006A860000}"/>
    <cellStyle name="20% - Accent1 4 2 3 3 4 3 3" xfId="34576" xr:uid="{00000000-0005-0000-0000-00006B860000}"/>
    <cellStyle name="20% - Accent1 4 2 3 3 4 3 3 2" xfId="34577" xr:uid="{00000000-0005-0000-0000-00006C860000}"/>
    <cellStyle name="20% - Accent1 4 2 3 3 4 3 3 2 2" xfId="34578" xr:uid="{00000000-0005-0000-0000-00006D860000}"/>
    <cellStyle name="20% - Accent1 4 2 3 3 4 3 3 2 2 2" xfId="34579" xr:uid="{00000000-0005-0000-0000-00006E860000}"/>
    <cellStyle name="20% - Accent1 4 2 3 3 4 3 3 2 3" xfId="34580" xr:uid="{00000000-0005-0000-0000-00006F860000}"/>
    <cellStyle name="20% - Accent1 4 2 3 3 4 3 3 3" xfId="34581" xr:uid="{00000000-0005-0000-0000-000070860000}"/>
    <cellStyle name="20% - Accent1 4 2 3 3 4 3 3 3 2" xfId="34582" xr:uid="{00000000-0005-0000-0000-000071860000}"/>
    <cellStyle name="20% - Accent1 4 2 3 3 4 3 3 4" xfId="34583" xr:uid="{00000000-0005-0000-0000-000072860000}"/>
    <cellStyle name="20% - Accent1 4 2 3 3 4 3 4" xfId="34584" xr:uid="{00000000-0005-0000-0000-000073860000}"/>
    <cellStyle name="20% - Accent1 4 2 3 3 4 3 4 2" xfId="34585" xr:uid="{00000000-0005-0000-0000-000074860000}"/>
    <cellStyle name="20% - Accent1 4 2 3 3 4 3 4 2 2" xfId="34586" xr:uid="{00000000-0005-0000-0000-000075860000}"/>
    <cellStyle name="20% - Accent1 4 2 3 3 4 3 4 2 2 2" xfId="34587" xr:uid="{00000000-0005-0000-0000-000076860000}"/>
    <cellStyle name="20% - Accent1 4 2 3 3 4 3 4 2 3" xfId="34588" xr:uid="{00000000-0005-0000-0000-000077860000}"/>
    <cellStyle name="20% - Accent1 4 2 3 3 4 3 4 3" xfId="34589" xr:uid="{00000000-0005-0000-0000-000078860000}"/>
    <cellStyle name="20% - Accent1 4 2 3 3 4 3 4 3 2" xfId="34590" xr:uid="{00000000-0005-0000-0000-000079860000}"/>
    <cellStyle name="20% - Accent1 4 2 3 3 4 3 4 4" xfId="34591" xr:uid="{00000000-0005-0000-0000-00007A860000}"/>
    <cellStyle name="20% - Accent1 4 2 3 3 4 3 5" xfId="34592" xr:uid="{00000000-0005-0000-0000-00007B860000}"/>
    <cellStyle name="20% - Accent1 4 2 3 3 4 3 5 2" xfId="34593" xr:uid="{00000000-0005-0000-0000-00007C860000}"/>
    <cellStyle name="20% - Accent1 4 2 3 3 4 3 5 2 2" xfId="34594" xr:uid="{00000000-0005-0000-0000-00007D860000}"/>
    <cellStyle name="20% - Accent1 4 2 3 3 4 3 5 3" xfId="34595" xr:uid="{00000000-0005-0000-0000-00007E860000}"/>
    <cellStyle name="20% - Accent1 4 2 3 3 4 3 6" xfId="34596" xr:uid="{00000000-0005-0000-0000-00007F860000}"/>
    <cellStyle name="20% - Accent1 4 2 3 3 4 3 6 2" xfId="34597" xr:uid="{00000000-0005-0000-0000-000080860000}"/>
    <cellStyle name="20% - Accent1 4 2 3 3 4 3 6 2 2" xfId="34598" xr:uid="{00000000-0005-0000-0000-000081860000}"/>
    <cellStyle name="20% - Accent1 4 2 3 3 4 3 6 3" xfId="34599" xr:uid="{00000000-0005-0000-0000-000082860000}"/>
    <cellStyle name="20% - Accent1 4 2 3 3 4 3 7" xfId="34600" xr:uid="{00000000-0005-0000-0000-000083860000}"/>
    <cellStyle name="20% - Accent1 4 2 3 3 4 3 7 2" xfId="34601" xr:uid="{00000000-0005-0000-0000-000084860000}"/>
    <cellStyle name="20% - Accent1 4 2 3 3 4 3 8" xfId="34602" xr:uid="{00000000-0005-0000-0000-000085860000}"/>
    <cellStyle name="20% - Accent1 4 2 3 3 4 3 8 2" xfId="34603" xr:uid="{00000000-0005-0000-0000-000086860000}"/>
    <cellStyle name="20% - Accent1 4 2 3 3 4 3 9" xfId="34604" xr:uid="{00000000-0005-0000-0000-000087860000}"/>
    <cellStyle name="20% - Accent1 4 2 3 3 4 4" xfId="34605" xr:uid="{00000000-0005-0000-0000-000088860000}"/>
    <cellStyle name="20% - Accent1 4 2 3 3 4 4 2" xfId="34606" xr:uid="{00000000-0005-0000-0000-000089860000}"/>
    <cellStyle name="20% - Accent1 4 2 3 3 4 4 2 2" xfId="34607" xr:uid="{00000000-0005-0000-0000-00008A860000}"/>
    <cellStyle name="20% - Accent1 4 2 3 3 4 4 2 2 2" xfId="34608" xr:uid="{00000000-0005-0000-0000-00008B860000}"/>
    <cellStyle name="20% - Accent1 4 2 3 3 4 4 2 3" xfId="34609" xr:uid="{00000000-0005-0000-0000-00008C860000}"/>
    <cellStyle name="20% - Accent1 4 2 3 3 4 4 3" xfId="34610" xr:uid="{00000000-0005-0000-0000-00008D860000}"/>
    <cellStyle name="20% - Accent1 4 2 3 3 4 4 3 2" xfId="34611" xr:uid="{00000000-0005-0000-0000-00008E860000}"/>
    <cellStyle name="20% - Accent1 4 2 3 3 4 4 4" xfId="34612" xr:uid="{00000000-0005-0000-0000-00008F860000}"/>
    <cellStyle name="20% - Accent1 4 2 3 3 4 5" xfId="34613" xr:uid="{00000000-0005-0000-0000-000090860000}"/>
    <cellStyle name="20% - Accent1 4 2 3 3 4 5 2" xfId="34614" xr:uid="{00000000-0005-0000-0000-000091860000}"/>
    <cellStyle name="20% - Accent1 4 2 3 3 4 5 2 2" xfId="34615" xr:uid="{00000000-0005-0000-0000-000092860000}"/>
    <cellStyle name="20% - Accent1 4 2 3 3 4 5 2 2 2" xfId="34616" xr:uid="{00000000-0005-0000-0000-000093860000}"/>
    <cellStyle name="20% - Accent1 4 2 3 3 4 5 2 3" xfId="34617" xr:uid="{00000000-0005-0000-0000-000094860000}"/>
    <cellStyle name="20% - Accent1 4 2 3 3 4 5 3" xfId="34618" xr:uid="{00000000-0005-0000-0000-000095860000}"/>
    <cellStyle name="20% - Accent1 4 2 3 3 4 5 3 2" xfId="34619" xr:uid="{00000000-0005-0000-0000-000096860000}"/>
    <cellStyle name="20% - Accent1 4 2 3 3 4 5 4" xfId="34620" xr:uid="{00000000-0005-0000-0000-000097860000}"/>
    <cellStyle name="20% - Accent1 4 2 3 3 4 6" xfId="34621" xr:uid="{00000000-0005-0000-0000-000098860000}"/>
    <cellStyle name="20% - Accent1 4 2 3 3 4 6 2" xfId="34622" xr:uid="{00000000-0005-0000-0000-000099860000}"/>
    <cellStyle name="20% - Accent1 4 2 3 3 4 6 2 2" xfId="34623" xr:uid="{00000000-0005-0000-0000-00009A860000}"/>
    <cellStyle name="20% - Accent1 4 2 3 3 4 6 2 2 2" xfId="34624" xr:uid="{00000000-0005-0000-0000-00009B860000}"/>
    <cellStyle name="20% - Accent1 4 2 3 3 4 6 2 3" xfId="34625" xr:uid="{00000000-0005-0000-0000-00009C860000}"/>
    <cellStyle name="20% - Accent1 4 2 3 3 4 6 3" xfId="34626" xr:uid="{00000000-0005-0000-0000-00009D860000}"/>
    <cellStyle name="20% - Accent1 4 2 3 3 4 6 3 2" xfId="34627" xr:uid="{00000000-0005-0000-0000-00009E860000}"/>
    <cellStyle name="20% - Accent1 4 2 3 3 4 6 4" xfId="34628" xr:uid="{00000000-0005-0000-0000-00009F860000}"/>
    <cellStyle name="20% - Accent1 4 2 3 3 4 7" xfId="34629" xr:uid="{00000000-0005-0000-0000-0000A0860000}"/>
    <cellStyle name="20% - Accent1 4 2 3 3 4 7 2" xfId="34630" xr:uid="{00000000-0005-0000-0000-0000A1860000}"/>
    <cellStyle name="20% - Accent1 4 2 3 3 4 7 2 2" xfId="34631" xr:uid="{00000000-0005-0000-0000-0000A2860000}"/>
    <cellStyle name="20% - Accent1 4 2 3 3 4 7 3" xfId="34632" xr:uid="{00000000-0005-0000-0000-0000A3860000}"/>
    <cellStyle name="20% - Accent1 4 2 3 3 4 8" xfId="34633" xr:uid="{00000000-0005-0000-0000-0000A4860000}"/>
    <cellStyle name="20% - Accent1 4 2 3 3 4 8 2" xfId="34634" xr:uid="{00000000-0005-0000-0000-0000A5860000}"/>
    <cellStyle name="20% - Accent1 4 2 3 3 4 8 2 2" xfId="34635" xr:uid="{00000000-0005-0000-0000-0000A6860000}"/>
    <cellStyle name="20% - Accent1 4 2 3 3 4 8 3" xfId="34636" xr:uid="{00000000-0005-0000-0000-0000A7860000}"/>
    <cellStyle name="20% - Accent1 4 2 3 3 4 9" xfId="34637" xr:uid="{00000000-0005-0000-0000-0000A8860000}"/>
    <cellStyle name="20% - Accent1 4 2 3 3 4 9 2" xfId="34638" xr:uid="{00000000-0005-0000-0000-0000A9860000}"/>
    <cellStyle name="20% - Accent1 4 2 3 3 5" xfId="34639" xr:uid="{00000000-0005-0000-0000-0000AA860000}"/>
    <cellStyle name="20% - Accent1 4 2 3 3 5 2" xfId="34640" xr:uid="{00000000-0005-0000-0000-0000AB860000}"/>
    <cellStyle name="20% - Accent1 4 2 3 3 5 2 2" xfId="34641" xr:uid="{00000000-0005-0000-0000-0000AC860000}"/>
    <cellStyle name="20% - Accent1 4 2 3 3 5 2 2 2" xfId="34642" xr:uid="{00000000-0005-0000-0000-0000AD860000}"/>
    <cellStyle name="20% - Accent1 4 2 3 3 5 2 2 2 2" xfId="34643" xr:uid="{00000000-0005-0000-0000-0000AE860000}"/>
    <cellStyle name="20% - Accent1 4 2 3 3 5 2 2 3" xfId="34644" xr:uid="{00000000-0005-0000-0000-0000AF860000}"/>
    <cellStyle name="20% - Accent1 4 2 3 3 5 2 3" xfId="34645" xr:uid="{00000000-0005-0000-0000-0000B0860000}"/>
    <cellStyle name="20% - Accent1 4 2 3 3 5 2 3 2" xfId="34646" xr:uid="{00000000-0005-0000-0000-0000B1860000}"/>
    <cellStyle name="20% - Accent1 4 2 3 3 5 2 4" xfId="34647" xr:uid="{00000000-0005-0000-0000-0000B2860000}"/>
    <cellStyle name="20% - Accent1 4 2 3 3 5 3" xfId="34648" xr:uid="{00000000-0005-0000-0000-0000B3860000}"/>
    <cellStyle name="20% - Accent1 4 2 3 3 5 3 2" xfId="34649" xr:uid="{00000000-0005-0000-0000-0000B4860000}"/>
    <cellStyle name="20% - Accent1 4 2 3 3 5 3 2 2" xfId="34650" xr:uid="{00000000-0005-0000-0000-0000B5860000}"/>
    <cellStyle name="20% - Accent1 4 2 3 3 5 3 2 2 2" xfId="34651" xr:uid="{00000000-0005-0000-0000-0000B6860000}"/>
    <cellStyle name="20% - Accent1 4 2 3 3 5 3 2 3" xfId="34652" xr:uid="{00000000-0005-0000-0000-0000B7860000}"/>
    <cellStyle name="20% - Accent1 4 2 3 3 5 3 3" xfId="34653" xr:uid="{00000000-0005-0000-0000-0000B8860000}"/>
    <cellStyle name="20% - Accent1 4 2 3 3 5 3 3 2" xfId="34654" xr:uid="{00000000-0005-0000-0000-0000B9860000}"/>
    <cellStyle name="20% - Accent1 4 2 3 3 5 3 4" xfId="34655" xr:uid="{00000000-0005-0000-0000-0000BA860000}"/>
    <cellStyle name="20% - Accent1 4 2 3 3 5 4" xfId="34656" xr:uid="{00000000-0005-0000-0000-0000BB860000}"/>
    <cellStyle name="20% - Accent1 4 2 3 3 5 4 2" xfId="34657" xr:uid="{00000000-0005-0000-0000-0000BC860000}"/>
    <cellStyle name="20% - Accent1 4 2 3 3 5 4 2 2" xfId="34658" xr:uid="{00000000-0005-0000-0000-0000BD860000}"/>
    <cellStyle name="20% - Accent1 4 2 3 3 5 4 2 2 2" xfId="34659" xr:uid="{00000000-0005-0000-0000-0000BE860000}"/>
    <cellStyle name="20% - Accent1 4 2 3 3 5 4 2 3" xfId="34660" xr:uid="{00000000-0005-0000-0000-0000BF860000}"/>
    <cellStyle name="20% - Accent1 4 2 3 3 5 4 3" xfId="34661" xr:uid="{00000000-0005-0000-0000-0000C0860000}"/>
    <cellStyle name="20% - Accent1 4 2 3 3 5 4 3 2" xfId="34662" xr:uid="{00000000-0005-0000-0000-0000C1860000}"/>
    <cellStyle name="20% - Accent1 4 2 3 3 5 4 4" xfId="34663" xr:uid="{00000000-0005-0000-0000-0000C2860000}"/>
    <cellStyle name="20% - Accent1 4 2 3 3 5 5" xfId="34664" xr:uid="{00000000-0005-0000-0000-0000C3860000}"/>
    <cellStyle name="20% - Accent1 4 2 3 3 5 5 2" xfId="34665" xr:uid="{00000000-0005-0000-0000-0000C4860000}"/>
    <cellStyle name="20% - Accent1 4 2 3 3 5 5 2 2" xfId="34666" xr:uid="{00000000-0005-0000-0000-0000C5860000}"/>
    <cellStyle name="20% - Accent1 4 2 3 3 5 5 3" xfId="34667" xr:uid="{00000000-0005-0000-0000-0000C6860000}"/>
    <cellStyle name="20% - Accent1 4 2 3 3 5 6" xfId="34668" xr:uid="{00000000-0005-0000-0000-0000C7860000}"/>
    <cellStyle name="20% - Accent1 4 2 3 3 5 6 2" xfId="34669" xr:uid="{00000000-0005-0000-0000-0000C8860000}"/>
    <cellStyle name="20% - Accent1 4 2 3 3 5 6 2 2" xfId="34670" xr:uid="{00000000-0005-0000-0000-0000C9860000}"/>
    <cellStyle name="20% - Accent1 4 2 3 3 5 6 3" xfId="34671" xr:uid="{00000000-0005-0000-0000-0000CA860000}"/>
    <cellStyle name="20% - Accent1 4 2 3 3 5 7" xfId="34672" xr:uid="{00000000-0005-0000-0000-0000CB860000}"/>
    <cellStyle name="20% - Accent1 4 2 3 3 5 7 2" xfId="34673" xr:uid="{00000000-0005-0000-0000-0000CC860000}"/>
    <cellStyle name="20% - Accent1 4 2 3 3 5 8" xfId="34674" xr:uid="{00000000-0005-0000-0000-0000CD860000}"/>
    <cellStyle name="20% - Accent1 4 2 3 3 5 8 2" xfId="34675" xr:uid="{00000000-0005-0000-0000-0000CE860000}"/>
    <cellStyle name="20% - Accent1 4 2 3 3 5 9" xfId="34676" xr:uid="{00000000-0005-0000-0000-0000CF860000}"/>
    <cellStyle name="20% - Accent1 4 2 3 3 6" xfId="34677" xr:uid="{00000000-0005-0000-0000-0000D0860000}"/>
    <cellStyle name="20% - Accent1 4 2 3 3 6 2" xfId="34678" xr:uid="{00000000-0005-0000-0000-0000D1860000}"/>
    <cellStyle name="20% - Accent1 4 2 3 3 6 2 2" xfId="34679" xr:uid="{00000000-0005-0000-0000-0000D2860000}"/>
    <cellStyle name="20% - Accent1 4 2 3 3 6 2 2 2" xfId="34680" xr:uid="{00000000-0005-0000-0000-0000D3860000}"/>
    <cellStyle name="20% - Accent1 4 2 3 3 6 2 2 2 2" xfId="34681" xr:uid="{00000000-0005-0000-0000-0000D4860000}"/>
    <cellStyle name="20% - Accent1 4 2 3 3 6 2 2 3" xfId="34682" xr:uid="{00000000-0005-0000-0000-0000D5860000}"/>
    <cellStyle name="20% - Accent1 4 2 3 3 6 2 3" xfId="34683" xr:uid="{00000000-0005-0000-0000-0000D6860000}"/>
    <cellStyle name="20% - Accent1 4 2 3 3 6 2 3 2" xfId="34684" xr:uid="{00000000-0005-0000-0000-0000D7860000}"/>
    <cellStyle name="20% - Accent1 4 2 3 3 6 2 4" xfId="34685" xr:uid="{00000000-0005-0000-0000-0000D8860000}"/>
    <cellStyle name="20% - Accent1 4 2 3 3 6 3" xfId="34686" xr:uid="{00000000-0005-0000-0000-0000D9860000}"/>
    <cellStyle name="20% - Accent1 4 2 3 3 6 3 2" xfId="34687" xr:uid="{00000000-0005-0000-0000-0000DA860000}"/>
    <cellStyle name="20% - Accent1 4 2 3 3 6 3 2 2" xfId="34688" xr:uid="{00000000-0005-0000-0000-0000DB860000}"/>
    <cellStyle name="20% - Accent1 4 2 3 3 6 3 2 2 2" xfId="34689" xr:uid="{00000000-0005-0000-0000-0000DC860000}"/>
    <cellStyle name="20% - Accent1 4 2 3 3 6 3 2 3" xfId="34690" xr:uid="{00000000-0005-0000-0000-0000DD860000}"/>
    <cellStyle name="20% - Accent1 4 2 3 3 6 3 3" xfId="34691" xr:uid="{00000000-0005-0000-0000-0000DE860000}"/>
    <cellStyle name="20% - Accent1 4 2 3 3 6 3 3 2" xfId="34692" xr:uid="{00000000-0005-0000-0000-0000DF860000}"/>
    <cellStyle name="20% - Accent1 4 2 3 3 6 3 4" xfId="34693" xr:uid="{00000000-0005-0000-0000-0000E0860000}"/>
    <cellStyle name="20% - Accent1 4 2 3 3 6 4" xfId="34694" xr:uid="{00000000-0005-0000-0000-0000E1860000}"/>
    <cellStyle name="20% - Accent1 4 2 3 3 6 4 2" xfId="34695" xr:uid="{00000000-0005-0000-0000-0000E2860000}"/>
    <cellStyle name="20% - Accent1 4 2 3 3 6 4 2 2" xfId="34696" xr:uid="{00000000-0005-0000-0000-0000E3860000}"/>
    <cellStyle name="20% - Accent1 4 2 3 3 6 4 2 2 2" xfId="34697" xr:uid="{00000000-0005-0000-0000-0000E4860000}"/>
    <cellStyle name="20% - Accent1 4 2 3 3 6 4 2 3" xfId="34698" xr:uid="{00000000-0005-0000-0000-0000E5860000}"/>
    <cellStyle name="20% - Accent1 4 2 3 3 6 4 3" xfId="34699" xr:uid="{00000000-0005-0000-0000-0000E6860000}"/>
    <cellStyle name="20% - Accent1 4 2 3 3 6 4 3 2" xfId="34700" xr:uid="{00000000-0005-0000-0000-0000E7860000}"/>
    <cellStyle name="20% - Accent1 4 2 3 3 6 4 4" xfId="34701" xr:uid="{00000000-0005-0000-0000-0000E8860000}"/>
    <cellStyle name="20% - Accent1 4 2 3 3 6 5" xfId="34702" xr:uid="{00000000-0005-0000-0000-0000E9860000}"/>
    <cellStyle name="20% - Accent1 4 2 3 3 6 5 2" xfId="34703" xr:uid="{00000000-0005-0000-0000-0000EA860000}"/>
    <cellStyle name="20% - Accent1 4 2 3 3 6 5 2 2" xfId="34704" xr:uid="{00000000-0005-0000-0000-0000EB860000}"/>
    <cellStyle name="20% - Accent1 4 2 3 3 6 5 3" xfId="34705" xr:uid="{00000000-0005-0000-0000-0000EC860000}"/>
    <cellStyle name="20% - Accent1 4 2 3 3 6 6" xfId="34706" xr:uid="{00000000-0005-0000-0000-0000ED860000}"/>
    <cellStyle name="20% - Accent1 4 2 3 3 6 6 2" xfId="34707" xr:uid="{00000000-0005-0000-0000-0000EE860000}"/>
    <cellStyle name="20% - Accent1 4 2 3 3 6 6 2 2" xfId="34708" xr:uid="{00000000-0005-0000-0000-0000EF860000}"/>
    <cellStyle name="20% - Accent1 4 2 3 3 6 6 3" xfId="34709" xr:uid="{00000000-0005-0000-0000-0000F0860000}"/>
    <cellStyle name="20% - Accent1 4 2 3 3 6 7" xfId="34710" xr:uid="{00000000-0005-0000-0000-0000F1860000}"/>
    <cellStyle name="20% - Accent1 4 2 3 3 6 7 2" xfId="34711" xr:uid="{00000000-0005-0000-0000-0000F2860000}"/>
    <cellStyle name="20% - Accent1 4 2 3 3 6 8" xfId="34712" xr:uid="{00000000-0005-0000-0000-0000F3860000}"/>
    <cellStyle name="20% - Accent1 4 2 3 3 6 8 2" xfId="34713" xr:uid="{00000000-0005-0000-0000-0000F4860000}"/>
    <cellStyle name="20% - Accent1 4 2 3 3 6 9" xfId="34714" xr:uid="{00000000-0005-0000-0000-0000F5860000}"/>
    <cellStyle name="20% - Accent1 4 2 3 3 7" xfId="34715" xr:uid="{00000000-0005-0000-0000-0000F6860000}"/>
    <cellStyle name="20% - Accent1 4 2 3 3 7 2" xfId="34716" xr:uid="{00000000-0005-0000-0000-0000F7860000}"/>
    <cellStyle name="20% - Accent1 4 2 3 3 7 2 2" xfId="34717" xr:uid="{00000000-0005-0000-0000-0000F8860000}"/>
    <cellStyle name="20% - Accent1 4 2 3 3 7 2 2 2" xfId="34718" xr:uid="{00000000-0005-0000-0000-0000F9860000}"/>
    <cellStyle name="20% - Accent1 4 2 3 3 7 2 3" xfId="34719" xr:uid="{00000000-0005-0000-0000-0000FA860000}"/>
    <cellStyle name="20% - Accent1 4 2 3 3 7 3" xfId="34720" xr:uid="{00000000-0005-0000-0000-0000FB860000}"/>
    <cellStyle name="20% - Accent1 4 2 3 3 7 3 2" xfId="34721" xr:uid="{00000000-0005-0000-0000-0000FC860000}"/>
    <cellStyle name="20% - Accent1 4 2 3 3 7 4" xfId="34722" xr:uid="{00000000-0005-0000-0000-0000FD860000}"/>
    <cellStyle name="20% - Accent1 4 2 3 3 8" xfId="34723" xr:uid="{00000000-0005-0000-0000-0000FE860000}"/>
    <cellStyle name="20% - Accent1 4 2 3 3 8 2" xfId="34724" xr:uid="{00000000-0005-0000-0000-0000FF860000}"/>
    <cellStyle name="20% - Accent1 4 2 3 3 8 2 2" xfId="34725" xr:uid="{00000000-0005-0000-0000-000000870000}"/>
    <cellStyle name="20% - Accent1 4 2 3 3 8 2 2 2" xfId="34726" xr:uid="{00000000-0005-0000-0000-000001870000}"/>
    <cellStyle name="20% - Accent1 4 2 3 3 8 2 3" xfId="34727" xr:uid="{00000000-0005-0000-0000-000002870000}"/>
    <cellStyle name="20% - Accent1 4 2 3 3 8 3" xfId="34728" xr:uid="{00000000-0005-0000-0000-000003870000}"/>
    <cellStyle name="20% - Accent1 4 2 3 3 8 3 2" xfId="34729" xr:uid="{00000000-0005-0000-0000-000004870000}"/>
    <cellStyle name="20% - Accent1 4 2 3 3 8 4" xfId="34730" xr:uid="{00000000-0005-0000-0000-000005870000}"/>
    <cellStyle name="20% - Accent1 4 2 3 3 9" xfId="34731" xr:uid="{00000000-0005-0000-0000-000006870000}"/>
    <cellStyle name="20% - Accent1 4 2 3 3 9 2" xfId="34732" xr:uid="{00000000-0005-0000-0000-000007870000}"/>
    <cellStyle name="20% - Accent1 4 2 3 3 9 2 2" xfId="34733" xr:uid="{00000000-0005-0000-0000-000008870000}"/>
    <cellStyle name="20% - Accent1 4 2 3 3 9 2 2 2" xfId="34734" xr:uid="{00000000-0005-0000-0000-000009870000}"/>
    <cellStyle name="20% - Accent1 4 2 3 3 9 2 3" xfId="34735" xr:uid="{00000000-0005-0000-0000-00000A870000}"/>
    <cellStyle name="20% - Accent1 4 2 3 3 9 3" xfId="34736" xr:uid="{00000000-0005-0000-0000-00000B870000}"/>
    <cellStyle name="20% - Accent1 4 2 3 3 9 3 2" xfId="34737" xr:uid="{00000000-0005-0000-0000-00000C870000}"/>
    <cellStyle name="20% - Accent1 4 2 3 3 9 4" xfId="34738" xr:uid="{00000000-0005-0000-0000-00000D870000}"/>
    <cellStyle name="20% - Accent1 4 2 3 4" xfId="34739" xr:uid="{00000000-0005-0000-0000-00000E870000}"/>
    <cellStyle name="20% - Accent1 4 2 3 4 10" xfId="34740" xr:uid="{00000000-0005-0000-0000-00000F870000}"/>
    <cellStyle name="20% - Accent1 4 2 3 4 10 2" xfId="34741" xr:uid="{00000000-0005-0000-0000-000010870000}"/>
    <cellStyle name="20% - Accent1 4 2 3 4 11" xfId="34742" xr:uid="{00000000-0005-0000-0000-000011870000}"/>
    <cellStyle name="20% - Accent1 4 2 3 4 2" xfId="34743" xr:uid="{00000000-0005-0000-0000-000012870000}"/>
    <cellStyle name="20% - Accent1 4 2 3 4 2 2" xfId="34744" xr:uid="{00000000-0005-0000-0000-000013870000}"/>
    <cellStyle name="20% - Accent1 4 2 3 4 2 2 2" xfId="34745" xr:uid="{00000000-0005-0000-0000-000014870000}"/>
    <cellStyle name="20% - Accent1 4 2 3 4 2 2 2 2" xfId="34746" xr:uid="{00000000-0005-0000-0000-000015870000}"/>
    <cellStyle name="20% - Accent1 4 2 3 4 2 2 2 2 2" xfId="34747" xr:uid="{00000000-0005-0000-0000-000016870000}"/>
    <cellStyle name="20% - Accent1 4 2 3 4 2 2 2 3" xfId="34748" xr:uid="{00000000-0005-0000-0000-000017870000}"/>
    <cellStyle name="20% - Accent1 4 2 3 4 2 2 3" xfId="34749" xr:uid="{00000000-0005-0000-0000-000018870000}"/>
    <cellStyle name="20% - Accent1 4 2 3 4 2 2 3 2" xfId="34750" xr:uid="{00000000-0005-0000-0000-000019870000}"/>
    <cellStyle name="20% - Accent1 4 2 3 4 2 2 4" xfId="34751" xr:uid="{00000000-0005-0000-0000-00001A870000}"/>
    <cellStyle name="20% - Accent1 4 2 3 4 2 3" xfId="34752" xr:uid="{00000000-0005-0000-0000-00001B870000}"/>
    <cellStyle name="20% - Accent1 4 2 3 4 2 3 2" xfId="34753" xr:uid="{00000000-0005-0000-0000-00001C870000}"/>
    <cellStyle name="20% - Accent1 4 2 3 4 2 3 2 2" xfId="34754" xr:uid="{00000000-0005-0000-0000-00001D870000}"/>
    <cellStyle name="20% - Accent1 4 2 3 4 2 3 2 2 2" xfId="34755" xr:uid="{00000000-0005-0000-0000-00001E870000}"/>
    <cellStyle name="20% - Accent1 4 2 3 4 2 3 2 3" xfId="34756" xr:uid="{00000000-0005-0000-0000-00001F870000}"/>
    <cellStyle name="20% - Accent1 4 2 3 4 2 3 3" xfId="34757" xr:uid="{00000000-0005-0000-0000-000020870000}"/>
    <cellStyle name="20% - Accent1 4 2 3 4 2 3 3 2" xfId="34758" xr:uid="{00000000-0005-0000-0000-000021870000}"/>
    <cellStyle name="20% - Accent1 4 2 3 4 2 3 4" xfId="34759" xr:uid="{00000000-0005-0000-0000-000022870000}"/>
    <cellStyle name="20% - Accent1 4 2 3 4 2 4" xfId="34760" xr:uid="{00000000-0005-0000-0000-000023870000}"/>
    <cellStyle name="20% - Accent1 4 2 3 4 2 4 2" xfId="34761" xr:uid="{00000000-0005-0000-0000-000024870000}"/>
    <cellStyle name="20% - Accent1 4 2 3 4 2 4 2 2" xfId="34762" xr:uid="{00000000-0005-0000-0000-000025870000}"/>
    <cellStyle name="20% - Accent1 4 2 3 4 2 4 2 2 2" xfId="34763" xr:uid="{00000000-0005-0000-0000-000026870000}"/>
    <cellStyle name="20% - Accent1 4 2 3 4 2 4 2 3" xfId="34764" xr:uid="{00000000-0005-0000-0000-000027870000}"/>
    <cellStyle name="20% - Accent1 4 2 3 4 2 4 3" xfId="34765" xr:uid="{00000000-0005-0000-0000-000028870000}"/>
    <cellStyle name="20% - Accent1 4 2 3 4 2 4 3 2" xfId="34766" xr:uid="{00000000-0005-0000-0000-000029870000}"/>
    <cellStyle name="20% - Accent1 4 2 3 4 2 4 4" xfId="34767" xr:uid="{00000000-0005-0000-0000-00002A870000}"/>
    <cellStyle name="20% - Accent1 4 2 3 4 2 5" xfId="34768" xr:uid="{00000000-0005-0000-0000-00002B870000}"/>
    <cellStyle name="20% - Accent1 4 2 3 4 2 5 2" xfId="34769" xr:uid="{00000000-0005-0000-0000-00002C870000}"/>
    <cellStyle name="20% - Accent1 4 2 3 4 2 5 2 2" xfId="34770" xr:uid="{00000000-0005-0000-0000-00002D870000}"/>
    <cellStyle name="20% - Accent1 4 2 3 4 2 5 3" xfId="34771" xr:uid="{00000000-0005-0000-0000-00002E870000}"/>
    <cellStyle name="20% - Accent1 4 2 3 4 2 6" xfId="34772" xr:uid="{00000000-0005-0000-0000-00002F870000}"/>
    <cellStyle name="20% - Accent1 4 2 3 4 2 6 2" xfId="34773" xr:uid="{00000000-0005-0000-0000-000030870000}"/>
    <cellStyle name="20% - Accent1 4 2 3 4 2 6 2 2" xfId="34774" xr:uid="{00000000-0005-0000-0000-000031870000}"/>
    <cellStyle name="20% - Accent1 4 2 3 4 2 6 3" xfId="34775" xr:uid="{00000000-0005-0000-0000-000032870000}"/>
    <cellStyle name="20% - Accent1 4 2 3 4 2 7" xfId="34776" xr:uid="{00000000-0005-0000-0000-000033870000}"/>
    <cellStyle name="20% - Accent1 4 2 3 4 2 7 2" xfId="34777" xr:uid="{00000000-0005-0000-0000-000034870000}"/>
    <cellStyle name="20% - Accent1 4 2 3 4 2 8" xfId="34778" xr:uid="{00000000-0005-0000-0000-000035870000}"/>
    <cellStyle name="20% - Accent1 4 2 3 4 2 8 2" xfId="34779" xr:uid="{00000000-0005-0000-0000-000036870000}"/>
    <cellStyle name="20% - Accent1 4 2 3 4 2 9" xfId="34780" xr:uid="{00000000-0005-0000-0000-000037870000}"/>
    <cellStyle name="20% - Accent1 4 2 3 4 3" xfId="34781" xr:uid="{00000000-0005-0000-0000-000038870000}"/>
    <cellStyle name="20% - Accent1 4 2 3 4 3 2" xfId="34782" xr:uid="{00000000-0005-0000-0000-000039870000}"/>
    <cellStyle name="20% - Accent1 4 2 3 4 3 2 2" xfId="34783" xr:uid="{00000000-0005-0000-0000-00003A870000}"/>
    <cellStyle name="20% - Accent1 4 2 3 4 3 2 2 2" xfId="34784" xr:uid="{00000000-0005-0000-0000-00003B870000}"/>
    <cellStyle name="20% - Accent1 4 2 3 4 3 2 2 2 2" xfId="34785" xr:uid="{00000000-0005-0000-0000-00003C870000}"/>
    <cellStyle name="20% - Accent1 4 2 3 4 3 2 2 3" xfId="34786" xr:uid="{00000000-0005-0000-0000-00003D870000}"/>
    <cellStyle name="20% - Accent1 4 2 3 4 3 2 3" xfId="34787" xr:uid="{00000000-0005-0000-0000-00003E870000}"/>
    <cellStyle name="20% - Accent1 4 2 3 4 3 2 3 2" xfId="34788" xr:uid="{00000000-0005-0000-0000-00003F870000}"/>
    <cellStyle name="20% - Accent1 4 2 3 4 3 2 4" xfId="34789" xr:uid="{00000000-0005-0000-0000-000040870000}"/>
    <cellStyle name="20% - Accent1 4 2 3 4 3 3" xfId="34790" xr:uid="{00000000-0005-0000-0000-000041870000}"/>
    <cellStyle name="20% - Accent1 4 2 3 4 3 3 2" xfId="34791" xr:uid="{00000000-0005-0000-0000-000042870000}"/>
    <cellStyle name="20% - Accent1 4 2 3 4 3 3 2 2" xfId="34792" xr:uid="{00000000-0005-0000-0000-000043870000}"/>
    <cellStyle name="20% - Accent1 4 2 3 4 3 3 2 2 2" xfId="34793" xr:uid="{00000000-0005-0000-0000-000044870000}"/>
    <cellStyle name="20% - Accent1 4 2 3 4 3 3 2 3" xfId="34794" xr:uid="{00000000-0005-0000-0000-000045870000}"/>
    <cellStyle name="20% - Accent1 4 2 3 4 3 3 3" xfId="34795" xr:uid="{00000000-0005-0000-0000-000046870000}"/>
    <cellStyle name="20% - Accent1 4 2 3 4 3 3 3 2" xfId="34796" xr:uid="{00000000-0005-0000-0000-000047870000}"/>
    <cellStyle name="20% - Accent1 4 2 3 4 3 3 4" xfId="34797" xr:uid="{00000000-0005-0000-0000-000048870000}"/>
    <cellStyle name="20% - Accent1 4 2 3 4 3 4" xfId="34798" xr:uid="{00000000-0005-0000-0000-000049870000}"/>
    <cellStyle name="20% - Accent1 4 2 3 4 3 4 2" xfId="34799" xr:uid="{00000000-0005-0000-0000-00004A870000}"/>
    <cellStyle name="20% - Accent1 4 2 3 4 3 4 2 2" xfId="34800" xr:uid="{00000000-0005-0000-0000-00004B870000}"/>
    <cellStyle name="20% - Accent1 4 2 3 4 3 4 2 2 2" xfId="34801" xr:uid="{00000000-0005-0000-0000-00004C870000}"/>
    <cellStyle name="20% - Accent1 4 2 3 4 3 4 2 3" xfId="34802" xr:uid="{00000000-0005-0000-0000-00004D870000}"/>
    <cellStyle name="20% - Accent1 4 2 3 4 3 4 3" xfId="34803" xr:uid="{00000000-0005-0000-0000-00004E870000}"/>
    <cellStyle name="20% - Accent1 4 2 3 4 3 4 3 2" xfId="34804" xr:uid="{00000000-0005-0000-0000-00004F870000}"/>
    <cellStyle name="20% - Accent1 4 2 3 4 3 4 4" xfId="34805" xr:uid="{00000000-0005-0000-0000-000050870000}"/>
    <cellStyle name="20% - Accent1 4 2 3 4 3 5" xfId="34806" xr:uid="{00000000-0005-0000-0000-000051870000}"/>
    <cellStyle name="20% - Accent1 4 2 3 4 3 5 2" xfId="34807" xr:uid="{00000000-0005-0000-0000-000052870000}"/>
    <cellStyle name="20% - Accent1 4 2 3 4 3 5 2 2" xfId="34808" xr:uid="{00000000-0005-0000-0000-000053870000}"/>
    <cellStyle name="20% - Accent1 4 2 3 4 3 5 3" xfId="34809" xr:uid="{00000000-0005-0000-0000-000054870000}"/>
    <cellStyle name="20% - Accent1 4 2 3 4 3 6" xfId="34810" xr:uid="{00000000-0005-0000-0000-000055870000}"/>
    <cellStyle name="20% - Accent1 4 2 3 4 3 6 2" xfId="34811" xr:uid="{00000000-0005-0000-0000-000056870000}"/>
    <cellStyle name="20% - Accent1 4 2 3 4 3 6 2 2" xfId="34812" xr:uid="{00000000-0005-0000-0000-000057870000}"/>
    <cellStyle name="20% - Accent1 4 2 3 4 3 6 3" xfId="34813" xr:uid="{00000000-0005-0000-0000-000058870000}"/>
    <cellStyle name="20% - Accent1 4 2 3 4 3 7" xfId="34814" xr:uid="{00000000-0005-0000-0000-000059870000}"/>
    <cellStyle name="20% - Accent1 4 2 3 4 3 7 2" xfId="34815" xr:uid="{00000000-0005-0000-0000-00005A870000}"/>
    <cellStyle name="20% - Accent1 4 2 3 4 3 8" xfId="34816" xr:uid="{00000000-0005-0000-0000-00005B870000}"/>
    <cellStyle name="20% - Accent1 4 2 3 4 3 8 2" xfId="34817" xr:uid="{00000000-0005-0000-0000-00005C870000}"/>
    <cellStyle name="20% - Accent1 4 2 3 4 3 9" xfId="34818" xr:uid="{00000000-0005-0000-0000-00005D870000}"/>
    <cellStyle name="20% - Accent1 4 2 3 4 4" xfId="34819" xr:uid="{00000000-0005-0000-0000-00005E870000}"/>
    <cellStyle name="20% - Accent1 4 2 3 4 4 2" xfId="34820" xr:uid="{00000000-0005-0000-0000-00005F870000}"/>
    <cellStyle name="20% - Accent1 4 2 3 4 4 2 2" xfId="34821" xr:uid="{00000000-0005-0000-0000-000060870000}"/>
    <cellStyle name="20% - Accent1 4 2 3 4 4 2 2 2" xfId="34822" xr:uid="{00000000-0005-0000-0000-000061870000}"/>
    <cellStyle name="20% - Accent1 4 2 3 4 4 2 3" xfId="34823" xr:uid="{00000000-0005-0000-0000-000062870000}"/>
    <cellStyle name="20% - Accent1 4 2 3 4 4 3" xfId="34824" xr:uid="{00000000-0005-0000-0000-000063870000}"/>
    <cellStyle name="20% - Accent1 4 2 3 4 4 3 2" xfId="34825" xr:uid="{00000000-0005-0000-0000-000064870000}"/>
    <cellStyle name="20% - Accent1 4 2 3 4 4 4" xfId="34826" xr:uid="{00000000-0005-0000-0000-000065870000}"/>
    <cellStyle name="20% - Accent1 4 2 3 4 5" xfId="34827" xr:uid="{00000000-0005-0000-0000-000066870000}"/>
    <cellStyle name="20% - Accent1 4 2 3 4 5 2" xfId="34828" xr:uid="{00000000-0005-0000-0000-000067870000}"/>
    <cellStyle name="20% - Accent1 4 2 3 4 5 2 2" xfId="34829" xr:uid="{00000000-0005-0000-0000-000068870000}"/>
    <cellStyle name="20% - Accent1 4 2 3 4 5 2 2 2" xfId="34830" xr:uid="{00000000-0005-0000-0000-000069870000}"/>
    <cellStyle name="20% - Accent1 4 2 3 4 5 2 3" xfId="34831" xr:uid="{00000000-0005-0000-0000-00006A870000}"/>
    <cellStyle name="20% - Accent1 4 2 3 4 5 3" xfId="34832" xr:uid="{00000000-0005-0000-0000-00006B870000}"/>
    <cellStyle name="20% - Accent1 4 2 3 4 5 3 2" xfId="34833" xr:uid="{00000000-0005-0000-0000-00006C870000}"/>
    <cellStyle name="20% - Accent1 4 2 3 4 5 4" xfId="34834" xr:uid="{00000000-0005-0000-0000-00006D870000}"/>
    <cellStyle name="20% - Accent1 4 2 3 4 6" xfId="34835" xr:uid="{00000000-0005-0000-0000-00006E870000}"/>
    <cellStyle name="20% - Accent1 4 2 3 4 6 2" xfId="34836" xr:uid="{00000000-0005-0000-0000-00006F870000}"/>
    <cellStyle name="20% - Accent1 4 2 3 4 6 2 2" xfId="34837" xr:uid="{00000000-0005-0000-0000-000070870000}"/>
    <cellStyle name="20% - Accent1 4 2 3 4 6 2 2 2" xfId="34838" xr:uid="{00000000-0005-0000-0000-000071870000}"/>
    <cellStyle name="20% - Accent1 4 2 3 4 6 2 3" xfId="34839" xr:uid="{00000000-0005-0000-0000-000072870000}"/>
    <cellStyle name="20% - Accent1 4 2 3 4 6 3" xfId="34840" xr:uid="{00000000-0005-0000-0000-000073870000}"/>
    <cellStyle name="20% - Accent1 4 2 3 4 6 3 2" xfId="34841" xr:uid="{00000000-0005-0000-0000-000074870000}"/>
    <cellStyle name="20% - Accent1 4 2 3 4 6 4" xfId="34842" xr:uid="{00000000-0005-0000-0000-000075870000}"/>
    <cellStyle name="20% - Accent1 4 2 3 4 7" xfId="34843" xr:uid="{00000000-0005-0000-0000-000076870000}"/>
    <cellStyle name="20% - Accent1 4 2 3 4 7 2" xfId="34844" xr:uid="{00000000-0005-0000-0000-000077870000}"/>
    <cellStyle name="20% - Accent1 4 2 3 4 7 2 2" xfId="34845" xr:uid="{00000000-0005-0000-0000-000078870000}"/>
    <cellStyle name="20% - Accent1 4 2 3 4 7 3" xfId="34846" xr:uid="{00000000-0005-0000-0000-000079870000}"/>
    <cellStyle name="20% - Accent1 4 2 3 4 8" xfId="34847" xr:uid="{00000000-0005-0000-0000-00007A870000}"/>
    <cellStyle name="20% - Accent1 4 2 3 4 8 2" xfId="34848" xr:uid="{00000000-0005-0000-0000-00007B870000}"/>
    <cellStyle name="20% - Accent1 4 2 3 4 8 2 2" xfId="34849" xr:uid="{00000000-0005-0000-0000-00007C870000}"/>
    <cellStyle name="20% - Accent1 4 2 3 4 8 3" xfId="34850" xr:uid="{00000000-0005-0000-0000-00007D870000}"/>
    <cellStyle name="20% - Accent1 4 2 3 4 9" xfId="34851" xr:uid="{00000000-0005-0000-0000-00007E870000}"/>
    <cellStyle name="20% - Accent1 4 2 3 4 9 2" xfId="34852" xr:uid="{00000000-0005-0000-0000-00007F870000}"/>
    <cellStyle name="20% - Accent1 4 2 3 5" xfId="34853" xr:uid="{00000000-0005-0000-0000-000080870000}"/>
    <cellStyle name="20% - Accent1 4 2 3 5 10" xfId="34854" xr:uid="{00000000-0005-0000-0000-000081870000}"/>
    <cellStyle name="20% - Accent1 4 2 3 5 10 2" xfId="34855" xr:uid="{00000000-0005-0000-0000-000082870000}"/>
    <cellStyle name="20% - Accent1 4 2 3 5 11" xfId="34856" xr:uid="{00000000-0005-0000-0000-000083870000}"/>
    <cellStyle name="20% - Accent1 4 2 3 5 2" xfId="34857" xr:uid="{00000000-0005-0000-0000-000084870000}"/>
    <cellStyle name="20% - Accent1 4 2 3 5 2 2" xfId="34858" xr:uid="{00000000-0005-0000-0000-000085870000}"/>
    <cellStyle name="20% - Accent1 4 2 3 5 2 2 2" xfId="34859" xr:uid="{00000000-0005-0000-0000-000086870000}"/>
    <cellStyle name="20% - Accent1 4 2 3 5 2 2 2 2" xfId="34860" xr:uid="{00000000-0005-0000-0000-000087870000}"/>
    <cellStyle name="20% - Accent1 4 2 3 5 2 2 2 2 2" xfId="34861" xr:uid="{00000000-0005-0000-0000-000088870000}"/>
    <cellStyle name="20% - Accent1 4 2 3 5 2 2 2 3" xfId="34862" xr:uid="{00000000-0005-0000-0000-000089870000}"/>
    <cellStyle name="20% - Accent1 4 2 3 5 2 2 3" xfId="34863" xr:uid="{00000000-0005-0000-0000-00008A870000}"/>
    <cellStyle name="20% - Accent1 4 2 3 5 2 2 3 2" xfId="34864" xr:uid="{00000000-0005-0000-0000-00008B870000}"/>
    <cellStyle name="20% - Accent1 4 2 3 5 2 2 4" xfId="34865" xr:uid="{00000000-0005-0000-0000-00008C870000}"/>
    <cellStyle name="20% - Accent1 4 2 3 5 2 3" xfId="34866" xr:uid="{00000000-0005-0000-0000-00008D870000}"/>
    <cellStyle name="20% - Accent1 4 2 3 5 2 3 2" xfId="34867" xr:uid="{00000000-0005-0000-0000-00008E870000}"/>
    <cellStyle name="20% - Accent1 4 2 3 5 2 3 2 2" xfId="34868" xr:uid="{00000000-0005-0000-0000-00008F870000}"/>
    <cellStyle name="20% - Accent1 4 2 3 5 2 3 2 2 2" xfId="34869" xr:uid="{00000000-0005-0000-0000-000090870000}"/>
    <cellStyle name="20% - Accent1 4 2 3 5 2 3 2 3" xfId="34870" xr:uid="{00000000-0005-0000-0000-000091870000}"/>
    <cellStyle name="20% - Accent1 4 2 3 5 2 3 3" xfId="34871" xr:uid="{00000000-0005-0000-0000-000092870000}"/>
    <cellStyle name="20% - Accent1 4 2 3 5 2 3 3 2" xfId="34872" xr:uid="{00000000-0005-0000-0000-000093870000}"/>
    <cellStyle name="20% - Accent1 4 2 3 5 2 3 4" xfId="34873" xr:uid="{00000000-0005-0000-0000-000094870000}"/>
    <cellStyle name="20% - Accent1 4 2 3 5 2 4" xfId="34874" xr:uid="{00000000-0005-0000-0000-000095870000}"/>
    <cellStyle name="20% - Accent1 4 2 3 5 2 4 2" xfId="34875" xr:uid="{00000000-0005-0000-0000-000096870000}"/>
    <cellStyle name="20% - Accent1 4 2 3 5 2 4 2 2" xfId="34876" xr:uid="{00000000-0005-0000-0000-000097870000}"/>
    <cellStyle name="20% - Accent1 4 2 3 5 2 4 2 2 2" xfId="34877" xr:uid="{00000000-0005-0000-0000-000098870000}"/>
    <cellStyle name="20% - Accent1 4 2 3 5 2 4 2 3" xfId="34878" xr:uid="{00000000-0005-0000-0000-000099870000}"/>
    <cellStyle name="20% - Accent1 4 2 3 5 2 4 3" xfId="34879" xr:uid="{00000000-0005-0000-0000-00009A870000}"/>
    <cellStyle name="20% - Accent1 4 2 3 5 2 4 3 2" xfId="34880" xr:uid="{00000000-0005-0000-0000-00009B870000}"/>
    <cellStyle name="20% - Accent1 4 2 3 5 2 4 4" xfId="34881" xr:uid="{00000000-0005-0000-0000-00009C870000}"/>
    <cellStyle name="20% - Accent1 4 2 3 5 2 5" xfId="34882" xr:uid="{00000000-0005-0000-0000-00009D870000}"/>
    <cellStyle name="20% - Accent1 4 2 3 5 2 5 2" xfId="34883" xr:uid="{00000000-0005-0000-0000-00009E870000}"/>
    <cellStyle name="20% - Accent1 4 2 3 5 2 5 2 2" xfId="34884" xr:uid="{00000000-0005-0000-0000-00009F870000}"/>
    <cellStyle name="20% - Accent1 4 2 3 5 2 5 3" xfId="34885" xr:uid="{00000000-0005-0000-0000-0000A0870000}"/>
    <cellStyle name="20% - Accent1 4 2 3 5 2 6" xfId="34886" xr:uid="{00000000-0005-0000-0000-0000A1870000}"/>
    <cellStyle name="20% - Accent1 4 2 3 5 2 6 2" xfId="34887" xr:uid="{00000000-0005-0000-0000-0000A2870000}"/>
    <cellStyle name="20% - Accent1 4 2 3 5 2 6 2 2" xfId="34888" xr:uid="{00000000-0005-0000-0000-0000A3870000}"/>
    <cellStyle name="20% - Accent1 4 2 3 5 2 6 3" xfId="34889" xr:uid="{00000000-0005-0000-0000-0000A4870000}"/>
    <cellStyle name="20% - Accent1 4 2 3 5 2 7" xfId="34890" xr:uid="{00000000-0005-0000-0000-0000A5870000}"/>
    <cellStyle name="20% - Accent1 4 2 3 5 2 7 2" xfId="34891" xr:uid="{00000000-0005-0000-0000-0000A6870000}"/>
    <cellStyle name="20% - Accent1 4 2 3 5 2 8" xfId="34892" xr:uid="{00000000-0005-0000-0000-0000A7870000}"/>
    <cellStyle name="20% - Accent1 4 2 3 5 2 8 2" xfId="34893" xr:uid="{00000000-0005-0000-0000-0000A8870000}"/>
    <cellStyle name="20% - Accent1 4 2 3 5 2 9" xfId="34894" xr:uid="{00000000-0005-0000-0000-0000A9870000}"/>
    <cellStyle name="20% - Accent1 4 2 3 5 3" xfId="34895" xr:uid="{00000000-0005-0000-0000-0000AA870000}"/>
    <cellStyle name="20% - Accent1 4 2 3 5 3 2" xfId="34896" xr:uid="{00000000-0005-0000-0000-0000AB870000}"/>
    <cellStyle name="20% - Accent1 4 2 3 5 3 2 2" xfId="34897" xr:uid="{00000000-0005-0000-0000-0000AC870000}"/>
    <cellStyle name="20% - Accent1 4 2 3 5 3 2 2 2" xfId="34898" xr:uid="{00000000-0005-0000-0000-0000AD870000}"/>
    <cellStyle name="20% - Accent1 4 2 3 5 3 2 2 2 2" xfId="34899" xr:uid="{00000000-0005-0000-0000-0000AE870000}"/>
    <cellStyle name="20% - Accent1 4 2 3 5 3 2 2 3" xfId="34900" xr:uid="{00000000-0005-0000-0000-0000AF870000}"/>
    <cellStyle name="20% - Accent1 4 2 3 5 3 2 3" xfId="34901" xr:uid="{00000000-0005-0000-0000-0000B0870000}"/>
    <cellStyle name="20% - Accent1 4 2 3 5 3 2 3 2" xfId="34902" xr:uid="{00000000-0005-0000-0000-0000B1870000}"/>
    <cellStyle name="20% - Accent1 4 2 3 5 3 2 4" xfId="34903" xr:uid="{00000000-0005-0000-0000-0000B2870000}"/>
    <cellStyle name="20% - Accent1 4 2 3 5 3 3" xfId="34904" xr:uid="{00000000-0005-0000-0000-0000B3870000}"/>
    <cellStyle name="20% - Accent1 4 2 3 5 3 3 2" xfId="34905" xr:uid="{00000000-0005-0000-0000-0000B4870000}"/>
    <cellStyle name="20% - Accent1 4 2 3 5 3 3 2 2" xfId="34906" xr:uid="{00000000-0005-0000-0000-0000B5870000}"/>
    <cellStyle name="20% - Accent1 4 2 3 5 3 3 2 2 2" xfId="34907" xr:uid="{00000000-0005-0000-0000-0000B6870000}"/>
    <cellStyle name="20% - Accent1 4 2 3 5 3 3 2 3" xfId="34908" xr:uid="{00000000-0005-0000-0000-0000B7870000}"/>
    <cellStyle name="20% - Accent1 4 2 3 5 3 3 3" xfId="34909" xr:uid="{00000000-0005-0000-0000-0000B8870000}"/>
    <cellStyle name="20% - Accent1 4 2 3 5 3 3 3 2" xfId="34910" xr:uid="{00000000-0005-0000-0000-0000B9870000}"/>
    <cellStyle name="20% - Accent1 4 2 3 5 3 3 4" xfId="34911" xr:uid="{00000000-0005-0000-0000-0000BA870000}"/>
    <cellStyle name="20% - Accent1 4 2 3 5 3 4" xfId="34912" xr:uid="{00000000-0005-0000-0000-0000BB870000}"/>
    <cellStyle name="20% - Accent1 4 2 3 5 3 4 2" xfId="34913" xr:uid="{00000000-0005-0000-0000-0000BC870000}"/>
    <cellStyle name="20% - Accent1 4 2 3 5 3 4 2 2" xfId="34914" xr:uid="{00000000-0005-0000-0000-0000BD870000}"/>
    <cellStyle name="20% - Accent1 4 2 3 5 3 4 2 2 2" xfId="34915" xr:uid="{00000000-0005-0000-0000-0000BE870000}"/>
    <cellStyle name="20% - Accent1 4 2 3 5 3 4 2 3" xfId="34916" xr:uid="{00000000-0005-0000-0000-0000BF870000}"/>
    <cellStyle name="20% - Accent1 4 2 3 5 3 4 3" xfId="34917" xr:uid="{00000000-0005-0000-0000-0000C0870000}"/>
    <cellStyle name="20% - Accent1 4 2 3 5 3 4 3 2" xfId="34918" xr:uid="{00000000-0005-0000-0000-0000C1870000}"/>
    <cellStyle name="20% - Accent1 4 2 3 5 3 4 4" xfId="34919" xr:uid="{00000000-0005-0000-0000-0000C2870000}"/>
    <cellStyle name="20% - Accent1 4 2 3 5 3 5" xfId="34920" xr:uid="{00000000-0005-0000-0000-0000C3870000}"/>
    <cellStyle name="20% - Accent1 4 2 3 5 3 5 2" xfId="34921" xr:uid="{00000000-0005-0000-0000-0000C4870000}"/>
    <cellStyle name="20% - Accent1 4 2 3 5 3 5 2 2" xfId="34922" xr:uid="{00000000-0005-0000-0000-0000C5870000}"/>
    <cellStyle name="20% - Accent1 4 2 3 5 3 5 3" xfId="34923" xr:uid="{00000000-0005-0000-0000-0000C6870000}"/>
    <cellStyle name="20% - Accent1 4 2 3 5 3 6" xfId="34924" xr:uid="{00000000-0005-0000-0000-0000C7870000}"/>
    <cellStyle name="20% - Accent1 4 2 3 5 3 6 2" xfId="34925" xr:uid="{00000000-0005-0000-0000-0000C8870000}"/>
    <cellStyle name="20% - Accent1 4 2 3 5 3 6 2 2" xfId="34926" xr:uid="{00000000-0005-0000-0000-0000C9870000}"/>
    <cellStyle name="20% - Accent1 4 2 3 5 3 6 3" xfId="34927" xr:uid="{00000000-0005-0000-0000-0000CA870000}"/>
    <cellStyle name="20% - Accent1 4 2 3 5 3 7" xfId="34928" xr:uid="{00000000-0005-0000-0000-0000CB870000}"/>
    <cellStyle name="20% - Accent1 4 2 3 5 3 7 2" xfId="34929" xr:uid="{00000000-0005-0000-0000-0000CC870000}"/>
    <cellStyle name="20% - Accent1 4 2 3 5 3 8" xfId="34930" xr:uid="{00000000-0005-0000-0000-0000CD870000}"/>
    <cellStyle name="20% - Accent1 4 2 3 5 3 8 2" xfId="34931" xr:uid="{00000000-0005-0000-0000-0000CE870000}"/>
    <cellStyle name="20% - Accent1 4 2 3 5 3 9" xfId="34932" xr:uid="{00000000-0005-0000-0000-0000CF870000}"/>
    <cellStyle name="20% - Accent1 4 2 3 5 4" xfId="34933" xr:uid="{00000000-0005-0000-0000-0000D0870000}"/>
    <cellStyle name="20% - Accent1 4 2 3 5 4 2" xfId="34934" xr:uid="{00000000-0005-0000-0000-0000D1870000}"/>
    <cellStyle name="20% - Accent1 4 2 3 5 4 2 2" xfId="34935" xr:uid="{00000000-0005-0000-0000-0000D2870000}"/>
    <cellStyle name="20% - Accent1 4 2 3 5 4 2 2 2" xfId="34936" xr:uid="{00000000-0005-0000-0000-0000D3870000}"/>
    <cellStyle name="20% - Accent1 4 2 3 5 4 2 3" xfId="34937" xr:uid="{00000000-0005-0000-0000-0000D4870000}"/>
    <cellStyle name="20% - Accent1 4 2 3 5 4 3" xfId="34938" xr:uid="{00000000-0005-0000-0000-0000D5870000}"/>
    <cellStyle name="20% - Accent1 4 2 3 5 4 3 2" xfId="34939" xr:uid="{00000000-0005-0000-0000-0000D6870000}"/>
    <cellStyle name="20% - Accent1 4 2 3 5 4 4" xfId="34940" xr:uid="{00000000-0005-0000-0000-0000D7870000}"/>
    <cellStyle name="20% - Accent1 4 2 3 5 5" xfId="34941" xr:uid="{00000000-0005-0000-0000-0000D8870000}"/>
    <cellStyle name="20% - Accent1 4 2 3 5 5 2" xfId="34942" xr:uid="{00000000-0005-0000-0000-0000D9870000}"/>
    <cellStyle name="20% - Accent1 4 2 3 5 5 2 2" xfId="34943" xr:uid="{00000000-0005-0000-0000-0000DA870000}"/>
    <cellStyle name="20% - Accent1 4 2 3 5 5 2 2 2" xfId="34944" xr:uid="{00000000-0005-0000-0000-0000DB870000}"/>
    <cellStyle name="20% - Accent1 4 2 3 5 5 2 3" xfId="34945" xr:uid="{00000000-0005-0000-0000-0000DC870000}"/>
    <cellStyle name="20% - Accent1 4 2 3 5 5 3" xfId="34946" xr:uid="{00000000-0005-0000-0000-0000DD870000}"/>
    <cellStyle name="20% - Accent1 4 2 3 5 5 3 2" xfId="34947" xr:uid="{00000000-0005-0000-0000-0000DE870000}"/>
    <cellStyle name="20% - Accent1 4 2 3 5 5 4" xfId="34948" xr:uid="{00000000-0005-0000-0000-0000DF870000}"/>
    <cellStyle name="20% - Accent1 4 2 3 5 6" xfId="34949" xr:uid="{00000000-0005-0000-0000-0000E0870000}"/>
    <cellStyle name="20% - Accent1 4 2 3 5 6 2" xfId="34950" xr:uid="{00000000-0005-0000-0000-0000E1870000}"/>
    <cellStyle name="20% - Accent1 4 2 3 5 6 2 2" xfId="34951" xr:uid="{00000000-0005-0000-0000-0000E2870000}"/>
    <cellStyle name="20% - Accent1 4 2 3 5 6 2 2 2" xfId="34952" xr:uid="{00000000-0005-0000-0000-0000E3870000}"/>
    <cellStyle name="20% - Accent1 4 2 3 5 6 2 3" xfId="34953" xr:uid="{00000000-0005-0000-0000-0000E4870000}"/>
    <cellStyle name="20% - Accent1 4 2 3 5 6 3" xfId="34954" xr:uid="{00000000-0005-0000-0000-0000E5870000}"/>
    <cellStyle name="20% - Accent1 4 2 3 5 6 3 2" xfId="34955" xr:uid="{00000000-0005-0000-0000-0000E6870000}"/>
    <cellStyle name="20% - Accent1 4 2 3 5 6 4" xfId="34956" xr:uid="{00000000-0005-0000-0000-0000E7870000}"/>
    <cellStyle name="20% - Accent1 4 2 3 5 7" xfId="34957" xr:uid="{00000000-0005-0000-0000-0000E8870000}"/>
    <cellStyle name="20% - Accent1 4 2 3 5 7 2" xfId="34958" xr:uid="{00000000-0005-0000-0000-0000E9870000}"/>
    <cellStyle name="20% - Accent1 4 2 3 5 7 2 2" xfId="34959" xr:uid="{00000000-0005-0000-0000-0000EA870000}"/>
    <cellStyle name="20% - Accent1 4 2 3 5 7 3" xfId="34960" xr:uid="{00000000-0005-0000-0000-0000EB870000}"/>
    <cellStyle name="20% - Accent1 4 2 3 5 8" xfId="34961" xr:uid="{00000000-0005-0000-0000-0000EC870000}"/>
    <cellStyle name="20% - Accent1 4 2 3 5 8 2" xfId="34962" xr:uid="{00000000-0005-0000-0000-0000ED870000}"/>
    <cellStyle name="20% - Accent1 4 2 3 5 8 2 2" xfId="34963" xr:uid="{00000000-0005-0000-0000-0000EE870000}"/>
    <cellStyle name="20% - Accent1 4 2 3 5 8 3" xfId="34964" xr:uid="{00000000-0005-0000-0000-0000EF870000}"/>
    <cellStyle name="20% - Accent1 4 2 3 5 9" xfId="34965" xr:uid="{00000000-0005-0000-0000-0000F0870000}"/>
    <cellStyle name="20% - Accent1 4 2 3 5 9 2" xfId="34966" xr:uid="{00000000-0005-0000-0000-0000F1870000}"/>
    <cellStyle name="20% - Accent1 4 2 3 6" xfId="34967" xr:uid="{00000000-0005-0000-0000-0000F2870000}"/>
    <cellStyle name="20% - Accent1 4 2 3 6 10" xfId="34968" xr:uid="{00000000-0005-0000-0000-0000F3870000}"/>
    <cellStyle name="20% - Accent1 4 2 3 6 10 2" xfId="34969" xr:uid="{00000000-0005-0000-0000-0000F4870000}"/>
    <cellStyle name="20% - Accent1 4 2 3 6 11" xfId="34970" xr:uid="{00000000-0005-0000-0000-0000F5870000}"/>
    <cellStyle name="20% - Accent1 4 2 3 6 2" xfId="34971" xr:uid="{00000000-0005-0000-0000-0000F6870000}"/>
    <cellStyle name="20% - Accent1 4 2 3 6 2 2" xfId="34972" xr:uid="{00000000-0005-0000-0000-0000F7870000}"/>
    <cellStyle name="20% - Accent1 4 2 3 6 2 2 2" xfId="34973" xr:uid="{00000000-0005-0000-0000-0000F8870000}"/>
    <cellStyle name="20% - Accent1 4 2 3 6 2 2 2 2" xfId="34974" xr:uid="{00000000-0005-0000-0000-0000F9870000}"/>
    <cellStyle name="20% - Accent1 4 2 3 6 2 2 2 2 2" xfId="34975" xr:uid="{00000000-0005-0000-0000-0000FA870000}"/>
    <cellStyle name="20% - Accent1 4 2 3 6 2 2 2 3" xfId="34976" xr:uid="{00000000-0005-0000-0000-0000FB870000}"/>
    <cellStyle name="20% - Accent1 4 2 3 6 2 2 3" xfId="34977" xr:uid="{00000000-0005-0000-0000-0000FC870000}"/>
    <cellStyle name="20% - Accent1 4 2 3 6 2 2 3 2" xfId="34978" xr:uid="{00000000-0005-0000-0000-0000FD870000}"/>
    <cellStyle name="20% - Accent1 4 2 3 6 2 2 4" xfId="34979" xr:uid="{00000000-0005-0000-0000-0000FE870000}"/>
    <cellStyle name="20% - Accent1 4 2 3 6 2 3" xfId="34980" xr:uid="{00000000-0005-0000-0000-0000FF870000}"/>
    <cellStyle name="20% - Accent1 4 2 3 6 2 3 2" xfId="34981" xr:uid="{00000000-0005-0000-0000-000000880000}"/>
    <cellStyle name="20% - Accent1 4 2 3 6 2 3 2 2" xfId="34982" xr:uid="{00000000-0005-0000-0000-000001880000}"/>
    <cellStyle name="20% - Accent1 4 2 3 6 2 3 2 2 2" xfId="34983" xr:uid="{00000000-0005-0000-0000-000002880000}"/>
    <cellStyle name="20% - Accent1 4 2 3 6 2 3 2 3" xfId="34984" xr:uid="{00000000-0005-0000-0000-000003880000}"/>
    <cellStyle name="20% - Accent1 4 2 3 6 2 3 3" xfId="34985" xr:uid="{00000000-0005-0000-0000-000004880000}"/>
    <cellStyle name="20% - Accent1 4 2 3 6 2 3 3 2" xfId="34986" xr:uid="{00000000-0005-0000-0000-000005880000}"/>
    <cellStyle name="20% - Accent1 4 2 3 6 2 3 4" xfId="34987" xr:uid="{00000000-0005-0000-0000-000006880000}"/>
    <cellStyle name="20% - Accent1 4 2 3 6 2 4" xfId="34988" xr:uid="{00000000-0005-0000-0000-000007880000}"/>
    <cellStyle name="20% - Accent1 4 2 3 6 2 4 2" xfId="34989" xr:uid="{00000000-0005-0000-0000-000008880000}"/>
    <cellStyle name="20% - Accent1 4 2 3 6 2 4 2 2" xfId="34990" xr:uid="{00000000-0005-0000-0000-000009880000}"/>
    <cellStyle name="20% - Accent1 4 2 3 6 2 4 2 2 2" xfId="34991" xr:uid="{00000000-0005-0000-0000-00000A880000}"/>
    <cellStyle name="20% - Accent1 4 2 3 6 2 4 2 3" xfId="34992" xr:uid="{00000000-0005-0000-0000-00000B880000}"/>
    <cellStyle name="20% - Accent1 4 2 3 6 2 4 3" xfId="34993" xr:uid="{00000000-0005-0000-0000-00000C880000}"/>
    <cellStyle name="20% - Accent1 4 2 3 6 2 4 3 2" xfId="34994" xr:uid="{00000000-0005-0000-0000-00000D880000}"/>
    <cellStyle name="20% - Accent1 4 2 3 6 2 4 4" xfId="34995" xr:uid="{00000000-0005-0000-0000-00000E880000}"/>
    <cellStyle name="20% - Accent1 4 2 3 6 2 5" xfId="34996" xr:uid="{00000000-0005-0000-0000-00000F880000}"/>
    <cellStyle name="20% - Accent1 4 2 3 6 2 5 2" xfId="34997" xr:uid="{00000000-0005-0000-0000-000010880000}"/>
    <cellStyle name="20% - Accent1 4 2 3 6 2 5 2 2" xfId="34998" xr:uid="{00000000-0005-0000-0000-000011880000}"/>
    <cellStyle name="20% - Accent1 4 2 3 6 2 5 3" xfId="34999" xr:uid="{00000000-0005-0000-0000-000012880000}"/>
    <cellStyle name="20% - Accent1 4 2 3 6 2 6" xfId="35000" xr:uid="{00000000-0005-0000-0000-000013880000}"/>
    <cellStyle name="20% - Accent1 4 2 3 6 2 6 2" xfId="35001" xr:uid="{00000000-0005-0000-0000-000014880000}"/>
    <cellStyle name="20% - Accent1 4 2 3 6 2 6 2 2" xfId="35002" xr:uid="{00000000-0005-0000-0000-000015880000}"/>
    <cellStyle name="20% - Accent1 4 2 3 6 2 6 3" xfId="35003" xr:uid="{00000000-0005-0000-0000-000016880000}"/>
    <cellStyle name="20% - Accent1 4 2 3 6 2 7" xfId="35004" xr:uid="{00000000-0005-0000-0000-000017880000}"/>
    <cellStyle name="20% - Accent1 4 2 3 6 2 7 2" xfId="35005" xr:uid="{00000000-0005-0000-0000-000018880000}"/>
    <cellStyle name="20% - Accent1 4 2 3 6 2 8" xfId="35006" xr:uid="{00000000-0005-0000-0000-000019880000}"/>
    <cellStyle name="20% - Accent1 4 2 3 6 2 8 2" xfId="35007" xr:uid="{00000000-0005-0000-0000-00001A880000}"/>
    <cellStyle name="20% - Accent1 4 2 3 6 2 9" xfId="35008" xr:uid="{00000000-0005-0000-0000-00001B880000}"/>
    <cellStyle name="20% - Accent1 4 2 3 6 3" xfId="35009" xr:uid="{00000000-0005-0000-0000-00001C880000}"/>
    <cellStyle name="20% - Accent1 4 2 3 6 3 2" xfId="35010" xr:uid="{00000000-0005-0000-0000-00001D880000}"/>
    <cellStyle name="20% - Accent1 4 2 3 6 3 2 2" xfId="35011" xr:uid="{00000000-0005-0000-0000-00001E880000}"/>
    <cellStyle name="20% - Accent1 4 2 3 6 3 2 2 2" xfId="35012" xr:uid="{00000000-0005-0000-0000-00001F880000}"/>
    <cellStyle name="20% - Accent1 4 2 3 6 3 2 2 2 2" xfId="35013" xr:uid="{00000000-0005-0000-0000-000020880000}"/>
    <cellStyle name="20% - Accent1 4 2 3 6 3 2 2 3" xfId="35014" xr:uid="{00000000-0005-0000-0000-000021880000}"/>
    <cellStyle name="20% - Accent1 4 2 3 6 3 2 3" xfId="35015" xr:uid="{00000000-0005-0000-0000-000022880000}"/>
    <cellStyle name="20% - Accent1 4 2 3 6 3 2 3 2" xfId="35016" xr:uid="{00000000-0005-0000-0000-000023880000}"/>
    <cellStyle name="20% - Accent1 4 2 3 6 3 2 4" xfId="35017" xr:uid="{00000000-0005-0000-0000-000024880000}"/>
    <cellStyle name="20% - Accent1 4 2 3 6 3 3" xfId="35018" xr:uid="{00000000-0005-0000-0000-000025880000}"/>
    <cellStyle name="20% - Accent1 4 2 3 6 3 3 2" xfId="35019" xr:uid="{00000000-0005-0000-0000-000026880000}"/>
    <cellStyle name="20% - Accent1 4 2 3 6 3 3 2 2" xfId="35020" xr:uid="{00000000-0005-0000-0000-000027880000}"/>
    <cellStyle name="20% - Accent1 4 2 3 6 3 3 2 2 2" xfId="35021" xr:uid="{00000000-0005-0000-0000-000028880000}"/>
    <cellStyle name="20% - Accent1 4 2 3 6 3 3 2 3" xfId="35022" xr:uid="{00000000-0005-0000-0000-000029880000}"/>
    <cellStyle name="20% - Accent1 4 2 3 6 3 3 3" xfId="35023" xr:uid="{00000000-0005-0000-0000-00002A880000}"/>
    <cellStyle name="20% - Accent1 4 2 3 6 3 3 3 2" xfId="35024" xr:uid="{00000000-0005-0000-0000-00002B880000}"/>
    <cellStyle name="20% - Accent1 4 2 3 6 3 3 4" xfId="35025" xr:uid="{00000000-0005-0000-0000-00002C880000}"/>
    <cellStyle name="20% - Accent1 4 2 3 6 3 4" xfId="35026" xr:uid="{00000000-0005-0000-0000-00002D880000}"/>
    <cellStyle name="20% - Accent1 4 2 3 6 3 4 2" xfId="35027" xr:uid="{00000000-0005-0000-0000-00002E880000}"/>
    <cellStyle name="20% - Accent1 4 2 3 6 3 4 2 2" xfId="35028" xr:uid="{00000000-0005-0000-0000-00002F880000}"/>
    <cellStyle name="20% - Accent1 4 2 3 6 3 4 2 2 2" xfId="35029" xr:uid="{00000000-0005-0000-0000-000030880000}"/>
    <cellStyle name="20% - Accent1 4 2 3 6 3 4 2 3" xfId="35030" xr:uid="{00000000-0005-0000-0000-000031880000}"/>
    <cellStyle name="20% - Accent1 4 2 3 6 3 4 3" xfId="35031" xr:uid="{00000000-0005-0000-0000-000032880000}"/>
    <cellStyle name="20% - Accent1 4 2 3 6 3 4 3 2" xfId="35032" xr:uid="{00000000-0005-0000-0000-000033880000}"/>
    <cellStyle name="20% - Accent1 4 2 3 6 3 4 4" xfId="35033" xr:uid="{00000000-0005-0000-0000-000034880000}"/>
    <cellStyle name="20% - Accent1 4 2 3 6 3 5" xfId="35034" xr:uid="{00000000-0005-0000-0000-000035880000}"/>
    <cellStyle name="20% - Accent1 4 2 3 6 3 5 2" xfId="35035" xr:uid="{00000000-0005-0000-0000-000036880000}"/>
    <cellStyle name="20% - Accent1 4 2 3 6 3 5 2 2" xfId="35036" xr:uid="{00000000-0005-0000-0000-000037880000}"/>
    <cellStyle name="20% - Accent1 4 2 3 6 3 5 3" xfId="35037" xr:uid="{00000000-0005-0000-0000-000038880000}"/>
    <cellStyle name="20% - Accent1 4 2 3 6 3 6" xfId="35038" xr:uid="{00000000-0005-0000-0000-000039880000}"/>
    <cellStyle name="20% - Accent1 4 2 3 6 3 6 2" xfId="35039" xr:uid="{00000000-0005-0000-0000-00003A880000}"/>
    <cellStyle name="20% - Accent1 4 2 3 6 3 6 2 2" xfId="35040" xr:uid="{00000000-0005-0000-0000-00003B880000}"/>
    <cellStyle name="20% - Accent1 4 2 3 6 3 6 3" xfId="35041" xr:uid="{00000000-0005-0000-0000-00003C880000}"/>
    <cellStyle name="20% - Accent1 4 2 3 6 3 7" xfId="35042" xr:uid="{00000000-0005-0000-0000-00003D880000}"/>
    <cellStyle name="20% - Accent1 4 2 3 6 3 7 2" xfId="35043" xr:uid="{00000000-0005-0000-0000-00003E880000}"/>
    <cellStyle name="20% - Accent1 4 2 3 6 3 8" xfId="35044" xr:uid="{00000000-0005-0000-0000-00003F880000}"/>
    <cellStyle name="20% - Accent1 4 2 3 6 3 8 2" xfId="35045" xr:uid="{00000000-0005-0000-0000-000040880000}"/>
    <cellStyle name="20% - Accent1 4 2 3 6 3 9" xfId="35046" xr:uid="{00000000-0005-0000-0000-000041880000}"/>
    <cellStyle name="20% - Accent1 4 2 3 6 4" xfId="35047" xr:uid="{00000000-0005-0000-0000-000042880000}"/>
    <cellStyle name="20% - Accent1 4 2 3 6 4 2" xfId="35048" xr:uid="{00000000-0005-0000-0000-000043880000}"/>
    <cellStyle name="20% - Accent1 4 2 3 6 4 2 2" xfId="35049" xr:uid="{00000000-0005-0000-0000-000044880000}"/>
    <cellStyle name="20% - Accent1 4 2 3 6 4 2 2 2" xfId="35050" xr:uid="{00000000-0005-0000-0000-000045880000}"/>
    <cellStyle name="20% - Accent1 4 2 3 6 4 2 3" xfId="35051" xr:uid="{00000000-0005-0000-0000-000046880000}"/>
    <cellStyle name="20% - Accent1 4 2 3 6 4 3" xfId="35052" xr:uid="{00000000-0005-0000-0000-000047880000}"/>
    <cellStyle name="20% - Accent1 4 2 3 6 4 3 2" xfId="35053" xr:uid="{00000000-0005-0000-0000-000048880000}"/>
    <cellStyle name="20% - Accent1 4 2 3 6 4 4" xfId="35054" xr:uid="{00000000-0005-0000-0000-000049880000}"/>
    <cellStyle name="20% - Accent1 4 2 3 6 5" xfId="35055" xr:uid="{00000000-0005-0000-0000-00004A880000}"/>
    <cellStyle name="20% - Accent1 4 2 3 6 5 2" xfId="35056" xr:uid="{00000000-0005-0000-0000-00004B880000}"/>
    <cellStyle name="20% - Accent1 4 2 3 6 5 2 2" xfId="35057" xr:uid="{00000000-0005-0000-0000-00004C880000}"/>
    <cellStyle name="20% - Accent1 4 2 3 6 5 2 2 2" xfId="35058" xr:uid="{00000000-0005-0000-0000-00004D880000}"/>
    <cellStyle name="20% - Accent1 4 2 3 6 5 2 3" xfId="35059" xr:uid="{00000000-0005-0000-0000-00004E880000}"/>
    <cellStyle name="20% - Accent1 4 2 3 6 5 3" xfId="35060" xr:uid="{00000000-0005-0000-0000-00004F880000}"/>
    <cellStyle name="20% - Accent1 4 2 3 6 5 3 2" xfId="35061" xr:uid="{00000000-0005-0000-0000-000050880000}"/>
    <cellStyle name="20% - Accent1 4 2 3 6 5 4" xfId="35062" xr:uid="{00000000-0005-0000-0000-000051880000}"/>
    <cellStyle name="20% - Accent1 4 2 3 6 6" xfId="35063" xr:uid="{00000000-0005-0000-0000-000052880000}"/>
    <cellStyle name="20% - Accent1 4 2 3 6 6 2" xfId="35064" xr:uid="{00000000-0005-0000-0000-000053880000}"/>
    <cellStyle name="20% - Accent1 4 2 3 6 6 2 2" xfId="35065" xr:uid="{00000000-0005-0000-0000-000054880000}"/>
    <cellStyle name="20% - Accent1 4 2 3 6 6 2 2 2" xfId="35066" xr:uid="{00000000-0005-0000-0000-000055880000}"/>
    <cellStyle name="20% - Accent1 4 2 3 6 6 2 3" xfId="35067" xr:uid="{00000000-0005-0000-0000-000056880000}"/>
    <cellStyle name="20% - Accent1 4 2 3 6 6 3" xfId="35068" xr:uid="{00000000-0005-0000-0000-000057880000}"/>
    <cellStyle name="20% - Accent1 4 2 3 6 6 3 2" xfId="35069" xr:uid="{00000000-0005-0000-0000-000058880000}"/>
    <cellStyle name="20% - Accent1 4 2 3 6 6 4" xfId="35070" xr:uid="{00000000-0005-0000-0000-000059880000}"/>
    <cellStyle name="20% - Accent1 4 2 3 6 7" xfId="35071" xr:uid="{00000000-0005-0000-0000-00005A880000}"/>
    <cellStyle name="20% - Accent1 4 2 3 6 7 2" xfId="35072" xr:uid="{00000000-0005-0000-0000-00005B880000}"/>
    <cellStyle name="20% - Accent1 4 2 3 6 7 2 2" xfId="35073" xr:uid="{00000000-0005-0000-0000-00005C880000}"/>
    <cellStyle name="20% - Accent1 4 2 3 6 7 3" xfId="35074" xr:uid="{00000000-0005-0000-0000-00005D880000}"/>
    <cellStyle name="20% - Accent1 4 2 3 6 8" xfId="35075" xr:uid="{00000000-0005-0000-0000-00005E880000}"/>
    <cellStyle name="20% - Accent1 4 2 3 6 8 2" xfId="35076" xr:uid="{00000000-0005-0000-0000-00005F880000}"/>
    <cellStyle name="20% - Accent1 4 2 3 6 8 2 2" xfId="35077" xr:uid="{00000000-0005-0000-0000-000060880000}"/>
    <cellStyle name="20% - Accent1 4 2 3 6 8 3" xfId="35078" xr:uid="{00000000-0005-0000-0000-000061880000}"/>
    <cellStyle name="20% - Accent1 4 2 3 6 9" xfId="35079" xr:uid="{00000000-0005-0000-0000-000062880000}"/>
    <cellStyle name="20% - Accent1 4 2 3 6 9 2" xfId="35080" xr:uid="{00000000-0005-0000-0000-000063880000}"/>
    <cellStyle name="20% - Accent1 4 2 3 7" xfId="35081" xr:uid="{00000000-0005-0000-0000-000064880000}"/>
    <cellStyle name="20% - Accent1 4 2 3 7 2" xfId="35082" xr:uid="{00000000-0005-0000-0000-000065880000}"/>
    <cellStyle name="20% - Accent1 4 2 3 7 2 2" xfId="35083" xr:uid="{00000000-0005-0000-0000-000066880000}"/>
    <cellStyle name="20% - Accent1 4 2 3 7 2 2 2" xfId="35084" xr:uid="{00000000-0005-0000-0000-000067880000}"/>
    <cellStyle name="20% - Accent1 4 2 3 7 2 2 2 2" xfId="35085" xr:uid="{00000000-0005-0000-0000-000068880000}"/>
    <cellStyle name="20% - Accent1 4 2 3 7 2 2 3" xfId="35086" xr:uid="{00000000-0005-0000-0000-000069880000}"/>
    <cellStyle name="20% - Accent1 4 2 3 7 2 3" xfId="35087" xr:uid="{00000000-0005-0000-0000-00006A880000}"/>
    <cellStyle name="20% - Accent1 4 2 3 7 2 3 2" xfId="35088" xr:uid="{00000000-0005-0000-0000-00006B880000}"/>
    <cellStyle name="20% - Accent1 4 2 3 7 2 4" xfId="35089" xr:uid="{00000000-0005-0000-0000-00006C880000}"/>
    <cellStyle name="20% - Accent1 4 2 3 7 3" xfId="35090" xr:uid="{00000000-0005-0000-0000-00006D880000}"/>
    <cellStyle name="20% - Accent1 4 2 3 7 3 2" xfId="35091" xr:uid="{00000000-0005-0000-0000-00006E880000}"/>
    <cellStyle name="20% - Accent1 4 2 3 7 3 2 2" xfId="35092" xr:uid="{00000000-0005-0000-0000-00006F880000}"/>
    <cellStyle name="20% - Accent1 4 2 3 7 3 2 2 2" xfId="35093" xr:uid="{00000000-0005-0000-0000-000070880000}"/>
    <cellStyle name="20% - Accent1 4 2 3 7 3 2 3" xfId="35094" xr:uid="{00000000-0005-0000-0000-000071880000}"/>
    <cellStyle name="20% - Accent1 4 2 3 7 3 3" xfId="35095" xr:uid="{00000000-0005-0000-0000-000072880000}"/>
    <cellStyle name="20% - Accent1 4 2 3 7 3 3 2" xfId="35096" xr:uid="{00000000-0005-0000-0000-000073880000}"/>
    <cellStyle name="20% - Accent1 4 2 3 7 3 4" xfId="35097" xr:uid="{00000000-0005-0000-0000-000074880000}"/>
    <cellStyle name="20% - Accent1 4 2 3 7 4" xfId="35098" xr:uid="{00000000-0005-0000-0000-000075880000}"/>
    <cellStyle name="20% - Accent1 4 2 3 7 4 2" xfId="35099" xr:uid="{00000000-0005-0000-0000-000076880000}"/>
    <cellStyle name="20% - Accent1 4 2 3 7 4 2 2" xfId="35100" xr:uid="{00000000-0005-0000-0000-000077880000}"/>
    <cellStyle name="20% - Accent1 4 2 3 7 4 2 2 2" xfId="35101" xr:uid="{00000000-0005-0000-0000-000078880000}"/>
    <cellStyle name="20% - Accent1 4 2 3 7 4 2 3" xfId="35102" xr:uid="{00000000-0005-0000-0000-000079880000}"/>
    <cellStyle name="20% - Accent1 4 2 3 7 4 3" xfId="35103" xr:uid="{00000000-0005-0000-0000-00007A880000}"/>
    <cellStyle name="20% - Accent1 4 2 3 7 4 3 2" xfId="35104" xr:uid="{00000000-0005-0000-0000-00007B880000}"/>
    <cellStyle name="20% - Accent1 4 2 3 7 4 4" xfId="35105" xr:uid="{00000000-0005-0000-0000-00007C880000}"/>
    <cellStyle name="20% - Accent1 4 2 3 7 5" xfId="35106" xr:uid="{00000000-0005-0000-0000-00007D880000}"/>
    <cellStyle name="20% - Accent1 4 2 3 7 5 2" xfId="35107" xr:uid="{00000000-0005-0000-0000-00007E880000}"/>
    <cellStyle name="20% - Accent1 4 2 3 7 5 2 2" xfId="35108" xr:uid="{00000000-0005-0000-0000-00007F880000}"/>
    <cellStyle name="20% - Accent1 4 2 3 7 5 3" xfId="35109" xr:uid="{00000000-0005-0000-0000-000080880000}"/>
    <cellStyle name="20% - Accent1 4 2 3 7 6" xfId="35110" xr:uid="{00000000-0005-0000-0000-000081880000}"/>
    <cellStyle name="20% - Accent1 4 2 3 7 6 2" xfId="35111" xr:uid="{00000000-0005-0000-0000-000082880000}"/>
    <cellStyle name="20% - Accent1 4 2 3 7 6 2 2" xfId="35112" xr:uid="{00000000-0005-0000-0000-000083880000}"/>
    <cellStyle name="20% - Accent1 4 2 3 7 6 3" xfId="35113" xr:uid="{00000000-0005-0000-0000-000084880000}"/>
    <cellStyle name="20% - Accent1 4 2 3 7 7" xfId="35114" xr:uid="{00000000-0005-0000-0000-000085880000}"/>
    <cellStyle name="20% - Accent1 4 2 3 7 7 2" xfId="35115" xr:uid="{00000000-0005-0000-0000-000086880000}"/>
    <cellStyle name="20% - Accent1 4 2 3 7 8" xfId="35116" xr:uid="{00000000-0005-0000-0000-000087880000}"/>
    <cellStyle name="20% - Accent1 4 2 3 7 8 2" xfId="35117" xr:uid="{00000000-0005-0000-0000-000088880000}"/>
    <cellStyle name="20% - Accent1 4 2 3 7 9" xfId="35118" xr:uid="{00000000-0005-0000-0000-000089880000}"/>
    <cellStyle name="20% - Accent1 4 2 3 8" xfId="35119" xr:uid="{00000000-0005-0000-0000-00008A880000}"/>
    <cellStyle name="20% - Accent1 4 2 3 8 2" xfId="35120" xr:uid="{00000000-0005-0000-0000-00008B880000}"/>
    <cellStyle name="20% - Accent1 4 2 3 8 2 2" xfId="35121" xr:uid="{00000000-0005-0000-0000-00008C880000}"/>
    <cellStyle name="20% - Accent1 4 2 3 8 2 2 2" xfId="35122" xr:uid="{00000000-0005-0000-0000-00008D880000}"/>
    <cellStyle name="20% - Accent1 4 2 3 8 2 2 2 2" xfId="35123" xr:uid="{00000000-0005-0000-0000-00008E880000}"/>
    <cellStyle name="20% - Accent1 4 2 3 8 2 2 3" xfId="35124" xr:uid="{00000000-0005-0000-0000-00008F880000}"/>
    <cellStyle name="20% - Accent1 4 2 3 8 2 3" xfId="35125" xr:uid="{00000000-0005-0000-0000-000090880000}"/>
    <cellStyle name="20% - Accent1 4 2 3 8 2 3 2" xfId="35126" xr:uid="{00000000-0005-0000-0000-000091880000}"/>
    <cellStyle name="20% - Accent1 4 2 3 8 2 4" xfId="35127" xr:uid="{00000000-0005-0000-0000-000092880000}"/>
    <cellStyle name="20% - Accent1 4 2 3 8 3" xfId="35128" xr:uid="{00000000-0005-0000-0000-000093880000}"/>
    <cellStyle name="20% - Accent1 4 2 3 8 3 2" xfId="35129" xr:uid="{00000000-0005-0000-0000-000094880000}"/>
    <cellStyle name="20% - Accent1 4 2 3 8 3 2 2" xfId="35130" xr:uid="{00000000-0005-0000-0000-000095880000}"/>
    <cellStyle name="20% - Accent1 4 2 3 8 3 2 2 2" xfId="35131" xr:uid="{00000000-0005-0000-0000-000096880000}"/>
    <cellStyle name="20% - Accent1 4 2 3 8 3 2 3" xfId="35132" xr:uid="{00000000-0005-0000-0000-000097880000}"/>
    <cellStyle name="20% - Accent1 4 2 3 8 3 3" xfId="35133" xr:uid="{00000000-0005-0000-0000-000098880000}"/>
    <cellStyle name="20% - Accent1 4 2 3 8 3 3 2" xfId="35134" xr:uid="{00000000-0005-0000-0000-000099880000}"/>
    <cellStyle name="20% - Accent1 4 2 3 8 3 4" xfId="35135" xr:uid="{00000000-0005-0000-0000-00009A880000}"/>
    <cellStyle name="20% - Accent1 4 2 3 8 4" xfId="35136" xr:uid="{00000000-0005-0000-0000-00009B880000}"/>
    <cellStyle name="20% - Accent1 4 2 3 8 4 2" xfId="35137" xr:uid="{00000000-0005-0000-0000-00009C880000}"/>
    <cellStyle name="20% - Accent1 4 2 3 8 4 2 2" xfId="35138" xr:uid="{00000000-0005-0000-0000-00009D880000}"/>
    <cellStyle name="20% - Accent1 4 2 3 8 4 2 2 2" xfId="35139" xr:uid="{00000000-0005-0000-0000-00009E880000}"/>
    <cellStyle name="20% - Accent1 4 2 3 8 4 2 3" xfId="35140" xr:uid="{00000000-0005-0000-0000-00009F880000}"/>
    <cellStyle name="20% - Accent1 4 2 3 8 4 3" xfId="35141" xr:uid="{00000000-0005-0000-0000-0000A0880000}"/>
    <cellStyle name="20% - Accent1 4 2 3 8 4 3 2" xfId="35142" xr:uid="{00000000-0005-0000-0000-0000A1880000}"/>
    <cellStyle name="20% - Accent1 4 2 3 8 4 4" xfId="35143" xr:uid="{00000000-0005-0000-0000-0000A2880000}"/>
    <cellStyle name="20% - Accent1 4 2 3 8 5" xfId="35144" xr:uid="{00000000-0005-0000-0000-0000A3880000}"/>
    <cellStyle name="20% - Accent1 4 2 3 8 5 2" xfId="35145" xr:uid="{00000000-0005-0000-0000-0000A4880000}"/>
    <cellStyle name="20% - Accent1 4 2 3 8 5 2 2" xfId="35146" xr:uid="{00000000-0005-0000-0000-0000A5880000}"/>
    <cellStyle name="20% - Accent1 4 2 3 8 5 3" xfId="35147" xr:uid="{00000000-0005-0000-0000-0000A6880000}"/>
    <cellStyle name="20% - Accent1 4 2 3 8 6" xfId="35148" xr:uid="{00000000-0005-0000-0000-0000A7880000}"/>
    <cellStyle name="20% - Accent1 4 2 3 8 6 2" xfId="35149" xr:uid="{00000000-0005-0000-0000-0000A8880000}"/>
    <cellStyle name="20% - Accent1 4 2 3 8 6 2 2" xfId="35150" xr:uid="{00000000-0005-0000-0000-0000A9880000}"/>
    <cellStyle name="20% - Accent1 4 2 3 8 6 3" xfId="35151" xr:uid="{00000000-0005-0000-0000-0000AA880000}"/>
    <cellStyle name="20% - Accent1 4 2 3 8 7" xfId="35152" xr:uid="{00000000-0005-0000-0000-0000AB880000}"/>
    <cellStyle name="20% - Accent1 4 2 3 8 7 2" xfId="35153" xr:uid="{00000000-0005-0000-0000-0000AC880000}"/>
    <cellStyle name="20% - Accent1 4 2 3 8 8" xfId="35154" xr:uid="{00000000-0005-0000-0000-0000AD880000}"/>
    <cellStyle name="20% - Accent1 4 2 3 8 8 2" xfId="35155" xr:uid="{00000000-0005-0000-0000-0000AE880000}"/>
    <cellStyle name="20% - Accent1 4 2 3 8 9" xfId="35156" xr:uid="{00000000-0005-0000-0000-0000AF880000}"/>
    <cellStyle name="20% - Accent1 4 2 3 9" xfId="35157" xr:uid="{00000000-0005-0000-0000-0000B0880000}"/>
    <cellStyle name="20% - Accent1 4 2 3 9 2" xfId="35158" xr:uid="{00000000-0005-0000-0000-0000B1880000}"/>
    <cellStyle name="20% - Accent1 4 2 3 9 2 2" xfId="35159" xr:uid="{00000000-0005-0000-0000-0000B2880000}"/>
    <cellStyle name="20% - Accent1 4 2 3 9 2 2 2" xfId="35160" xr:uid="{00000000-0005-0000-0000-0000B3880000}"/>
    <cellStyle name="20% - Accent1 4 2 3 9 2 3" xfId="35161" xr:uid="{00000000-0005-0000-0000-0000B4880000}"/>
    <cellStyle name="20% - Accent1 4 2 3 9 3" xfId="35162" xr:uid="{00000000-0005-0000-0000-0000B5880000}"/>
    <cellStyle name="20% - Accent1 4 2 3 9 3 2" xfId="35163" xr:uid="{00000000-0005-0000-0000-0000B6880000}"/>
    <cellStyle name="20% - Accent1 4 2 3 9 4" xfId="35164" xr:uid="{00000000-0005-0000-0000-0000B7880000}"/>
    <cellStyle name="20% - Accent1 4 2 4" xfId="35165" xr:uid="{00000000-0005-0000-0000-0000B8880000}"/>
    <cellStyle name="20% - Accent1 4 2 4 10" xfId="35166" xr:uid="{00000000-0005-0000-0000-0000B9880000}"/>
    <cellStyle name="20% - Accent1 4 2 4 10 2" xfId="35167" xr:uid="{00000000-0005-0000-0000-0000BA880000}"/>
    <cellStyle name="20% - Accent1 4 2 4 10 2 2" xfId="35168" xr:uid="{00000000-0005-0000-0000-0000BB880000}"/>
    <cellStyle name="20% - Accent1 4 2 4 10 2 2 2" xfId="35169" xr:uid="{00000000-0005-0000-0000-0000BC880000}"/>
    <cellStyle name="20% - Accent1 4 2 4 10 2 3" xfId="35170" xr:uid="{00000000-0005-0000-0000-0000BD880000}"/>
    <cellStyle name="20% - Accent1 4 2 4 10 3" xfId="35171" xr:uid="{00000000-0005-0000-0000-0000BE880000}"/>
    <cellStyle name="20% - Accent1 4 2 4 10 3 2" xfId="35172" xr:uid="{00000000-0005-0000-0000-0000BF880000}"/>
    <cellStyle name="20% - Accent1 4 2 4 10 4" xfId="35173" xr:uid="{00000000-0005-0000-0000-0000C0880000}"/>
    <cellStyle name="20% - Accent1 4 2 4 11" xfId="35174" xr:uid="{00000000-0005-0000-0000-0000C1880000}"/>
    <cellStyle name="20% - Accent1 4 2 4 11 2" xfId="35175" xr:uid="{00000000-0005-0000-0000-0000C2880000}"/>
    <cellStyle name="20% - Accent1 4 2 4 11 2 2" xfId="35176" xr:uid="{00000000-0005-0000-0000-0000C3880000}"/>
    <cellStyle name="20% - Accent1 4 2 4 11 2 2 2" xfId="35177" xr:uid="{00000000-0005-0000-0000-0000C4880000}"/>
    <cellStyle name="20% - Accent1 4 2 4 11 2 3" xfId="35178" xr:uid="{00000000-0005-0000-0000-0000C5880000}"/>
    <cellStyle name="20% - Accent1 4 2 4 11 3" xfId="35179" xr:uid="{00000000-0005-0000-0000-0000C6880000}"/>
    <cellStyle name="20% - Accent1 4 2 4 11 3 2" xfId="35180" xr:uid="{00000000-0005-0000-0000-0000C7880000}"/>
    <cellStyle name="20% - Accent1 4 2 4 11 4" xfId="35181" xr:uid="{00000000-0005-0000-0000-0000C8880000}"/>
    <cellStyle name="20% - Accent1 4 2 4 12" xfId="35182" xr:uid="{00000000-0005-0000-0000-0000C9880000}"/>
    <cellStyle name="20% - Accent1 4 2 4 12 2" xfId="35183" xr:uid="{00000000-0005-0000-0000-0000CA880000}"/>
    <cellStyle name="20% - Accent1 4 2 4 12 2 2" xfId="35184" xr:uid="{00000000-0005-0000-0000-0000CB880000}"/>
    <cellStyle name="20% - Accent1 4 2 4 12 3" xfId="35185" xr:uid="{00000000-0005-0000-0000-0000CC880000}"/>
    <cellStyle name="20% - Accent1 4 2 4 13" xfId="35186" xr:uid="{00000000-0005-0000-0000-0000CD880000}"/>
    <cellStyle name="20% - Accent1 4 2 4 13 2" xfId="35187" xr:uid="{00000000-0005-0000-0000-0000CE880000}"/>
    <cellStyle name="20% - Accent1 4 2 4 13 2 2" xfId="35188" xr:uid="{00000000-0005-0000-0000-0000CF880000}"/>
    <cellStyle name="20% - Accent1 4 2 4 13 3" xfId="35189" xr:uid="{00000000-0005-0000-0000-0000D0880000}"/>
    <cellStyle name="20% - Accent1 4 2 4 14" xfId="35190" xr:uid="{00000000-0005-0000-0000-0000D1880000}"/>
    <cellStyle name="20% - Accent1 4 2 4 14 2" xfId="35191" xr:uid="{00000000-0005-0000-0000-0000D2880000}"/>
    <cellStyle name="20% - Accent1 4 2 4 15" xfId="35192" xr:uid="{00000000-0005-0000-0000-0000D3880000}"/>
    <cellStyle name="20% - Accent1 4 2 4 15 2" xfId="35193" xr:uid="{00000000-0005-0000-0000-0000D4880000}"/>
    <cellStyle name="20% - Accent1 4 2 4 16" xfId="35194" xr:uid="{00000000-0005-0000-0000-0000D5880000}"/>
    <cellStyle name="20% - Accent1 4 2 4 2" xfId="35195" xr:uid="{00000000-0005-0000-0000-0000D6880000}"/>
    <cellStyle name="20% - Accent1 4 2 4 2 10" xfId="35196" xr:uid="{00000000-0005-0000-0000-0000D7880000}"/>
    <cellStyle name="20% - Accent1 4 2 4 2 10 2" xfId="35197" xr:uid="{00000000-0005-0000-0000-0000D8880000}"/>
    <cellStyle name="20% - Accent1 4 2 4 2 10 2 2" xfId="35198" xr:uid="{00000000-0005-0000-0000-0000D9880000}"/>
    <cellStyle name="20% - Accent1 4 2 4 2 10 2 2 2" xfId="35199" xr:uid="{00000000-0005-0000-0000-0000DA880000}"/>
    <cellStyle name="20% - Accent1 4 2 4 2 10 2 3" xfId="35200" xr:uid="{00000000-0005-0000-0000-0000DB880000}"/>
    <cellStyle name="20% - Accent1 4 2 4 2 10 3" xfId="35201" xr:uid="{00000000-0005-0000-0000-0000DC880000}"/>
    <cellStyle name="20% - Accent1 4 2 4 2 10 3 2" xfId="35202" xr:uid="{00000000-0005-0000-0000-0000DD880000}"/>
    <cellStyle name="20% - Accent1 4 2 4 2 10 4" xfId="35203" xr:uid="{00000000-0005-0000-0000-0000DE880000}"/>
    <cellStyle name="20% - Accent1 4 2 4 2 11" xfId="35204" xr:uid="{00000000-0005-0000-0000-0000DF880000}"/>
    <cellStyle name="20% - Accent1 4 2 4 2 11 2" xfId="35205" xr:uid="{00000000-0005-0000-0000-0000E0880000}"/>
    <cellStyle name="20% - Accent1 4 2 4 2 11 2 2" xfId="35206" xr:uid="{00000000-0005-0000-0000-0000E1880000}"/>
    <cellStyle name="20% - Accent1 4 2 4 2 11 3" xfId="35207" xr:uid="{00000000-0005-0000-0000-0000E2880000}"/>
    <cellStyle name="20% - Accent1 4 2 4 2 12" xfId="35208" xr:uid="{00000000-0005-0000-0000-0000E3880000}"/>
    <cellStyle name="20% - Accent1 4 2 4 2 12 2" xfId="35209" xr:uid="{00000000-0005-0000-0000-0000E4880000}"/>
    <cellStyle name="20% - Accent1 4 2 4 2 12 2 2" xfId="35210" xr:uid="{00000000-0005-0000-0000-0000E5880000}"/>
    <cellStyle name="20% - Accent1 4 2 4 2 12 3" xfId="35211" xr:uid="{00000000-0005-0000-0000-0000E6880000}"/>
    <cellStyle name="20% - Accent1 4 2 4 2 13" xfId="35212" xr:uid="{00000000-0005-0000-0000-0000E7880000}"/>
    <cellStyle name="20% - Accent1 4 2 4 2 13 2" xfId="35213" xr:uid="{00000000-0005-0000-0000-0000E8880000}"/>
    <cellStyle name="20% - Accent1 4 2 4 2 14" xfId="35214" xr:uid="{00000000-0005-0000-0000-0000E9880000}"/>
    <cellStyle name="20% - Accent1 4 2 4 2 14 2" xfId="35215" xr:uid="{00000000-0005-0000-0000-0000EA880000}"/>
    <cellStyle name="20% - Accent1 4 2 4 2 15" xfId="35216" xr:uid="{00000000-0005-0000-0000-0000EB880000}"/>
    <cellStyle name="20% - Accent1 4 2 4 2 2" xfId="35217" xr:uid="{00000000-0005-0000-0000-0000EC880000}"/>
    <cellStyle name="20% - Accent1 4 2 4 2 2 10" xfId="35218" xr:uid="{00000000-0005-0000-0000-0000ED880000}"/>
    <cellStyle name="20% - Accent1 4 2 4 2 2 10 2" xfId="35219" xr:uid="{00000000-0005-0000-0000-0000EE880000}"/>
    <cellStyle name="20% - Accent1 4 2 4 2 2 10 2 2" xfId="35220" xr:uid="{00000000-0005-0000-0000-0000EF880000}"/>
    <cellStyle name="20% - Accent1 4 2 4 2 2 10 3" xfId="35221" xr:uid="{00000000-0005-0000-0000-0000F0880000}"/>
    <cellStyle name="20% - Accent1 4 2 4 2 2 11" xfId="35222" xr:uid="{00000000-0005-0000-0000-0000F1880000}"/>
    <cellStyle name="20% - Accent1 4 2 4 2 2 11 2" xfId="35223" xr:uid="{00000000-0005-0000-0000-0000F2880000}"/>
    <cellStyle name="20% - Accent1 4 2 4 2 2 11 2 2" xfId="35224" xr:uid="{00000000-0005-0000-0000-0000F3880000}"/>
    <cellStyle name="20% - Accent1 4 2 4 2 2 11 3" xfId="35225" xr:uid="{00000000-0005-0000-0000-0000F4880000}"/>
    <cellStyle name="20% - Accent1 4 2 4 2 2 12" xfId="35226" xr:uid="{00000000-0005-0000-0000-0000F5880000}"/>
    <cellStyle name="20% - Accent1 4 2 4 2 2 12 2" xfId="35227" xr:uid="{00000000-0005-0000-0000-0000F6880000}"/>
    <cellStyle name="20% - Accent1 4 2 4 2 2 13" xfId="35228" xr:uid="{00000000-0005-0000-0000-0000F7880000}"/>
    <cellStyle name="20% - Accent1 4 2 4 2 2 13 2" xfId="35229" xr:uid="{00000000-0005-0000-0000-0000F8880000}"/>
    <cellStyle name="20% - Accent1 4 2 4 2 2 14" xfId="35230" xr:uid="{00000000-0005-0000-0000-0000F9880000}"/>
    <cellStyle name="20% - Accent1 4 2 4 2 2 2" xfId="35231" xr:uid="{00000000-0005-0000-0000-0000FA880000}"/>
    <cellStyle name="20% - Accent1 4 2 4 2 2 2 10" xfId="35232" xr:uid="{00000000-0005-0000-0000-0000FB880000}"/>
    <cellStyle name="20% - Accent1 4 2 4 2 2 2 10 2" xfId="35233" xr:uid="{00000000-0005-0000-0000-0000FC880000}"/>
    <cellStyle name="20% - Accent1 4 2 4 2 2 2 11" xfId="35234" xr:uid="{00000000-0005-0000-0000-0000FD880000}"/>
    <cellStyle name="20% - Accent1 4 2 4 2 2 2 2" xfId="35235" xr:uid="{00000000-0005-0000-0000-0000FE880000}"/>
    <cellStyle name="20% - Accent1 4 2 4 2 2 2 2 2" xfId="35236" xr:uid="{00000000-0005-0000-0000-0000FF880000}"/>
    <cellStyle name="20% - Accent1 4 2 4 2 2 2 2 2 2" xfId="35237" xr:uid="{00000000-0005-0000-0000-000000890000}"/>
    <cellStyle name="20% - Accent1 4 2 4 2 2 2 2 2 2 2" xfId="35238" xr:uid="{00000000-0005-0000-0000-000001890000}"/>
    <cellStyle name="20% - Accent1 4 2 4 2 2 2 2 2 2 2 2" xfId="35239" xr:uid="{00000000-0005-0000-0000-000002890000}"/>
    <cellStyle name="20% - Accent1 4 2 4 2 2 2 2 2 2 3" xfId="35240" xr:uid="{00000000-0005-0000-0000-000003890000}"/>
    <cellStyle name="20% - Accent1 4 2 4 2 2 2 2 2 3" xfId="35241" xr:uid="{00000000-0005-0000-0000-000004890000}"/>
    <cellStyle name="20% - Accent1 4 2 4 2 2 2 2 2 3 2" xfId="35242" xr:uid="{00000000-0005-0000-0000-000005890000}"/>
    <cellStyle name="20% - Accent1 4 2 4 2 2 2 2 2 4" xfId="35243" xr:uid="{00000000-0005-0000-0000-000006890000}"/>
    <cellStyle name="20% - Accent1 4 2 4 2 2 2 2 3" xfId="35244" xr:uid="{00000000-0005-0000-0000-000007890000}"/>
    <cellStyle name="20% - Accent1 4 2 4 2 2 2 2 3 2" xfId="35245" xr:uid="{00000000-0005-0000-0000-000008890000}"/>
    <cellStyle name="20% - Accent1 4 2 4 2 2 2 2 3 2 2" xfId="35246" xr:uid="{00000000-0005-0000-0000-000009890000}"/>
    <cellStyle name="20% - Accent1 4 2 4 2 2 2 2 3 2 2 2" xfId="35247" xr:uid="{00000000-0005-0000-0000-00000A890000}"/>
    <cellStyle name="20% - Accent1 4 2 4 2 2 2 2 3 2 3" xfId="35248" xr:uid="{00000000-0005-0000-0000-00000B890000}"/>
    <cellStyle name="20% - Accent1 4 2 4 2 2 2 2 3 3" xfId="35249" xr:uid="{00000000-0005-0000-0000-00000C890000}"/>
    <cellStyle name="20% - Accent1 4 2 4 2 2 2 2 3 3 2" xfId="35250" xr:uid="{00000000-0005-0000-0000-00000D890000}"/>
    <cellStyle name="20% - Accent1 4 2 4 2 2 2 2 3 4" xfId="35251" xr:uid="{00000000-0005-0000-0000-00000E890000}"/>
    <cellStyle name="20% - Accent1 4 2 4 2 2 2 2 4" xfId="35252" xr:uid="{00000000-0005-0000-0000-00000F890000}"/>
    <cellStyle name="20% - Accent1 4 2 4 2 2 2 2 4 2" xfId="35253" xr:uid="{00000000-0005-0000-0000-000010890000}"/>
    <cellStyle name="20% - Accent1 4 2 4 2 2 2 2 4 2 2" xfId="35254" xr:uid="{00000000-0005-0000-0000-000011890000}"/>
    <cellStyle name="20% - Accent1 4 2 4 2 2 2 2 4 2 2 2" xfId="35255" xr:uid="{00000000-0005-0000-0000-000012890000}"/>
    <cellStyle name="20% - Accent1 4 2 4 2 2 2 2 4 2 3" xfId="35256" xr:uid="{00000000-0005-0000-0000-000013890000}"/>
    <cellStyle name="20% - Accent1 4 2 4 2 2 2 2 4 3" xfId="35257" xr:uid="{00000000-0005-0000-0000-000014890000}"/>
    <cellStyle name="20% - Accent1 4 2 4 2 2 2 2 4 3 2" xfId="35258" xr:uid="{00000000-0005-0000-0000-000015890000}"/>
    <cellStyle name="20% - Accent1 4 2 4 2 2 2 2 4 4" xfId="35259" xr:uid="{00000000-0005-0000-0000-000016890000}"/>
    <cellStyle name="20% - Accent1 4 2 4 2 2 2 2 5" xfId="35260" xr:uid="{00000000-0005-0000-0000-000017890000}"/>
    <cellStyle name="20% - Accent1 4 2 4 2 2 2 2 5 2" xfId="35261" xr:uid="{00000000-0005-0000-0000-000018890000}"/>
    <cellStyle name="20% - Accent1 4 2 4 2 2 2 2 5 2 2" xfId="35262" xr:uid="{00000000-0005-0000-0000-000019890000}"/>
    <cellStyle name="20% - Accent1 4 2 4 2 2 2 2 5 3" xfId="35263" xr:uid="{00000000-0005-0000-0000-00001A890000}"/>
    <cellStyle name="20% - Accent1 4 2 4 2 2 2 2 6" xfId="35264" xr:uid="{00000000-0005-0000-0000-00001B890000}"/>
    <cellStyle name="20% - Accent1 4 2 4 2 2 2 2 6 2" xfId="35265" xr:uid="{00000000-0005-0000-0000-00001C890000}"/>
    <cellStyle name="20% - Accent1 4 2 4 2 2 2 2 6 2 2" xfId="35266" xr:uid="{00000000-0005-0000-0000-00001D890000}"/>
    <cellStyle name="20% - Accent1 4 2 4 2 2 2 2 6 3" xfId="35267" xr:uid="{00000000-0005-0000-0000-00001E890000}"/>
    <cellStyle name="20% - Accent1 4 2 4 2 2 2 2 7" xfId="35268" xr:uid="{00000000-0005-0000-0000-00001F890000}"/>
    <cellStyle name="20% - Accent1 4 2 4 2 2 2 2 7 2" xfId="35269" xr:uid="{00000000-0005-0000-0000-000020890000}"/>
    <cellStyle name="20% - Accent1 4 2 4 2 2 2 2 8" xfId="35270" xr:uid="{00000000-0005-0000-0000-000021890000}"/>
    <cellStyle name="20% - Accent1 4 2 4 2 2 2 2 8 2" xfId="35271" xr:uid="{00000000-0005-0000-0000-000022890000}"/>
    <cellStyle name="20% - Accent1 4 2 4 2 2 2 2 9" xfId="35272" xr:uid="{00000000-0005-0000-0000-000023890000}"/>
    <cellStyle name="20% - Accent1 4 2 4 2 2 2 3" xfId="35273" xr:uid="{00000000-0005-0000-0000-000024890000}"/>
    <cellStyle name="20% - Accent1 4 2 4 2 2 2 3 2" xfId="35274" xr:uid="{00000000-0005-0000-0000-000025890000}"/>
    <cellStyle name="20% - Accent1 4 2 4 2 2 2 3 2 2" xfId="35275" xr:uid="{00000000-0005-0000-0000-000026890000}"/>
    <cellStyle name="20% - Accent1 4 2 4 2 2 2 3 2 2 2" xfId="35276" xr:uid="{00000000-0005-0000-0000-000027890000}"/>
    <cellStyle name="20% - Accent1 4 2 4 2 2 2 3 2 2 2 2" xfId="35277" xr:uid="{00000000-0005-0000-0000-000028890000}"/>
    <cellStyle name="20% - Accent1 4 2 4 2 2 2 3 2 2 3" xfId="35278" xr:uid="{00000000-0005-0000-0000-000029890000}"/>
    <cellStyle name="20% - Accent1 4 2 4 2 2 2 3 2 3" xfId="35279" xr:uid="{00000000-0005-0000-0000-00002A890000}"/>
    <cellStyle name="20% - Accent1 4 2 4 2 2 2 3 2 3 2" xfId="35280" xr:uid="{00000000-0005-0000-0000-00002B890000}"/>
    <cellStyle name="20% - Accent1 4 2 4 2 2 2 3 2 4" xfId="35281" xr:uid="{00000000-0005-0000-0000-00002C890000}"/>
    <cellStyle name="20% - Accent1 4 2 4 2 2 2 3 3" xfId="35282" xr:uid="{00000000-0005-0000-0000-00002D890000}"/>
    <cellStyle name="20% - Accent1 4 2 4 2 2 2 3 3 2" xfId="35283" xr:uid="{00000000-0005-0000-0000-00002E890000}"/>
    <cellStyle name="20% - Accent1 4 2 4 2 2 2 3 3 2 2" xfId="35284" xr:uid="{00000000-0005-0000-0000-00002F890000}"/>
    <cellStyle name="20% - Accent1 4 2 4 2 2 2 3 3 2 2 2" xfId="35285" xr:uid="{00000000-0005-0000-0000-000030890000}"/>
    <cellStyle name="20% - Accent1 4 2 4 2 2 2 3 3 2 3" xfId="35286" xr:uid="{00000000-0005-0000-0000-000031890000}"/>
    <cellStyle name="20% - Accent1 4 2 4 2 2 2 3 3 3" xfId="35287" xr:uid="{00000000-0005-0000-0000-000032890000}"/>
    <cellStyle name="20% - Accent1 4 2 4 2 2 2 3 3 3 2" xfId="35288" xr:uid="{00000000-0005-0000-0000-000033890000}"/>
    <cellStyle name="20% - Accent1 4 2 4 2 2 2 3 3 4" xfId="35289" xr:uid="{00000000-0005-0000-0000-000034890000}"/>
    <cellStyle name="20% - Accent1 4 2 4 2 2 2 3 4" xfId="35290" xr:uid="{00000000-0005-0000-0000-000035890000}"/>
    <cellStyle name="20% - Accent1 4 2 4 2 2 2 3 4 2" xfId="35291" xr:uid="{00000000-0005-0000-0000-000036890000}"/>
    <cellStyle name="20% - Accent1 4 2 4 2 2 2 3 4 2 2" xfId="35292" xr:uid="{00000000-0005-0000-0000-000037890000}"/>
    <cellStyle name="20% - Accent1 4 2 4 2 2 2 3 4 2 2 2" xfId="35293" xr:uid="{00000000-0005-0000-0000-000038890000}"/>
    <cellStyle name="20% - Accent1 4 2 4 2 2 2 3 4 2 3" xfId="35294" xr:uid="{00000000-0005-0000-0000-000039890000}"/>
    <cellStyle name="20% - Accent1 4 2 4 2 2 2 3 4 3" xfId="35295" xr:uid="{00000000-0005-0000-0000-00003A890000}"/>
    <cellStyle name="20% - Accent1 4 2 4 2 2 2 3 4 3 2" xfId="35296" xr:uid="{00000000-0005-0000-0000-00003B890000}"/>
    <cellStyle name="20% - Accent1 4 2 4 2 2 2 3 4 4" xfId="35297" xr:uid="{00000000-0005-0000-0000-00003C890000}"/>
    <cellStyle name="20% - Accent1 4 2 4 2 2 2 3 5" xfId="35298" xr:uid="{00000000-0005-0000-0000-00003D890000}"/>
    <cellStyle name="20% - Accent1 4 2 4 2 2 2 3 5 2" xfId="35299" xr:uid="{00000000-0005-0000-0000-00003E890000}"/>
    <cellStyle name="20% - Accent1 4 2 4 2 2 2 3 5 2 2" xfId="35300" xr:uid="{00000000-0005-0000-0000-00003F890000}"/>
    <cellStyle name="20% - Accent1 4 2 4 2 2 2 3 5 3" xfId="35301" xr:uid="{00000000-0005-0000-0000-000040890000}"/>
    <cellStyle name="20% - Accent1 4 2 4 2 2 2 3 6" xfId="35302" xr:uid="{00000000-0005-0000-0000-000041890000}"/>
    <cellStyle name="20% - Accent1 4 2 4 2 2 2 3 6 2" xfId="35303" xr:uid="{00000000-0005-0000-0000-000042890000}"/>
    <cellStyle name="20% - Accent1 4 2 4 2 2 2 3 6 2 2" xfId="35304" xr:uid="{00000000-0005-0000-0000-000043890000}"/>
    <cellStyle name="20% - Accent1 4 2 4 2 2 2 3 6 3" xfId="35305" xr:uid="{00000000-0005-0000-0000-000044890000}"/>
    <cellStyle name="20% - Accent1 4 2 4 2 2 2 3 7" xfId="35306" xr:uid="{00000000-0005-0000-0000-000045890000}"/>
    <cellStyle name="20% - Accent1 4 2 4 2 2 2 3 7 2" xfId="35307" xr:uid="{00000000-0005-0000-0000-000046890000}"/>
    <cellStyle name="20% - Accent1 4 2 4 2 2 2 3 8" xfId="35308" xr:uid="{00000000-0005-0000-0000-000047890000}"/>
    <cellStyle name="20% - Accent1 4 2 4 2 2 2 3 8 2" xfId="35309" xr:uid="{00000000-0005-0000-0000-000048890000}"/>
    <cellStyle name="20% - Accent1 4 2 4 2 2 2 3 9" xfId="35310" xr:uid="{00000000-0005-0000-0000-000049890000}"/>
    <cellStyle name="20% - Accent1 4 2 4 2 2 2 4" xfId="35311" xr:uid="{00000000-0005-0000-0000-00004A890000}"/>
    <cellStyle name="20% - Accent1 4 2 4 2 2 2 4 2" xfId="35312" xr:uid="{00000000-0005-0000-0000-00004B890000}"/>
    <cellStyle name="20% - Accent1 4 2 4 2 2 2 4 2 2" xfId="35313" xr:uid="{00000000-0005-0000-0000-00004C890000}"/>
    <cellStyle name="20% - Accent1 4 2 4 2 2 2 4 2 2 2" xfId="35314" xr:uid="{00000000-0005-0000-0000-00004D890000}"/>
    <cellStyle name="20% - Accent1 4 2 4 2 2 2 4 2 3" xfId="35315" xr:uid="{00000000-0005-0000-0000-00004E890000}"/>
    <cellStyle name="20% - Accent1 4 2 4 2 2 2 4 3" xfId="35316" xr:uid="{00000000-0005-0000-0000-00004F890000}"/>
    <cellStyle name="20% - Accent1 4 2 4 2 2 2 4 3 2" xfId="35317" xr:uid="{00000000-0005-0000-0000-000050890000}"/>
    <cellStyle name="20% - Accent1 4 2 4 2 2 2 4 4" xfId="35318" xr:uid="{00000000-0005-0000-0000-000051890000}"/>
    <cellStyle name="20% - Accent1 4 2 4 2 2 2 5" xfId="35319" xr:uid="{00000000-0005-0000-0000-000052890000}"/>
    <cellStyle name="20% - Accent1 4 2 4 2 2 2 5 2" xfId="35320" xr:uid="{00000000-0005-0000-0000-000053890000}"/>
    <cellStyle name="20% - Accent1 4 2 4 2 2 2 5 2 2" xfId="35321" xr:uid="{00000000-0005-0000-0000-000054890000}"/>
    <cellStyle name="20% - Accent1 4 2 4 2 2 2 5 2 2 2" xfId="35322" xr:uid="{00000000-0005-0000-0000-000055890000}"/>
    <cellStyle name="20% - Accent1 4 2 4 2 2 2 5 2 3" xfId="35323" xr:uid="{00000000-0005-0000-0000-000056890000}"/>
    <cellStyle name="20% - Accent1 4 2 4 2 2 2 5 3" xfId="35324" xr:uid="{00000000-0005-0000-0000-000057890000}"/>
    <cellStyle name="20% - Accent1 4 2 4 2 2 2 5 3 2" xfId="35325" xr:uid="{00000000-0005-0000-0000-000058890000}"/>
    <cellStyle name="20% - Accent1 4 2 4 2 2 2 5 4" xfId="35326" xr:uid="{00000000-0005-0000-0000-000059890000}"/>
    <cellStyle name="20% - Accent1 4 2 4 2 2 2 6" xfId="35327" xr:uid="{00000000-0005-0000-0000-00005A890000}"/>
    <cellStyle name="20% - Accent1 4 2 4 2 2 2 6 2" xfId="35328" xr:uid="{00000000-0005-0000-0000-00005B890000}"/>
    <cellStyle name="20% - Accent1 4 2 4 2 2 2 6 2 2" xfId="35329" xr:uid="{00000000-0005-0000-0000-00005C890000}"/>
    <cellStyle name="20% - Accent1 4 2 4 2 2 2 6 2 2 2" xfId="35330" xr:uid="{00000000-0005-0000-0000-00005D890000}"/>
    <cellStyle name="20% - Accent1 4 2 4 2 2 2 6 2 3" xfId="35331" xr:uid="{00000000-0005-0000-0000-00005E890000}"/>
    <cellStyle name="20% - Accent1 4 2 4 2 2 2 6 3" xfId="35332" xr:uid="{00000000-0005-0000-0000-00005F890000}"/>
    <cellStyle name="20% - Accent1 4 2 4 2 2 2 6 3 2" xfId="35333" xr:uid="{00000000-0005-0000-0000-000060890000}"/>
    <cellStyle name="20% - Accent1 4 2 4 2 2 2 6 4" xfId="35334" xr:uid="{00000000-0005-0000-0000-000061890000}"/>
    <cellStyle name="20% - Accent1 4 2 4 2 2 2 7" xfId="35335" xr:uid="{00000000-0005-0000-0000-000062890000}"/>
    <cellStyle name="20% - Accent1 4 2 4 2 2 2 7 2" xfId="35336" xr:uid="{00000000-0005-0000-0000-000063890000}"/>
    <cellStyle name="20% - Accent1 4 2 4 2 2 2 7 2 2" xfId="35337" xr:uid="{00000000-0005-0000-0000-000064890000}"/>
    <cellStyle name="20% - Accent1 4 2 4 2 2 2 7 3" xfId="35338" xr:uid="{00000000-0005-0000-0000-000065890000}"/>
    <cellStyle name="20% - Accent1 4 2 4 2 2 2 8" xfId="35339" xr:uid="{00000000-0005-0000-0000-000066890000}"/>
    <cellStyle name="20% - Accent1 4 2 4 2 2 2 8 2" xfId="35340" xr:uid="{00000000-0005-0000-0000-000067890000}"/>
    <cellStyle name="20% - Accent1 4 2 4 2 2 2 8 2 2" xfId="35341" xr:uid="{00000000-0005-0000-0000-000068890000}"/>
    <cellStyle name="20% - Accent1 4 2 4 2 2 2 8 3" xfId="35342" xr:uid="{00000000-0005-0000-0000-000069890000}"/>
    <cellStyle name="20% - Accent1 4 2 4 2 2 2 9" xfId="35343" xr:uid="{00000000-0005-0000-0000-00006A890000}"/>
    <cellStyle name="20% - Accent1 4 2 4 2 2 2 9 2" xfId="35344" xr:uid="{00000000-0005-0000-0000-00006B890000}"/>
    <cellStyle name="20% - Accent1 4 2 4 2 2 3" xfId="35345" xr:uid="{00000000-0005-0000-0000-00006C890000}"/>
    <cellStyle name="20% - Accent1 4 2 4 2 2 3 10" xfId="35346" xr:uid="{00000000-0005-0000-0000-00006D890000}"/>
    <cellStyle name="20% - Accent1 4 2 4 2 2 3 10 2" xfId="35347" xr:uid="{00000000-0005-0000-0000-00006E890000}"/>
    <cellStyle name="20% - Accent1 4 2 4 2 2 3 11" xfId="35348" xr:uid="{00000000-0005-0000-0000-00006F890000}"/>
    <cellStyle name="20% - Accent1 4 2 4 2 2 3 2" xfId="35349" xr:uid="{00000000-0005-0000-0000-000070890000}"/>
    <cellStyle name="20% - Accent1 4 2 4 2 2 3 2 2" xfId="35350" xr:uid="{00000000-0005-0000-0000-000071890000}"/>
    <cellStyle name="20% - Accent1 4 2 4 2 2 3 2 2 2" xfId="35351" xr:uid="{00000000-0005-0000-0000-000072890000}"/>
    <cellStyle name="20% - Accent1 4 2 4 2 2 3 2 2 2 2" xfId="35352" xr:uid="{00000000-0005-0000-0000-000073890000}"/>
    <cellStyle name="20% - Accent1 4 2 4 2 2 3 2 2 2 2 2" xfId="35353" xr:uid="{00000000-0005-0000-0000-000074890000}"/>
    <cellStyle name="20% - Accent1 4 2 4 2 2 3 2 2 2 3" xfId="35354" xr:uid="{00000000-0005-0000-0000-000075890000}"/>
    <cellStyle name="20% - Accent1 4 2 4 2 2 3 2 2 3" xfId="35355" xr:uid="{00000000-0005-0000-0000-000076890000}"/>
    <cellStyle name="20% - Accent1 4 2 4 2 2 3 2 2 3 2" xfId="35356" xr:uid="{00000000-0005-0000-0000-000077890000}"/>
    <cellStyle name="20% - Accent1 4 2 4 2 2 3 2 2 4" xfId="35357" xr:uid="{00000000-0005-0000-0000-000078890000}"/>
    <cellStyle name="20% - Accent1 4 2 4 2 2 3 2 3" xfId="35358" xr:uid="{00000000-0005-0000-0000-000079890000}"/>
    <cellStyle name="20% - Accent1 4 2 4 2 2 3 2 3 2" xfId="35359" xr:uid="{00000000-0005-0000-0000-00007A890000}"/>
    <cellStyle name="20% - Accent1 4 2 4 2 2 3 2 3 2 2" xfId="35360" xr:uid="{00000000-0005-0000-0000-00007B890000}"/>
    <cellStyle name="20% - Accent1 4 2 4 2 2 3 2 3 2 2 2" xfId="35361" xr:uid="{00000000-0005-0000-0000-00007C890000}"/>
    <cellStyle name="20% - Accent1 4 2 4 2 2 3 2 3 2 3" xfId="35362" xr:uid="{00000000-0005-0000-0000-00007D890000}"/>
    <cellStyle name="20% - Accent1 4 2 4 2 2 3 2 3 3" xfId="35363" xr:uid="{00000000-0005-0000-0000-00007E890000}"/>
    <cellStyle name="20% - Accent1 4 2 4 2 2 3 2 3 3 2" xfId="35364" xr:uid="{00000000-0005-0000-0000-00007F890000}"/>
    <cellStyle name="20% - Accent1 4 2 4 2 2 3 2 3 4" xfId="35365" xr:uid="{00000000-0005-0000-0000-000080890000}"/>
    <cellStyle name="20% - Accent1 4 2 4 2 2 3 2 4" xfId="35366" xr:uid="{00000000-0005-0000-0000-000081890000}"/>
    <cellStyle name="20% - Accent1 4 2 4 2 2 3 2 4 2" xfId="35367" xr:uid="{00000000-0005-0000-0000-000082890000}"/>
    <cellStyle name="20% - Accent1 4 2 4 2 2 3 2 4 2 2" xfId="35368" xr:uid="{00000000-0005-0000-0000-000083890000}"/>
    <cellStyle name="20% - Accent1 4 2 4 2 2 3 2 4 2 2 2" xfId="35369" xr:uid="{00000000-0005-0000-0000-000084890000}"/>
    <cellStyle name="20% - Accent1 4 2 4 2 2 3 2 4 2 3" xfId="35370" xr:uid="{00000000-0005-0000-0000-000085890000}"/>
    <cellStyle name="20% - Accent1 4 2 4 2 2 3 2 4 3" xfId="35371" xr:uid="{00000000-0005-0000-0000-000086890000}"/>
    <cellStyle name="20% - Accent1 4 2 4 2 2 3 2 4 3 2" xfId="35372" xr:uid="{00000000-0005-0000-0000-000087890000}"/>
    <cellStyle name="20% - Accent1 4 2 4 2 2 3 2 4 4" xfId="35373" xr:uid="{00000000-0005-0000-0000-000088890000}"/>
    <cellStyle name="20% - Accent1 4 2 4 2 2 3 2 5" xfId="35374" xr:uid="{00000000-0005-0000-0000-000089890000}"/>
    <cellStyle name="20% - Accent1 4 2 4 2 2 3 2 5 2" xfId="35375" xr:uid="{00000000-0005-0000-0000-00008A890000}"/>
    <cellStyle name="20% - Accent1 4 2 4 2 2 3 2 5 2 2" xfId="35376" xr:uid="{00000000-0005-0000-0000-00008B890000}"/>
    <cellStyle name="20% - Accent1 4 2 4 2 2 3 2 5 3" xfId="35377" xr:uid="{00000000-0005-0000-0000-00008C890000}"/>
    <cellStyle name="20% - Accent1 4 2 4 2 2 3 2 6" xfId="35378" xr:uid="{00000000-0005-0000-0000-00008D890000}"/>
    <cellStyle name="20% - Accent1 4 2 4 2 2 3 2 6 2" xfId="35379" xr:uid="{00000000-0005-0000-0000-00008E890000}"/>
    <cellStyle name="20% - Accent1 4 2 4 2 2 3 2 6 2 2" xfId="35380" xr:uid="{00000000-0005-0000-0000-00008F890000}"/>
    <cellStyle name="20% - Accent1 4 2 4 2 2 3 2 6 3" xfId="35381" xr:uid="{00000000-0005-0000-0000-000090890000}"/>
    <cellStyle name="20% - Accent1 4 2 4 2 2 3 2 7" xfId="35382" xr:uid="{00000000-0005-0000-0000-000091890000}"/>
    <cellStyle name="20% - Accent1 4 2 4 2 2 3 2 7 2" xfId="35383" xr:uid="{00000000-0005-0000-0000-000092890000}"/>
    <cellStyle name="20% - Accent1 4 2 4 2 2 3 2 8" xfId="35384" xr:uid="{00000000-0005-0000-0000-000093890000}"/>
    <cellStyle name="20% - Accent1 4 2 4 2 2 3 2 8 2" xfId="35385" xr:uid="{00000000-0005-0000-0000-000094890000}"/>
    <cellStyle name="20% - Accent1 4 2 4 2 2 3 2 9" xfId="35386" xr:uid="{00000000-0005-0000-0000-000095890000}"/>
    <cellStyle name="20% - Accent1 4 2 4 2 2 3 3" xfId="35387" xr:uid="{00000000-0005-0000-0000-000096890000}"/>
    <cellStyle name="20% - Accent1 4 2 4 2 2 3 3 2" xfId="35388" xr:uid="{00000000-0005-0000-0000-000097890000}"/>
    <cellStyle name="20% - Accent1 4 2 4 2 2 3 3 2 2" xfId="35389" xr:uid="{00000000-0005-0000-0000-000098890000}"/>
    <cellStyle name="20% - Accent1 4 2 4 2 2 3 3 2 2 2" xfId="35390" xr:uid="{00000000-0005-0000-0000-000099890000}"/>
    <cellStyle name="20% - Accent1 4 2 4 2 2 3 3 2 2 2 2" xfId="35391" xr:uid="{00000000-0005-0000-0000-00009A890000}"/>
    <cellStyle name="20% - Accent1 4 2 4 2 2 3 3 2 2 3" xfId="35392" xr:uid="{00000000-0005-0000-0000-00009B890000}"/>
    <cellStyle name="20% - Accent1 4 2 4 2 2 3 3 2 3" xfId="35393" xr:uid="{00000000-0005-0000-0000-00009C890000}"/>
    <cellStyle name="20% - Accent1 4 2 4 2 2 3 3 2 3 2" xfId="35394" xr:uid="{00000000-0005-0000-0000-00009D890000}"/>
    <cellStyle name="20% - Accent1 4 2 4 2 2 3 3 2 4" xfId="35395" xr:uid="{00000000-0005-0000-0000-00009E890000}"/>
    <cellStyle name="20% - Accent1 4 2 4 2 2 3 3 3" xfId="35396" xr:uid="{00000000-0005-0000-0000-00009F890000}"/>
    <cellStyle name="20% - Accent1 4 2 4 2 2 3 3 3 2" xfId="35397" xr:uid="{00000000-0005-0000-0000-0000A0890000}"/>
    <cellStyle name="20% - Accent1 4 2 4 2 2 3 3 3 2 2" xfId="35398" xr:uid="{00000000-0005-0000-0000-0000A1890000}"/>
    <cellStyle name="20% - Accent1 4 2 4 2 2 3 3 3 2 2 2" xfId="35399" xr:uid="{00000000-0005-0000-0000-0000A2890000}"/>
    <cellStyle name="20% - Accent1 4 2 4 2 2 3 3 3 2 3" xfId="35400" xr:uid="{00000000-0005-0000-0000-0000A3890000}"/>
    <cellStyle name="20% - Accent1 4 2 4 2 2 3 3 3 3" xfId="35401" xr:uid="{00000000-0005-0000-0000-0000A4890000}"/>
    <cellStyle name="20% - Accent1 4 2 4 2 2 3 3 3 3 2" xfId="35402" xr:uid="{00000000-0005-0000-0000-0000A5890000}"/>
    <cellStyle name="20% - Accent1 4 2 4 2 2 3 3 3 4" xfId="35403" xr:uid="{00000000-0005-0000-0000-0000A6890000}"/>
    <cellStyle name="20% - Accent1 4 2 4 2 2 3 3 4" xfId="35404" xr:uid="{00000000-0005-0000-0000-0000A7890000}"/>
    <cellStyle name="20% - Accent1 4 2 4 2 2 3 3 4 2" xfId="35405" xr:uid="{00000000-0005-0000-0000-0000A8890000}"/>
    <cellStyle name="20% - Accent1 4 2 4 2 2 3 3 4 2 2" xfId="35406" xr:uid="{00000000-0005-0000-0000-0000A9890000}"/>
    <cellStyle name="20% - Accent1 4 2 4 2 2 3 3 4 2 2 2" xfId="35407" xr:uid="{00000000-0005-0000-0000-0000AA890000}"/>
    <cellStyle name="20% - Accent1 4 2 4 2 2 3 3 4 2 3" xfId="35408" xr:uid="{00000000-0005-0000-0000-0000AB890000}"/>
    <cellStyle name="20% - Accent1 4 2 4 2 2 3 3 4 3" xfId="35409" xr:uid="{00000000-0005-0000-0000-0000AC890000}"/>
    <cellStyle name="20% - Accent1 4 2 4 2 2 3 3 4 3 2" xfId="35410" xr:uid="{00000000-0005-0000-0000-0000AD890000}"/>
    <cellStyle name="20% - Accent1 4 2 4 2 2 3 3 4 4" xfId="35411" xr:uid="{00000000-0005-0000-0000-0000AE890000}"/>
    <cellStyle name="20% - Accent1 4 2 4 2 2 3 3 5" xfId="35412" xr:uid="{00000000-0005-0000-0000-0000AF890000}"/>
    <cellStyle name="20% - Accent1 4 2 4 2 2 3 3 5 2" xfId="35413" xr:uid="{00000000-0005-0000-0000-0000B0890000}"/>
    <cellStyle name="20% - Accent1 4 2 4 2 2 3 3 5 2 2" xfId="35414" xr:uid="{00000000-0005-0000-0000-0000B1890000}"/>
    <cellStyle name="20% - Accent1 4 2 4 2 2 3 3 5 3" xfId="35415" xr:uid="{00000000-0005-0000-0000-0000B2890000}"/>
    <cellStyle name="20% - Accent1 4 2 4 2 2 3 3 6" xfId="35416" xr:uid="{00000000-0005-0000-0000-0000B3890000}"/>
    <cellStyle name="20% - Accent1 4 2 4 2 2 3 3 6 2" xfId="35417" xr:uid="{00000000-0005-0000-0000-0000B4890000}"/>
    <cellStyle name="20% - Accent1 4 2 4 2 2 3 3 6 2 2" xfId="35418" xr:uid="{00000000-0005-0000-0000-0000B5890000}"/>
    <cellStyle name="20% - Accent1 4 2 4 2 2 3 3 6 3" xfId="35419" xr:uid="{00000000-0005-0000-0000-0000B6890000}"/>
    <cellStyle name="20% - Accent1 4 2 4 2 2 3 3 7" xfId="35420" xr:uid="{00000000-0005-0000-0000-0000B7890000}"/>
    <cellStyle name="20% - Accent1 4 2 4 2 2 3 3 7 2" xfId="35421" xr:uid="{00000000-0005-0000-0000-0000B8890000}"/>
    <cellStyle name="20% - Accent1 4 2 4 2 2 3 3 8" xfId="35422" xr:uid="{00000000-0005-0000-0000-0000B9890000}"/>
    <cellStyle name="20% - Accent1 4 2 4 2 2 3 3 8 2" xfId="35423" xr:uid="{00000000-0005-0000-0000-0000BA890000}"/>
    <cellStyle name="20% - Accent1 4 2 4 2 2 3 3 9" xfId="35424" xr:uid="{00000000-0005-0000-0000-0000BB890000}"/>
    <cellStyle name="20% - Accent1 4 2 4 2 2 3 4" xfId="35425" xr:uid="{00000000-0005-0000-0000-0000BC890000}"/>
    <cellStyle name="20% - Accent1 4 2 4 2 2 3 4 2" xfId="35426" xr:uid="{00000000-0005-0000-0000-0000BD890000}"/>
    <cellStyle name="20% - Accent1 4 2 4 2 2 3 4 2 2" xfId="35427" xr:uid="{00000000-0005-0000-0000-0000BE890000}"/>
    <cellStyle name="20% - Accent1 4 2 4 2 2 3 4 2 2 2" xfId="35428" xr:uid="{00000000-0005-0000-0000-0000BF890000}"/>
    <cellStyle name="20% - Accent1 4 2 4 2 2 3 4 2 3" xfId="35429" xr:uid="{00000000-0005-0000-0000-0000C0890000}"/>
    <cellStyle name="20% - Accent1 4 2 4 2 2 3 4 3" xfId="35430" xr:uid="{00000000-0005-0000-0000-0000C1890000}"/>
    <cellStyle name="20% - Accent1 4 2 4 2 2 3 4 3 2" xfId="35431" xr:uid="{00000000-0005-0000-0000-0000C2890000}"/>
    <cellStyle name="20% - Accent1 4 2 4 2 2 3 4 4" xfId="35432" xr:uid="{00000000-0005-0000-0000-0000C3890000}"/>
    <cellStyle name="20% - Accent1 4 2 4 2 2 3 5" xfId="35433" xr:uid="{00000000-0005-0000-0000-0000C4890000}"/>
    <cellStyle name="20% - Accent1 4 2 4 2 2 3 5 2" xfId="35434" xr:uid="{00000000-0005-0000-0000-0000C5890000}"/>
    <cellStyle name="20% - Accent1 4 2 4 2 2 3 5 2 2" xfId="35435" xr:uid="{00000000-0005-0000-0000-0000C6890000}"/>
    <cellStyle name="20% - Accent1 4 2 4 2 2 3 5 2 2 2" xfId="35436" xr:uid="{00000000-0005-0000-0000-0000C7890000}"/>
    <cellStyle name="20% - Accent1 4 2 4 2 2 3 5 2 3" xfId="35437" xr:uid="{00000000-0005-0000-0000-0000C8890000}"/>
    <cellStyle name="20% - Accent1 4 2 4 2 2 3 5 3" xfId="35438" xr:uid="{00000000-0005-0000-0000-0000C9890000}"/>
    <cellStyle name="20% - Accent1 4 2 4 2 2 3 5 3 2" xfId="35439" xr:uid="{00000000-0005-0000-0000-0000CA890000}"/>
    <cellStyle name="20% - Accent1 4 2 4 2 2 3 5 4" xfId="35440" xr:uid="{00000000-0005-0000-0000-0000CB890000}"/>
    <cellStyle name="20% - Accent1 4 2 4 2 2 3 6" xfId="35441" xr:uid="{00000000-0005-0000-0000-0000CC890000}"/>
    <cellStyle name="20% - Accent1 4 2 4 2 2 3 6 2" xfId="35442" xr:uid="{00000000-0005-0000-0000-0000CD890000}"/>
    <cellStyle name="20% - Accent1 4 2 4 2 2 3 6 2 2" xfId="35443" xr:uid="{00000000-0005-0000-0000-0000CE890000}"/>
    <cellStyle name="20% - Accent1 4 2 4 2 2 3 6 2 2 2" xfId="35444" xr:uid="{00000000-0005-0000-0000-0000CF890000}"/>
    <cellStyle name="20% - Accent1 4 2 4 2 2 3 6 2 3" xfId="35445" xr:uid="{00000000-0005-0000-0000-0000D0890000}"/>
    <cellStyle name="20% - Accent1 4 2 4 2 2 3 6 3" xfId="35446" xr:uid="{00000000-0005-0000-0000-0000D1890000}"/>
    <cellStyle name="20% - Accent1 4 2 4 2 2 3 6 3 2" xfId="35447" xr:uid="{00000000-0005-0000-0000-0000D2890000}"/>
    <cellStyle name="20% - Accent1 4 2 4 2 2 3 6 4" xfId="35448" xr:uid="{00000000-0005-0000-0000-0000D3890000}"/>
    <cellStyle name="20% - Accent1 4 2 4 2 2 3 7" xfId="35449" xr:uid="{00000000-0005-0000-0000-0000D4890000}"/>
    <cellStyle name="20% - Accent1 4 2 4 2 2 3 7 2" xfId="35450" xr:uid="{00000000-0005-0000-0000-0000D5890000}"/>
    <cellStyle name="20% - Accent1 4 2 4 2 2 3 7 2 2" xfId="35451" xr:uid="{00000000-0005-0000-0000-0000D6890000}"/>
    <cellStyle name="20% - Accent1 4 2 4 2 2 3 7 3" xfId="35452" xr:uid="{00000000-0005-0000-0000-0000D7890000}"/>
    <cellStyle name="20% - Accent1 4 2 4 2 2 3 8" xfId="35453" xr:uid="{00000000-0005-0000-0000-0000D8890000}"/>
    <cellStyle name="20% - Accent1 4 2 4 2 2 3 8 2" xfId="35454" xr:uid="{00000000-0005-0000-0000-0000D9890000}"/>
    <cellStyle name="20% - Accent1 4 2 4 2 2 3 8 2 2" xfId="35455" xr:uid="{00000000-0005-0000-0000-0000DA890000}"/>
    <cellStyle name="20% - Accent1 4 2 4 2 2 3 8 3" xfId="35456" xr:uid="{00000000-0005-0000-0000-0000DB890000}"/>
    <cellStyle name="20% - Accent1 4 2 4 2 2 3 9" xfId="35457" xr:uid="{00000000-0005-0000-0000-0000DC890000}"/>
    <cellStyle name="20% - Accent1 4 2 4 2 2 3 9 2" xfId="35458" xr:uid="{00000000-0005-0000-0000-0000DD890000}"/>
    <cellStyle name="20% - Accent1 4 2 4 2 2 4" xfId="35459" xr:uid="{00000000-0005-0000-0000-0000DE890000}"/>
    <cellStyle name="20% - Accent1 4 2 4 2 2 4 10" xfId="35460" xr:uid="{00000000-0005-0000-0000-0000DF890000}"/>
    <cellStyle name="20% - Accent1 4 2 4 2 2 4 10 2" xfId="35461" xr:uid="{00000000-0005-0000-0000-0000E0890000}"/>
    <cellStyle name="20% - Accent1 4 2 4 2 2 4 11" xfId="35462" xr:uid="{00000000-0005-0000-0000-0000E1890000}"/>
    <cellStyle name="20% - Accent1 4 2 4 2 2 4 2" xfId="35463" xr:uid="{00000000-0005-0000-0000-0000E2890000}"/>
    <cellStyle name="20% - Accent1 4 2 4 2 2 4 2 2" xfId="35464" xr:uid="{00000000-0005-0000-0000-0000E3890000}"/>
    <cellStyle name="20% - Accent1 4 2 4 2 2 4 2 2 2" xfId="35465" xr:uid="{00000000-0005-0000-0000-0000E4890000}"/>
    <cellStyle name="20% - Accent1 4 2 4 2 2 4 2 2 2 2" xfId="35466" xr:uid="{00000000-0005-0000-0000-0000E5890000}"/>
    <cellStyle name="20% - Accent1 4 2 4 2 2 4 2 2 2 2 2" xfId="35467" xr:uid="{00000000-0005-0000-0000-0000E6890000}"/>
    <cellStyle name="20% - Accent1 4 2 4 2 2 4 2 2 2 3" xfId="35468" xr:uid="{00000000-0005-0000-0000-0000E7890000}"/>
    <cellStyle name="20% - Accent1 4 2 4 2 2 4 2 2 3" xfId="35469" xr:uid="{00000000-0005-0000-0000-0000E8890000}"/>
    <cellStyle name="20% - Accent1 4 2 4 2 2 4 2 2 3 2" xfId="35470" xr:uid="{00000000-0005-0000-0000-0000E9890000}"/>
    <cellStyle name="20% - Accent1 4 2 4 2 2 4 2 2 4" xfId="35471" xr:uid="{00000000-0005-0000-0000-0000EA890000}"/>
    <cellStyle name="20% - Accent1 4 2 4 2 2 4 2 3" xfId="35472" xr:uid="{00000000-0005-0000-0000-0000EB890000}"/>
    <cellStyle name="20% - Accent1 4 2 4 2 2 4 2 3 2" xfId="35473" xr:uid="{00000000-0005-0000-0000-0000EC890000}"/>
    <cellStyle name="20% - Accent1 4 2 4 2 2 4 2 3 2 2" xfId="35474" xr:uid="{00000000-0005-0000-0000-0000ED890000}"/>
    <cellStyle name="20% - Accent1 4 2 4 2 2 4 2 3 2 2 2" xfId="35475" xr:uid="{00000000-0005-0000-0000-0000EE890000}"/>
    <cellStyle name="20% - Accent1 4 2 4 2 2 4 2 3 2 3" xfId="35476" xr:uid="{00000000-0005-0000-0000-0000EF890000}"/>
    <cellStyle name="20% - Accent1 4 2 4 2 2 4 2 3 3" xfId="35477" xr:uid="{00000000-0005-0000-0000-0000F0890000}"/>
    <cellStyle name="20% - Accent1 4 2 4 2 2 4 2 3 3 2" xfId="35478" xr:uid="{00000000-0005-0000-0000-0000F1890000}"/>
    <cellStyle name="20% - Accent1 4 2 4 2 2 4 2 3 4" xfId="35479" xr:uid="{00000000-0005-0000-0000-0000F2890000}"/>
    <cellStyle name="20% - Accent1 4 2 4 2 2 4 2 4" xfId="35480" xr:uid="{00000000-0005-0000-0000-0000F3890000}"/>
    <cellStyle name="20% - Accent1 4 2 4 2 2 4 2 4 2" xfId="35481" xr:uid="{00000000-0005-0000-0000-0000F4890000}"/>
    <cellStyle name="20% - Accent1 4 2 4 2 2 4 2 4 2 2" xfId="35482" xr:uid="{00000000-0005-0000-0000-0000F5890000}"/>
    <cellStyle name="20% - Accent1 4 2 4 2 2 4 2 4 2 2 2" xfId="35483" xr:uid="{00000000-0005-0000-0000-0000F6890000}"/>
    <cellStyle name="20% - Accent1 4 2 4 2 2 4 2 4 2 3" xfId="35484" xr:uid="{00000000-0005-0000-0000-0000F7890000}"/>
    <cellStyle name="20% - Accent1 4 2 4 2 2 4 2 4 3" xfId="35485" xr:uid="{00000000-0005-0000-0000-0000F8890000}"/>
    <cellStyle name="20% - Accent1 4 2 4 2 2 4 2 4 3 2" xfId="35486" xr:uid="{00000000-0005-0000-0000-0000F9890000}"/>
    <cellStyle name="20% - Accent1 4 2 4 2 2 4 2 4 4" xfId="35487" xr:uid="{00000000-0005-0000-0000-0000FA890000}"/>
    <cellStyle name="20% - Accent1 4 2 4 2 2 4 2 5" xfId="35488" xr:uid="{00000000-0005-0000-0000-0000FB890000}"/>
    <cellStyle name="20% - Accent1 4 2 4 2 2 4 2 5 2" xfId="35489" xr:uid="{00000000-0005-0000-0000-0000FC890000}"/>
    <cellStyle name="20% - Accent1 4 2 4 2 2 4 2 5 2 2" xfId="35490" xr:uid="{00000000-0005-0000-0000-0000FD890000}"/>
    <cellStyle name="20% - Accent1 4 2 4 2 2 4 2 5 3" xfId="35491" xr:uid="{00000000-0005-0000-0000-0000FE890000}"/>
    <cellStyle name="20% - Accent1 4 2 4 2 2 4 2 6" xfId="35492" xr:uid="{00000000-0005-0000-0000-0000FF890000}"/>
    <cellStyle name="20% - Accent1 4 2 4 2 2 4 2 6 2" xfId="35493" xr:uid="{00000000-0005-0000-0000-0000008A0000}"/>
    <cellStyle name="20% - Accent1 4 2 4 2 2 4 2 6 2 2" xfId="35494" xr:uid="{00000000-0005-0000-0000-0000018A0000}"/>
    <cellStyle name="20% - Accent1 4 2 4 2 2 4 2 6 3" xfId="35495" xr:uid="{00000000-0005-0000-0000-0000028A0000}"/>
    <cellStyle name="20% - Accent1 4 2 4 2 2 4 2 7" xfId="35496" xr:uid="{00000000-0005-0000-0000-0000038A0000}"/>
    <cellStyle name="20% - Accent1 4 2 4 2 2 4 2 7 2" xfId="35497" xr:uid="{00000000-0005-0000-0000-0000048A0000}"/>
    <cellStyle name="20% - Accent1 4 2 4 2 2 4 2 8" xfId="35498" xr:uid="{00000000-0005-0000-0000-0000058A0000}"/>
    <cellStyle name="20% - Accent1 4 2 4 2 2 4 2 8 2" xfId="35499" xr:uid="{00000000-0005-0000-0000-0000068A0000}"/>
    <cellStyle name="20% - Accent1 4 2 4 2 2 4 2 9" xfId="35500" xr:uid="{00000000-0005-0000-0000-0000078A0000}"/>
    <cellStyle name="20% - Accent1 4 2 4 2 2 4 3" xfId="35501" xr:uid="{00000000-0005-0000-0000-0000088A0000}"/>
    <cellStyle name="20% - Accent1 4 2 4 2 2 4 3 2" xfId="35502" xr:uid="{00000000-0005-0000-0000-0000098A0000}"/>
    <cellStyle name="20% - Accent1 4 2 4 2 2 4 3 2 2" xfId="35503" xr:uid="{00000000-0005-0000-0000-00000A8A0000}"/>
    <cellStyle name="20% - Accent1 4 2 4 2 2 4 3 2 2 2" xfId="35504" xr:uid="{00000000-0005-0000-0000-00000B8A0000}"/>
    <cellStyle name="20% - Accent1 4 2 4 2 2 4 3 2 2 2 2" xfId="35505" xr:uid="{00000000-0005-0000-0000-00000C8A0000}"/>
    <cellStyle name="20% - Accent1 4 2 4 2 2 4 3 2 2 3" xfId="35506" xr:uid="{00000000-0005-0000-0000-00000D8A0000}"/>
    <cellStyle name="20% - Accent1 4 2 4 2 2 4 3 2 3" xfId="35507" xr:uid="{00000000-0005-0000-0000-00000E8A0000}"/>
    <cellStyle name="20% - Accent1 4 2 4 2 2 4 3 2 3 2" xfId="35508" xr:uid="{00000000-0005-0000-0000-00000F8A0000}"/>
    <cellStyle name="20% - Accent1 4 2 4 2 2 4 3 2 4" xfId="35509" xr:uid="{00000000-0005-0000-0000-0000108A0000}"/>
    <cellStyle name="20% - Accent1 4 2 4 2 2 4 3 3" xfId="35510" xr:uid="{00000000-0005-0000-0000-0000118A0000}"/>
    <cellStyle name="20% - Accent1 4 2 4 2 2 4 3 3 2" xfId="35511" xr:uid="{00000000-0005-0000-0000-0000128A0000}"/>
    <cellStyle name="20% - Accent1 4 2 4 2 2 4 3 3 2 2" xfId="35512" xr:uid="{00000000-0005-0000-0000-0000138A0000}"/>
    <cellStyle name="20% - Accent1 4 2 4 2 2 4 3 3 2 2 2" xfId="35513" xr:uid="{00000000-0005-0000-0000-0000148A0000}"/>
    <cellStyle name="20% - Accent1 4 2 4 2 2 4 3 3 2 3" xfId="35514" xr:uid="{00000000-0005-0000-0000-0000158A0000}"/>
    <cellStyle name="20% - Accent1 4 2 4 2 2 4 3 3 3" xfId="35515" xr:uid="{00000000-0005-0000-0000-0000168A0000}"/>
    <cellStyle name="20% - Accent1 4 2 4 2 2 4 3 3 3 2" xfId="35516" xr:uid="{00000000-0005-0000-0000-0000178A0000}"/>
    <cellStyle name="20% - Accent1 4 2 4 2 2 4 3 3 4" xfId="35517" xr:uid="{00000000-0005-0000-0000-0000188A0000}"/>
    <cellStyle name="20% - Accent1 4 2 4 2 2 4 3 4" xfId="35518" xr:uid="{00000000-0005-0000-0000-0000198A0000}"/>
    <cellStyle name="20% - Accent1 4 2 4 2 2 4 3 4 2" xfId="35519" xr:uid="{00000000-0005-0000-0000-00001A8A0000}"/>
    <cellStyle name="20% - Accent1 4 2 4 2 2 4 3 4 2 2" xfId="35520" xr:uid="{00000000-0005-0000-0000-00001B8A0000}"/>
    <cellStyle name="20% - Accent1 4 2 4 2 2 4 3 4 2 2 2" xfId="35521" xr:uid="{00000000-0005-0000-0000-00001C8A0000}"/>
    <cellStyle name="20% - Accent1 4 2 4 2 2 4 3 4 2 3" xfId="35522" xr:uid="{00000000-0005-0000-0000-00001D8A0000}"/>
    <cellStyle name="20% - Accent1 4 2 4 2 2 4 3 4 3" xfId="35523" xr:uid="{00000000-0005-0000-0000-00001E8A0000}"/>
    <cellStyle name="20% - Accent1 4 2 4 2 2 4 3 4 3 2" xfId="35524" xr:uid="{00000000-0005-0000-0000-00001F8A0000}"/>
    <cellStyle name="20% - Accent1 4 2 4 2 2 4 3 4 4" xfId="35525" xr:uid="{00000000-0005-0000-0000-0000208A0000}"/>
    <cellStyle name="20% - Accent1 4 2 4 2 2 4 3 5" xfId="35526" xr:uid="{00000000-0005-0000-0000-0000218A0000}"/>
    <cellStyle name="20% - Accent1 4 2 4 2 2 4 3 5 2" xfId="35527" xr:uid="{00000000-0005-0000-0000-0000228A0000}"/>
    <cellStyle name="20% - Accent1 4 2 4 2 2 4 3 5 2 2" xfId="35528" xr:uid="{00000000-0005-0000-0000-0000238A0000}"/>
    <cellStyle name="20% - Accent1 4 2 4 2 2 4 3 5 3" xfId="35529" xr:uid="{00000000-0005-0000-0000-0000248A0000}"/>
    <cellStyle name="20% - Accent1 4 2 4 2 2 4 3 6" xfId="35530" xr:uid="{00000000-0005-0000-0000-0000258A0000}"/>
    <cellStyle name="20% - Accent1 4 2 4 2 2 4 3 6 2" xfId="35531" xr:uid="{00000000-0005-0000-0000-0000268A0000}"/>
    <cellStyle name="20% - Accent1 4 2 4 2 2 4 3 6 2 2" xfId="35532" xr:uid="{00000000-0005-0000-0000-0000278A0000}"/>
    <cellStyle name="20% - Accent1 4 2 4 2 2 4 3 6 3" xfId="35533" xr:uid="{00000000-0005-0000-0000-0000288A0000}"/>
    <cellStyle name="20% - Accent1 4 2 4 2 2 4 3 7" xfId="35534" xr:uid="{00000000-0005-0000-0000-0000298A0000}"/>
    <cellStyle name="20% - Accent1 4 2 4 2 2 4 3 7 2" xfId="35535" xr:uid="{00000000-0005-0000-0000-00002A8A0000}"/>
    <cellStyle name="20% - Accent1 4 2 4 2 2 4 3 8" xfId="35536" xr:uid="{00000000-0005-0000-0000-00002B8A0000}"/>
    <cellStyle name="20% - Accent1 4 2 4 2 2 4 3 8 2" xfId="35537" xr:uid="{00000000-0005-0000-0000-00002C8A0000}"/>
    <cellStyle name="20% - Accent1 4 2 4 2 2 4 3 9" xfId="35538" xr:uid="{00000000-0005-0000-0000-00002D8A0000}"/>
    <cellStyle name="20% - Accent1 4 2 4 2 2 4 4" xfId="35539" xr:uid="{00000000-0005-0000-0000-00002E8A0000}"/>
    <cellStyle name="20% - Accent1 4 2 4 2 2 4 4 2" xfId="35540" xr:uid="{00000000-0005-0000-0000-00002F8A0000}"/>
    <cellStyle name="20% - Accent1 4 2 4 2 2 4 4 2 2" xfId="35541" xr:uid="{00000000-0005-0000-0000-0000308A0000}"/>
    <cellStyle name="20% - Accent1 4 2 4 2 2 4 4 2 2 2" xfId="35542" xr:uid="{00000000-0005-0000-0000-0000318A0000}"/>
    <cellStyle name="20% - Accent1 4 2 4 2 2 4 4 2 3" xfId="35543" xr:uid="{00000000-0005-0000-0000-0000328A0000}"/>
    <cellStyle name="20% - Accent1 4 2 4 2 2 4 4 3" xfId="35544" xr:uid="{00000000-0005-0000-0000-0000338A0000}"/>
    <cellStyle name="20% - Accent1 4 2 4 2 2 4 4 3 2" xfId="35545" xr:uid="{00000000-0005-0000-0000-0000348A0000}"/>
    <cellStyle name="20% - Accent1 4 2 4 2 2 4 4 4" xfId="35546" xr:uid="{00000000-0005-0000-0000-0000358A0000}"/>
    <cellStyle name="20% - Accent1 4 2 4 2 2 4 5" xfId="35547" xr:uid="{00000000-0005-0000-0000-0000368A0000}"/>
    <cellStyle name="20% - Accent1 4 2 4 2 2 4 5 2" xfId="35548" xr:uid="{00000000-0005-0000-0000-0000378A0000}"/>
    <cellStyle name="20% - Accent1 4 2 4 2 2 4 5 2 2" xfId="35549" xr:uid="{00000000-0005-0000-0000-0000388A0000}"/>
    <cellStyle name="20% - Accent1 4 2 4 2 2 4 5 2 2 2" xfId="35550" xr:uid="{00000000-0005-0000-0000-0000398A0000}"/>
    <cellStyle name="20% - Accent1 4 2 4 2 2 4 5 2 3" xfId="35551" xr:uid="{00000000-0005-0000-0000-00003A8A0000}"/>
    <cellStyle name="20% - Accent1 4 2 4 2 2 4 5 3" xfId="35552" xr:uid="{00000000-0005-0000-0000-00003B8A0000}"/>
    <cellStyle name="20% - Accent1 4 2 4 2 2 4 5 3 2" xfId="35553" xr:uid="{00000000-0005-0000-0000-00003C8A0000}"/>
    <cellStyle name="20% - Accent1 4 2 4 2 2 4 5 4" xfId="35554" xr:uid="{00000000-0005-0000-0000-00003D8A0000}"/>
    <cellStyle name="20% - Accent1 4 2 4 2 2 4 6" xfId="35555" xr:uid="{00000000-0005-0000-0000-00003E8A0000}"/>
    <cellStyle name="20% - Accent1 4 2 4 2 2 4 6 2" xfId="35556" xr:uid="{00000000-0005-0000-0000-00003F8A0000}"/>
    <cellStyle name="20% - Accent1 4 2 4 2 2 4 6 2 2" xfId="35557" xr:uid="{00000000-0005-0000-0000-0000408A0000}"/>
    <cellStyle name="20% - Accent1 4 2 4 2 2 4 6 2 2 2" xfId="35558" xr:uid="{00000000-0005-0000-0000-0000418A0000}"/>
    <cellStyle name="20% - Accent1 4 2 4 2 2 4 6 2 3" xfId="35559" xr:uid="{00000000-0005-0000-0000-0000428A0000}"/>
    <cellStyle name="20% - Accent1 4 2 4 2 2 4 6 3" xfId="35560" xr:uid="{00000000-0005-0000-0000-0000438A0000}"/>
    <cellStyle name="20% - Accent1 4 2 4 2 2 4 6 3 2" xfId="35561" xr:uid="{00000000-0005-0000-0000-0000448A0000}"/>
    <cellStyle name="20% - Accent1 4 2 4 2 2 4 6 4" xfId="35562" xr:uid="{00000000-0005-0000-0000-0000458A0000}"/>
    <cellStyle name="20% - Accent1 4 2 4 2 2 4 7" xfId="35563" xr:uid="{00000000-0005-0000-0000-0000468A0000}"/>
    <cellStyle name="20% - Accent1 4 2 4 2 2 4 7 2" xfId="35564" xr:uid="{00000000-0005-0000-0000-0000478A0000}"/>
    <cellStyle name="20% - Accent1 4 2 4 2 2 4 7 2 2" xfId="35565" xr:uid="{00000000-0005-0000-0000-0000488A0000}"/>
    <cellStyle name="20% - Accent1 4 2 4 2 2 4 7 3" xfId="35566" xr:uid="{00000000-0005-0000-0000-0000498A0000}"/>
    <cellStyle name="20% - Accent1 4 2 4 2 2 4 8" xfId="35567" xr:uid="{00000000-0005-0000-0000-00004A8A0000}"/>
    <cellStyle name="20% - Accent1 4 2 4 2 2 4 8 2" xfId="35568" xr:uid="{00000000-0005-0000-0000-00004B8A0000}"/>
    <cellStyle name="20% - Accent1 4 2 4 2 2 4 8 2 2" xfId="35569" xr:uid="{00000000-0005-0000-0000-00004C8A0000}"/>
    <cellStyle name="20% - Accent1 4 2 4 2 2 4 8 3" xfId="35570" xr:uid="{00000000-0005-0000-0000-00004D8A0000}"/>
    <cellStyle name="20% - Accent1 4 2 4 2 2 4 9" xfId="35571" xr:uid="{00000000-0005-0000-0000-00004E8A0000}"/>
    <cellStyle name="20% - Accent1 4 2 4 2 2 4 9 2" xfId="35572" xr:uid="{00000000-0005-0000-0000-00004F8A0000}"/>
    <cellStyle name="20% - Accent1 4 2 4 2 2 5" xfId="35573" xr:uid="{00000000-0005-0000-0000-0000508A0000}"/>
    <cellStyle name="20% - Accent1 4 2 4 2 2 5 2" xfId="35574" xr:uid="{00000000-0005-0000-0000-0000518A0000}"/>
    <cellStyle name="20% - Accent1 4 2 4 2 2 5 2 2" xfId="35575" xr:uid="{00000000-0005-0000-0000-0000528A0000}"/>
    <cellStyle name="20% - Accent1 4 2 4 2 2 5 2 2 2" xfId="35576" xr:uid="{00000000-0005-0000-0000-0000538A0000}"/>
    <cellStyle name="20% - Accent1 4 2 4 2 2 5 2 2 2 2" xfId="35577" xr:uid="{00000000-0005-0000-0000-0000548A0000}"/>
    <cellStyle name="20% - Accent1 4 2 4 2 2 5 2 2 3" xfId="35578" xr:uid="{00000000-0005-0000-0000-0000558A0000}"/>
    <cellStyle name="20% - Accent1 4 2 4 2 2 5 2 3" xfId="35579" xr:uid="{00000000-0005-0000-0000-0000568A0000}"/>
    <cellStyle name="20% - Accent1 4 2 4 2 2 5 2 3 2" xfId="35580" xr:uid="{00000000-0005-0000-0000-0000578A0000}"/>
    <cellStyle name="20% - Accent1 4 2 4 2 2 5 2 4" xfId="35581" xr:uid="{00000000-0005-0000-0000-0000588A0000}"/>
    <cellStyle name="20% - Accent1 4 2 4 2 2 5 3" xfId="35582" xr:uid="{00000000-0005-0000-0000-0000598A0000}"/>
    <cellStyle name="20% - Accent1 4 2 4 2 2 5 3 2" xfId="35583" xr:uid="{00000000-0005-0000-0000-00005A8A0000}"/>
    <cellStyle name="20% - Accent1 4 2 4 2 2 5 3 2 2" xfId="35584" xr:uid="{00000000-0005-0000-0000-00005B8A0000}"/>
    <cellStyle name="20% - Accent1 4 2 4 2 2 5 3 2 2 2" xfId="35585" xr:uid="{00000000-0005-0000-0000-00005C8A0000}"/>
    <cellStyle name="20% - Accent1 4 2 4 2 2 5 3 2 3" xfId="35586" xr:uid="{00000000-0005-0000-0000-00005D8A0000}"/>
    <cellStyle name="20% - Accent1 4 2 4 2 2 5 3 3" xfId="35587" xr:uid="{00000000-0005-0000-0000-00005E8A0000}"/>
    <cellStyle name="20% - Accent1 4 2 4 2 2 5 3 3 2" xfId="35588" xr:uid="{00000000-0005-0000-0000-00005F8A0000}"/>
    <cellStyle name="20% - Accent1 4 2 4 2 2 5 3 4" xfId="35589" xr:uid="{00000000-0005-0000-0000-0000608A0000}"/>
    <cellStyle name="20% - Accent1 4 2 4 2 2 5 4" xfId="35590" xr:uid="{00000000-0005-0000-0000-0000618A0000}"/>
    <cellStyle name="20% - Accent1 4 2 4 2 2 5 4 2" xfId="35591" xr:uid="{00000000-0005-0000-0000-0000628A0000}"/>
    <cellStyle name="20% - Accent1 4 2 4 2 2 5 4 2 2" xfId="35592" xr:uid="{00000000-0005-0000-0000-0000638A0000}"/>
    <cellStyle name="20% - Accent1 4 2 4 2 2 5 4 2 2 2" xfId="35593" xr:uid="{00000000-0005-0000-0000-0000648A0000}"/>
    <cellStyle name="20% - Accent1 4 2 4 2 2 5 4 2 3" xfId="35594" xr:uid="{00000000-0005-0000-0000-0000658A0000}"/>
    <cellStyle name="20% - Accent1 4 2 4 2 2 5 4 3" xfId="35595" xr:uid="{00000000-0005-0000-0000-0000668A0000}"/>
    <cellStyle name="20% - Accent1 4 2 4 2 2 5 4 3 2" xfId="35596" xr:uid="{00000000-0005-0000-0000-0000678A0000}"/>
    <cellStyle name="20% - Accent1 4 2 4 2 2 5 4 4" xfId="35597" xr:uid="{00000000-0005-0000-0000-0000688A0000}"/>
    <cellStyle name="20% - Accent1 4 2 4 2 2 5 5" xfId="35598" xr:uid="{00000000-0005-0000-0000-0000698A0000}"/>
    <cellStyle name="20% - Accent1 4 2 4 2 2 5 5 2" xfId="35599" xr:uid="{00000000-0005-0000-0000-00006A8A0000}"/>
    <cellStyle name="20% - Accent1 4 2 4 2 2 5 5 2 2" xfId="35600" xr:uid="{00000000-0005-0000-0000-00006B8A0000}"/>
    <cellStyle name="20% - Accent1 4 2 4 2 2 5 5 3" xfId="35601" xr:uid="{00000000-0005-0000-0000-00006C8A0000}"/>
    <cellStyle name="20% - Accent1 4 2 4 2 2 5 6" xfId="35602" xr:uid="{00000000-0005-0000-0000-00006D8A0000}"/>
    <cellStyle name="20% - Accent1 4 2 4 2 2 5 6 2" xfId="35603" xr:uid="{00000000-0005-0000-0000-00006E8A0000}"/>
    <cellStyle name="20% - Accent1 4 2 4 2 2 5 6 2 2" xfId="35604" xr:uid="{00000000-0005-0000-0000-00006F8A0000}"/>
    <cellStyle name="20% - Accent1 4 2 4 2 2 5 6 3" xfId="35605" xr:uid="{00000000-0005-0000-0000-0000708A0000}"/>
    <cellStyle name="20% - Accent1 4 2 4 2 2 5 7" xfId="35606" xr:uid="{00000000-0005-0000-0000-0000718A0000}"/>
    <cellStyle name="20% - Accent1 4 2 4 2 2 5 7 2" xfId="35607" xr:uid="{00000000-0005-0000-0000-0000728A0000}"/>
    <cellStyle name="20% - Accent1 4 2 4 2 2 5 8" xfId="35608" xr:uid="{00000000-0005-0000-0000-0000738A0000}"/>
    <cellStyle name="20% - Accent1 4 2 4 2 2 5 8 2" xfId="35609" xr:uid="{00000000-0005-0000-0000-0000748A0000}"/>
    <cellStyle name="20% - Accent1 4 2 4 2 2 5 9" xfId="35610" xr:uid="{00000000-0005-0000-0000-0000758A0000}"/>
    <cellStyle name="20% - Accent1 4 2 4 2 2 6" xfId="35611" xr:uid="{00000000-0005-0000-0000-0000768A0000}"/>
    <cellStyle name="20% - Accent1 4 2 4 2 2 6 2" xfId="35612" xr:uid="{00000000-0005-0000-0000-0000778A0000}"/>
    <cellStyle name="20% - Accent1 4 2 4 2 2 6 2 2" xfId="35613" xr:uid="{00000000-0005-0000-0000-0000788A0000}"/>
    <cellStyle name="20% - Accent1 4 2 4 2 2 6 2 2 2" xfId="35614" xr:uid="{00000000-0005-0000-0000-0000798A0000}"/>
    <cellStyle name="20% - Accent1 4 2 4 2 2 6 2 2 2 2" xfId="35615" xr:uid="{00000000-0005-0000-0000-00007A8A0000}"/>
    <cellStyle name="20% - Accent1 4 2 4 2 2 6 2 2 3" xfId="35616" xr:uid="{00000000-0005-0000-0000-00007B8A0000}"/>
    <cellStyle name="20% - Accent1 4 2 4 2 2 6 2 3" xfId="35617" xr:uid="{00000000-0005-0000-0000-00007C8A0000}"/>
    <cellStyle name="20% - Accent1 4 2 4 2 2 6 2 3 2" xfId="35618" xr:uid="{00000000-0005-0000-0000-00007D8A0000}"/>
    <cellStyle name="20% - Accent1 4 2 4 2 2 6 2 4" xfId="35619" xr:uid="{00000000-0005-0000-0000-00007E8A0000}"/>
    <cellStyle name="20% - Accent1 4 2 4 2 2 6 3" xfId="35620" xr:uid="{00000000-0005-0000-0000-00007F8A0000}"/>
    <cellStyle name="20% - Accent1 4 2 4 2 2 6 3 2" xfId="35621" xr:uid="{00000000-0005-0000-0000-0000808A0000}"/>
    <cellStyle name="20% - Accent1 4 2 4 2 2 6 3 2 2" xfId="35622" xr:uid="{00000000-0005-0000-0000-0000818A0000}"/>
    <cellStyle name="20% - Accent1 4 2 4 2 2 6 3 2 2 2" xfId="35623" xr:uid="{00000000-0005-0000-0000-0000828A0000}"/>
    <cellStyle name="20% - Accent1 4 2 4 2 2 6 3 2 3" xfId="35624" xr:uid="{00000000-0005-0000-0000-0000838A0000}"/>
    <cellStyle name="20% - Accent1 4 2 4 2 2 6 3 3" xfId="35625" xr:uid="{00000000-0005-0000-0000-0000848A0000}"/>
    <cellStyle name="20% - Accent1 4 2 4 2 2 6 3 3 2" xfId="35626" xr:uid="{00000000-0005-0000-0000-0000858A0000}"/>
    <cellStyle name="20% - Accent1 4 2 4 2 2 6 3 4" xfId="35627" xr:uid="{00000000-0005-0000-0000-0000868A0000}"/>
    <cellStyle name="20% - Accent1 4 2 4 2 2 6 4" xfId="35628" xr:uid="{00000000-0005-0000-0000-0000878A0000}"/>
    <cellStyle name="20% - Accent1 4 2 4 2 2 6 4 2" xfId="35629" xr:uid="{00000000-0005-0000-0000-0000888A0000}"/>
    <cellStyle name="20% - Accent1 4 2 4 2 2 6 4 2 2" xfId="35630" xr:uid="{00000000-0005-0000-0000-0000898A0000}"/>
    <cellStyle name="20% - Accent1 4 2 4 2 2 6 4 2 2 2" xfId="35631" xr:uid="{00000000-0005-0000-0000-00008A8A0000}"/>
    <cellStyle name="20% - Accent1 4 2 4 2 2 6 4 2 3" xfId="35632" xr:uid="{00000000-0005-0000-0000-00008B8A0000}"/>
    <cellStyle name="20% - Accent1 4 2 4 2 2 6 4 3" xfId="35633" xr:uid="{00000000-0005-0000-0000-00008C8A0000}"/>
    <cellStyle name="20% - Accent1 4 2 4 2 2 6 4 3 2" xfId="35634" xr:uid="{00000000-0005-0000-0000-00008D8A0000}"/>
    <cellStyle name="20% - Accent1 4 2 4 2 2 6 4 4" xfId="35635" xr:uid="{00000000-0005-0000-0000-00008E8A0000}"/>
    <cellStyle name="20% - Accent1 4 2 4 2 2 6 5" xfId="35636" xr:uid="{00000000-0005-0000-0000-00008F8A0000}"/>
    <cellStyle name="20% - Accent1 4 2 4 2 2 6 5 2" xfId="35637" xr:uid="{00000000-0005-0000-0000-0000908A0000}"/>
    <cellStyle name="20% - Accent1 4 2 4 2 2 6 5 2 2" xfId="35638" xr:uid="{00000000-0005-0000-0000-0000918A0000}"/>
    <cellStyle name="20% - Accent1 4 2 4 2 2 6 5 3" xfId="35639" xr:uid="{00000000-0005-0000-0000-0000928A0000}"/>
    <cellStyle name="20% - Accent1 4 2 4 2 2 6 6" xfId="35640" xr:uid="{00000000-0005-0000-0000-0000938A0000}"/>
    <cellStyle name="20% - Accent1 4 2 4 2 2 6 6 2" xfId="35641" xr:uid="{00000000-0005-0000-0000-0000948A0000}"/>
    <cellStyle name="20% - Accent1 4 2 4 2 2 6 6 2 2" xfId="35642" xr:uid="{00000000-0005-0000-0000-0000958A0000}"/>
    <cellStyle name="20% - Accent1 4 2 4 2 2 6 6 3" xfId="35643" xr:uid="{00000000-0005-0000-0000-0000968A0000}"/>
    <cellStyle name="20% - Accent1 4 2 4 2 2 6 7" xfId="35644" xr:uid="{00000000-0005-0000-0000-0000978A0000}"/>
    <cellStyle name="20% - Accent1 4 2 4 2 2 6 7 2" xfId="35645" xr:uid="{00000000-0005-0000-0000-0000988A0000}"/>
    <cellStyle name="20% - Accent1 4 2 4 2 2 6 8" xfId="35646" xr:uid="{00000000-0005-0000-0000-0000998A0000}"/>
    <cellStyle name="20% - Accent1 4 2 4 2 2 6 8 2" xfId="35647" xr:uid="{00000000-0005-0000-0000-00009A8A0000}"/>
    <cellStyle name="20% - Accent1 4 2 4 2 2 6 9" xfId="35648" xr:uid="{00000000-0005-0000-0000-00009B8A0000}"/>
    <cellStyle name="20% - Accent1 4 2 4 2 2 7" xfId="35649" xr:uid="{00000000-0005-0000-0000-00009C8A0000}"/>
    <cellStyle name="20% - Accent1 4 2 4 2 2 7 2" xfId="35650" xr:uid="{00000000-0005-0000-0000-00009D8A0000}"/>
    <cellStyle name="20% - Accent1 4 2 4 2 2 7 2 2" xfId="35651" xr:uid="{00000000-0005-0000-0000-00009E8A0000}"/>
    <cellStyle name="20% - Accent1 4 2 4 2 2 7 2 2 2" xfId="35652" xr:uid="{00000000-0005-0000-0000-00009F8A0000}"/>
    <cellStyle name="20% - Accent1 4 2 4 2 2 7 2 3" xfId="35653" xr:uid="{00000000-0005-0000-0000-0000A08A0000}"/>
    <cellStyle name="20% - Accent1 4 2 4 2 2 7 3" xfId="35654" xr:uid="{00000000-0005-0000-0000-0000A18A0000}"/>
    <cellStyle name="20% - Accent1 4 2 4 2 2 7 3 2" xfId="35655" xr:uid="{00000000-0005-0000-0000-0000A28A0000}"/>
    <cellStyle name="20% - Accent1 4 2 4 2 2 7 4" xfId="35656" xr:uid="{00000000-0005-0000-0000-0000A38A0000}"/>
    <cellStyle name="20% - Accent1 4 2 4 2 2 8" xfId="35657" xr:uid="{00000000-0005-0000-0000-0000A48A0000}"/>
    <cellStyle name="20% - Accent1 4 2 4 2 2 8 2" xfId="35658" xr:uid="{00000000-0005-0000-0000-0000A58A0000}"/>
    <cellStyle name="20% - Accent1 4 2 4 2 2 8 2 2" xfId="35659" xr:uid="{00000000-0005-0000-0000-0000A68A0000}"/>
    <cellStyle name="20% - Accent1 4 2 4 2 2 8 2 2 2" xfId="35660" xr:uid="{00000000-0005-0000-0000-0000A78A0000}"/>
    <cellStyle name="20% - Accent1 4 2 4 2 2 8 2 3" xfId="35661" xr:uid="{00000000-0005-0000-0000-0000A88A0000}"/>
    <cellStyle name="20% - Accent1 4 2 4 2 2 8 3" xfId="35662" xr:uid="{00000000-0005-0000-0000-0000A98A0000}"/>
    <cellStyle name="20% - Accent1 4 2 4 2 2 8 3 2" xfId="35663" xr:uid="{00000000-0005-0000-0000-0000AA8A0000}"/>
    <cellStyle name="20% - Accent1 4 2 4 2 2 8 4" xfId="35664" xr:uid="{00000000-0005-0000-0000-0000AB8A0000}"/>
    <cellStyle name="20% - Accent1 4 2 4 2 2 9" xfId="35665" xr:uid="{00000000-0005-0000-0000-0000AC8A0000}"/>
    <cellStyle name="20% - Accent1 4 2 4 2 2 9 2" xfId="35666" xr:uid="{00000000-0005-0000-0000-0000AD8A0000}"/>
    <cellStyle name="20% - Accent1 4 2 4 2 2 9 2 2" xfId="35667" xr:uid="{00000000-0005-0000-0000-0000AE8A0000}"/>
    <cellStyle name="20% - Accent1 4 2 4 2 2 9 2 2 2" xfId="35668" xr:uid="{00000000-0005-0000-0000-0000AF8A0000}"/>
    <cellStyle name="20% - Accent1 4 2 4 2 2 9 2 3" xfId="35669" xr:uid="{00000000-0005-0000-0000-0000B08A0000}"/>
    <cellStyle name="20% - Accent1 4 2 4 2 2 9 3" xfId="35670" xr:uid="{00000000-0005-0000-0000-0000B18A0000}"/>
    <cellStyle name="20% - Accent1 4 2 4 2 2 9 3 2" xfId="35671" xr:uid="{00000000-0005-0000-0000-0000B28A0000}"/>
    <cellStyle name="20% - Accent1 4 2 4 2 2 9 4" xfId="35672" xr:uid="{00000000-0005-0000-0000-0000B38A0000}"/>
    <cellStyle name="20% - Accent1 4 2 4 2 3" xfId="35673" xr:uid="{00000000-0005-0000-0000-0000B48A0000}"/>
    <cellStyle name="20% - Accent1 4 2 4 2 3 10" xfId="35674" xr:uid="{00000000-0005-0000-0000-0000B58A0000}"/>
    <cellStyle name="20% - Accent1 4 2 4 2 3 10 2" xfId="35675" xr:uid="{00000000-0005-0000-0000-0000B68A0000}"/>
    <cellStyle name="20% - Accent1 4 2 4 2 3 11" xfId="35676" xr:uid="{00000000-0005-0000-0000-0000B78A0000}"/>
    <cellStyle name="20% - Accent1 4 2 4 2 3 2" xfId="35677" xr:uid="{00000000-0005-0000-0000-0000B88A0000}"/>
    <cellStyle name="20% - Accent1 4 2 4 2 3 2 2" xfId="35678" xr:uid="{00000000-0005-0000-0000-0000B98A0000}"/>
    <cellStyle name="20% - Accent1 4 2 4 2 3 2 2 2" xfId="35679" xr:uid="{00000000-0005-0000-0000-0000BA8A0000}"/>
    <cellStyle name="20% - Accent1 4 2 4 2 3 2 2 2 2" xfId="35680" xr:uid="{00000000-0005-0000-0000-0000BB8A0000}"/>
    <cellStyle name="20% - Accent1 4 2 4 2 3 2 2 2 2 2" xfId="35681" xr:uid="{00000000-0005-0000-0000-0000BC8A0000}"/>
    <cellStyle name="20% - Accent1 4 2 4 2 3 2 2 2 3" xfId="35682" xr:uid="{00000000-0005-0000-0000-0000BD8A0000}"/>
    <cellStyle name="20% - Accent1 4 2 4 2 3 2 2 3" xfId="35683" xr:uid="{00000000-0005-0000-0000-0000BE8A0000}"/>
    <cellStyle name="20% - Accent1 4 2 4 2 3 2 2 3 2" xfId="35684" xr:uid="{00000000-0005-0000-0000-0000BF8A0000}"/>
    <cellStyle name="20% - Accent1 4 2 4 2 3 2 2 4" xfId="35685" xr:uid="{00000000-0005-0000-0000-0000C08A0000}"/>
    <cellStyle name="20% - Accent1 4 2 4 2 3 2 3" xfId="35686" xr:uid="{00000000-0005-0000-0000-0000C18A0000}"/>
    <cellStyle name="20% - Accent1 4 2 4 2 3 2 3 2" xfId="35687" xr:uid="{00000000-0005-0000-0000-0000C28A0000}"/>
    <cellStyle name="20% - Accent1 4 2 4 2 3 2 3 2 2" xfId="35688" xr:uid="{00000000-0005-0000-0000-0000C38A0000}"/>
    <cellStyle name="20% - Accent1 4 2 4 2 3 2 3 2 2 2" xfId="35689" xr:uid="{00000000-0005-0000-0000-0000C48A0000}"/>
    <cellStyle name="20% - Accent1 4 2 4 2 3 2 3 2 3" xfId="35690" xr:uid="{00000000-0005-0000-0000-0000C58A0000}"/>
    <cellStyle name="20% - Accent1 4 2 4 2 3 2 3 3" xfId="35691" xr:uid="{00000000-0005-0000-0000-0000C68A0000}"/>
    <cellStyle name="20% - Accent1 4 2 4 2 3 2 3 3 2" xfId="35692" xr:uid="{00000000-0005-0000-0000-0000C78A0000}"/>
    <cellStyle name="20% - Accent1 4 2 4 2 3 2 3 4" xfId="35693" xr:uid="{00000000-0005-0000-0000-0000C88A0000}"/>
    <cellStyle name="20% - Accent1 4 2 4 2 3 2 4" xfId="35694" xr:uid="{00000000-0005-0000-0000-0000C98A0000}"/>
    <cellStyle name="20% - Accent1 4 2 4 2 3 2 4 2" xfId="35695" xr:uid="{00000000-0005-0000-0000-0000CA8A0000}"/>
    <cellStyle name="20% - Accent1 4 2 4 2 3 2 4 2 2" xfId="35696" xr:uid="{00000000-0005-0000-0000-0000CB8A0000}"/>
    <cellStyle name="20% - Accent1 4 2 4 2 3 2 4 2 2 2" xfId="35697" xr:uid="{00000000-0005-0000-0000-0000CC8A0000}"/>
    <cellStyle name="20% - Accent1 4 2 4 2 3 2 4 2 3" xfId="35698" xr:uid="{00000000-0005-0000-0000-0000CD8A0000}"/>
    <cellStyle name="20% - Accent1 4 2 4 2 3 2 4 3" xfId="35699" xr:uid="{00000000-0005-0000-0000-0000CE8A0000}"/>
    <cellStyle name="20% - Accent1 4 2 4 2 3 2 4 3 2" xfId="35700" xr:uid="{00000000-0005-0000-0000-0000CF8A0000}"/>
    <cellStyle name="20% - Accent1 4 2 4 2 3 2 4 4" xfId="35701" xr:uid="{00000000-0005-0000-0000-0000D08A0000}"/>
    <cellStyle name="20% - Accent1 4 2 4 2 3 2 5" xfId="35702" xr:uid="{00000000-0005-0000-0000-0000D18A0000}"/>
    <cellStyle name="20% - Accent1 4 2 4 2 3 2 5 2" xfId="35703" xr:uid="{00000000-0005-0000-0000-0000D28A0000}"/>
    <cellStyle name="20% - Accent1 4 2 4 2 3 2 5 2 2" xfId="35704" xr:uid="{00000000-0005-0000-0000-0000D38A0000}"/>
    <cellStyle name="20% - Accent1 4 2 4 2 3 2 5 3" xfId="35705" xr:uid="{00000000-0005-0000-0000-0000D48A0000}"/>
    <cellStyle name="20% - Accent1 4 2 4 2 3 2 6" xfId="35706" xr:uid="{00000000-0005-0000-0000-0000D58A0000}"/>
    <cellStyle name="20% - Accent1 4 2 4 2 3 2 6 2" xfId="35707" xr:uid="{00000000-0005-0000-0000-0000D68A0000}"/>
    <cellStyle name="20% - Accent1 4 2 4 2 3 2 6 2 2" xfId="35708" xr:uid="{00000000-0005-0000-0000-0000D78A0000}"/>
    <cellStyle name="20% - Accent1 4 2 4 2 3 2 6 3" xfId="35709" xr:uid="{00000000-0005-0000-0000-0000D88A0000}"/>
    <cellStyle name="20% - Accent1 4 2 4 2 3 2 7" xfId="35710" xr:uid="{00000000-0005-0000-0000-0000D98A0000}"/>
    <cellStyle name="20% - Accent1 4 2 4 2 3 2 7 2" xfId="35711" xr:uid="{00000000-0005-0000-0000-0000DA8A0000}"/>
    <cellStyle name="20% - Accent1 4 2 4 2 3 2 8" xfId="35712" xr:uid="{00000000-0005-0000-0000-0000DB8A0000}"/>
    <cellStyle name="20% - Accent1 4 2 4 2 3 2 8 2" xfId="35713" xr:uid="{00000000-0005-0000-0000-0000DC8A0000}"/>
    <cellStyle name="20% - Accent1 4 2 4 2 3 2 9" xfId="35714" xr:uid="{00000000-0005-0000-0000-0000DD8A0000}"/>
    <cellStyle name="20% - Accent1 4 2 4 2 3 3" xfId="35715" xr:uid="{00000000-0005-0000-0000-0000DE8A0000}"/>
    <cellStyle name="20% - Accent1 4 2 4 2 3 3 2" xfId="35716" xr:uid="{00000000-0005-0000-0000-0000DF8A0000}"/>
    <cellStyle name="20% - Accent1 4 2 4 2 3 3 2 2" xfId="35717" xr:uid="{00000000-0005-0000-0000-0000E08A0000}"/>
    <cellStyle name="20% - Accent1 4 2 4 2 3 3 2 2 2" xfId="35718" xr:uid="{00000000-0005-0000-0000-0000E18A0000}"/>
    <cellStyle name="20% - Accent1 4 2 4 2 3 3 2 2 2 2" xfId="35719" xr:uid="{00000000-0005-0000-0000-0000E28A0000}"/>
    <cellStyle name="20% - Accent1 4 2 4 2 3 3 2 2 3" xfId="35720" xr:uid="{00000000-0005-0000-0000-0000E38A0000}"/>
    <cellStyle name="20% - Accent1 4 2 4 2 3 3 2 3" xfId="35721" xr:uid="{00000000-0005-0000-0000-0000E48A0000}"/>
    <cellStyle name="20% - Accent1 4 2 4 2 3 3 2 3 2" xfId="35722" xr:uid="{00000000-0005-0000-0000-0000E58A0000}"/>
    <cellStyle name="20% - Accent1 4 2 4 2 3 3 2 4" xfId="35723" xr:uid="{00000000-0005-0000-0000-0000E68A0000}"/>
    <cellStyle name="20% - Accent1 4 2 4 2 3 3 3" xfId="35724" xr:uid="{00000000-0005-0000-0000-0000E78A0000}"/>
    <cellStyle name="20% - Accent1 4 2 4 2 3 3 3 2" xfId="35725" xr:uid="{00000000-0005-0000-0000-0000E88A0000}"/>
    <cellStyle name="20% - Accent1 4 2 4 2 3 3 3 2 2" xfId="35726" xr:uid="{00000000-0005-0000-0000-0000E98A0000}"/>
    <cellStyle name="20% - Accent1 4 2 4 2 3 3 3 2 2 2" xfId="35727" xr:uid="{00000000-0005-0000-0000-0000EA8A0000}"/>
    <cellStyle name="20% - Accent1 4 2 4 2 3 3 3 2 3" xfId="35728" xr:uid="{00000000-0005-0000-0000-0000EB8A0000}"/>
    <cellStyle name="20% - Accent1 4 2 4 2 3 3 3 3" xfId="35729" xr:uid="{00000000-0005-0000-0000-0000EC8A0000}"/>
    <cellStyle name="20% - Accent1 4 2 4 2 3 3 3 3 2" xfId="35730" xr:uid="{00000000-0005-0000-0000-0000ED8A0000}"/>
    <cellStyle name="20% - Accent1 4 2 4 2 3 3 3 4" xfId="35731" xr:uid="{00000000-0005-0000-0000-0000EE8A0000}"/>
    <cellStyle name="20% - Accent1 4 2 4 2 3 3 4" xfId="35732" xr:uid="{00000000-0005-0000-0000-0000EF8A0000}"/>
    <cellStyle name="20% - Accent1 4 2 4 2 3 3 4 2" xfId="35733" xr:uid="{00000000-0005-0000-0000-0000F08A0000}"/>
    <cellStyle name="20% - Accent1 4 2 4 2 3 3 4 2 2" xfId="35734" xr:uid="{00000000-0005-0000-0000-0000F18A0000}"/>
    <cellStyle name="20% - Accent1 4 2 4 2 3 3 4 2 2 2" xfId="35735" xr:uid="{00000000-0005-0000-0000-0000F28A0000}"/>
    <cellStyle name="20% - Accent1 4 2 4 2 3 3 4 2 3" xfId="35736" xr:uid="{00000000-0005-0000-0000-0000F38A0000}"/>
    <cellStyle name="20% - Accent1 4 2 4 2 3 3 4 3" xfId="35737" xr:uid="{00000000-0005-0000-0000-0000F48A0000}"/>
    <cellStyle name="20% - Accent1 4 2 4 2 3 3 4 3 2" xfId="35738" xr:uid="{00000000-0005-0000-0000-0000F58A0000}"/>
    <cellStyle name="20% - Accent1 4 2 4 2 3 3 4 4" xfId="35739" xr:uid="{00000000-0005-0000-0000-0000F68A0000}"/>
    <cellStyle name="20% - Accent1 4 2 4 2 3 3 5" xfId="35740" xr:uid="{00000000-0005-0000-0000-0000F78A0000}"/>
    <cellStyle name="20% - Accent1 4 2 4 2 3 3 5 2" xfId="35741" xr:uid="{00000000-0005-0000-0000-0000F88A0000}"/>
    <cellStyle name="20% - Accent1 4 2 4 2 3 3 5 2 2" xfId="35742" xr:uid="{00000000-0005-0000-0000-0000F98A0000}"/>
    <cellStyle name="20% - Accent1 4 2 4 2 3 3 5 3" xfId="35743" xr:uid="{00000000-0005-0000-0000-0000FA8A0000}"/>
    <cellStyle name="20% - Accent1 4 2 4 2 3 3 6" xfId="35744" xr:uid="{00000000-0005-0000-0000-0000FB8A0000}"/>
    <cellStyle name="20% - Accent1 4 2 4 2 3 3 6 2" xfId="35745" xr:uid="{00000000-0005-0000-0000-0000FC8A0000}"/>
    <cellStyle name="20% - Accent1 4 2 4 2 3 3 6 2 2" xfId="35746" xr:uid="{00000000-0005-0000-0000-0000FD8A0000}"/>
    <cellStyle name="20% - Accent1 4 2 4 2 3 3 6 3" xfId="35747" xr:uid="{00000000-0005-0000-0000-0000FE8A0000}"/>
    <cellStyle name="20% - Accent1 4 2 4 2 3 3 7" xfId="35748" xr:uid="{00000000-0005-0000-0000-0000FF8A0000}"/>
    <cellStyle name="20% - Accent1 4 2 4 2 3 3 7 2" xfId="35749" xr:uid="{00000000-0005-0000-0000-0000008B0000}"/>
    <cellStyle name="20% - Accent1 4 2 4 2 3 3 8" xfId="35750" xr:uid="{00000000-0005-0000-0000-0000018B0000}"/>
    <cellStyle name="20% - Accent1 4 2 4 2 3 3 8 2" xfId="35751" xr:uid="{00000000-0005-0000-0000-0000028B0000}"/>
    <cellStyle name="20% - Accent1 4 2 4 2 3 3 9" xfId="35752" xr:uid="{00000000-0005-0000-0000-0000038B0000}"/>
    <cellStyle name="20% - Accent1 4 2 4 2 3 4" xfId="35753" xr:uid="{00000000-0005-0000-0000-0000048B0000}"/>
    <cellStyle name="20% - Accent1 4 2 4 2 3 4 2" xfId="35754" xr:uid="{00000000-0005-0000-0000-0000058B0000}"/>
    <cellStyle name="20% - Accent1 4 2 4 2 3 4 2 2" xfId="35755" xr:uid="{00000000-0005-0000-0000-0000068B0000}"/>
    <cellStyle name="20% - Accent1 4 2 4 2 3 4 2 2 2" xfId="35756" xr:uid="{00000000-0005-0000-0000-0000078B0000}"/>
    <cellStyle name="20% - Accent1 4 2 4 2 3 4 2 3" xfId="35757" xr:uid="{00000000-0005-0000-0000-0000088B0000}"/>
    <cellStyle name="20% - Accent1 4 2 4 2 3 4 3" xfId="35758" xr:uid="{00000000-0005-0000-0000-0000098B0000}"/>
    <cellStyle name="20% - Accent1 4 2 4 2 3 4 3 2" xfId="35759" xr:uid="{00000000-0005-0000-0000-00000A8B0000}"/>
    <cellStyle name="20% - Accent1 4 2 4 2 3 4 4" xfId="35760" xr:uid="{00000000-0005-0000-0000-00000B8B0000}"/>
    <cellStyle name="20% - Accent1 4 2 4 2 3 5" xfId="35761" xr:uid="{00000000-0005-0000-0000-00000C8B0000}"/>
    <cellStyle name="20% - Accent1 4 2 4 2 3 5 2" xfId="35762" xr:uid="{00000000-0005-0000-0000-00000D8B0000}"/>
    <cellStyle name="20% - Accent1 4 2 4 2 3 5 2 2" xfId="35763" xr:uid="{00000000-0005-0000-0000-00000E8B0000}"/>
    <cellStyle name="20% - Accent1 4 2 4 2 3 5 2 2 2" xfId="35764" xr:uid="{00000000-0005-0000-0000-00000F8B0000}"/>
    <cellStyle name="20% - Accent1 4 2 4 2 3 5 2 3" xfId="35765" xr:uid="{00000000-0005-0000-0000-0000108B0000}"/>
    <cellStyle name="20% - Accent1 4 2 4 2 3 5 3" xfId="35766" xr:uid="{00000000-0005-0000-0000-0000118B0000}"/>
    <cellStyle name="20% - Accent1 4 2 4 2 3 5 3 2" xfId="35767" xr:uid="{00000000-0005-0000-0000-0000128B0000}"/>
    <cellStyle name="20% - Accent1 4 2 4 2 3 5 4" xfId="35768" xr:uid="{00000000-0005-0000-0000-0000138B0000}"/>
    <cellStyle name="20% - Accent1 4 2 4 2 3 6" xfId="35769" xr:uid="{00000000-0005-0000-0000-0000148B0000}"/>
    <cellStyle name="20% - Accent1 4 2 4 2 3 6 2" xfId="35770" xr:uid="{00000000-0005-0000-0000-0000158B0000}"/>
    <cellStyle name="20% - Accent1 4 2 4 2 3 6 2 2" xfId="35771" xr:uid="{00000000-0005-0000-0000-0000168B0000}"/>
    <cellStyle name="20% - Accent1 4 2 4 2 3 6 2 2 2" xfId="35772" xr:uid="{00000000-0005-0000-0000-0000178B0000}"/>
    <cellStyle name="20% - Accent1 4 2 4 2 3 6 2 3" xfId="35773" xr:uid="{00000000-0005-0000-0000-0000188B0000}"/>
    <cellStyle name="20% - Accent1 4 2 4 2 3 6 3" xfId="35774" xr:uid="{00000000-0005-0000-0000-0000198B0000}"/>
    <cellStyle name="20% - Accent1 4 2 4 2 3 6 3 2" xfId="35775" xr:uid="{00000000-0005-0000-0000-00001A8B0000}"/>
    <cellStyle name="20% - Accent1 4 2 4 2 3 6 4" xfId="35776" xr:uid="{00000000-0005-0000-0000-00001B8B0000}"/>
    <cellStyle name="20% - Accent1 4 2 4 2 3 7" xfId="35777" xr:uid="{00000000-0005-0000-0000-00001C8B0000}"/>
    <cellStyle name="20% - Accent1 4 2 4 2 3 7 2" xfId="35778" xr:uid="{00000000-0005-0000-0000-00001D8B0000}"/>
    <cellStyle name="20% - Accent1 4 2 4 2 3 7 2 2" xfId="35779" xr:uid="{00000000-0005-0000-0000-00001E8B0000}"/>
    <cellStyle name="20% - Accent1 4 2 4 2 3 7 3" xfId="35780" xr:uid="{00000000-0005-0000-0000-00001F8B0000}"/>
    <cellStyle name="20% - Accent1 4 2 4 2 3 8" xfId="35781" xr:uid="{00000000-0005-0000-0000-0000208B0000}"/>
    <cellStyle name="20% - Accent1 4 2 4 2 3 8 2" xfId="35782" xr:uid="{00000000-0005-0000-0000-0000218B0000}"/>
    <cellStyle name="20% - Accent1 4 2 4 2 3 8 2 2" xfId="35783" xr:uid="{00000000-0005-0000-0000-0000228B0000}"/>
    <cellStyle name="20% - Accent1 4 2 4 2 3 8 3" xfId="35784" xr:uid="{00000000-0005-0000-0000-0000238B0000}"/>
    <cellStyle name="20% - Accent1 4 2 4 2 3 9" xfId="35785" xr:uid="{00000000-0005-0000-0000-0000248B0000}"/>
    <cellStyle name="20% - Accent1 4 2 4 2 3 9 2" xfId="35786" xr:uid="{00000000-0005-0000-0000-0000258B0000}"/>
    <cellStyle name="20% - Accent1 4 2 4 2 4" xfId="35787" xr:uid="{00000000-0005-0000-0000-0000268B0000}"/>
    <cellStyle name="20% - Accent1 4 2 4 2 4 10" xfId="35788" xr:uid="{00000000-0005-0000-0000-0000278B0000}"/>
    <cellStyle name="20% - Accent1 4 2 4 2 4 10 2" xfId="35789" xr:uid="{00000000-0005-0000-0000-0000288B0000}"/>
    <cellStyle name="20% - Accent1 4 2 4 2 4 11" xfId="35790" xr:uid="{00000000-0005-0000-0000-0000298B0000}"/>
    <cellStyle name="20% - Accent1 4 2 4 2 4 2" xfId="35791" xr:uid="{00000000-0005-0000-0000-00002A8B0000}"/>
    <cellStyle name="20% - Accent1 4 2 4 2 4 2 2" xfId="35792" xr:uid="{00000000-0005-0000-0000-00002B8B0000}"/>
    <cellStyle name="20% - Accent1 4 2 4 2 4 2 2 2" xfId="35793" xr:uid="{00000000-0005-0000-0000-00002C8B0000}"/>
    <cellStyle name="20% - Accent1 4 2 4 2 4 2 2 2 2" xfId="35794" xr:uid="{00000000-0005-0000-0000-00002D8B0000}"/>
    <cellStyle name="20% - Accent1 4 2 4 2 4 2 2 2 2 2" xfId="35795" xr:uid="{00000000-0005-0000-0000-00002E8B0000}"/>
    <cellStyle name="20% - Accent1 4 2 4 2 4 2 2 2 3" xfId="35796" xr:uid="{00000000-0005-0000-0000-00002F8B0000}"/>
    <cellStyle name="20% - Accent1 4 2 4 2 4 2 2 3" xfId="35797" xr:uid="{00000000-0005-0000-0000-0000308B0000}"/>
    <cellStyle name="20% - Accent1 4 2 4 2 4 2 2 3 2" xfId="35798" xr:uid="{00000000-0005-0000-0000-0000318B0000}"/>
    <cellStyle name="20% - Accent1 4 2 4 2 4 2 2 4" xfId="35799" xr:uid="{00000000-0005-0000-0000-0000328B0000}"/>
    <cellStyle name="20% - Accent1 4 2 4 2 4 2 3" xfId="35800" xr:uid="{00000000-0005-0000-0000-0000338B0000}"/>
    <cellStyle name="20% - Accent1 4 2 4 2 4 2 3 2" xfId="35801" xr:uid="{00000000-0005-0000-0000-0000348B0000}"/>
    <cellStyle name="20% - Accent1 4 2 4 2 4 2 3 2 2" xfId="35802" xr:uid="{00000000-0005-0000-0000-0000358B0000}"/>
    <cellStyle name="20% - Accent1 4 2 4 2 4 2 3 2 2 2" xfId="35803" xr:uid="{00000000-0005-0000-0000-0000368B0000}"/>
    <cellStyle name="20% - Accent1 4 2 4 2 4 2 3 2 3" xfId="35804" xr:uid="{00000000-0005-0000-0000-0000378B0000}"/>
    <cellStyle name="20% - Accent1 4 2 4 2 4 2 3 3" xfId="35805" xr:uid="{00000000-0005-0000-0000-0000388B0000}"/>
    <cellStyle name="20% - Accent1 4 2 4 2 4 2 3 3 2" xfId="35806" xr:uid="{00000000-0005-0000-0000-0000398B0000}"/>
    <cellStyle name="20% - Accent1 4 2 4 2 4 2 3 4" xfId="35807" xr:uid="{00000000-0005-0000-0000-00003A8B0000}"/>
    <cellStyle name="20% - Accent1 4 2 4 2 4 2 4" xfId="35808" xr:uid="{00000000-0005-0000-0000-00003B8B0000}"/>
    <cellStyle name="20% - Accent1 4 2 4 2 4 2 4 2" xfId="35809" xr:uid="{00000000-0005-0000-0000-00003C8B0000}"/>
    <cellStyle name="20% - Accent1 4 2 4 2 4 2 4 2 2" xfId="35810" xr:uid="{00000000-0005-0000-0000-00003D8B0000}"/>
    <cellStyle name="20% - Accent1 4 2 4 2 4 2 4 2 2 2" xfId="35811" xr:uid="{00000000-0005-0000-0000-00003E8B0000}"/>
    <cellStyle name="20% - Accent1 4 2 4 2 4 2 4 2 3" xfId="35812" xr:uid="{00000000-0005-0000-0000-00003F8B0000}"/>
    <cellStyle name="20% - Accent1 4 2 4 2 4 2 4 3" xfId="35813" xr:uid="{00000000-0005-0000-0000-0000408B0000}"/>
    <cellStyle name="20% - Accent1 4 2 4 2 4 2 4 3 2" xfId="35814" xr:uid="{00000000-0005-0000-0000-0000418B0000}"/>
    <cellStyle name="20% - Accent1 4 2 4 2 4 2 4 4" xfId="35815" xr:uid="{00000000-0005-0000-0000-0000428B0000}"/>
    <cellStyle name="20% - Accent1 4 2 4 2 4 2 5" xfId="35816" xr:uid="{00000000-0005-0000-0000-0000438B0000}"/>
    <cellStyle name="20% - Accent1 4 2 4 2 4 2 5 2" xfId="35817" xr:uid="{00000000-0005-0000-0000-0000448B0000}"/>
    <cellStyle name="20% - Accent1 4 2 4 2 4 2 5 2 2" xfId="35818" xr:uid="{00000000-0005-0000-0000-0000458B0000}"/>
    <cellStyle name="20% - Accent1 4 2 4 2 4 2 5 3" xfId="35819" xr:uid="{00000000-0005-0000-0000-0000468B0000}"/>
    <cellStyle name="20% - Accent1 4 2 4 2 4 2 6" xfId="35820" xr:uid="{00000000-0005-0000-0000-0000478B0000}"/>
    <cellStyle name="20% - Accent1 4 2 4 2 4 2 6 2" xfId="35821" xr:uid="{00000000-0005-0000-0000-0000488B0000}"/>
    <cellStyle name="20% - Accent1 4 2 4 2 4 2 6 2 2" xfId="35822" xr:uid="{00000000-0005-0000-0000-0000498B0000}"/>
    <cellStyle name="20% - Accent1 4 2 4 2 4 2 6 3" xfId="35823" xr:uid="{00000000-0005-0000-0000-00004A8B0000}"/>
    <cellStyle name="20% - Accent1 4 2 4 2 4 2 7" xfId="35824" xr:uid="{00000000-0005-0000-0000-00004B8B0000}"/>
    <cellStyle name="20% - Accent1 4 2 4 2 4 2 7 2" xfId="35825" xr:uid="{00000000-0005-0000-0000-00004C8B0000}"/>
    <cellStyle name="20% - Accent1 4 2 4 2 4 2 8" xfId="35826" xr:uid="{00000000-0005-0000-0000-00004D8B0000}"/>
    <cellStyle name="20% - Accent1 4 2 4 2 4 2 8 2" xfId="35827" xr:uid="{00000000-0005-0000-0000-00004E8B0000}"/>
    <cellStyle name="20% - Accent1 4 2 4 2 4 2 9" xfId="35828" xr:uid="{00000000-0005-0000-0000-00004F8B0000}"/>
    <cellStyle name="20% - Accent1 4 2 4 2 4 3" xfId="35829" xr:uid="{00000000-0005-0000-0000-0000508B0000}"/>
    <cellStyle name="20% - Accent1 4 2 4 2 4 3 2" xfId="35830" xr:uid="{00000000-0005-0000-0000-0000518B0000}"/>
    <cellStyle name="20% - Accent1 4 2 4 2 4 3 2 2" xfId="35831" xr:uid="{00000000-0005-0000-0000-0000528B0000}"/>
    <cellStyle name="20% - Accent1 4 2 4 2 4 3 2 2 2" xfId="35832" xr:uid="{00000000-0005-0000-0000-0000538B0000}"/>
    <cellStyle name="20% - Accent1 4 2 4 2 4 3 2 2 2 2" xfId="35833" xr:uid="{00000000-0005-0000-0000-0000548B0000}"/>
    <cellStyle name="20% - Accent1 4 2 4 2 4 3 2 2 3" xfId="35834" xr:uid="{00000000-0005-0000-0000-0000558B0000}"/>
    <cellStyle name="20% - Accent1 4 2 4 2 4 3 2 3" xfId="35835" xr:uid="{00000000-0005-0000-0000-0000568B0000}"/>
    <cellStyle name="20% - Accent1 4 2 4 2 4 3 2 3 2" xfId="35836" xr:uid="{00000000-0005-0000-0000-0000578B0000}"/>
    <cellStyle name="20% - Accent1 4 2 4 2 4 3 2 4" xfId="35837" xr:uid="{00000000-0005-0000-0000-0000588B0000}"/>
    <cellStyle name="20% - Accent1 4 2 4 2 4 3 3" xfId="35838" xr:uid="{00000000-0005-0000-0000-0000598B0000}"/>
    <cellStyle name="20% - Accent1 4 2 4 2 4 3 3 2" xfId="35839" xr:uid="{00000000-0005-0000-0000-00005A8B0000}"/>
    <cellStyle name="20% - Accent1 4 2 4 2 4 3 3 2 2" xfId="35840" xr:uid="{00000000-0005-0000-0000-00005B8B0000}"/>
    <cellStyle name="20% - Accent1 4 2 4 2 4 3 3 2 2 2" xfId="35841" xr:uid="{00000000-0005-0000-0000-00005C8B0000}"/>
    <cellStyle name="20% - Accent1 4 2 4 2 4 3 3 2 3" xfId="35842" xr:uid="{00000000-0005-0000-0000-00005D8B0000}"/>
    <cellStyle name="20% - Accent1 4 2 4 2 4 3 3 3" xfId="35843" xr:uid="{00000000-0005-0000-0000-00005E8B0000}"/>
    <cellStyle name="20% - Accent1 4 2 4 2 4 3 3 3 2" xfId="35844" xr:uid="{00000000-0005-0000-0000-00005F8B0000}"/>
    <cellStyle name="20% - Accent1 4 2 4 2 4 3 3 4" xfId="35845" xr:uid="{00000000-0005-0000-0000-0000608B0000}"/>
    <cellStyle name="20% - Accent1 4 2 4 2 4 3 4" xfId="35846" xr:uid="{00000000-0005-0000-0000-0000618B0000}"/>
    <cellStyle name="20% - Accent1 4 2 4 2 4 3 4 2" xfId="35847" xr:uid="{00000000-0005-0000-0000-0000628B0000}"/>
    <cellStyle name="20% - Accent1 4 2 4 2 4 3 4 2 2" xfId="35848" xr:uid="{00000000-0005-0000-0000-0000638B0000}"/>
    <cellStyle name="20% - Accent1 4 2 4 2 4 3 4 2 2 2" xfId="35849" xr:uid="{00000000-0005-0000-0000-0000648B0000}"/>
    <cellStyle name="20% - Accent1 4 2 4 2 4 3 4 2 3" xfId="35850" xr:uid="{00000000-0005-0000-0000-0000658B0000}"/>
    <cellStyle name="20% - Accent1 4 2 4 2 4 3 4 3" xfId="35851" xr:uid="{00000000-0005-0000-0000-0000668B0000}"/>
    <cellStyle name="20% - Accent1 4 2 4 2 4 3 4 3 2" xfId="35852" xr:uid="{00000000-0005-0000-0000-0000678B0000}"/>
    <cellStyle name="20% - Accent1 4 2 4 2 4 3 4 4" xfId="35853" xr:uid="{00000000-0005-0000-0000-0000688B0000}"/>
    <cellStyle name="20% - Accent1 4 2 4 2 4 3 5" xfId="35854" xr:uid="{00000000-0005-0000-0000-0000698B0000}"/>
    <cellStyle name="20% - Accent1 4 2 4 2 4 3 5 2" xfId="35855" xr:uid="{00000000-0005-0000-0000-00006A8B0000}"/>
    <cellStyle name="20% - Accent1 4 2 4 2 4 3 5 2 2" xfId="35856" xr:uid="{00000000-0005-0000-0000-00006B8B0000}"/>
    <cellStyle name="20% - Accent1 4 2 4 2 4 3 5 3" xfId="35857" xr:uid="{00000000-0005-0000-0000-00006C8B0000}"/>
    <cellStyle name="20% - Accent1 4 2 4 2 4 3 6" xfId="35858" xr:uid="{00000000-0005-0000-0000-00006D8B0000}"/>
    <cellStyle name="20% - Accent1 4 2 4 2 4 3 6 2" xfId="35859" xr:uid="{00000000-0005-0000-0000-00006E8B0000}"/>
    <cellStyle name="20% - Accent1 4 2 4 2 4 3 6 2 2" xfId="35860" xr:uid="{00000000-0005-0000-0000-00006F8B0000}"/>
    <cellStyle name="20% - Accent1 4 2 4 2 4 3 6 3" xfId="35861" xr:uid="{00000000-0005-0000-0000-0000708B0000}"/>
    <cellStyle name="20% - Accent1 4 2 4 2 4 3 7" xfId="35862" xr:uid="{00000000-0005-0000-0000-0000718B0000}"/>
    <cellStyle name="20% - Accent1 4 2 4 2 4 3 7 2" xfId="35863" xr:uid="{00000000-0005-0000-0000-0000728B0000}"/>
    <cellStyle name="20% - Accent1 4 2 4 2 4 3 8" xfId="35864" xr:uid="{00000000-0005-0000-0000-0000738B0000}"/>
    <cellStyle name="20% - Accent1 4 2 4 2 4 3 8 2" xfId="35865" xr:uid="{00000000-0005-0000-0000-0000748B0000}"/>
    <cellStyle name="20% - Accent1 4 2 4 2 4 3 9" xfId="35866" xr:uid="{00000000-0005-0000-0000-0000758B0000}"/>
    <cellStyle name="20% - Accent1 4 2 4 2 4 4" xfId="35867" xr:uid="{00000000-0005-0000-0000-0000768B0000}"/>
    <cellStyle name="20% - Accent1 4 2 4 2 4 4 2" xfId="35868" xr:uid="{00000000-0005-0000-0000-0000778B0000}"/>
    <cellStyle name="20% - Accent1 4 2 4 2 4 4 2 2" xfId="35869" xr:uid="{00000000-0005-0000-0000-0000788B0000}"/>
    <cellStyle name="20% - Accent1 4 2 4 2 4 4 2 2 2" xfId="35870" xr:uid="{00000000-0005-0000-0000-0000798B0000}"/>
    <cellStyle name="20% - Accent1 4 2 4 2 4 4 2 3" xfId="35871" xr:uid="{00000000-0005-0000-0000-00007A8B0000}"/>
    <cellStyle name="20% - Accent1 4 2 4 2 4 4 3" xfId="35872" xr:uid="{00000000-0005-0000-0000-00007B8B0000}"/>
    <cellStyle name="20% - Accent1 4 2 4 2 4 4 3 2" xfId="35873" xr:uid="{00000000-0005-0000-0000-00007C8B0000}"/>
    <cellStyle name="20% - Accent1 4 2 4 2 4 4 4" xfId="35874" xr:uid="{00000000-0005-0000-0000-00007D8B0000}"/>
    <cellStyle name="20% - Accent1 4 2 4 2 4 5" xfId="35875" xr:uid="{00000000-0005-0000-0000-00007E8B0000}"/>
    <cellStyle name="20% - Accent1 4 2 4 2 4 5 2" xfId="35876" xr:uid="{00000000-0005-0000-0000-00007F8B0000}"/>
    <cellStyle name="20% - Accent1 4 2 4 2 4 5 2 2" xfId="35877" xr:uid="{00000000-0005-0000-0000-0000808B0000}"/>
    <cellStyle name="20% - Accent1 4 2 4 2 4 5 2 2 2" xfId="35878" xr:uid="{00000000-0005-0000-0000-0000818B0000}"/>
    <cellStyle name="20% - Accent1 4 2 4 2 4 5 2 3" xfId="35879" xr:uid="{00000000-0005-0000-0000-0000828B0000}"/>
    <cellStyle name="20% - Accent1 4 2 4 2 4 5 3" xfId="35880" xr:uid="{00000000-0005-0000-0000-0000838B0000}"/>
    <cellStyle name="20% - Accent1 4 2 4 2 4 5 3 2" xfId="35881" xr:uid="{00000000-0005-0000-0000-0000848B0000}"/>
    <cellStyle name="20% - Accent1 4 2 4 2 4 5 4" xfId="35882" xr:uid="{00000000-0005-0000-0000-0000858B0000}"/>
    <cellStyle name="20% - Accent1 4 2 4 2 4 6" xfId="35883" xr:uid="{00000000-0005-0000-0000-0000868B0000}"/>
    <cellStyle name="20% - Accent1 4 2 4 2 4 6 2" xfId="35884" xr:uid="{00000000-0005-0000-0000-0000878B0000}"/>
    <cellStyle name="20% - Accent1 4 2 4 2 4 6 2 2" xfId="35885" xr:uid="{00000000-0005-0000-0000-0000888B0000}"/>
    <cellStyle name="20% - Accent1 4 2 4 2 4 6 2 2 2" xfId="35886" xr:uid="{00000000-0005-0000-0000-0000898B0000}"/>
    <cellStyle name="20% - Accent1 4 2 4 2 4 6 2 3" xfId="35887" xr:uid="{00000000-0005-0000-0000-00008A8B0000}"/>
    <cellStyle name="20% - Accent1 4 2 4 2 4 6 3" xfId="35888" xr:uid="{00000000-0005-0000-0000-00008B8B0000}"/>
    <cellStyle name="20% - Accent1 4 2 4 2 4 6 3 2" xfId="35889" xr:uid="{00000000-0005-0000-0000-00008C8B0000}"/>
    <cellStyle name="20% - Accent1 4 2 4 2 4 6 4" xfId="35890" xr:uid="{00000000-0005-0000-0000-00008D8B0000}"/>
    <cellStyle name="20% - Accent1 4 2 4 2 4 7" xfId="35891" xr:uid="{00000000-0005-0000-0000-00008E8B0000}"/>
    <cellStyle name="20% - Accent1 4 2 4 2 4 7 2" xfId="35892" xr:uid="{00000000-0005-0000-0000-00008F8B0000}"/>
    <cellStyle name="20% - Accent1 4 2 4 2 4 7 2 2" xfId="35893" xr:uid="{00000000-0005-0000-0000-0000908B0000}"/>
    <cellStyle name="20% - Accent1 4 2 4 2 4 7 3" xfId="35894" xr:uid="{00000000-0005-0000-0000-0000918B0000}"/>
    <cellStyle name="20% - Accent1 4 2 4 2 4 8" xfId="35895" xr:uid="{00000000-0005-0000-0000-0000928B0000}"/>
    <cellStyle name="20% - Accent1 4 2 4 2 4 8 2" xfId="35896" xr:uid="{00000000-0005-0000-0000-0000938B0000}"/>
    <cellStyle name="20% - Accent1 4 2 4 2 4 8 2 2" xfId="35897" xr:uid="{00000000-0005-0000-0000-0000948B0000}"/>
    <cellStyle name="20% - Accent1 4 2 4 2 4 8 3" xfId="35898" xr:uid="{00000000-0005-0000-0000-0000958B0000}"/>
    <cellStyle name="20% - Accent1 4 2 4 2 4 9" xfId="35899" xr:uid="{00000000-0005-0000-0000-0000968B0000}"/>
    <cellStyle name="20% - Accent1 4 2 4 2 4 9 2" xfId="35900" xr:uid="{00000000-0005-0000-0000-0000978B0000}"/>
    <cellStyle name="20% - Accent1 4 2 4 2 5" xfId="35901" xr:uid="{00000000-0005-0000-0000-0000988B0000}"/>
    <cellStyle name="20% - Accent1 4 2 4 2 5 10" xfId="35902" xr:uid="{00000000-0005-0000-0000-0000998B0000}"/>
    <cellStyle name="20% - Accent1 4 2 4 2 5 10 2" xfId="35903" xr:uid="{00000000-0005-0000-0000-00009A8B0000}"/>
    <cellStyle name="20% - Accent1 4 2 4 2 5 11" xfId="35904" xr:uid="{00000000-0005-0000-0000-00009B8B0000}"/>
    <cellStyle name="20% - Accent1 4 2 4 2 5 2" xfId="35905" xr:uid="{00000000-0005-0000-0000-00009C8B0000}"/>
    <cellStyle name="20% - Accent1 4 2 4 2 5 2 2" xfId="35906" xr:uid="{00000000-0005-0000-0000-00009D8B0000}"/>
    <cellStyle name="20% - Accent1 4 2 4 2 5 2 2 2" xfId="35907" xr:uid="{00000000-0005-0000-0000-00009E8B0000}"/>
    <cellStyle name="20% - Accent1 4 2 4 2 5 2 2 2 2" xfId="35908" xr:uid="{00000000-0005-0000-0000-00009F8B0000}"/>
    <cellStyle name="20% - Accent1 4 2 4 2 5 2 2 2 2 2" xfId="35909" xr:uid="{00000000-0005-0000-0000-0000A08B0000}"/>
    <cellStyle name="20% - Accent1 4 2 4 2 5 2 2 2 3" xfId="35910" xr:uid="{00000000-0005-0000-0000-0000A18B0000}"/>
    <cellStyle name="20% - Accent1 4 2 4 2 5 2 2 3" xfId="35911" xr:uid="{00000000-0005-0000-0000-0000A28B0000}"/>
    <cellStyle name="20% - Accent1 4 2 4 2 5 2 2 3 2" xfId="35912" xr:uid="{00000000-0005-0000-0000-0000A38B0000}"/>
    <cellStyle name="20% - Accent1 4 2 4 2 5 2 2 4" xfId="35913" xr:uid="{00000000-0005-0000-0000-0000A48B0000}"/>
    <cellStyle name="20% - Accent1 4 2 4 2 5 2 3" xfId="35914" xr:uid="{00000000-0005-0000-0000-0000A58B0000}"/>
    <cellStyle name="20% - Accent1 4 2 4 2 5 2 3 2" xfId="35915" xr:uid="{00000000-0005-0000-0000-0000A68B0000}"/>
    <cellStyle name="20% - Accent1 4 2 4 2 5 2 3 2 2" xfId="35916" xr:uid="{00000000-0005-0000-0000-0000A78B0000}"/>
    <cellStyle name="20% - Accent1 4 2 4 2 5 2 3 2 2 2" xfId="35917" xr:uid="{00000000-0005-0000-0000-0000A88B0000}"/>
    <cellStyle name="20% - Accent1 4 2 4 2 5 2 3 2 3" xfId="35918" xr:uid="{00000000-0005-0000-0000-0000A98B0000}"/>
    <cellStyle name="20% - Accent1 4 2 4 2 5 2 3 3" xfId="35919" xr:uid="{00000000-0005-0000-0000-0000AA8B0000}"/>
    <cellStyle name="20% - Accent1 4 2 4 2 5 2 3 3 2" xfId="35920" xr:uid="{00000000-0005-0000-0000-0000AB8B0000}"/>
    <cellStyle name="20% - Accent1 4 2 4 2 5 2 3 4" xfId="35921" xr:uid="{00000000-0005-0000-0000-0000AC8B0000}"/>
    <cellStyle name="20% - Accent1 4 2 4 2 5 2 4" xfId="35922" xr:uid="{00000000-0005-0000-0000-0000AD8B0000}"/>
    <cellStyle name="20% - Accent1 4 2 4 2 5 2 4 2" xfId="35923" xr:uid="{00000000-0005-0000-0000-0000AE8B0000}"/>
    <cellStyle name="20% - Accent1 4 2 4 2 5 2 4 2 2" xfId="35924" xr:uid="{00000000-0005-0000-0000-0000AF8B0000}"/>
    <cellStyle name="20% - Accent1 4 2 4 2 5 2 4 2 2 2" xfId="35925" xr:uid="{00000000-0005-0000-0000-0000B08B0000}"/>
    <cellStyle name="20% - Accent1 4 2 4 2 5 2 4 2 3" xfId="35926" xr:uid="{00000000-0005-0000-0000-0000B18B0000}"/>
    <cellStyle name="20% - Accent1 4 2 4 2 5 2 4 3" xfId="35927" xr:uid="{00000000-0005-0000-0000-0000B28B0000}"/>
    <cellStyle name="20% - Accent1 4 2 4 2 5 2 4 3 2" xfId="35928" xr:uid="{00000000-0005-0000-0000-0000B38B0000}"/>
    <cellStyle name="20% - Accent1 4 2 4 2 5 2 4 4" xfId="35929" xr:uid="{00000000-0005-0000-0000-0000B48B0000}"/>
    <cellStyle name="20% - Accent1 4 2 4 2 5 2 5" xfId="35930" xr:uid="{00000000-0005-0000-0000-0000B58B0000}"/>
    <cellStyle name="20% - Accent1 4 2 4 2 5 2 5 2" xfId="35931" xr:uid="{00000000-0005-0000-0000-0000B68B0000}"/>
    <cellStyle name="20% - Accent1 4 2 4 2 5 2 5 2 2" xfId="35932" xr:uid="{00000000-0005-0000-0000-0000B78B0000}"/>
    <cellStyle name="20% - Accent1 4 2 4 2 5 2 5 3" xfId="35933" xr:uid="{00000000-0005-0000-0000-0000B88B0000}"/>
    <cellStyle name="20% - Accent1 4 2 4 2 5 2 6" xfId="35934" xr:uid="{00000000-0005-0000-0000-0000B98B0000}"/>
    <cellStyle name="20% - Accent1 4 2 4 2 5 2 6 2" xfId="35935" xr:uid="{00000000-0005-0000-0000-0000BA8B0000}"/>
    <cellStyle name="20% - Accent1 4 2 4 2 5 2 6 2 2" xfId="35936" xr:uid="{00000000-0005-0000-0000-0000BB8B0000}"/>
    <cellStyle name="20% - Accent1 4 2 4 2 5 2 6 3" xfId="35937" xr:uid="{00000000-0005-0000-0000-0000BC8B0000}"/>
    <cellStyle name="20% - Accent1 4 2 4 2 5 2 7" xfId="35938" xr:uid="{00000000-0005-0000-0000-0000BD8B0000}"/>
    <cellStyle name="20% - Accent1 4 2 4 2 5 2 7 2" xfId="35939" xr:uid="{00000000-0005-0000-0000-0000BE8B0000}"/>
    <cellStyle name="20% - Accent1 4 2 4 2 5 2 8" xfId="35940" xr:uid="{00000000-0005-0000-0000-0000BF8B0000}"/>
    <cellStyle name="20% - Accent1 4 2 4 2 5 2 8 2" xfId="35941" xr:uid="{00000000-0005-0000-0000-0000C08B0000}"/>
    <cellStyle name="20% - Accent1 4 2 4 2 5 2 9" xfId="35942" xr:uid="{00000000-0005-0000-0000-0000C18B0000}"/>
    <cellStyle name="20% - Accent1 4 2 4 2 5 3" xfId="35943" xr:uid="{00000000-0005-0000-0000-0000C28B0000}"/>
    <cellStyle name="20% - Accent1 4 2 4 2 5 3 2" xfId="35944" xr:uid="{00000000-0005-0000-0000-0000C38B0000}"/>
    <cellStyle name="20% - Accent1 4 2 4 2 5 3 2 2" xfId="35945" xr:uid="{00000000-0005-0000-0000-0000C48B0000}"/>
    <cellStyle name="20% - Accent1 4 2 4 2 5 3 2 2 2" xfId="35946" xr:uid="{00000000-0005-0000-0000-0000C58B0000}"/>
    <cellStyle name="20% - Accent1 4 2 4 2 5 3 2 2 2 2" xfId="35947" xr:uid="{00000000-0005-0000-0000-0000C68B0000}"/>
    <cellStyle name="20% - Accent1 4 2 4 2 5 3 2 2 3" xfId="35948" xr:uid="{00000000-0005-0000-0000-0000C78B0000}"/>
    <cellStyle name="20% - Accent1 4 2 4 2 5 3 2 3" xfId="35949" xr:uid="{00000000-0005-0000-0000-0000C88B0000}"/>
    <cellStyle name="20% - Accent1 4 2 4 2 5 3 2 3 2" xfId="35950" xr:uid="{00000000-0005-0000-0000-0000C98B0000}"/>
    <cellStyle name="20% - Accent1 4 2 4 2 5 3 2 4" xfId="35951" xr:uid="{00000000-0005-0000-0000-0000CA8B0000}"/>
    <cellStyle name="20% - Accent1 4 2 4 2 5 3 3" xfId="35952" xr:uid="{00000000-0005-0000-0000-0000CB8B0000}"/>
    <cellStyle name="20% - Accent1 4 2 4 2 5 3 3 2" xfId="35953" xr:uid="{00000000-0005-0000-0000-0000CC8B0000}"/>
    <cellStyle name="20% - Accent1 4 2 4 2 5 3 3 2 2" xfId="35954" xr:uid="{00000000-0005-0000-0000-0000CD8B0000}"/>
    <cellStyle name="20% - Accent1 4 2 4 2 5 3 3 2 2 2" xfId="35955" xr:uid="{00000000-0005-0000-0000-0000CE8B0000}"/>
    <cellStyle name="20% - Accent1 4 2 4 2 5 3 3 2 3" xfId="35956" xr:uid="{00000000-0005-0000-0000-0000CF8B0000}"/>
    <cellStyle name="20% - Accent1 4 2 4 2 5 3 3 3" xfId="35957" xr:uid="{00000000-0005-0000-0000-0000D08B0000}"/>
    <cellStyle name="20% - Accent1 4 2 4 2 5 3 3 3 2" xfId="35958" xr:uid="{00000000-0005-0000-0000-0000D18B0000}"/>
    <cellStyle name="20% - Accent1 4 2 4 2 5 3 3 4" xfId="35959" xr:uid="{00000000-0005-0000-0000-0000D28B0000}"/>
    <cellStyle name="20% - Accent1 4 2 4 2 5 3 4" xfId="35960" xr:uid="{00000000-0005-0000-0000-0000D38B0000}"/>
    <cellStyle name="20% - Accent1 4 2 4 2 5 3 4 2" xfId="35961" xr:uid="{00000000-0005-0000-0000-0000D48B0000}"/>
    <cellStyle name="20% - Accent1 4 2 4 2 5 3 4 2 2" xfId="35962" xr:uid="{00000000-0005-0000-0000-0000D58B0000}"/>
    <cellStyle name="20% - Accent1 4 2 4 2 5 3 4 2 2 2" xfId="35963" xr:uid="{00000000-0005-0000-0000-0000D68B0000}"/>
    <cellStyle name="20% - Accent1 4 2 4 2 5 3 4 2 3" xfId="35964" xr:uid="{00000000-0005-0000-0000-0000D78B0000}"/>
    <cellStyle name="20% - Accent1 4 2 4 2 5 3 4 3" xfId="35965" xr:uid="{00000000-0005-0000-0000-0000D88B0000}"/>
    <cellStyle name="20% - Accent1 4 2 4 2 5 3 4 3 2" xfId="35966" xr:uid="{00000000-0005-0000-0000-0000D98B0000}"/>
    <cellStyle name="20% - Accent1 4 2 4 2 5 3 4 4" xfId="35967" xr:uid="{00000000-0005-0000-0000-0000DA8B0000}"/>
    <cellStyle name="20% - Accent1 4 2 4 2 5 3 5" xfId="35968" xr:uid="{00000000-0005-0000-0000-0000DB8B0000}"/>
    <cellStyle name="20% - Accent1 4 2 4 2 5 3 5 2" xfId="35969" xr:uid="{00000000-0005-0000-0000-0000DC8B0000}"/>
    <cellStyle name="20% - Accent1 4 2 4 2 5 3 5 2 2" xfId="35970" xr:uid="{00000000-0005-0000-0000-0000DD8B0000}"/>
    <cellStyle name="20% - Accent1 4 2 4 2 5 3 5 3" xfId="35971" xr:uid="{00000000-0005-0000-0000-0000DE8B0000}"/>
    <cellStyle name="20% - Accent1 4 2 4 2 5 3 6" xfId="35972" xr:uid="{00000000-0005-0000-0000-0000DF8B0000}"/>
    <cellStyle name="20% - Accent1 4 2 4 2 5 3 6 2" xfId="35973" xr:uid="{00000000-0005-0000-0000-0000E08B0000}"/>
    <cellStyle name="20% - Accent1 4 2 4 2 5 3 6 2 2" xfId="35974" xr:uid="{00000000-0005-0000-0000-0000E18B0000}"/>
    <cellStyle name="20% - Accent1 4 2 4 2 5 3 6 3" xfId="35975" xr:uid="{00000000-0005-0000-0000-0000E28B0000}"/>
    <cellStyle name="20% - Accent1 4 2 4 2 5 3 7" xfId="35976" xr:uid="{00000000-0005-0000-0000-0000E38B0000}"/>
    <cellStyle name="20% - Accent1 4 2 4 2 5 3 7 2" xfId="35977" xr:uid="{00000000-0005-0000-0000-0000E48B0000}"/>
    <cellStyle name="20% - Accent1 4 2 4 2 5 3 8" xfId="35978" xr:uid="{00000000-0005-0000-0000-0000E58B0000}"/>
    <cellStyle name="20% - Accent1 4 2 4 2 5 3 8 2" xfId="35979" xr:uid="{00000000-0005-0000-0000-0000E68B0000}"/>
    <cellStyle name="20% - Accent1 4 2 4 2 5 3 9" xfId="35980" xr:uid="{00000000-0005-0000-0000-0000E78B0000}"/>
    <cellStyle name="20% - Accent1 4 2 4 2 5 4" xfId="35981" xr:uid="{00000000-0005-0000-0000-0000E88B0000}"/>
    <cellStyle name="20% - Accent1 4 2 4 2 5 4 2" xfId="35982" xr:uid="{00000000-0005-0000-0000-0000E98B0000}"/>
    <cellStyle name="20% - Accent1 4 2 4 2 5 4 2 2" xfId="35983" xr:uid="{00000000-0005-0000-0000-0000EA8B0000}"/>
    <cellStyle name="20% - Accent1 4 2 4 2 5 4 2 2 2" xfId="35984" xr:uid="{00000000-0005-0000-0000-0000EB8B0000}"/>
    <cellStyle name="20% - Accent1 4 2 4 2 5 4 2 3" xfId="35985" xr:uid="{00000000-0005-0000-0000-0000EC8B0000}"/>
    <cellStyle name="20% - Accent1 4 2 4 2 5 4 3" xfId="35986" xr:uid="{00000000-0005-0000-0000-0000ED8B0000}"/>
    <cellStyle name="20% - Accent1 4 2 4 2 5 4 3 2" xfId="35987" xr:uid="{00000000-0005-0000-0000-0000EE8B0000}"/>
    <cellStyle name="20% - Accent1 4 2 4 2 5 4 4" xfId="35988" xr:uid="{00000000-0005-0000-0000-0000EF8B0000}"/>
    <cellStyle name="20% - Accent1 4 2 4 2 5 5" xfId="35989" xr:uid="{00000000-0005-0000-0000-0000F08B0000}"/>
    <cellStyle name="20% - Accent1 4 2 4 2 5 5 2" xfId="35990" xr:uid="{00000000-0005-0000-0000-0000F18B0000}"/>
    <cellStyle name="20% - Accent1 4 2 4 2 5 5 2 2" xfId="35991" xr:uid="{00000000-0005-0000-0000-0000F28B0000}"/>
    <cellStyle name="20% - Accent1 4 2 4 2 5 5 2 2 2" xfId="35992" xr:uid="{00000000-0005-0000-0000-0000F38B0000}"/>
    <cellStyle name="20% - Accent1 4 2 4 2 5 5 2 3" xfId="35993" xr:uid="{00000000-0005-0000-0000-0000F48B0000}"/>
    <cellStyle name="20% - Accent1 4 2 4 2 5 5 3" xfId="35994" xr:uid="{00000000-0005-0000-0000-0000F58B0000}"/>
    <cellStyle name="20% - Accent1 4 2 4 2 5 5 3 2" xfId="35995" xr:uid="{00000000-0005-0000-0000-0000F68B0000}"/>
    <cellStyle name="20% - Accent1 4 2 4 2 5 5 4" xfId="35996" xr:uid="{00000000-0005-0000-0000-0000F78B0000}"/>
    <cellStyle name="20% - Accent1 4 2 4 2 5 6" xfId="35997" xr:uid="{00000000-0005-0000-0000-0000F88B0000}"/>
    <cellStyle name="20% - Accent1 4 2 4 2 5 6 2" xfId="35998" xr:uid="{00000000-0005-0000-0000-0000F98B0000}"/>
    <cellStyle name="20% - Accent1 4 2 4 2 5 6 2 2" xfId="35999" xr:uid="{00000000-0005-0000-0000-0000FA8B0000}"/>
    <cellStyle name="20% - Accent1 4 2 4 2 5 6 2 2 2" xfId="36000" xr:uid="{00000000-0005-0000-0000-0000FB8B0000}"/>
    <cellStyle name="20% - Accent1 4 2 4 2 5 6 2 3" xfId="36001" xr:uid="{00000000-0005-0000-0000-0000FC8B0000}"/>
    <cellStyle name="20% - Accent1 4 2 4 2 5 6 3" xfId="36002" xr:uid="{00000000-0005-0000-0000-0000FD8B0000}"/>
    <cellStyle name="20% - Accent1 4 2 4 2 5 6 3 2" xfId="36003" xr:uid="{00000000-0005-0000-0000-0000FE8B0000}"/>
    <cellStyle name="20% - Accent1 4 2 4 2 5 6 4" xfId="36004" xr:uid="{00000000-0005-0000-0000-0000FF8B0000}"/>
    <cellStyle name="20% - Accent1 4 2 4 2 5 7" xfId="36005" xr:uid="{00000000-0005-0000-0000-0000008C0000}"/>
    <cellStyle name="20% - Accent1 4 2 4 2 5 7 2" xfId="36006" xr:uid="{00000000-0005-0000-0000-0000018C0000}"/>
    <cellStyle name="20% - Accent1 4 2 4 2 5 7 2 2" xfId="36007" xr:uid="{00000000-0005-0000-0000-0000028C0000}"/>
    <cellStyle name="20% - Accent1 4 2 4 2 5 7 3" xfId="36008" xr:uid="{00000000-0005-0000-0000-0000038C0000}"/>
    <cellStyle name="20% - Accent1 4 2 4 2 5 8" xfId="36009" xr:uid="{00000000-0005-0000-0000-0000048C0000}"/>
    <cellStyle name="20% - Accent1 4 2 4 2 5 8 2" xfId="36010" xr:uid="{00000000-0005-0000-0000-0000058C0000}"/>
    <cellStyle name="20% - Accent1 4 2 4 2 5 8 2 2" xfId="36011" xr:uid="{00000000-0005-0000-0000-0000068C0000}"/>
    <cellStyle name="20% - Accent1 4 2 4 2 5 8 3" xfId="36012" xr:uid="{00000000-0005-0000-0000-0000078C0000}"/>
    <cellStyle name="20% - Accent1 4 2 4 2 5 9" xfId="36013" xr:uid="{00000000-0005-0000-0000-0000088C0000}"/>
    <cellStyle name="20% - Accent1 4 2 4 2 5 9 2" xfId="36014" xr:uid="{00000000-0005-0000-0000-0000098C0000}"/>
    <cellStyle name="20% - Accent1 4 2 4 2 6" xfId="36015" xr:uid="{00000000-0005-0000-0000-00000A8C0000}"/>
    <cellStyle name="20% - Accent1 4 2 4 2 6 2" xfId="36016" xr:uid="{00000000-0005-0000-0000-00000B8C0000}"/>
    <cellStyle name="20% - Accent1 4 2 4 2 6 2 2" xfId="36017" xr:uid="{00000000-0005-0000-0000-00000C8C0000}"/>
    <cellStyle name="20% - Accent1 4 2 4 2 6 2 2 2" xfId="36018" xr:uid="{00000000-0005-0000-0000-00000D8C0000}"/>
    <cellStyle name="20% - Accent1 4 2 4 2 6 2 2 2 2" xfId="36019" xr:uid="{00000000-0005-0000-0000-00000E8C0000}"/>
    <cellStyle name="20% - Accent1 4 2 4 2 6 2 2 3" xfId="36020" xr:uid="{00000000-0005-0000-0000-00000F8C0000}"/>
    <cellStyle name="20% - Accent1 4 2 4 2 6 2 3" xfId="36021" xr:uid="{00000000-0005-0000-0000-0000108C0000}"/>
    <cellStyle name="20% - Accent1 4 2 4 2 6 2 3 2" xfId="36022" xr:uid="{00000000-0005-0000-0000-0000118C0000}"/>
    <cellStyle name="20% - Accent1 4 2 4 2 6 2 4" xfId="36023" xr:uid="{00000000-0005-0000-0000-0000128C0000}"/>
    <cellStyle name="20% - Accent1 4 2 4 2 6 3" xfId="36024" xr:uid="{00000000-0005-0000-0000-0000138C0000}"/>
    <cellStyle name="20% - Accent1 4 2 4 2 6 3 2" xfId="36025" xr:uid="{00000000-0005-0000-0000-0000148C0000}"/>
    <cellStyle name="20% - Accent1 4 2 4 2 6 3 2 2" xfId="36026" xr:uid="{00000000-0005-0000-0000-0000158C0000}"/>
    <cellStyle name="20% - Accent1 4 2 4 2 6 3 2 2 2" xfId="36027" xr:uid="{00000000-0005-0000-0000-0000168C0000}"/>
    <cellStyle name="20% - Accent1 4 2 4 2 6 3 2 3" xfId="36028" xr:uid="{00000000-0005-0000-0000-0000178C0000}"/>
    <cellStyle name="20% - Accent1 4 2 4 2 6 3 3" xfId="36029" xr:uid="{00000000-0005-0000-0000-0000188C0000}"/>
    <cellStyle name="20% - Accent1 4 2 4 2 6 3 3 2" xfId="36030" xr:uid="{00000000-0005-0000-0000-0000198C0000}"/>
    <cellStyle name="20% - Accent1 4 2 4 2 6 3 4" xfId="36031" xr:uid="{00000000-0005-0000-0000-00001A8C0000}"/>
    <cellStyle name="20% - Accent1 4 2 4 2 6 4" xfId="36032" xr:uid="{00000000-0005-0000-0000-00001B8C0000}"/>
    <cellStyle name="20% - Accent1 4 2 4 2 6 4 2" xfId="36033" xr:uid="{00000000-0005-0000-0000-00001C8C0000}"/>
    <cellStyle name="20% - Accent1 4 2 4 2 6 4 2 2" xfId="36034" xr:uid="{00000000-0005-0000-0000-00001D8C0000}"/>
    <cellStyle name="20% - Accent1 4 2 4 2 6 4 2 2 2" xfId="36035" xr:uid="{00000000-0005-0000-0000-00001E8C0000}"/>
    <cellStyle name="20% - Accent1 4 2 4 2 6 4 2 3" xfId="36036" xr:uid="{00000000-0005-0000-0000-00001F8C0000}"/>
    <cellStyle name="20% - Accent1 4 2 4 2 6 4 3" xfId="36037" xr:uid="{00000000-0005-0000-0000-0000208C0000}"/>
    <cellStyle name="20% - Accent1 4 2 4 2 6 4 3 2" xfId="36038" xr:uid="{00000000-0005-0000-0000-0000218C0000}"/>
    <cellStyle name="20% - Accent1 4 2 4 2 6 4 4" xfId="36039" xr:uid="{00000000-0005-0000-0000-0000228C0000}"/>
    <cellStyle name="20% - Accent1 4 2 4 2 6 5" xfId="36040" xr:uid="{00000000-0005-0000-0000-0000238C0000}"/>
    <cellStyle name="20% - Accent1 4 2 4 2 6 5 2" xfId="36041" xr:uid="{00000000-0005-0000-0000-0000248C0000}"/>
    <cellStyle name="20% - Accent1 4 2 4 2 6 5 2 2" xfId="36042" xr:uid="{00000000-0005-0000-0000-0000258C0000}"/>
    <cellStyle name="20% - Accent1 4 2 4 2 6 5 3" xfId="36043" xr:uid="{00000000-0005-0000-0000-0000268C0000}"/>
    <cellStyle name="20% - Accent1 4 2 4 2 6 6" xfId="36044" xr:uid="{00000000-0005-0000-0000-0000278C0000}"/>
    <cellStyle name="20% - Accent1 4 2 4 2 6 6 2" xfId="36045" xr:uid="{00000000-0005-0000-0000-0000288C0000}"/>
    <cellStyle name="20% - Accent1 4 2 4 2 6 6 2 2" xfId="36046" xr:uid="{00000000-0005-0000-0000-0000298C0000}"/>
    <cellStyle name="20% - Accent1 4 2 4 2 6 6 3" xfId="36047" xr:uid="{00000000-0005-0000-0000-00002A8C0000}"/>
    <cellStyle name="20% - Accent1 4 2 4 2 6 7" xfId="36048" xr:uid="{00000000-0005-0000-0000-00002B8C0000}"/>
    <cellStyle name="20% - Accent1 4 2 4 2 6 7 2" xfId="36049" xr:uid="{00000000-0005-0000-0000-00002C8C0000}"/>
    <cellStyle name="20% - Accent1 4 2 4 2 6 8" xfId="36050" xr:uid="{00000000-0005-0000-0000-00002D8C0000}"/>
    <cellStyle name="20% - Accent1 4 2 4 2 6 8 2" xfId="36051" xr:uid="{00000000-0005-0000-0000-00002E8C0000}"/>
    <cellStyle name="20% - Accent1 4 2 4 2 6 9" xfId="36052" xr:uid="{00000000-0005-0000-0000-00002F8C0000}"/>
    <cellStyle name="20% - Accent1 4 2 4 2 7" xfId="36053" xr:uid="{00000000-0005-0000-0000-0000308C0000}"/>
    <cellStyle name="20% - Accent1 4 2 4 2 7 2" xfId="36054" xr:uid="{00000000-0005-0000-0000-0000318C0000}"/>
    <cellStyle name="20% - Accent1 4 2 4 2 7 2 2" xfId="36055" xr:uid="{00000000-0005-0000-0000-0000328C0000}"/>
    <cellStyle name="20% - Accent1 4 2 4 2 7 2 2 2" xfId="36056" xr:uid="{00000000-0005-0000-0000-0000338C0000}"/>
    <cellStyle name="20% - Accent1 4 2 4 2 7 2 2 2 2" xfId="36057" xr:uid="{00000000-0005-0000-0000-0000348C0000}"/>
    <cellStyle name="20% - Accent1 4 2 4 2 7 2 2 3" xfId="36058" xr:uid="{00000000-0005-0000-0000-0000358C0000}"/>
    <cellStyle name="20% - Accent1 4 2 4 2 7 2 3" xfId="36059" xr:uid="{00000000-0005-0000-0000-0000368C0000}"/>
    <cellStyle name="20% - Accent1 4 2 4 2 7 2 3 2" xfId="36060" xr:uid="{00000000-0005-0000-0000-0000378C0000}"/>
    <cellStyle name="20% - Accent1 4 2 4 2 7 2 4" xfId="36061" xr:uid="{00000000-0005-0000-0000-0000388C0000}"/>
    <cellStyle name="20% - Accent1 4 2 4 2 7 3" xfId="36062" xr:uid="{00000000-0005-0000-0000-0000398C0000}"/>
    <cellStyle name="20% - Accent1 4 2 4 2 7 3 2" xfId="36063" xr:uid="{00000000-0005-0000-0000-00003A8C0000}"/>
    <cellStyle name="20% - Accent1 4 2 4 2 7 3 2 2" xfId="36064" xr:uid="{00000000-0005-0000-0000-00003B8C0000}"/>
    <cellStyle name="20% - Accent1 4 2 4 2 7 3 2 2 2" xfId="36065" xr:uid="{00000000-0005-0000-0000-00003C8C0000}"/>
    <cellStyle name="20% - Accent1 4 2 4 2 7 3 2 3" xfId="36066" xr:uid="{00000000-0005-0000-0000-00003D8C0000}"/>
    <cellStyle name="20% - Accent1 4 2 4 2 7 3 3" xfId="36067" xr:uid="{00000000-0005-0000-0000-00003E8C0000}"/>
    <cellStyle name="20% - Accent1 4 2 4 2 7 3 3 2" xfId="36068" xr:uid="{00000000-0005-0000-0000-00003F8C0000}"/>
    <cellStyle name="20% - Accent1 4 2 4 2 7 3 4" xfId="36069" xr:uid="{00000000-0005-0000-0000-0000408C0000}"/>
    <cellStyle name="20% - Accent1 4 2 4 2 7 4" xfId="36070" xr:uid="{00000000-0005-0000-0000-0000418C0000}"/>
    <cellStyle name="20% - Accent1 4 2 4 2 7 4 2" xfId="36071" xr:uid="{00000000-0005-0000-0000-0000428C0000}"/>
    <cellStyle name="20% - Accent1 4 2 4 2 7 4 2 2" xfId="36072" xr:uid="{00000000-0005-0000-0000-0000438C0000}"/>
    <cellStyle name="20% - Accent1 4 2 4 2 7 4 2 2 2" xfId="36073" xr:uid="{00000000-0005-0000-0000-0000448C0000}"/>
    <cellStyle name="20% - Accent1 4 2 4 2 7 4 2 3" xfId="36074" xr:uid="{00000000-0005-0000-0000-0000458C0000}"/>
    <cellStyle name="20% - Accent1 4 2 4 2 7 4 3" xfId="36075" xr:uid="{00000000-0005-0000-0000-0000468C0000}"/>
    <cellStyle name="20% - Accent1 4 2 4 2 7 4 3 2" xfId="36076" xr:uid="{00000000-0005-0000-0000-0000478C0000}"/>
    <cellStyle name="20% - Accent1 4 2 4 2 7 4 4" xfId="36077" xr:uid="{00000000-0005-0000-0000-0000488C0000}"/>
    <cellStyle name="20% - Accent1 4 2 4 2 7 5" xfId="36078" xr:uid="{00000000-0005-0000-0000-0000498C0000}"/>
    <cellStyle name="20% - Accent1 4 2 4 2 7 5 2" xfId="36079" xr:uid="{00000000-0005-0000-0000-00004A8C0000}"/>
    <cellStyle name="20% - Accent1 4 2 4 2 7 5 2 2" xfId="36080" xr:uid="{00000000-0005-0000-0000-00004B8C0000}"/>
    <cellStyle name="20% - Accent1 4 2 4 2 7 5 3" xfId="36081" xr:uid="{00000000-0005-0000-0000-00004C8C0000}"/>
    <cellStyle name="20% - Accent1 4 2 4 2 7 6" xfId="36082" xr:uid="{00000000-0005-0000-0000-00004D8C0000}"/>
    <cellStyle name="20% - Accent1 4 2 4 2 7 6 2" xfId="36083" xr:uid="{00000000-0005-0000-0000-00004E8C0000}"/>
    <cellStyle name="20% - Accent1 4 2 4 2 7 6 2 2" xfId="36084" xr:uid="{00000000-0005-0000-0000-00004F8C0000}"/>
    <cellStyle name="20% - Accent1 4 2 4 2 7 6 3" xfId="36085" xr:uid="{00000000-0005-0000-0000-0000508C0000}"/>
    <cellStyle name="20% - Accent1 4 2 4 2 7 7" xfId="36086" xr:uid="{00000000-0005-0000-0000-0000518C0000}"/>
    <cellStyle name="20% - Accent1 4 2 4 2 7 7 2" xfId="36087" xr:uid="{00000000-0005-0000-0000-0000528C0000}"/>
    <cellStyle name="20% - Accent1 4 2 4 2 7 8" xfId="36088" xr:uid="{00000000-0005-0000-0000-0000538C0000}"/>
    <cellStyle name="20% - Accent1 4 2 4 2 7 8 2" xfId="36089" xr:uid="{00000000-0005-0000-0000-0000548C0000}"/>
    <cellStyle name="20% - Accent1 4 2 4 2 7 9" xfId="36090" xr:uid="{00000000-0005-0000-0000-0000558C0000}"/>
    <cellStyle name="20% - Accent1 4 2 4 2 8" xfId="36091" xr:uid="{00000000-0005-0000-0000-0000568C0000}"/>
    <cellStyle name="20% - Accent1 4 2 4 2 8 2" xfId="36092" xr:uid="{00000000-0005-0000-0000-0000578C0000}"/>
    <cellStyle name="20% - Accent1 4 2 4 2 8 2 2" xfId="36093" xr:uid="{00000000-0005-0000-0000-0000588C0000}"/>
    <cellStyle name="20% - Accent1 4 2 4 2 8 2 2 2" xfId="36094" xr:uid="{00000000-0005-0000-0000-0000598C0000}"/>
    <cellStyle name="20% - Accent1 4 2 4 2 8 2 3" xfId="36095" xr:uid="{00000000-0005-0000-0000-00005A8C0000}"/>
    <cellStyle name="20% - Accent1 4 2 4 2 8 3" xfId="36096" xr:uid="{00000000-0005-0000-0000-00005B8C0000}"/>
    <cellStyle name="20% - Accent1 4 2 4 2 8 3 2" xfId="36097" xr:uid="{00000000-0005-0000-0000-00005C8C0000}"/>
    <cellStyle name="20% - Accent1 4 2 4 2 8 4" xfId="36098" xr:uid="{00000000-0005-0000-0000-00005D8C0000}"/>
    <cellStyle name="20% - Accent1 4 2 4 2 9" xfId="36099" xr:uid="{00000000-0005-0000-0000-00005E8C0000}"/>
    <cellStyle name="20% - Accent1 4 2 4 2 9 2" xfId="36100" xr:uid="{00000000-0005-0000-0000-00005F8C0000}"/>
    <cellStyle name="20% - Accent1 4 2 4 2 9 2 2" xfId="36101" xr:uid="{00000000-0005-0000-0000-0000608C0000}"/>
    <cellStyle name="20% - Accent1 4 2 4 2 9 2 2 2" xfId="36102" xr:uid="{00000000-0005-0000-0000-0000618C0000}"/>
    <cellStyle name="20% - Accent1 4 2 4 2 9 2 3" xfId="36103" xr:uid="{00000000-0005-0000-0000-0000628C0000}"/>
    <cellStyle name="20% - Accent1 4 2 4 2 9 3" xfId="36104" xr:uid="{00000000-0005-0000-0000-0000638C0000}"/>
    <cellStyle name="20% - Accent1 4 2 4 2 9 3 2" xfId="36105" xr:uid="{00000000-0005-0000-0000-0000648C0000}"/>
    <cellStyle name="20% - Accent1 4 2 4 2 9 4" xfId="36106" xr:uid="{00000000-0005-0000-0000-0000658C0000}"/>
    <cellStyle name="20% - Accent1 4 2 4 3" xfId="36107" xr:uid="{00000000-0005-0000-0000-0000668C0000}"/>
    <cellStyle name="20% - Accent1 4 2 4 3 10" xfId="36108" xr:uid="{00000000-0005-0000-0000-0000678C0000}"/>
    <cellStyle name="20% - Accent1 4 2 4 3 10 2" xfId="36109" xr:uid="{00000000-0005-0000-0000-0000688C0000}"/>
    <cellStyle name="20% - Accent1 4 2 4 3 10 2 2" xfId="36110" xr:uid="{00000000-0005-0000-0000-0000698C0000}"/>
    <cellStyle name="20% - Accent1 4 2 4 3 10 3" xfId="36111" xr:uid="{00000000-0005-0000-0000-00006A8C0000}"/>
    <cellStyle name="20% - Accent1 4 2 4 3 11" xfId="36112" xr:uid="{00000000-0005-0000-0000-00006B8C0000}"/>
    <cellStyle name="20% - Accent1 4 2 4 3 11 2" xfId="36113" xr:uid="{00000000-0005-0000-0000-00006C8C0000}"/>
    <cellStyle name="20% - Accent1 4 2 4 3 11 2 2" xfId="36114" xr:uid="{00000000-0005-0000-0000-00006D8C0000}"/>
    <cellStyle name="20% - Accent1 4 2 4 3 11 3" xfId="36115" xr:uid="{00000000-0005-0000-0000-00006E8C0000}"/>
    <cellStyle name="20% - Accent1 4 2 4 3 12" xfId="36116" xr:uid="{00000000-0005-0000-0000-00006F8C0000}"/>
    <cellStyle name="20% - Accent1 4 2 4 3 12 2" xfId="36117" xr:uid="{00000000-0005-0000-0000-0000708C0000}"/>
    <cellStyle name="20% - Accent1 4 2 4 3 13" xfId="36118" xr:uid="{00000000-0005-0000-0000-0000718C0000}"/>
    <cellStyle name="20% - Accent1 4 2 4 3 13 2" xfId="36119" xr:uid="{00000000-0005-0000-0000-0000728C0000}"/>
    <cellStyle name="20% - Accent1 4 2 4 3 14" xfId="36120" xr:uid="{00000000-0005-0000-0000-0000738C0000}"/>
    <cellStyle name="20% - Accent1 4 2 4 3 2" xfId="36121" xr:uid="{00000000-0005-0000-0000-0000748C0000}"/>
    <cellStyle name="20% - Accent1 4 2 4 3 2 10" xfId="36122" xr:uid="{00000000-0005-0000-0000-0000758C0000}"/>
    <cellStyle name="20% - Accent1 4 2 4 3 2 10 2" xfId="36123" xr:uid="{00000000-0005-0000-0000-0000768C0000}"/>
    <cellStyle name="20% - Accent1 4 2 4 3 2 11" xfId="36124" xr:uid="{00000000-0005-0000-0000-0000778C0000}"/>
    <cellStyle name="20% - Accent1 4 2 4 3 2 2" xfId="36125" xr:uid="{00000000-0005-0000-0000-0000788C0000}"/>
    <cellStyle name="20% - Accent1 4 2 4 3 2 2 2" xfId="36126" xr:uid="{00000000-0005-0000-0000-0000798C0000}"/>
    <cellStyle name="20% - Accent1 4 2 4 3 2 2 2 2" xfId="36127" xr:uid="{00000000-0005-0000-0000-00007A8C0000}"/>
    <cellStyle name="20% - Accent1 4 2 4 3 2 2 2 2 2" xfId="36128" xr:uid="{00000000-0005-0000-0000-00007B8C0000}"/>
    <cellStyle name="20% - Accent1 4 2 4 3 2 2 2 2 2 2" xfId="36129" xr:uid="{00000000-0005-0000-0000-00007C8C0000}"/>
    <cellStyle name="20% - Accent1 4 2 4 3 2 2 2 2 3" xfId="36130" xr:uid="{00000000-0005-0000-0000-00007D8C0000}"/>
    <cellStyle name="20% - Accent1 4 2 4 3 2 2 2 3" xfId="36131" xr:uid="{00000000-0005-0000-0000-00007E8C0000}"/>
    <cellStyle name="20% - Accent1 4 2 4 3 2 2 2 3 2" xfId="36132" xr:uid="{00000000-0005-0000-0000-00007F8C0000}"/>
    <cellStyle name="20% - Accent1 4 2 4 3 2 2 2 4" xfId="36133" xr:uid="{00000000-0005-0000-0000-0000808C0000}"/>
    <cellStyle name="20% - Accent1 4 2 4 3 2 2 3" xfId="36134" xr:uid="{00000000-0005-0000-0000-0000818C0000}"/>
    <cellStyle name="20% - Accent1 4 2 4 3 2 2 3 2" xfId="36135" xr:uid="{00000000-0005-0000-0000-0000828C0000}"/>
    <cellStyle name="20% - Accent1 4 2 4 3 2 2 3 2 2" xfId="36136" xr:uid="{00000000-0005-0000-0000-0000838C0000}"/>
    <cellStyle name="20% - Accent1 4 2 4 3 2 2 3 2 2 2" xfId="36137" xr:uid="{00000000-0005-0000-0000-0000848C0000}"/>
    <cellStyle name="20% - Accent1 4 2 4 3 2 2 3 2 3" xfId="36138" xr:uid="{00000000-0005-0000-0000-0000858C0000}"/>
    <cellStyle name="20% - Accent1 4 2 4 3 2 2 3 3" xfId="36139" xr:uid="{00000000-0005-0000-0000-0000868C0000}"/>
    <cellStyle name="20% - Accent1 4 2 4 3 2 2 3 3 2" xfId="36140" xr:uid="{00000000-0005-0000-0000-0000878C0000}"/>
    <cellStyle name="20% - Accent1 4 2 4 3 2 2 3 4" xfId="36141" xr:uid="{00000000-0005-0000-0000-0000888C0000}"/>
    <cellStyle name="20% - Accent1 4 2 4 3 2 2 4" xfId="36142" xr:uid="{00000000-0005-0000-0000-0000898C0000}"/>
    <cellStyle name="20% - Accent1 4 2 4 3 2 2 4 2" xfId="36143" xr:uid="{00000000-0005-0000-0000-00008A8C0000}"/>
    <cellStyle name="20% - Accent1 4 2 4 3 2 2 4 2 2" xfId="36144" xr:uid="{00000000-0005-0000-0000-00008B8C0000}"/>
    <cellStyle name="20% - Accent1 4 2 4 3 2 2 4 2 2 2" xfId="36145" xr:uid="{00000000-0005-0000-0000-00008C8C0000}"/>
    <cellStyle name="20% - Accent1 4 2 4 3 2 2 4 2 3" xfId="36146" xr:uid="{00000000-0005-0000-0000-00008D8C0000}"/>
    <cellStyle name="20% - Accent1 4 2 4 3 2 2 4 3" xfId="36147" xr:uid="{00000000-0005-0000-0000-00008E8C0000}"/>
    <cellStyle name="20% - Accent1 4 2 4 3 2 2 4 3 2" xfId="36148" xr:uid="{00000000-0005-0000-0000-00008F8C0000}"/>
    <cellStyle name="20% - Accent1 4 2 4 3 2 2 4 4" xfId="36149" xr:uid="{00000000-0005-0000-0000-0000908C0000}"/>
    <cellStyle name="20% - Accent1 4 2 4 3 2 2 5" xfId="36150" xr:uid="{00000000-0005-0000-0000-0000918C0000}"/>
    <cellStyle name="20% - Accent1 4 2 4 3 2 2 5 2" xfId="36151" xr:uid="{00000000-0005-0000-0000-0000928C0000}"/>
    <cellStyle name="20% - Accent1 4 2 4 3 2 2 5 2 2" xfId="36152" xr:uid="{00000000-0005-0000-0000-0000938C0000}"/>
    <cellStyle name="20% - Accent1 4 2 4 3 2 2 5 3" xfId="36153" xr:uid="{00000000-0005-0000-0000-0000948C0000}"/>
    <cellStyle name="20% - Accent1 4 2 4 3 2 2 6" xfId="36154" xr:uid="{00000000-0005-0000-0000-0000958C0000}"/>
    <cellStyle name="20% - Accent1 4 2 4 3 2 2 6 2" xfId="36155" xr:uid="{00000000-0005-0000-0000-0000968C0000}"/>
    <cellStyle name="20% - Accent1 4 2 4 3 2 2 6 2 2" xfId="36156" xr:uid="{00000000-0005-0000-0000-0000978C0000}"/>
    <cellStyle name="20% - Accent1 4 2 4 3 2 2 6 3" xfId="36157" xr:uid="{00000000-0005-0000-0000-0000988C0000}"/>
    <cellStyle name="20% - Accent1 4 2 4 3 2 2 7" xfId="36158" xr:uid="{00000000-0005-0000-0000-0000998C0000}"/>
    <cellStyle name="20% - Accent1 4 2 4 3 2 2 7 2" xfId="36159" xr:uid="{00000000-0005-0000-0000-00009A8C0000}"/>
    <cellStyle name="20% - Accent1 4 2 4 3 2 2 8" xfId="36160" xr:uid="{00000000-0005-0000-0000-00009B8C0000}"/>
    <cellStyle name="20% - Accent1 4 2 4 3 2 2 8 2" xfId="36161" xr:uid="{00000000-0005-0000-0000-00009C8C0000}"/>
    <cellStyle name="20% - Accent1 4 2 4 3 2 2 9" xfId="36162" xr:uid="{00000000-0005-0000-0000-00009D8C0000}"/>
    <cellStyle name="20% - Accent1 4 2 4 3 2 3" xfId="36163" xr:uid="{00000000-0005-0000-0000-00009E8C0000}"/>
    <cellStyle name="20% - Accent1 4 2 4 3 2 3 2" xfId="36164" xr:uid="{00000000-0005-0000-0000-00009F8C0000}"/>
    <cellStyle name="20% - Accent1 4 2 4 3 2 3 2 2" xfId="36165" xr:uid="{00000000-0005-0000-0000-0000A08C0000}"/>
    <cellStyle name="20% - Accent1 4 2 4 3 2 3 2 2 2" xfId="36166" xr:uid="{00000000-0005-0000-0000-0000A18C0000}"/>
    <cellStyle name="20% - Accent1 4 2 4 3 2 3 2 2 2 2" xfId="36167" xr:uid="{00000000-0005-0000-0000-0000A28C0000}"/>
    <cellStyle name="20% - Accent1 4 2 4 3 2 3 2 2 3" xfId="36168" xr:uid="{00000000-0005-0000-0000-0000A38C0000}"/>
    <cellStyle name="20% - Accent1 4 2 4 3 2 3 2 3" xfId="36169" xr:uid="{00000000-0005-0000-0000-0000A48C0000}"/>
    <cellStyle name="20% - Accent1 4 2 4 3 2 3 2 3 2" xfId="36170" xr:uid="{00000000-0005-0000-0000-0000A58C0000}"/>
    <cellStyle name="20% - Accent1 4 2 4 3 2 3 2 4" xfId="36171" xr:uid="{00000000-0005-0000-0000-0000A68C0000}"/>
    <cellStyle name="20% - Accent1 4 2 4 3 2 3 3" xfId="36172" xr:uid="{00000000-0005-0000-0000-0000A78C0000}"/>
    <cellStyle name="20% - Accent1 4 2 4 3 2 3 3 2" xfId="36173" xr:uid="{00000000-0005-0000-0000-0000A88C0000}"/>
    <cellStyle name="20% - Accent1 4 2 4 3 2 3 3 2 2" xfId="36174" xr:uid="{00000000-0005-0000-0000-0000A98C0000}"/>
    <cellStyle name="20% - Accent1 4 2 4 3 2 3 3 2 2 2" xfId="36175" xr:uid="{00000000-0005-0000-0000-0000AA8C0000}"/>
    <cellStyle name="20% - Accent1 4 2 4 3 2 3 3 2 3" xfId="36176" xr:uid="{00000000-0005-0000-0000-0000AB8C0000}"/>
    <cellStyle name="20% - Accent1 4 2 4 3 2 3 3 3" xfId="36177" xr:uid="{00000000-0005-0000-0000-0000AC8C0000}"/>
    <cellStyle name="20% - Accent1 4 2 4 3 2 3 3 3 2" xfId="36178" xr:uid="{00000000-0005-0000-0000-0000AD8C0000}"/>
    <cellStyle name="20% - Accent1 4 2 4 3 2 3 3 4" xfId="36179" xr:uid="{00000000-0005-0000-0000-0000AE8C0000}"/>
    <cellStyle name="20% - Accent1 4 2 4 3 2 3 4" xfId="36180" xr:uid="{00000000-0005-0000-0000-0000AF8C0000}"/>
    <cellStyle name="20% - Accent1 4 2 4 3 2 3 4 2" xfId="36181" xr:uid="{00000000-0005-0000-0000-0000B08C0000}"/>
    <cellStyle name="20% - Accent1 4 2 4 3 2 3 4 2 2" xfId="36182" xr:uid="{00000000-0005-0000-0000-0000B18C0000}"/>
    <cellStyle name="20% - Accent1 4 2 4 3 2 3 4 2 2 2" xfId="36183" xr:uid="{00000000-0005-0000-0000-0000B28C0000}"/>
    <cellStyle name="20% - Accent1 4 2 4 3 2 3 4 2 3" xfId="36184" xr:uid="{00000000-0005-0000-0000-0000B38C0000}"/>
    <cellStyle name="20% - Accent1 4 2 4 3 2 3 4 3" xfId="36185" xr:uid="{00000000-0005-0000-0000-0000B48C0000}"/>
    <cellStyle name="20% - Accent1 4 2 4 3 2 3 4 3 2" xfId="36186" xr:uid="{00000000-0005-0000-0000-0000B58C0000}"/>
    <cellStyle name="20% - Accent1 4 2 4 3 2 3 4 4" xfId="36187" xr:uid="{00000000-0005-0000-0000-0000B68C0000}"/>
    <cellStyle name="20% - Accent1 4 2 4 3 2 3 5" xfId="36188" xr:uid="{00000000-0005-0000-0000-0000B78C0000}"/>
    <cellStyle name="20% - Accent1 4 2 4 3 2 3 5 2" xfId="36189" xr:uid="{00000000-0005-0000-0000-0000B88C0000}"/>
    <cellStyle name="20% - Accent1 4 2 4 3 2 3 5 2 2" xfId="36190" xr:uid="{00000000-0005-0000-0000-0000B98C0000}"/>
    <cellStyle name="20% - Accent1 4 2 4 3 2 3 5 3" xfId="36191" xr:uid="{00000000-0005-0000-0000-0000BA8C0000}"/>
    <cellStyle name="20% - Accent1 4 2 4 3 2 3 6" xfId="36192" xr:uid="{00000000-0005-0000-0000-0000BB8C0000}"/>
    <cellStyle name="20% - Accent1 4 2 4 3 2 3 6 2" xfId="36193" xr:uid="{00000000-0005-0000-0000-0000BC8C0000}"/>
    <cellStyle name="20% - Accent1 4 2 4 3 2 3 6 2 2" xfId="36194" xr:uid="{00000000-0005-0000-0000-0000BD8C0000}"/>
    <cellStyle name="20% - Accent1 4 2 4 3 2 3 6 3" xfId="36195" xr:uid="{00000000-0005-0000-0000-0000BE8C0000}"/>
    <cellStyle name="20% - Accent1 4 2 4 3 2 3 7" xfId="36196" xr:uid="{00000000-0005-0000-0000-0000BF8C0000}"/>
    <cellStyle name="20% - Accent1 4 2 4 3 2 3 7 2" xfId="36197" xr:uid="{00000000-0005-0000-0000-0000C08C0000}"/>
    <cellStyle name="20% - Accent1 4 2 4 3 2 3 8" xfId="36198" xr:uid="{00000000-0005-0000-0000-0000C18C0000}"/>
    <cellStyle name="20% - Accent1 4 2 4 3 2 3 8 2" xfId="36199" xr:uid="{00000000-0005-0000-0000-0000C28C0000}"/>
    <cellStyle name="20% - Accent1 4 2 4 3 2 3 9" xfId="36200" xr:uid="{00000000-0005-0000-0000-0000C38C0000}"/>
    <cellStyle name="20% - Accent1 4 2 4 3 2 4" xfId="36201" xr:uid="{00000000-0005-0000-0000-0000C48C0000}"/>
    <cellStyle name="20% - Accent1 4 2 4 3 2 4 2" xfId="36202" xr:uid="{00000000-0005-0000-0000-0000C58C0000}"/>
    <cellStyle name="20% - Accent1 4 2 4 3 2 4 2 2" xfId="36203" xr:uid="{00000000-0005-0000-0000-0000C68C0000}"/>
    <cellStyle name="20% - Accent1 4 2 4 3 2 4 2 2 2" xfId="36204" xr:uid="{00000000-0005-0000-0000-0000C78C0000}"/>
    <cellStyle name="20% - Accent1 4 2 4 3 2 4 2 3" xfId="36205" xr:uid="{00000000-0005-0000-0000-0000C88C0000}"/>
    <cellStyle name="20% - Accent1 4 2 4 3 2 4 3" xfId="36206" xr:uid="{00000000-0005-0000-0000-0000C98C0000}"/>
    <cellStyle name="20% - Accent1 4 2 4 3 2 4 3 2" xfId="36207" xr:uid="{00000000-0005-0000-0000-0000CA8C0000}"/>
    <cellStyle name="20% - Accent1 4 2 4 3 2 4 4" xfId="36208" xr:uid="{00000000-0005-0000-0000-0000CB8C0000}"/>
    <cellStyle name="20% - Accent1 4 2 4 3 2 5" xfId="36209" xr:uid="{00000000-0005-0000-0000-0000CC8C0000}"/>
    <cellStyle name="20% - Accent1 4 2 4 3 2 5 2" xfId="36210" xr:uid="{00000000-0005-0000-0000-0000CD8C0000}"/>
    <cellStyle name="20% - Accent1 4 2 4 3 2 5 2 2" xfId="36211" xr:uid="{00000000-0005-0000-0000-0000CE8C0000}"/>
    <cellStyle name="20% - Accent1 4 2 4 3 2 5 2 2 2" xfId="36212" xr:uid="{00000000-0005-0000-0000-0000CF8C0000}"/>
    <cellStyle name="20% - Accent1 4 2 4 3 2 5 2 3" xfId="36213" xr:uid="{00000000-0005-0000-0000-0000D08C0000}"/>
    <cellStyle name="20% - Accent1 4 2 4 3 2 5 3" xfId="36214" xr:uid="{00000000-0005-0000-0000-0000D18C0000}"/>
    <cellStyle name="20% - Accent1 4 2 4 3 2 5 3 2" xfId="36215" xr:uid="{00000000-0005-0000-0000-0000D28C0000}"/>
    <cellStyle name="20% - Accent1 4 2 4 3 2 5 4" xfId="36216" xr:uid="{00000000-0005-0000-0000-0000D38C0000}"/>
    <cellStyle name="20% - Accent1 4 2 4 3 2 6" xfId="36217" xr:uid="{00000000-0005-0000-0000-0000D48C0000}"/>
    <cellStyle name="20% - Accent1 4 2 4 3 2 6 2" xfId="36218" xr:uid="{00000000-0005-0000-0000-0000D58C0000}"/>
    <cellStyle name="20% - Accent1 4 2 4 3 2 6 2 2" xfId="36219" xr:uid="{00000000-0005-0000-0000-0000D68C0000}"/>
    <cellStyle name="20% - Accent1 4 2 4 3 2 6 2 2 2" xfId="36220" xr:uid="{00000000-0005-0000-0000-0000D78C0000}"/>
    <cellStyle name="20% - Accent1 4 2 4 3 2 6 2 3" xfId="36221" xr:uid="{00000000-0005-0000-0000-0000D88C0000}"/>
    <cellStyle name="20% - Accent1 4 2 4 3 2 6 3" xfId="36222" xr:uid="{00000000-0005-0000-0000-0000D98C0000}"/>
    <cellStyle name="20% - Accent1 4 2 4 3 2 6 3 2" xfId="36223" xr:uid="{00000000-0005-0000-0000-0000DA8C0000}"/>
    <cellStyle name="20% - Accent1 4 2 4 3 2 6 4" xfId="36224" xr:uid="{00000000-0005-0000-0000-0000DB8C0000}"/>
    <cellStyle name="20% - Accent1 4 2 4 3 2 7" xfId="36225" xr:uid="{00000000-0005-0000-0000-0000DC8C0000}"/>
    <cellStyle name="20% - Accent1 4 2 4 3 2 7 2" xfId="36226" xr:uid="{00000000-0005-0000-0000-0000DD8C0000}"/>
    <cellStyle name="20% - Accent1 4 2 4 3 2 7 2 2" xfId="36227" xr:uid="{00000000-0005-0000-0000-0000DE8C0000}"/>
    <cellStyle name="20% - Accent1 4 2 4 3 2 7 3" xfId="36228" xr:uid="{00000000-0005-0000-0000-0000DF8C0000}"/>
    <cellStyle name="20% - Accent1 4 2 4 3 2 8" xfId="36229" xr:uid="{00000000-0005-0000-0000-0000E08C0000}"/>
    <cellStyle name="20% - Accent1 4 2 4 3 2 8 2" xfId="36230" xr:uid="{00000000-0005-0000-0000-0000E18C0000}"/>
    <cellStyle name="20% - Accent1 4 2 4 3 2 8 2 2" xfId="36231" xr:uid="{00000000-0005-0000-0000-0000E28C0000}"/>
    <cellStyle name="20% - Accent1 4 2 4 3 2 8 3" xfId="36232" xr:uid="{00000000-0005-0000-0000-0000E38C0000}"/>
    <cellStyle name="20% - Accent1 4 2 4 3 2 9" xfId="36233" xr:uid="{00000000-0005-0000-0000-0000E48C0000}"/>
    <cellStyle name="20% - Accent1 4 2 4 3 2 9 2" xfId="36234" xr:uid="{00000000-0005-0000-0000-0000E58C0000}"/>
    <cellStyle name="20% - Accent1 4 2 4 3 3" xfId="36235" xr:uid="{00000000-0005-0000-0000-0000E68C0000}"/>
    <cellStyle name="20% - Accent1 4 2 4 3 3 10" xfId="36236" xr:uid="{00000000-0005-0000-0000-0000E78C0000}"/>
    <cellStyle name="20% - Accent1 4 2 4 3 3 10 2" xfId="36237" xr:uid="{00000000-0005-0000-0000-0000E88C0000}"/>
    <cellStyle name="20% - Accent1 4 2 4 3 3 11" xfId="36238" xr:uid="{00000000-0005-0000-0000-0000E98C0000}"/>
    <cellStyle name="20% - Accent1 4 2 4 3 3 2" xfId="36239" xr:uid="{00000000-0005-0000-0000-0000EA8C0000}"/>
    <cellStyle name="20% - Accent1 4 2 4 3 3 2 2" xfId="36240" xr:uid="{00000000-0005-0000-0000-0000EB8C0000}"/>
    <cellStyle name="20% - Accent1 4 2 4 3 3 2 2 2" xfId="36241" xr:uid="{00000000-0005-0000-0000-0000EC8C0000}"/>
    <cellStyle name="20% - Accent1 4 2 4 3 3 2 2 2 2" xfId="36242" xr:uid="{00000000-0005-0000-0000-0000ED8C0000}"/>
    <cellStyle name="20% - Accent1 4 2 4 3 3 2 2 2 2 2" xfId="36243" xr:uid="{00000000-0005-0000-0000-0000EE8C0000}"/>
    <cellStyle name="20% - Accent1 4 2 4 3 3 2 2 2 3" xfId="36244" xr:uid="{00000000-0005-0000-0000-0000EF8C0000}"/>
    <cellStyle name="20% - Accent1 4 2 4 3 3 2 2 3" xfId="36245" xr:uid="{00000000-0005-0000-0000-0000F08C0000}"/>
    <cellStyle name="20% - Accent1 4 2 4 3 3 2 2 3 2" xfId="36246" xr:uid="{00000000-0005-0000-0000-0000F18C0000}"/>
    <cellStyle name="20% - Accent1 4 2 4 3 3 2 2 4" xfId="36247" xr:uid="{00000000-0005-0000-0000-0000F28C0000}"/>
    <cellStyle name="20% - Accent1 4 2 4 3 3 2 3" xfId="36248" xr:uid="{00000000-0005-0000-0000-0000F38C0000}"/>
    <cellStyle name="20% - Accent1 4 2 4 3 3 2 3 2" xfId="36249" xr:uid="{00000000-0005-0000-0000-0000F48C0000}"/>
    <cellStyle name="20% - Accent1 4 2 4 3 3 2 3 2 2" xfId="36250" xr:uid="{00000000-0005-0000-0000-0000F58C0000}"/>
    <cellStyle name="20% - Accent1 4 2 4 3 3 2 3 2 2 2" xfId="36251" xr:uid="{00000000-0005-0000-0000-0000F68C0000}"/>
    <cellStyle name="20% - Accent1 4 2 4 3 3 2 3 2 3" xfId="36252" xr:uid="{00000000-0005-0000-0000-0000F78C0000}"/>
    <cellStyle name="20% - Accent1 4 2 4 3 3 2 3 3" xfId="36253" xr:uid="{00000000-0005-0000-0000-0000F88C0000}"/>
    <cellStyle name="20% - Accent1 4 2 4 3 3 2 3 3 2" xfId="36254" xr:uid="{00000000-0005-0000-0000-0000F98C0000}"/>
    <cellStyle name="20% - Accent1 4 2 4 3 3 2 3 4" xfId="36255" xr:uid="{00000000-0005-0000-0000-0000FA8C0000}"/>
    <cellStyle name="20% - Accent1 4 2 4 3 3 2 4" xfId="36256" xr:uid="{00000000-0005-0000-0000-0000FB8C0000}"/>
    <cellStyle name="20% - Accent1 4 2 4 3 3 2 4 2" xfId="36257" xr:uid="{00000000-0005-0000-0000-0000FC8C0000}"/>
    <cellStyle name="20% - Accent1 4 2 4 3 3 2 4 2 2" xfId="36258" xr:uid="{00000000-0005-0000-0000-0000FD8C0000}"/>
    <cellStyle name="20% - Accent1 4 2 4 3 3 2 4 2 2 2" xfId="36259" xr:uid="{00000000-0005-0000-0000-0000FE8C0000}"/>
    <cellStyle name="20% - Accent1 4 2 4 3 3 2 4 2 3" xfId="36260" xr:uid="{00000000-0005-0000-0000-0000FF8C0000}"/>
    <cellStyle name="20% - Accent1 4 2 4 3 3 2 4 3" xfId="36261" xr:uid="{00000000-0005-0000-0000-0000008D0000}"/>
    <cellStyle name="20% - Accent1 4 2 4 3 3 2 4 3 2" xfId="36262" xr:uid="{00000000-0005-0000-0000-0000018D0000}"/>
    <cellStyle name="20% - Accent1 4 2 4 3 3 2 4 4" xfId="36263" xr:uid="{00000000-0005-0000-0000-0000028D0000}"/>
    <cellStyle name="20% - Accent1 4 2 4 3 3 2 5" xfId="36264" xr:uid="{00000000-0005-0000-0000-0000038D0000}"/>
    <cellStyle name="20% - Accent1 4 2 4 3 3 2 5 2" xfId="36265" xr:uid="{00000000-0005-0000-0000-0000048D0000}"/>
    <cellStyle name="20% - Accent1 4 2 4 3 3 2 5 2 2" xfId="36266" xr:uid="{00000000-0005-0000-0000-0000058D0000}"/>
    <cellStyle name="20% - Accent1 4 2 4 3 3 2 5 3" xfId="36267" xr:uid="{00000000-0005-0000-0000-0000068D0000}"/>
    <cellStyle name="20% - Accent1 4 2 4 3 3 2 6" xfId="36268" xr:uid="{00000000-0005-0000-0000-0000078D0000}"/>
    <cellStyle name="20% - Accent1 4 2 4 3 3 2 6 2" xfId="36269" xr:uid="{00000000-0005-0000-0000-0000088D0000}"/>
    <cellStyle name="20% - Accent1 4 2 4 3 3 2 6 2 2" xfId="36270" xr:uid="{00000000-0005-0000-0000-0000098D0000}"/>
    <cellStyle name="20% - Accent1 4 2 4 3 3 2 6 3" xfId="36271" xr:uid="{00000000-0005-0000-0000-00000A8D0000}"/>
    <cellStyle name="20% - Accent1 4 2 4 3 3 2 7" xfId="36272" xr:uid="{00000000-0005-0000-0000-00000B8D0000}"/>
    <cellStyle name="20% - Accent1 4 2 4 3 3 2 7 2" xfId="36273" xr:uid="{00000000-0005-0000-0000-00000C8D0000}"/>
    <cellStyle name="20% - Accent1 4 2 4 3 3 2 8" xfId="36274" xr:uid="{00000000-0005-0000-0000-00000D8D0000}"/>
    <cellStyle name="20% - Accent1 4 2 4 3 3 2 8 2" xfId="36275" xr:uid="{00000000-0005-0000-0000-00000E8D0000}"/>
    <cellStyle name="20% - Accent1 4 2 4 3 3 2 9" xfId="36276" xr:uid="{00000000-0005-0000-0000-00000F8D0000}"/>
    <cellStyle name="20% - Accent1 4 2 4 3 3 3" xfId="36277" xr:uid="{00000000-0005-0000-0000-0000108D0000}"/>
    <cellStyle name="20% - Accent1 4 2 4 3 3 3 2" xfId="36278" xr:uid="{00000000-0005-0000-0000-0000118D0000}"/>
    <cellStyle name="20% - Accent1 4 2 4 3 3 3 2 2" xfId="36279" xr:uid="{00000000-0005-0000-0000-0000128D0000}"/>
    <cellStyle name="20% - Accent1 4 2 4 3 3 3 2 2 2" xfId="36280" xr:uid="{00000000-0005-0000-0000-0000138D0000}"/>
    <cellStyle name="20% - Accent1 4 2 4 3 3 3 2 2 2 2" xfId="36281" xr:uid="{00000000-0005-0000-0000-0000148D0000}"/>
    <cellStyle name="20% - Accent1 4 2 4 3 3 3 2 2 3" xfId="36282" xr:uid="{00000000-0005-0000-0000-0000158D0000}"/>
    <cellStyle name="20% - Accent1 4 2 4 3 3 3 2 3" xfId="36283" xr:uid="{00000000-0005-0000-0000-0000168D0000}"/>
    <cellStyle name="20% - Accent1 4 2 4 3 3 3 2 3 2" xfId="36284" xr:uid="{00000000-0005-0000-0000-0000178D0000}"/>
    <cellStyle name="20% - Accent1 4 2 4 3 3 3 2 4" xfId="36285" xr:uid="{00000000-0005-0000-0000-0000188D0000}"/>
    <cellStyle name="20% - Accent1 4 2 4 3 3 3 3" xfId="36286" xr:uid="{00000000-0005-0000-0000-0000198D0000}"/>
    <cellStyle name="20% - Accent1 4 2 4 3 3 3 3 2" xfId="36287" xr:uid="{00000000-0005-0000-0000-00001A8D0000}"/>
    <cellStyle name="20% - Accent1 4 2 4 3 3 3 3 2 2" xfId="36288" xr:uid="{00000000-0005-0000-0000-00001B8D0000}"/>
    <cellStyle name="20% - Accent1 4 2 4 3 3 3 3 2 2 2" xfId="36289" xr:uid="{00000000-0005-0000-0000-00001C8D0000}"/>
    <cellStyle name="20% - Accent1 4 2 4 3 3 3 3 2 3" xfId="36290" xr:uid="{00000000-0005-0000-0000-00001D8D0000}"/>
    <cellStyle name="20% - Accent1 4 2 4 3 3 3 3 3" xfId="36291" xr:uid="{00000000-0005-0000-0000-00001E8D0000}"/>
    <cellStyle name="20% - Accent1 4 2 4 3 3 3 3 3 2" xfId="36292" xr:uid="{00000000-0005-0000-0000-00001F8D0000}"/>
    <cellStyle name="20% - Accent1 4 2 4 3 3 3 3 4" xfId="36293" xr:uid="{00000000-0005-0000-0000-0000208D0000}"/>
    <cellStyle name="20% - Accent1 4 2 4 3 3 3 4" xfId="36294" xr:uid="{00000000-0005-0000-0000-0000218D0000}"/>
    <cellStyle name="20% - Accent1 4 2 4 3 3 3 4 2" xfId="36295" xr:uid="{00000000-0005-0000-0000-0000228D0000}"/>
    <cellStyle name="20% - Accent1 4 2 4 3 3 3 4 2 2" xfId="36296" xr:uid="{00000000-0005-0000-0000-0000238D0000}"/>
    <cellStyle name="20% - Accent1 4 2 4 3 3 3 4 2 2 2" xfId="36297" xr:uid="{00000000-0005-0000-0000-0000248D0000}"/>
    <cellStyle name="20% - Accent1 4 2 4 3 3 3 4 2 3" xfId="36298" xr:uid="{00000000-0005-0000-0000-0000258D0000}"/>
    <cellStyle name="20% - Accent1 4 2 4 3 3 3 4 3" xfId="36299" xr:uid="{00000000-0005-0000-0000-0000268D0000}"/>
    <cellStyle name="20% - Accent1 4 2 4 3 3 3 4 3 2" xfId="36300" xr:uid="{00000000-0005-0000-0000-0000278D0000}"/>
    <cellStyle name="20% - Accent1 4 2 4 3 3 3 4 4" xfId="36301" xr:uid="{00000000-0005-0000-0000-0000288D0000}"/>
    <cellStyle name="20% - Accent1 4 2 4 3 3 3 5" xfId="36302" xr:uid="{00000000-0005-0000-0000-0000298D0000}"/>
    <cellStyle name="20% - Accent1 4 2 4 3 3 3 5 2" xfId="36303" xr:uid="{00000000-0005-0000-0000-00002A8D0000}"/>
    <cellStyle name="20% - Accent1 4 2 4 3 3 3 5 2 2" xfId="36304" xr:uid="{00000000-0005-0000-0000-00002B8D0000}"/>
    <cellStyle name="20% - Accent1 4 2 4 3 3 3 5 3" xfId="36305" xr:uid="{00000000-0005-0000-0000-00002C8D0000}"/>
    <cellStyle name="20% - Accent1 4 2 4 3 3 3 6" xfId="36306" xr:uid="{00000000-0005-0000-0000-00002D8D0000}"/>
    <cellStyle name="20% - Accent1 4 2 4 3 3 3 6 2" xfId="36307" xr:uid="{00000000-0005-0000-0000-00002E8D0000}"/>
    <cellStyle name="20% - Accent1 4 2 4 3 3 3 6 2 2" xfId="36308" xr:uid="{00000000-0005-0000-0000-00002F8D0000}"/>
    <cellStyle name="20% - Accent1 4 2 4 3 3 3 6 3" xfId="36309" xr:uid="{00000000-0005-0000-0000-0000308D0000}"/>
    <cellStyle name="20% - Accent1 4 2 4 3 3 3 7" xfId="36310" xr:uid="{00000000-0005-0000-0000-0000318D0000}"/>
    <cellStyle name="20% - Accent1 4 2 4 3 3 3 7 2" xfId="36311" xr:uid="{00000000-0005-0000-0000-0000328D0000}"/>
    <cellStyle name="20% - Accent1 4 2 4 3 3 3 8" xfId="36312" xr:uid="{00000000-0005-0000-0000-0000338D0000}"/>
    <cellStyle name="20% - Accent1 4 2 4 3 3 3 8 2" xfId="36313" xr:uid="{00000000-0005-0000-0000-0000348D0000}"/>
    <cellStyle name="20% - Accent1 4 2 4 3 3 3 9" xfId="36314" xr:uid="{00000000-0005-0000-0000-0000358D0000}"/>
    <cellStyle name="20% - Accent1 4 2 4 3 3 4" xfId="36315" xr:uid="{00000000-0005-0000-0000-0000368D0000}"/>
    <cellStyle name="20% - Accent1 4 2 4 3 3 4 2" xfId="36316" xr:uid="{00000000-0005-0000-0000-0000378D0000}"/>
    <cellStyle name="20% - Accent1 4 2 4 3 3 4 2 2" xfId="36317" xr:uid="{00000000-0005-0000-0000-0000388D0000}"/>
    <cellStyle name="20% - Accent1 4 2 4 3 3 4 2 2 2" xfId="36318" xr:uid="{00000000-0005-0000-0000-0000398D0000}"/>
    <cellStyle name="20% - Accent1 4 2 4 3 3 4 2 3" xfId="36319" xr:uid="{00000000-0005-0000-0000-00003A8D0000}"/>
    <cellStyle name="20% - Accent1 4 2 4 3 3 4 3" xfId="36320" xr:uid="{00000000-0005-0000-0000-00003B8D0000}"/>
    <cellStyle name="20% - Accent1 4 2 4 3 3 4 3 2" xfId="36321" xr:uid="{00000000-0005-0000-0000-00003C8D0000}"/>
    <cellStyle name="20% - Accent1 4 2 4 3 3 4 4" xfId="36322" xr:uid="{00000000-0005-0000-0000-00003D8D0000}"/>
    <cellStyle name="20% - Accent1 4 2 4 3 3 5" xfId="36323" xr:uid="{00000000-0005-0000-0000-00003E8D0000}"/>
    <cellStyle name="20% - Accent1 4 2 4 3 3 5 2" xfId="36324" xr:uid="{00000000-0005-0000-0000-00003F8D0000}"/>
    <cellStyle name="20% - Accent1 4 2 4 3 3 5 2 2" xfId="36325" xr:uid="{00000000-0005-0000-0000-0000408D0000}"/>
    <cellStyle name="20% - Accent1 4 2 4 3 3 5 2 2 2" xfId="36326" xr:uid="{00000000-0005-0000-0000-0000418D0000}"/>
    <cellStyle name="20% - Accent1 4 2 4 3 3 5 2 3" xfId="36327" xr:uid="{00000000-0005-0000-0000-0000428D0000}"/>
    <cellStyle name="20% - Accent1 4 2 4 3 3 5 3" xfId="36328" xr:uid="{00000000-0005-0000-0000-0000438D0000}"/>
    <cellStyle name="20% - Accent1 4 2 4 3 3 5 3 2" xfId="36329" xr:uid="{00000000-0005-0000-0000-0000448D0000}"/>
    <cellStyle name="20% - Accent1 4 2 4 3 3 5 4" xfId="36330" xr:uid="{00000000-0005-0000-0000-0000458D0000}"/>
    <cellStyle name="20% - Accent1 4 2 4 3 3 6" xfId="36331" xr:uid="{00000000-0005-0000-0000-0000468D0000}"/>
    <cellStyle name="20% - Accent1 4 2 4 3 3 6 2" xfId="36332" xr:uid="{00000000-0005-0000-0000-0000478D0000}"/>
    <cellStyle name="20% - Accent1 4 2 4 3 3 6 2 2" xfId="36333" xr:uid="{00000000-0005-0000-0000-0000488D0000}"/>
    <cellStyle name="20% - Accent1 4 2 4 3 3 6 2 2 2" xfId="36334" xr:uid="{00000000-0005-0000-0000-0000498D0000}"/>
    <cellStyle name="20% - Accent1 4 2 4 3 3 6 2 3" xfId="36335" xr:uid="{00000000-0005-0000-0000-00004A8D0000}"/>
    <cellStyle name="20% - Accent1 4 2 4 3 3 6 3" xfId="36336" xr:uid="{00000000-0005-0000-0000-00004B8D0000}"/>
    <cellStyle name="20% - Accent1 4 2 4 3 3 6 3 2" xfId="36337" xr:uid="{00000000-0005-0000-0000-00004C8D0000}"/>
    <cellStyle name="20% - Accent1 4 2 4 3 3 6 4" xfId="36338" xr:uid="{00000000-0005-0000-0000-00004D8D0000}"/>
    <cellStyle name="20% - Accent1 4 2 4 3 3 7" xfId="36339" xr:uid="{00000000-0005-0000-0000-00004E8D0000}"/>
    <cellStyle name="20% - Accent1 4 2 4 3 3 7 2" xfId="36340" xr:uid="{00000000-0005-0000-0000-00004F8D0000}"/>
    <cellStyle name="20% - Accent1 4 2 4 3 3 7 2 2" xfId="36341" xr:uid="{00000000-0005-0000-0000-0000508D0000}"/>
    <cellStyle name="20% - Accent1 4 2 4 3 3 7 3" xfId="36342" xr:uid="{00000000-0005-0000-0000-0000518D0000}"/>
    <cellStyle name="20% - Accent1 4 2 4 3 3 8" xfId="36343" xr:uid="{00000000-0005-0000-0000-0000528D0000}"/>
    <cellStyle name="20% - Accent1 4 2 4 3 3 8 2" xfId="36344" xr:uid="{00000000-0005-0000-0000-0000538D0000}"/>
    <cellStyle name="20% - Accent1 4 2 4 3 3 8 2 2" xfId="36345" xr:uid="{00000000-0005-0000-0000-0000548D0000}"/>
    <cellStyle name="20% - Accent1 4 2 4 3 3 8 3" xfId="36346" xr:uid="{00000000-0005-0000-0000-0000558D0000}"/>
    <cellStyle name="20% - Accent1 4 2 4 3 3 9" xfId="36347" xr:uid="{00000000-0005-0000-0000-0000568D0000}"/>
    <cellStyle name="20% - Accent1 4 2 4 3 3 9 2" xfId="36348" xr:uid="{00000000-0005-0000-0000-0000578D0000}"/>
    <cellStyle name="20% - Accent1 4 2 4 3 4" xfId="36349" xr:uid="{00000000-0005-0000-0000-0000588D0000}"/>
    <cellStyle name="20% - Accent1 4 2 4 3 4 10" xfId="36350" xr:uid="{00000000-0005-0000-0000-0000598D0000}"/>
    <cellStyle name="20% - Accent1 4 2 4 3 4 10 2" xfId="36351" xr:uid="{00000000-0005-0000-0000-00005A8D0000}"/>
    <cellStyle name="20% - Accent1 4 2 4 3 4 11" xfId="36352" xr:uid="{00000000-0005-0000-0000-00005B8D0000}"/>
    <cellStyle name="20% - Accent1 4 2 4 3 4 2" xfId="36353" xr:uid="{00000000-0005-0000-0000-00005C8D0000}"/>
    <cellStyle name="20% - Accent1 4 2 4 3 4 2 2" xfId="36354" xr:uid="{00000000-0005-0000-0000-00005D8D0000}"/>
    <cellStyle name="20% - Accent1 4 2 4 3 4 2 2 2" xfId="36355" xr:uid="{00000000-0005-0000-0000-00005E8D0000}"/>
    <cellStyle name="20% - Accent1 4 2 4 3 4 2 2 2 2" xfId="36356" xr:uid="{00000000-0005-0000-0000-00005F8D0000}"/>
    <cellStyle name="20% - Accent1 4 2 4 3 4 2 2 2 2 2" xfId="36357" xr:uid="{00000000-0005-0000-0000-0000608D0000}"/>
    <cellStyle name="20% - Accent1 4 2 4 3 4 2 2 2 3" xfId="36358" xr:uid="{00000000-0005-0000-0000-0000618D0000}"/>
    <cellStyle name="20% - Accent1 4 2 4 3 4 2 2 3" xfId="36359" xr:uid="{00000000-0005-0000-0000-0000628D0000}"/>
    <cellStyle name="20% - Accent1 4 2 4 3 4 2 2 3 2" xfId="36360" xr:uid="{00000000-0005-0000-0000-0000638D0000}"/>
    <cellStyle name="20% - Accent1 4 2 4 3 4 2 2 4" xfId="36361" xr:uid="{00000000-0005-0000-0000-0000648D0000}"/>
    <cellStyle name="20% - Accent1 4 2 4 3 4 2 3" xfId="36362" xr:uid="{00000000-0005-0000-0000-0000658D0000}"/>
    <cellStyle name="20% - Accent1 4 2 4 3 4 2 3 2" xfId="36363" xr:uid="{00000000-0005-0000-0000-0000668D0000}"/>
    <cellStyle name="20% - Accent1 4 2 4 3 4 2 3 2 2" xfId="36364" xr:uid="{00000000-0005-0000-0000-0000678D0000}"/>
    <cellStyle name="20% - Accent1 4 2 4 3 4 2 3 2 2 2" xfId="36365" xr:uid="{00000000-0005-0000-0000-0000688D0000}"/>
    <cellStyle name="20% - Accent1 4 2 4 3 4 2 3 2 3" xfId="36366" xr:uid="{00000000-0005-0000-0000-0000698D0000}"/>
    <cellStyle name="20% - Accent1 4 2 4 3 4 2 3 3" xfId="36367" xr:uid="{00000000-0005-0000-0000-00006A8D0000}"/>
    <cellStyle name="20% - Accent1 4 2 4 3 4 2 3 3 2" xfId="36368" xr:uid="{00000000-0005-0000-0000-00006B8D0000}"/>
    <cellStyle name="20% - Accent1 4 2 4 3 4 2 3 4" xfId="36369" xr:uid="{00000000-0005-0000-0000-00006C8D0000}"/>
    <cellStyle name="20% - Accent1 4 2 4 3 4 2 4" xfId="36370" xr:uid="{00000000-0005-0000-0000-00006D8D0000}"/>
    <cellStyle name="20% - Accent1 4 2 4 3 4 2 4 2" xfId="36371" xr:uid="{00000000-0005-0000-0000-00006E8D0000}"/>
    <cellStyle name="20% - Accent1 4 2 4 3 4 2 4 2 2" xfId="36372" xr:uid="{00000000-0005-0000-0000-00006F8D0000}"/>
    <cellStyle name="20% - Accent1 4 2 4 3 4 2 4 2 2 2" xfId="36373" xr:uid="{00000000-0005-0000-0000-0000708D0000}"/>
    <cellStyle name="20% - Accent1 4 2 4 3 4 2 4 2 3" xfId="36374" xr:uid="{00000000-0005-0000-0000-0000718D0000}"/>
    <cellStyle name="20% - Accent1 4 2 4 3 4 2 4 3" xfId="36375" xr:uid="{00000000-0005-0000-0000-0000728D0000}"/>
    <cellStyle name="20% - Accent1 4 2 4 3 4 2 4 3 2" xfId="36376" xr:uid="{00000000-0005-0000-0000-0000738D0000}"/>
    <cellStyle name="20% - Accent1 4 2 4 3 4 2 4 4" xfId="36377" xr:uid="{00000000-0005-0000-0000-0000748D0000}"/>
    <cellStyle name="20% - Accent1 4 2 4 3 4 2 5" xfId="36378" xr:uid="{00000000-0005-0000-0000-0000758D0000}"/>
    <cellStyle name="20% - Accent1 4 2 4 3 4 2 5 2" xfId="36379" xr:uid="{00000000-0005-0000-0000-0000768D0000}"/>
    <cellStyle name="20% - Accent1 4 2 4 3 4 2 5 2 2" xfId="36380" xr:uid="{00000000-0005-0000-0000-0000778D0000}"/>
    <cellStyle name="20% - Accent1 4 2 4 3 4 2 5 3" xfId="36381" xr:uid="{00000000-0005-0000-0000-0000788D0000}"/>
    <cellStyle name="20% - Accent1 4 2 4 3 4 2 6" xfId="36382" xr:uid="{00000000-0005-0000-0000-0000798D0000}"/>
    <cellStyle name="20% - Accent1 4 2 4 3 4 2 6 2" xfId="36383" xr:uid="{00000000-0005-0000-0000-00007A8D0000}"/>
    <cellStyle name="20% - Accent1 4 2 4 3 4 2 6 2 2" xfId="36384" xr:uid="{00000000-0005-0000-0000-00007B8D0000}"/>
    <cellStyle name="20% - Accent1 4 2 4 3 4 2 6 3" xfId="36385" xr:uid="{00000000-0005-0000-0000-00007C8D0000}"/>
    <cellStyle name="20% - Accent1 4 2 4 3 4 2 7" xfId="36386" xr:uid="{00000000-0005-0000-0000-00007D8D0000}"/>
    <cellStyle name="20% - Accent1 4 2 4 3 4 2 7 2" xfId="36387" xr:uid="{00000000-0005-0000-0000-00007E8D0000}"/>
    <cellStyle name="20% - Accent1 4 2 4 3 4 2 8" xfId="36388" xr:uid="{00000000-0005-0000-0000-00007F8D0000}"/>
    <cellStyle name="20% - Accent1 4 2 4 3 4 2 8 2" xfId="36389" xr:uid="{00000000-0005-0000-0000-0000808D0000}"/>
    <cellStyle name="20% - Accent1 4 2 4 3 4 2 9" xfId="36390" xr:uid="{00000000-0005-0000-0000-0000818D0000}"/>
    <cellStyle name="20% - Accent1 4 2 4 3 4 3" xfId="36391" xr:uid="{00000000-0005-0000-0000-0000828D0000}"/>
    <cellStyle name="20% - Accent1 4 2 4 3 4 3 2" xfId="36392" xr:uid="{00000000-0005-0000-0000-0000838D0000}"/>
    <cellStyle name="20% - Accent1 4 2 4 3 4 3 2 2" xfId="36393" xr:uid="{00000000-0005-0000-0000-0000848D0000}"/>
    <cellStyle name="20% - Accent1 4 2 4 3 4 3 2 2 2" xfId="36394" xr:uid="{00000000-0005-0000-0000-0000858D0000}"/>
    <cellStyle name="20% - Accent1 4 2 4 3 4 3 2 2 2 2" xfId="36395" xr:uid="{00000000-0005-0000-0000-0000868D0000}"/>
    <cellStyle name="20% - Accent1 4 2 4 3 4 3 2 2 3" xfId="36396" xr:uid="{00000000-0005-0000-0000-0000878D0000}"/>
    <cellStyle name="20% - Accent1 4 2 4 3 4 3 2 3" xfId="36397" xr:uid="{00000000-0005-0000-0000-0000888D0000}"/>
    <cellStyle name="20% - Accent1 4 2 4 3 4 3 2 3 2" xfId="36398" xr:uid="{00000000-0005-0000-0000-0000898D0000}"/>
    <cellStyle name="20% - Accent1 4 2 4 3 4 3 2 4" xfId="36399" xr:uid="{00000000-0005-0000-0000-00008A8D0000}"/>
    <cellStyle name="20% - Accent1 4 2 4 3 4 3 3" xfId="36400" xr:uid="{00000000-0005-0000-0000-00008B8D0000}"/>
    <cellStyle name="20% - Accent1 4 2 4 3 4 3 3 2" xfId="36401" xr:uid="{00000000-0005-0000-0000-00008C8D0000}"/>
    <cellStyle name="20% - Accent1 4 2 4 3 4 3 3 2 2" xfId="36402" xr:uid="{00000000-0005-0000-0000-00008D8D0000}"/>
    <cellStyle name="20% - Accent1 4 2 4 3 4 3 3 2 2 2" xfId="36403" xr:uid="{00000000-0005-0000-0000-00008E8D0000}"/>
    <cellStyle name="20% - Accent1 4 2 4 3 4 3 3 2 3" xfId="36404" xr:uid="{00000000-0005-0000-0000-00008F8D0000}"/>
    <cellStyle name="20% - Accent1 4 2 4 3 4 3 3 3" xfId="36405" xr:uid="{00000000-0005-0000-0000-0000908D0000}"/>
    <cellStyle name="20% - Accent1 4 2 4 3 4 3 3 3 2" xfId="36406" xr:uid="{00000000-0005-0000-0000-0000918D0000}"/>
    <cellStyle name="20% - Accent1 4 2 4 3 4 3 3 4" xfId="36407" xr:uid="{00000000-0005-0000-0000-0000928D0000}"/>
    <cellStyle name="20% - Accent1 4 2 4 3 4 3 4" xfId="36408" xr:uid="{00000000-0005-0000-0000-0000938D0000}"/>
    <cellStyle name="20% - Accent1 4 2 4 3 4 3 4 2" xfId="36409" xr:uid="{00000000-0005-0000-0000-0000948D0000}"/>
    <cellStyle name="20% - Accent1 4 2 4 3 4 3 4 2 2" xfId="36410" xr:uid="{00000000-0005-0000-0000-0000958D0000}"/>
    <cellStyle name="20% - Accent1 4 2 4 3 4 3 4 2 2 2" xfId="36411" xr:uid="{00000000-0005-0000-0000-0000968D0000}"/>
    <cellStyle name="20% - Accent1 4 2 4 3 4 3 4 2 3" xfId="36412" xr:uid="{00000000-0005-0000-0000-0000978D0000}"/>
    <cellStyle name="20% - Accent1 4 2 4 3 4 3 4 3" xfId="36413" xr:uid="{00000000-0005-0000-0000-0000988D0000}"/>
    <cellStyle name="20% - Accent1 4 2 4 3 4 3 4 3 2" xfId="36414" xr:uid="{00000000-0005-0000-0000-0000998D0000}"/>
    <cellStyle name="20% - Accent1 4 2 4 3 4 3 4 4" xfId="36415" xr:uid="{00000000-0005-0000-0000-00009A8D0000}"/>
    <cellStyle name="20% - Accent1 4 2 4 3 4 3 5" xfId="36416" xr:uid="{00000000-0005-0000-0000-00009B8D0000}"/>
    <cellStyle name="20% - Accent1 4 2 4 3 4 3 5 2" xfId="36417" xr:uid="{00000000-0005-0000-0000-00009C8D0000}"/>
    <cellStyle name="20% - Accent1 4 2 4 3 4 3 5 2 2" xfId="36418" xr:uid="{00000000-0005-0000-0000-00009D8D0000}"/>
    <cellStyle name="20% - Accent1 4 2 4 3 4 3 5 3" xfId="36419" xr:uid="{00000000-0005-0000-0000-00009E8D0000}"/>
    <cellStyle name="20% - Accent1 4 2 4 3 4 3 6" xfId="36420" xr:uid="{00000000-0005-0000-0000-00009F8D0000}"/>
    <cellStyle name="20% - Accent1 4 2 4 3 4 3 6 2" xfId="36421" xr:uid="{00000000-0005-0000-0000-0000A08D0000}"/>
    <cellStyle name="20% - Accent1 4 2 4 3 4 3 6 2 2" xfId="36422" xr:uid="{00000000-0005-0000-0000-0000A18D0000}"/>
    <cellStyle name="20% - Accent1 4 2 4 3 4 3 6 3" xfId="36423" xr:uid="{00000000-0005-0000-0000-0000A28D0000}"/>
    <cellStyle name="20% - Accent1 4 2 4 3 4 3 7" xfId="36424" xr:uid="{00000000-0005-0000-0000-0000A38D0000}"/>
    <cellStyle name="20% - Accent1 4 2 4 3 4 3 7 2" xfId="36425" xr:uid="{00000000-0005-0000-0000-0000A48D0000}"/>
    <cellStyle name="20% - Accent1 4 2 4 3 4 3 8" xfId="36426" xr:uid="{00000000-0005-0000-0000-0000A58D0000}"/>
    <cellStyle name="20% - Accent1 4 2 4 3 4 3 8 2" xfId="36427" xr:uid="{00000000-0005-0000-0000-0000A68D0000}"/>
    <cellStyle name="20% - Accent1 4 2 4 3 4 3 9" xfId="36428" xr:uid="{00000000-0005-0000-0000-0000A78D0000}"/>
    <cellStyle name="20% - Accent1 4 2 4 3 4 4" xfId="36429" xr:uid="{00000000-0005-0000-0000-0000A88D0000}"/>
    <cellStyle name="20% - Accent1 4 2 4 3 4 4 2" xfId="36430" xr:uid="{00000000-0005-0000-0000-0000A98D0000}"/>
    <cellStyle name="20% - Accent1 4 2 4 3 4 4 2 2" xfId="36431" xr:uid="{00000000-0005-0000-0000-0000AA8D0000}"/>
    <cellStyle name="20% - Accent1 4 2 4 3 4 4 2 2 2" xfId="36432" xr:uid="{00000000-0005-0000-0000-0000AB8D0000}"/>
    <cellStyle name="20% - Accent1 4 2 4 3 4 4 2 3" xfId="36433" xr:uid="{00000000-0005-0000-0000-0000AC8D0000}"/>
    <cellStyle name="20% - Accent1 4 2 4 3 4 4 3" xfId="36434" xr:uid="{00000000-0005-0000-0000-0000AD8D0000}"/>
    <cellStyle name="20% - Accent1 4 2 4 3 4 4 3 2" xfId="36435" xr:uid="{00000000-0005-0000-0000-0000AE8D0000}"/>
    <cellStyle name="20% - Accent1 4 2 4 3 4 4 4" xfId="36436" xr:uid="{00000000-0005-0000-0000-0000AF8D0000}"/>
    <cellStyle name="20% - Accent1 4 2 4 3 4 5" xfId="36437" xr:uid="{00000000-0005-0000-0000-0000B08D0000}"/>
    <cellStyle name="20% - Accent1 4 2 4 3 4 5 2" xfId="36438" xr:uid="{00000000-0005-0000-0000-0000B18D0000}"/>
    <cellStyle name="20% - Accent1 4 2 4 3 4 5 2 2" xfId="36439" xr:uid="{00000000-0005-0000-0000-0000B28D0000}"/>
    <cellStyle name="20% - Accent1 4 2 4 3 4 5 2 2 2" xfId="36440" xr:uid="{00000000-0005-0000-0000-0000B38D0000}"/>
    <cellStyle name="20% - Accent1 4 2 4 3 4 5 2 3" xfId="36441" xr:uid="{00000000-0005-0000-0000-0000B48D0000}"/>
    <cellStyle name="20% - Accent1 4 2 4 3 4 5 3" xfId="36442" xr:uid="{00000000-0005-0000-0000-0000B58D0000}"/>
    <cellStyle name="20% - Accent1 4 2 4 3 4 5 3 2" xfId="36443" xr:uid="{00000000-0005-0000-0000-0000B68D0000}"/>
    <cellStyle name="20% - Accent1 4 2 4 3 4 5 4" xfId="36444" xr:uid="{00000000-0005-0000-0000-0000B78D0000}"/>
    <cellStyle name="20% - Accent1 4 2 4 3 4 6" xfId="36445" xr:uid="{00000000-0005-0000-0000-0000B88D0000}"/>
    <cellStyle name="20% - Accent1 4 2 4 3 4 6 2" xfId="36446" xr:uid="{00000000-0005-0000-0000-0000B98D0000}"/>
    <cellStyle name="20% - Accent1 4 2 4 3 4 6 2 2" xfId="36447" xr:uid="{00000000-0005-0000-0000-0000BA8D0000}"/>
    <cellStyle name="20% - Accent1 4 2 4 3 4 6 2 2 2" xfId="36448" xr:uid="{00000000-0005-0000-0000-0000BB8D0000}"/>
    <cellStyle name="20% - Accent1 4 2 4 3 4 6 2 3" xfId="36449" xr:uid="{00000000-0005-0000-0000-0000BC8D0000}"/>
    <cellStyle name="20% - Accent1 4 2 4 3 4 6 3" xfId="36450" xr:uid="{00000000-0005-0000-0000-0000BD8D0000}"/>
    <cellStyle name="20% - Accent1 4 2 4 3 4 6 3 2" xfId="36451" xr:uid="{00000000-0005-0000-0000-0000BE8D0000}"/>
    <cellStyle name="20% - Accent1 4 2 4 3 4 6 4" xfId="36452" xr:uid="{00000000-0005-0000-0000-0000BF8D0000}"/>
    <cellStyle name="20% - Accent1 4 2 4 3 4 7" xfId="36453" xr:uid="{00000000-0005-0000-0000-0000C08D0000}"/>
    <cellStyle name="20% - Accent1 4 2 4 3 4 7 2" xfId="36454" xr:uid="{00000000-0005-0000-0000-0000C18D0000}"/>
    <cellStyle name="20% - Accent1 4 2 4 3 4 7 2 2" xfId="36455" xr:uid="{00000000-0005-0000-0000-0000C28D0000}"/>
    <cellStyle name="20% - Accent1 4 2 4 3 4 7 3" xfId="36456" xr:uid="{00000000-0005-0000-0000-0000C38D0000}"/>
    <cellStyle name="20% - Accent1 4 2 4 3 4 8" xfId="36457" xr:uid="{00000000-0005-0000-0000-0000C48D0000}"/>
    <cellStyle name="20% - Accent1 4 2 4 3 4 8 2" xfId="36458" xr:uid="{00000000-0005-0000-0000-0000C58D0000}"/>
    <cellStyle name="20% - Accent1 4 2 4 3 4 8 2 2" xfId="36459" xr:uid="{00000000-0005-0000-0000-0000C68D0000}"/>
    <cellStyle name="20% - Accent1 4 2 4 3 4 8 3" xfId="36460" xr:uid="{00000000-0005-0000-0000-0000C78D0000}"/>
    <cellStyle name="20% - Accent1 4 2 4 3 4 9" xfId="36461" xr:uid="{00000000-0005-0000-0000-0000C88D0000}"/>
    <cellStyle name="20% - Accent1 4 2 4 3 4 9 2" xfId="36462" xr:uid="{00000000-0005-0000-0000-0000C98D0000}"/>
    <cellStyle name="20% - Accent1 4 2 4 3 5" xfId="36463" xr:uid="{00000000-0005-0000-0000-0000CA8D0000}"/>
    <cellStyle name="20% - Accent1 4 2 4 3 5 2" xfId="36464" xr:uid="{00000000-0005-0000-0000-0000CB8D0000}"/>
    <cellStyle name="20% - Accent1 4 2 4 3 5 2 2" xfId="36465" xr:uid="{00000000-0005-0000-0000-0000CC8D0000}"/>
    <cellStyle name="20% - Accent1 4 2 4 3 5 2 2 2" xfId="36466" xr:uid="{00000000-0005-0000-0000-0000CD8D0000}"/>
    <cellStyle name="20% - Accent1 4 2 4 3 5 2 2 2 2" xfId="36467" xr:uid="{00000000-0005-0000-0000-0000CE8D0000}"/>
    <cellStyle name="20% - Accent1 4 2 4 3 5 2 2 3" xfId="36468" xr:uid="{00000000-0005-0000-0000-0000CF8D0000}"/>
    <cellStyle name="20% - Accent1 4 2 4 3 5 2 3" xfId="36469" xr:uid="{00000000-0005-0000-0000-0000D08D0000}"/>
    <cellStyle name="20% - Accent1 4 2 4 3 5 2 3 2" xfId="36470" xr:uid="{00000000-0005-0000-0000-0000D18D0000}"/>
    <cellStyle name="20% - Accent1 4 2 4 3 5 2 4" xfId="36471" xr:uid="{00000000-0005-0000-0000-0000D28D0000}"/>
    <cellStyle name="20% - Accent1 4 2 4 3 5 3" xfId="36472" xr:uid="{00000000-0005-0000-0000-0000D38D0000}"/>
    <cellStyle name="20% - Accent1 4 2 4 3 5 3 2" xfId="36473" xr:uid="{00000000-0005-0000-0000-0000D48D0000}"/>
    <cellStyle name="20% - Accent1 4 2 4 3 5 3 2 2" xfId="36474" xr:uid="{00000000-0005-0000-0000-0000D58D0000}"/>
    <cellStyle name="20% - Accent1 4 2 4 3 5 3 2 2 2" xfId="36475" xr:uid="{00000000-0005-0000-0000-0000D68D0000}"/>
    <cellStyle name="20% - Accent1 4 2 4 3 5 3 2 3" xfId="36476" xr:uid="{00000000-0005-0000-0000-0000D78D0000}"/>
    <cellStyle name="20% - Accent1 4 2 4 3 5 3 3" xfId="36477" xr:uid="{00000000-0005-0000-0000-0000D88D0000}"/>
    <cellStyle name="20% - Accent1 4 2 4 3 5 3 3 2" xfId="36478" xr:uid="{00000000-0005-0000-0000-0000D98D0000}"/>
    <cellStyle name="20% - Accent1 4 2 4 3 5 3 4" xfId="36479" xr:uid="{00000000-0005-0000-0000-0000DA8D0000}"/>
    <cellStyle name="20% - Accent1 4 2 4 3 5 4" xfId="36480" xr:uid="{00000000-0005-0000-0000-0000DB8D0000}"/>
    <cellStyle name="20% - Accent1 4 2 4 3 5 4 2" xfId="36481" xr:uid="{00000000-0005-0000-0000-0000DC8D0000}"/>
    <cellStyle name="20% - Accent1 4 2 4 3 5 4 2 2" xfId="36482" xr:uid="{00000000-0005-0000-0000-0000DD8D0000}"/>
    <cellStyle name="20% - Accent1 4 2 4 3 5 4 2 2 2" xfId="36483" xr:uid="{00000000-0005-0000-0000-0000DE8D0000}"/>
    <cellStyle name="20% - Accent1 4 2 4 3 5 4 2 3" xfId="36484" xr:uid="{00000000-0005-0000-0000-0000DF8D0000}"/>
    <cellStyle name="20% - Accent1 4 2 4 3 5 4 3" xfId="36485" xr:uid="{00000000-0005-0000-0000-0000E08D0000}"/>
    <cellStyle name="20% - Accent1 4 2 4 3 5 4 3 2" xfId="36486" xr:uid="{00000000-0005-0000-0000-0000E18D0000}"/>
    <cellStyle name="20% - Accent1 4 2 4 3 5 4 4" xfId="36487" xr:uid="{00000000-0005-0000-0000-0000E28D0000}"/>
    <cellStyle name="20% - Accent1 4 2 4 3 5 5" xfId="36488" xr:uid="{00000000-0005-0000-0000-0000E38D0000}"/>
    <cellStyle name="20% - Accent1 4 2 4 3 5 5 2" xfId="36489" xr:uid="{00000000-0005-0000-0000-0000E48D0000}"/>
    <cellStyle name="20% - Accent1 4 2 4 3 5 5 2 2" xfId="36490" xr:uid="{00000000-0005-0000-0000-0000E58D0000}"/>
    <cellStyle name="20% - Accent1 4 2 4 3 5 5 3" xfId="36491" xr:uid="{00000000-0005-0000-0000-0000E68D0000}"/>
    <cellStyle name="20% - Accent1 4 2 4 3 5 6" xfId="36492" xr:uid="{00000000-0005-0000-0000-0000E78D0000}"/>
    <cellStyle name="20% - Accent1 4 2 4 3 5 6 2" xfId="36493" xr:uid="{00000000-0005-0000-0000-0000E88D0000}"/>
    <cellStyle name="20% - Accent1 4 2 4 3 5 6 2 2" xfId="36494" xr:uid="{00000000-0005-0000-0000-0000E98D0000}"/>
    <cellStyle name="20% - Accent1 4 2 4 3 5 6 3" xfId="36495" xr:uid="{00000000-0005-0000-0000-0000EA8D0000}"/>
    <cellStyle name="20% - Accent1 4 2 4 3 5 7" xfId="36496" xr:uid="{00000000-0005-0000-0000-0000EB8D0000}"/>
    <cellStyle name="20% - Accent1 4 2 4 3 5 7 2" xfId="36497" xr:uid="{00000000-0005-0000-0000-0000EC8D0000}"/>
    <cellStyle name="20% - Accent1 4 2 4 3 5 8" xfId="36498" xr:uid="{00000000-0005-0000-0000-0000ED8D0000}"/>
    <cellStyle name="20% - Accent1 4 2 4 3 5 8 2" xfId="36499" xr:uid="{00000000-0005-0000-0000-0000EE8D0000}"/>
    <cellStyle name="20% - Accent1 4 2 4 3 5 9" xfId="36500" xr:uid="{00000000-0005-0000-0000-0000EF8D0000}"/>
    <cellStyle name="20% - Accent1 4 2 4 3 6" xfId="36501" xr:uid="{00000000-0005-0000-0000-0000F08D0000}"/>
    <cellStyle name="20% - Accent1 4 2 4 3 6 2" xfId="36502" xr:uid="{00000000-0005-0000-0000-0000F18D0000}"/>
    <cellStyle name="20% - Accent1 4 2 4 3 6 2 2" xfId="36503" xr:uid="{00000000-0005-0000-0000-0000F28D0000}"/>
    <cellStyle name="20% - Accent1 4 2 4 3 6 2 2 2" xfId="36504" xr:uid="{00000000-0005-0000-0000-0000F38D0000}"/>
    <cellStyle name="20% - Accent1 4 2 4 3 6 2 2 2 2" xfId="36505" xr:uid="{00000000-0005-0000-0000-0000F48D0000}"/>
    <cellStyle name="20% - Accent1 4 2 4 3 6 2 2 3" xfId="36506" xr:uid="{00000000-0005-0000-0000-0000F58D0000}"/>
    <cellStyle name="20% - Accent1 4 2 4 3 6 2 3" xfId="36507" xr:uid="{00000000-0005-0000-0000-0000F68D0000}"/>
    <cellStyle name="20% - Accent1 4 2 4 3 6 2 3 2" xfId="36508" xr:uid="{00000000-0005-0000-0000-0000F78D0000}"/>
    <cellStyle name="20% - Accent1 4 2 4 3 6 2 4" xfId="36509" xr:uid="{00000000-0005-0000-0000-0000F88D0000}"/>
    <cellStyle name="20% - Accent1 4 2 4 3 6 3" xfId="36510" xr:uid="{00000000-0005-0000-0000-0000F98D0000}"/>
    <cellStyle name="20% - Accent1 4 2 4 3 6 3 2" xfId="36511" xr:uid="{00000000-0005-0000-0000-0000FA8D0000}"/>
    <cellStyle name="20% - Accent1 4 2 4 3 6 3 2 2" xfId="36512" xr:uid="{00000000-0005-0000-0000-0000FB8D0000}"/>
    <cellStyle name="20% - Accent1 4 2 4 3 6 3 2 2 2" xfId="36513" xr:uid="{00000000-0005-0000-0000-0000FC8D0000}"/>
    <cellStyle name="20% - Accent1 4 2 4 3 6 3 2 3" xfId="36514" xr:uid="{00000000-0005-0000-0000-0000FD8D0000}"/>
    <cellStyle name="20% - Accent1 4 2 4 3 6 3 3" xfId="36515" xr:uid="{00000000-0005-0000-0000-0000FE8D0000}"/>
    <cellStyle name="20% - Accent1 4 2 4 3 6 3 3 2" xfId="36516" xr:uid="{00000000-0005-0000-0000-0000FF8D0000}"/>
    <cellStyle name="20% - Accent1 4 2 4 3 6 3 4" xfId="36517" xr:uid="{00000000-0005-0000-0000-0000008E0000}"/>
    <cellStyle name="20% - Accent1 4 2 4 3 6 4" xfId="36518" xr:uid="{00000000-0005-0000-0000-0000018E0000}"/>
    <cellStyle name="20% - Accent1 4 2 4 3 6 4 2" xfId="36519" xr:uid="{00000000-0005-0000-0000-0000028E0000}"/>
    <cellStyle name="20% - Accent1 4 2 4 3 6 4 2 2" xfId="36520" xr:uid="{00000000-0005-0000-0000-0000038E0000}"/>
    <cellStyle name="20% - Accent1 4 2 4 3 6 4 2 2 2" xfId="36521" xr:uid="{00000000-0005-0000-0000-0000048E0000}"/>
    <cellStyle name="20% - Accent1 4 2 4 3 6 4 2 3" xfId="36522" xr:uid="{00000000-0005-0000-0000-0000058E0000}"/>
    <cellStyle name="20% - Accent1 4 2 4 3 6 4 3" xfId="36523" xr:uid="{00000000-0005-0000-0000-0000068E0000}"/>
    <cellStyle name="20% - Accent1 4 2 4 3 6 4 3 2" xfId="36524" xr:uid="{00000000-0005-0000-0000-0000078E0000}"/>
    <cellStyle name="20% - Accent1 4 2 4 3 6 4 4" xfId="36525" xr:uid="{00000000-0005-0000-0000-0000088E0000}"/>
    <cellStyle name="20% - Accent1 4 2 4 3 6 5" xfId="36526" xr:uid="{00000000-0005-0000-0000-0000098E0000}"/>
    <cellStyle name="20% - Accent1 4 2 4 3 6 5 2" xfId="36527" xr:uid="{00000000-0005-0000-0000-00000A8E0000}"/>
    <cellStyle name="20% - Accent1 4 2 4 3 6 5 2 2" xfId="36528" xr:uid="{00000000-0005-0000-0000-00000B8E0000}"/>
    <cellStyle name="20% - Accent1 4 2 4 3 6 5 3" xfId="36529" xr:uid="{00000000-0005-0000-0000-00000C8E0000}"/>
    <cellStyle name="20% - Accent1 4 2 4 3 6 6" xfId="36530" xr:uid="{00000000-0005-0000-0000-00000D8E0000}"/>
    <cellStyle name="20% - Accent1 4 2 4 3 6 6 2" xfId="36531" xr:uid="{00000000-0005-0000-0000-00000E8E0000}"/>
    <cellStyle name="20% - Accent1 4 2 4 3 6 6 2 2" xfId="36532" xr:uid="{00000000-0005-0000-0000-00000F8E0000}"/>
    <cellStyle name="20% - Accent1 4 2 4 3 6 6 3" xfId="36533" xr:uid="{00000000-0005-0000-0000-0000108E0000}"/>
    <cellStyle name="20% - Accent1 4 2 4 3 6 7" xfId="36534" xr:uid="{00000000-0005-0000-0000-0000118E0000}"/>
    <cellStyle name="20% - Accent1 4 2 4 3 6 7 2" xfId="36535" xr:uid="{00000000-0005-0000-0000-0000128E0000}"/>
    <cellStyle name="20% - Accent1 4 2 4 3 6 8" xfId="36536" xr:uid="{00000000-0005-0000-0000-0000138E0000}"/>
    <cellStyle name="20% - Accent1 4 2 4 3 6 8 2" xfId="36537" xr:uid="{00000000-0005-0000-0000-0000148E0000}"/>
    <cellStyle name="20% - Accent1 4 2 4 3 6 9" xfId="36538" xr:uid="{00000000-0005-0000-0000-0000158E0000}"/>
    <cellStyle name="20% - Accent1 4 2 4 3 7" xfId="36539" xr:uid="{00000000-0005-0000-0000-0000168E0000}"/>
    <cellStyle name="20% - Accent1 4 2 4 3 7 2" xfId="36540" xr:uid="{00000000-0005-0000-0000-0000178E0000}"/>
    <cellStyle name="20% - Accent1 4 2 4 3 7 2 2" xfId="36541" xr:uid="{00000000-0005-0000-0000-0000188E0000}"/>
    <cellStyle name="20% - Accent1 4 2 4 3 7 2 2 2" xfId="36542" xr:uid="{00000000-0005-0000-0000-0000198E0000}"/>
    <cellStyle name="20% - Accent1 4 2 4 3 7 2 3" xfId="36543" xr:uid="{00000000-0005-0000-0000-00001A8E0000}"/>
    <cellStyle name="20% - Accent1 4 2 4 3 7 3" xfId="36544" xr:uid="{00000000-0005-0000-0000-00001B8E0000}"/>
    <cellStyle name="20% - Accent1 4 2 4 3 7 3 2" xfId="36545" xr:uid="{00000000-0005-0000-0000-00001C8E0000}"/>
    <cellStyle name="20% - Accent1 4 2 4 3 7 4" xfId="36546" xr:uid="{00000000-0005-0000-0000-00001D8E0000}"/>
    <cellStyle name="20% - Accent1 4 2 4 3 8" xfId="36547" xr:uid="{00000000-0005-0000-0000-00001E8E0000}"/>
    <cellStyle name="20% - Accent1 4 2 4 3 8 2" xfId="36548" xr:uid="{00000000-0005-0000-0000-00001F8E0000}"/>
    <cellStyle name="20% - Accent1 4 2 4 3 8 2 2" xfId="36549" xr:uid="{00000000-0005-0000-0000-0000208E0000}"/>
    <cellStyle name="20% - Accent1 4 2 4 3 8 2 2 2" xfId="36550" xr:uid="{00000000-0005-0000-0000-0000218E0000}"/>
    <cellStyle name="20% - Accent1 4 2 4 3 8 2 3" xfId="36551" xr:uid="{00000000-0005-0000-0000-0000228E0000}"/>
    <cellStyle name="20% - Accent1 4 2 4 3 8 3" xfId="36552" xr:uid="{00000000-0005-0000-0000-0000238E0000}"/>
    <cellStyle name="20% - Accent1 4 2 4 3 8 3 2" xfId="36553" xr:uid="{00000000-0005-0000-0000-0000248E0000}"/>
    <cellStyle name="20% - Accent1 4 2 4 3 8 4" xfId="36554" xr:uid="{00000000-0005-0000-0000-0000258E0000}"/>
    <cellStyle name="20% - Accent1 4 2 4 3 9" xfId="36555" xr:uid="{00000000-0005-0000-0000-0000268E0000}"/>
    <cellStyle name="20% - Accent1 4 2 4 3 9 2" xfId="36556" xr:uid="{00000000-0005-0000-0000-0000278E0000}"/>
    <cellStyle name="20% - Accent1 4 2 4 3 9 2 2" xfId="36557" xr:uid="{00000000-0005-0000-0000-0000288E0000}"/>
    <cellStyle name="20% - Accent1 4 2 4 3 9 2 2 2" xfId="36558" xr:uid="{00000000-0005-0000-0000-0000298E0000}"/>
    <cellStyle name="20% - Accent1 4 2 4 3 9 2 3" xfId="36559" xr:uid="{00000000-0005-0000-0000-00002A8E0000}"/>
    <cellStyle name="20% - Accent1 4 2 4 3 9 3" xfId="36560" xr:uid="{00000000-0005-0000-0000-00002B8E0000}"/>
    <cellStyle name="20% - Accent1 4 2 4 3 9 3 2" xfId="36561" xr:uid="{00000000-0005-0000-0000-00002C8E0000}"/>
    <cellStyle name="20% - Accent1 4 2 4 3 9 4" xfId="36562" xr:uid="{00000000-0005-0000-0000-00002D8E0000}"/>
    <cellStyle name="20% - Accent1 4 2 4 4" xfId="36563" xr:uid="{00000000-0005-0000-0000-00002E8E0000}"/>
    <cellStyle name="20% - Accent1 4 2 4 4 10" xfId="36564" xr:uid="{00000000-0005-0000-0000-00002F8E0000}"/>
    <cellStyle name="20% - Accent1 4 2 4 4 10 2" xfId="36565" xr:uid="{00000000-0005-0000-0000-0000308E0000}"/>
    <cellStyle name="20% - Accent1 4 2 4 4 11" xfId="36566" xr:uid="{00000000-0005-0000-0000-0000318E0000}"/>
    <cellStyle name="20% - Accent1 4 2 4 4 2" xfId="36567" xr:uid="{00000000-0005-0000-0000-0000328E0000}"/>
    <cellStyle name="20% - Accent1 4 2 4 4 2 2" xfId="36568" xr:uid="{00000000-0005-0000-0000-0000338E0000}"/>
    <cellStyle name="20% - Accent1 4 2 4 4 2 2 2" xfId="36569" xr:uid="{00000000-0005-0000-0000-0000348E0000}"/>
    <cellStyle name="20% - Accent1 4 2 4 4 2 2 2 2" xfId="36570" xr:uid="{00000000-0005-0000-0000-0000358E0000}"/>
    <cellStyle name="20% - Accent1 4 2 4 4 2 2 2 2 2" xfId="36571" xr:uid="{00000000-0005-0000-0000-0000368E0000}"/>
    <cellStyle name="20% - Accent1 4 2 4 4 2 2 2 3" xfId="36572" xr:uid="{00000000-0005-0000-0000-0000378E0000}"/>
    <cellStyle name="20% - Accent1 4 2 4 4 2 2 3" xfId="36573" xr:uid="{00000000-0005-0000-0000-0000388E0000}"/>
    <cellStyle name="20% - Accent1 4 2 4 4 2 2 3 2" xfId="36574" xr:uid="{00000000-0005-0000-0000-0000398E0000}"/>
    <cellStyle name="20% - Accent1 4 2 4 4 2 2 4" xfId="36575" xr:uid="{00000000-0005-0000-0000-00003A8E0000}"/>
    <cellStyle name="20% - Accent1 4 2 4 4 2 3" xfId="36576" xr:uid="{00000000-0005-0000-0000-00003B8E0000}"/>
    <cellStyle name="20% - Accent1 4 2 4 4 2 3 2" xfId="36577" xr:uid="{00000000-0005-0000-0000-00003C8E0000}"/>
    <cellStyle name="20% - Accent1 4 2 4 4 2 3 2 2" xfId="36578" xr:uid="{00000000-0005-0000-0000-00003D8E0000}"/>
    <cellStyle name="20% - Accent1 4 2 4 4 2 3 2 2 2" xfId="36579" xr:uid="{00000000-0005-0000-0000-00003E8E0000}"/>
    <cellStyle name="20% - Accent1 4 2 4 4 2 3 2 3" xfId="36580" xr:uid="{00000000-0005-0000-0000-00003F8E0000}"/>
    <cellStyle name="20% - Accent1 4 2 4 4 2 3 3" xfId="36581" xr:uid="{00000000-0005-0000-0000-0000408E0000}"/>
    <cellStyle name="20% - Accent1 4 2 4 4 2 3 3 2" xfId="36582" xr:uid="{00000000-0005-0000-0000-0000418E0000}"/>
    <cellStyle name="20% - Accent1 4 2 4 4 2 3 4" xfId="36583" xr:uid="{00000000-0005-0000-0000-0000428E0000}"/>
    <cellStyle name="20% - Accent1 4 2 4 4 2 4" xfId="36584" xr:uid="{00000000-0005-0000-0000-0000438E0000}"/>
    <cellStyle name="20% - Accent1 4 2 4 4 2 4 2" xfId="36585" xr:uid="{00000000-0005-0000-0000-0000448E0000}"/>
    <cellStyle name="20% - Accent1 4 2 4 4 2 4 2 2" xfId="36586" xr:uid="{00000000-0005-0000-0000-0000458E0000}"/>
    <cellStyle name="20% - Accent1 4 2 4 4 2 4 2 2 2" xfId="36587" xr:uid="{00000000-0005-0000-0000-0000468E0000}"/>
    <cellStyle name="20% - Accent1 4 2 4 4 2 4 2 3" xfId="36588" xr:uid="{00000000-0005-0000-0000-0000478E0000}"/>
    <cellStyle name="20% - Accent1 4 2 4 4 2 4 3" xfId="36589" xr:uid="{00000000-0005-0000-0000-0000488E0000}"/>
    <cellStyle name="20% - Accent1 4 2 4 4 2 4 3 2" xfId="36590" xr:uid="{00000000-0005-0000-0000-0000498E0000}"/>
    <cellStyle name="20% - Accent1 4 2 4 4 2 4 4" xfId="36591" xr:uid="{00000000-0005-0000-0000-00004A8E0000}"/>
    <cellStyle name="20% - Accent1 4 2 4 4 2 5" xfId="36592" xr:uid="{00000000-0005-0000-0000-00004B8E0000}"/>
    <cellStyle name="20% - Accent1 4 2 4 4 2 5 2" xfId="36593" xr:uid="{00000000-0005-0000-0000-00004C8E0000}"/>
    <cellStyle name="20% - Accent1 4 2 4 4 2 5 2 2" xfId="36594" xr:uid="{00000000-0005-0000-0000-00004D8E0000}"/>
    <cellStyle name="20% - Accent1 4 2 4 4 2 5 3" xfId="36595" xr:uid="{00000000-0005-0000-0000-00004E8E0000}"/>
    <cellStyle name="20% - Accent1 4 2 4 4 2 6" xfId="36596" xr:uid="{00000000-0005-0000-0000-00004F8E0000}"/>
    <cellStyle name="20% - Accent1 4 2 4 4 2 6 2" xfId="36597" xr:uid="{00000000-0005-0000-0000-0000508E0000}"/>
    <cellStyle name="20% - Accent1 4 2 4 4 2 6 2 2" xfId="36598" xr:uid="{00000000-0005-0000-0000-0000518E0000}"/>
    <cellStyle name="20% - Accent1 4 2 4 4 2 6 3" xfId="36599" xr:uid="{00000000-0005-0000-0000-0000528E0000}"/>
    <cellStyle name="20% - Accent1 4 2 4 4 2 7" xfId="36600" xr:uid="{00000000-0005-0000-0000-0000538E0000}"/>
    <cellStyle name="20% - Accent1 4 2 4 4 2 7 2" xfId="36601" xr:uid="{00000000-0005-0000-0000-0000548E0000}"/>
    <cellStyle name="20% - Accent1 4 2 4 4 2 8" xfId="36602" xr:uid="{00000000-0005-0000-0000-0000558E0000}"/>
    <cellStyle name="20% - Accent1 4 2 4 4 2 8 2" xfId="36603" xr:uid="{00000000-0005-0000-0000-0000568E0000}"/>
    <cellStyle name="20% - Accent1 4 2 4 4 2 9" xfId="36604" xr:uid="{00000000-0005-0000-0000-0000578E0000}"/>
    <cellStyle name="20% - Accent1 4 2 4 4 3" xfId="36605" xr:uid="{00000000-0005-0000-0000-0000588E0000}"/>
    <cellStyle name="20% - Accent1 4 2 4 4 3 2" xfId="36606" xr:uid="{00000000-0005-0000-0000-0000598E0000}"/>
    <cellStyle name="20% - Accent1 4 2 4 4 3 2 2" xfId="36607" xr:uid="{00000000-0005-0000-0000-00005A8E0000}"/>
    <cellStyle name="20% - Accent1 4 2 4 4 3 2 2 2" xfId="36608" xr:uid="{00000000-0005-0000-0000-00005B8E0000}"/>
    <cellStyle name="20% - Accent1 4 2 4 4 3 2 2 2 2" xfId="36609" xr:uid="{00000000-0005-0000-0000-00005C8E0000}"/>
    <cellStyle name="20% - Accent1 4 2 4 4 3 2 2 3" xfId="36610" xr:uid="{00000000-0005-0000-0000-00005D8E0000}"/>
    <cellStyle name="20% - Accent1 4 2 4 4 3 2 3" xfId="36611" xr:uid="{00000000-0005-0000-0000-00005E8E0000}"/>
    <cellStyle name="20% - Accent1 4 2 4 4 3 2 3 2" xfId="36612" xr:uid="{00000000-0005-0000-0000-00005F8E0000}"/>
    <cellStyle name="20% - Accent1 4 2 4 4 3 2 4" xfId="36613" xr:uid="{00000000-0005-0000-0000-0000608E0000}"/>
    <cellStyle name="20% - Accent1 4 2 4 4 3 3" xfId="36614" xr:uid="{00000000-0005-0000-0000-0000618E0000}"/>
    <cellStyle name="20% - Accent1 4 2 4 4 3 3 2" xfId="36615" xr:uid="{00000000-0005-0000-0000-0000628E0000}"/>
    <cellStyle name="20% - Accent1 4 2 4 4 3 3 2 2" xfId="36616" xr:uid="{00000000-0005-0000-0000-0000638E0000}"/>
    <cellStyle name="20% - Accent1 4 2 4 4 3 3 2 2 2" xfId="36617" xr:uid="{00000000-0005-0000-0000-0000648E0000}"/>
    <cellStyle name="20% - Accent1 4 2 4 4 3 3 2 3" xfId="36618" xr:uid="{00000000-0005-0000-0000-0000658E0000}"/>
    <cellStyle name="20% - Accent1 4 2 4 4 3 3 3" xfId="36619" xr:uid="{00000000-0005-0000-0000-0000668E0000}"/>
    <cellStyle name="20% - Accent1 4 2 4 4 3 3 3 2" xfId="36620" xr:uid="{00000000-0005-0000-0000-0000678E0000}"/>
    <cellStyle name="20% - Accent1 4 2 4 4 3 3 4" xfId="36621" xr:uid="{00000000-0005-0000-0000-0000688E0000}"/>
    <cellStyle name="20% - Accent1 4 2 4 4 3 4" xfId="36622" xr:uid="{00000000-0005-0000-0000-0000698E0000}"/>
    <cellStyle name="20% - Accent1 4 2 4 4 3 4 2" xfId="36623" xr:uid="{00000000-0005-0000-0000-00006A8E0000}"/>
    <cellStyle name="20% - Accent1 4 2 4 4 3 4 2 2" xfId="36624" xr:uid="{00000000-0005-0000-0000-00006B8E0000}"/>
    <cellStyle name="20% - Accent1 4 2 4 4 3 4 2 2 2" xfId="36625" xr:uid="{00000000-0005-0000-0000-00006C8E0000}"/>
    <cellStyle name="20% - Accent1 4 2 4 4 3 4 2 3" xfId="36626" xr:uid="{00000000-0005-0000-0000-00006D8E0000}"/>
    <cellStyle name="20% - Accent1 4 2 4 4 3 4 3" xfId="36627" xr:uid="{00000000-0005-0000-0000-00006E8E0000}"/>
    <cellStyle name="20% - Accent1 4 2 4 4 3 4 3 2" xfId="36628" xr:uid="{00000000-0005-0000-0000-00006F8E0000}"/>
    <cellStyle name="20% - Accent1 4 2 4 4 3 4 4" xfId="36629" xr:uid="{00000000-0005-0000-0000-0000708E0000}"/>
    <cellStyle name="20% - Accent1 4 2 4 4 3 5" xfId="36630" xr:uid="{00000000-0005-0000-0000-0000718E0000}"/>
    <cellStyle name="20% - Accent1 4 2 4 4 3 5 2" xfId="36631" xr:uid="{00000000-0005-0000-0000-0000728E0000}"/>
    <cellStyle name="20% - Accent1 4 2 4 4 3 5 2 2" xfId="36632" xr:uid="{00000000-0005-0000-0000-0000738E0000}"/>
    <cellStyle name="20% - Accent1 4 2 4 4 3 5 3" xfId="36633" xr:uid="{00000000-0005-0000-0000-0000748E0000}"/>
    <cellStyle name="20% - Accent1 4 2 4 4 3 6" xfId="36634" xr:uid="{00000000-0005-0000-0000-0000758E0000}"/>
    <cellStyle name="20% - Accent1 4 2 4 4 3 6 2" xfId="36635" xr:uid="{00000000-0005-0000-0000-0000768E0000}"/>
    <cellStyle name="20% - Accent1 4 2 4 4 3 6 2 2" xfId="36636" xr:uid="{00000000-0005-0000-0000-0000778E0000}"/>
    <cellStyle name="20% - Accent1 4 2 4 4 3 6 3" xfId="36637" xr:uid="{00000000-0005-0000-0000-0000788E0000}"/>
    <cellStyle name="20% - Accent1 4 2 4 4 3 7" xfId="36638" xr:uid="{00000000-0005-0000-0000-0000798E0000}"/>
    <cellStyle name="20% - Accent1 4 2 4 4 3 7 2" xfId="36639" xr:uid="{00000000-0005-0000-0000-00007A8E0000}"/>
    <cellStyle name="20% - Accent1 4 2 4 4 3 8" xfId="36640" xr:uid="{00000000-0005-0000-0000-00007B8E0000}"/>
    <cellStyle name="20% - Accent1 4 2 4 4 3 8 2" xfId="36641" xr:uid="{00000000-0005-0000-0000-00007C8E0000}"/>
    <cellStyle name="20% - Accent1 4 2 4 4 3 9" xfId="36642" xr:uid="{00000000-0005-0000-0000-00007D8E0000}"/>
    <cellStyle name="20% - Accent1 4 2 4 4 4" xfId="36643" xr:uid="{00000000-0005-0000-0000-00007E8E0000}"/>
    <cellStyle name="20% - Accent1 4 2 4 4 4 2" xfId="36644" xr:uid="{00000000-0005-0000-0000-00007F8E0000}"/>
    <cellStyle name="20% - Accent1 4 2 4 4 4 2 2" xfId="36645" xr:uid="{00000000-0005-0000-0000-0000808E0000}"/>
    <cellStyle name="20% - Accent1 4 2 4 4 4 2 2 2" xfId="36646" xr:uid="{00000000-0005-0000-0000-0000818E0000}"/>
    <cellStyle name="20% - Accent1 4 2 4 4 4 2 3" xfId="36647" xr:uid="{00000000-0005-0000-0000-0000828E0000}"/>
    <cellStyle name="20% - Accent1 4 2 4 4 4 3" xfId="36648" xr:uid="{00000000-0005-0000-0000-0000838E0000}"/>
    <cellStyle name="20% - Accent1 4 2 4 4 4 3 2" xfId="36649" xr:uid="{00000000-0005-0000-0000-0000848E0000}"/>
    <cellStyle name="20% - Accent1 4 2 4 4 4 4" xfId="36650" xr:uid="{00000000-0005-0000-0000-0000858E0000}"/>
    <cellStyle name="20% - Accent1 4 2 4 4 5" xfId="36651" xr:uid="{00000000-0005-0000-0000-0000868E0000}"/>
    <cellStyle name="20% - Accent1 4 2 4 4 5 2" xfId="36652" xr:uid="{00000000-0005-0000-0000-0000878E0000}"/>
    <cellStyle name="20% - Accent1 4 2 4 4 5 2 2" xfId="36653" xr:uid="{00000000-0005-0000-0000-0000888E0000}"/>
    <cellStyle name="20% - Accent1 4 2 4 4 5 2 2 2" xfId="36654" xr:uid="{00000000-0005-0000-0000-0000898E0000}"/>
    <cellStyle name="20% - Accent1 4 2 4 4 5 2 3" xfId="36655" xr:uid="{00000000-0005-0000-0000-00008A8E0000}"/>
    <cellStyle name="20% - Accent1 4 2 4 4 5 3" xfId="36656" xr:uid="{00000000-0005-0000-0000-00008B8E0000}"/>
    <cellStyle name="20% - Accent1 4 2 4 4 5 3 2" xfId="36657" xr:uid="{00000000-0005-0000-0000-00008C8E0000}"/>
    <cellStyle name="20% - Accent1 4 2 4 4 5 4" xfId="36658" xr:uid="{00000000-0005-0000-0000-00008D8E0000}"/>
    <cellStyle name="20% - Accent1 4 2 4 4 6" xfId="36659" xr:uid="{00000000-0005-0000-0000-00008E8E0000}"/>
    <cellStyle name="20% - Accent1 4 2 4 4 6 2" xfId="36660" xr:uid="{00000000-0005-0000-0000-00008F8E0000}"/>
    <cellStyle name="20% - Accent1 4 2 4 4 6 2 2" xfId="36661" xr:uid="{00000000-0005-0000-0000-0000908E0000}"/>
    <cellStyle name="20% - Accent1 4 2 4 4 6 2 2 2" xfId="36662" xr:uid="{00000000-0005-0000-0000-0000918E0000}"/>
    <cellStyle name="20% - Accent1 4 2 4 4 6 2 3" xfId="36663" xr:uid="{00000000-0005-0000-0000-0000928E0000}"/>
    <cellStyle name="20% - Accent1 4 2 4 4 6 3" xfId="36664" xr:uid="{00000000-0005-0000-0000-0000938E0000}"/>
    <cellStyle name="20% - Accent1 4 2 4 4 6 3 2" xfId="36665" xr:uid="{00000000-0005-0000-0000-0000948E0000}"/>
    <cellStyle name="20% - Accent1 4 2 4 4 6 4" xfId="36666" xr:uid="{00000000-0005-0000-0000-0000958E0000}"/>
    <cellStyle name="20% - Accent1 4 2 4 4 7" xfId="36667" xr:uid="{00000000-0005-0000-0000-0000968E0000}"/>
    <cellStyle name="20% - Accent1 4 2 4 4 7 2" xfId="36668" xr:uid="{00000000-0005-0000-0000-0000978E0000}"/>
    <cellStyle name="20% - Accent1 4 2 4 4 7 2 2" xfId="36669" xr:uid="{00000000-0005-0000-0000-0000988E0000}"/>
    <cellStyle name="20% - Accent1 4 2 4 4 7 3" xfId="36670" xr:uid="{00000000-0005-0000-0000-0000998E0000}"/>
    <cellStyle name="20% - Accent1 4 2 4 4 8" xfId="36671" xr:uid="{00000000-0005-0000-0000-00009A8E0000}"/>
    <cellStyle name="20% - Accent1 4 2 4 4 8 2" xfId="36672" xr:uid="{00000000-0005-0000-0000-00009B8E0000}"/>
    <cellStyle name="20% - Accent1 4 2 4 4 8 2 2" xfId="36673" xr:uid="{00000000-0005-0000-0000-00009C8E0000}"/>
    <cellStyle name="20% - Accent1 4 2 4 4 8 3" xfId="36674" xr:uid="{00000000-0005-0000-0000-00009D8E0000}"/>
    <cellStyle name="20% - Accent1 4 2 4 4 9" xfId="36675" xr:uid="{00000000-0005-0000-0000-00009E8E0000}"/>
    <cellStyle name="20% - Accent1 4 2 4 4 9 2" xfId="36676" xr:uid="{00000000-0005-0000-0000-00009F8E0000}"/>
    <cellStyle name="20% - Accent1 4 2 4 5" xfId="36677" xr:uid="{00000000-0005-0000-0000-0000A08E0000}"/>
    <cellStyle name="20% - Accent1 4 2 4 5 10" xfId="36678" xr:uid="{00000000-0005-0000-0000-0000A18E0000}"/>
    <cellStyle name="20% - Accent1 4 2 4 5 10 2" xfId="36679" xr:uid="{00000000-0005-0000-0000-0000A28E0000}"/>
    <cellStyle name="20% - Accent1 4 2 4 5 11" xfId="36680" xr:uid="{00000000-0005-0000-0000-0000A38E0000}"/>
    <cellStyle name="20% - Accent1 4 2 4 5 2" xfId="36681" xr:uid="{00000000-0005-0000-0000-0000A48E0000}"/>
    <cellStyle name="20% - Accent1 4 2 4 5 2 2" xfId="36682" xr:uid="{00000000-0005-0000-0000-0000A58E0000}"/>
    <cellStyle name="20% - Accent1 4 2 4 5 2 2 2" xfId="36683" xr:uid="{00000000-0005-0000-0000-0000A68E0000}"/>
    <cellStyle name="20% - Accent1 4 2 4 5 2 2 2 2" xfId="36684" xr:uid="{00000000-0005-0000-0000-0000A78E0000}"/>
    <cellStyle name="20% - Accent1 4 2 4 5 2 2 2 2 2" xfId="36685" xr:uid="{00000000-0005-0000-0000-0000A88E0000}"/>
    <cellStyle name="20% - Accent1 4 2 4 5 2 2 2 3" xfId="36686" xr:uid="{00000000-0005-0000-0000-0000A98E0000}"/>
    <cellStyle name="20% - Accent1 4 2 4 5 2 2 3" xfId="36687" xr:uid="{00000000-0005-0000-0000-0000AA8E0000}"/>
    <cellStyle name="20% - Accent1 4 2 4 5 2 2 3 2" xfId="36688" xr:uid="{00000000-0005-0000-0000-0000AB8E0000}"/>
    <cellStyle name="20% - Accent1 4 2 4 5 2 2 4" xfId="36689" xr:uid="{00000000-0005-0000-0000-0000AC8E0000}"/>
    <cellStyle name="20% - Accent1 4 2 4 5 2 3" xfId="36690" xr:uid="{00000000-0005-0000-0000-0000AD8E0000}"/>
    <cellStyle name="20% - Accent1 4 2 4 5 2 3 2" xfId="36691" xr:uid="{00000000-0005-0000-0000-0000AE8E0000}"/>
    <cellStyle name="20% - Accent1 4 2 4 5 2 3 2 2" xfId="36692" xr:uid="{00000000-0005-0000-0000-0000AF8E0000}"/>
    <cellStyle name="20% - Accent1 4 2 4 5 2 3 2 2 2" xfId="36693" xr:uid="{00000000-0005-0000-0000-0000B08E0000}"/>
    <cellStyle name="20% - Accent1 4 2 4 5 2 3 2 3" xfId="36694" xr:uid="{00000000-0005-0000-0000-0000B18E0000}"/>
    <cellStyle name="20% - Accent1 4 2 4 5 2 3 3" xfId="36695" xr:uid="{00000000-0005-0000-0000-0000B28E0000}"/>
    <cellStyle name="20% - Accent1 4 2 4 5 2 3 3 2" xfId="36696" xr:uid="{00000000-0005-0000-0000-0000B38E0000}"/>
    <cellStyle name="20% - Accent1 4 2 4 5 2 3 4" xfId="36697" xr:uid="{00000000-0005-0000-0000-0000B48E0000}"/>
    <cellStyle name="20% - Accent1 4 2 4 5 2 4" xfId="36698" xr:uid="{00000000-0005-0000-0000-0000B58E0000}"/>
    <cellStyle name="20% - Accent1 4 2 4 5 2 4 2" xfId="36699" xr:uid="{00000000-0005-0000-0000-0000B68E0000}"/>
    <cellStyle name="20% - Accent1 4 2 4 5 2 4 2 2" xfId="36700" xr:uid="{00000000-0005-0000-0000-0000B78E0000}"/>
    <cellStyle name="20% - Accent1 4 2 4 5 2 4 2 2 2" xfId="36701" xr:uid="{00000000-0005-0000-0000-0000B88E0000}"/>
    <cellStyle name="20% - Accent1 4 2 4 5 2 4 2 3" xfId="36702" xr:uid="{00000000-0005-0000-0000-0000B98E0000}"/>
    <cellStyle name="20% - Accent1 4 2 4 5 2 4 3" xfId="36703" xr:uid="{00000000-0005-0000-0000-0000BA8E0000}"/>
    <cellStyle name="20% - Accent1 4 2 4 5 2 4 3 2" xfId="36704" xr:uid="{00000000-0005-0000-0000-0000BB8E0000}"/>
    <cellStyle name="20% - Accent1 4 2 4 5 2 4 4" xfId="36705" xr:uid="{00000000-0005-0000-0000-0000BC8E0000}"/>
    <cellStyle name="20% - Accent1 4 2 4 5 2 5" xfId="36706" xr:uid="{00000000-0005-0000-0000-0000BD8E0000}"/>
    <cellStyle name="20% - Accent1 4 2 4 5 2 5 2" xfId="36707" xr:uid="{00000000-0005-0000-0000-0000BE8E0000}"/>
    <cellStyle name="20% - Accent1 4 2 4 5 2 5 2 2" xfId="36708" xr:uid="{00000000-0005-0000-0000-0000BF8E0000}"/>
    <cellStyle name="20% - Accent1 4 2 4 5 2 5 3" xfId="36709" xr:uid="{00000000-0005-0000-0000-0000C08E0000}"/>
    <cellStyle name="20% - Accent1 4 2 4 5 2 6" xfId="36710" xr:uid="{00000000-0005-0000-0000-0000C18E0000}"/>
    <cellStyle name="20% - Accent1 4 2 4 5 2 6 2" xfId="36711" xr:uid="{00000000-0005-0000-0000-0000C28E0000}"/>
    <cellStyle name="20% - Accent1 4 2 4 5 2 6 2 2" xfId="36712" xr:uid="{00000000-0005-0000-0000-0000C38E0000}"/>
    <cellStyle name="20% - Accent1 4 2 4 5 2 6 3" xfId="36713" xr:uid="{00000000-0005-0000-0000-0000C48E0000}"/>
    <cellStyle name="20% - Accent1 4 2 4 5 2 7" xfId="36714" xr:uid="{00000000-0005-0000-0000-0000C58E0000}"/>
    <cellStyle name="20% - Accent1 4 2 4 5 2 7 2" xfId="36715" xr:uid="{00000000-0005-0000-0000-0000C68E0000}"/>
    <cellStyle name="20% - Accent1 4 2 4 5 2 8" xfId="36716" xr:uid="{00000000-0005-0000-0000-0000C78E0000}"/>
    <cellStyle name="20% - Accent1 4 2 4 5 2 8 2" xfId="36717" xr:uid="{00000000-0005-0000-0000-0000C88E0000}"/>
    <cellStyle name="20% - Accent1 4 2 4 5 2 9" xfId="36718" xr:uid="{00000000-0005-0000-0000-0000C98E0000}"/>
    <cellStyle name="20% - Accent1 4 2 4 5 3" xfId="36719" xr:uid="{00000000-0005-0000-0000-0000CA8E0000}"/>
    <cellStyle name="20% - Accent1 4 2 4 5 3 2" xfId="36720" xr:uid="{00000000-0005-0000-0000-0000CB8E0000}"/>
    <cellStyle name="20% - Accent1 4 2 4 5 3 2 2" xfId="36721" xr:uid="{00000000-0005-0000-0000-0000CC8E0000}"/>
    <cellStyle name="20% - Accent1 4 2 4 5 3 2 2 2" xfId="36722" xr:uid="{00000000-0005-0000-0000-0000CD8E0000}"/>
    <cellStyle name="20% - Accent1 4 2 4 5 3 2 2 2 2" xfId="36723" xr:uid="{00000000-0005-0000-0000-0000CE8E0000}"/>
    <cellStyle name="20% - Accent1 4 2 4 5 3 2 2 3" xfId="36724" xr:uid="{00000000-0005-0000-0000-0000CF8E0000}"/>
    <cellStyle name="20% - Accent1 4 2 4 5 3 2 3" xfId="36725" xr:uid="{00000000-0005-0000-0000-0000D08E0000}"/>
    <cellStyle name="20% - Accent1 4 2 4 5 3 2 3 2" xfId="36726" xr:uid="{00000000-0005-0000-0000-0000D18E0000}"/>
    <cellStyle name="20% - Accent1 4 2 4 5 3 2 4" xfId="36727" xr:uid="{00000000-0005-0000-0000-0000D28E0000}"/>
    <cellStyle name="20% - Accent1 4 2 4 5 3 3" xfId="36728" xr:uid="{00000000-0005-0000-0000-0000D38E0000}"/>
    <cellStyle name="20% - Accent1 4 2 4 5 3 3 2" xfId="36729" xr:uid="{00000000-0005-0000-0000-0000D48E0000}"/>
    <cellStyle name="20% - Accent1 4 2 4 5 3 3 2 2" xfId="36730" xr:uid="{00000000-0005-0000-0000-0000D58E0000}"/>
    <cellStyle name="20% - Accent1 4 2 4 5 3 3 2 2 2" xfId="36731" xr:uid="{00000000-0005-0000-0000-0000D68E0000}"/>
    <cellStyle name="20% - Accent1 4 2 4 5 3 3 2 3" xfId="36732" xr:uid="{00000000-0005-0000-0000-0000D78E0000}"/>
    <cellStyle name="20% - Accent1 4 2 4 5 3 3 3" xfId="36733" xr:uid="{00000000-0005-0000-0000-0000D88E0000}"/>
    <cellStyle name="20% - Accent1 4 2 4 5 3 3 3 2" xfId="36734" xr:uid="{00000000-0005-0000-0000-0000D98E0000}"/>
    <cellStyle name="20% - Accent1 4 2 4 5 3 3 4" xfId="36735" xr:uid="{00000000-0005-0000-0000-0000DA8E0000}"/>
    <cellStyle name="20% - Accent1 4 2 4 5 3 4" xfId="36736" xr:uid="{00000000-0005-0000-0000-0000DB8E0000}"/>
    <cellStyle name="20% - Accent1 4 2 4 5 3 4 2" xfId="36737" xr:uid="{00000000-0005-0000-0000-0000DC8E0000}"/>
    <cellStyle name="20% - Accent1 4 2 4 5 3 4 2 2" xfId="36738" xr:uid="{00000000-0005-0000-0000-0000DD8E0000}"/>
    <cellStyle name="20% - Accent1 4 2 4 5 3 4 2 2 2" xfId="36739" xr:uid="{00000000-0005-0000-0000-0000DE8E0000}"/>
    <cellStyle name="20% - Accent1 4 2 4 5 3 4 2 3" xfId="36740" xr:uid="{00000000-0005-0000-0000-0000DF8E0000}"/>
    <cellStyle name="20% - Accent1 4 2 4 5 3 4 3" xfId="36741" xr:uid="{00000000-0005-0000-0000-0000E08E0000}"/>
    <cellStyle name="20% - Accent1 4 2 4 5 3 4 3 2" xfId="36742" xr:uid="{00000000-0005-0000-0000-0000E18E0000}"/>
    <cellStyle name="20% - Accent1 4 2 4 5 3 4 4" xfId="36743" xr:uid="{00000000-0005-0000-0000-0000E28E0000}"/>
    <cellStyle name="20% - Accent1 4 2 4 5 3 5" xfId="36744" xr:uid="{00000000-0005-0000-0000-0000E38E0000}"/>
    <cellStyle name="20% - Accent1 4 2 4 5 3 5 2" xfId="36745" xr:uid="{00000000-0005-0000-0000-0000E48E0000}"/>
    <cellStyle name="20% - Accent1 4 2 4 5 3 5 2 2" xfId="36746" xr:uid="{00000000-0005-0000-0000-0000E58E0000}"/>
    <cellStyle name="20% - Accent1 4 2 4 5 3 5 3" xfId="36747" xr:uid="{00000000-0005-0000-0000-0000E68E0000}"/>
    <cellStyle name="20% - Accent1 4 2 4 5 3 6" xfId="36748" xr:uid="{00000000-0005-0000-0000-0000E78E0000}"/>
    <cellStyle name="20% - Accent1 4 2 4 5 3 6 2" xfId="36749" xr:uid="{00000000-0005-0000-0000-0000E88E0000}"/>
    <cellStyle name="20% - Accent1 4 2 4 5 3 6 2 2" xfId="36750" xr:uid="{00000000-0005-0000-0000-0000E98E0000}"/>
    <cellStyle name="20% - Accent1 4 2 4 5 3 6 3" xfId="36751" xr:uid="{00000000-0005-0000-0000-0000EA8E0000}"/>
    <cellStyle name="20% - Accent1 4 2 4 5 3 7" xfId="36752" xr:uid="{00000000-0005-0000-0000-0000EB8E0000}"/>
    <cellStyle name="20% - Accent1 4 2 4 5 3 7 2" xfId="36753" xr:uid="{00000000-0005-0000-0000-0000EC8E0000}"/>
    <cellStyle name="20% - Accent1 4 2 4 5 3 8" xfId="36754" xr:uid="{00000000-0005-0000-0000-0000ED8E0000}"/>
    <cellStyle name="20% - Accent1 4 2 4 5 3 8 2" xfId="36755" xr:uid="{00000000-0005-0000-0000-0000EE8E0000}"/>
    <cellStyle name="20% - Accent1 4 2 4 5 3 9" xfId="36756" xr:uid="{00000000-0005-0000-0000-0000EF8E0000}"/>
    <cellStyle name="20% - Accent1 4 2 4 5 4" xfId="36757" xr:uid="{00000000-0005-0000-0000-0000F08E0000}"/>
    <cellStyle name="20% - Accent1 4 2 4 5 4 2" xfId="36758" xr:uid="{00000000-0005-0000-0000-0000F18E0000}"/>
    <cellStyle name="20% - Accent1 4 2 4 5 4 2 2" xfId="36759" xr:uid="{00000000-0005-0000-0000-0000F28E0000}"/>
    <cellStyle name="20% - Accent1 4 2 4 5 4 2 2 2" xfId="36760" xr:uid="{00000000-0005-0000-0000-0000F38E0000}"/>
    <cellStyle name="20% - Accent1 4 2 4 5 4 2 3" xfId="36761" xr:uid="{00000000-0005-0000-0000-0000F48E0000}"/>
    <cellStyle name="20% - Accent1 4 2 4 5 4 3" xfId="36762" xr:uid="{00000000-0005-0000-0000-0000F58E0000}"/>
    <cellStyle name="20% - Accent1 4 2 4 5 4 3 2" xfId="36763" xr:uid="{00000000-0005-0000-0000-0000F68E0000}"/>
    <cellStyle name="20% - Accent1 4 2 4 5 4 4" xfId="36764" xr:uid="{00000000-0005-0000-0000-0000F78E0000}"/>
    <cellStyle name="20% - Accent1 4 2 4 5 5" xfId="36765" xr:uid="{00000000-0005-0000-0000-0000F88E0000}"/>
    <cellStyle name="20% - Accent1 4 2 4 5 5 2" xfId="36766" xr:uid="{00000000-0005-0000-0000-0000F98E0000}"/>
    <cellStyle name="20% - Accent1 4 2 4 5 5 2 2" xfId="36767" xr:uid="{00000000-0005-0000-0000-0000FA8E0000}"/>
    <cellStyle name="20% - Accent1 4 2 4 5 5 2 2 2" xfId="36768" xr:uid="{00000000-0005-0000-0000-0000FB8E0000}"/>
    <cellStyle name="20% - Accent1 4 2 4 5 5 2 3" xfId="36769" xr:uid="{00000000-0005-0000-0000-0000FC8E0000}"/>
    <cellStyle name="20% - Accent1 4 2 4 5 5 3" xfId="36770" xr:uid="{00000000-0005-0000-0000-0000FD8E0000}"/>
    <cellStyle name="20% - Accent1 4 2 4 5 5 3 2" xfId="36771" xr:uid="{00000000-0005-0000-0000-0000FE8E0000}"/>
    <cellStyle name="20% - Accent1 4 2 4 5 5 4" xfId="36772" xr:uid="{00000000-0005-0000-0000-0000FF8E0000}"/>
    <cellStyle name="20% - Accent1 4 2 4 5 6" xfId="36773" xr:uid="{00000000-0005-0000-0000-0000008F0000}"/>
    <cellStyle name="20% - Accent1 4 2 4 5 6 2" xfId="36774" xr:uid="{00000000-0005-0000-0000-0000018F0000}"/>
    <cellStyle name="20% - Accent1 4 2 4 5 6 2 2" xfId="36775" xr:uid="{00000000-0005-0000-0000-0000028F0000}"/>
    <cellStyle name="20% - Accent1 4 2 4 5 6 2 2 2" xfId="36776" xr:uid="{00000000-0005-0000-0000-0000038F0000}"/>
    <cellStyle name="20% - Accent1 4 2 4 5 6 2 3" xfId="36777" xr:uid="{00000000-0005-0000-0000-0000048F0000}"/>
    <cellStyle name="20% - Accent1 4 2 4 5 6 3" xfId="36778" xr:uid="{00000000-0005-0000-0000-0000058F0000}"/>
    <cellStyle name="20% - Accent1 4 2 4 5 6 3 2" xfId="36779" xr:uid="{00000000-0005-0000-0000-0000068F0000}"/>
    <cellStyle name="20% - Accent1 4 2 4 5 6 4" xfId="36780" xr:uid="{00000000-0005-0000-0000-0000078F0000}"/>
    <cellStyle name="20% - Accent1 4 2 4 5 7" xfId="36781" xr:uid="{00000000-0005-0000-0000-0000088F0000}"/>
    <cellStyle name="20% - Accent1 4 2 4 5 7 2" xfId="36782" xr:uid="{00000000-0005-0000-0000-0000098F0000}"/>
    <cellStyle name="20% - Accent1 4 2 4 5 7 2 2" xfId="36783" xr:uid="{00000000-0005-0000-0000-00000A8F0000}"/>
    <cellStyle name="20% - Accent1 4 2 4 5 7 3" xfId="36784" xr:uid="{00000000-0005-0000-0000-00000B8F0000}"/>
    <cellStyle name="20% - Accent1 4 2 4 5 8" xfId="36785" xr:uid="{00000000-0005-0000-0000-00000C8F0000}"/>
    <cellStyle name="20% - Accent1 4 2 4 5 8 2" xfId="36786" xr:uid="{00000000-0005-0000-0000-00000D8F0000}"/>
    <cellStyle name="20% - Accent1 4 2 4 5 8 2 2" xfId="36787" xr:uid="{00000000-0005-0000-0000-00000E8F0000}"/>
    <cellStyle name="20% - Accent1 4 2 4 5 8 3" xfId="36788" xr:uid="{00000000-0005-0000-0000-00000F8F0000}"/>
    <cellStyle name="20% - Accent1 4 2 4 5 9" xfId="36789" xr:uid="{00000000-0005-0000-0000-0000108F0000}"/>
    <cellStyle name="20% - Accent1 4 2 4 5 9 2" xfId="36790" xr:uid="{00000000-0005-0000-0000-0000118F0000}"/>
    <cellStyle name="20% - Accent1 4 2 4 6" xfId="36791" xr:uid="{00000000-0005-0000-0000-0000128F0000}"/>
    <cellStyle name="20% - Accent1 4 2 4 6 10" xfId="36792" xr:uid="{00000000-0005-0000-0000-0000138F0000}"/>
    <cellStyle name="20% - Accent1 4 2 4 6 10 2" xfId="36793" xr:uid="{00000000-0005-0000-0000-0000148F0000}"/>
    <cellStyle name="20% - Accent1 4 2 4 6 11" xfId="36794" xr:uid="{00000000-0005-0000-0000-0000158F0000}"/>
    <cellStyle name="20% - Accent1 4 2 4 6 2" xfId="36795" xr:uid="{00000000-0005-0000-0000-0000168F0000}"/>
    <cellStyle name="20% - Accent1 4 2 4 6 2 2" xfId="36796" xr:uid="{00000000-0005-0000-0000-0000178F0000}"/>
    <cellStyle name="20% - Accent1 4 2 4 6 2 2 2" xfId="36797" xr:uid="{00000000-0005-0000-0000-0000188F0000}"/>
    <cellStyle name="20% - Accent1 4 2 4 6 2 2 2 2" xfId="36798" xr:uid="{00000000-0005-0000-0000-0000198F0000}"/>
    <cellStyle name="20% - Accent1 4 2 4 6 2 2 2 2 2" xfId="36799" xr:uid="{00000000-0005-0000-0000-00001A8F0000}"/>
    <cellStyle name="20% - Accent1 4 2 4 6 2 2 2 3" xfId="36800" xr:uid="{00000000-0005-0000-0000-00001B8F0000}"/>
    <cellStyle name="20% - Accent1 4 2 4 6 2 2 3" xfId="36801" xr:uid="{00000000-0005-0000-0000-00001C8F0000}"/>
    <cellStyle name="20% - Accent1 4 2 4 6 2 2 3 2" xfId="36802" xr:uid="{00000000-0005-0000-0000-00001D8F0000}"/>
    <cellStyle name="20% - Accent1 4 2 4 6 2 2 4" xfId="36803" xr:uid="{00000000-0005-0000-0000-00001E8F0000}"/>
    <cellStyle name="20% - Accent1 4 2 4 6 2 3" xfId="36804" xr:uid="{00000000-0005-0000-0000-00001F8F0000}"/>
    <cellStyle name="20% - Accent1 4 2 4 6 2 3 2" xfId="36805" xr:uid="{00000000-0005-0000-0000-0000208F0000}"/>
    <cellStyle name="20% - Accent1 4 2 4 6 2 3 2 2" xfId="36806" xr:uid="{00000000-0005-0000-0000-0000218F0000}"/>
    <cellStyle name="20% - Accent1 4 2 4 6 2 3 2 2 2" xfId="36807" xr:uid="{00000000-0005-0000-0000-0000228F0000}"/>
    <cellStyle name="20% - Accent1 4 2 4 6 2 3 2 3" xfId="36808" xr:uid="{00000000-0005-0000-0000-0000238F0000}"/>
    <cellStyle name="20% - Accent1 4 2 4 6 2 3 3" xfId="36809" xr:uid="{00000000-0005-0000-0000-0000248F0000}"/>
    <cellStyle name="20% - Accent1 4 2 4 6 2 3 3 2" xfId="36810" xr:uid="{00000000-0005-0000-0000-0000258F0000}"/>
    <cellStyle name="20% - Accent1 4 2 4 6 2 3 4" xfId="36811" xr:uid="{00000000-0005-0000-0000-0000268F0000}"/>
    <cellStyle name="20% - Accent1 4 2 4 6 2 4" xfId="36812" xr:uid="{00000000-0005-0000-0000-0000278F0000}"/>
    <cellStyle name="20% - Accent1 4 2 4 6 2 4 2" xfId="36813" xr:uid="{00000000-0005-0000-0000-0000288F0000}"/>
    <cellStyle name="20% - Accent1 4 2 4 6 2 4 2 2" xfId="36814" xr:uid="{00000000-0005-0000-0000-0000298F0000}"/>
    <cellStyle name="20% - Accent1 4 2 4 6 2 4 2 2 2" xfId="36815" xr:uid="{00000000-0005-0000-0000-00002A8F0000}"/>
    <cellStyle name="20% - Accent1 4 2 4 6 2 4 2 3" xfId="36816" xr:uid="{00000000-0005-0000-0000-00002B8F0000}"/>
    <cellStyle name="20% - Accent1 4 2 4 6 2 4 3" xfId="36817" xr:uid="{00000000-0005-0000-0000-00002C8F0000}"/>
    <cellStyle name="20% - Accent1 4 2 4 6 2 4 3 2" xfId="36818" xr:uid="{00000000-0005-0000-0000-00002D8F0000}"/>
    <cellStyle name="20% - Accent1 4 2 4 6 2 4 4" xfId="36819" xr:uid="{00000000-0005-0000-0000-00002E8F0000}"/>
    <cellStyle name="20% - Accent1 4 2 4 6 2 5" xfId="36820" xr:uid="{00000000-0005-0000-0000-00002F8F0000}"/>
    <cellStyle name="20% - Accent1 4 2 4 6 2 5 2" xfId="36821" xr:uid="{00000000-0005-0000-0000-0000308F0000}"/>
    <cellStyle name="20% - Accent1 4 2 4 6 2 5 2 2" xfId="36822" xr:uid="{00000000-0005-0000-0000-0000318F0000}"/>
    <cellStyle name="20% - Accent1 4 2 4 6 2 5 3" xfId="36823" xr:uid="{00000000-0005-0000-0000-0000328F0000}"/>
    <cellStyle name="20% - Accent1 4 2 4 6 2 6" xfId="36824" xr:uid="{00000000-0005-0000-0000-0000338F0000}"/>
    <cellStyle name="20% - Accent1 4 2 4 6 2 6 2" xfId="36825" xr:uid="{00000000-0005-0000-0000-0000348F0000}"/>
    <cellStyle name="20% - Accent1 4 2 4 6 2 6 2 2" xfId="36826" xr:uid="{00000000-0005-0000-0000-0000358F0000}"/>
    <cellStyle name="20% - Accent1 4 2 4 6 2 6 3" xfId="36827" xr:uid="{00000000-0005-0000-0000-0000368F0000}"/>
    <cellStyle name="20% - Accent1 4 2 4 6 2 7" xfId="36828" xr:uid="{00000000-0005-0000-0000-0000378F0000}"/>
    <cellStyle name="20% - Accent1 4 2 4 6 2 7 2" xfId="36829" xr:uid="{00000000-0005-0000-0000-0000388F0000}"/>
    <cellStyle name="20% - Accent1 4 2 4 6 2 8" xfId="36830" xr:uid="{00000000-0005-0000-0000-0000398F0000}"/>
    <cellStyle name="20% - Accent1 4 2 4 6 2 8 2" xfId="36831" xr:uid="{00000000-0005-0000-0000-00003A8F0000}"/>
    <cellStyle name="20% - Accent1 4 2 4 6 2 9" xfId="36832" xr:uid="{00000000-0005-0000-0000-00003B8F0000}"/>
    <cellStyle name="20% - Accent1 4 2 4 6 3" xfId="36833" xr:uid="{00000000-0005-0000-0000-00003C8F0000}"/>
    <cellStyle name="20% - Accent1 4 2 4 6 3 2" xfId="36834" xr:uid="{00000000-0005-0000-0000-00003D8F0000}"/>
    <cellStyle name="20% - Accent1 4 2 4 6 3 2 2" xfId="36835" xr:uid="{00000000-0005-0000-0000-00003E8F0000}"/>
    <cellStyle name="20% - Accent1 4 2 4 6 3 2 2 2" xfId="36836" xr:uid="{00000000-0005-0000-0000-00003F8F0000}"/>
    <cellStyle name="20% - Accent1 4 2 4 6 3 2 2 2 2" xfId="36837" xr:uid="{00000000-0005-0000-0000-0000408F0000}"/>
    <cellStyle name="20% - Accent1 4 2 4 6 3 2 2 3" xfId="36838" xr:uid="{00000000-0005-0000-0000-0000418F0000}"/>
    <cellStyle name="20% - Accent1 4 2 4 6 3 2 3" xfId="36839" xr:uid="{00000000-0005-0000-0000-0000428F0000}"/>
    <cellStyle name="20% - Accent1 4 2 4 6 3 2 3 2" xfId="36840" xr:uid="{00000000-0005-0000-0000-0000438F0000}"/>
    <cellStyle name="20% - Accent1 4 2 4 6 3 2 4" xfId="36841" xr:uid="{00000000-0005-0000-0000-0000448F0000}"/>
    <cellStyle name="20% - Accent1 4 2 4 6 3 3" xfId="36842" xr:uid="{00000000-0005-0000-0000-0000458F0000}"/>
    <cellStyle name="20% - Accent1 4 2 4 6 3 3 2" xfId="36843" xr:uid="{00000000-0005-0000-0000-0000468F0000}"/>
    <cellStyle name="20% - Accent1 4 2 4 6 3 3 2 2" xfId="36844" xr:uid="{00000000-0005-0000-0000-0000478F0000}"/>
    <cellStyle name="20% - Accent1 4 2 4 6 3 3 2 2 2" xfId="36845" xr:uid="{00000000-0005-0000-0000-0000488F0000}"/>
    <cellStyle name="20% - Accent1 4 2 4 6 3 3 2 3" xfId="36846" xr:uid="{00000000-0005-0000-0000-0000498F0000}"/>
    <cellStyle name="20% - Accent1 4 2 4 6 3 3 3" xfId="36847" xr:uid="{00000000-0005-0000-0000-00004A8F0000}"/>
    <cellStyle name="20% - Accent1 4 2 4 6 3 3 3 2" xfId="36848" xr:uid="{00000000-0005-0000-0000-00004B8F0000}"/>
    <cellStyle name="20% - Accent1 4 2 4 6 3 3 4" xfId="36849" xr:uid="{00000000-0005-0000-0000-00004C8F0000}"/>
    <cellStyle name="20% - Accent1 4 2 4 6 3 4" xfId="36850" xr:uid="{00000000-0005-0000-0000-00004D8F0000}"/>
    <cellStyle name="20% - Accent1 4 2 4 6 3 4 2" xfId="36851" xr:uid="{00000000-0005-0000-0000-00004E8F0000}"/>
    <cellStyle name="20% - Accent1 4 2 4 6 3 4 2 2" xfId="36852" xr:uid="{00000000-0005-0000-0000-00004F8F0000}"/>
    <cellStyle name="20% - Accent1 4 2 4 6 3 4 2 2 2" xfId="36853" xr:uid="{00000000-0005-0000-0000-0000508F0000}"/>
    <cellStyle name="20% - Accent1 4 2 4 6 3 4 2 3" xfId="36854" xr:uid="{00000000-0005-0000-0000-0000518F0000}"/>
    <cellStyle name="20% - Accent1 4 2 4 6 3 4 3" xfId="36855" xr:uid="{00000000-0005-0000-0000-0000528F0000}"/>
    <cellStyle name="20% - Accent1 4 2 4 6 3 4 3 2" xfId="36856" xr:uid="{00000000-0005-0000-0000-0000538F0000}"/>
    <cellStyle name="20% - Accent1 4 2 4 6 3 4 4" xfId="36857" xr:uid="{00000000-0005-0000-0000-0000548F0000}"/>
    <cellStyle name="20% - Accent1 4 2 4 6 3 5" xfId="36858" xr:uid="{00000000-0005-0000-0000-0000558F0000}"/>
    <cellStyle name="20% - Accent1 4 2 4 6 3 5 2" xfId="36859" xr:uid="{00000000-0005-0000-0000-0000568F0000}"/>
    <cellStyle name="20% - Accent1 4 2 4 6 3 5 2 2" xfId="36860" xr:uid="{00000000-0005-0000-0000-0000578F0000}"/>
    <cellStyle name="20% - Accent1 4 2 4 6 3 5 3" xfId="36861" xr:uid="{00000000-0005-0000-0000-0000588F0000}"/>
    <cellStyle name="20% - Accent1 4 2 4 6 3 6" xfId="36862" xr:uid="{00000000-0005-0000-0000-0000598F0000}"/>
    <cellStyle name="20% - Accent1 4 2 4 6 3 6 2" xfId="36863" xr:uid="{00000000-0005-0000-0000-00005A8F0000}"/>
    <cellStyle name="20% - Accent1 4 2 4 6 3 6 2 2" xfId="36864" xr:uid="{00000000-0005-0000-0000-00005B8F0000}"/>
    <cellStyle name="20% - Accent1 4 2 4 6 3 6 3" xfId="36865" xr:uid="{00000000-0005-0000-0000-00005C8F0000}"/>
    <cellStyle name="20% - Accent1 4 2 4 6 3 7" xfId="36866" xr:uid="{00000000-0005-0000-0000-00005D8F0000}"/>
    <cellStyle name="20% - Accent1 4 2 4 6 3 7 2" xfId="36867" xr:uid="{00000000-0005-0000-0000-00005E8F0000}"/>
    <cellStyle name="20% - Accent1 4 2 4 6 3 8" xfId="36868" xr:uid="{00000000-0005-0000-0000-00005F8F0000}"/>
    <cellStyle name="20% - Accent1 4 2 4 6 3 8 2" xfId="36869" xr:uid="{00000000-0005-0000-0000-0000608F0000}"/>
    <cellStyle name="20% - Accent1 4 2 4 6 3 9" xfId="36870" xr:uid="{00000000-0005-0000-0000-0000618F0000}"/>
    <cellStyle name="20% - Accent1 4 2 4 6 4" xfId="36871" xr:uid="{00000000-0005-0000-0000-0000628F0000}"/>
    <cellStyle name="20% - Accent1 4 2 4 6 4 2" xfId="36872" xr:uid="{00000000-0005-0000-0000-0000638F0000}"/>
    <cellStyle name="20% - Accent1 4 2 4 6 4 2 2" xfId="36873" xr:uid="{00000000-0005-0000-0000-0000648F0000}"/>
    <cellStyle name="20% - Accent1 4 2 4 6 4 2 2 2" xfId="36874" xr:uid="{00000000-0005-0000-0000-0000658F0000}"/>
    <cellStyle name="20% - Accent1 4 2 4 6 4 2 3" xfId="36875" xr:uid="{00000000-0005-0000-0000-0000668F0000}"/>
    <cellStyle name="20% - Accent1 4 2 4 6 4 3" xfId="36876" xr:uid="{00000000-0005-0000-0000-0000678F0000}"/>
    <cellStyle name="20% - Accent1 4 2 4 6 4 3 2" xfId="36877" xr:uid="{00000000-0005-0000-0000-0000688F0000}"/>
    <cellStyle name="20% - Accent1 4 2 4 6 4 4" xfId="36878" xr:uid="{00000000-0005-0000-0000-0000698F0000}"/>
    <cellStyle name="20% - Accent1 4 2 4 6 5" xfId="36879" xr:uid="{00000000-0005-0000-0000-00006A8F0000}"/>
    <cellStyle name="20% - Accent1 4 2 4 6 5 2" xfId="36880" xr:uid="{00000000-0005-0000-0000-00006B8F0000}"/>
    <cellStyle name="20% - Accent1 4 2 4 6 5 2 2" xfId="36881" xr:uid="{00000000-0005-0000-0000-00006C8F0000}"/>
    <cellStyle name="20% - Accent1 4 2 4 6 5 2 2 2" xfId="36882" xr:uid="{00000000-0005-0000-0000-00006D8F0000}"/>
    <cellStyle name="20% - Accent1 4 2 4 6 5 2 3" xfId="36883" xr:uid="{00000000-0005-0000-0000-00006E8F0000}"/>
    <cellStyle name="20% - Accent1 4 2 4 6 5 3" xfId="36884" xr:uid="{00000000-0005-0000-0000-00006F8F0000}"/>
    <cellStyle name="20% - Accent1 4 2 4 6 5 3 2" xfId="36885" xr:uid="{00000000-0005-0000-0000-0000708F0000}"/>
    <cellStyle name="20% - Accent1 4 2 4 6 5 4" xfId="36886" xr:uid="{00000000-0005-0000-0000-0000718F0000}"/>
    <cellStyle name="20% - Accent1 4 2 4 6 6" xfId="36887" xr:uid="{00000000-0005-0000-0000-0000728F0000}"/>
    <cellStyle name="20% - Accent1 4 2 4 6 6 2" xfId="36888" xr:uid="{00000000-0005-0000-0000-0000738F0000}"/>
    <cellStyle name="20% - Accent1 4 2 4 6 6 2 2" xfId="36889" xr:uid="{00000000-0005-0000-0000-0000748F0000}"/>
    <cellStyle name="20% - Accent1 4 2 4 6 6 2 2 2" xfId="36890" xr:uid="{00000000-0005-0000-0000-0000758F0000}"/>
    <cellStyle name="20% - Accent1 4 2 4 6 6 2 3" xfId="36891" xr:uid="{00000000-0005-0000-0000-0000768F0000}"/>
    <cellStyle name="20% - Accent1 4 2 4 6 6 3" xfId="36892" xr:uid="{00000000-0005-0000-0000-0000778F0000}"/>
    <cellStyle name="20% - Accent1 4 2 4 6 6 3 2" xfId="36893" xr:uid="{00000000-0005-0000-0000-0000788F0000}"/>
    <cellStyle name="20% - Accent1 4 2 4 6 6 4" xfId="36894" xr:uid="{00000000-0005-0000-0000-0000798F0000}"/>
    <cellStyle name="20% - Accent1 4 2 4 6 7" xfId="36895" xr:uid="{00000000-0005-0000-0000-00007A8F0000}"/>
    <cellStyle name="20% - Accent1 4 2 4 6 7 2" xfId="36896" xr:uid="{00000000-0005-0000-0000-00007B8F0000}"/>
    <cellStyle name="20% - Accent1 4 2 4 6 7 2 2" xfId="36897" xr:uid="{00000000-0005-0000-0000-00007C8F0000}"/>
    <cellStyle name="20% - Accent1 4 2 4 6 7 3" xfId="36898" xr:uid="{00000000-0005-0000-0000-00007D8F0000}"/>
    <cellStyle name="20% - Accent1 4 2 4 6 8" xfId="36899" xr:uid="{00000000-0005-0000-0000-00007E8F0000}"/>
    <cellStyle name="20% - Accent1 4 2 4 6 8 2" xfId="36900" xr:uid="{00000000-0005-0000-0000-00007F8F0000}"/>
    <cellStyle name="20% - Accent1 4 2 4 6 8 2 2" xfId="36901" xr:uid="{00000000-0005-0000-0000-0000808F0000}"/>
    <cellStyle name="20% - Accent1 4 2 4 6 8 3" xfId="36902" xr:uid="{00000000-0005-0000-0000-0000818F0000}"/>
    <cellStyle name="20% - Accent1 4 2 4 6 9" xfId="36903" xr:uid="{00000000-0005-0000-0000-0000828F0000}"/>
    <cellStyle name="20% - Accent1 4 2 4 6 9 2" xfId="36904" xr:uid="{00000000-0005-0000-0000-0000838F0000}"/>
    <cellStyle name="20% - Accent1 4 2 4 7" xfId="36905" xr:uid="{00000000-0005-0000-0000-0000848F0000}"/>
    <cellStyle name="20% - Accent1 4 2 4 7 2" xfId="36906" xr:uid="{00000000-0005-0000-0000-0000858F0000}"/>
    <cellStyle name="20% - Accent1 4 2 4 7 2 2" xfId="36907" xr:uid="{00000000-0005-0000-0000-0000868F0000}"/>
    <cellStyle name="20% - Accent1 4 2 4 7 2 2 2" xfId="36908" xr:uid="{00000000-0005-0000-0000-0000878F0000}"/>
    <cellStyle name="20% - Accent1 4 2 4 7 2 2 2 2" xfId="36909" xr:uid="{00000000-0005-0000-0000-0000888F0000}"/>
    <cellStyle name="20% - Accent1 4 2 4 7 2 2 3" xfId="36910" xr:uid="{00000000-0005-0000-0000-0000898F0000}"/>
    <cellStyle name="20% - Accent1 4 2 4 7 2 3" xfId="36911" xr:uid="{00000000-0005-0000-0000-00008A8F0000}"/>
    <cellStyle name="20% - Accent1 4 2 4 7 2 3 2" xfId="36912" xr:uid="{00000000-0005-0000-0000-00008B8F0000}"/>
    <cellStyle name="20% - Accent1 4 2 4 7 2 4" xfId="36913" xr:uid="{00000000-0005-0000-0000-00008C8F0000}"/>
    <cellStyle name="20% - Accent1 4 2 4 7 3" xfId="36914" xr:uid="{00000000-0005-0000-0000-00008D8F0000}"/>
    <cellStyle name="20% - Accent1 4 2 4 7 3 2" xfId="36915" xr:uid="{00000000-0005-0000-0000-00008E8F0000}"/>
    <cellStyle name="20% - Accent1 4 2 4 7 3 2 2" xfId="36916" xr:uid="{00000000-0005-0000-0000-00008F8F0000}"/>
    <cellStyle name="20% - Accent1 4 2 4 7 3 2 2 2" xfId="36917" xr:uid="{00000000-0005-0000-0000-0000908F0000}"/>
    <cellStyle name="20% - Accent1 4 2 4 7 3 2 3" xfId="36918" xr:uid="{00000000-0005-0000-0000-0000918F0000}"/>
    <cellStyle name="20% - Accent1 4 2 4 7 3 3" xfId="36919" xr:uid="{00000000-0005-0000-0000-0000928F0000}"/>
    <cellStyle name="20% - Accent1 4 2 4 7 3 3 2" xfId="36920" xr:uid="{00000000-0005-0000-0000-0000938F0000}"/>
    <cellStyle name="20% - Accent1 4 2 4 7 3 4" xfId="36921" xr:uid="{00000000-0005-0000-0000-0000948F0000}"/>
    <cellStyle name="20% - Accent1 4 2 4 7 4" xfId="36922" xr:uid="{00000000-0005-0000-0000-0000958F0000}"/>
    <cellStyle name="20% - Accent1 4 2 4 7 4 2" xfId="36923" xr:uid="{00000000-0005-0000-0000-0000968F0000}"/>
    <cellStyle name="20% - Accent1 4 2 4 7 4 2 2" xfId="36924" xr:uid="{00000000-0005-0000-0000-0000978F0000}"/>
    <cellStyle name="20% - Accent1 4 2 4 7 4 2 2 2" xfId="36925" xr:uid="{00000000-0005-0000-0000-0000988F0000}"/>
    <cellStyle name="20% - Accent1 4 2 4 7 4 2 3" xfId="36926" xr:uid="{00000000-0005-0000-0000-0000998F0000}"/>
    <cellStyle name="20% - Accent1 4 2 4 7 4 3" xfId="36927" xr:uid="{00000000-0005-0000-0000-00009A8F0000}"/>
    <cellStyle name="20% - Accent1 4 2 4 7 4 3 2" xfId="36928" xr:uid="{00000000-0005-0000-0000-00009B8F0000}"/>
    <cellStyle name="20% - Accent1 4 2 4 7 4 4" xfId="36929" xr:uid="{00000000-0005-0000-0000-00009C8F0000}"/>
    <cellStyle name="20% - Accent1 4 2 4 7 5" xfId="36930" xr:uid="{00000000-0005-0000-0000-00009D8F0000}"/>
    <cellStyle name="20% - Accent1 4 2 4 7 5 2" xfId="36931" xr:uid="{00000000-0005-0000-0000-00009E8F0000}"/>
    <cellStyle name="20% - Accent1 4 2 4 7 5 2 2" xfId="36932" xr:uid="{00000000-0005-0000-0000-00009F8F0000}"/>
    <cellStyle name="20% - Accent1 4 2 4 7 5 3" xfId="36933" xr:uid="{00000000-0005-0000-0000-0000A08F0000}"/>
    <cellStyle name="20% - Accent1 4 2 4 7 6" xfId="36934" xr:uid="{00000000-0005-0000-0000-0000A18F0000}"/>
    <cellStyle name="20% - Accent1 4 2 4 7 6 2" xfId="36935" xr:uid="{00000000-0005-0000-0000-0000A28F0000}"/>
    <cellStyle name="20% - Accent1 4 2 4 7 6 2 2" xfId="36936" xr:uid="{00000000-0005-0000-0000-0000A38F0000}"/>
    <cellStyle name="20% - Accent1 4 2 4 7 6 3" xfId="36937" xr:uid="{00000000-0005-0000-0000-0000A48F0000}"/>
    <cellStyle name="20% - Accent1 4 2 4 7 7" xfId="36938" xr:uid="{00000000-0005-0000-0000-0000A58F0000}"/>
    <cellStyle name="20% - Accent1 4 2 4 7 7 2" xfId="36939" xr:uid="{00000000-0005-0000-0000-0000A68F0000}"/>
    <cellStyle name="20% - Accent1 4 2 4 7 8" xfId="36940" xr:uid="{00000000-0005-0000-0000-0000A78F0000}"/>
    <cellStyle name="20% - Accent1 4 2 4 7 8 2" xfId="36941" xr:uid="{00000000-0005-0000-0000-0000A88F0000}"/>
    <cellStyle name="20% - Accent1 4 2 4 7 9" xfId="36942" xr:uid="{00000000-0005-0000-0000-0000A98F0000}"/>
    <cellStyle name="20% - Accent1 4 2 4 8" xfId="36943" xr:uid="{00000000-0005-0000-0000-0000AA8F0000}"/>
    <cellStyle name="20% - Accent1 4 2 4 8 2" xfId="36944" xr:uid="{00000000-0005-0000-0000-0000AB8F0000}"/>
    <cellStyle name="20% - Accent1 4 2 4 8 2 2" xfId="36945" xr:uid="{00000000-0005-0000-0000-0000AC8F0000}"/>
    <cellStyle name="20% - Accent1 4 2 4 8 2 2 2" xfId="36946" xr:uid="{00000000-0005-0000-0000-0000AD8F0000}"/>
    <cellStyle name="20% - Accent1 4 2 4 8 2 2 2 2" xfId="36947" xr:uid="{00000000-0005-0000-0000-0000AE8F0000}"/>
    <cellStyle name="20% - Accent1 4 2 4 8 2 2 3" xfId="36948" xr:uid="{00000000-0005-0000-0000-0000AF8F0000}"/>
    <cellStyle name="20% - Accent1 4 2 4 8 2 3" xfId="36949" xr:uid="{00000000-0005-0000-0000-0000B08F0000}"/>
    <cellStyle name="20% - Accent1 4 2 4 8 2 3 2" xfId="36950" xr:uid="{00000000-0005-0000-0000-0000B18F0000}"/>
    <cellStyle name="20% - Accent1 4 2 4 8 2 4" xfId="36951" xr:uid="{00000000-0005-0000-0000-0000B28F0000}"/>
    <cellStyle name="20% - Accent1 4 2 4 8 3" xfId="36952" xr:uid="{00000000-0005-0000-0000-0000B38F0000}"/>
    <cellStyle name="20% - Accent1 4 2 4 8 3 2" xfId="36953" xr:uid="{00000000-0005-0000-0000-0000B48F0000}"/>
    <cellStyle name="20% - Accent1 4 2 4 8 3 2 2" xfId="36954" xr:uid="{00000000-0005-0000-0000-0000B58F0000}"/>
    <cellStyle name="20% - Accent1 4 2 4 8 3 2 2 2" xfId="36955" xr:uid="{00000000-0005-0000-0000-0000B68F0000}"/>
    <cellStyle name="20% - Accent1 4 2 4 8 3 2 3" xfId="36956" xr:uid="{00000000-0005-0000-0000-0000B78F0000}"/>
    <cellStyle name="20% - Accent1 4 2 4 8 3 3" xfId="36957" xr:uid="{00000000-0005-0000-0000-0000B88F0000}"/>
    <cellStyle name="20% - Accent1 4 2 4 8 3 3 2" xfId="36958" xr:uid="{00000000-0005-0000-0000-0000B98F0000}"/>
    <cellStyle name="20% - Accent1 4 2 4 8 3 4" xfId="36959" xr:uid="{00000000-0005-0000-0000-0000BA8F0000}"/>
    <cellStyle name="20% - Accent1 4 2 4 8 4" xfId="36960" xr:uid="{00000000-0005-0000-0000-0000BB8F0000}"/>
    <cellStyle name="20% - Accent1 4 2 4 8 4 2" xfId="36961" xr:uid="{00000000-0005-0000-0000-0000BC8F0000}"/>
    <cellStyle name="20% - Accent1 4 2 4 8 4 2 2" xfId="36962" xr:uid="{00000000-0005-0000-0000-0000BD8F0000}"/>
    <cellStyle name="20% - Accent1 4 2 4 8 4 2 2 2" xfId="36963" xr:uid="{00000000-0005-0000-0000-0000BE8F0000}"/>
    <cellStyle name="20% - Accent1 4 2 4 8 4 2 3" xfId="36964" xr:uid="{00000000-0005-0000-0000-0000BF8F0000}"/>
    <cellStyle name="20% - Accent1 4 2 4 8 4 3" xfId="36965" xr:uid="{00000000-0005-0000-0000-0000C08F0000}"/>
    <cellStyle name="20% - Accent1 4 2 4 8 4 3 2" xfId="36966" xr:uid="{00000000-0005-0000-0000-0000C18F0000}"/>
    <cellStyle name="20% - Accent1 4 2 4 8 4 4" xfId="36967" xr:uid="{00000000-0005-0000-0000-0000C28F0000}"/>
    <cellStyle name="20% - Accent1 4 2 4 8 5" xfId="36968" xr:uid="{00000000-0005-0000-0000-0000C38F0000}"/>
    <cellStyle name="20% - Accent1 4 2 4 8 5 2" xfId="36969" xr:uid="{00000000-0005-0000-0000-0000C48F0000}"/>
    <cellStyle name="20% - Accent1 4 2 4 8 5 2 2" xfId="36970" xr:uid="{00000000-0005-0000-0000-0000C58F0000}"/>
    <cellStyle name="20% - Accent1 4 2 4 8 5 3" xfId="36971" xr:uid="{00000000-0005-0000-0000-0000C68F0000}"/>
    <cellStyle name="20% - Accent1 4 2 4 8 6" xfId="36972" xr:uid="{00000000-0005-0000-0000-0000C78F0000}"/>
    <cellStyle name="20% - Accent1 4 2 4 8 6 2" xfId="36973" xr:uid="{00000000-0005-0000-0000-0000C88F0000}"/>
    <cellStyle name="20% - Accent1 4 2 4 8 6 2 2" xfId="36974" xr:uid="{00000000-0005-0000-0000-0000C98F0000}"/>
    <cellStyle name="20% - Accent1 4 2 4 8 6 3" xfId="36975" xr:uid="{00000000-0005-0000-0000-0000CA8F0000}"/>
    <cellStyle name="20% - Accent1 4 2 4 8 7" xfId="36976" xr:uid="{00000000-0005-0000-0000-0000CB8F0000}"/>
    <cellStyle name="20% - Accent1 4 2 4 8 7 2" xfId="36977" xr:uid="{00000000-0005-0000-0000-0000CC8F0000}"/>
    <cellStyle name="20% - Accent1 4 2 4 8 8" xfId="36978" xr:uid="{00000000-0005-0000-0000-0000CD8F0000}"/>
    <cellStyle name="20% - Accent1 4 2 4 8 8 2" xfId="36979" xr:uid="{00000000-0005-0000-0000-0000CE8F0000}"/>
    <cellStyle name="20% - Accent1 4 2 4 8 9" xfId="36980" xr:uid="{00000000-0005-0000-0000-0000CF8F0000}"/>
    <cellStyle name="20% - Accent1 4 2 4 9" xfId="36981" xr:uid="{00000000-0005-0000-0000-0000D08F0000}"/>
    <cellStyle name="20% - Accent1 4 2 4 9 2" xfId="36982" xr:uid="{00000000-0005-0000-0000-0000D18F0000}"/>
    <cellStyle name="20% - Accent1 4 2 4 9 2 2" xfId="36983" xr:uid="{00000000-0005-0000-0000-0000D28F0000}"/>
    <cellStyle name="20% - Accent1 4 2 4 9 2 2 2" xfId="36984" xr:uid="{00000000-0005-0000-0000-0000D38F0000}"/>
    <cellStyle name="20% - Accent1 4 2 4 9 2 3" xfId="36985" xr:uid="{00000000-0005-0000-0000-0000D48F0000}"/>
    <cellStyle name="20% - Accent1 4 2 4 9 3" xfId="36986" xr:uid="{00000000-0005-0000-0000-0000D58F0000}"/>
    <cellStyle name="20% - Accent1 4 2 4 9 3 2" xfId="36987" xr:uid="{00000000-0005-0000-0000-0000D68F0000}"/>
    <cellStyle name="20% - Accent1 4 2 4 9 4" xfId="36988" xr:uid="{00000000-0005-0000-0000-0000D78F0000}"/>
    <cellStyle name="20% - Accent1 4 2 5" xfId="36989" xr:uid="{00000000-0005-0000-0000-0000D88F0000}"/>
    <cellStyle name="20% - Accent1 4 2 5 10" xfId="36990" xr:uid="{00000000-0005-0000-0000-0000D98F0000}"/>
    <cellStyle name="20% - Accent1 4 2 5 10 2" xfId="36991" xr:uid="{00000000-0005-0000-0000-0000DA8F0000}"/>
    <cellStyle name="20% - Accent1 4 2 5 10 2 2" xfId="36992" xr:uid="{00000000-0005-0000-0000-0000DB8F0000}"/>
    <cellStyle name="20% - Accent1 4 2 5 10 2 2 2" xfId="36993" xr:uid="{00000000-0005-0000-0000-0000DC8F0000}"/>
    <cellStyle name="20% - Accent1 4 2 5 10 2 3" xfId="36994" xr:uid="{00000000-0005-0000-0000-0000DD8F0000}"/>
    <cellStyle name="20% - Accent1 4 2 5 10 3" xfId="36995" xr:uid="{00000000-0005-0000-0000-0000DE8F0000}"/>
    <cellStyle name="20% - Accent1 4 2 5 10 3 2" xfId="36996" xr:uid="{00000000-0005-0000-0000-0000DF8F0000}"/>
    <cellStyle name="20% - Accent1 4 2 5 10 4" xfId="36997" xr:uid="{00000000-0005-0000-0000-0000E08F0000}"/>
    <cellStyle name="20% - Accent1 4 2 5 11" xfId="36998" xr:uid="{00000000-0005-0000-0000-0000E18F0000}"/>
    <cellStyle name="20% - Accent1 4 2 5 11 2" xfId="36999" xr:uid="{00000000-0005-0000-0000-0000E28F0000}"/>
    <cellStyle name="20% - Accent1 4 2 5 11 2 2" xfId="37000" xr:uid="{00000000-0005-0000-0000-0000E38F0000}"/>
    <cellStyle name="20% - Accent1 4 2 5 11 3" xfId="37001" xr:uid="{00000000-0005-0000-0000-0000E48F0000}"/>
    <cellStyle name="20% - Accent1 4 2 5 12" xfId="37002" xr:uid="{00000000-0005-0000-0000-0000E58F0000}"/>
    <cellStyle name="20% - Accent1 4 2 5 12 2" xfId="37003" xr:uid="{00000000-0005-0000-0000-0000E68F0000}"/>
    <cellStyle name="20% - Accent1 4 2 5 12 2 2" xfId="37004" xr:uid="{00000000-0005-0000-0000-0000E78F0000}"/>
    <cellStyle name="20% - Accent1 4 2 5 12 3" xfId="37005" xr:uid="{00000000-0005-0000-0000-0000E88F0000}"/>
    <cellStyle name="20% - Accent1 4 2 5 13" xfId="37006" xr:uid="{00000000-0005-0000-0000-0000E98F0000}"/>
    <cellStyle name="20% - Accent1 4 2 5 13 2" xfId="37007" xr:uid="{00000000-0005-0000-0000-0000EA8F0000}"/>
    <cellStyle name="20% - Accent1 4 2 5 14" xfId="37008" xr:uid="{00000000-0005-0000-0000-0000EB8F0000}"/>
    <cellStyle name="20% - Accent1 4 2 5 14 2" xfId="37009" xr:uid="{00000000-0005-0000-0000-0000EC8F0000}"/>
    <cellStyle name="20% - Accent1 4 2 5 15" xfId="37010" xr:uid="{00000000-0005-0000-0000-0000ED8F0000}"/>
    <cellStyle name="20% - Accent1 4 2 5 2" xfId="37011" xr:uid="{00000000-0005-0000-0000-0000EE8F0000}"/>
    <cellStyle name="20% - Accent1 4 2 5 2 10" xfId="37012" xr:uid="{00000000-0005-0000-0000-0000EF8F0000}"/>
    <cellStyle name="20% - Accent1 4 2 5 2 10 2" xfId="37013" xr:uid="{00000000-0005-0000-0000-0000F08F0000}"/>
    <cellStyle name="20% - Accent1 4 2 5 2 10 2 2" xfId="37014" xr:uid="{00000000-0005-0000-0000-0000F18F0000}"/>
    <cellStyle name="20% - Accent1 4 2 5 2 10 3" xfId="37015" xr:uid="{00000000-0005-0000-0000-0000F28F0000}"/>
    <cellStyle name="20% - Accent1 4 2 5 2 11" xfId="37016" xr:uid="{00000000-0005-0000-0000-0000F38F0000}"/>
    <cellStyle name="20% - Accent1 4 2 5 2 11 2" xfId="37017" xr:uid="{00000000-0005-0000-0000-0000F48F0000}"/>
    <cellStyle name="20% - Accent1 4 2 5 2 11 2 2" xfId="37018" xr:uid="{00000000-0005-0000-0000-0000F58F0000}"/>
    <cellStyle name="20% - Accent1 4 2 5 2 11 3" xfId="37019" xr:uid="{00000000-0005-0000-0000-0000F68F0000}"/>
    <cellStyle name="20% - Accent1 4 2 5 2 12" xfId="37020" xr:uid="{00000000-0005-0000-0000-0000F78F0000}"/>
    <cellStyle name="20% - Accent1 4 2 5 2 12 2" xfId="37021" xr:uid="{00000000-0005-0000-0000-0000F88F0000}"/>
    <cellStyle name="20% - Accent1 4 2 5 2 13" xfId="37022" xr:uid="{00000000-0005-0000-0000-0000F98F0000}"/>
    <cellStyle name="20% - Accent1 4 2 5 2 13 2" xfId="37023" xr:uid="{00000000-0005-0000-0000-0000FA8F0000}"/>
    <cellStyle name="20% - Accent1 4 2 5 2 14" xfId="37024" xr:uid="{00000000-0005-0000-0000-0000FB8F0000}"/>
    <cellStyle name="20% - Accent1 4 2 5 2 2" xfId="37025" xr:uid="{00000000-0005-0000-0000-0000FC8F0000}"/>
    <cellStyle name="20% - Accent1 4 2 5 2 2 10" xfId="37026" xr:uid="{00000000-0005-0000-0000-0000FD8F0000}"/>
    <cellStyle name="20% - Accent1 4 2 5 2 2 10 2" xfId="37027" xr:uid="{00000000-0005-0000-0000-0000FE8F0000}"/>
    <cellStyle name="20% - Accent1 4 2 5 2 2 11" xfId="37028" xr:uid="{00000000-0005-0000-0000-0000FF8F0000}"/>
    <cellStyle name="20% - Accent1 4 2 5 2 2 2" xfId="37029" xr:uid="{00000000-0005-0000-0000-000000900000}"/>
    <cellStyle name="20% - Accent1 4 2 5 2 2 2 2" xfId="37030" xr:uid="{00000000-0005-0000-0000-000001900000}"/>
    <cellStyle name="20% - Accent1 4 2 5 2 2 2 2 2" xfId="37031" xr:uid="{00000000-0005-0000-0000-000002900000}"/>
    <cellStyle name="20% - Accent1 4 2 5 2 2 2 2 2 2" xfId="37032" xr:uid="{00000000-0005-0000-0000-000003900000}"/>
    <cellStyle name="20% - Accent1 4 2 5 2 2 2 2 2 2 2" xfId="37033" xr:uid="{00000000-0005-0000-0000-000004900000}"/>
    <cellStyle name="20% - Accent1 4 2 5 2 2 2 2 2 3" xfId="37034" xr:uid="{00000000-0005-0000-0000-000005900000}"/>
    <cellStyle name="20% - Accent1 4 2 5 2 2 2 2 3" xfId="37035" xr:uid="{00000000-0005-0000-0000-000006900000}"/>
    <cellStyle name="20% - Accent1 4 2 5 2 2 2 2 3 2" xfId="37036" xr:uid="{00000000-0005-0000-0000-000007900000}"/>
    <cellStyle name="20% - Accent1 4 2 5 2 2 2 2 4" xfId="37037" xr:uid="{00000000-0005-0000-0000-000008900000}"/>
    <cellStyle name="20% - Accent1 4 2 5 2 2 2 3" xfId="37038" xr:uid="{00000000-0005-0000-0000-000009900000}"/>
    <cellStyle name="20% - Accent1 4 2 5 2 2 2 3 2" xfId="37039" xr:uid="{00000000-0005-0000-0000-00000A900000}"/>
    <cellStyle name="20% - Accent1 4 2 5 2 2 2 3 2 2" xfId="37040" xr:uid="{00000000-0005-0000-0000-00000B900000}"/>
    <cellStyle name="20% - Accent1 4 2 5 2 2 2 3 2 2 2" xfId="37041" xr:uid="{00000000-0005-0000-0000-00000C900000}"/>
    <cellStyle name="20% - Accent1 4 2 5 2 2 2 3 2 3" xfId="37042" xr:uid="{00000000-0005-0000-0000-00000D900000}"/>
    <cellStyle name="20% - Accent1 4 2 5 2 2 2 3 3" xfId="37043" xr:uid="{00000000-0005-0000-0000-00000E900000}"/>
    <cellStyle name="20% - Accent1 4 2 5 2 2 2 3 3 2" xfId="37044" xr:uid="{00000000-0005-0000-0000-00000F900000}"/>
    <cellStyle name="20% - Accent1 4 2 5 2 2 2 3 4" xfId="37045" xr:uid="{00000000-0005-0000-0000-000010900000}"/>
    <cellStyle name="20% - Accent1 4 2 5 2 2 2 4" xfId="37046" xr:uid="{00000000-0005-0000-0000-000011900000}"/>
    <cellStyle name="20% - Accent1 4 2 5 2 2 2 4 2" xfId="37047" xr:uid="{00000000-0005-0000-0000-000012900000}"/>
    <cellStyle name="20% - Accent1 4 2 5 2 2 2 4 2 2" xfId="37048" xr:uid="{00000000-0005-0000-0000-000013900000}"/>
    <cellStyle name="20% - Accent1 4 2 5 2 2 2 4 2 2 2" xfId="37049" xr:uid="{00000000-0005-0000-0000-000014900000}"/>
    <cellStyle name="20% - Accent1 4 2 5 2 2 2 4 2 3" xfId="37050" xr:uid="{00000000-0005-0000-0000-000015900000}"/>
    <cellStyle name="20% - Accent1 4 2 5 2 2 2 4 3" xfId="37051" xr:uid="{00000000-0005-0000-0000-000016900000}"/>
    <cellStyle name="20% - Accent1 4 2 5 2 2 2 4 3 2" xfId="37052" xr:uid="{00000000-0005-0000-0000-000017900000}"/>
    <cellStyle name="20% - Accent1 4 2 5 2 2 2 4 4" xfId="37053" xr:uid="{00000000-0005-0000-0000-000018900000}"/>
    <cellStyle name="20% - Accent1 4 2 5 2 2 2 5" xfId="37054" xr:uid="{00000000-0005-0000-0000-000019900000}"/>
    <cellStyle name="20% - Accent1 4 2 5 2 2 2 5 2" xfId="37055" xr:uid="{00000000-0005-0000-0000-00001A900000}"/>
    <cellStyle name="20% - Accent1 4 2 5 2 2 2 5 2 2" xfId="37056" xr:uid="{00000000-0005-0000-0000-00001B900000}"/>
    <cellStyle name="20% - Accent1 4 2 5 2 2 2 5 3" xfId="37057" xr:uid="{00000000-0005-0000-0000-00001C900000}"/>
    <cellStyle name="20% - Accent1 4 2 5 2 2 2 6" xfId="37058" xr:uid="{00000000-0005-0000-0000-00001D900000}"/>
    <cellStyle name="20% - Accent1 4 2 5 2 2 2 6 2" xfId="37059" xr:uid="{00000000-0005-0000-0000-00001E900000}"/>
    <cellStyle name="20% - Accent1 4 2 5 2 2 2 6 2 2" xfId="37060" xr:uid="{00000000-0005-0000-0000-00001F900000}"/>
    <cellStyle name="20% - Accent1 4 2 5 2 2 2 6 3" xfId="37061" xr:uid="{00000000-0005-0000-0000-000020900000}"/>
    <cellStyle name="20% - Accent1 4 2 5 2 2 2 7" xfId="37062" xr:uid="{00000000-0005-0000-0000-000021900000}"/>
    <cellStyle name="20% - Accent1 4 2 5 2 2 2 7 2" xfId="37063" xr:uid="{00000000-0005-0000-0000-000022900000}"/>
    <cellStyle name="20% - Accent1 4 2 5 2 2 2 8" xfId="37064" xr:uid="{00000000-0005-0000-0000-000023900000}"/>
    <cellStyle name="20% - Accent1 4 2 5 2 2 2 8 2" xfId="37065" xr:uid="{00000000-0005-0000-0000-000024900000}"/>
    <cellStyle name="20% - Accent1 4 2 5 2 2 2 9" xfId="37066" xr:uid="{00000000-0005-0000-0000-000025900000}"/>
    <cellStyle name="20% - Accent1 4 2 5 2 2 3" xfId="37067" xr:uid="{00000000-0005-0000-0000-000026900000}"/>
    <cellStyle name="20% - Accent1 4 2 5 2 2 3 2" xfId="37068" xr:uid="{00000000-0005-0000-0000-000027900000}"/>
    <cellStyle name="20% - Accent1 4 2 5 2 2 3 2 2" xfId="37069" xr:uid="{00000000-0005-0000-0000-000028900000}"/>
    <cellStyle name="20% - Accent1 4 2 5 2 2 3 2 2 2" xfId="37070" xr:uid="{00000000-0005-0000-0000-000029900000}"/>
    <cellStyle name="20% - Accent1 4 2 5 2 2 3 2 2 2 2" xfId="37071" xr:uid="{00000000-0005-0000-0000-00002A900000}"/>
    <cellStyle name="20% - Accent1 4 2 5 2 2 3 2 2 3" xfId="37072" xr:uid="{00000000-0005-0000-0000-00002B900000}"/>
    <cellStyle name="20% - Accent1 4 2 5 2 2 3 2 3" xfId="37073" xr:uid="{00000000-0005-0000-0000-00002C900000}"/>
    <cellStyle name="20% - Accent1 4 2 5 2 2 3 2 3 2" xfId="37074" xr:uid="{00000000-0005-0000-0000-00002D900000}"/>
    <cellStyle name="20% - Accent1 4 2 5 2 2 3 2 4" xfId="37075" xr:uid="{00000000-0005-0000-0000-00002E900000}"/>
    <cellStyle name="20% - Accent1 4 2 5 2 2 3 3" xfId="37076" xr:uid="{00000000-0005-0000-0000-00002F900000}"/>
    <cellStyle name="20% - Accent1 4 2 5 2 2 3 3 2" xfId="37077" xr:uid="{00000000-0005-0000-0000-000030900000}"/>
    <cellStyle name="20% - Accent1 4 2 5 2 2 3 3 2 2" xfId="37078" xr:uid="{00000000-0005-0000-0000-000031900000}"/>
    <cellStyle name="20% - Accent1 4 2 5 2 2 3 3 2 2 2" xfId="37079" xr:uid="{00000000-0005-0000-0000-000032900000}"/>
    <cellStyle name="20% - Accent1 4 2 5 2 2 3 3 2 3" xfId="37080" xr:uid="{00000000-0005-0000-0000-000033900000}"/>
    <cellStyle name="20% - Accent1 4 2 5 2 2 3 3 3" xfId="37081" xr:uid="{00000000-0005-0000-0000-000034900000}"/>
    <cellStyle name="20% - Accent1 4 2 5 2 2 3 3 3 2" xfId="37082" xr:uid="{00000000-0005-0000-0000-000035900000}"/>
    <cellStyle name="20% - Accent1 4 2 5 2 2 3 3 4" xfId="37083" xr:uid="{00000000-0005-0000-0000-000036900000}"/>
    <cellStyle name="20% - Accent1 4 2 5 2 2 3 4" xfId="37084" xr:uid="{00000000-0005-0000-0000-000037900000}"/>
    <cellStyle name="20% - Accent1 4 2 5 2 2 3 4 2" xfId="37085" xr:uid="{00000000-0005-0000-0000-000038900000}"/>
    <cellStyle name="20% - Accent1 4 2 5 2 2 3 4 2 2" xfId="37086" xr:uid="{00000000-0005-0000-0000-000039900000}"/>
    <cellStyle name="20% - Accent1 4 2 5 2 2 3 4 2 2 2" xfId="37087" xr:uid="{00000000-0005-0000-0000-00003A900000}"/>
    <cellStyle name="20% - Accent1 4 2 5 2 2 3 4 2 3" xfId="37088" xr:uid="{00000000-0005-0000-0000-00003B900000}"/>
    <cellStyle name="20% - Accent1 4 2 5 2 2 3 4 3" xfId="37089" xr:uid="{00000000-0005-0000-0000-00003C900000}"/>
    <cellStyle name="20% - Accent1 4 2 5 2 2 3 4 3 2" xfId="37090" xr:uid="{00000000-0005-0000-0000-00003D900000}"/>
    <cellStyle name="20% - Accent1 4 2 5 2 2 3 4 4" xfId="37091" xr:uid="{00000000-0005-0000-0000-00003E900000}"/>
    <cellStyle name="20% - Accent1 4 2 5 2 2 3 5" xfId="37092" xr:uid="{00000000-0005-0000-0000-00003F900000}"/>
    <cellStyle name="20% - Accent1 4 2 5 2 2 3 5 2" xfId="37093" xr:uid="{00000000-0005-0000-0000-000040900000}"/>
    <cellStyle name="20% - Accent1 4 2 5 2 2 3 5 2 2" xfId="37094" xr:uid="{00000000-0005-0000-0000-000041900000}"/>
    <cellStyle name="20% - Accent1 4 2 5 2 2 3 5 3" xfId="37095" xr:uid="{00000000-0005-0000-0000-000042900000}"/>
    <cellStyle name="20% - Accent1 4 2 5 2 2 3 6" xfId="37096" xr:uid="{00000000-0005-0000-0000-000043900000}"/>
    <cellStyle name="20% - Accent1 4 2 5 2 2 3 6 2" xfId="37097" xr:uid="{00000000-0005-0000-0000-000044900000}"/>
    <cellStyle name="20% - Accent1 4 2 5 2 2 3 6 2 2" xfId="37098" xr:uid="{00000000-0005-0000-0000-000045900000}"/>
    <cellStyle name="20% - Accent1 4 2 5 2 2 3 6 3" xfId="37099" xr:uid="{00000000-0005-0000-0000-000046900000}"/>
    <cellStyle name="20% - Accent1 4 2 5 2 2 3 7" xfId="37100" xr:uid="{00000000-0005-0000-0000-000047900000}"/>
    <cellStyle name="20% - Accent1 4 2 5 2 2 3 7 2" xfId="37101" xr:uid="{00000000-0005-0000-0000-000048900000}"/>
    <cellStyle name="20% - Accent1 4 2 5 2 2 3 8" xfId="37102" xr:uid="{00000000-0005-0000-0000-000049900000}"/>
    <cellStyle name="20% - Accent1 4 2 5 2 2 3 8 2" xfId="37103" xr:uid="{00000000-0005-0000-0000-00004A900000}"/>
    <cellStyle name="20% - Accent1 4 2 5 2 2 3 9" xfId="37104" xr:uid="{00000000-0005-0000-0000-00004B900000}"/>
    <cellStyle name="20% - Accent1 4 2 5 2 2 4" xfId="37105" xr:uid="{00000000-0005-0000-0000-00004C900000}"/>
    <cellStyle name="20% - Accent1 4 2 5 2 2 4 2" xfId="37106" xr:uid="{00000000-0005-0000-0000-00004D900000}"/>
    <cellStyle name="20% - Accent1 4 2 5 2 2 4 2 2" xfId="37107" xr:uid="{00000000-0005-0000-0000-00004E900000}"/>
    <cellStyle name="20% - Accent1 4 2 5 2 2 4 2 2 2" xfId="37108" xr:uid="{00000000-0005-0000-0000-00004F900000}"/>
    <cellStyle name="20% - Accent1 4 2 5 2 2 4 2 3" xfId="37109" xr:uid="{00000000-0005-0000-0000-000050900000}"/>
    <cellStyle name="20% - Accent1 4 2 5 2 2 4 3" xfId="37110" xr:uid="{00000000-0005-0000-0000-000051900000}"/>
    <cellStyle name="20% - Accent1 4 2 5 2 2 4 3 2" xfId="37111" xr:uid="{00000000-0005-0000-0000-000052900000}"/>
    <cellStyle name="20% - Accent1 4 2 5 2 2 4 4" xfId="37112" xr:uid="{00000000-0005-0000-0000-000053900000}"/>
    <cellStyle name="20% - Accent1 4 2 5 2 2 5" xfId="37113" xr:uid="{00000000-0005-0000-0000-000054900000}"/>
    <cellStyle name="20% - Accent1 4 2 5 2 2 5 2" xfId="37114" xr:uid="{00000000-0005-0000-0000-000055900000}"/>
    <cellStyle name="20% - Accent1 4 2 5 2 2 5 2 2" xfId="37115" xr:uid="{00000000-0005-0000-0000-000056900000}"/>
    <cellStyle name="20% - Accent1 4 2 5 2 2 5 2 2 2" xfId="37116" xr:uid="{00000000-0005-0000-0000-000057900000}"/>
    <cellStyle name="20% - Accent1 4 2 5 2 2 5 2 3" xfId="37117" xr:uid="{00000000-0005-0000-0000-000058900000}"/>
    <cellStyle name="20% - Accent1 4 2 5 2 2 5 3" xfId="37118" xr:uid="{00000000-0005-0000-0000-000059900000}"/>
    <cellStyle name="20% - Accent1 4 2 5 2 2 5 3 2" xfId="37119" xr:uid="{00000000-0005-0000-0000-00005A900000}"/>
    <cellStyle name="20% - Accent1 4 2 5 2 2 5 4" xfId="37120" xr:uid="{00000000-0005-0000-0000-00005B900000}"/>
    <cellStyle name="20% - Accent1 4 2 5 2 2 6" xfId="37121" xr:uid="{00000000-0005-0000-0000-00005C900000}"/>
    <cellStyle name="20% - Accent1 4 2 5 2 2 6 2" xfId="37122" xr:uid="{00000000-0005-0000-0000-00005D900000}"/>
    <cellStyle name="20% - Accent1 4 2 5 2 2 6 2 2" xfId="37123" xr:uid="{00000000-0005-0000-0000-00005E900000}"/>
    <cellStyle name="20% - Accent1 4 2 5 2 2 6 2 2 2" xfId="37124" xr:uid="{00000000-0005-0000-0000-00005F900000}"/>
    <cellStyle name="20% - Accent1 4 2 5 2 2 6 2 3" xfId="37125" xr:uid="{00000000-0005-0000-0000-000060900000}"/>
    <cellStyle name="20% - Accent1 4 2 5 2 2 6 3" xfId="37126" xr:uid="{00000000-0005-0000-0000-000061900000}"/>
    <cellStyle name="20% - Accent1 4 2 5 2 2 6 3 2" xfId="37127" xr:uid="{00000000-0005-0000-0000-000062900000}"/>
    <cellStyle name="20% - Accent1 4 2 5 2 2 6 4" xfId="37128" xr:uid="{00000000-0005-0000-0000-000063900000}"/>
    <cellStyle name="20% - Accent1 4 2 5 2 2 7" xfId="37129" xr:uid="{00000000-0005-0000-0000-000064900000}"/>
    <cellStyle name="20% - Accent1 4 2 5 2 2 7 2" xfId="37130" xr:uid="{00000000-0005-0000-0000-000065900000}"/>
    <cellStyle name="20% - Accent1 4 2 5 2 2 7 2 2" xfId="37131" xr:uid="{00000000-0005-0000-0000-000066900000}"/>
    <cellStyle name="20% - Accent1 4 2 5 2 2 7 3" xfId="37132" xr:uid="{00000000-0005-0000-0000-000067900000}"/>
    <cellStyle name="20% - Accent1 4 2 5 2 2 8" xfId="37133" xr:uid="{00000000-0005-0000-0000-000068900000}"/>
    <cellStyle name="20% - Accent1 4 2 5 2 2 8 2" xfId="37134" xr:uid="{00000000-0005-0000-0000-000069900000}"/>
    <cellStyle name="20% - Accent1 4 2 5 2 2 8 2 2" xfId="37135" xr:uid="{00000000-0005-0000-0000-00006A900000}"/>
    <cellStyle name="20% - Accent1 4 2 5 2 2 8 3" xfId="37136" xr:uid="{00000000-0005-0000-0000-00006B900000}"/>
    <cellStyle name="20% - Accent1 4 2 5 2 2 9" xfId="37137" xr:uid="{00000000-0005-0000-0000-00006C900000}"/>
    <cellStyle name="20% - Accent1 4 2 5 2 2 9 2" xfId="37138" xr:uid="{00000000-0005-0000-0000-00006D900000}"/>
    <cellStyle name="20% - Accent1 4 2 5 2 3" xfId="37139" xr:uid="{00000000-0005-0000-0000-00006E900000}"/>
    <cellStyle name="20% - Accent1 4 2 5 2 3 10" xfId="37140" xr:uid="{00000000-0005-0000-0000-00006F900000}"/>
    <cellStyle name="20% - Accent1 4 2 5 2 3 10 2" xfId="37141" xr:uid="{00000000-0005-0000-0000-000070900000}"/>
    <cellStyle name="20% - Accent1 4 2 5 2 3 11" xfId="37142" xr:uid="{00000000-0005-0000-0000-000071900000}"/>
    <cellStyle name="20% - Accent1 4 2 5 2 3 2" xfId="37143" xr:uid="{00000000-0005-0000-0000-000072900000}"/>
    <cellStyle name="20% - Accent1 4 2 5 2 3 2 2" xfId="37144" xr:uid="{00000000-0005-0000-0000-000073900000}"/>
    <cellStyle name="20% - Accent1 4 2 5 2 3 2 2 2" xfId="37145" xr:uid="{00000000-0005-0000-0000-000074900000}"/>
    <cellStyle name="20% - Accent1 4 2 5 2 3 2 2 2 2" xfId="37146" xr:uid="{00000000-0005-0000-0000-000075900000}"/>
    <cellStyle name="20% - Accent1 4 2 5 2 3 2 2 2 2 2" xfId="37147" xr:uid="{00000000-0005-0000-0000-000076900000}"/>
    <cellStyle name="20% - Accent1 4 2 5 2 3 2 2 2 3" xfId="37148" xr:uid="{00000000-0005-0000-0000-000077900000}"/>
    <cellStyle name="20% - Accent1 4 2 5 2 3 2 2 3" xfId="37149" xr:uid="{00000000-0005-0000-0000-000078900000}"/>
    <cellStyle name="20% - Accent1 4 2 5 2 3 2 2 3 2" xfId="37150" xr:uid="{00000000-0005-0000-0000-000079900000}"/>
    <cellStyle name="20% - Accent1 4 2 5 2 3 2 2 4" xfId="37151" xr:uid="{00000000-0005-0000-0000-00007A900000}"/>
    <cellStyle name="20% - Accent1 4 2 5 2 3 2 3" xfId="37152" xr:uid="{00000000-0005-0000-0000-00007B900000}"/>
    <cellStyle name="20% - Accent1 4 2 5 2 3 2 3 2" xfId="37153" xr:uid="{00000000-0005-0000-0000-00007C900000}"/>
    <cellStyle name="20% - Accent1 4 2 5 2 3 2 3 2 2" xfId="37154" xr:uid="{00000000-0005-0000-0000-00007D900000}"/>
    <cellStyle name="20% - Accent1 4 2 5 2 3 2 3 2 2 2" xfId="37155" xr:uid="{00000000-0005-0000-0000-00007E900000}"/>
    <cellStyle name="20% - Accent1 4 2 5 2 3 2 3 2 3" xfId="37156" xr:uid="{00000000-0005-0000-0000-00007F900000}"/>
    <cellStyle name="20% - Accent1 4 2 5 2 3 2 3 3" xfId="37157" xr:uid="{00000000-0005-0000-0000-000080900000}"/>
    <cellStyle name="20% - Accent1 4 2 5 2 3 2 3 3 2" xfId="37158" xr:uid="{00000000-0005-0000-0000-000081900000}"/>
    <cellStyle name="20% - Accent1 4 2 5 2 3 2 3 4" xfId="37159" xr:uid="{00000000-0005-0000-0000-000082900000}"/>
    <cellStyle name="20% - Accent1 4 2 5 2 3 2 4" xfId="37160" xr:uid="{00000000-0005-0000-0000-000083900000}"/>
    <cellStyle name="20% - Accent1 4 2 5 2 3 2 4 2" xfId="37161" xr:uid="{00000000-0005-0000-0000-000084900000}"/>
    <cellStyle name="20% - Accent1 4 2 5 2 3 2 4 2 2" xfId="37162" xr:uid="{00000000-0005-0000-0000-000085900000}"/>
    <cellStyle name="20% - Accent1 4 2 5 2 3 2 4 2 2 2" xfId="37163" xr:uid="{00000000-0005-0000-0000-000086900000}"/>
    <cellStyle name="20% - Accent1 4 2 5 2 3 2 4 2 3" xfId="37164" xr:uid="{00000000-0005-0000-0000-000087900000}"/>
    <cellStyle name="20% - Accent1 4 2 5 2 3 2 4 3" xfId="37165" xr:uid="{00000000-0005-0000-0000-000088900000}"/>
    <cellStyle name="20% - Accent1 4 2 5 2 3 2 4 3 2" xfId="37166" xr:uid="{00000000-0005-0000-0000-000089900000}"/>
    <cellStyle name="20% - Accent1 4 2 5 2 3 2 4 4" xfId="37167" xr:uid="{00000000-0005-0000-0000-00008A900000}"/>
    <cellStyle name="20% - Accent1 4 2 5 2 3 2 5" xfId="37168" xr:uid="{00000000-0005-0000-0000-00008B900000}"/>
    <cellStyle name="20% - Accent1 4 2 5 2 3 2 5 2" xfId="37169" xr:uid="{00000000-0005-0000-0000-00008C900000}"/>
    <cellStyle name="20% - Accent1 4 2 5 2 3 2 5 2 2" xfId="37170" xr:uid="{00000000-0005-0000-0000-00008D900000}"/>
    <cellStyle name="20% - Accent1 4 2 5 2 3 2 5 3" xfId="37171" xr:uid="{00000000-0005-0000-0000-00008E900000}"/>
    <cellStyle name="20% - Accent1 4 2 5 2 3 2 6" xfId="37172" xr:uid="{00000000-0005-0000-0000-00008F900000}"/>
    <cellStyle name="20% - Accent1 4 2 5 2 3 2 6 2" xfId="37173" xr:uid="{00000000-0005-0000-0000-000090900000}"/>
    <cellStyle name="20% - Accent1 4 2 5 2 3 2 6 2 2" xfId="37174" xr:uid="{00000000-0005-0000-0000-000091900000}"/>
    <cellStyle name="20% - Accent1 4 2 5 2 3 2 6 3" xfId="37175" xr:uid="{00000000-0005-0000-0000-000092900000}"/>
    <cellStyle name="20% - Accent1 4 2 5 2 3 2 7" xfId="37176" xr:uid="{00000000-0005-0000-0000-000093900000}"/>
    <cellStyle name="20% - Accent1 4 2 5 2 3 2 7 2" xfId="37177" xr:uid="{00000000-0005-0000-0000-000094900000}"/>
    <cellStyle name="20% - Accent1 4 2 5 2 3 2 8" xfId="37178" xr:uid="{00000000-0005-0000-0000-000095900000}"/>
    <cellStyle name="20% - Accent1 4 2 5 2 3 2 8 2" xfId="37179" xr:uid="{00000000-0005-0000-0000-000096900000}"/>
    <cellStyle name="20% - Accent1 4 2 5 2 3 2 9" xfId="37180" xr:uid="{00000000-0005-0000-0000-000097900000}"/>
    <cellStyle name="20% - Accent1 4 2 5 2 3 3" xfId="37181" xr:uid="{00000000-0005-0000-0000-000098900000}"/>
    <cellStyle name="20% - Accent1 4 2 5 2 3 3 2" xfId="37182" xr:uid="{00000000-0005-0000-0000-000099900000}"/>
    <cellStyle name="20% - Accent1 4 2 5 2 3 3 2 2" xfId="37183" xr:uid="{00000000-0005-0000-0000-00009A900000}"/>
    <cellStyle name="20% - Accent1 4 2 5 2 3 3 2 2 2" xfId="37184" xr:uid="{00000000-0005-0000-0000-00009B900000}"/>
    <cellStyle name="20% - Accent1 4 2 5 2 3 3 2 2 2 2" xfId="37185" xr:uid="{00000000-0005-0000-0000-00009C900000}"/>
    <cellStyle name="20% - Accent1 4 2 5 2 3 3 2 2 3" xfId="37186" xr:uid="{00000000-0005-0000-0000-00009D900000}"/>
    <cellStyle name="20% - Accent1 4 2 5 2 3 3 2 3" xfId="37187" xr:uid="{00000000-0005-0000-0000-00009E900000}"/>
    <cellStyle name="20% - Accent1 4 2 5 2 3 3 2 3 2" xfId="37188" xr:uid="{00000000-0005-0000-0000-00009F900000}"/>
    <cellStyle name="20% - Accent1 4 2 5 2 3 3 2 4" xfId="37189" xr:uid="{00000000-0005-0000-0000-0000A0900000}"/>
    <cellStyle name="20% - Accent1 4 2 5 2 3 3 3" xfId="37190" xr:uid="{00000000-0005-0000-0000-0000A1900000}"/>
    <cellStyle name="20% - Accent1 4 2 5 2 3 3 3 2" xfId="37191" xr:uid="{00000000-0005-0000-0000-0000A2900000}"/>
    <cellStyle name="20% - Accent1 4 2 5 2 3 3 3 2 2" xfId="37192" xr:uid="{00000000-0005-0000-0000-0000A3900000}"/>
    <cellStyle name="20% - Accent1 4 2 5 2 3 3 3 2 2 2" xfId="37193" xr:uid="{00000000-0005-0000-0000-0000A4900000}"/>
    <cellStyle name="20% - Accent1 4 2 5 2 3 3 3 2 3" xfId="37194" xr:uid="{00000000-0005-0000-0000-0000A5900000}"/>
    <cellStyle name="20% - Accent1 4 2 5 2 3 3 3 3" xfId="37195" xr:uid="{00000000-0005-0000-0000-0000A6900000}"/>
    <cellStyle name="20% - Accent1 4 2 5 2 3 3 3 3 2" xfId="37196" xr:uid="{00000000-0005-0000-0000-0000A7900000}"/>
    <cellStyle name="20% - Accent1 4 2 5 2 3 3 3 4" xfId="37197" xr:uid="{00000000-0005-0000-0000-0000A8900000}"/>
    <cellStyle name="20% - Accent1 4 2 5 2 3 3 4" xfId="37198" xr:uid="{00000000-0005-0000-0000-0000A9900000}"/>
    <cellStyle name="20% - Accent1 4 2 5 2 3 3 4 2" xfId="37199" xr:uid="{00000000-0005-0000-0000-0000AA900000}"/>
    <cellStyle name="20% - Accent1 4 2 5 2 3 3 4 2 2" xfId="37200" xr:uid="{00000000-0005-0000-0000-0000AB900000}"/>
    <cellStyle name="20% - Accent1 4 2 5 2 3 3 4 2 2 2" xfId="37201" xr:uid="{00000000-0005-0000-0000-0000AC900000}"/>
    <cellStyle name="20% - Accent1 4 2 5 2 3 3 4 2 3" xfId="37202" xr:uid="{00000000-0005-0000-0000-0000AD900000}"/>
    <cellStyle name="20% - Accent1 4 2 5 2 3 3 4 3" xfId="37203" xr:uid="{00000000-0005-0000-0000-0000AE900000}"/>
    <cellStyle name="20% - Accent1 4 2 5 2 3 3 4 3 2" xfId="37204" xr:uid="{00000000-0005-0000-0000-0000AF900000}"/>
    <cellStyle name="20% - Accent1 4 2 5 2 3 3 4 4" xfId="37205" xr:uid="{00000000-0005-0000-0000-0000B0900000}"/>
    <cellStyle name="20% - Accent1 4 2 5 2 3 3 5" xfId="37206" xr:uid="{00000000-0005-0000-0000-0000B1900000}"/>
    <cellStyle name="20% - Accent1 4 2 5 2 3 3 5 2" xfId="37207" xr:uid="{00000000-0005-0000-0000-0000B2900000}"/>
    <cellStyle name="20% - Accent1 4 2 5 2 3 3 5 2 2" xfId="37208" xr:uid="{00000000-0005-0000-0000-0000B3900000}"/>
    <cellStyle name="20% - Accent1 4 2 5 2 3 3 5 3" xfId="37209" xr:uid="{00000000-0005-0000-0000-0000B4900000}"/>
    <cellStyle name="20% - Accent1 4 2 5 2 3 3 6" xfId="37210" xr:uid="{00000000-0005-0000-0000-0000B5900000}"/>
    <cellStyle name="20% - Accent1 4 2 5 2 3 3 6 2" xfId="37211" xr:uid="{00000000-0005-0000-0000-0000B6900000}"/>
    <cellStyle name="20% - Accent1 4 2 5 2 3 3 6 2 2" xfId="37212" xr:uid="{00000000-0005-0000-0000-0000B7900000}"/>
    <cellStyle name="20% - Accent1 4 2 5 2 3 3 6 3" xfId="37213" xr:uid="{00000000-0005-0000-0000-0000B8900000}"/>
    <cellStyle name="20% - Accent1 4 2 5 2 3 3 7" xfId="37214" xr:uid="{00000000-0005-0000-0000-0000B9900000}"/>
    <cellStyle name="20% - Accent1 4 2 5 2 3 3 7 2" xfId="37215" xr:uid="{00000000-0005-0000-0000-0000BA900000}"/>
    <cellStyle name="20% - Accent1 4 2 5 2 3 3 8" xfId="37216" xr:uid="{00000000-0005-0000-0000-0000BB900000}"/>
    <cellStyle name="20% - Accent1 4 2 5 2 3 3 8 2" xfId="37217" xr:uid="{00000000-0005-0000-0000-0000BC900000}"/>
    <cellStyle name="20% - Accent1 4 2 5 2 3 3 9" xfId="37218" xr:uid="{00000000-0005-0000-0000-0000BD900000}"/>
    <cellStyle name="20% - Accent1 4 2 5 2 3 4" xfId="37219" xr:uid="{00000000-0005-0000-0000-0000BE900000}"/>
    <cellStyle name="20% - Accent1 4 2 5 2 3 4 2" xfId="37220" xr:uid="{00000000-0005-0000-0000-0000BF900000}"/>
    <cellStyle name="20% - Accent1 4 2 5 2 3 4 2 2" xfId="37221" xr:uid="{00000000-0005-0000-0000-0000C0900000}"/>
    <cellStyle name="20% - Accent1 4 2 5 2 3 4 2 2 2" xfId="37222" xr:uid="{00000000-0005-0000-0000-0000C1900000}"/>
    <cellStyle name="20% - Accent1 4 2 5 2 3 4 2 3" xfId="37223" xr:uid="{00000000-0005-0000-0000-0000C2900000}"/>
    <cellStyle name="20% - Accent1 4 2 5 2 3 4 3" xfId="37224" xr:uid="{00000000-0005-0000-0000-0000C3900000}"/>
    <cellStyle name="20% - Accent1 4 2 5 2 3 4 3 2" xfId="37225" xr:uid="{00000000-0005-0000-0000-0000C4900000}"/>
    <cellStyle name="20% - Accent1 4 2 5 2 3 4 4" xfId="37226" xr:uid="{00000000-0005-0000-0000-0000C5900000}"/>
    <cellStyle name="20% - Accent1 4 2 5 2 3 5" xfId="37227" xr:uid="{00000000-0005-0000-0000-0000C6900000}"/>
    <cellStyle name="20% - Accent1 4 2 5 2 3 5 2" xfId="37228" xr:uid="{00000000-0005-0000-0000-0000C7900000}"/>
    <cellStyle name="20% - Accent1 4 2 5 2 3 5 2 2" xfId="37229" xr:uid="{00000000-0005-0000-0000-0000C8900000}"/>
    <cellStyle name="20% - Accent1 4 2 5 2 3 5 2 2 2" xfId="37230" xr:uid="{00000000-0005-0000-0000-0000C9900000}"/>
    <cellStyle name="20% - Accent1 4 2 5 2 3 5 2 3" xfId="37231" xr:uid="{00000000-0005-0000-0000-0000CA900000}"/>
    <cellStyle name="20% - Accent1 4 2 5 2 3 5 3" xfId="37232" xr:uid="{00000000-0005-0000-0000-0000CB900000}"/>
    <cellStyle name="20% - Accent1 4 2 5 2 3 5 3 2" xfId="37233" xr:uid="{00000000-0005-0000-0000-0000CC900000}"/>
    <cellStyle name="20% - Accent1 4 2 5 2 3 5 4" xfId="37234" xr:uid="{00000000-0005-0000-0000-0000CD900000}"/>
    <cellStyle name="20% - Accent1 4 2 5 2 3 6" xfId="37235" xr:uid="{00000000-0005-0000-0000-0000CE900000}"/>
    <cellStyle name="20% - Accent1 4 2 5 2 3 6 2" xfId="37236" xr:uid="{00000000-0005-0000-0000-0000CF900000}"/>
    <cellStyle name="20% - Accent1 4 2 5 2 3 6 2 2" xfId="37237" xr:uid="{00000000-0005-0000-0000-0000D0900000}"/>
    <cellStyle name="20% - Accent1 4 2 5 2 3 6 2 2 2" xfId="37238" xr:uid="{00000000-0005-0000-0000-0000D1900000}"/>
    <cellStyle name="20% - Accent1 4 2 5 2 3 6 2 3" xfId="37239" xr:uid="{00000000-0005-0000-0000-0000D2900000}"/>
    <cellStyle name="20% - Accent1 4 2 5 2 3 6 3" xfId="37240" xr:uid="{00000000-0005-0000-0000-0000D3900000}"/>
    <cellStyle name="20% - Accent1 4 2 5 2 3 6 3 2" xfId="37241" xr:uid="{00000000-0005-0000-0000-0000D4900000}"/>
    <cellStyle name="20% - Accent1 4 2 5 2 3 6 4" xfId="37242" xr:uid="{00000000-0005-0000-0000-0000D5900000}"/>
    <cellStyle name="20% - Accent1 4 2 5 2 3 7" xfId="37243" xr:uid="{00000000-0005-0000-0000-0000D6900000}"/>
    <cellStyle name="20% - Accent1 4 2 5 2 3 7 2" xfId="37244" xr:uid="{00000000-0005-0000-0000-0000D7900000}"/>
    <cellStyle name="20% - Accent1 4 2 5 2 3 7 2 2" xfId="37245" xr:uid="{00000000-0005-0000-0000-0000D8900000}"/>
    <cellStyle name="20% - Accent1 4 2 5 2 3 7 3" xfId="37246" xr:uid="{00000000-0005-0000-0000-0000D9900000}"/>
    <cellStyle name="20% - Accent1 4 2 5 2 3 8" xfId="37247" xr:uid="{00000000-0005-0000-0000-0000DA900000}"/>
    <cellStyle name="20% - Accent1 4 2 5 2 3 8 2" xfId="37248" xr:uid="{00000000-0005-0000-0000-0000DB900000}"/>
    <cellStyle name="20% - Accent1 4 2 5 2 3 8 2 2" xfId="37249" xr:uid="{00000000-0005-0000-0000-0000DC900000}"/>
    <cellStyle name="20% - Accent1 4 2 5 2 3 8 3" xfId="37250" xr:uid="{00000000-0005-0000-0000-0000DD900000}"/>
    <cellStyle name="20% - Accent1 4 2 5 2 3 9" xfId="37251" xr:uid="{00000000-0005-0000-0000-0000DE900000}"/>
    <cellStyle name="20% - Accent1 4 2 5 2 3 9 2" xfId="37252" xr:uid="{00000000-0005-0000-0000-0000DF900000}"/>
    <cellStyle name="20% - Accent1 4 2 5 2 4" xfId="37253" xr:uid="{00000000-0005-0000-0000-0000E0900000}"/>
    <cellStyle name="20% - Accent1 4 2 5 2 4 10" xfId="37254" xr:uid="{00000000-0005-0000-0000-0000E1900000}"/>
    <cellStyle name="20% - Accent1 4 2 5 2 4 10 2" xfId="37255" xr:uid="{00000000-0005-0000-0000-0000E2900000}"/>
    <cellStyle name="20% - Accent1 4 2 5 2 4 11" xfId="37256" xr:uid="{00000000-0005-0000-0000-0000E3900000}"/>
    <cellStyle name="20% - Accent1 4 2 5 2 4 2" xfId="37257" xr:uid="{00000000-0005-0000-0000-0000E4900000}"/>
    <cellStyle name="20% - Accent1 4 2 5 2 4 2 2" xfId="37258" xr:uid="{00000000-0005-0000-0000-0000E5900000}"/>
    <cellStyle name="20% - Accent1 4 2 5 2 4 2 2 2" xfId="37259" xr:uid="{00000000-0005-0000-0000-0000E6900000}"/>
    <cellStyle name="20% - Accent1 4 2 5 2 4 2 2 2 2" xfId="37260" xr:uid="{00000000-0005-0000-0000-0000E7900000}"/>
    <cellStyle name="20% - Accent1 4 2 5 2 4 2 2 2 2 2" xfId="37261" xr:uid="{00000000-0005-0000-0000-0000E8900000}"/>
    <cellStyle name="20% - Accent1 4 2 5 2 4 2 2 2 3" xfId="37262" xr:uid="{00000000-0005-0000-0000-0000E9900000}"/>
    <cellStyle name="20% - Accent1 4 2 5 2 4 2 2 3" xfId="37263" xr:uid="{00000000-0005-0000-0000-0000EA900000}"/>
    <cellStyle name="20% - Accent1 4 2 5 2 4 2 2 3 2" xfId="37264" xr:uid="{00000000-0005-0000-0000-0000EB900000}"/>
    <cellStyle name="20% - Accent1 4 2 5 2 4 2 2 4" xfId="37265" xr:uid="{00000000-0005-0000-0000-0000EC900000}"/>
    <cellStyle name="20% - Accent1 4 2 5 2 4 2 3" xfId="37266" xr:uid="{00000000-0005-0000-0000-0000ED900000}"/>
    <cellStyle name="20% - Accent1 4 2 5 2 4 2 3 2" xfId="37267" xr:uid="{00000000-0005-0000-0000-0000EE900000}"/>
    <cellStyle name="20% - Accent1 4 2 5 2 4 2 3 2 2" xfId="37268" xr:uid="{00000000-0005-0000-0000-0000EF900000}"/>
    <cellStyle name="20% - Accent1 4 2 5 2 4 2 3 2 2 2" xfId="37269" xr:uid="{00000000-0005-0000-0000-0000F0900000}"/>
    <cellStyle name="20% - Accent1 4 2 5 2 4 2 3 2 3" xfId="37270" xr:uid="{00000000-0005-0000-0000-0000F1900000}"/>
    <cellStyle name="20% - Accent1 4 2 5 2 4 2 3 3" xfId="37271" xr:uid="{00000000-0005-0000-0000-0000F2900000}"/>
    <cellStyle name="20% - Accent1 4 2 5 2 4 2 3 3 2" xfId="37272" xr:uid="{00000000-0005-0000-0000-0000F3900000}"/>
    <cellStyle name="20% - Accent1 4 2 5 2 4 2 3 4" xfId="37273" xr:uid="{00000000-0005-0000-0000-0000F4900000}"/>
    <cellStyle name="20% - Accent1 4 2 5 2 4 2 4" xfId="37274" xr:uid="{00000000-0005-0000-0000-0000F5900000}"/>
    <cellStyle name="20% - Accent1 4 2 5 2 4 2 4 2" xfId="37275" xr:uid="{00000000-0005-0000-0000-0000F6900000}"/>
    <cellStyle name="20% - Accent1 4 2 5 2 4 2 4 2 2" xfId="37276" xr:uid="{00000000-0005-0000-0000-0000F7900000}"/>
    <cellStyle name="20% - Accent1 4 2 5 2 4 2 4 2 2 2" xfId="37277" xr:uid="{00000000-0005-0000-0000-0000F8900000}"/>
    <cellStyle name="20% - Accent1 4 2 5 2 4 2 4 2 3" xfId="37278" xr:uid="{00000000-0005-0000-0000-0000F9900000}"/>
    <cellStyle name="20% - Accent1 4 2 5 2 4 2 4 3" xfId="37279" xr:uid="{00000000-0005-0000-0000-0000FA900000}"/>
    <cellStyle name="20% - Accent1 4 2 5 2 4 2 4 3 2" xfId="37280" xr:uid="{00000000-0005-0000-0000-0000FB900000}"/>
    <cellStyle name="20% - Accent1 4 2 5 2 4 2 4 4" xfId="37281" xr:uid="{00000000-0005-0000-0000-0000FC900000}"/>
    <cellStyle name="20% - Accent1 4 2 5 2 4 2 5" xfId="37282" xr:uid="{00000000-0005-0000-0000-0000FD900000}"/>
    <cellStyle name="20% - Accent1 4 2 5 2 4 2 5 2" xfId="37283" xr:uid="{00000000-0005-0000-0000-0000FE900000}"/>
    <cellStyle name="20% - Accent1 4 2 5 2 4 2 5 2 2" xfId="37284" xr:uid="{00000000-0005-0000-0000-0000FF900000}"/>
    <cellStyle name="20% - Accent1 4 2 5 2 4 2 5 3" xfId="37285" xr:uid="{00000000-0005-0000-0000-000000910000}"/>
    <cellStyle name="20% - Accent1 4 2 5 2 4 2 6" xfId="37286" xr:uid="{00000000-0005-0000-0000-000001910000}"/>
    <cellStyle name="20% - Accent1 4 2 5 2 4 2 6 2" xfId="37287" xr:uid="{00000000-0005-0000-0000-000002910000}"/>
    <cellStyle name="20% - Accent1 4 2 5 2 4 2 6 2 2" xfId="37288" xr:uid="{00000000-0005-0000-0000-000003910000}"/>
    <cellStyle name="20% - Accent1 4 2 5 2 4 2 6 3" xfId="37289" xr:uid="{00000000-0005-0000-0000-000004910000}"/>
    <cellStyle name="20% - Accent1 4 2 5 2 4 2 7" xfId="37290" xr:uid="{00000000-0005-0000-0000-000005910000}"/>
    <cellStyle name="20% - Accent1 4 2 5 2 4 2 7 2" xfId="37291" xr:uid="{00000000-0005-0000-0000-000006910000}"/>
    <cellStyle name="20% - Accent1 4 2 5 2 4 2 8" xfId="37292" xr:uid="{00000000-0005-0000-0000-000007910000}"/>
    <cellStyle name="20% - Accent1 4 2 5 2 4 2 8 2" xfId="37293" xr:uid="{00000000-0005-0000-0000-000008910000}"/>
    <cellStyle name="20% - Accent1 4 2 5 2 4 2 9" xfId="37294" xr:uid="{00000000-0005-0000-0000-000009910000}"/>
    <cellStyle name="20% - Accent1 4 2 5 2 4 3" xfId="37295" xr:uid="{00000000-0005-0000-0000-00000A910000}"/>
    <cellStyle name="20% - Accent1 4 2 5 2 4 3 2" xfId="37296" xr:uid="{00000000-0005-0000-0000-00000B910000}"/>
    <cellStyle name="20% - Accent1 4 2 5 2 4 3 2 2" xfId="37297" xr:uid="{00000000-0005-0000-0000-00000C910000}"/>
    <cellStyle name="20% - Accent1 4 2 5 2 4 3 2 2 2" xfId="37298" xr:uid="{00000000-0005-0000-0000-00000D910000}"/>
    <cellStyle name="20% - Accent1 4 2 5 2 4 3 2 2 2 2" xfId="37299" xr:uid="{00000000-0005-0000-0000-00000E910000}"/>
    <cellStyle name="20% - Accent1 4 2 5 2 4 3 2 2 3" xfId="37300" xr:uid="{00000000-0005-0000-0000-00000F910000}"/>
    <cellStyle name="20% - Accent1 4 2 5 2 4 3 2 3" xfId="37301" xr:uid="{00000000-0005-0000-0000-000010910000}"/>
    <cellStyle name="20% - Accent1 4 2 5 2 4 3 2 3 2" xfId="37302" xr:uid="{00000000-0005-0000-0000-000011910000}"/>
    <cellStyle name="20% - Accent1 4 2 5 2 4 3 2 4" xfId="37303" xr:uid="{00000000-0005-0000-0000-000012910000}"/>
    <cellStyle name="20% - Accent1 4 2 5 2 4 3 3" xfId="37304" xr:uid="{00000000-0005-0000-0000-000013910000}"/>
    <cellStyle name="20% - Accent1 4 2 5 2 4 3 3 2" xfId="37305" xr:uid="{00000000-0005-0000-0000-000014910000}"/>
    <cellStyle name="20% - Accent1 4 2 5 2 4 3 3 2 2" xfId="37306" xr:uid="{00000000-0005-0000-0000-000015910000}"/>
    <cellStyle name="20% - Accent1 4 2 5 2 4 3 3 2 2 2" xfId="37307" xr:uid="{00000000-0005-0000-0000-000016910000}"/>
    <cellStyle name="20% - Accent1 4 2 5 2 4 3 3 2 3" xfId="37308" xr:uid="{00000000-0005-0000-0000-000017910000}"/>
    <cellStyle name="20% - Accent1 4 2 5 2 4 3 3 3" xfId="37309" xr:uid="{00000000-0005-0000-0000-000018910000}"/>
    <cellStyle name="20% - Accent1 4 2 5 2 4 3 3 3 2" xfId="37310" xr:uid="{00000000-0005-0000-0000-000019910000}"/>
    <cellStyle name="20% - Accent1 4 2 5 2 4 3 3 4" xfId="37311" xr:uid="{00000000-0005-0000-0000-00001A910000}"/>
    <cellStyle name="20% - Accent1 4 2 5 2 4 3 4" xfId="37312" xr:uid="{00000000-0005-0000-0000-00001B910000}"/>
    <cellStyle name="20% - Accent1 4 2 5 2 4 3 4 2" xfId="37313" xr:uid="{00000000-0005-0000-0000-00001C910000}"/>
    <cellStyle name="20% - Accent1 4 2 5 2 4 3 4 2 2" xfId="37314" xr:uid="{00000000-0005-0000-0000-00001D910000}"/>
    <cellStyle name="20% - Accent1 4 2 5 2 4 3 4 2 2 2" xfId="37315" xr:uid="{00000000-0005-0000-0000-00001E910000}"/>
    <cellStyle name="20% - Accent1 4 2 5 2 4 3 4 2 3" xfId="37316" xr:uid="{00000000-0005-0000-0000-00001F910000}"/>
    <cellStyle name="20% - Accent1 4 2 5 2 4 3 4 3" xfId="37317" xr:uid="{00000000-0005-0000-0000-000020910000}"/>
    <cellStyle name="20% - Accent1 4 2 5 2 4 3 4 3 2" xfId="37318" xr:uid="{00000000-0005-0000-0000-000021910000}"/>
    <cellStyle name="20% - Accent1 4 2 5 2 4 3 4 4" xfId="37319" xr:uid="{00000000-0005-0000-0000-000022910000}"/>
    <cellStyle name="20% - Accent1 4 2 5 2 4 3 5" xfId="37320" xr:uid="{00000000-0005-0000-0000-000023910000}"/>
    <cellStyle name="20% - Accent1 4 2 5 2 4 3 5 2" xfId="37321" xr:uid="{00000000-0005-0000-0000-000024910000}"/>
    <cellStyle name="20% - Accent1 4 2 5 2 4 3 5 2 2" xfId="37322" xr:uid="{00000000-0005-0000-0000-000025910000}"/>
    <cellStyle name="20% - Accent1 4 2 5 2 4 3 5 3" xfId="37323" xr:uid="{00000000-0005-0000-0000-000026910000}"/>
    <cellStyle name="20% - Accent1 4 2 5 2 4 3 6" xfId="37324" xr:uid="{00000000-0005-0000-0000-000027910000}"/>
    <cellStyle name="20% - Accent1 4 2 5 2 4 3 6 2" xfId="37325" xr:uid="{00000000-0005-0000-0000-000028910000}"/>
    <cellStyle name="20% - Accent1 4 2 5 2 4 3 6 2 2" xfId="37326" xr:uid="{00000000-0005-0000-0000-000029910000}"/>
    <cellStyle name="20% - Accent1 4 2 5 2 4 3 6 3" xfId="37327" xr:uid="{00000000-0005-0000-0000-00002A910000}"/>
    <cellStyle name="20% - Accent1 4 2 5 2 4 3 7" xfId="37328" xr:uid="{00000000-0005-0000-0000-00002B910000}"/>
    <cellStyle name="20% - Accent1 4 2 5 2 4 3 7 2" xfId="37329" xr:uid="{00000000-0005-0000-0000-00002C910000}"/>
    <cellStyle name="20% - Accent1 4 2 5 2 4 3 8" xfId="37330" xr:uid="{00000000-0005-0000-0000-00002D910000}"/>
    <cellStyle name="20% - Accent1 4 2 5 2 4 3 8 2" xfId="37331" xr:uid="{00000000-0005-0000-0000-00002E910000}"/>
    <cellStyle name="20% - Accent1 4 2 5 2 4 3 9" xfId="37332" xr:uid="{00000000-0005-0000-0000-00002F910000}"/>
    <cellStyle name="20% - Accent1 4 2 5 2 4 4" xfId="37333" xr:uid="{00000000-0005-0000-0000-000030910000}"/>
    <cellStyle name="20% - Accent1 4 2 5 2 4 4 2" xfId="37334" xr:uid="{00000000-0005-0000-0000-000031910000}"/>
    <cellStyle name="20% - Accent1 4 2 5 2 4 4 2 2" xfId="37335" xr:uid="{00000000-0005-0000-0000-000032910000}"/>
    <cellStyle name="20% - Accent1 4 2 5 2 4 4 2 2 2" xfId="37336" xr:uid="{00000000-0005-0000-0000-000033910000}"/>
    <cellStyle name="20% - Accent1 4 2 5 2 4 4 2 3" xfId="37337" xr:uid="{00000000-0005-0000-0000-000034910000}"/>
    <cellStyle name="20% - Accent1 4 2 5 2 4 4 3" xfId="37338" xr:uid="{00000000-0005-0000-0000-000035910000}"/>
    <cellStyle name="20% - Accent1 4 2 5 2 4 4 3 2" xfId="37339" xr:uid="{00000000-0005-0000-0000-000036910000}"/>
    <cellStyle name="20% - Accent1 4 2 5 2 4 4 4" xfId="37340" xr:uid="{00000000-0005-0000-0000-000037910000}"/>
    <cellStyle name="20% - Accent1 4 2 5 2 4 5" xfId="37341" xr:uid="{00000000-0005-0000-0000-000038910000}"/>
    <cellStyle name="20% - Accent1 4 2 5 2 4 5 2" xfId="37342" xr:uid="{00000000-0005-0000-0000-000039910000}"/>
    <cellStyle name="20% - Accent1 4 2 5 2 4 5 2 2" xfId="37343" xr:uid="{00000000-0005-0000-0000-00003A910000}"/>
    <cellStyle name="20% - Accent1 4 2 5 2 4 5 2 2 2" xfId="37344" xr:uid="{00000000-0005-0000-0000-00003B910000}"/>
    <cellStyle name="20% - Accent1 4 2 5 2 4 5 2 3" xfId="37345" xr:uid="{00000000-0005-0000-0000-00003C910000}"/>
    <cellStyle name="20% - Accent1 4 2 5 2 4 5 3" xfId="37346" xr:uid="{00000000-0005-0000-0000-00003D910000}"/>
    <cellStyle name="20% - Accent1 4 2 5 2 4 5 3 2" xfId="37347" xr:uid="{00000000-0005-0000-0000-00003E910000}"/>
    <cellStyle name="20% - Accent1 4 2 5 2 4 5 4" xfId="37348" xr:uid="{00000000-0005-0000-0000-00003F910000}"/>
    <cellStyle name="20% - Accent1 4 2 5 2 4 6" xfId="37349" xr:uid="{00000000-0005-0000-0000-000040910000}"/>
    <cellStyle name="20% - Accent1 4 2 5 2 4 6 2" xfId="37350" xr:uid="{00000000-0005-0000-0000-000041910000}"/>
    <cellStyle name="20% - Accent1 4 2 5 2 4 6 2 2" xfId="37351" xr:uid="{00000000-0005-0000-0000-000042910000}"/>
    <cellStyle name="20% - Accent1 4 2 5 2 4 6 2 2 2" xfId="37352" xr:uid="{00000000-0005-0000-0000-000043910000}"/>
    <cellStyle name="20% - Accent1 4 2 5 2 4 6 2 3" xfId="37353" xr:uid="{00000000-0005-0000-0000-000044910000}"/>
    <cellStyle name="20% - Accent1 4 2 5 2 4 6 3" xfId="37354" xr:uid="{00000000-0005-0000-0000-000045910000}"/>
    <cellStyle name="20% - Accent1 4 2 5 2 4 6 3 2" xfId="37355" xr:uid="{00000000-0005-0000-0000-000046910000}"/>
    <cellStyle name="20% - Accent1 4 2 5 2 4 6 4" xfId="37356" xr:uid="{00000000-0005-0000-0000-000047910000}"/>
    <cellStyle name="20% - Accent1 4 2 5 2 4 7" xfId="37357" xr:uid="{00000000-0005-0000-0000-000048910000}"/>
    <cellStyle name="20% - Accent1 4 2 5 2 4 7 2" xfId="37358" xr:uid="{00000000-0005-0000-0000-000049910000}"/>
    <cellStyle name="20% - Accent1 4 2 5 2 4 7 2 2" xfId="37359" xr:uid="{00000000-0005-0000-0000-00004A910000}"/>
    <cellStyle name="20% - Accent1 4 2 5 2 4 7 3" xfId="37360" xr:uid="{00000000-0005-0000-0000-00004B910000}"/>
    <cellStyle name="20% - Accent1 4 2 5 2 4 8" xfId="37361" xr:uid="{00000000-0005-0000-0000-00004C910000}"/>
    <cellStyle name="20% - Accent1 4 2 5 2 4 8 2" xfId="37362" xr:uid="{00000000-0005-0000-0000-00004D910000}"/>
    <cellStyle name="20% - Accent1 4 2 5 2 4 8 2 2" xfId="37363" xr:uid="{00000000-0005-0000-0000-00004E910000}"/>
    <cellStyle name="20% - Accent1 4 2 5 2 4 8 3" xfId="37364" xr:uid="{00000000-0005-0000-0000-00004F910000}"/>
    <cellStyle name="20% - Accent1 4 2 5 2 4 9" xfId="37365" xr:uid="{00000000-0005-0000-0000-000050910000}"/>
    <cellStyle name="20% - Accent1 4 2 5 2 4 9 2" xfId="37366" xr:uid="{00000000-0005-0000-0000-000051910000}"/>
    <cellStyle name="20% - Accent1 4 2 5 2 5" xfId="37367" xr:uid="{00000000-0005-0000-0000-000052910000}"/>
    <cellStyle name="20% - Accent1 4 2 5 2 5 2" xfId="37368" xr:uid="{00000000-0005-0000-0000-000053910000}"/>
    <cellStyle name="20% - Accent1 4 2 5 2 5 2 2" xfId="37369" xr:uid="{00000000-0005-0000-0000-000054910000}"/>
    <cellStyle name="20% - Accent1 4 2 5 2 5 2 2 2" xfId="37370" xr:uid="{00000000-0005-0000-0000-000055910000}"/>
    <cellStyle name="20% - Accent1 4 2 5 2 5 2 2 2 2" xfId="37371" xr:uid="{00000000-0005-0000-0000-000056910000}"/>
    <cellStyle name="20% - Accent1 4 2 5 2 5 2 2 3" xfId="37372" xr:uid="{00000000-0005-0000-0000-000057910000}"/>
    <cellStyle name="20% - Accent1 4 2 5 2 5 2 3" xfId="37373" xr:uid="{00000000-0005-0000-0000-000058910000}"/>
    <cellStyle name="20% - Accent1 4 2 5 2 5 2 3 2" xfId="37374" xr:uid="{00000000-0005-0000-0000-000059910000}"/>
    <cellStyle name="20% - Accent1 4 2 5 2 5 2 4" xfId="37375" xr:uid="{00000000-0005-0000-0000-00005A910000}"/>
    <cellStyle name="20% - Accent1 4 2 5 2 5 3" xfId="37376" xr:uid="{00000000-0005-0000-0000-00005B910000}"/>
    <cellStyle name="20% - Accent1 4 2 5 2 5 3 2" xfId="37377" xr:uid="{00000000-0005-0000-0000-00005C910000}"/>
    <cellStyle name="20% - Accent1 4 2 5 2 5 3 2 2" xfId="37378" xr:uid="{00000000-0005-0000-0000-00005D910000}"/>
    <cellStyle name="20% - Accent1 4 2 5 2 5 3 2 2 2" xfId="37379" xr:uid="{00000000-0005-0000-0000-00005E910000}"/>
    <cellStyle name="20% - Accent1 4 2 5 2 5 3 2 3" xfId="37380" xr:uid="{00000000-0005-0000-0000-00005F910000}"/>
    <cellStyle name="20% - Accent1 4 2 5 2 5 3 3" xfId="37381" xr:uid="{00000000-0005-0000-0000-000060910000}"/>
    <cellStyle name="20% - Accent1 4 2 5 2 5 3 3 2" xfId="37382" xr:uid="{00000000-0005-0000-0000-000061910000}"/>
    <cellStyle name="20% - Accent1 4 2 5 2 5 3 4" xfId="37383" xr:uid="{00000000-0005-0000-0000-000062910000}"/>
    <cellStyle name="20% - Accent1 4 2 5 2 5 4" xfId="37384" xr:uid="{00000000-0005-0000-0000-000063910000}"/>
    <cellStyle name="20% - Accent1 4 2 5 2 5 4 2" xfId="37385" xr:uid="{00000000-0005-0000-0000-000064910000}"/>
    <cellStyle name="20% - Accent1 4 2 5 2 5 4 2 2" xfId="37386" xr:uid="{00000000-0005-0000-0000-000065910000}"/>
    <cellStyle name="20% - Accent1 4 2 5 2 5 4 2 2 2" xfId="37387" xr:uid="{00000000-0005-0000-0000-000066910000}"/>
    <cellStyle name="20% - Accent1 4 2 5 2 5 4 2 3" xfId="37388" xr:uid="{00000000-0005-0000-0000-000067910000}"/>
    <cellStyle name="20% - Accent1 4 2 5 2 5 4 3" xfId="37389" xr:uid="{00000000-0005-0000-0000-000068910000}"/>
    <cellStyle name="20% - Accent1 4 2 5 2 5 4 3 2" xfId="37390" xr:uid="{00000000-0005-0000-0000-000069910000}"/>
    <cellStyle name="20% - Accent1 4 2 5 2 5 4 4" xfId="37391" xr:uid="{00000000-0005-0000-0000-00006A910000}"/>
    <cellStyle name="20% - Accent1 4 2 5 2 5 5" xfId="37392" xr:uid="{00000000-0005-0000-0000-00006B910000}"/>
    <cellStyle name="20% - Accent1 4 2 5 2 5 5 2" xfId="37393" xr:uid="{00000000-0005-0000-0000-00006C910000}"/>
    <cellStyle name="20% - Accent1 4 2 5 2 5 5 2 2" xfId="37394" xr:uid="{00000000-0005-0000-0000-00006D910000}"/>
    <cellStyle name="20% - Accent1 4 2 5 2 5 5 3" xfId="37395" xr:uid="{00000000-0005-0000-0000-00006E910000}"/>
    <cellStyle name="20% - Accent1 4 2 5 2 5 6" xfId="37396" xr:uid="{00000000-0005-0000-0000-00006F910000}"/>
    <cellStyle name="20% - Accent1 4 2 5 2 5 6 2" xfId="37397" xr:uid="{00000000-0005-0000-0000-000070910000}"/>
    <cellStyle name="20% - Accent1 4 2 5 2 5 6 2 2" xfId="37398" xr:uid="{00000000-0005-0000-0000-000071910000}"/>
    <cellStyle name="20% - Accent1 4 2 5 2 5 6 3" xfId="37399" xr:uid="{00000000-0005-0000-0000-000072910000}"/>
    <cellStyle name="20% - Accent1 4 2 5 2 5 7" xfId="37400" xr:uid="{00000000-0005-0000-0000-000073910000}"/>
    <cellStyle name="20% - Accent1 4 2 5 2 5 7 2" xfId="37401" xr:uid="{00000000-0005-0000-0000-000074910000}"/>
    <cellStyle name="20% - Accent1 4 2 5 2 5 8" xfId="37402" xr:uid="{00000000-0005-0000-0000-000075910000}"/>
    <cellStyle name="20% - Accent1 4 2 5 2 5 8 2" xfId="37403" xr:uid="{00000000-0005-0000-0000-000076910000}"/>
    <cellStyle name="20% - Accent1 4 2 5 2 5 9" xfId="37404" xr:uid="{00000000-0005-0000-0000-000077910000}"/>
    <cellStyle name="20% - Accent1 4 2 5 2 6" xfId="37405" xr:uid="{00000000-0005-0000-0000-000078910000}"/>
    <cellStyle name="20% - Accent1 4 2 5 2 6 2" xfId="37406" xr:uid="{00000000-0005-0000-0000-000079910000}"/>
    <cellStyle name="20% - Accent1 4 2 5 2 6 2 2" xfId="37407" xr:uid="{00000000-0005-0000-0000-00007A910000}"/>
    <cellStyle name="20% - Accent1 4 2 5 2 6 2 2 2" xfId="37408" xr:uid="{00000000-0005-0000-0000-00007B910000}"/>
    <cellStyle name="20% - Accent1 4 2 5 2 6 2 2 2 2" xfId="37409" xr:uid="{00000000-0005-0000-0000-00007C910000}"/>
    <cellStyle name="20% - Accent1 4 2 5 2 6 2 2 3" xfId="37410" xr:uid="{00000000-0005-0000-0000-00007D910000}"/>
    <cellStyle name="20% - Accent1 4 2 5 2 6 2 3" xfId="37411" xr:uid="{00000000-0005-0000-0000-00007E910000}"/>
    <cellStyle name="20% - Accent1 4 2 5 2 6 2 3 2" xfId="37412" xr:uid="{00000000-0005-0000-0000-00007F910000}"/>
    <cellStyle name="20% - Accent1 4 2 5 2 6 2 4" xfId="37413" xr:uid="{00000000-0005-0000-0000-000080910000}"/>
    <cellStyle name="20% - Accent1 4 2 5 2 6 3" xfId="37414" xr:uid="{00000000-0005-0000-0000-000081910000}"/>
    <cellStyle name="20% - Accent1 4 2 5 2 6 3 2" xfId="37415" xr:uid="{00000000-0005-0000-0000-000082910000}"/>
    <cellStyle name="20% - Accent1 4 2 5 2 6 3 2 2" xfId="37416" xr:uid="{00000000-0005-0000-0000-000083910000}"/>
    <cellStyle name="20% - Accent1 4 2 5 2 6 3 2 2 2" xfId="37417" xr:uid="{00000000-0005-0000-0000-000084910000}"/>
    <cellStyle name="20% - Accent1 4 2 5 2 6 3 2 3" xfId="37418" xr:uid="{00000000-0005-0000-0000-000085910000}"/>
    <cellStyle name="20% - Accent1 4 2 5 2 6 3 3" xfId="37419" xr:uid="{00000000-0005-0000-0000-000086910000}"/>
    <cellStyle name="20% - Accent1 4 2 5 2 6 3 3 2" xfId="37420" xr:uid="{00000000-0005-0000-0000-000087910000}"/>
    <cellStyle name="20% - Accent1 4 2 5 2 6 3 4" xfId="37421" xr:uid="{00000000-0005-0000-0000-000088910000}"/>
    <cellStyle name="20% - Accent1 4 2 5 2 6 4" xfId="37422" xr:uid="{00000000-0005-0000-0000-000089910000}"/>
    <cellStyle name="20% - Accent1 4 2 5 2 6 4 2" xfId="37423" xr:uid="{00000000-0005-0000-0000-00008A910000}"/>
    <cellStyle name="20% - Accent1 4 2 5 2 6 4 2 2" xfId="37424" xr:uid="{00000000-0005-0000-0000-00008B910000}"/>
    <cellStyle name="20% - Accent1 4 2 5 2 6 4 2 2 2" xfId="37425" xr:uid="{00000000-0005-0000-0000-00008C910000}"/>
    <cellStyle name="20% - Accent1 4 2 5 2 6 4 2 3" xfId="37426" xr:uid="{00000000-0005-0000-0000-00008D910000}"/>
    <cellStyle name="20% - Accent1 4 2 5 2 6 4 3" xfId="37427" xr:uid="{00000000-0005-0000-0000-00008E910000}"/>
    <cellStyle name="20% - Accent1 4 2 5 2 6 4 3 2" xfId="37428" xr:uid="{00000000-0005-0000-0000-00008F910000}"/>
    <cellStyle name="20% - Accent1 4 2 5 2 6 4 4" xfId="37429" xr:uid="{00000000-0005-0000-0000-000090910000}"/>
    <cellStyle name="20% - Accent1 4 2 5 2 6 5" xfId="37430" xr:uid="{00000000-0005-0000-0000-000091910000}"/>
    <cellStyle name="20% - Accent1 4 2 5 2 6 5 2" xfId="37431" xr:uid="{00000000-0005-0000-0000-000092910000}"/>
    <cellStyle name="20% - Accent1 4 2 5 2 6 5 2 2" xfId="37432" xr:uid="{00000000-0005-0000-0000-000093910000}"/>
    <cellStyle name="20% - Accent1 4 2 5 2 6 5 3" xfId="37433" xr:uid="{00000000-0005-0000-0000-000094910000}"/>
    <cellStyle name="20% - Accent1 4 2 5 2 6 6" xfId="37434" xr:uid="{00000000-0005-0000-0000-000095910000}"/>
    <cellStyle name="20% - Accent1 4 2 5 2 6 6 2" xfId="37435" xr:uid="{00000000-0005-0000-0000-000096910000}"/>
    <cellStyle name="20% - Accent1 4 2 5 2 6 6 2 2" xfId="37436" xr:uid="{00000000-0005-0000-0000-000097910000}"/>
    <cellStyle name="20% - Accent1 4 2 5 2 6 6 3" xfId="37437" xr:uid="{00000000-0005-0000-0000-000098910000}"/>
    <cellStyle name="20% - Accent1 4 2 5 2 6 7" xfId="37438" xr:uid="{00000000-0005-0000-0000-000099910000}"/>
    <cellStyle name="20% - Accent1 4 2 5 2 6 7 2" xfId="37439" xr:uid="{00000000-0005-0000-0000-00009A910000}"/>
    <cellStyle name="20% - Accent1 4 2 5 2 6 8" xfId="37440" xr:uid="{00000000-0005-0000-0000-00009B910000}"/>
    <cellStyle name="20% - Accent1 4 2 5 2 6 8 2" xfId="37441" xr:uid="{00000000-0005-0000-0000-00009C910000}"/>
    <cellStyle name="20% - Accent1 4 2 5 2 6 9" xfId="37442" xr:uid="{00000000-0005-0000-0000-00009D910000}"/>
    <cellStyle name="20% - Accent1 4 2 5 2 7" xfId="37443" xr:uid="{00000000-0005-0000-0000-00009E910000}"/>
    <cellStyle name="20% - Accent1 4 2 5 2 7 2" xfId="37444" xr:uid="{00000000-0005-0000-0000-00009F910000}"/>
    <cellStyle name="20% - Accent1 4 2 5 2 7 2 2" xfId="37445" xr:uid="{00000000-0005-0000-0000-0000A0910000}"/>
    <cellStyle name="20% - Accent1 4 2 5 2 7 2 2 2" xfId="37446" xr:uid="{00000000-0005-0000-0000-0000A1910000}"/>
    <cellStyle name="20% - Accent1 4 2 5 2 7 2 3" xfId="37447" xr:uid="{00000000-0005-0000-0000-0000A2910000}"/>
    <cellStyle name="20% - Accent1 4 2 5 2 7 3" xfId="37448" xr:uid="{00000000-0005-0000-0000-0000A3910000}"/>
    <cellStyle name="20% - Accent1 4 2 5 2 7 3 2" xfId="37449" xr:uid="{00000000-0005-0000-0000-0000A4910000}"/>
    <cellStyle name="20% - Accent1 4 2 5 2 7 4" xfId="37450" xr:uid="{00000000-0005-0000-0000-0000A5910000}"/>
    <cellStyle name="20% - Accent1 4 2 5 2 8" xfId="37451" xr:uid="{00000000-0005-0000-0000-0000A6910000}"/>
    <cellStyle name="20% - Accent1 4 2 5 2 8 2" xfId="37452" xr:uid="{00000000-0005-0000-0000-0000A7910000}"/>
    <cellStyle name="20% - Accent1 4 2 5 2 8 2 2" xfId="37453" xr:uid="{00000000-0005-0000-0000-0000A8910000}"/>
    <cellStyle name="20% - Accent1 4 2 5 2 8 2 2 2" xfId="37454" xr:uid="{00000000-0005-0000-0000-0000A9910000}"/>
    <cellStyle name="20% - Accent1 4 2 5 2 8 2 3" xfId="37455" xr:uid="{00000000-0005-0000-0000-0000AA910000}"/>
    <cellStyle name="20% - Accent1 4 2 5 2 8 3" xfId="37456" xr:uid="{00000000-0005-0000-0000-0000AB910000}"/>
    <cellStyle name="20% - Accent1 4 2 5 2 8 3 2" xfId="37457" xr:uid="{00000000-0005-0000-0000-0000AC910000}"/>
    <cellStyle name="20% - Accent1 4 2 5 2 8 4" xfId="37458" xr:uid="{00000000-0005-0000-0000-0000AD910000}"/>
    <cellStyle name="20% - Accent1 4 2 5 2 9" xfId="37459" xr:uid="{00000000-0005-0000-0000-0000AE910000}"/>
    <cellStyle name="20% - Accent1 4 2 5 2 9 2" xfId="37460" xr:uid="{00000000-0005-0000-0000-0000AF910000}"/>
    <cellStyle name="20% - Accent1 4 2 5 2 9 2 2" xfId="37461" xr:uid="{00000000-0005-0000-0000-0000B0910000}"/>
    <cellStyle name="20% - Accent1 4 2 5 2 9 2 2 2" xfId="37462" xr:uid="{00000000-0005-0000-0000-0000B1910000}"/>
    <cellStyle name="20% - Accent1 4 2 5 2 9 2 3" xfId="37463" xr:uid="{00000000-0005-0000-0000-0000B2910000}"/>
    <cellStyle name="20% - Accent1 4 2 5 2 9 3" xfId="37464" xr:uid="{00000000-0005-0000-0000-0000B3910000}"/>
    <cellStyle name="20% - Accent1 4 2 5 2 9 3 2" xfId="37465" xr:uid="{00000000-0005-0000-0000-0000B4910000}"/>
    <cellStyle name="20% - Accent1 4 2 5 2 9 4" xfId="37466" xr:uid="{00000000-0005-0000-0000-0000B5910000}"/>
    <cellStyle name="20% - Accent1 4 2 5 3" xfId="37467" xr:uid="{00000000-0005-0000-0000-0000B6910000}"/>
    <cellStyle name="20% - Accent1 4 2 5 3 10" xfId="37468" xr:uid="{00000000-0005-0000-0000-0000B7910000}"/>
    <cellStyle name="20% - Accent1 4 2 5 3 10 2" xfId="37469" xr:uid="{00000000-0005-0000-0000-0000B8910000}"/>
    <cellStyle name="20% - Accent1 4 2 5 3 11" xfId="37470" xr:uid="{00000000-0005-0000-0000-0000B9910000}"/>
    <cellStyle name="20% - Accent1 4 2 5 3 2" xfId="37471" xr:uid="{00000000-0005-0000-0000-0000BA910000}"/>
    <cellStyle name="20% - Accent1 4 2 5 3 2 2" xfId="37472" xr:uid="{00000000-0005-0000-0000-0000BB910000}"/>
    <cellStyle name="20% - Accent1 4 2 5 3 2 2 2" xfId="37473" xr:uid="{00000000-0005-0000-0000-0000BC910000}"/>
    <cellStyle name="20% - Accent1 4 2 5 3 2 2 2 2" xfId="37474" xr:uid="{00000000-0005-0000-0000-0000BD910000}"/>
    <cellStyle name="20% - Accent1 4 2 5 3 2 2 2 2 2" xfId="37475" xr:uid="{00000000-0005-0000-0000-0000BE910000}"/>
    <cellStyle name="20% - Accent1 4 2 5 3 2 2 2 3" xfId="37476" xr:uid="{00000000-0005-0000-0000-0000BF910000}"/>
    <cellStyle name="20% - Accent1 4 2 5 3 2 2 3" xfId="37477" xr:uid="{00000000-0005-0000-0000-0000C0910000}"/>
    <cellStyle name="20% - Accent1 4 2 5 3 2 2 3 2" xfId="37478" xr:uid="{00000000-0005-0000-0000-0000C1910000}"/>
    <cellStyle name="20% - Accent1 4 2 5 3 2 2 4" xfId="37479" xr:uid="{00000000-0005-0000-0000-0000C2910000}"/>
    <cellStyle name="20% - Accent1 4 2 5 3 2 3" xfId="37480" xr:uid="{00000000-0005-0000-0000-0000C3910000}"/>
    <cellStyle name="20% - Accent1 4 2 5 3 2 3 2" xfId="37481" xr:uid="{00000000-0005-0000-0000-0000C4910000}"/>
    <cellStyle name="20% - Accent1 4 2 5 3 2 3 2 2" xfId="37482" xr:uid="{00000000-0005-0000-0000-0000C5910000}"/>
    <cellStyle name="20% - Accent1 4 2 5 3 2 3 2 2 2" xfId="37483" xr:uid="{00000000-0005-0000-0000-0000C6910000}"/>
    <cellStyle name="20% - Accent1 4 2 5 3 2 3 2 3" xfId="37484" xr:uid="{00000000-0005-0000-0000-0000C7910000}"/>
    <cellStyle name="20% - Accent1 4 2 5 3 2 3 3" xfId="37485" xr:uid="{00000000-0005-0000-0000-0000C8910000}"/>
    <cellStyle name="20% - Accent1 4 2 5 3 2 3 3 2" xfId="37486" xr:uid="{00000000-0005-0000-0000-0000C9910000}"/>
    <cellStyle name="20% - Accent1 4 2 5 3 2 3 4" xfId="37487" xr:uid="{00000000-0005-0000-0000-0000CA910000}"/>
    <cellStyle name="20% - Accent1 4 2 5 3 2 4" xfId="37488" xr:uid="{00000000-0005-0000-0000-0000CB910000}"/>
    <cellStyle name="20% - Accent1 4 2 5 3 2 4 2" xfId="37489" xr:uid="{00000000-0005-0000-0000-0000CC910000}"/>
    <cellStyle name="20% - Accent1 4 2 5 3 2 4 2 2" xfId="37490" xr:uid="{00000000-0005-0000-0000-0000CD910000}"/>
    <cellStyle name="20% - Accent1 4 2 5 3 2 4 2 2 2" xfId="37491" xr:uid="{00000000-0005-0000-0000-0000CE910000}"/>
    <cellStyle name="20% - Accent1 4 2 5 3 2 4 2 3" xfId="37492" xr:uid="{00000000-0005-0000-0000-0000CF910000}"/>
    <cellStyle name="20% - Accent1 4 2 5 3 2 4 3" xfId="37493" xr:uid="{00000000-0005-0000-0000-0000D0910000}"/>
    <cellStyle name="20% - Accent1 4 2 5 3 2 4 3 2" xfId="37494" xr:uid="{00000000-0005-0000-0000-0000D1910000}"/>
    <cellStyle name="20% - Accent1 4 2 5 3 2 4 4" xfId="37495" xr:uid="{00000000-0005-0000-0000-0000D2910000}"/>
    <cellStyle name="20% - Accent1 4 2 5 3 2 5" xfId="37496" xr:uid="{00000000-0005-0000-0000-0000D3910000}"/>
    <cellStyle name="20% - Accent1 4 2 5 3 2 5 2" xfId="37497" xr:uid="{00000000-0005-0000-0000-0000D4910000}"/>
    <cellStyle name="20% - Accent1 4 2 5 3 2 5 2 2" xfId="37498" xr:uid="{00000000-0005-0000-0000-0000D5910000}"/>
    <cellStyle name="20% - Accent1 4 2 5 3 2 5 3" xfId="37499" xr:uid="{00000000-0005-0000-0000-0000D6910000}"/>
    <cellStyle name="20% - Accent1 4 2 5 3 2 6" xfId="37500" xr:uid="{00000000-0005-0000-0000-0000D7910000}"/>
    <cellStyle name="20% - Accent1 4 2 5 3 2 6 2" xfId="37501" xr:uid="{00000000-0005-0000-0000-0000D8910000}"/>
    <cellStyle name="20% - Accent1 4 2 5 3 2 6 2 2" xfId="37502" xr:uid="{00000000-0005-0000-0000-0000D9910000}"/>
    <cellStyle name="20% - Accent1 4 2 5 3 2 6 3" xfId="37503" xr:uid="{00000000-0005-0000-0000-0000DA910000}"/>
    <cellStyle name="20% - Accent1 4 2 5 3 2 7" xfId="37504" xr:uid="{00000000-0005-0000-0000-0000DB910000}"/>
    <cellStyle name="20% - Accent1 4 2 5 3 2 7 2" xfId="37505" xr:uid="{00000000-0005-0000-0000-0000DC910000}"/>
    <cellStyle name="20% - Accent1 4 2 5 3 2 8" xfId="37506" xr:uid="{00000000-0005-0000-0000-0000DD910000}"/>
    <cellStyle name="20% - Accent1 4 2 5 3 2 8 2" xfId="37507" xr:uid="{00000000-0005-0000-0000-0000DE910000}"/>
    <cellStyle name="20% - Accent1 4 2 5 3 2 9" xfId="37508" xr:uid="{00000000-0005-0000-0000-0000DF910000}"/>
    <cellStyle name="20% - Accent1 4 2 5 3 3" xfId="37509" xr:uid="{00000000-0005-0000-0000-0000E0910000}"/>
    <cellStyle name="20% - Accent1 4 2 5 3 3 2" xfId="37510" xr:uid="{00000000-0005-0000-0000-0000E1910000}"/>
    <cellStyle name="20% - Accent1 4 2 5 3 3 2 2" xfId="37511" xr:uid="{00000000-0005-0000-0000-0000E2910000}"/>
    <cellStyle name="20% - Accent1 4 2 5 3 3 2 2 2" xfId="37512" xr:uid="{00000000-0005-0000-0000-0000E3910000}"/>
    <cellStyle name="20% - Accent1 4 2 5 3 3 2 2 2 2" xfId="37513" xr:uid="{00000000-0005-0000-0000-0000E4910000}"/>
    <cellStyle name="20% - Accent1 4 2 5 3 3 2 2 3" xfId="37514" xr:uid="{00000000-0005-0000-0000-0000E5910000}"/>
    <cellStyle name="20% - Accent1 4 2 5 3 3 2 3" xfId="37515" xr:uid="{00000000-0005-0000-0000-0000E6910000}"/>
    <cellStyle name="20% - Accent1 4 2 5 3 3 2 3 2" xfId="37516" xr:uid="{00000000-0005-0000-0000-0000E7910000}"/>
    <cellStyle name="20% - Accent1 4 2 5 3 3 2 4" xfId="37517" xr:uid="{00000000-0005-0000-0000-0000E8910000}"/>
    <cellStyle name="20% - Accent1 4 2 5 3 3 3" xfId="37518" xr:uid="{00000000-0005-0000-0000-0000E9910000}"/>
    <cellStyle name="20% - Accent1 4 2 5 3 3 3 2" xfId="37519" xr:uid="{00000000-0005-0000-0000-0000EA910000}"/>
    <cellStyle name="20% - Accent1 4 2 5 3 3 3 2 2" xfId="37520" xr:uid="{00000000-0005-0000-0000-0000EB910000}"/>
    <cellStyle name="20% - Accent1 4 2 5 3 3 3 2 2 2" xfId="37521" xr:uid="{00000000-0005-0000-0000-0000EC910000}"/>
    <cellStyle name="20% - Accent1 4 2 5 3 3 3 2 3" xfId="37522" xr:uid="{00000000-0005-0000-0000-0000ED910000}"/>
    <cellStyle name="20% - Accent1 4 2 5 3 3 3 3" xfId="37523" xr:uid="{00000000-0005-0000-0000-0000EE910000}"/>
    <cellStyle name="20% - Accent1 4 2 5 3 3 3 3 2" xfId="37524" xr:uid="{00000000-0005-0000-0000-0000EF910000}"/>
    <cellStyle name="20% - Accent1 4 2 5 3 3 3 4" xfId="37525" xr:uid="{00000000-0005-0000-0000-0000F0910000}"/>
    <cellStyle name="20% - Accent1 4 2 5 3 3 4" xfId="37526" xr:uid="{00000000-0005-0000-0000-0000F1910000}"/>
    <cellStyle name="20% - Accent1 4 2 5 3 3 4 2" xfId="37527" xr:uid="{00000000-0005-0000-0000-0000F2910000}"/>
    <cellStyle name="20% - Accent1 4 2 5 3 3 4 2 2" xfId="37528" xr:uid="{00000000-0005-0000-0000-0000F3910000}"/>
    <cellStyle name="20% - Accent1 4 2 5 3 3 4 2 2 2" xfId="37529" xr:uid="{00000000-0005-0000-0000-0000F4910000}"/>
    <cellStyle name="20% - Accent1 4 2 5 3 3 4 2 3" xfId="37530" xr:uid="{00000000-0005-0000-0000-0000F5910000}"/>
    <cellStyle name="20% - Accent1 4 2 5 3 3 4 3" xfId="37531" xr:uid="{00000000-0005-0000-0000-0000F6910000}"/>
    <cellStyle name="20% - Accent1 4 2 5 3 3 4 3 2" xfId="37532" xr:uid="{00000000-0005-0000-0000-0000F7910000}"/>
    <cellStyle name="20% - Accent1 4 2 5 3 3 4 4" xfId="37533" xr:uid="{00000000-0005-0000-0000-0000F8910000}"/>
    <cellStyle name="20% - Accent1 4 2 5 3 3 5" xfId="37534" xr:uid="{00000000-0005-0000-0000-0000F9910000}"/>
    <cellStyle name="20% - Accent1 4 2 5 3 3 5 2" xfId="37535" xr:uid="{00000000-0005-0000-0000-0000FA910000}"/>
    <cellStyle name="20% - Accent1 4 2 5 3 3 5 2 2" xfId="37536" xr:uid="{00000000-0005-0000-0000-0000FB910000}"/>
    <cellStyle name="20% - Accent1 4 2 5 3 3 5 3" xfId="37537" xr:uid="{00000000-0005-0000-0000-0000FC910000}"/>
    <cellStyle name="20% - Accent1 4 2 5 3 3 6" xfId="37538" xr:uid="{00000000-0005-0000-0000-0000FD910000}"/>
    <cellStyle name="20% - Accent1 4 2 5 3 3 6 2" xfId="37539" xr:uid="{00000000-0005-0000-0000-0000FE910000}"/>
    <cellStyle name="20% - Accent1 4 2 5 3 3 6 2 2" xfId="37540" xr:uid="{00000000-0005-0000-0000-0000FF910000}"/>
    <cellStyle name="20% - Accent1 4 2 5 3 3 6 3" xfId="37541" xr:uid="{00000000-0005-0000-0000-000000920000}"/>
    <cellStyle name="20% - Accent1 4 2 5 3 3 7" xfId="37542" xr:uid="{00000000-0005-0000-0000-000001920000}"/>
    <cellStyle name="20% - Accent1 4 2 5 3 3 7 2" xfId="37543" xr:uid="{00000000-0005-0000-0000-000002920000}"/>
    <cellStyle name="20% - Accent1 4 2 5 3 3 8" xfId="37544" xr:uid="{00000000-0005-0000-0000-000003920000}"/>
    <cellStyle name="20% - Accent1 4 2 5 3 3 8 2" xfId="37545" xr:uid="{00000000-0005-0000-0000-000004920000}"/>
    <cellStyle name="20% - Accent1 4 2 5 3 3 9" xfId="37546" xr:uid="{00000000-0005-0000-0000-000005920000}"/>
    <cellStyle name="20% - Accent1 4 2 5 3 4" xfId="37547" xr:uid="{00000000-0005-0000-0000-000006920000}"/>
    <cellStyle name="20% - Accent1 4 2 5 3 4 2" xfId="37548" xr:uid="{00000000-0005-0000-0000-000007920000}"/>
    <cellStyle name="20% - Accent1 4 2 5 3 4 2 2" xfId="37549" xr:uid="{00000000-0005-0000-0000-000008920000}"/>
    <cellStyle name="20% - Accent1 4 2 5 3 4 2 2 2" xfId="37550" xr:uid="{00000000-0005-0000-0000-000009920000}"/>
    <cellStyle name="20% - Accent1 4 2 5 3 4 2 3" xfId="37551" xr:uid="{00000000-0005-0000-0000-00000A920000}"/>
    <cellStyle name="20% - Accent1 4 2 5 3 4 3" xfId="37552" xr:uid="{00000000-0005-0000-0000-00000B920000}"/>
    <cellStyle name="20% - Accent1 4 2 5 3 4 3 2" xfId="37553" xr:uid="{00000000-0005-0000-0000-00000C920000}"/>
    <cellStyle name="20% - Accent1 4 2 5 3 4 4" xfId="37554" xr:uid="{00000000-0005-0000-0000-00000D920000}"/>
    <cellStyle name="20% - Accent1 4 2 5 3 5" xfId="37555" xr:uid="{00000000-0005-0000-0000-00000E920000}"/>
    <cellStyle name="20% - Accent1 4 2 5 3 5 2" xfId="37556" xr:uid="{00000000-0005-0000-0000-00000F920000}"/>
    <cellStyle name="20% - Accent1 4 2 5 3 5 2 2" xfId="37557" xr:uid="{00000000-0005-0000-0000-000010920000}"/>
    <cellStyle name="20% - Accent1 4 2 5 3 5 2 2 2" xfId="37558" xr:uid="{00000000-0005-0000-0000-000011920000}"/>
    <cellStyle name="20% - Accent1 4 2 5 3 5 2 3" xfId="37559" xr:uid="{00000000-0005-0000-0000-000012920000}"/>
    <cellStyle name="20% - Accent1 4 2 5 3 5 3" xfId="37560" xr:uid="{00000000-0005-0000-0000-000013920000}"/>
    <cellStyle name="20% - Accent1 4 2 5 3 5 3 2" xfId="37561" xr:uid="{00000000-0005-0000-0000-000014920000}"/>
    <cellStyle name="20% - Accent1 4 2 5 3 5 4" xfId="37562" xr:uid="{00000000-0005-0000-0000-000015920000}"/>
    <cellStyle name="20% - Accent1 4 2 5 3 6" xfId="37563" xr:uid="{00000000-0005-0000-0000-000016920000}"/>
    <cellStyle name="20% - Accent1 4 2 5 3 6 2" xfId="37564" xr:uid="{00000000-0005-0000-0000-000017920000}"/>
    <cellStyle name="20% - Accent1 4 2 5 3 6 2 2" xfId="37565" xr:uid="{00000000-0005-0000-0000-000018920000}"/>
    <cellStyle name="20% - Accent1 4 2 5 3 6 2 2 2" xfId="37566" xr:uid="{00000000-0005-0000-0000-000019920000}"/>
    <cellStyle name="20% - Accent1 4 2 5 3 6 2 3" xfId="37567" xr:uid="{00000000-0005-0000-0000-00001A920000}"/>
    <cellStyle name="20% - Accent1 4 2 5 3 6 3" xfId="37568" xr:uid="{00000000-0005-0000-0000-00001B920000}"/>
    <cellStyle name="20% - Accent1 4 2 5 3 6 3 2" xfId="37569" xr:uid="{00000000-0005-0000-0000-00001C920000}"/>
    <cellStyle name="20% - Accent1 4 2 5 3 6 4" xfId="37570" xr:uid="{00000000-0005-0000-0000-00001D920000}"/>
    <cellStyle name="20% - Accent1 4 2 5 3 7" xfId="37571" xr:uid="{00000000-0005-0000-0000-00001E920000}"/>
    <cellStyle name="20% - Accent1 4 2 5 3 7 2" xfId="37572" xr:uid="{00000000-0005-0000-0000-00001F920000}"/>
    <cellStyle name="20% - Accent1 4 2 5 3 7 2 2" xfId="37573" xr:uid="{00000000-0005-0000-0000-000020920000}"/>
    <cellStyle name="20% - Accent1 4 2 5 3 7 3" xfId="37574" xr:uid="{00000000-0005-0000-0000-000021920000}"/>
    <cellStyle name="20% - Accent1 4 2 5 3 8" xfId="37575" xr:uid="{00000000-0005-0000-0000-000022920000}"/>
    <cellStyle name="20% - Accent1 4 2 5 3 8 2" xfId="37576" xr:uid="{00000000-0005-0000-0000-000023920000}"/>
    <cellStyle name="20% - Accent1 4 2 5 3 8 2 2" xfId="37577" xr:uid="{00000000-0005-0000-0000-000024920000}"/>
    <cellStyle name="20% - Accent1 4 2 5 3 8 3" xfId="37578" xr:uid="{00000000-0005-0000-0000-000025920000}"/>
    <cellStyle name="20% - Accent1 4 2 5 3 9" xfId="37579" xr:uid="{00000000-0005-0000-0000-000026920000}"/>
    <cellStyle name="20% - Accent1 4 2 5 3 9 2" xfId="37580" xr:uid="{00000000-0005-0000-0000-000027920000}"/>
    <cellStyle name="20% - Accent1 4 2 5 4" xfId="37581" xr:uid="{00000000-0005-0000-0000-000028920000}"/>
    <cellStyle name="20% - Accent1 4 2 5 4 10" xfId="37582" xr:uid="{00000000-0005-0000-0000-000029920000}"/>
    <cellStyle name="20% - Accent1 4 2 5 4 10 2" xfId="37583" xr:uid="{00000000-0005-0000-0000-00002A920000}"/>
    <cellStyle name="20% - Accent1 4 2 5 4 11" xfId="37584" xr:uid="{00000000-0005-0000-0000-00002B920000}"/>
    <cellStyle name="20% - Accent1 4 2 5 4 2" xfId="37585" xr:uid="{00000000-0005-0000-0000-00002C920000}"/>
    <cellStyle name="20% - Accent1 4 2 5 4 2 2" xfId="37586" xr:uid="{00000000-0005-0000-0000-00002D920000}"/>
    <cellStyle name="20% - Accent1 4 2 5 4 2 2 2" xfId="37587" xr:uid="{00000000-0005-0000-0000-00002E920000}"/>
    <cellStyle name="20% - Accent1 4 2 5 4 2 2 2 2" xfId="37588" xr:uid="{00000000-0005-0000-0000-00002F920000}"/>
    <cellStyle name="20% - Accent1 4 2 5 4 2 2 2 2 2" xfId="37589" xr:uid="{00000000-0005-0000-0000-000030920000}"/>
    <cellStyle name="20% - Accent1 4 2 5 4 2 2 2 3" xfId="37590" xr:uid="{00000000-0005-0000-0000-000031920000}"/>
    <cellStyle name="20% - Accent1 4 2 5 4 2 2 3" xfId="37591" xr:uid="{00000000-0005-0000-0000-000032920000}"/>
    <cellStyle name="20% - Accent1 4 2 5 4 2 2 3 2" xfId="37592" xr:uid="{00000000-0005-0000-0000-000033920000}"/>
    <cellStyle name="20% - Accent1 4 2 5 4 2 2 4" xfId="37593" xr:uid="{00000000-0005-0000-0000-000034920000}"/>
    <cellStyle name="20% - Accent1 4 2 5 4 2 3" xfId="37594" xr:uid="{00000000-0005-0000-0000-000035920000}"/>
    <cellStyle name="20% - Accent1 4 2 5 4 2 3 2" xfId="37595" xr:uid="{00000000-0005-0000-0000-000036920000}"/>
    <cellStyle name="20% - Accent1 4 2 5 4 2 3 2 2" xfId="37596" xr:uid="{00000000-0005-0000-0000-000037920000}"/>
    <cellStyle name="20% - Accent1 4 2 5 4 2 3 2 2 2" xfId="37597" xr:uid="{00000000-0005-0000-0000-000038920000}"/>
    <cellStyle name="20% - Accent1 4 2 5 4 2 3 2 3" xfId="37598" xr:uid="{00000000-0005-0000-0000-000039920000}"/>
    <cellStyle name="20% - Accent1 4 2 5 4 2 3 3" xfId="37599" xr:uid="{00000000-0005-0000-0000-00003A920000}"/>
    <cellStyle name="20% - Accent1 4 2 5 4 2 3 3 2" xfId="37600" xr:uid="{00000000-0005-0000-0000-00003B920000}"/>
    <cellStyle name="20% - Accent1 4 2 5 4 2 3 4" xfId="37601" xr:uid="{00000000-0005-0000-0000-00003C920000}"/>
    <cellStyle name="20% - Accent1 4 2 5 4 2 4" xfId="37602" xr:uid="{00000000-0005-0000-0000-00003D920000}"/>
    <cellStyle name="20% - Accent1 4 2 5 4 2 4 2" xfId="37603" xr:uid="{00000000-0005-0000-0000-00003E920000}"/>
    <cellStyle name="20% - Accent1 4 2 5 4 2 4 2 2" xfId="37604" xr:uid="{00000000-0005-0000-0000-00003F920000}"/>
    <cellStyle name="20% - Accent1 4 2 5 4 2 4 2 2 2" xfId="37605" xr:uid="{00000000-0005-0000-0000-000040920000}"/>
    <cellStyle name="20% - Accent1 4 2 5 4 2 4 2 3" xfId="37606" xr:uid="{00000000-0005-0000-0000-000041920000}"/>
    <cellStyle name="20% - Accent1 4 2 5 4 2 4 3" xfId="37607" xr:uid="{00000000-0005-0000-0000-000042920000}"/>
    <cellStyle name="20% - Accent1 4 2 5 4 2 4 3 2" xfId="37608" xr:uid="{00000000-0005-0000-0000-000043920000}"/>
    <cellStyle name="20% - Accent1 4 2 5 4 2 4 4" xfId="37609" xr:uid="{00000000-0005-0000-0000-000044920000}"/>
    <cellStyle name="20% - Accent1 4 2 5 4 2 5" xfId="37610" xr:uid="{00000000-0005-0000-0000-000045920000}"/>
    <cellStyle name="20% - Accent1 4 2 5 4 2 5 2" xfId="37611" xr:uid="{00000000-0005-0000-0000-000046920000}"/>
    <cellStyle name="20% - Accent1 4 2 5 4 2 5 2 2" xfId="37612" xr:uid="{00000000-0005-0000-0000-000047920000}"/>
    <cellStyle name="20% - Accent1 4 2 5 4 2 5 3" xfId="37613" xr:uid="{00000000-0005-0000-0000-000048920000}"/>
    <cellStyle name="20% - Accent1 4 2 5 4 2 6" xfId="37614" xr:uid="{00000000-0005-0000-0000-000049920000}"/>
    <cellStyle name="20% - Accent1 4 2 5 4 2 6 2" xfId="37615" xr:uid="{00000000-0005-0000-0000-00004A920000}"/>
    <cellStyle name="20% - Accent1 4 2 5 4 2 6 2 2" xfId="37616" xr:uid="{00000000-0005-0000-0000-00004B920000}"/>
    <cellStyle name="20% - Accent1 4 2 5 4 2 6 3" xfId="37617" xr:uid="{00000000-0005-0000-0000-00004C920000}"/>
    <cellStyle name="20% - Accent1 4 2 5 4 2 7" xfId="37618" xr:uid="{00000000-0005-0000-0000-00004D920000}"/>
    <cellStyle name="20% - Accent1 4 2 5 4 2 7 2" xfId="37619" xr:uid="{00000000-0005-0000-0000-00004E920000}"/>
    <cellStyle name="20% - Accent1 4 2 5 4 2 8" xfId="37620" xr:uid="{00000000-0005-0000-0000-00004F920000}"/>
    <cellStyle name="20% - Accent1 4 2 5 4 2 8 2" xfId="37621" xr:uid="{00000000-0005-0000-0000-000050920000}"/>
    <cellStyle name="20% - Accent1 4 2 5 4 2 9" xfId="37622" xr:uid="{00000000-0005-0000-0000-000051920000}"/>
    <cellStyle name="20% - Accent1 4 2 5 4 3" xfId="37623" xr:uid="{00000000-0005-0000-0000-000052920000}"/>
    <cellStyle name="20% - Accent1 4 2 5 4 3 2" xfId="37624" xr:uid="{00000000-0005-0000-0000-000053920000}"/>
    <cellStyle name="20% - Accent1 4 2 5 4 3 2 2" xfId="37625" xr:uid="{00000000-0005-0000-0000-000054920000}"/>
    <cellStyle name="20% - Accent1 4 2 5 4 3 2 2 2" xfId="37626" xr:uid="{00000000-0005-0000-0000-000055920000}"/>
    <cellStyle name="20% - Accent1 4 2 5 4 3 2 2 2 2" xfId="37627" xr:uid="{00000000-0005-0000-0000-000056920000}"/>
    <cellStyle name="20% - Accent1 4 2 5 4 3 2 2 3" xfId="37628" xr:uid="{00000000-0005-0000-0000-000057920000}"/>
    <cellStyle name="20% - Accent1 4 2 5 4 3 2 3" xfId="37629" xr:uid="{00000000-0005-0000-0000-000058920000}"/>
    <cellStyle name="20% - Accent1 4 2 5 4 3 2 3 2" xfId="37630" xr:uid="{00000000-0005-0000-0000-000059920000}"/>
    <cellStyle name="20% - Accent1 4 2 5 4 3 2 4" xfId="37631" xr:uid="{00000000-0005-0000-0000-00005A920000}"/>
    <cellStyle name="20% - Accent1 4 2 5 4 3 3" xfId="37632" xr:uid="{00000000-0005-0000-0000-00005B920000}"/>
    <cellStyle name="20% - Accent1 4 2 5 4 3 3 2" xfId="37633" xr:uid="{00000000-0005-0000-0000-00005C920000}"/>
    <cellStyle name="20% - Accent1 4 2 5 4 3 3 2 2" xfId="37634" xr:uid="{00000000-0005-0000-0000-00005D920000}"/>
    <cellStyle name="20% - Accent1 4 2 5 4 3 3 2 2 2" xfId="37635" xr:uid="{00000000-0005-0000-0000-00005E920000}"/>
    <cellStyle name="20% - Accent1 4 2 5 4 3 3 2 3" xfId="37636" xr:uid="{00000000-0005-0000-0000-00005F920000}"/>
    <cellStyle name="20% - Accent1 4 2 5 4 3 3 3" xfId="37637" xr:uid="{00000000-0005-0000-0000-000060920000}"/>
    <cellStyle name="20% - Accent1 4 2 5 4 3 3 3 2" xfId="37638" xr:uid="{00000000-0005-0000-0000-000061920000}"/>
    <cellStyle name="20% - Accent1 4 2 5 4 3 3 4" xfId="37639" xr:uid="{00000000-0005-0000-0000-000062920000}"/>
    <cellStyle name="20% - Accent1 4 2 5 4 3 4" xfId="37640" xr:uid="{00000000-0005-0000-0000-000063920000}"/>
    <cellStyle name="20% - Accent1 4 2 5 4 3 4 2" xfId="37641" xr:uid="{00000000-0005-0000-0000-000064920000}"/>
    <cellStyle name="20% - Accent1 4 2 5 4 3 4 2 2" xfId="37642" xr:uid="{00000000-0005-0000-0000-000065920000}"/>
    <cellStyle name="20% - Accent1 4 2 5 4 3 4 2 2 2" xfId="37643" xr:uid="{00000000-0005-0000-0000-000066920000}"/>
    <cellStyle name="20% - Accent1 4 2 5 4 3 4 2 3" xfId="37644" xr:uid="{00000000-0005-0000-0000-000067920000}"/>
    <cellStyle name="20% - Accent1 4 2 5 4 3 4 3" xfId="37645" xr:uid="{00000000-0005-0000-0000-000068920000}"/>
    <cellStyle name="20% - Accent1 4 2 5 4 3 4 3 2" xfId="37646" xr:uid="{00000000-0005-0000-0000-000069920000}"/>
    <cellStyle name="20% - Accent1 4 2 5 4 3 4 4" xfId="37647" xr:uid="{00000000-0005-0000-0000-00006A920000}"/>
    <cellStyle name="20% - Accent1 4 2 5 4 3 5" xfId="37648" xr:uid="{00000000-0005-0000-0000-00006B920000}"/>
    <cellStyle name="20% - Accent1 4 2 5 4 3 5 2" xfId="37649" xr:uid="{00000000-0005-0000-0000-00006C920000}"/>
    <cellStyle name="20% - Accent1 4 2 5 4 3 5 2 2" xfId="37650" xr:uid="{00000000-0005-0000-0000-00006D920000}"/>
    <cellStyle name="20% - Accent1 4 2 5 4 3 5 3" xfId="37651" xr:uid="{00000000-0005-0000-0000-00006E920000}"/>
    <cellStyle name="20% - Accent1 4 2 5 4 3 6" xfId="37652" xr:uid="{00000000-0005-0000-0000-00006F920000}"/>
    <cellStyle name="20% - Accent1 4 2 5 4 3 6 2" xfId="37653" xr:uid="{00000000-0005-0000-0000-000070920000}"/>
    <cellStyle name="20% - Accent1 4 2 5 4 3 6 2 2" xfId="37654" xr:uid="{00000000-0005-0000-0000-000071920000}"/>
    <cellStyle name="20% - Accent1 4 2 5 4 3 6 3" xfId="37655" xr:uid="{00000000-0005-0000-0000-000072920000}"/>
    <cellStyle name="20% - Accent1 4 2 5 4 3 7" xfId="37656" xr:uid="{00000000-0005-0000-0000-000073920000}"/>
    <cellStyle name="20% - Accent1 4 2 5 4 3 7 2" xfId="37657" xr:uid="{00000000-0005-0000-0000-000074920000}"/>
    <cellStyle name="20% - Accent1 4 2 5 4 3 8" xfId="37658" xr:uid="{00000000-0005-0000-0000-000075920000}"/>
    <cellStyle name="20% - Accent1 4 2 5 4 3 8 2" xfId="37659" xr:uid="{00000000-0005-0000-0000-000076920000}"/>
    <cellStyle name="20% - Accent1 4 2 5 4 3 9" xfId="37660" xr:uid="{00000000-0005-0000-0000-000077920000}"/>
    <cellStyle name="20% - Accent1 4 2 5 4 4" xfId="37661" xr:uid="{00000000-0005-0000-0000-000078920000}"/>
    <cellStyle name="20% - Accent1 4 2 5 4 4 2" xfId="37662" xr:uid="{00000000-0005-0000-0000-000079920000}"/>
    <cellStyle name="20% - Accent1 4 2 5 4 4 2 2" xfId="37663" xr:uid="{00000000-0005-0000-0000-00007A920000}"/>
    <cellStyle name="20% - Accent1 4 2 5 4 4 2 2 2" xfId="37664" xr:uid="{00000000-0005-0000-0000-00007B920000}"/>
    <cellStyle name="20% - Accent1 4 2 5 4 4 2 3" xfId="37665" xr:uid="{00000000-0005-0000-0000-00007C920000}"/>
    <cellStyle name="20% - Accent1 4 2 5 4 4 3" xfId="37666" xr:uid="{00000000-0005-0000-0000-00007D920000}"/>
    <cellStyle name="20% - Accent1 4 2 5 4 4 3 2" xfId="37667" xr:uid="{00000000-0005-0000-0000-00007E920000}"/>
    <cellStyle name="20% - Accent1 4 2 5 4 4 4" xfId="37668" xr:uid="{00000000-0005-0000-0000-00007F920000}"/>
    <cellStyle name="20% - Accent1 4 2 5 4 5" xfId="37669" xr:uid="{00000000-0005-0000-0000-000080920000}"/>
    <cellStyle name="20% - Accent1 4 2 5 4 5 2" xfId="37670" xr:uid="{00000000-0005-0000-0000-000081920000}"/>
    <cellStyle name="20% - Accent1 4 2 5 4 5 2 2" xfId="37671" xr:uid="{00000000-0005-0000-0000-000082920000}"/>
    <cellStyle name="20% - Accent1 4 2 5 4 5 2 2 2" xfId="37672" xr:uid="{00000000-0005-0000-0000-000083920000}"/>
    <cellStyle name="20% - Accent1 4 2 5 4 5 2 3" xfId="37673" xr:uid="{00000000-0005-0000-0000-000084920000}"/>
    <cellStyle name="20% - Accent1 4 2 5 4 5 3" xfId="37674" xr:uid="{00000000-0005-0000-0000-000085920000}"/>
    <cellStyle name="20% - Accent1 4 2 5 4 5 3 2" xfId="37675" xr:uid="{00000000-0005-0000-0000-000086920000}"/>
    <cellStyle name="20% - Accent1 4 2 5 4 5 4" xfId="37676" xr:uid="{00000000-0005-0000-0000-000087920000}"/>
    <cellStyle name="20% - Accent1 4 2 5 4 6" xfId="37677" xr:uid="{00000000-0005-0000-0000-000088920000}"/>
    <cellStyle name="20% - Accent1 4 2 5 4 6 2" xfId="37678" xr:uid="{00000000-0005-0000-0000-000089920000}"/>
    <cellStyle name="20% - Accent1 4 2 5 4 6 2 2" xfId="37679" xr:uid="{00000000-0005-0000-0000-00008A920000}"/>
    <cellStyle name="20% - Accent1 4 2 5 4 6 2 2 2" xfId="37680" xr:uid="{00000000-0005-0000-0000-00008B920000}"/>
    <cellStyle name="20% - Accent1 4 2 5 4 6 2 3" xfId="37681" xr:uid="{00000000-0005-0000-0000-00008C920000}"/>
    <cellStyle name="20% - Accent1 4 2 5 4 6 3" xfId="37682" xr:uid="{00000000-0005-0000-0000-00008D920000}"/>
    <cellStyle name="20% - Accent1 4 2 5 4 6 3 2" xfId="37683" xr:uid="{00000000-0005-0000-0000-00008E920000}"/>
    <cellStyle name="20% - Accent1 4 2 5 4 6 4" xfId="37684" xr:uid="{00000000-0005-0000-0000-00008F920000}"/>
    <cellStyle name="20% - Accent1 4 2 5 4 7" xfId="37685" xr:uid="{00000000-0005-0000-0000-000090920000}"/>
    <cellStyle name="20% - Accent1 4 2 5 4 7 2" xfId="37686" xr:uid="{00000000-0005-0000-0000-000091920000}"/>
    <cellStyle name="20% - Accent1 4 2 5 4 7 2 2" xfId="37687" xr:uid="{00000000-0005-0000-0000-000092920000}"/>
    <cellStyle name="20% - Accent1 4 2 5 4 7 3" xfId="37688" xr:uid="{00000000-0005-0000-0000-000093920000}"/>
    <cellStyle name="20% - Accent1 4 2 5 4 8" xfId="37689" xr:uid="{00000000-0005-0000-0000-000094920000}"/>
    <cellStyle name="20% - Accent1 4 2 5 4 8 2" xfId="37690" xr:uid="{00000000-0005-0000-0000-000095920000}"/>
    <cellStyle name="20% - Accent1 4 2 5 4 8 2 2" xfId="37691" xr:uid="{00000000-0005-0000-0000-000096920000}"/>
    <cellStyle name="20% - Accent1 4 2 5 4 8 3" xfId="37692" xr:uid="{00000000-0005-0000-0000-000097920000}"/>
    <cellStyle name="20% - Accent1 4 2 5 4 9" xfId="37693" xr:uid="{00000000-0005-0000-0000-000098920000}"/>
    <cellStyle name="20% - Accent1 4 2 5 4 9 2" xfId="37694" xr:uid="{00000000-0005-0000-0000-000099920000}"/>
    <cellStyle name="20% - Accent1 4 2 5 5" xfId="37695" xr:uid="{00000000-0005-0000-0000-00009A920000}"/>
    <cellStyle name="20% - Accent1 4 2 5 5 10" xfId="37696" xr:uid="{00000000-0005-0000-0000-00009B920000}"/>
    <cellStyle name="20% - Accent1 4 2 5 5 10 2" xfId="37697" xr:uid="{00000000-0005-0000-0000-00009C920000}"/>
    <cellStyle name="20% - Accent1 4 2 5 5 11" xfId="37698" xr:uid="{00000000-0005-0000-0000-00009D920000}"/>
    <cellStyle name="20% - Accent1 4 2 5 5 2" xfId="37699" xr:uid="{00000000-0005-0000-0000-00009E920000}"/>
    <cellStyle name="20% - Accent1 4 2 5 5 2 2" xfId="37700" xr:uid="{00000000-0005-0000-0000-00009F920000}"/>
    <cellStyle name="20% - Accent1 4 2 5 5 2 2 2" xfId="37701" xr:uid="{00000000-0005-0000-0000-0000A0920000}"/>
    <cellStyle name="20% - Accent1 4 2 5 5 2 2 2 2" xfId="37702" xr:uid="{00000000-0005-0000-0000-0000A1920000}"/>
    <cellStyle name="20% - Accent1 4 2 5 5 2 2 2 2 2" xfId="37703" xr:uid="{00000000-0005-0000-0000-0000A2920000}"/>
    <cellStyle name="20% - Accent1 4 2 5 5 2 2 2 3" xfId="37704" xr:uid="{00000000-0005-0000-0000-0000A3920000}"/>
    <cellStyle name="20% - Accent1 4 2 5 5 2 2 3" xfId="37705" xr:uid="{00000000-0005-0000-0000-0000A4920000}"/>
    <cellStyle name="20% - Accent1 4 2 5 5 2 2 3 2" xfId="37706" xr:uid="{00000000-0005-0000-0000-0000A5920000}"/>
    <cellStyle name="20% - Accent1 4 2 5 5 2 2 4" xfId="37707" xr:uid="{00000000-0005-0000-0000-0000A6920000}"/>
    <cellStyle name="20% - Accent1 4 2 5 5 2 3" xfId="37708" xr:uid="{00000000-0005-0000-0000-0000A7920000}"/>
    <cellStyle name="20% - Accent1 4 2 5 5 2 3 2" xfId="37709" xr:uid="{00000000-0005-0000-0000-0000A8920000}"/>
    <cellStyle name="20% - Accent1 4 2 5 5 2 3 2 2" xfId="37710" xr:uid="{00000000-0005-0000-0000-0000A9920000}"/>
    <cellStyle name="20% - Accent1 4 2 5 5 2 3 2 2 2" xfId="37711" xr:uid="{00000000-0005-0000-0000-0000AA920000}"/>
    <cellStyle name="20% - Accent1 4 2 5 5 2 3 2 3" xfId="37712" xr:uid="{00000000-0005-0000-0000-0000AB920000}"/>
    <cellStyle name="20% - Accent1 4 2 5 5 2 3 3" xfId="37713" xr:uid="{00000000-0005-0000-0000-0000AC920000}"/>
    <cellStyle name="20% - Accent1 4 2 5 5 2 3 3 2" xfId="37714" xr:uid="{00000000-0005-0000-0000-0000AD920000}"/>
    <cellStyle name="20% - Accent1 4 2 5 5 2 3 4" xfId="37715" xr:uid="{00000000-0005-0000-0000-0000AE920000}"/>
    <cellStyle name="20% - Accent1 4 2 5 5 2 4" xfId="37716" xr:uid="{00000000-0005-0000-0000-0000AF920000}"/>
    <cellStyle name="20% - Accent1 4 2 5 5 2 4 2" xfId="37717" xr:uid="{00000000-0005-0000-0000-0000B0920000}"/>
    <cellStyle name="20% - Accent1 4 2 5 5 2 4 2 2" xfId="37718" xr:uid="{00000000-0005-0000-0000-0000B1920000}"/>
    <cellStyle name="20% - Accent1 4 2 5 5 2 4 2 2 2" xfId="37719" xr:uid="{00000000-0005-0000-0000-0000B2920000}"/>
    <cellStyle name="20% - Accent1 4 2 5 5 2 4 2 3" xfId="37720" xr:uid="{00000000-0005-0000-0000-0000B3920000}"/>
    <cellStyle name="20% - Accent1 4 2 5 5 2 4 3" xfId="37721" xr:uid="{00000000-0005-0000-0000-0000B4920000}"/>
    <cellStyle name="20% - Accent1 4 2 5 5 2 4 3 2" xfId="37722" xr:uid="{00000000-0005-0000-0000-0000B5920000}"/>
    <cellStyle name="20% - Accent1 4 2 5 5 2 4 4" xfId="37723" xr:uid="{00000000-0005-0000-0000-0000B6920000}"/>
    <cellStyle name="20% - Accent1 4 2 5 5 2 5" xfId="37724" xr:uid="{00000000-0005-0000-0000-0000B7920000}"/>
    <cellStyle name="20% - Accent1 4 2 5 5 2 5 2" xfId="37725" xr:uid="{00000000-0005-0000-0000-0000B8920000}"/>
    <cellStyle name="20% - Accent1 4 2 5 5 2 5 2 2" xfId="37726" xr:uid="{00000000-0005-0000-0000-0000B9920000}"/>
    <cellStyle name="20% - Accent1 4 2 5 5 2 5 3" xfId="37727" xr:uid="{00000000-0005-0000-0000-0000BA920000}"/>
    <cellStyle name="20% - Accent1 4 2 5 5 2 6" xfId="37728" xr:uid="{00000000-0005-0000-0000-0000BB920000}"/>
    <cellStyle name="20% - Accent1 4 2 5 5 2 6 2" xfId="37729" xr:uid="{00000000-0005-0000-0000-0000BC920000}"/>
    <cellStyle name="20% - Accent1 4 2 5 5 2 6 2 2" xfId="37730" xr:uid="{00000000-0005-0000-0000-0000BD920000}"/>
    <cellStyle name="20% - Accent1 4 2 5 5 2 6 3" xfId="37731" xr:uid="{00000000-0005-0000-0000-0000BE920000}"/>
    <cellStyle name="20% - Accent1 4 2 5 5 2 7" xfId="37732" xr:uid="{00000000-0005-0000-0000-0000BF920000}"/>
    <cellStyle name="20% - Accent1 4 2 5 5 2 7 2" xfId="37733" xr:uid="{00000000-0005-0000-0000-0000C0920000}"/>
    <cellStyle name="20% - Accent1 4 2 5 5 2 8" xfId="37734" xr:uid="{00000000-0005-0000-0000-0000C1920000}"/>
    <cellStyle name="20% - Accent1 4 2 5 5 2 8 2" xfId="37735" xr:uid="{00000000-0005-0000-0000-0000C2920000}"/>
    <cellStyle name="20% - Accent1 4 2 5 5 2 9" xfId="37736" xr:uid="{00000000-0005-0000-0000-0000C3920000}"/>
    <cellStyle name="20% - Accent1 4 2 5 5 3" xfId="37737" xr:uid="{00000000-0005-0000-0000-0000C4920000}"/>
    <cellStyle name="20% - Accent1 4 2 5 5 3 2" xfId="37738" xr:uid="{00000000-0005-0000-0000-0000C5920000}"/>
    <cellStyle name="20% - Accent1 4 2 5 5 3 2 2" xfId="37739" xr:uid="{00000000-0005-0000-0000-0000C6920000}"/>
    <cellStyle name="20% - Accent1 4 2 5 5 3 2 2 2" xfId="37740" xr:uid="{00000000-0005-0000-0000-0000C7920000}"/>
    <cellStyle name="20% - Accent1 4 2 5 5 3 2 2 2 2" xfId="37741" xr:uid="{00000000-0005-0000-0000-0000C8920000}"/>
    <cellStyle name="20% - Accent1 4 2 5 5 3 2 2 3" xfId="37742" xr:uid="{00000000-0005-0000-0000-0000C9920000}"/>
    <cellStyle name="20% - Accent1 4 2 5 5 3 2 3" xfId="37743" xr:uid="{00000000-0005-0000-0000-0000CA920000}"/>
    <cellStyle name="20% - Accent1 4 2 5 5 3 2 3 2" xfId="37744" xr:uid="{00000000-0005-0000-0000-0000CB920000}"/>
    <cellStyle name="20% - Accent1 4 2 5 5 3 2 4" xfId="37745" xr:uid="{00000000-0005-0000-0000-0000CC920000}"/>
    <cellStyle name="20% - Accent1 4 2 5 5 3 3" xfId="37746" xr:uid="{00000000-0005-0000-0000-0000CD920000}"/>
    <cellStyle name="20% - Accent1 4 2 5 5 3 3 2" xfId="37747" xr:uid="{00000000-0005-0000-0000-0000CE920000}"/>
    <cellStyle name="20% - Accent1 4 2 5 5 3 3 2 2" xfId="37748" xr:uid="{00000000-0005-0000-0000-0000CF920000}"/>
    <cellStyle name="20% - Accent1 4 2 5 5 3 3 2 2 2" xfId="37749" xr:uid="{00000000-0005-0000-0000-0000D0920000}"/>
    <cellStyle name="20% - Accent1 4 2 5 5 3 3 2 3" xfId="37750" xr:uid="{00000000-0005-0000-0000-0000D1920000}"/>
    <cellStyle name="20% - Accent1 4 2 5 5 3 3 3" xfId="37751" xr:uid="{00000000-0005-0000-0000-0000D2920000}"/>
    <cellStyle name="20% - Accent1 4 2 5 5 3 3 3 2" xfId="37752" xr:uid="{00000000-0005-0000-0000-0000D3920000}"/>
    <cellStyle name="20% - Accent1 4 2 5 5 3 3 4" xfId="37753" xr:uid="{00000000-0005-0000-0000-0000D4920000}"/>
    <cellStyle name="20% - Accent1 4 2 5 5 3 4" xfId="37754" xr:uid="{00000000-0005-0000-0000-0000D5920000}"/>
    <cellStyle name="20% - Accent1 4 2 5 5 3 4 2" xfId="37755" xr:uid="{00000000-0005-0000-0000-0000D6920000}"/>
    <cellStyle name="20% - Accent1 4 2 5 5 3 4 2 2" xfId="37756" xr:uid="{00000000-0005-0000-0000-0000D7920000}"/>
    <cellStyle name="20% - Accent1 4 2 5 5 3 4 2 2 2" xfId="37757" xr:uid="{00000000-0005-0000-0000-0000D8920000}"/>
    <cellStyle name="20% - Accent1 4 2 5 5 3 4 2 3" xfId="37758" xr:uid="{00000000-0005-0000-0000-0000D9920000}"/>
    <cellStyle name="20% - Accent1 4 2 5 5 3 4 3" xfId="37759" xr:uid="{00000000-0005-0000-0000-0000DA920000}"/>
    <cellStyle name="20% - Accent1 4 2 5 5 3 4 3 2" xfId="37760" xr:uid="{00000000-0005-0000-0000-0000DB920000}"/>
    <cellStyle name="20% - Accent1 4 2 5 5 3 4 4" xfId="37761" xr:uid="{00000000-0005-0000-0000-0000DC920000}"/>
    <cellStyle name="20% - Accent1 4 2 5 5 3 5" xfId="37762" xr:uid="{00000000-0005-0000-0000-0000DD920000}"/>
    <cellStyle name="20% - Accent1 4 2 5 5 3 5 2" xfId="37763" xr:uid="{00000000-0005-0000-0000-0000DE920000}"/>
    <cellStyle name="20% - Accent1 4 2 5 5 3 5 2 2" xfId="37764" xr:uid="{00000000-0005-0000-0000-0000DF920000}"/>
    <cellStyle name="20% - Accent1 4 2 5 5 3 5 3" xfId="37765" xr:uid="{00000000-0005-0000-0000-0000E0920000}"/>
    <cellStyle name="20% - Accent1 4 2 5 5 3 6" xfId="37766" xr:uid="{00000000-0005-0000-0000-0000E1920000}"/>
    <cellStyle name="20% - Accent1 4 2 5 5 3 6 2" xfId="37767" xr:uid="{00000000-0005-0000-0000-0000E2920000}"/>
    <cellStyle name="20% - Accent1 4 2 5 5 3 6 2 2" xfId="37768" xr:uid="{00000000-0005-0000-0000-0000E3920000}"/>
    <cellStyle name="20% - Accent1 4 2 5 5 3 6 3" xfId="37769" xr:uid="{00000000-0005-0000-0000-0000E4920000}"/>
    <cellStyle name="20% - Accent1 4 2 5 5 3 7" xfId="37770" xr:uid="{00000000-0005-0000-0000-0000E5920000}"/>
    <cellStyle name="20% - Accent1 4 2 5 5 3 7 2" xfId="37771" xr:uid="{00000000-0005-0000-0000-0000E6920000}"/>
    <cellStyle name="20% - Accent1 4 2 5 5 3 8" xfId="37772" xr:uid="{00000000-0005-0000-0000-0000E7920000}"/>
    <cellStyle name="20% - Accent1 4 2 5 5 3 8 2" xfId="37773" xr:uid="{00000000-0005-0000-0000-0000E8920000}"/>
    <cellStyle name="20% - Accent1 4 2 5 5 3 9" xfId="37774" xr:uid="{00000000-0005-0000-0000-0000E9920000}"/>
    <cellStyle name="20% - Accent1 4 2 5 5 4" xfId="37775" xr:uid="{00000000-0005-0000-0000-0000EA920000}"/>
    <cellStyle name="20% - Accent1 4 2 5 5 4 2" xfId="37776" xr:uid="{00000000-0005-0000-0000-0000EB920000}"/>
    <cellStyle name="20% - Accent1 4 2 5 5 4 2 2" xfId="37777" xr:uid="{00000000-0005-0000-0000-0000EC920000}"/>
    <cellStyle name="20% - Accent1 4 2 5 5 4 2 2 2" xfId="37778" xr:uid="{00000000-0005-0000-0000-0000ED920000}"/>
    <cellStyle name="20% - Accent1 4 2 5 5 4 2 3" xfId="37779" xr:uid="{00000000-0005-0000-0000-0000EE920000}"/>
    <cellStyle name="20% - Accent1 4 2 5 5 4 3" xfId="37780" xr:uid="{00000000-0005-0000-0000-0000EF920000}"/>
    <cellStyle name="20% - Accent1 4 2 5 5 4 3 2" xfId="37781" xr:uid="{00000000-0005-0000-0000-0000F0920000}"/>
    <cellStyle name="20% - Accent1 4 2 5 5 4 4" xfId="37782" xr:uid="{00000000-0005-0000-0000-0000F1920000}"/>
    <cellStyle name="20% - Accent1 4 2 5 5 5" xfId="37783" xr:uid="{00000000-0005-0000-0000-0000F2920000}"/>
    <cellStyle name="20% - Accent1 4 2 5 5 5 2" xfId="37784" xr:uid="{00000000-0005-0000-0000-0000F3920000}"/>
    <cellStyle name="20% - Accent1 4 2 5 5 5 2 2" xfId="37785" xr:uid="{00000000-0005-0000-0000-0000F4920000}"/>
    <cellStyle name="20% - Accent1 4 2 5 5 5 2 2 2" xfId="37786" xr:uid="{00000000-0005-0000-0000-0000F5920000}"/>
    <cellStyle name="20% - Accent1 4 2 5 5 5 2 3" xfId="37787" xr:uid="{00000000-0005-0000-0000-0000F6920000}"/>
    <cellStyle name="20% - Accent1 4 2 5 5 5 3" xfId="37788" xr:uid="{00000000-0005-0000-0000-0000F7920000}"/>
    <cellStyle name="20% - Accent1 4 2 5 5 5 3 2" xfId="37789" xr:uid="{00000000-0005-0000-0000-0000F8920000}"/>
    <cellStyle name="20% - Accent1 4 2 5 5 5 4" xfId="37790" xr:uid="{00000000-0005-0000-0000-0000F9920000}"/>
    <cellStyle name="20% - Accent1 4 2 5 5 6" xfId="37791" xr:uid="{00000000-0005-0000-0000-0000FA920000}"/>
    <cellStyle name="20% - Accent1 4 2 5 5 6 2" xfId="37792" xr:uid="{00000000-0005-0000-0000-0000FB920000}"/>
    <cellStyle name="20% - Accent1 4 2 5 5 6 2 2" xfId="37793" xr:uid="{00000000-0005-0000-0000-0000FC920000}"/>
    <cellStyle name="20% - Accent1 4 2 5 5 6 2 2 2" xfId="37794" xr:uid="{00000000-0005-0000-0000-0000FD920000}"/>
    <cellStyle name="20% - Accent1 4 2 5 5 6 2 3" xfId="37795" xr:uid="{00000000-0005-0000-0000-0000FE920000}"/>
    <cellStyle name="20% - Accent1 4 2 5 5 6 3" xfId="37796" xr:uid="{00000000-0005-0000-0000-0000FF920000}"/>
    <cellStyle name="20% - Accent1 4 2 5 5 6 3 2" xfId="37797" xr:uid="{00000000-0005-0000-0000-000000930000}"/>
    <cellStyle name="20% - Accent1 4 2 5 5 6 4" xfId="37798" xr:uid="{00000000-0005-0000-0000-000001930000}"/>
    <cellStyle name="20% - Accent1 4 2 5 5 7" xfId="37799" xr:uid="{00000000-0005-0000-0000-000002930000}"/>
    <cellStyle name="20% - Accent1 4 2 5 5 7 2" xfId="37800" xr:uid="{00000000-0005-0000-0000-000003930000}"/>
    <cellStyle name="20% - Accent1 4 2 5 5 7 2 2" xfId="37801" xr:uid="{00000000-0005-0000-0000-000004930000}"/>
    <cellStyle name="20% - Accent1 4 2 5 5 7 3" xfId="37802" xr:uid="{00000000-0005-0000-0000-000005930000}"/>
    <cellStyle name="20% - Accent1 4 2 5 5 8" xfId="37803" xr:uid="{00000000-0005-0000-0000-000006930000}"/>
    <cellStyle name="20% - Accent1 4 2 5 5 8 2" xfId="37804" xr:uid="{00000000-0005-0000-0000-000007930000}"/>
    <cellStyle name="20% - Accent1 4 2 5 5 8 2 2" xfId="37805" xr:uid="{00000000-0005-0000-0000-000008930000}"/>
    <cellStyle name="20% - Accent1 4 2 5 5 8 3" xfId="37806" xr:uid="{00000000-0005-0000-0000-000009930000}"/>
    <cellStyle name="20% - Accent1 4 2 5 5 9" xfId="37807" xr:uid="{00000000-0005-0000-0000-00000A930000}"/>
    <cellStyle name="20% - Accent1 4 2 5 5 9 2" xfId="37808" xr:uid="{00000000-0005-0000-0000-00000B930000}"/>
    <cellStyle name="20% - Accent1 4 2 5 6" xfId="37809" xr:uid="{00000000-0005-0000-0000-00000C930000}"/>
    <cellStyle name="20% - Accent1 4 2 5 6 2" xfId="37810" xr:uid="{00000000-0005-0000-0000-00000D930000}"/>
    <cellStyle name="20% - Accent1 4 2 5 6 2 2" xfId="37811" xr:uid="{00000000-0005-0000-0000-00000E930000}"/>
    <cellStyle name="20% - Accent1 4 2 5 6 2 2 2" xfId="37812" xr:uid="{00000000-0005-0000-0000-00000F930000}"/>
    <cellStyle name="20% - Accent1 4 2 5 6 2 2 2 2" xfId="37813" xr:uid="{00000000-0005-0000-0000-000010930000}"/>
    <cellStyle name="20% - Accent1 4 2 5 6 2 2 3" xfId="37814" xr:uid="{00000000-0005-0000-0000-000011930000}"/>
    <cellStyle name="20% - Accent1 4 2 5 6 2 3" xfId="37815" xr:uid="{00000000-0005-0000-0000-000012930000}"/>
    <cellStyle name="20% - Accent1 4 2 5 6 2 3 2" xfId="37816" xr:uid="{00000000-0005-0000-0000-000013930000}"/>
    <cellStyle name="20% - Accent1 4 2 5 6 2 4" xfId="37817" xr:uid="{00000000-0005-0000-0000-000014930000}"/>
    <cellStyle name="20% - Accent1 4 2 5 6 3" xfId="37818" xr:uid="{00000000-0005-0000-0000-000015930000}"/>
    <cellStyle name="20% - Accent1 4 2 5 6 3 2" xfId="37819" xr:uid="{00000000-0005-0000-0000-000016930000}"/>
    <cellStyle name="20% - Accent1 4 2 5 6 3 2 2" xfId="37820" xr:uid="{00000000-0005-0000-0000-000017930000}"/>
    <cellStyle name="20% - Accent1 4 2 5 6 3 2 2 2" xfId="37821" xr:uid="{00000000-0005-0000-0000-000018930000}"/>
    <cellStyle name="20% - Accent1 4 2 5 6 3 2 3" xfId="37822" xr:uid="{00000000-0005-0000-0000-000019930000}"/>
    <cellStyle name="20% - Accent1 4 2 5 6 3 3" xfId="37823" xr:uid="{00000000-0005-0000-0000-00001A930000}"/>
    <cellStyle name="20% - Accent1 4 2 5 6 3 3 2" xfId="37824" xr:uid="{00000000-0005-0000-0000-00001B930000}"/>
    <cellStyle name="20% - Accent1 4 2 5 6 3 4" xfId="37825" xr:uid="{00000000-0005-0000-0000-00001C930000}"/>
    <cellStyle name="20% - Accent1 4 2 5 6 4" xfId="37826" xr:uid="{00000000-0005-0000-0000-00001D930000}"/>
    <cellStyle name="20% - Accent1 4 2 5 6 4 2" xfId="37827" xr:uid="{00000000-0005-0000-0000-00001E930000}"/>
    <cellStyle name="20% - Accent1 4 2 5 6 4 2 2" xfId="37828" xr:uid="{00000000-0005-0000-0000-00001F930000}"/>
    <cellStyle name="20% - Accent1 4 2 5 6 4 2 2 2" xfId="37829" xr:uid="{00000000-0005-0000-0000-000020930000}"/>
    <cellStyle name="20% - Accent1 4 2 5 6 4 2 3" xfId="37830" xr:uid="{00000000-0005-0000-0000-000021930000}"/>
    <cellStyle name="20% - Accent1 4 2 5 6 4 3" xfId="37831" xr:uid="{00000000-0005-0000-0000-000022930000}"/>
    <cellStyle name="20% - Accent1 4 2 5 6 4 3 2" xfId="37832" xr:uid="{00000000-0005-0000-0000-000023930000}"/>
    <cellStyle name="20% - Accent1 4 2 5 6 4 4" xfId="37833" xr:uid="{00000000-0005-0000-0000-000024930000}"/>
    <cellStyle name="20% - Accent1 4 2 5 6 5" xfId="37834" xr:uid="{00000000-0005-0000-0000-000025930000}"/>
    <cellStyle name="20% - Accent1 4 2 5 6 5 2" xfId="37835" xr:uid="{00000000-0005-0000-0000-000026930000}"/>
    <cellStyle name="20% - Accent1 4 2 5 6 5 2 2" xfId="37836" xr:uid="{00000000-0005-0000-0000-000027930000}"/>
    <cellStyle name="20% - Accent1 4 2 5 6 5 3" xfId="37837" xr:uid="{00000000-0005-0000-0000-000028930000}"/>
    <cellStyle name="20% - Accent1 4 2 5 6 6" xfId="37838" xr:uid="{00000000-0005-0000-0000-000029930000}"/>
    <cellStyle name="20% - Accent1 4 2 5 6 6 2" xfId="37839" xr:uid="{00000000-0005-0000-0000-00002A930000}"/>
    <cellStyle name="20% - Accent1 4 2 5 6 6 2 2" xfId="37840" xr:uid="{00000000-0005-0000-0000-00002B930000}"/>
    <cellStyle name="20% - Accent1 4 2 5 6 6 3" xfId="37841" xr:uid="{00000000-0005-0000-0000-00002C930000}"/>
    <cellStyle name="20% - Accent1 4 2 5 6 7" xfId="37842" xr:uid="{00000000-0005-0000-0000-00002D930000}"/>
    <cellStyle name="20% - Accent1 4 2 5 6 7 2" xfId="37843" xr:uid="{00000000-0005-0000-0000-00002E930000}"/>
    <cellStyle name="20% - Accent1 4 2 5 6 8" xfId="37844" xr:uid="{00000000-0005-0000-0000-00002F930000}"/>
    <cellStyle name="20% - Accent1 4 2 5 6 8 2" xfId="37845" xr:uid="{00000000-0005-0000-0000-000030930000}"/>
    <cellStyle name="20% - Accent1 4 2 5 6 9" xfId="37846" xr:uid="{00000000-0005-0000-0000-000031930000}"/>
    <cellStyle name="20% - Accent1 4 2 5 7" xfId="37847" xr:uid="{00000000-0005-0000-0000-000032930000}"/>
    <cellStyle name="20% - Accent1 4 2 5 7 2" xfId="37848" xr:uid="{00000000-0005-0000-0000-000033930000}"/>
    <cellStyle name="20% - Accent1 4 2 5 7 2 2" xfId="37849" xr:uid="{00000000-0005-0000-0000-000034930000}"/>
    <cellStyle name="20% - Accent1 4 2 5 7 2 2 2" xfId="37850" xr:uid="{00000000-0005-0000-0000-000035930000}"/>
    <cellStyle name="20% - Accent1 4 2 5 7 2 2 2 2" xfId="37851" xr:uid="{00000000-0005-0000-0000-000036930000}"/>
    <cellStyle name="20% - Accent1 4 2 5 7 2 2 3" xfId="37852" xr:uid="{00000000-0005-0000-0000-000037930000}"/>
    <cellStyle name="20% - Accent1 4 2 5 7 2 3" xfId="37853" xr:uid="{00000000-0005-0000-0000-000038930000}"/>
    <cellStyle name="20% - Accent1 4 2 5 7 2 3 2" xfId="37854" xr:uid="{00000000-0005-0000-0000-000039930000}"/>
    <cellStyle name="20% - Accent1 4 2 5 7 2 4" xfId="37855" xr:uid="{00000000-0005-0000-0000-00003A930000}"/>
    <cellStyle name="20% - Accent1 4 2 5 7 3" xfId="37856" xr:uid="{00000000-0005-0000-0000-00003B930000}"/>
    <cellStyle name="20% - Accent1 4 2 5 7 3 2" xfId="37857" xr:uid="{00000000-0005-0000-0000-00003C930000}"/>
    <cellStyle name="20% - Accent1 4 2 5 7 3 2 2" xfId="37858" xr:uid="{00000000-0005-0000-0000-00003D930000}"/>
    <cellStyle name="20% - Accent1 4 2 5 7 3 2 2 2" xfId="37859" xr:uid="{00000000-0005-0000-0000-00003E930000}"/>
    <cellStyle name="20% - Accent1 4 2 5 7 3 2 3" xfId="37860" xr:uid="{00000000-0005-0000-0000-00003F930000}"/>
    <cellStyle name="20% - Accent1 4 2 5 7 3 3" xfId="37861" xr:uid="{00000000-0005-0000-0000-000040930000}"/>
    <cellStyle name="20% - Accent1 4 2 5 7 3 3 2" xfId="37862" xr:uid="{00000000-0005-0000-0000-000041930000}"/>
    <cellStyle name="20% - Accent1 4 2 5 7 3 4" xfId="37863" xr:uid="{00000000-0005-0000-0000-000042930000}"/>
    <cellStyle name="20% - Accent1 4 2 5 7 4" xfId="37864" xr:uid="{00000000-0005-0000-0000-000043930000}"/>
    <cellStyle name="20% - Accent1 4 2 5 7 4 2" xfId="37865" xr:uid="{00000000-0005-0000-0000-000044930000}"/>
    <cellStyle name="20% - Accent1 4 2 5 7 4 2 2" xfId="37866" xr:uid="{00000000-0005-0000-0000-000045930000}"/>
    <cellStyle name="20% - Accent1 4 2 5 7 4 2 2 2" xfId="37867" xr:uid="{00000000-0005-0000-0000-000046930000}"/>
    <cellStyle name="20% - Accent1 4 2 5 7 4 2 3" xfId="37868" xr:uid="{00000000-0005-0000-0000-000047930000}"/>
    <cellStyle name="20% - Accent1 4 2 5 7 4 3" xfId="37869" xr:uid="{00000000-0005-0000-0000-000048930000}"/>
    <cellStyle name="20% - Accent1 4 2 5 7 4 3 2" xfId="37870" xr:uid="{00000000-0005-0000-0000-000049930000}"/>
    <cellStyle name="20% - Accent1 4 2 5 7 4 4" xfId="37871" xr:uid="{00000000-0005-0000-0000-00004A930000}"/>
    <cellStyle name="20% - Accent1 4 2 5 7 5" xfId="37872" xr:uid="{00000000-0005-0000-0000-00004B930000}"/>
    <cellStyle name="20% - Accent1 4 2 5 7 5 2" xfId="37873" xr:uid="{00000000-0005-0000-0000-00004C930000}"/>
    <cellStyle name="20% - Accent1 4 2 5 7 5 2 2" xfId="37874" xr:uid="{00000000-0005-0000-0000-00004D930000}"/>
    <cellStyle name="20% - Accent1 4 2 5 7 5 3" xfId="37875" xr:uid="{00000000-0005-0000-0000-00004E930000}"/>
    <cellStyle name="20% - Accent1 4 2 5 7 6" xfId="37876" xr:uid="{00000000-0005-0000-0000-00004F930000}"/>
    <cellStyle name="20% - Accent1 4 2 5 7 6 2" xfId="37877" xr:uid="{00000000-0005-0000-0000-000050930000}"/>
    <cellStyle name="20% - Accent1 4 2 5 7 6 2 2" xfId="37878" xr:uid="{00000000-0005-0000-0000-000051930000}"/>
    <cellStyle name="20% - Accent1 4 2 5 7 6 3" xfId="37879" xr:uid="{00000000-0005-0000-0000-000052930000}"/>
    <cellStyle name="20% - Accent1 4 2 5 7 7" xfId="37880" xr:uid="{00000000-0005-0000-0000-000053930000}"/>
    <cellStyle name="20% - Accent1 4 2 5 7 7 2" xfId="37881" xr:uid="{00000000-0005-0000-0000-000054930000}"/>
    <cellStyle name="20% - Accent1 4 2 5 7 8" xfId="37882" xr:uid="{00000000-0005-0000-0000-000055930000}"/>
    <cellStyle name="20% - Accent1 4 2 5 7 8 2" xfId="37883" xr:uid="{00000000-0005-0000-0000-000056930000}"/>
    <cellStyle name="20% - Accent1 4 2 5 7 9" xfId="37884" xr:uid="{00000000-0005-0000-0000-000057930000}"/>
    <cellStyle name="20% - Accent1 4 2 5 8" xfId="37885" xr:uid="{00000000-0005-0000-0000-000058930000}"/>
    <cellStyle name="20% - Accent1 4 2 5 8 2" xfId="37886" xr:uid="{00000000-0005-0000-0000-000059930000}"/>
    <cellStyle name="20% - Accent1 4 2 5 8 2 2" xfId="37887" xr:uid="{00000000-0005-0000-0000-00005A930000}"/>
    <cellStyle name="20% - Accent1 4 2 5 8 2 2 2" xfId="37888" xr:uid="{00000000-0005-0000-0000-00005B930000}"/>
    <cellStyle name="20% - Accent1 4 2 5 8 2 3" xfId="37889" xr:uid="{00000000-0005-0000-0000-00005C930000}"/>
    <cellStyle name="20% - Accent1 4 2 5 8 3" xfId="37890" xr:uid="{00000000-0005-0000-0000-00005D930000}"/>
    <cellStyle name="20% - Accent1 4 2 5 8 3 2" xfId="37891" xr:uid="{00000000-0005-0000-0000-00005E930000}"/>
    <cellStyle name="20% - Accent1 4 2 5 8 4" xfId="37892" xr:uid="{00000000-0005-0000-0000-00005F930000}"/>
    <cellStyle name="20% - Accent1 4 2 5 9" xfId="37893" xr:uid="{00000000-0005-0000-0000-000060930000}"/>
    <cellStyle name="20% - Accent1 4 2 5 9 2" xfId="37894" xr:uid="{00000000-0005-0000-0000-000061930000}"/>
    <cellStyle name="20% - Accent1 4 2 5 9 2 2" xfId="37895" xr:uid="{00000000-0005-0000-0000-000062930000}"/>
    <cellStyle name="20% - Accent1 4 2 5 9 2 2 2" xfId="37896" xr:uid="{00000000-0005-0000-0000-000063930000}"/>
    <cellStyle name="20% - Accent1 4 2 5 9 2 3" xfId="37897" xr:uid="{00000000-0005-0000-0000-000064930000}"/>
    <cellStyle name="20% - Accent1 4 2 5 9 3" xfId="37898" xr:uid="{00000000-0005-0000-0000-000065930000}"/>
    <cellStyle name="20% - Accent1 4 2 5 9 3 2" xfId="37899" xr:uid="{00000000-0005-0000-0000-000066930000}"/>
    <cellStyle name="20% - Accent1 4 2 5 9 4" xfId="37900" xr:uid="{00000000-0005-0000-0000-000067930000}"/>
    <cellStyle name="20% - Accent1 4 2 6" xfId="37901" xr:uid="{00000000-0005-0000-0000-000068930000}"/>
    <cellStyle name="20% - Accent1 4 2 6 10" xfId="37902" xr:uid="{00000000-0005-0000-0000-000069930000}"/>
    <cellStyle name="20% - Accent1 4 2 6 10 2" xfId="37903" xr:uid="{00000000-0005-0000-0000-00006A930000}"/>
    <cellStyle name="20% - Accent1 4 2 6 10 2 2" xfId="37904" xr:uid="{00000000-0005-0000-0000-00006B930000}"/>
    <cellStyle name="20% - Accent1 4 2 6 10 3" xfId="37905" xr:uid="{00000000-0005-0000-0000-00006C930000}"/>
    <cellStyle name="20% - Accent1 4 2 6 11" xfId="37906" xr:uid="{00000000-0005-0000-0000-00006D930000}"/>
    <cellStyle name="20% - Accent1 4 2 6 11 2" xfId="37907" xr:uid="{00000000-0005-0000-0000-00006E930000}"/>
    <cellStyle name="20% - Accent1 4 2 6 11 2 2" xfId="37908" xr:uid="{00000000-0005-0000-0000-00006F930000}"/>
    <cellStyle name="20% - Accent1 4 2 6 11 3" xfId="37909" xr:uid="{00000000-0005-0000-0000-000070930000}"/>
    <cellStyle name="20% - Accent1 4 2 6 12" xfId="37910" xr:uid="{00000000-0005-0000-0000-000071930000}"/>
    <cellStyle name="20% - Accent1 4 2 6 12 2" xfId="37911" xr:uid="{00000000-0005-0000-0000-000072930000}"/>
    <cellStyle name="20% - Accent1 4 2 6 13" xfId="37912" xr:uid="{00000000-0005-0000-0000-000073930000}"/>
    <cellStyle name="20% - Accent1 4 2 6 13 2" xfId="37913" xr:uid="{00000000-0005-0000-0000-000074930000}"/>
    <cellStyle name="20% - Accent1 4 2 6 14" xfId="37914" xr:uid="{00000000-0005-0000-0000-000075930000}"/>
    <cellStyle name="20% - Accent1 4 2 6 2" xfId="37915" xr:uid="{00000000-0005-0000-0000-000076930000}"/>
    <cellStyle name="20% - Accent1 4 2 6 2 10" xfId="37916" xr:uid="{00000000-0005-0000-0000-000077930000}"/>
    <cellStyle name="20% - Accent1 4 2 6 2 10 2" xfId="37917" xr:uid="{00000000-0005-0000-0000-000078930000}"/>
    <cellStyle name="20% - Accent1 4 2 6 2 11" xfId="37918" xr:uid="{00000000-0005-0000-0000-000079930000}"/>
    <cellStyle name="20% - Accent1 4 2 6 2 2" xfId="37919" xr:uid="{00000000-0005-0000-0000-00007A930000}"/>
    <cellStyle name="20% - Accent1 4 2 6 2 2 2" xfId="37920" xr:uid="{00000000-0005-0000-0000-00007B930000}"/>
    <cellStyle name="20% - Accent1 4 2 6 2 2 2 2" xfId="37921" xr:uid="{00000000-0005-0000-0000-00007C930000}"/>
    <cellStyle name="20% - Accent1 4 2 6 2 2 2 2 2" xfId="37922" xr:uid="{00000000-0005-0000-0000-00007D930000}"/>
    <cellStyle name="20% - Accent1 4 2 6 2 2 2 2 2 2" xfId="37923" xr:uid="{00000000-0005-0000-0000-00007E930000}"/>
    <cellStyle name="20% - Accent1 4 2 6 2 2 2 2 3" xfId="37924" xr:uid="{00000000-0005-0000-0000-00007F930000}"/>
    <cellStyle name="20% - Accent1 4 2 6 2 2 2 3" xfId="37925" xr:uid="{00000000-0005-0000-0000-000080930000}"/>
    <cellStyle name="20% - Accent1 4 2 6 2 2 2 3 2" xfId="37926" xr:uid="{00000000-0005-0000-0000-000081930000}"/>
    <cellStyle name="20% - Accent1 4 2 6 2 2 2 4" xfId="37927" xr:uid="{00000000-0005-0000-0000-000082930000}"/>
    <cellStyle name="20% - Accent1 4 2 6 2 2 3" xfId="37928" xr:uid="{00000000-0005-0000-0000-000083930000}"/>
    <cellStyle name="20% - Accent1 4 2 6 2 2 3 2" xfId="37929" xr:uid="{00000000-0005-0000-0000-000084930000}"/>
    <cellStyle name="20% - Accent1 4 2 6 2 2 3 2 2" xfId="37930" xr:uid="{00000000-0005-0000-0000-000085930000}"/>
    <cellStyle name="20% - Accent1 4 2 6 2 2 3 2 2 2" xfId="37931" xr:uid="{00000000-0005-0000-0000-000086930000}"/>
    <cellStyle name="20% - Accent1 4 2 6 2 2 3 2 3" xfId="37932" xr:uid="{00000000-0005-0000-0000-000087930000}"/>
    <cellStyle name="20% - Accent1 4 2 6 2 2 3 3" xfId="37933" xr:uid="{00000000-0005-0000-0000-000088930000}"/>
    <cellStyle name="20% - Accent1 4 2 6 2 2 3 3 2" xfId="37934" xr:uid="{00000000-0005-0000-0000-000089930000}"/>
    <cellStyle name="20% - Accent1 4 2 6 2 2 3 4" xfId="37935" xr:uid="{00000000-0005-0000-0000-00008A930000}"/>
    <cellStyle name="20% - Accent1 4 2 6 2 2 4" xfId="37936" xr:uid="{00000000-0005-0000-0000-00008B930000}"/>
    <cellStyle name="20% - Accent1 4 2 6 2 2 4 2" xfId="37937" xr:uid="{00000000-0005-0000-0000-00008C930000}"/>
    <cellStyle name="20% - Accent1 4 2 6 2 2 4 2 2" xfId="37938" xr:uid="{00000000-0005-0000-0000-00008D930000}"/>
    <cellStyle name="20% - Accent1 4 2 6 2 2 4 2 2 2" xfId="37939" xr:uid="{00000000-0005-0000-0000-00008E930000}"/>
    <cellStyle name="20% - Accent1 4 2 6 2 2 4 2 3" xfId="37940" xr:uid="{00000000-0005-0000-0000-00008F930000}"/>
    <cellStyle name="20% - Accent1 4 2 6 2 2 4 3" xfId="37941" xr:uid="{00000000-0005-0000-0000-000090930000}"/>
    <cellStyle name="20% - Accent1 4 2 6 2 2 4 3 2" xfId="37942" xr:uid="{00000000-0005-0000-0000-000091930000}"/>
    <cellStyle name="20% - Accent1 4 2 6 2 2 4 4" xfId="37943" xr:uid="{00000000-0005-0000-0000-000092930000}"/>
    <cellStyle name="20% - Accent1 4 2 6 2 2 5" xfId="37944" xr:uid="{00000000-0005-0000-0000-000093930000}"/>
    <cellStyle name="20% - Accent1 4 2 6 2 2 5 2" xfId="37945" xr:uid="{00000000-0005-0000-0000-000094930000}"/>
    <cellStyle name="20% - Accent1 4 2 6 2 2 5 2 2" xfId="37946" xr:uid="{00000000-0005-0000-0000-000095930000}"/>
    <cellStyle name="20% - Accent1 4 2 6 2 2 5 3" xfId="37947" xr:uid="{00000000-0005-0000-0000-000096930000}"/>
    <cellStyle name="20% - Accent1 4 2 6 2 2 6" xfId="37948" xr:uid="{00000000-0005-0000-0000-000097930000}"/>
    <cellStyle name="20% - Accent1 4 2 6 2 2 6 2" xfId="37949" xr:uid="{00000000-0005-0000-0000-000098930000}"/>
    <cellStyle name="20% - Accent1 4 2 6 2 2 6 2 2" xfId="37950" xr:uid="{00000000-0005-0000-0000-000099930000}"/>
    <cellStyle name="20% - Accent1 4 2 6 2 2 6 3" xfId="37951" xr:uid="{00000000-0005-0000-0000-00009A930000}"/>
    <cellStyle name="20% - Accent1 4 2 6 2 2 7" xfId="37952" xr:uid="{00000000-0005-0000-0000-00009B930000}"/>
    <cellStyle name="20% - Accent1 4 2 6 2 2 7 2" xfId="37953" xr:uid="{00000000-0005-0000-0000-00009C930000}"/>
    <cellStyle name="20% - Accent1 4 2 6 2 2 8" xfId="37954" xr:uid="{00000000-0005-0000-0000-00009D930000}"/>
    <cellStyle name="20% - Accent1 4 2 6 2 2 8 2" xfId="37955" xr:uid="{00000000-0005-0000-0000-00009E930000}"/>
    <cellStyle name="20% - Accent1 4 2 6 2 2 9" xfId="37956" xr:uid="{00000000-0005-0000-0000-00009F930000}"/>
    <cellStyle name="20% - Accent1 4 2 6 2 3" xfId="37957" xr:uid="{00000000-0005-0000-0000-0000A0930000}"/>
    <cellStyle name="20% - Accent1 4 2 6 2 3 2" xfId="37958" xr:uid="{00000000-0005-0000-0000-0000A1930000}"/>
    <cellStyle name="20% - Accent1 4 2 6 2 3 2 2" xfId="37959" xr:uid="{00000000-0005-0000-0000-0000A2930000}"/>
    <cellStyle name="20% - Accent1 4 2 6 2 3 2 2 2" xfId="37960" xr:uid="{00000000-0005-0000-0000-0000A3930000}"/>
    <cellStyle name="20% - Accent1 4 2 6 2 3 2 2 2 2" xfId="37961" xr:uid="{00000000-0005-0000-0000-0000A4930000}"/>
    <cellStyle name="20% - Accent1 4 2 6 2 3 2 2 3" xfId="37962" xr:uid="{00000000-0005-0000-0000-0000A5930000}"/>
    <cellStyle name="20% - Accent1 4 2 6 2 3 2 3" xfId="37963" xr:uid="{00000000-0005-0000-0000-0000A6930000}"/>
    <cellStyle name="20% - Accent1 4 2 6 2 3 2 3 2" xfId="37964" xr:uid="{00000000-0005-0000-0000-0000A7930000}"/>
    <cellStyle name="20% - Accent1 4 2 6 2 3 2 4" xfId="37965" xr:uid="{00000000-0005-0000-0000-0000A8930000}"/>
    <cellStyle name="20% - Accent1 4 2 6 2 3 3" xfId="37966" xr:uid="{00000000-0005-0000-0000-0000A9930000}"/>
    <cellStyle name="20% - Accent1 4 2 6 2 3 3 2" xfId="37967" xr:uid="{00000000-0005-0000-0000-0000AA930000}"/>
    <cellStyle name="20% - Accent1 4 2 6 2 3 3 2 2" xfId="37968" xr:uid="{00000000-0005-0000-0000-0000AB930000}"/>
    <cellStyle name="20% - Accent1 4 2 6 2 3 3 2 2 2" xfId="37969" xr:uid="{00000000-0005-0000-0000-0000AC930000}"/>
    <cellStyle name="20% - Accent1 4 2 6 2 3 3 2 3" xfId="37970" xr:uid="{00000000-0005-0000-0000-0000AD930000}"/>
    <cellStyle name="20% - Accent1 4 2 6 2 3 3 3" xfId="37971" xr:uid="{00000000-0005-0000-0000-0000AE930000}"/>
    <cellStyle name="20% - Accent1 4 2 6 2 3 3 3 2" xfId="37972" xr:uid="{00000000-0005-0000-0000-0000AF930000}"/>
    <cellStyle name="20% - Accent1 4 2 6 2 3 3 4" xfId="37973" xr:uid="{00000000-0005-0000-0000-0000B0930000}"/>
    <cellStyle name="20% - Accent1 4 2 6 2 3 4" xfId="37974" xr:uid="{00000000-0005-0000-0000-0000B1930000}"/>
    <cellStyle name="20% - Accent1 4 2 6 2 3 4 2" xfId="37975" xr:uid="{00000000-0005-0000-0000-0000B2930000}"/>
    <cellStyle name="20% - Accent1 4 2 6 2 3 4 2 2" xfId="37976" xr:uid="{00000000-0005-0000-0000-0000B3930000}"/>
    <cellStyle name="20% - Accent1 4 2 6 2 3 4 2 2 2" xfId="37977" xr:uid="{00000000-0005-0000-0000-0000B4930000}"/>
    <cellStyle name="20% - Accent1 4 2 6 2 3 4 2 3" xfId="37978" xr:uid="{00000000-0005-0000-0000-0000B5930000}"/>
    <cellStyle name="20% - Accent1 4 2 6 2 3 4 3" xfId="37979" xr:uid="{00000000-0005-0000-0000-0000B6930000}"/>
    <cellStyle name="20% - Accent1 4 2 6 2 3 4 3 2" xfId="37980" xr:uid="{00000000-0005-0000-0000-0000B7930000}"/>
    <cellStyle name="20% - Accent1 4 2 6 2 3 4 4" xfId="37981" xr:uid="{00000000-0005-0000-0000-0000B8930000}"/>
    <cellStyle name="20% - Accent1 4 2 6 2 3 5" xfId="37982" xr:uid="{00000000-0005-0000-0000-0000B9930000}"/>
    <cellStyle name="20% - Accent1 4 2 6 2 3 5 2" xfId="37983" xr:uid="{00000000-0005-0000-0000-0000BA930000}"/>
    <cellStyle name="20% - Accent1 4 2 6 2 3 5 2 2" xfId="37984" xr:uid="{00000000-0005-0000-0000-0000BB930000}"/>
    <cellStyle name="20% - Accent1 4 2 6 2 3 5 3" xfId="37985" xr:uid="{00000000-0005-0000-0000-0000BC930000}"/>
    <cellStyle name="20% - Accent1 4 2 6 2 3 6" xfId="37986" xr:uid="{00000000-0005-0000-0000-0000BD930000}"/>
    <cellStyle name="20% - Accent1 4 2 6 2 3 6 2" xfId="37987" xr:uid="{00000000-0005-0000-0000-0000BE930000}"/>
    <cellStyle name="20% - Accent1 4 2 6 2 3 6 2 2" xfId="37988" xr:uid="{00000000-0005-0000-0000-0000BF930000}"/>
    <cellStyle name="20% - Accent1 4 2 6 2 3 6 3" xfId="37989" xr:uid="{00000000-0005-0000-0000-0000C0930000}"/>
    <cellStyle name="20% - Accent1 4 2 6 2 3 7" xfId="37990" xr:uid="{00000000-0005-0000-0000-0000C1930000}"/>
    <cellStyle name="20% - Accent1 4 2 6 2 3 7 2" xfId="37991" xr:uid="{00000000-0005-0000-0000-0000C2930000}"/>
    <cellStyle name="20% - Accent1 4 2 6 2 3 8" xfId="37992" xr:uid="{00000000-0005-0000-0000-0000C3930000}"/>
    <cellStyle name="20% - Accent1 4 2 6 2 3 8 2" xfId="37993" xr:uid="{00000000-0005-0000-0000-0000C4930000}"/>
    <cellStyle name="20% - Accent1 4 2 6 2 3 9" xfId="37994" xr:uid="{00000000-0005-0000-0000-0000C5930000}"/>
    <cellStyle name="20% - Accent1 4 2 6 2 4" xfId="37995" xr:uid="{00000000-0005-0000-0000-0000C6930000}"/>
    <cellStyle name="20% - Accent1 4 2 6 2 4 2" xfId="37996" xr:uid="{00000000-0005-0000-0000-0000C7930000}"/>
    <cellStyle name="20% - Accent1 4 2 6 2 4 2 2" xfId="37997" xr:uid="{00000000-0005-0000-0000-0000C8930000}"/>
    <cellStyle name="20% - Accent1 4 2 6 2 4 2 2 2" xfId="37998" xr:uid="{00000000-0005-0000-0000-0000C9930000}"/>
    <cellStyle name="20% - Accent1 4 2 6 2 4 2 3" xfId="37999" xr:uid="{00000000-0005-0000-0000-0000CA930000}"/>
    <cellStyle name="20% - Accent1 4 2 6 2 4 3" xfId="38000" xr:uid="{00000000-0005-0000-0000-0000CB930000}"/>
    <cellStyle name="20% - Accent1 4 2 6 2 4 3 2" xfId="38001" xr:uid="{00000000-0005-0000-0000-0000CC930000}"/>
    <cellStyle name="20% - Accent1 4 2 6 2 4 4" xfId="38002" xr:uid="{00000000-0005-0000-0000-0000CD930000}"/>
    <cellStyle name="20% - Accent1 4 2 6 2 5" xfId="38003" xr:uid="{00000000-0005-0000-0000-0000CE930000}"/>
    <cellStyle name="20% - Accent1 4 2 6 2 5 2" xfId="38004" xr:uid="{00000000-0005-0000-0000-0000CF930000}"/>
    <cellStyle name="20% - Accent1 4 2 6 2 5 2 2" xfId="38005" xr:uid="{00000000-0005-0000-0000-0000D0930000}"/>
    <cellStyle name="20% - Accent1 4 2 6 2 5 2 2 2" xfId="38006" xr:uid="{00000000-0005-0000-0000-0000D1930000}"/>
    <cellStyle name="20% - Accent1 4 2 6 2 5 2 3" xfId="38007" xr:uid="{00000000-0005-0000-0000-0000D2930000}"/>
    <cellStyle name="20% - Accent1 4 2 6 2 5 3" xfId="38008" xr:uid="{00000000-0005-0000-0000-0000D3930000}"/>
    <cellStyle name="20% - Accent1 4 2 6 2 5 3 2" xfId="38009" xr:uid="{00000000-0005-0000-0000-0000D4930000}"/>
    <cellStyle name="20% - Accent1 4 2 6 2 5 4" xfId="38010" xr:uid="{00000000-0005-0000-0000-0000D5930000}"/>
    <cellStyle name="20% - Accent1 4 2 6 2 6" xfId="38011" xr:uid="{00000000-0005-0000-0000-0000D6930000}"/>
    <cellStyle name="20% - Accent1 4 2 6 2 6 2" xfId="38012" xr:uid="{00000000-0005-0000-0000-0000D7930000}"/>
    <cellStyle name="20% - Accent1 4 2 6 2 6 2 2" xfId="38013" xr:uid="{00000000-0005-0000-0000-0000D8930000}"/>
    <cellStyle name="20% - Accent1 4 2 6 2 6 2 2 2" xfId="38014" xr:uid="{00000000-0005-0000-0000-0000D9930000}"/>
    <cellStyle name="20% - Accent1 4 2 6 2 6 2 3" xfId="38015" xr:uid="{00000000-0005-0000-0000-0000DA930000}"/>
    <cellStyle name="20% - Accent1 4 2 6 2 6 3" xfId="38016" xr:uid="{00000000-0005-0000-0000-0000DB930000}"/>
    <cellStyle name="20% - Accent1 4 2 6 2 6 3 2" xfId="38017" xr:uid="{00000000-0005-0000-0000-0000DC930000}"/>
    <cellStyle name="20% - Accent1 4 2 6 2 6 4" xfId="38018" xr:uid="{00000000-0005-0000-0000-0000DD930000}"/>
    <cellStyle name="20% - Accent1 4 2 6 2 7" xfId="38019" xr:uid="{00000000-0005-0000-0000-0000DE930000}"/>
    <cellStyle name="20% - Accent1 4 2 6 2 7 2" xfId="38020" xr:uid="{00000000-0005-0000-0000-0000DF930000}"/>
    <cellStyle name="20% - Accent1 4 2 6 2 7 2 2" xfId="38021" xr:uid="{00000000-0005-0000-0000-0000E0930000}"/>
    <cellStyle name="20% - Accent1 4 2 6 2 7 3" xfId="38022" xr:uid="{00000000-0005-0000-0000-0000E1930000}"/>
    <cellStyle name="20% - Accent1 4 2 6 2 8" xfId="38023" xr:uid="{00000000-0005-0000-0000-0000E2930000}"/>
    <cellStyle name="20% - Accent1 4 2 6 2 8 2" xfId="38024" xr:uid="{00000000-0005-0000-0000-0000E3930000}"/>
    <cellStyle name="20% - Accent1 4 2 6 2 8 2 2" xfId="38025" xr:uid="{00000000-0005-0000-0000-0000E4930000}"/>
    <cellStyle name="20% - Accent1 4 2 6 2 8 3" xfId="38026" xr:uid="{00000000-0005-0000-0000-0000E5930000}"/>
    <cellStyle name="20% - Accent1 4 2 6 2 9" xfId="38027" xr:uid="{00000000-0005-0000-0000-0000E6930000}"/>
    <cellStyle name="20% - Accent1 4 2 6 2 9 2" xfId="38028" xr:uid="{00000000-0005-0000-0000-0000E7930000}"/>
    <cellStyle name="20% - Accent1 4 2 6 3" xfId="38029" xr:uid="{00000000-0005-0000-0000-0000E8930000}"/>
    <cellStyle name="20% - Accent1 4 2 6 3 10" xfId="38030" xr:uid="{00000000-0005-0000-0000-0000E9930000}"/>
    <cellStyle name="20% - Accent1 4 2 6 3 10 2" xfId="38031" xr:uid="{00000000-0005-0000-0000-0000EA930000}"/>
    <cellStyle name="20% - Accent1 4 2 6 3 11" xfId="38032" xr:uid="{00000000-0005-0000-0000-0000EB930000}"/>
    <cellStyle name="20% - Accent1 4 2 6 3 2" xfId="38033" xr:uid="{00000000-0005-0000-0000-0000EC930000}"/>
    <cellStyle name="20% - Accent1 4 2 6 3 2 2" xfId="38034" xr:uid="{00000000-0005-0000-0000-0000ED930000}"/>
    <cellStyle name="20% - Accent1 4 2 6 3 2 2 2" xfId="38035" xr:uid="{00000000-0005-0000-0000-0000EE930000}"/>
    <cellStyle name="20% - Accent1 4 2 6 3 2 2 2 2" xfId="38036" xr:uid="{00000000-0005-0000-0000-0000EF930000}"/>
    <cellStyle name="20% - Accent1 4 2 6 3 2 2 2 2 2" xfId="38037" xr:uid="{00000000-0005-0000-0000-0000F0930000}"/>
    <cellStyle name="20% - Accent1 4 2 6 3 2 2 2 3" xfId="38038" xr:uid="{00000000-0005-0000-0000-0000F1930000}"/>
    <cellStyle name="20% - Accent1 4 2 6 3 2 2 3" xfId="38039" xr:uid="{00000000-0005-0000-0000-0000F2930000}"/>
    <cellStyle name="20% - Accent1 4 2 6 3 2 2 3 2" xfId="38040" xr:uid="{00000000-0005-0000-0000-0000F3930000}"/>
    <cellStyle name="20% - Accent1 4 2 6 3 2 2 4" xfId="38041" xr:uid="{00000000-0005-0000-0000-0000F4930000}"/>
    <cellStyle name="20% - Accent1 4 2 6 3 2 3" xfId="38042" xr:uid="{00000000-0005-0000-0000-0000F5930000}"/>
    <cellStyle name="20% - Accent1 4 2 6 3 2 3 2" xfId="38043" xr:uid="{00000000-0005-0000-0000-0000F6930000}"/>
    <cellStyle name="20% - Accent1 4 2 6 3 2 3 2 2" xfId="38044" xr:uid="{00000000-0005-0000-0000-0000F7930000}"/>
    <cellStyle name="20% - Accent1 4 2 6 3 2 3 2 2 2" xfId="38045" xr:uid="{00000000-0005-0000-0000-0000F8930000}"/>
    <cellStyle name="20% - Accent1 4 2 6 3 2 3 2 3" xfId="38046" xr:uid="{00000000-0005-0000-0000-0000F9930000}"/>
    <cellStyle name="20% - Accent1 4 2 6 3 2 3 3" xfId="38047" xr:uid="{00000000-0005-0000-0000-0000FA930000}"/>
    <cellStyle name="20% - Accent1 4 2 6 3 2 3 3 2" xfId="38048" xr:uid="{00000000-0005-0000-0000-0000FB930000}"/>
    <cellStyle name="20% - Accent1 4 2 6 3 2 3 4" xfId="38049" xr:uid="{00000000-0005-0000-0000-0000FC930000}"/>
    <cellStyle name="20% - Accent1 4 2 6 3 2 4" xfId="38050" xr:uid="{00000000-0005-0000-0000-0000FD930000}"/>
    <cellStyle name="20% - Accent1 4 2 6 3 2 4 2" xfId="38051" xr:uid="{00000000-0005-0000-0000-0000FE930000}"/>
    <cellStyle name="20% - Accent1 4 2 6 3 2 4 2 2" xfId="38052" xr:uid="{00000000-0005-0000-0000-0000FF930000}"/>
    <cellStyle name="20% - Accent1 4 2 6 3 2 4 2 2 2" xfId="38053" xr:uid="{00000000-0005-0000-0000-000000940000}"/>
    <cellStyle name="20% - Accent1 4 2 6 3 2 4 2 3" xfId="38054" xr:uid="{00000000-0005-0000-0000-000001940000}"/>
    <cellStyle name="20% - Accent1 4 2 6 3 2 4 3" xfId="38055" xr:uid="{00000000-0005-0000-0000-000002940000}"/>
    <cellStyle name="20% - Accent1 4 2 6 3 2 4 3 2" xfId="38056" xr:uid="{00000000-0005-0000-0000-000003940000}"/>
    <cellStyle name="20% - Accent1 4 2 6 3 2 4 4" xfId="38057" xr:uid="{00000000-0005-0000-0000-000004940000}"/>
    <cellStyle name="20% - Accent1 4 2 6 3 2 5" xfId="38058" xr:uid="{00000000-0005-0000-0000-000005940000}"/>
    <cellStyle name="20% - Accent1 4 2 6 3 2 5 2" xfId="38059" xr:uid="{00000000-0005-0000-0000-000006940000}"/>
    <cellStyle name="20% - Accent1 4 2 6 3 2 5 2 2" xfId="38060" xr:uid="{00000000-0005-0000-0000-000007940000}"/>
    <cellStyle name="20% - Accent1 4 2 6 3 2 5 3" xfId="38061" xr:uid="{00000000-0005-0000-0000-000008940000}"/>
    <cellStyle name="20% - Accent1 4 2 6 3 2 6" xfId="38062" xr:uid="{00000000-0005-0000-0000-000009940000}"/>
    <cellStyle name="20% - Accent1 4 2 6 3 2 6 2" xfId="38063" xr:uid="{00000000-0005-0000-0000-00000A940000}"/>
    <cellStyle name="20% - Accent1 4 2 6 3 2 6 2 2" xfId="38064" xr:uid="{00000000-0005-0000-0000-00000B940000}"/>
    <cellStyle name="20% - Accent1 4 2 6 3 2 6 3" xfId="38065" xr:uid="{00000000-0005-0000-0000-00000C940000}"/>
    <cellStyle name="20% - Accent1 4 2 6 3 2 7" xfId="38066" xr:uid="{00000000-0005-0000-0000-00000D940000}"/>
    <cellStyle name="20% - Accent1 4 2 6 3 2 7 2" xfId="38067" xr:uid="{00000000-0005-0000-0000-00000E940000}"/>
    <cellStyle name="20% - Accent1 4 2 6 3 2 8" xfId="38068" xr:uid="{00000000-0005-0000-0000-00000F940000}"/>
    <cellStyle name="20% - Accent1 4 2 6 3 2 8 2" xfId="38069" xr:uid="{00000000-0005-0000-0000-000010940000}"/>
    <cellStyle name="20% - Accent1 4 2 6 3 2 9" xfId="38070" xr:uid="{00000000-0005-0000-0000-000011940000}"/>
    <cellStyle name="20% - Accent1 4 2 6 3 3" xfId="38071" xr:uid="{00000000-0005-0000-0000-000012940000}"/>
    <cellStyle name="20% - Accent1 4 2 6 3 3 2" xfId="38072" xr:uid="{00000000-0005-0000-0000-000013940000}"/>
    <cellStyle name="20% - Accent1 4 2 6 3 3 2 2" xfId="38073" xr:uid="{00000000-0005-0000-0000-000014940000}"/>
    <cellStyle name="20% - Accent1 4 2 6 3 3 2 2 2" xfId="38074" xr:uid="{00000000-0005-0000-0000-000015940000}"/>
    <cellStyle name="20% - Accent1 4 2 6 3 3 2 2 2 2" xfId="38075" xr:uid="{00000000-0005-0000-0000-000016940000}"/>
    <cellStyle name="20% - Accent1 4 2 6 3 3 2 2 3" xfId="38076" xr:uid="{00000000-0005-0000-0000-000017940000}"/>
    <cellStyle name="20% - Accent1 4 2 6 3 3 2 3" xfId="38077" xr:uid="{00000000-0005-0000-0000-000018940000}"/>
    <cellStyle name="20% - Accent1 4 2 6 3 3 2 3 2" xfId="38078" xr:uid="{00000000-0005-0000-0000-000019940000}"/>
    <cellStyle name="20% - Accent1 4 2 6 3 3 2 4" xfId="38079" xr:uid="{00000000-0005-0000-0000-00001A940000}"/>
    <cellStyle name="20% - Accent1 4 2 6 3 3 3" xfId="38080" xr:uid="{00000000-0005-0000-0000-00001B940000}"/>
    <cellStyle name="20% - Accent1 4 2 6 3 3 3 2" xfId="38081" xr:uid="{00000000-0005-0000-0000-00001C940000}"/>
    <cellStyle name="20% - Accent1 4 2 6 3 3 3 2 2" xfId="38082" xr:uid="{00000000-0005-0000-0000-00001D940000}"/>
    <cellStyle name="20% - Accent1 4 2 6 3 3 3 2 2 2" xfId="38083" xr:uid="{00000000-0005-0000-0000-00001E940000}"/>
    <cellStyle name="20% - Accent1 4 2 6 3 3 3 2 3" xfId="38084" xr:uid="{00000000-0005-0000-0000-00001F940000}"/>
    <cellStyle name="20% - Accent1 4 2 6 3 3 3 3" xfId="38085" xr:uid="{00000000-0005-0000-0000-000020940000}"/>
    <cellStyle name="20% - Accent1 4 2 6 3 3 3 3 2" xfId="38086" xr:uid="{00000000-0005-0000-0000-000021940000}"/>
    <cellStyle name="20% - Accent1 4 2 6 3 3 3 4" xfId="38087" xr:uid="{00000000-0005-0000-0000-000022940000}"/>
    <cellStyle name="20% - Accent1 4 2 6 3 3 4" xfId="38088" xr:uid="{00000000-0005-0000-0000-000023940000}"/>
    <cellStyle name="20% - Accent1 4 2 6 3 3 4 2" xfId="38089" xr:uid="{00000000-0005-0000-0000-000024940000}"/>
    <cellStyle name="20% - Accent1 4 2 6 3 3 4 2 2" xfId="38090" xr:uid="{00000000-0005-0000-0000-000025940000}"/>
    <cellStyle name="20% - Accent1 4 2 6 3 3 4 2 2 2" xfId="38091" xr:uid="{00000000-0005-0000-0000-000026940000}"/>
    <cellStyle name="20% - Accent1 4 2 6 3 3 4 2 3" xfId="38092" xr:uid="{00000000-0005-0000-0000-000027940000}"/>
    <cellStyle name="20% - Accent1 4 2 6 3 3 4 3" xfId="38093" xr:uid="{00000000-0005-0000-0000-000028940000}"/>
    <cellStyle name="20% - Accent1 4 2 6 3 3 4 3 2" xfId="38094" xr:uid="{00000000-0005-0000-0000-000029940000}"/>
    <cellStyle name="20% - Accent1 4 2 6 3 3 4 4" xfId="38095" xr:uid="{00000000-0005-0000-0000-00002A940000}"/>
    <cellStyle name="20% - Accent1 4 2 6 3 3 5" xfId="38096" xr:uid="{00000000-0005-0000-0000-00002B940000}"/>
    <cellStyle name="20% - Accent1 4 2 6 3 3 5 2" xfId="38097" xr:uid="{00000000-0005-0000-0000-00002C940000}"/>
    <cellStyle name="20% - Accent1 4 2 6 3 3 5 2 2" xfId="38098" xr:uid="{00000000-0005-0000-0000-00002D940000}"/>
    <cellStyle name="20% - Accent1 4 2 6 3 3 5 3" xfId="38099" xr:uid="{00000000-0005-0000-0000-00002E940000}"/>
    <cellStyle name="20% - Accent1 4 2 6 3 3 6" xfId="38100" xr:uid="{00000000-0005-0000-0000-00002F940000}"/>
    <cellStyle name="20% - Accent1 4 2 6 3 3 6 2" xfId="38101" xr:uid="{00000000-0005-0000-0000-000030940000}"/>
    <cellStyle name="20% - Accent1 4 2 6 3 3 6 2 2" xfId="38102" xr:uid="{00000000-0005-0000-0000-000031940000}"/>
    <cellStyle name="20% - Accent1 4 2 6 3 3 6 3" xfId="38103" xr:uid="{00000000-0005-0000-0000-000032940000}"/>
    <cellStyle name="20% - Accent1 4 2 6 3 3 7" xfId="38104" xr:uid="{00000000-0005-0000-0000-000033940000}"/>
    <cellStyle name="20% - Accent1 4 2 6 3 3 7 2" xfId="38105" xr:uid="{00000000-0005-0000-0000-000034940000}"/>
    <cellStyle name="20% - Accent1 4 2 6 3 3 8" xfId="38106" xr:uid="{00000000-0005-0000-0000-000035940000}"/>
    <cellStyle name="20% - Accent1 4 2 6 3 3 8 2" xfId="38107" xr:uid="{00000000-0005-0000-0000-000036940000}"/>
    <cellStyle name="20% - Accent1 4 2 6 3 3 9" xfId="38108" xr:uid="{00000000-0005-0000-0000-000037940000}"/>
    <cellStyle name="20% - Accent1 4 2 6 3 4" xfId="38109" xr:uid="{00000000-0005-0000-0000-000038940000}"/>
    <cellStyle name="20% - Accent1 4 2 6 3 4 2" xfId="38110" xr:uid="{00000000-0005-0000-0000-000039940000}"/>
    <cellStyle name="20% - Accent1 4 2 6 3 4 2 2" xfId="38111" xr:uid="{00000000-0005-0000-0000-00003A940000}"/>
    <cellStyle name="20% - Accent1 4 2 6 3 4 2 2 2" xfId="38112" xr:uid="{00000000-0005-0000-0000-00003B940000}"/>
    <cellStyle name="20% - Accent1 4 2 6 3 4 2 3" xfId="38113" xr:uid="{00000000-0005-0000-0000-00003C940000}"/>
    <cellStyle name="20% - Accent1 4 2 6 3 4 3" xfId="38114" xr:uid="{00000000-0005-0000-0000-00003D940000}"/>
    <cellStyle name="20% - Accent1 4 2 6 3 4 3 2" xfId="38115" xr:uid="{00000000-0005-0000-0000-00003E940000}"/>
    <cellStyle name="20% - Accent1 4 2 6 3 4 4" xfId="38116" xr:uid="{00000000-0005-0000-0000-00003F940000}"/>
    <cellStyle name="20% - Accent1 4 2 6 3 5" xfId="38117" xr:uid="{00000000-0005-0000-0000-000040940000}"/>
    <cellStyle name="20% - Accent1 4 2 6 3 5 2" xfId="38118" xr:uid="{00000000-0005-0000-0000-000041940000}"/>
    <cellStyle name="20% - Accent1 4 2 6 3 5 2 2" xfId="38119" xr:uid="{00000000-0005-0000-0000-000042940000}"/>
    <cellStyle name="20% - Accent1 4 2 6 3 5 2 2 2" xfId="38120" xr:uid="{00000000-0005-0000-0000-000043940000}"/>
    <cellStyle name="20% - Accent1 4 2 6 3 5 2 3" xfId="38121" xr:uid="{00000000-0005-0000-0000-000044940000}"/>
    <cellStyle name="20% - Accent1 4 2 6 3 5 3" xfId="38122" xr:uid="{00000000-0005-0000-0000-000045940000}"/>
    <cellStyle name="20% - Accent1 4 2 6 3 5 3 2" xfId="38123" xr:uid="{00000000-0005-0000-0000-000046940000}"/>
    <cellStyle name="20% - Accent1 4 2 6 3 5 4" xfId="38124" xr:uid="{00000000-0005-0000-0000-000047940000}"/>
    <cellStyle name="20% - Accent1 4 2 6 3 6" xfId="38125" xr:uid="{00000000-0005-0000-0000-000048940000}"/>
    <cellStyle name="20% - Accent1 4 2 6 3 6 2" xfId="38126" xr:uid="{00000000-0005-0000-0000-000049940000}"/>
    <cellStyle name="20% - Accent1 4 2 6 3 6 2 2" xfId="38127" xr:uid="{00000000-0005-0000-0000-00004A940000}"/>
    <cellStyle name="20% - Accent1 4 2 6 3 6 2 2 2" xfId="38128" xr:uid="{00000000-0005-0000-0000-00004B940000}"/>
    <cellStyle name="20% - Accent1 4 2 6 3 6 2 3" xfId="38129" xr:uid="{00000000-0005-0000-0000-00004C940000}"/>
    <cellStyle name="20% - Accent1 4 2 6 3 6 3" xfId="38130" xr:uid="{00000000-0005-0000-0000-00004D940000}"/>
    <cellStyle name="20% - Accent1 4 2 6 3 6 3 2" xfId="38131" xr:uid="{00000000-0005-0000-0000-00004E940000}"/>
    <cellStyle name="20% - Accent1 4 2 6 3 6 4" xfId="38132" xr:uid="{00000000-0005-0000-0000-00004F940000}"/>
    <cellStyle name="20% - Accent1 4 2 6 3 7" xfId="38133" xr:uid="{00000000-0005-0000-0000-000050940000}"/>
    <cellStyle name="20% - Accent1 4 2 6 3 7 2" xfId="38134" xr:uid="{00000000-0005-0000-0000-000051940000}"/>
    <cellStyle name="20% - Accent1 4 2 6 3 7 2 2" xfId="38135" xr:uid="{00000000-0005-0000-0000-000052940000}"/>
    <cellStyle name="20% - Accent1 4 2 6 3 7 3" xfId="38136" xr:uid="{00000000-0005-0000-0000-000053940000}"/>
    <cellStyle name="20% - Accent1 4 2 6 3 8" xfId="38137" xr:uid="{00000000-0005-0000-0000-000054940000}"/>
    <cellStyle name="20% - Accent1 4 2 6 3 8 2" xfId="38138" xr:uid="{00000000-0005-0000-0000-000055940000}"/>
    <cellStyle name="20% - Accent1 4 2 6 3 8 2 2" xfId="38139" xr:uid="{00000000-0005-0000-0000-000056940000}"/>
    <cellStyle name="20% - Accent1 4 2 6 3 8 3" xfId="38140" xr:uid="{00000000-0005-0000-0000-000057940000}"/>
    <cellStyle name="20% - Accent1 4 2 6 3 9" xfId="38141" xr:uid="{00000000-0005-0000-0000-000058940000}"/>
    <cellStyle name="20% - Accent1 4 2 6 3 9 2" xfId="38142" xr:uid="{00000000-0005-0000-0000-000059940000}"/>
    <cellStyle name="20% - Accent1 4 2 6 4" xfId="38143" xr:uid="{00000000-0005-0000-0000-00005A940000}"/>
    <cellStyle name="20% - Accent1 4 2 6 4 10" xfId="38144" xr:uid="{00000000-0005-0000-0000-00005B940000}"/>
    <cellStyle name="20% - Accent1 4 2 6 4 10 2" xfId="38145" xr:uid="{00000000-0005-0000-0000-00005C940000}"/>
    <cellStyle name="20% - Accent1 4 2 6 4 11" xfId="38146" xr:uid="{00000000-0005-0000-0000-00005D940000}"/>
    <cellStyle name="20% - Accent1 4 2 6 4 2" xfId="38147" xr:uid="{00000000-0005-0000-0000-00005E940000}"/>
    <cellStyle name="20% - Accent1 4 2 6 4 2 2" xfId="38148" xr:uid="{00000000-0005-0000-0000-00005F940000}"/>
    <cellStyle name="20% - Accent1 4 2 6 4 2 2 2" xfId="38149" xr:uid="{00000000-0005-0000-0000-000060940000}"/>
    <cellStyle name="20% - Accent1 4 2 6 4 2 2 2 2" xfId="38150" xr:uid="{00000000-0005-0000-0000-000061940000}"/>
    <cellStyle name="20% - Accent1 4 2 6 4 2 2 2 2 2" xfId="38151" xr:uid="{00000000-0005-0000-0000-000062940000}"/>
    <cellStyle name="20% - Accent1 4 2 6 4 2 2 2 3" xfId="38152" xr:uid="{00000000-0005-0000-0000-000063940000}"/>
    <cellStyle name="20% - Accent1 4 2 6 4 2 2 3" xfId="38153" xr:uid="{00000000-0005-0000-0000-000064940000}"/>
    <cellStyle name="20% - Accent1 4 2 6 4 2 2 3 2" xfId="38154" xr:uid="{00000000-0005-0000-0000-000065940000}"/>
    <cellStyle name="20% - Accent1 4 2 6 4 2 2 4" xfId="38155" xr:uid="{00000000-0005-0000-0000-000066940000}"/>
    <cellStyle name="20% - Accent1 4 2 6 4 2 3" xfId="38156" xr:uid="{00000000-0005-0000-0000-000067940000}"/>
    <cellStyle name="20% - Accent1 4 2 6 4 2 3 2" xfId="38157" xr:uid="{00000000-0005-0000-0000-000068940000}"/>
    <cellStyle name="20% - Accent1 4 2 6 4 2 3 2 2" xfId="38158" xr:uid="{00000000-0005-0000-0000-000069940000}"/>
    <cellStyle name="20% - Accent1 4 2 6 4 2 3 2 2 2" xfId="38159" xr:uid="{00000000-0005-0000-0000-00006A940000}"/>
    <cellStyle name="20% - Accent1 4 2 6 4 2 3 2 3" xfId="38160" xr:uid="{00000000-0005-0000-0000-00006B940000}"/>
    <cellStyle name="20% - Accent1 4 2 6 4 2 3 3" xfId="38161" xr:uid="{00000000-0005-0000-0000-00006C940000}"/>
    <cellStyle name="20% - Accent1 4 2 6 4 2 3 3 2" xfId="38162" xr:uid="{00000000-0005-0000-0000-00006D940000}"/>
    <cellStyle name="20% - Accent1 4 2 6 4 2 3 4" xfId="38163" xr:uid="{00000000-0005-0000-0000-00006E940000}"/>
    <cellStyle name="20% - Accent1 4 2 6 4 2 4" xfId="38164" xr:uid="{00000000-0005-0000-0000-00006F940000}"/>
    <cellStyle name="20% - Accent1 4 2 6 4 2 4 2" xfId="38165" xr:uid="{00000000-0005-0000-0000-000070940000}"/>
    <cellStyle name="20% - Accent1 4 2 6 4 2 4 2 2" xfId="38166" xr:uid="{00000000-0005-0000-0000-000071940000}"/>
    <cellStyle name="20% - Accent1 4 2 6 4 2 4 2 2 2" xfId="38167" xr:uid="{00000000-0005-0000-0000-000072940000}"/>
    <cellStyle name="20% - Accent1 4 2 6 4 2 4 2 3" xfId="38168" xr:uid="{00000000-0005-0000-0000-000073940000}"/>
    <cellStyle name="20% - Accent1 4 2 6 4 2 4 3" xfId="38169" xr:uid="{00000000-0005-0000-0000-000074940000}"/>
    <cellStyle name="20% - Accent1 4 2 6 4 2 4 3 2" xfId="38170" xr:uid="{00000000-0005-0000-0000-000075940000}"/>
    <cellStyle name="20% - Accent1 4 2 6 4 2 4 4" xfId="38171" xr:uid="{00000000-0005-0000-0000-000076940000}"/>
    <cellStyle name="20% - Accent1 4 2 6 4 2 5" xfId="38172" xr:uid="{00000000-0005-0000-0000-000077940000}"/>
    <cellStyle name="20% - Accent1 4 2 6 4 2 5 2" xfId="38173" xr:uid="{00000000-0005-0000-0000-000078940000}"/>
    <cellStyle name="20% - Accent1 4 2 6 4 2 5 2 2" xfId="38174" xr:uid="{00000000-0005-0000-0000-000079940000}"/>
    <cellStyle name="20% - Accent1 4 2 6 4 2 5 3" xfId="38175" xr:uid="{00000000-0005-0000-0000-00007A940000}"/>
    <cellStyle name="20% - Accent1 4 2 6 4 2 6" xfId="38176" xr:uid="{00000000-0005-0000-0000-00007B940000}"/>
    <cellStyle name="20% - Accent1 4 2 6 4 2 6 2" xfId="38177" xr:uid="{00000000-0005-0000-0000-00007C940000}"/>
    <cellStyle name="20% - Accent1 4 2 6 4 2 6 2 2" xfId="38178" xr:uid="{00000000-0005-0000-0000-00007D940000}"/>
    <cellStyle name="20% - Accent1 4 2 6 4 2 6 3" xfId="38179" xr:uid="{00000000-0005-0000-0000-00007E940000}"/>
    <cellStyle name="20% - Accent1 4 2 6 4 2 7" xfId="38180" xr:uid="{00000000-0005-0000-0000-00007F940000}"/>
    <cellStyle name="20% - Accent1 4 2 6 4 2 7 2" xfId="38181" xr:uid="{00000000-0005-0000-0000-000080940000}"/>
    <cellStyle name="20% - Accent1 4 2 6 4 2 8" xfId="38182" xr:uid="{00000000-0005-0000-0000-000081940000}"/>
    <cellStyle name="20% - Accent1 4 2 6 4 2 8 2" xfId="38183" xr:uid="{00000000-0005-0000-0000-000082940000}"/>
    <cellStyle name="20% - Accent1 4 2 6 4 2 9" xfId="38184" xr:uid="{00000000-0005-0000-0000-000083940000}"/>
    <cellStyle name="20% - Accent1 4 2 6 4 3" xfId="38185" xr:uid="{00000000-0005-0000-0000-000084940000}"/>
    <cellStyle name="20% - Accent1 4 2 6 4 3 2" xfId="38186" xr:uid="{00000000-0005-0000-0000-000085940000}"/>
    <cellStyle name="20% - Accent1 4 2 6 4 3 2 2" xfId="38187" xr:uid="{00000000-0005-0000-0000-000086940000}"/>
    <cellStyle name="20% - Accent1 4 2 6 4 3 2 2 2" xfId="38188" xr:uid="{00000000-0005-0000-0000-000087940000}"/>
    <cellStyle name="20% - Accent1 4 2 6 4 3 2 2 2 2" xfId="38189" xr:uid="{00000000-0005-0000-0000-000088940000}"/>
    <cellStyle name="20% - Accent1 4 2 6 4 3 2 2 3" xfId="38190" xr:uid="{00000000-0005-0000-0000-000089940000}"/>
    <cellStyle name="20% - Accent1 4 2 6 4 3 2 3" xfId="38191" xr:uid="{00000000-0005-0000-0000-00008A940000}"/>
    <cellStyle name="20% - Accent1 4 2 6 4 3 2 3 2" xfId="38192" xr:uid="{00000000-0005-0000-0000-00008B940000}"/>
    <cellStyle name="20% - Accent1 4 2 6 4 3 2 4" xfId="38193" xr:uid="{00000000-0005-0000-0000-00008C940000}"/>
    <cellStyle name="20% - Accent1 4 2 6 4 3 3" xfId="38194" xr:uid="{00000000-0005-0000-0000-00008D940000}"/>
    <cellStyle name="20% - Accent1 4 2 6 4 3 3 2" xfId="38195" xr:uid="{00000000-0005-0000-0000-00008E940000}"/>
    <cellStyle name="20% - Accent1 4 2 6 4 3 3 2 2" xfId="38196" xr:uid="{00000000-0005-0000-0000-00008F940000}"/>
    <cellStyle name="20% - Accent1 4 2 6 4 3 3 2 2 2" xfId="38197" xr:uid="{00000000-0005-0000-0000-000090940000}"/>
    <cellStyle name="20% - Accent1 4 2 6 4 3 3 2 3" xfId="38198" xr:uid="{00000000-0005-0000-0000-000091940000}"/>
    <cellStyle name="20% - Accent1 4 2 6 4 3 3 3" xfId="38199" xr:uid="{00000000-0005-0000-0000-000092940000}"/>
    <cellStyle name="20% - Accent1 4 2 6 4 3 3 3 2" xfId="38200" xr:uid="{00000000-0005-0000-0000-000093940000}"/>
    <cellStyle name="20% - Accent1 4 2 6 4 3 3 4" xfId="38201" xr:uid="{00000000-0005-0000-0000-000094940000}"/>
    <cellStyle name="20% - Accent1 4 2 6 4 3 4" xfId="38202" xr:uid="{00000000-0005-0000-0000-000095940000}"/>
    <cellStyle name="20% - Accent1 4 2 6 4 3 4 2" xfId="38203" xr:uid="{00000000-0005-0000-0000-000096940000}"/>
    <cellStyle name="20% - Accent1 4 2 6 4 3 4 2 2" xfId="38204" xr:uid="{00000000-0005-0000-0000-000097940000}"/>
    <cellStyle name="20% - Accent1 4 2 6 4 3 4 2 2 2" xfId="38205" xr:uid="{00000000-0005-0000-0000-000098940000}"/>
    <cellStyle name="20% - Accent1 4 2 6 4 3 4 2 3" xfId="38206" xr:uid="{00000000-0005-0000-0000-000099940000}"/>
    <cellStyle name="20% - Accent1 4 2 6 4 3 4 3" xfId="38207" xr:uid="{00000000-0005-0000-0000-00009A940000}"/>
    <cellStyle name="20% - Accent1 4 2 6 4 3 4 3 2" xfId="38208" xr:uid="{00000000-0005-0000-0000-00009B940000}"/>
    <cellStyle name="20% - Accent1 4 2 6 4 3 4 4" xfId="38209" xr:uid="{00000000-0005-0000-0000-00009C940000}"/>
    <cellStyle name="20% - Accent1 4 2 6 4 3 5" xfId="38210" xr:uid="{00000000-0005-0000-0000-00009D940000}"/>
    <cellStyle name="20% - Accent1 4 2 6 4 3 5 2" xfId="38211" xr:uid="{00000000-0005-0000-0000-00009E940000}"/>
    <cellStyle name="20% - Accent1 4 2 6 4 3 5 2 2" xfId="38212" xr:uid="{00000000-0005-0000-0000-00009F940000}"/>
    <cellStyle name="20% - Accent1 4 2 6 4 3 5 3" xfId="38213" xr:uid="{00000000-0005-0000-0000-0000A0940000}"/>
    <cellStyle name="20% - Accent1 4 2 6 4 3 6" xfId="38214" xr:uid="{00000000-0005-0000-0000-0000A1940000}"/>
    <cellStyle name="20% - Accent1 4 2 6 4 3 6 2" xfId="38215" xr:uid="{00000000-0005-0000-0000-0000A2940000}"/>
    <cellStyle name="20% - Accent1 4 2 6 4 3 6 2 2" xfId="38216" xr:uid="{00000000-0005-0000-0000-0000A3940000}"/>
    <cellStyle name="20% - Accent1 4 2 6 4 3 6 3" xfId="38217" xr:uid="{00000000-0005-0000-0000-0000A4940000}"/>
    <cellStyle name="20% - Accent1 4 2 6 4 3 7" xfId="38218" xr:uid="{00000000-0005-0000-0000-0000A5940000}"/>
    <cellStyle name="20% - Accent1 4 2 6 4 3 7 2" xfId="38219" xr:uid="{00000000-0005-0000-0000-0000A6940000}"/>
    <cellStyle name="20% - Accent1 4 2 6 4 3 8" xfId="38220" xr:uid="{00000000-0005-0000-0000-0000A7940000}"/>
    <cellStyle name="20% - Accent1 4 2 6 4 3 8 2" xfId="38221" xr:uid="{00000000-0005-0000-0000-0000A8940000}"/>
    <cellStyle name="20% - Accent1 4 2 6 4 3 9" xfId="38222" xr:uid="{00000000-0005-0000-0000-0000A9940000}"/>
    <cellStyle name="20% - Accent1 4 2 6 4 4" xfId="38223" xr:uid="{00000000-0005-0000-0000-0000AA940000}"/>
    <cellStyle name="20% - Accent1 4 2 6 4 4 2" xfId="38224" xr:uid="{00000000-0005-0000-0000-0000AB940000}"/>
    <cellStyle name="20% - Accent1 4 2 6 4 4 2 2" xfId="38225" xr:uid="{00000000-0005-0000-0000-0000AC940000}"/>
    <cellStyle name="20% - Accent1 4 2 6 4 4 2 2 2" xfId="38226" xr:uid="{00000000-0005-0000-0000-0000AD940000}"/>
    <cellStyle name="20% - Accent1 4 2 6 4 4 2 3" xfId="38227" xr:uid="{00000000-0005-0000-0000-0000AE940000}"/>
    <cellStyle name="20% - Accent1 4 2 6 4 4 3" xfId="38228" xr:uid="{00000000-0005-0000-0000-0000AF940000}"/>
    <cellStyle name="20% - Accent1 4 2 6 4 4 3 2" xfId="38229" xr:uid="{00000000-0005-0000-0000-0000B0940000}"/>
    <cellStyle name="20% - Accent1 4 2 6 4 4 4" xfId="38230" xr:uid="{00000000-0005-0000-0000-0000B1940000}"/>
    <cellStyle name="20% - Accent1 4 2 6 4 5" xfId="38231" xr:uid="{00000000-0005-0000-0000-0000B2940000}"/>
    <cellStyle name="20% - Accent1 4 2 6 4 5 2" xfId="38232" xr:uid="{00000000-0005-0000-0000-0000B3940000}"/>
    <cellStyle name="20% - Accent1 4 2 6 4 5 2 2" xfId="38233" xr:uid="{00000000-0005-0000-0000-0000B4940000}"/>
    <cellStyle name="20% - Accent1 4 2 6 4 5 2 2 2" xfId="38234" xr:uid="{00000000-0005-0000-0000-0000B5940000}"/>
    <cellStyle name="20% - Accent1 4 2 6 4 5 2 3" xfId="38235" xr:uid="{00000000-0005-0000-0000-0000B6940000}"/>
    <cellStyle name="20% - Accent1 4 2 6 4 5 3" xfId="38236" xr:uid="{00000000-0005-0000-0000-0000B7940000}"/>
    <cellStyle name="20% - Accent1 4 2 6 4 5 3 2" xfId="38237" xr:uid="{00000000-0005-0000-0000-0000B8940000}"/>
    <cellStyle name="20% - Accent1 4 2 6 4 5 4" xfId="38238" xr:uid="{00000000-0005-0000-0000-0000B9940000}"/>
    <cellStyle name="20% - Accent1 4 2 6 4 6" xfId="38239" xr:uid="{00000000-0005-0000-0000-0000BA940000}"/>
    <cellStyle name="20% - Accent1 4 2 6 4 6 2" xfId="38240" xr:uid="{00000000-0005-0000-0000-0000BB940000}"/>
    <cellStyle name="20% - Accent1 4 2 6 4 6 2 2" xfId="38241" xr:uid="{00000000-0005-0000-0000-0000BC940000}"/>
    <cellStyle name="20% - Accent1 4 2 6 4 6 2 2 2" xfId="38242" xr:uid="{00000000-0005-0000-0000-0000BD940000}"/>
    <cellStyle name="20% - Accent1 4 2 6 4 6 2 3" xfId="38243" xr:uid="{00000000-0005-0000-0000-0000BE940000}"/>
    <cellStyle name="20% - Accent1 4 2 6 4 6 3" xfId="38244" xr:uid="{00000000-0005-0000-0000-0000BF940000}"/>
    <cellStyle name="20% - Accent1 4 2 6 4 6 3 2" xfId="38245" xr:uid="{00000000-0005-0000-0000-0000C0940000}"/>
    <cellStyle name="20% - Accent1 4 2 6 4 6 4" xfId="38246" xr:uid="{00000000-0005-0000-0000-0000C1940000}"/>
    <cellStyle name="20% - Accent1 4 2 6 4 7" xfId="38247" xr:uid="{00000000-0005-0000-0000-0000C2940000}"/>
    <cellStyle name="20% - Accent1 4 2 6 4 7 2" xfId="38248" xr:uid="{00000000-0005-0000-0000-0000C3940000}"/>
    <cellStyle name="20% - Accent1 4 2 6 4 7 2 2" xfId="38249" xr:uid="{00000000-0005-0000-0000-0000C4940000}"/>
    <cellStyle name="20% - Accent1 4 2 6 4 7 3" xfId="38250" xr:uid="{00000000-0005-0000-0000-0000C5940000}"/>
    <cellStyle name="20% - Accent1 4 2 6 4 8" xfId="38251" xr:uid="{00000000-0005-0000-0000-0000C6940000}"/>
    <cellStyle name="20% - Accent1 4 2 6 4 8 2" xfId="38252" xr:uid="{00000000-0005-0000-0000-0000C7940000}"/>
    <cellStyle name="20% - Accent1 4 2 6 4 8 2 2" xfId="38253" xr:uid="{00000000-0005-0000-0000-0000C8940000}"/>
    <cellStyle name="20% - Accent1 4 2 6 4 8 3" xfId="38254" xr:uid="{00000000-0005-0000-0000-0000C9940000}"/>
    <cellStyle name="20% - Accent1 4 2 6 4 9" xfId="38255" xr:uid="{00000000-0005-0000-0000-0000CA940000}"/>
    <cellStyle name="20% - Accent1 4 2 6 4 9 2" xfId="38256" xr:uid="{00000000-0005-0000-0000-0000CB940000}"/>
    <cellStyle name="20% - Accent1 4 2 6 5" xfId="38257" xr:uid="{00000000-0005-0000-0000-0000CC940000}"/>
    <cellStyle name="20% - Accent1 4 2 6 5 2" xfId="38258" xr:uid="{00000000-0005-0000-0000-0000CD940000}"/>
    <cellStyle name="20% - Accent1 4 2 6 5 2 2" xfId="38259" xr:uid="{00000000-0005-0000-0000-0000CE940000}"/>
    <cellStyle name="20% - Accent1 4 2 6 5 2 2 2" xfId="38260" xr:uid="{00000000-0005-0000-0000-0000CF940000}"/>
    <cellStyle name="20% - Accent1 4 2 6 5 2 2 2 2" xfId="38261" xr:uid="{00000000-0005-0000-0000-0000D0940000}"/>
    <cellStyle name="20% - Accent1 4 2 6 5 2 2 3" xfId="38262" xr:uid="{00000000-0005-0000-0000-0000D1940000}"/>
    <cellStyle name="20% - Accent1 4 2 6 5 2 3" xfId="38263" xr:uid="{00000000-0005-0000-0000-0000D2940000}"/>
    <cellStyle name="20% - Accent1 4 2 6 5 2 3 2" xfId="38264" xr:uid="{00000000-0005-0000-0000-0000D3940000}"/>
    <cellStyle name="20% - Accent1 4 2 6 5 2 4" xfId="38265" xr:uid="{00000000-0005-0000-0000-0000D4940000}"/>
    <cellStyle name="20% - Accent1 4 2 6 5 3" xfId="38266" xr:uid="{00000000-0005-0000-0000-0000D5940000}"/>
    <cellStyle name="20% - Accent1 4 2 6 5 3 2" xfId="38267" xr:uid="{00000000-0005-0000-0000-0000D6940000}"/>
    <cellStyle name="20% - Accent1 4 2 6 5 3 2 2" xfId="38268" xr:uid="{00000000-0005-0000-0000-0000D7940000}"/>
    <cellStyle name="20% - Accent1 4 2 6 5 3 2 2 2" xfId="38269" xr:uid="{00000000-0005-0000-0000-0000D8940000}"/>
    <cellStyle name="20% - Accent1 4 2 6 5 3 2 3" xfId="38270" xr:uid="{00000000-0005-0000-0000-0000D9940000}"/>
    <cellStyle name="20% - Accent1 4 2 6 5 3 3" xfId="38271" xr:uid="{00000000-0005-0000-0000-0000DA940000}"/>
    <cellStyle name="20% - Accent1 4 2 6 5 3 3 2" xfId="38272" xr:uid="{00000000-0005-0000-0000-0000DB940000}"/>
    <cellStyle name="20% - Accent1 4 2 6 5 3 4" xfId="38273" xr:uid="{00000000-0005-0000-0000-0000DC940000}"/>
    <cellStyle name="20% - Accent1 4 2 6 5 4" xfId="38274" xr:uid="{00000000-0005-0000-0000-0000DD940000}"/>
    <cellStyle name="20% - Accent1 4 2 6 5 4 2" xfId="38275" xr:uid="{00000000-0005-0000-0000-0000DE940000}"/>
    <cellStyle name="20% - Accent1 4 2 6 5 4 2 2" xfId="38276" xr:uid="{00000000-0005-0000-0000-0000DF940000}"/>
    <cellStyle name="20% - Accent1 4 2 6 5 4 2 2 2" xfId="38277" xr:uid="{00000000-0005-0000-0000-0000E0940000}"/>
    <cellStyle name="20% - Accent1 4 2 6 5 4 2 3" xfId="38278" xr:uid="{00000000-0005-0000-0000-0000E1940000}"/>
    <cellStyle name="20% - Accent1 4 2 6 5 4 3" xfId="38279" xr:uid="{00000000-0005-0000-0000-0000E2940000}"/>
    <cellStyle name="20% - Accent1 4 2 6 5 4 3 2" xfId="38280" xr:uid="{00000000-0005-0000-0000-0000E3940000}"/>
    <cellStyle name="20% - Accent1 4 2 6 5 4 4" xfId="38281" xr:uid="{00000000-0005-0000-0000-0000E4940000}"/>
    <cellStyle name="20% - Accent1 4 2 6 5 5" xfId="38282" xr:uid="{00000000-0005-0000-0000-0000E5940000}"/>
    <cellStyle name="20% - Accent1 4 2 6 5 5 2" xfId="38283" xr:uid="{00000000-0005-0000-0000-0000E6940000}"/>
    <cellStyle name="20% - Accent1 4 2 6 5 5 2 2" xfId="38284" xr:uid="{00000000-0005-0000-0000-0000E7940000}"/>
    <cellStyle name="20% - Accent1 4 2 6 5 5 3" xfId="38285" xr:uid="{00000000-0005-0000-0000-0000E8940000}"/>
    <cellStyle name="20% - Accent1 4 2 6 5 6" xfId="38286" xr:uid="{00000000-0005-0000-0000-0000E9940000}"/>
    <cellStyle name="20% - Accent1 4 2 6 5 6 2" xfId="38287" xr:uid="{00000000-0005-0000-0000-0000EA940000}"/>
    <cellStyle name="20% - Accent1 4 2 6 5 6 2 2" xfId="38288" xr:uid="{00000000-0005-0000-0000-0000EB940000}"/>
    <cellStyle name="20% - Accent1 4 2 6 5 6 3" xfId="38289" xr:uid="{00000000-0005-0000-0000-0000EC940000}"/>
    <cellStyle name="20% - Accent1 4 2 6 5 7" xfId="38290" xr:uid="{00000000-0005-0000-0000-0000ED940000}"/>
    <cellStyle name="20% - Accent1 4 2 6 5 7 2" xfId="38291" xr:uid="{00000000-0005-0000-0000-0000EE940000}"/>
    <cellStyle name="20% - Accent1 4 2 6 5 8" xfId="38292" xr:uid="{00000000-0005-0000-0000-0000EF940000}"/>
    <cellStyle name="20% - Accent1 4 2 6 5 8 2" xfId="38293" xr:uid="{00000000-0005-0000-0000-0000F0940000}"/>
    <cellStyle name="20% - Accent1 4 2 6 5 9" xfId="38294" xr:uid="{00000000-0005-0000-0000-0000F1940000}"/>
    <cellStyle name="20% - Accent1 4 2 6 6" xfId="38295" xr:uid="{00000000-0005-0000-0000-0000F2940000}"/>
    <cellStyle name="20% - Accent1 4 2 6 6 2" xfId="38296" xr:uid="{00000000-0005-0000-0000-0000F3940000}"/>
    <cellStyle name="20% - Accent1 4 2 6 6 2 2" xfId="38297" xr:uid="{00000000-0005-0000-0000-0000F4940000}"/>
    <cellStyle name="20% - Accent1 4 2 6 6 2 2 2" xfId="38298" xr:uid="{00000000-0005-0000-0000-0000F5940000}"/>
    <cellStyle name="20% - Accent1 4 2 6 6 2 2 2 2" xfId="38299" xr:uid="{00000000-0005-0000-0000-0000F6940000}"/>
    <cellStyle name="20% - Accent1 4 2 6 6 2 2 3" xfId="38300" xr:uid="{00000000-0005-0000-0000-0000F7940000}"/>
    <cellStyle name="20% - Accent1 4 2 6 6 2 3" xfId="38301" xr:uid="{00000000-0005-0000-0000-0000F8940000}"/>
    <cellStyle name="20% - Accent1 4 2 6 6 2 3 2" xfId="38302" xr:uid="{00000000-0005-0000-0000-0000F9940000}"/>
    <cellStyle name="20% - Accent1 4 2 6 6 2 4" xfId="38303" xr:uid="{00000000-0005-0000-0000-0000FA940000}"/>
    <cellStyle name="20% - Accent1 4 2 6 6 3" xfId="38304" xr:uid="{00000000-0005-0000-0000-0000FB940000}"/>
    <cellStyle name="20% - Accent1 4 2 6 6 3 2" xfId="38305" xr:uid="{00000000-0005-0000-0000-0000FC940000}"/>
    <cellStyle name="20% - Accent1 4 2 6 6 3 2 2" xfId="38306" xr:uid="{00000000-0005-0000-0000-0000FD940000}"/>
    <cellStyle name="20% - Accent1 4 2 6 6 3 2 2 2" xfId="38307" xr:uid="{00000000-0005-0000-0000-0000FE940000}"/>
    <cellStyle name="20% - Accent1 4 2 6 6 3 2 3" xfId="38308" xr:uid="{00000000-0005-0000-0000-0000FF940000}"/>
    <cellStyle name="20% - Accent1 4 2 6 6 3 3" xfId="38309" xr:uid="{00000000-0005-0000-0000-000000950000}"/>
    <cellStyle name="20% - Accent1 4 2 6 6 3 3 2" xfId="38310" xr:uid="{00000000-0005-0000-0000-000001950000}"/>
    <cellStyle name="20% - Accent1 4 2 6 6 3 4" xfId="38311" xr:uid="{00000000-0005-0000-0000-000002950000}"/>
    <cellStyle name="20% - Accent1 4 2 6 6 4" xfId="38312" xr:uid="{00000000-0005-0000-0000-000003950000}"/>
    <cellStyle name="20% - Accent1 4 2 6 6 4 2" xfId="38313" xr:uid="{00000000-0005-0000-0000-000004950000}"/>
    <cellStyle name="20% - Accent1 4 2 6 6 4 2 2" xfId="38314" xr:uid="{00000000-0005-0000-0000-000005950000}"/>
    <cellStyle name="20% - Accent1 4 2 6 6 4 2 2 2" xfId="38315" xr:uid="{00000000-0005-0000-0000-000006950000}"/>
    <cellStyle name="20% - Accent1 4 2 6 6 4 2 3" xfId="38316" xr:uid="{00000000-0005-0000-0000-000007950000}"/>
    <cellStyle name="20% - Accent1 4 2 6 6 4 3" xfId="38317" xr:uid="{00000000-0005-0000-0000-000008950000}"/>
    <cellStyle name="20% - Accent1 4 2 6 6 4 3 2" xfId="38318" xr:uid="{00000000-0005-0000-0000-000009950000}"/>
    <cellStyle name="20% - Accent1 4 2 6 6 4 4" xfId="38319" xr:uid="{00000000-0005-0000-0000-00000A950000}"/>
    <cellStyle name="20% - Accent1 4 2 6 6 5" xfId="38320" xr:uid="{00000000-0005-0000-0000-00000B950000}"/>
    <cellStyle name="20% - Accent1 4 2 6 6 5 2" xfId="38321" xr:uid="{00000000-0005-0000-0000-00000C950000}"/>
    <cellStyle name="20% - Accent1 4 2 6 6 5 2 2" xfId="38322" xr:uid="{00000000-0005-0000-0000-00000D950000}"/>
    <cellStyle name="20% - Accent1 4 2 6 6 5 3" xfId="38323" xr:uid="{00000000-0005-0000-0000-00000E950000}"/>
    <cellStyle name="20% - Accent1 4 2 6 6 6" xfId="38324" xr:uid="{00000000-0005-0000-0000-00000F950000}"/>
    <cellStyle name="20% - Accent1 4 2 6 6 6 2" xfId="38325" xr:uid="{00000000-0005-0000-0000-000010950000}"/>
    <cellStyle name="20% - Accent1 4 2 6 6 6 2 2" xfId="38326" xr:uid="{00000000-0005-0000-0000-000011950000}"/>
    <cellStyle name="20% - Accent1 4 2 6 6 6 3" xfId="38327" xr:uid="{00000000-0005-0000-0000-000012950000}"/>
    <cellStyle name="20% - Accent1 4 2 6 6 7" xfId="38328" xr:uid="{00000000-0005-0000-0000-000013950000}"/>
    <cellStyle name="20% - Accent1 4 2 6 6 7 2" xfId="38329" xr:uid="{00000000-0005-0000-0000-000014950000}"/>
    <cellStyle name="20% - Accent1 4 2 6 6 8" xfId="38330" xr:uid="{00000000-0005-0000-0000-000015950000}"/>
    <cellStyle name="20% - Accent1 4 2 6 6 8 2" xfId="38331" xr:uid="{00000000-0005-0000-0000-000016950000}"/>
    <cellStyle name="20% - Accent1 4 2 6 6 9" xfId="38332" xr:uid="{00000000-0005-0000-0000-000017950000}"/>
    <cellStyle name="20% - Accent1 4 2 6 7" xfId="38333" xr:uid="{00000000-0005-0000-0000-000018950000}"/>
    <cellStyle name="20% - Accent1 4 2 6 7 2" xfId="38334" xr:uid="{00000000-0005-0000-0000-000019950000}"/>
    <cellStyle name="20% - Accent1 4 2 6 7 2 2" xfId="38335" xr:uid="{00000000-0005-0000-0000-00001A950000}"/>
    <cellStyle name="20% - Accent1 4 2 6 7 2 2 2" xfId="38336" xr:uid="{00000000-0005-0000-0000-00001B950000}"/>
    <cellStyle name="20% - Accent1 4 2 6 7 2 3" xfId="38337" xr:uid="{00000000-0005-0000-0000-00001C950000}"/>
    <cellStyle name="20% - Accent1 4 2 6 7 3" xfId="38338" xr:uid="{00000000-0005-0000-0000-00001D950000}"/>
    <cellStyle name="20% - Accent1 4 2 6 7 3 2" xfId="38339" xr:uid="{00000000-0005-0000-0000-00001E950000}"/>
    <cellStyle name="20% - Accent1 4 2 6 7 4" xfId="38340" xr:uid="{00000000-0005-0000-0000-00001F950000}"/>
    <cellStyle name="20% - Accent1 4 2 6 8" xfId="38341" xr:uid="{00000000-0005-0000-0000-000020950000}"/>
    <cellStyle name="20% - Accent1 4 2 6 8 2" xfId="38342" xr:uid="{00000000-0005-0000-0000-000021950000}"/>
    <cellStyle name="20% - Accent1 4 2 6 8 2 2" xfId="38343" xr:uid="{00000000-0005-0000-0000-000022950000}"/>
    <cellStyle name="20% - Accent1 4 2 6 8 2 2 2" xfId="38344" xr:uid="{00000000-0005-0000-0000-000023950000}"/>
    <cellStyle name="20% - Accent1 4 2 6 8 2 3" xfId="38345" xr:uid="{00000000-0005-0000-0000-000024950000}"/>
    <cellStyle name="20% - Accent1 4 2 6 8 3" xfId="38346" xr:uid="{00000000-0005-0000-0000-000025950000}"/>
    <cellStyle name="20% - Accent1 4 2 6 8 3 2" xfId="38347" xr:uid="{00000000-0005-0000-0000-000026950000}"/>
    <cellStyle name="20% - Accent1 4 2 6 8 4" xfId="38348" xr:uid="{00000000-0005-0000-0000-000027950000}"/>
    <cellStyle name="20% - Accent1 4 2 6 9" xfId="38349" xr:uid="{00000000-0005-0000-0000-000028950000}"/>
    <cellStyle name="20% - Accent1 4 2 6 9 2" xfId="38350" xr:uid="{00000000-0005-0000-0000-000029950000}"/>
    <cellStyle name="20% - Accent1 4 2 6 9 2 2" xfId="38351" xr:uid="{00000000-0005-0000-0000-00002A950000}"/>
    <cellStyle name="20% - Accent1 4 2 6 9 2 2 2" xfId="38352" xr:uid="{00000000-0005-0000-0000-00002B950000}"/>
    <cellStyle name="20% - Accent1 4 2 6 9 2 3" xfId="38353" xr:uid="{00000000-0005-0000-0000-00002C950000}"/>
    <cellStyle name="20% - Accent1 4 2 6 9 3" xfId="38354" xr:uid="{00000000-0005-0000-0000-00002D950000}"/>
    <cellStyle name="20% - Accent1 4 2 6 9 3 2" xfId="38355" xr:uid="{00000000-0005-0000-0000-00002E950000}"/>
    <cellStyle name="20% - Accent1 4 2 6 9 4" xfId="38356" xr:uid="{00000000-0005-0000-0000-00002F950000}"/>
    <cellStyle name="20% - Accent1 4 2 7" xfId="38357" xr:uid="{00000000-0005-0000-0000-000030950000}"/>
    <cellStyle name="20% - Accent1 4 2 7 10" xfId="38358" xr:uid="{00000000-0005-0000-0000-000031950000}"/>
    <cellStyle name="20% - Accent1 4 2 7 10 2" xfId="38359" xr:uid="{00000000-0005-0000-0000-000032950000}"/>
    <cellStyle name="20% - Accent1 4 2 7 11" xfId="38360" xr:uid="{00000000-0005-0000-0000-000033950000}"/>
    <cellStyle name="20% - Accent1 4 2 7 11 2" xfId="38361" xr:uid="{00000000-0005-0000-0000-000034950000}"/>
    <cellStyle name="20% - Accent1 4 2 7 12" xfId="38362" xr:uid="{00000000-0005-0000-0000-000035950000}"/>
    <cellStyle name="20% - Accent1 4 2 7 2" xfId="38363" xr:uid="{00000000-0005-0000-0000-000036950000}"/>
    <cellStyle name="20% - Accent1 4 2 7 2 10" xfId="38364" xr:uid="{00000000-0005-0000-0000-000037950000}"/>
    <cellStyle name="20% - Accent1 4 2 7 2 10 2" xfId="38365" xr:uid="{00000000-0005-0000-0000-000038950000}"/>
    <cellStyle name="20% - Accent1 4 2 7 2 11" xfId="38366" xr:uid="{00000000-0005-0000-0000-000039950000}"/>
    <cellStyle name="20% - Accent1 4 2 7 2 2" xfId="38367" xr:uid="{00000000-0005-0000-0000-00003A950000}"/>
    <cellStyle name="20% - Accent1 4 2 7 2 2 2" xfId="38368" xr:uid="{00000000-0005-0000-0000-00003B950000}"/>
    <cellStyle name="20% - Accent1 4 2 7 2 2 2 2" xfId="38369" xr:uid="{00000000-0005-0000-0000-00003C950000}"/>
    <cellStyle name="20% - Accent1 4 2 7 2 2 2 2 2" xfId="38370" xr:uid="{00000000-0005-0000-0000-00003D950000}"/>
    <cellStyle name="20% - Accent1 4 2 7 2 2 2 2 2 2" xfId="38371" xr:uid="{00000000-0005-0000-0000-00003E950000}"/>
    <cellStyle name="20% - Accent1 4 2 7 2 2 2 2 3" xfId="38372" xr:uid="{00000000-0005-0000-0000-00003F950000}"/>
    <cellStyle name="20% - Accent1 4 2 7 2 2 2 3" xfId="38373" xr:uid="{00000000-0005-0000-0000-000040950000}"/>
    <cellStyle name="20% - Accent1 4 2 7 2 2 2 3 2" xfId="38374" xr:uid="{00000000-0005-0000-0000-000041950000}"/>
    <cellStyle name="20% - Accent1 4 2 7 2 2 2 4" xfId="38375" xr:uid="{00000000-0005-0000-0000-000042950000}"/>
    <cellStyle name="20% - Accent1 4 2 7 2 2 3" xfId="38376" xr:uid="{00000000-0005-0000-0000-000043950000}"/>
    <cellStyle name="20% - Accent1 4 2 7 2 2 3 2" xfId="38377" xr:uid="{00000000-0005-0000-0000-000044950000}"/>
    <cellStyle name="20% - Accent1 4 2 7 2 2 3 2 2" xfId="38378" xr:uid="{00000000-0005-0000-0000-000045950000}"/>
    <cellStyle name="20% - Accent1 4 2 7 2 2 3 2 2 2" xfId="38379" xr:uid="{00000000-0005-0000-0000-000046950000}"/>
    <cellStyle name="20% - Accent1 4 2 7 2 2 3 2 3" xfId="38380" xr:uid="{00000000-0005-0000-0000-000047950000}"/>
    <cellStyle name="20% - Accent1 4 2 7 2 2 3 3" xfId="38381" xr:uid="{00000000-0005-0000-0000-000048950000}"/>
    <cellStyle name="20% - Accent1 4 2 7 2 2 3 3 2" xfId="38382" xr:uid="{00000000-0005-0000-0000-000049950000}"/>
    <cellStyle name="20% - Accent1 4 2 7 2 2 3 4" xfId="38383" xr:uid="{00000000-0005-0000-0000-00004A950000}"/>
    <cellStyle name="20% - Accent1 4 2 7 2 2 4" xfId="38384" xr:uid="{00000000-0005-0000-0000-00004B950000}"/>
    <cellStyle name="20% - Accent1 4 2 7 2 2 4 2" xfId="38385" xr:uid="{00000000-0005-0000-0000-00004C950000}"/>
    <cellStyle name="20% - Accent1 4 2 7 2 2 4 2 2" xfId="38386" xr:uid="{00000000-0005-0000-0000-00004D950000}"/>
    <cellStyle name="20% - Accent1 4 2 7 2 2 4 2 2 2" xfId="38387" xr:uid="{00000000-0005-0000-0000-00004E950000}"/>
    <cellStyle name="20% - Accent1 4 2 7 2 2 4 2 3" xfId="38388" xr:uid="{00000000-0005-0000-0000-00004F950000}"/>
    <cellStyle name="20% - Accent1 4 2 7 2 2 4 3" xfId="38389" xr:uid="{00000000-0005-0000-0000-000050950000}"/>
    <cellStyle name="20% - Accent1 4 2 7 2 2 4 3 2" xfId="38390" xr:uid="{00000000-0005-0000-0000-000051950000}"/>
    <cellStyle name="20% - Accent1 4 2 7 2 2 4 4" xfId="38391" xr:uid="{00000000-0005-0000-0000-000052950000}"/>
    <cellStyle name="20% - Accent1 4 2 7 2 2 5" xfId="38392" xr:uid="{00000000-0005-0000-0000-000053950000}"/>
    <cellStyle name="20% - Accent1 4 2 7 2 2 5 2" xfId="38393" xr:uid="{00000000-0005-0000-0000-000054950000}"/>
    <cellStyle name="20% - Accent1 4 2 7 2 2 5 2 2" xfId="38394" xr:uid="{00000000-0005-0000-0000-000055950000}"/>
    <cellStyle name="20% - Accent1 4 2 7 2 2 5 3" xfId="38395" xr:uid="{00000000-0005-0000-0000-000056950000}"/>
    <cellStyle name="20% - Accent1 4 2 7 2 2 6" xfId="38396" xr:uid="{00000000-0005-0000-0000-000057950000}"/>
    <cellStyle name="20% - Accent1 4 2 7 2 2 6 2" xfId="38397" xr:uid="{00000000-0005-0000-0000-000058950000}"/>
    <cellStyle name="20% - Accent1 4 2 7 2 2 6 2 2" xfId="38398" xr:uid="{00000000-0005-0000-0000-000059950000}"/>
    <cellStyle name="20% - Accent1 4 2 7 2 2 6 3" xfId="38399" xr:uid="{00000000-0005-0000-0000-00005A950000}"/>
    <cellStyle name="20% - Accent1 4 2 7 2 2 7" xfId="38400" xr:uid="{00000000-0005-0000-0000-00005B950000}"/>
    <cellStyle name="20% - Accent1 4 2 7 2 2 7 2" xfId="38401" xr:uid="{00000000-0005-0000-0000-00005C950000}"/>
    <cellStyle name="20% - Accent1 4 2 7 2 2 8" xfId="38402" xr:uid="{00000000-0005-0000-0000-00005D950000}"/>
    <cellStyle name="20% - Accent1 4 2 7 2 2 8 2" xfId="38403" xr:uid="{00000000-0005-0000-0000-00005E950000}"/>
    <cellStyle name="20% - Accent1 4 2 7 2 2 9" xfId="38404" xr:uid="{00000000-0005-0000-0000-00005F950000}"/>
    <cellStyle name="20% - Accent1 4 2 7 2 3" xfId="38405" xr:uid="{00000000-0005-0000-0000-000060950000}"/>
    <cellStyle name="20% - Accent1 4 2 7 2 3 2" xfId="38406" xr:uid="{00000000-0005-0000-0000-000061950000}"/>
    <cellStyle name="20% - Accent1 4 2 7 2 3 2 2" xfId="38407" xr:uid="{00000000-0005-0000-0000-000062950000}"/>
    <cellStyle name="20% - Accent1 4 2 7 2 3 2 2 2" xfId="38408" xr:uid="{00000000-0005-0000-0000-000063950000}"/>
    <cellStyle name="20% - Accent1 4 2 7 2 3 2 2 2 2" xfId="38409" xr:uid="{00000000-0005-0000-0000-000064950000}"/>
    <cellStyle name="20% - Accent1 4 2 7 2 3 2 2 3" xfId="38410" xr:uid="{00000000-0005-0000-0000-000065950000}"/>
    <cellStyle name="20% - Accent1 4 2 7 2 3 2 3" xfId="38411" xr:uid="{00000000-0005-0000-0000-000066950000}"/>
    <cellStyle name="20% - Accent1 4 2 7 2 3 2 3 2" xfId="38412" xr:uid="{00000000-0005-0000-0000-000067950000}"/>
    <cellStyle name="20% - Accent1 4 2 7 2 3 2 4" xfId="38413" xr:uid="{00000000-0005-0000-0000-000068950000}"/>
    <cellStyle name="20% - Accent1 4 2 7 2 3 3" xfId="38414" xr:uid="{00000000-0005-0000-0000-000069950000}"/>
    <cellStyle name="20% - Accent1 4 2 7 2 3 3 2" xfId="38415" xr:uid="{00000000-0005-0000-0000-00006A950000}"/>
    <cellStyle name="20% - Accent1 4 2 7 2 3 3 2 2" xfId="38416" xr:uid="{00000000-0005-0000-0000-00006B950000}"/>
    <cellStyle name="20% - Accent1 4 2 7 2 3 3 2 2 2" xfId="38417" xr:uid="{00000000-0005-0000-0000-00006C950000}"/>
    <cellStyle name="20% - Accent1 4 2 7 2 3 3 2 3" xfId="38418" xr:uid="{00000000-0005-0000-0000-00006D950000}"/>
    <cellStyle name="20% - Accent1 4 2 7 2 3 3 3" xfId="38419" xr:uid="{00000000-0005-0000-0000-00006E950000}"/>
    <cellStyle name="20% - Accent1 4 2 7 2 3 3 3 2" xfId="38420" xr:uid="{00000000-0005-0000-0000-00006F950000}"/>
    <cellStyle name="20% - Accent1 4 2 7 2 3 3 4" xfId="38421" xr:uid="{00000000-0005-0000-0000-000070950000}"/>
    <cellStyle name="20% - Accent1 4 2 7 2 3 4" xfId="38422" xr:uid="{00000000-0005-0000-0000-000071950000}"/>
    <cellStyle name="20% - Accent1 4 2 7 2 3 4 2" xfId="38423" xr:uid="{00000000-0005-0000-0000-000072950000}"/>
    <cellStyle name="20% - Accent1 4 2 7 2 3 4 2 2" xfId="38424" xr:uid="{00000000-0005-0000-0000-000073950000}"/>
    <cellStyle name="20% - Accent1 4 2 7 2 3 4 2 2 2" xfId="38425" xr:uid="{00000000-0005-0000-0000-000074950000}"/>
    <cellStyle name="20% - Accent1 4 2 7 2 3 4 2 3" xfId="38426" xr:uid="{00000000-0005-0000-0000-000075950000}"/>
    <cellStyle name="20% - Accent1 4 2 7 2 3 4 3" xfId="38427" xr:uid="{00000000-0005-0000-0000-000076950000}"/>
    <cellStyle name="20% - Accent1 4 2 7 2 3 4 3 2" xfId="38428" xr:uid="{00000000-0005-0000-0000-000077950000}"/>
    <cellStyle name="20% - Accent1 4 2 7 2 3 4 4" xfId="38429" xr:uid="{00000000-0005-0000-0000-000078950000}"/>
    <cellStyle name="20% - Accent1 4 2 7 2 3 5" xfId="38430" xr:uid="{00000000-0005-0000-0000-000079950000}"/>
    <cellStyle name="20% - Accent1 4 2 7 2 3 5 2" xfId="38431" xr:uid="{00000000-0005-0000-0000-00007A950000}"/>
    <cellStyle name="20% - Accent1 4 2 7 2 3 5 2 2" xfId="38432" xr:uid="{00000000-0005-0000-0000-00007B950000}"/>
    <cellStyle name="20% - Accent1 4 2 7 2 3 5 3" xfId="38433" xr:uid="{00000000-0005-0000-0000-00007C950000}"/>
    <cellStyle name="20% - Accent1 4 2 7 2 3 6" xfId="38434" xr:uid="{00000000-0005-0000-0000-00007D950000}"/>
    <cellStyle name="20% - Accent1 4 2 7 2 3 6 2" xfId="38435" xr:uid="{00000000-0005-0000-0000-00007E950000}"/>
    <cellStyle name="20% - Accent1 4 2 7 2 3 6 2 2" xfId="38436" xr:uid="{00000000-0005-0000-0000-00007F950000}"/>
    <cellStyle name="20% - Accent1 4 2 7 2 3 6 3" xfId="38437" xr:uid="{00000000-0005-0000-0000-000080950000}"/>
    <cellStyle name="20% - Accent1 4 2 7 2 3 7" xfId="38438" xr:uid="{00000000-0005-0000-0000-000081950000}"/>
    <cellStyle name="20% - Accent1 4 2 7 2 3 7 2" xfId="38439" xr:uid="{00000000-0005-0000-0000-000082950000}"/>
    <cellStyle name="20% - Accent1 4 2 7 2 3 8" xfId="38440" xr:uid="{00000000-0005-0000-0000-000083950000}"/>
    <cellStyle name="20% - Accent1 4 2 7 2 3 8 2" xfId="38441" xr:uid="{00000000-0005-0000-0000-000084950000}"/>
    <cellStyle name="20% - Accent1 4 2 7 2 3 9" xfId="38442" xr:uid="{00000000-0005-0000-0000-000085950000}"/>
    <cellStyle name="20% - Accent1 4 2 7 2 4" xfId="38443" xr:uid="{00000000-0005-0000-0000-000086950000}"/>
    <cellStyle name="20% - Accent1 4 2 7 2 4 2" xfId="38444" xr:uid="{00000000-0005-0000-0000-000087950000}"/>
    <cellStyle name="20% - Accent1 4 2 7 2 4 2 2" xfId="38445" xr:uid="{00000000-0005-0000-0000-000088950000}"/>
    <cellStyle name="20% - Accent1 4 2 7 2 4 2 2 2" xfId="38446" xr:uid="{00000000-0005-0000-0000-000089950000}"/>
    <cellStyle name="20% - Accent1 4 2 7 2 4 2 3" xfId="38447" xr:uid="{00000000-0005-0000-0000-00008A950000}"/>
    <cellStyle name="20% - Accent1 4 2 7 2 4 3" xfId="38448" xr:uid="{00000000-0005-0000-0000-00008B950000}"/>
    <cellStyle name="20% - Accent1 4 2 7 2 4 3 2" xfId="38449" xr:uid="{00000000-0005-0000-0000-00008C950000}"/>
    <cellStyle name="20% - Accent1 4 2 7 2 4 4" xfId="38450" xr:uid="{00000000-0005-0000-0000-00008D950000}"/>
    <cellStyle name="20% - Accent1 4 2 7 2 5" xfId="38451" xr:uid="{00000000-0005-0000-0000-00008E950000}"/>
    <cellStyle name="20% - Accent1 4 2 7 2 5 2" xfId="38452" xr:uid="{00000000-0005-0000-0000-00008F950000}"/>
    <cellStyle name="20% - Accent1 4 2 7 2 5 2 2" xfId="38453" xr:uid="{00000000-0005-0000-0000-000090950000}"/>
    <cellStyle name="20% - Accent1 4 2 7 2 5 2 2 2" xfId="38454" xr:uid="{00000000-0005-0000-0000-000091950000}"/>
    <cellStyle name="20% - Accent1 4 2 7 2 5 2 3" xfId="38455" xr:uid="{00000000-0005-0000-0000-000092950000}"/>
    <cellStyle name="20% - Accent1 4 2 7 2 5 3" xfId="38456" xr:uid="{00000000-0005-0000-0000-000093950000}"/>
    <cellStyle name="20% - Accent1 4 2 7 2 5 3 2" xfId="38457" xr:uid="{00000000-0005-0000-0000-000094950000}"/>
    <cellStyle name="20% - Accent1 4 2 7 2 5 4" xfId="38458" xr:uid="{00000000-0005-0000-0000-000095950000}"/>
    <cellStyle name="20% - Accent1 4 2 7 2 6" xfId="38459" xr:uid="{00000000-0005-0000-0000-000096950000}"/>
    <cellStyle name="20% - Accent1 4 2 7 2 6 2" xfId="38460" xr:uid="{00000000-0005-0000-0000-000097950000}"/>
    <cellStyle name="20% - Accent1 4 2 7 2 6 2 2" xfId="38461" xr:uid="{00000000-0005-0000-0000-000098950000}"/>
    <cellStyle name="20% - Accent1 4 2 7 2 6 2 2 2" xfId="38462" xr:uid="{00000000-0005-0000-0000-000099950000}"/>
    <cellStyle name="20% - Accent1 4 2 7 2 6 2 3" xfId="38463" xr:uid="{00000000-0005-0000-0000-00009A950000}"/>
    <cellStyle name="20% - Accent1 4 2 7 2 6 3" xfId="38464" xr:uid="{00000000-0005-0000-0000-00009B950000}"/>
    <cellStyle name="20% - Accent1 4 2 7 2 6 3 2" xfId="38465" xr:uid="{00000000-0005-0000-0000-00009C950000}"/>
    <cellStyle name="20% - Accent1 4 2 7 2 6 4" xfId="38466" xr:uid="{00000000-0005-0000-0000-00009D950000}"/>
    <cellStyle name="20% - Accent1 4 2 7 2 7" xfId="38467" xr:uid="{00000000-0005-0000-0000-00009E950000}"/>
    <cellStyle name="20% - Accent1 4 2 7 2 7 2" xfId="38468" xr:uid="{00000000-0005-0000-0000-00009F950000}"/>
    <cellStyle name="20% - Accent1 4 2 7 2 7 2 2" xfId="38469" xr:uid="{00000000-0005-0000-0000-0000A0950000}"/>
    <cellStyle name="20% - Accent1 4 2 7 2 7 3" xfId="38470" xr:uid="{00000000-0005-0000-0000-0000A1950000}"/>
    <cellStyle name="20% - Accent1 4 2 7 2 8" xfId="38471" xr:uid="{00000000-0005-0000-0000-0000A2950000}"/>
    <cellStyle name="20% - Accent1 4 2 7 2 8 2" xfId="38472" xr:uid="{00000000-0005-0000-0000-0000A3950000}"/>
    <cellStyle name="20% - Accent1 4 2 7 2 8 2 2" xfId="38473" xr:uid="{00000000-0005-0000-0000-0000A4950000}"/>
    <cellStyle name="20% - Accent1 4 2 7 2 8 3" xfId="38474" xr:uid="{00000000-0005-0000-0000-0000A5950000}"/>
    <cellStyle name="20% - Accent1 4 2 7 2 9" xfId="38475" xr:uid="{00000000-0005-0000-0000-0000A6950000}"/>
    <cellStyle name="20% - Accent1 4 2 7 2 9 2" xfId="38476" xr:uid="{00000000-0005-0000-0000-0000A7950000}"/>
    <cellStyle name="20% - Accent1 4 2 7 3" xfId="38477" xr:uid="{00000000-0005-0000-0000-0000A8950000}"/>
    <cellStyle name="20% - Accent1 4 2 7 3 2" xfId="38478" xr:uid="{00000000-0005-0000-0000-0000A9950000}"/>
    <cellStyle name="20% - Accent1 4 2 7 3 2 2" xfId="38479" xr:uid="{00000000-0005-0000-0000-0000AA950000}"/>
    <cellStyle name="20% - Accent1 4 2 7 3 2 2 2" xfId="38480" xr:uid="{00000000-0005-0000-0000-0000AB950000}"/>
    <cellStyle name="20% - Accent1 4 2 7 3 2 2 2 2" xfId="38481" xr:uid="{00000000-0005-0000-0000-0000AC950000}"/>
    <cellStyle name="20% - Accent1 4 2 7 3 2 2 3" xfId="38482" xr:uid="{00000000-0005-0000-0000-0000AD950000}"/>
    <cellStyle name="20% - Accent1 4 2 7 3 2 3" xfId="38483" xr:uid="{00000000-0005-0000-0000-0000AE950000}"/>
    <cellStyle name="20% - Accent1 4 2 7 3 2 3 2" xfId="38484" xr:uid="{00000000-0005-0000-0000-0000AF950000}"/>
    <cellStyle name="20% - Accent1 4 2 7 3 2 4" xfId="38485" xr:uid="{00000000-0005-0000-0000-0000B0950000}"/>
    <cellStyle name="20% - Accent1 4 2 7 3 3" xfId="38486" xr:uid="{00000000-0005-0000-0000-0000B1950000}"/>
    <cellStyle name="20% - Accent1 4 2 7 3 3 2" xfId="38487" xr:uid="{00000000-0005-0000-0000-0000B2950000}"/>
    <cellStyle name="20% - Accent1 4 2 7 3 3 2 2" xfId="38488" xr:uid="{00000000-0005-0000-0000-0000B3950000}"/>
    <cellStyle name="20% - Accent1 4 2 7 3 3 2 2 2" xfId="38489" xr:uid="{00000000-0005-0000-0000-0000B4950000}"/>
    <cellStyle name="20% - Accent1 4 2 7 3 3 2 3" xfId="38490" xr:uid="{00000000-0005-0000-0000-0000B5950000}"/>
    <cellStyle name="20% - Accent1 4 2 7 3 3 3" xfId="38491" xr:uid="{00000000-0005-0000-0000-0000B6950000}"/>
    <cellStyle name="20% - Accent1 4 2 7 3 3 3 2" xfId="38492" xr:uid="{00000000-0005-0000-0000-0000B7950000}"/>
    <cellStyle name="20% - Accent1 4 2 7 3 3 4" xfId="38493" xr:uid="{00000000-0005-0000-0000-0000B8950000}"/>
    <cellStyle name="20% - Accent1 4 2 7 3 4" xfId="38494" xr:uid="{00000000-0005-0000-0000-0000B9950000}"/>
    <cellStyle name="20% - Accent1 4 2 7 3 4 2" xfId="38495" xr:uid="{00000000-0005-0000-0000-0000BA950000}"/>
    <cellStyle name="20% - Accent1 4 2 7 3 4 2 2" xfId="38496" xr:uid="{00000000-0005-0000-0000-0000BB950000}"/>
    <cellStyle name="20% - Accent1 4 2 7 3 4 2 2 2" xfId="38497" xr:uid="{00000000-0005-0000-0000-0000BC950000}"/>
    <cellStyle name="20% - Accent1 4 2 7 3 4 2 3" xfId="38498" xr:uid="{00000000-0005-0000-0000-0000BD950000}"/>
    <cellStyle name="20% - Accent1 4 2 7 3 4 3" xfId="38499" xr:uid="{00000000-0005-0000-0000-0000BE950000}"/>
    <cellStyle name="20% - Accent1 4 2 7 3 4 3 2" xfId="38500" xr:uid="{00000000-0005-0000-0000-0000BF950000}"/>
    <cellStyle name="20% - Accent1 4 2 7 3 4 4" xfId="38501" xr:uid="{00000000-0005-0000-0000-0000C0950000}"/>
    <cellStyle name="20% - Accent1 4 2 7 3 5" xfId="38502" xr:uid="{00000000-0005-0000-0000-0000C1950000}"/>
    <cellStyle name="20% - Accent1 4 2 7 3 5 2" xfId="38503" xr:uid="{00000000-0005-0000-0000-0000C2950000}"/>
    <cellStyle name="20% - Accent1 4 2 7 3 5 2 2" xfId="38504" xr:uid="{00000000-0005-0000-0000-0000C3950000}"/>
    <cellStyle name="20% - Accent1 4 2 7 3 5 3" xfId="38505" xr:uid="{00000000-0005-0000-0000-0000C4950000}"/>
    <cellStyle name="20% - Accent1 4 2 7 3 6" xfId="38506" xr:uid="{00000000-0005-0000-0000-0000C5950000}"/>
    <cellStyle name="20% - Accent1 4 2 7 3 6 2" xfId="38507" xr:uid="{00000000-0005-0000-0000-0000C6950000}"/>
    <cellStyle name="20% - Accent1 4 2 7 3 6 2 2" xfId="38508" xr:uid="{00000000-0005-0000-0000-0000C7950000}"/>
    <cellStyle name="20% - Accent1 4 2 7 3 6 3" xfId="38509" xr:uid="{00000000-0005-0000-0000-0000C8950000}"/>
    <cellStyle name="20% - Accent1 4 2 7 3 7" xfId="38510" xr:uid="{00000000-0005-0000-0000-0000C9950000}"/>
    <cellStyle name="20% - Accent1 4 2 7 3 7 2" xfId="38511" xr:uid="{00000000-0005-0000-0000-0000CA950000}"/>
    <cellStyle name="20% - Accent1 4 2 7 3 8" xfId="38512" xr:uid="{00000000-0005-0000-0000-0000CB950000}"/>
    <cellStyle name="20% - Accent1 4 2 7 3 8 2" xfId="38513" xr:uid="{00000000-0005-0000-0000-0000CC950000}"/>
    <cellStyle name="20% - Accent1 4 2 7 3 9" xfId="38514" xr:uid="{00000000-0005-0000-0000-0000CD950000}"/>
    <cellStyle name="20% - Accent1 4 2 7 4" xfId="38515" xr:uid="{00000000-0005-0000-0000-0000CE950000}"/>
    <cellStyle name="20% - Accent1 4 2 7 4 2" xfId="38516" xr:uid="{00000000-0005-0000-0000-0000CF950000}"/>
    <cellStyle name="20% - Accent1 4 2 7 4 2 2" xfId="38517" xr:uid="{00000000-0005-0000-0000-0000D0950000}"/>
    <cellStyle name="20% - Accent1 4 2 7 4 2 2 2" xfId="38518" xr:uid="{00000000-0005-0000-0000-0000D1950000}"/>
    <cellStyle name="20% - Accent1 4 2 7 4 2 2 2 2" xfId="38519" xr:uid="{00000000-0005-0000-0000-0000D2950000}"/>
    <cellStyle name="20% - Accent1 4 2 7 4 2 2 3" xfId="38520" xr:uid="{00000000-0005-0000-0000-0000D3950000}"/>
    <cellStyle name="20% - Accent1 4 2 7 4 2 3" xfId="38521" xr:uid="{00000000-0005-0000-0000-0000D4950000}"/>
    <cellStyle name="20% - Accent1 4 2 7 4 2 3 2" xfId="38522" xr:uid="{00000000-0005-0000-0000-0000D5950000}"/>
    <cellStyle name="20% - Accent1 4 2 7 4 2 4" xfId="38523" xr:uid="{00000000-0005-0000-0000-0000D6950000}"/>
    <cellStyle name="20% - Accent1 4 2 7 4 3" xfId="38524" xr:uid="{00000000-0005-0000-0000-0000D7950000}"/>
    <cellStyle name="20% - Accent1 4 2 7 4 3 2" xfId="38525" xr:uid="{00000000-0005-0000-0000-0000D8950000}"/>
    <cellStyle name="20% - Accent1 4 2 7 4 3 2 2" xfId="38526" xr:uid="{00000000-0005-0000-0000-0000D9950000}"/>
    <cellStyle name="20% - Accent1 4 2 7 4 3 2 2 2" xfId="38527" xr:uid="{00000000-0005-0000-0000-0000DA950000}"/>
    <cellStyle name="20% - Accent1 4 2 7 4 3 2 3" xfId="38528" xr:uid="{00000000-0005-0000-0000-0000DB950000}"/>
    <cellStyle name="20% - Accent1 4 2 7 4 3 3" xfId="38529" xr:uid="{00000000-0005-0000-0000-0000DC950000}"/>
    <cellStyle name="20% - Accent1 4 2 7 4 3 3 2" xfId="38530" xr:uid="{00000000-0005-0000-0000-0000DD950000}"/>
    <cellStyle name="20% - Accent1 4 2 7 4 3 4" xfId="38531" xr:uid="{00000000-0005-0000-0000-0000DE950000}"/>
    <cellStyle name="20% - Accent1 4 2 7 4 4" xfId="38532" xr:uid="{00000000-0005-0000-0000-0000DF950000}"/>
    <cellStyle name="20% - Accent1 4 2 7 4 4 2" xfId="38533" xr:uid="{00000000-0005-0000-0000-0000E0950000}"/>
    <cellStyle name="20% - Accent1 4 2 7 4 4 2 2" xfId="38534" xr:uid="{00000000-0005-0000-0000-0000E1950000}"/>
    <cellStyle name="20% - Accent1 4 2 7 4 4 2 2 2" xfId="38535" xr:uid="{00000000-0005-0000-0000-0000E2950000}"/>
    <cellStyle name="20% - Accent1 4 2 7 4 4 2 3" xfId="38536" xr:uid="{00000000-0005-0000-0000-0000E3950000}"/>
    <cellStyle name="20% - Accent1 4 2 7 4 4 3" xfId="38537" xr:uid="{00000000-0005-0000-0000-0000E4950000}"/>
    <cellStyle name="20% - Accent1 4 2 7 4 4 3 2" xfId="38538" xr:uid="{00000000-0005-0000-0000-0000E5950000}"/>
    <cellStyle name="20% - Accent1 4 2 7 4 4 4" xfId="38539" xr:uid="{00000000-0005-0000-0000-0000E6950000}"/>
    <cellStyle name="20% - Accent1 4 2 7 4 5" xfId="38540" xr:uid="{00000000-0005-0000-0000-0000E7950000}"/>
    <cellStyle name="20% - Accent1 4 2 7 4 5 2" xfId="38541" xr:uid="{00000000-0005-0000-0000-0000E8950000}"/>
    <cellStyle name="20% - Accent1 4 2 7 4 5 2 2" xfId="38542" xr:uid="{00000000-0005-0000-0000-0000E9950000}"/>
    <cellStyle name="20% - Accent1 4 2 7 4 5 3" xfId="38543" xr:uid="{00000000-0005-0000-0000-0000EA950000}"/>
    <cellStyle name="20% - Accent1 4 2 7 4 6" xfId="38544" xr:uid="{00000000-0005-0000-0000-0000EB950000}"/>
    <cellStyle name="20% - Accent1 4 2 7 4 6 2" xfId="38545" xr:uid="{00000000-0005-0000-0000-0000EC950000}"/>
    <cellStyle name="20% - Accent1 4 2 7 4 6 2 2" xfId="38546" xr:uid="{00000000-0005-0000-0000-0000ED950000}"/>
    <cellStyle name="20% - Accent1 4 2 7 4 6 3" xfId="38547" xr:uid="{00000000-0005-0000-0000-0000EE950000}"/>
    <cellStyle name="20% - Accent1 4 2 7 4 7" xfId="38548" xr:uid="{00000000-0005-0000-0000-0000EF950000}"/>
    <cellStyle name="20% - Accent1 4 2 7 4 7 2" xfId="38549" xr:uid="{00000000-0005-0000-0000-0000F0950000}"/>
    <cellStyle name="20% - Accent1 4 2 7 4 8" xfId="38550" xr:uid="{00000000-0005-0000-0000-0000F1950000}"/>
    <cellStyle name="20% - Accent1 4 2 7 4 8 2" xfId="38551" xr:uid="{00000000-0005-0000-0000-0000F2950000}"/>
    <cellStyle name="20% - Accent1 4 2 7 4 9" xfId="38552" xr:uid="{00000000-0005-0000-0000-0000F3950000}"/>
    <cellStyle name="20% - Accent1 4 2 7 5" xfId="38553" xr:uid="{00000000-0005-0000-0000-0000F4950000}"/>
    <cellStyle name="20% - Accent1 4 2 7 5 2" xfId="38554" xr:uid="{00000000-0005-0000-0000-0000F5950000}"/>
    <cellStyle name="20% - Accent1 4 2 7 5 2 2" xfId="38555" xr:uid="{00000000-0005-0000-0000-0000F6950000}"/>
    <cellStyle name="20% - Accent1 4 2 7 5 2 2 2" xfId="38556" xr:uid="{00000000-0005-0000-0000-0000F7950000}"/>
    <cellStyle name="20% - Accent1 4 2 7 5 2 3" xfId="38557" xr:uid="{00000000-0005-0000-0000-0000F8950000}"/>
    <cellStyle name="20% - Accent1 4 2 7 5 3" xfId="38558" xr:uid="{00000000-0005-0000-0000-0000F9950000}"/>
    <cellStyle name="20% - Accent1 4 2 7 5 3 2" xfId="38559" xr:uid="{00000000-0005-0000-0000-0000FA950000}"/>
    <cellStyle name="20% - Accent1 4 2 7 5 4" xfId="38560" xr:uid="{00000000-0005-0000-0000-0000FB950000}"/>
    <cellStyle name="20% - Accent1 4 2 7 6" xfId="38561" xr:uid="{00000000-0005-0000-0000-0000FC950000}"/>
    <cellStyle name="20% - Accent1 4 2 7 6 2" xfId="38562" xr:uid="{00000000-0005-0000-0000-0000FD950000}"/>
    <cellStyle name="20% - Accent1 4 2 7 6 2 2" xfId="38563" xr:uid="{00000000-0005-0000-0000-0000FE950000}"/>
    <cellStyle name="20% - Accent1 4 2 7 6 2 2 2" xfId="38564" xr:uid="{00000000-0005-0000-0000-0000FF950000}"/>
    <cellStyle name="20% - Accent1 4 2 7 6 2 3" xfId="38565" xr:uid="{00000000-0005-0000-0000-000000960000}"/>
    <cellStyle name="20% - Accent1 4 2 7 6 3" xfId="38566" xr:uid="{00000000-0005-0000-0000-000001960000}"/>
    <cellStyle name="20% - Accent1 4 2 7 6 3 2" xfId="38567" xr:uid="{00000000-0005-0000-0000-000002960000}"/>
    <cellStyle name="20% - Accent1 4 2 7 6 4" xfId="38568" xr:uid="{00000000-0005-0000-0000-000003960000}"/>
    <cellStyle name="20% - Accent1 4 2 7 7" xfId="38569" xr:uid="{00000000-0005-0000-0000-000004960000}"/>
    <cellStyle name="20% - Accent1 4 2 7 7 2" xfId="38570" xr:uid="{00000000-0005-0000-0000-000005960000}"/>
    <cellStyle name="20% - Accent1 4 2 7 7 2 2" xfId="38571" xr:uid="{00000000-0005-0000-0000-000006960000}"/>
    <cellStyle name="20% - Accent1 4 2 7 7 2 2 2" xfId="38572" xr:uid="{00000000-0005-0000-0000-000007960000}"/>
    <cellStyle name="20% - Accent1 4 2 7 7 2 3" xfId="38573" xr:uid="{00000000-0005-0000-0000-000008960000}"/>
    <cellStyle name="20% - Accent1 4 2 7 7 3" xfId="38574" xr:uid="{00000000-0005-0000-0000-000009960000}"/>
    <cellStyle name="20% - Accent1 4 2 7 7 3 2" xfId="38575" xr:uid="{00000000-0005-0000-0000-00000A960000}"/>
    <cellStyle name="20% - Accent1 4 2 7 7 4" xfId="38576" xr:uid="{00000000-0005-0000-0000-00000B960000}"/>
    <cellStyle name="20% - Accent1 4 2 7 8" xfId="38577" xr:uid="{00000000-0005-0000-0000-00000C960000}"/>
    <cellStyle name="20% - Accent1 4 2 7 8 2" xfId="38578" xr:uid="{00000000-0005-0000-0000-00000D960000}"/>
    <cellStyle name="20% - Accent1 4 2 7 8 2 2" xfId="38579" xr:uid="{00000000-0005-0000-0000-00000E960000}"/>
    <cellStyle name="20% - Accent1 4 2 7 8 3" xfId="38580" xr:uid="{00000000-0005-0000-0000-00000F960000}"/>
    <cellStyle name="20% - Accent1 4 2 7 9" xfId="38581" xr:uid="{00000000-0005-0000-0000-000010960000}"/>
    <cellStyle name="20% - Accent1 4 2 7 9 2" xfId="38582" xr:uid="{00000000-0005-0000-0000-000011960000}"/>
    <cellStyle name="20% - Accent1 4 2 7 9 2 2" xfId="38583" xr:uid="{00000000-0005-0000-0000-000012960000}"/>
    <cellStyle name="20% - Accent1 4 2 7 9 3" xfId="38584" xr:uid="{00000000-0005-0000-0000-000013960000}"/>
    <cellStyle name="20% - Accent1 4 2 8" xfId="38585" xr:uid="{00000000-0005-0000-0000-000014960000}"/>
    <cellStyle name="20% - Accent1 4 2 8 10" xfId="38586" xr:uid="{00000000-0005-0000-0000-000015960000}"/>
    <cellStyle name="20% - Accent1 4 2 8 10 2" xfId="38587" xr:uid="{00000000-0005-0000-0000-000016960000}"/>
    <cellStyle name="20% - Accent1 4 2 8 11" xfId="38588" xr:uid="{00000000-0005-0000-0000-000017960000}"/>
    <cellStyle name="20% - Accent1 4 2 8 2" xfId="38589" xr:uid="{00000000-0005-0000-0000-000018960000}"/>
    <cellStyle name="20% - Accent1 4 2 8 2 2" xfId="38590" xr:uid="{00000000-0005-0000-0000-000019960000}"/>
    <cellStyle name="20% - Accent1 4 2 8 2 2 2" xfId="38591" xr:uid="{00000000-0005-0000-0000-00001A960000}"/>
    <cellStyle name="20% - Accent1 4 2 8 2 2 2 2" xfId="38592" xr:uid="{00000000-0005-0000-0000-00001B960000}"/>
    <cellStyle name="20% - Accent1 4 2 8 2 2 2 2 2" xfId="38593" xr:uid="{00000000-0005-0000-0000-00001C960000}"/>
    <cellStyle name="20% - Accent1 4 2 8 2 2 2 3" xfId="38594" xr:uid="{00000000-0005-0000-0000-00001D960000}"/>
    <cellStyle name="20% - Accent1 4 2 8 2 2 3" xfId="38595" xr:uid="{00000000-0005-0000-0000-00001E960000}"/>
    <cellStyle name="20% - Accent1 4 2 8 2 2 3 2" xfId="38596" xr:uid="{00000000-0005-0000-0000-00001F960000}"/>
    <cellStyle name="20% - Accent1 4 2 8 2 2 4" xfId="38597" xr:uid="{00000000-0005-0000-0000-000020960000}"/>
    <cellStyle name="20% - Accent1 4 2 8 2 3" xfId="38598" xr:uid="{00000000-0005-0000-0000-000021960000}"/>
    <cellStyle name="20% - Accent1 4 2 8 2 3 2" xfId="38599" xr:uid="{00000000-0005-0000-0000-000022960000}"/>
    <cellStyle name="20% - Accent1 4 2 8 2 3 2 2" xfId="38600" xr:uid="{00000000-0005-0000-0000-000023960000}"/>
    <cellStyle name="20% - Accent1 4 2 8 2 3 2 2 2" xfId="38601" xr:uid="{00000000-0005-0000-0000-000024960000}"/>
    <cellStyle name="20% - Accent1 4 2 8 2 3 2 3" xfId="38602" xr:uid="{00000000-0005-0000-0000-000025960000}"/>
    <cellStyle name="20% - Accent1 4 2 8 2 3 3" xfId="38603" xr:uid="{00000000-0005-0000-0000-000026960000}"/>
    <cellStyle name="20% - Accent1 4 2 8 2 3 3 2" xfId="38604" xr:uid="{00000000-0005-0000-0000-000027960000}"/>
    <cellStyle name="20% - Accent1 4 2 8 2 3 4" xfId="38605" xr:uid="{00000000-0005-0000-0000-000028960000}"/>
    <cellStyle name="20% - Accent1 4 2 8 2 4" xfId="38606" xr:uid="{00000000-0005-0000-0000-000029960000}"/>
    <cellStyle name="20% - Accent1 4 2 8 2 4 2" xfId="38607" xr:uid="{00000000-0005-0000-0000-00002A960000}"/>
    <cellStyle name="20% - Accent1 4 2 8 2 4 2 2" xfId="38608" xr:uid="{00000000-0005-0000-0000-00002B960000}"/>
    <cellStyle name="20% - Accent1 4 2 8 2 4 2 2 2" xfId="38609" xr:uid="{00000000-0005-0000-0000-00002C960000}"/>
    <cellStyle name="20% - Accent1 4 2 8 2 4 2 3" xfId="38610" xr:uid="{00000000-0005-0000-0000-00002D960000}"/>
    <cellStyle name="20% - Accent1 4 2 8 2 4 3" xfId="38611" xr:uid="{00000000-0005-0000-0000-00002E960000}"/>
    <cellStyle name="20% - Accent1 4 2 8 2 4 3 2" xfId="38612" xr:uid="{00000000-0005-0000-0000-00002F960000}"/>
    <cellStyle name="20% - Accent1 4 2 8 2 4 4" xfId="38613" xr:uid="{00000000-0005-0000-0000-000030960000}"/>
    <cellStyle name="20% - Accent1 4 2 8 2 5" xfId="38614" xr:uid="{00000000-0005-0000-0000-000031960000}"/>
    <cellStyle name="20% - Accent1 4 2 8 2 5 2" xfId="38615" xr:uid="{00000000-0005-0000-0000-000032960000}"/>
    <cellStyle name="20% - Accent1 4 2 8 2 5 2 2" xfId="38616" xr:uid="{00000000-0005-0000-0000-000033960000}"/>
    <cellStyle name="20% - Accent1 4 2 8 2 5 3" xfId="38617" xr:uid="{00000000-0005-0000-0000-000034960000}"/>
    <cellStyle name="20% - Accent1 4 2 8 2 6" xfId="38618" xr:uid="{00000000-0005-0000-0000-000035960000}"/>
    <cellStyle name="20% - Accent1 4 2 8 2 6 2" xfId="38619" xr:uid="{00000000-0005-0000-0000-000036960000}"/>
    <cellStyle name="20% - Accent1 4 2 8 2 6 2 2" xfId="38620" xr:uid="{00000000-0005-0000-0000-000037960000}"/>
    <cellStyle name="20% - Accent1 4 2 8 2 6 3" xfId="38621" xr:uid="{00000000-0005-0000-0000-000038960000}"/>
    <cellStyle name="20% - Accent1 4 2 8 2 7" xfId="38622" xr:uid="{00000000-0005-0000-0000-000039960000}"/>
    <cellStyle name="20% - Accent1 4 2 8 2 7 2" xfId="38623" xr:uid="{00000000-0005-0000-0000-00003A960000}"/>
    <cellStyle name="20% - Accent1 4 2 8 2 8" xfId="38624" xr:uid="{00000000-0005-0000-0000-00003B960000}"/>
    <cellStyle name="20% - Accent1 4 2 8 2 8 2" xfId="38625" xr:uid="{00000000-0005-0000-0000-00003C960000}"/>
    <cellStyle name="20% - Accent1 4 2 8 2 9" xfId="38626" xr:uid="{00000000-0005-0000-0000-00003D960000}"/>
    <cellStyle name="20% - Accent1 4 2 8 3" xfId="38627" xr:uid="{00000000-0005-0000-0000-00003E960000}"/>
    <cellStyle name="20% - Accent1 4 2 8 3 2" xfId="38628" xr:uid="{00000000-0005-0000-0000-00003F960000}"/>
    <cellStyle name="20% - Accent1 4 2 8 3 2 2" xfId="38629" xr:uid="{00000000-0005-0000-0000-000040960000}"/>
    <cellStyle name="20% - Accent1 4 2 8 3 2 2 2" xfId="38630" xr:uid="{00000000-0005-0000-0000-000041960000}"/>
    <cellStyle name="20% - Accent1 4 2 8 3 2 2 2 2" xfId="38631" xr:uid="{00000000-0005-0000-0000-000042960000}"/>
    <cellStyle name="20% - Accent1 4 2 8 3 2 2 3" xfId="38632" xr:uid="{00000000-0005-0000-0000-000043960000}"/>
    <cellStyle name="20% - Accent1 4 2 8 3 2 3" xfId="38633" xr:uid="{00000000-0005-0000-0000-000044960000}"/>
    <cellStyle name="20% - Accent1 4 2 8 3 2 3 2" xfId="38634" xr:uid="{00000000-0005-0000-0000-000045960000}"/>
    <cellStyle name="20% - Accent1 4 2 8 3 2 4" xfId="38635" xr:uid="{00000000-0005-0000-0000-000046960000}"/>
    <cellStyle name="20% - Accent1 4 2 8 3 3" xfId="38636" xr:uid="{00000000-0005-0000-0000-000047960000}"/>
    <cellStyle name="20% - Accent1 4 2 8 3 3 2" xfId="38637" xr:uid="{00000000-0005-0000-0000-000048960000}"/>
    <cellStyle name="20% - Accent1 4 2 8 3 3 2 2" xfId="38638" xr:uid="{00000000-0005-0000-0000-000049960000}"/>
    <cellStyle name="20% - Accent1 4 2 8 3 3 2 2 2" xfId="38639" xr:uid="{00000000-0005-0000-0000-00004A960000}"/>
    <cellStyle name="20% - Accent1 4 2 8 3 3 2 3" xfId="38640" xr:uid="{00000000-0005-0000-0000-00004B960000}"/>
    <cellStyle name="20% - Accent1 4 2 8 3 3 3" xfId="38641" xr:uid="{00000000-0005-0000-0000-00004C960000}"/>
    <cellStyle name="20% - Accent1 4 2 8 3 3 3 2" xfId="38642" xr:uid="{00000000-0005-0000-0000-00004D960000}"/>
    <cellStyle name="20% - Accent1 4 2 8 3 3 4" xfId="38643" xr:uid="{00000000-0005-0000-0000-00004E960000}"/>
    <cellStyle name="20% - Accent1 4 2 8 3 4" xfId="38644" xr:uid="{00000000-0005-0000-0000-00004F960000}"/>
    <cellStyle name="20% - Accent1 4 2 8 3 4 2" xfId="38645" xr:uid="{00000000-0005-0000-0000-000050960000}"/>
    <cellStyle name="20% - Accent1 4 2 8 3 4 2 2" xfId="38646" xr:uid="{00000000-0005-0000-0000-000051960000}"/>
    <cellStyle name="20% - Accent1 4 2 8 3 4 2 2 2" xfId="38647" xr:uid="{00000000-0005-0000-0000-000052960000}"/>
    <cellStyle name="20% - Accent1 4 2 8 3 4 2 3" xfId="38648" xr:uid="{00000000-0005-0000-0000-000053960000}"/>
    <cellStyle name="20% - Accent1 4 2 8 3 4 3" xfId="38649" xr:uid="{00000000-0005-0000-0000-000054960000}"/>
    <cellStyle name="20% - Accent1 4 2 8 3 4 3 2" xfId="38650" xr:uid="{00000000-0005-0000-0000-000055960000}"/>
    <cellStyle name="20% - Accent1 4 2 8 3 4 4" xfId="38651" xr:uid="{00000000-0005-0000-0000-000056960000}"/>
    <cellStyle name="20% - Accent1 4 2 8 3 5" xfId="38652" xr:uid="{00000000-0005-0000-0000-000057960000}"/>
    <cellStyle name="20% - Accent1 4 2 8 3 5 2" xfId="38653" xr:uid="{00000000-0005-0000-0000-000058960000}"/>
    <cellStyle name="20% - Accent1 4 2 8 3 5 2 2" xfId="38654" xr:uid="{00000000-0005-0000-0000-000059960000}"/>
    <cellStyle name="20% - Accent1 4 2 8 3 5 3" xfId="38655" xr:uid="{00000000-0005-0000-0000-00005A960000}"/>
    <cellStyle name="20% - Accent1 4 2 8 3 6" xfId="38656" xr:uid="{00000000-0005-0000-0000-00005B960000}"/>
    <cellStyle name="20% - Accent1 4 2 8 3 6 2" xfId="38657" xr:uid="{00000000-0005-0000-0000-00005C960000}"/>
    <cellStyle name="20% - Accent1 4 2 8 3 6 2 2" xfId="38658" xr:uid="{00000000-0005-0000-0000-00005D960000}"/>
    <cellStyle name="20% - Accent1 4 2 8 3 6 3" xfId="38659" xr:uid="{00000000-0005-0000-0000-00005E960000}"/>
    <cellStyle name="20% - Accent1 4 2 8 3 7" xfId="38660" xr:uid="{00000000-0005-0000-0000-00005F960000}"/>
    <cellStyle name="20% - Accent1 4 2 8 3 7 2" xfId="38661" xr:uid="{00000000-0005-0000-0000-000060960000}"/>
    <cellStyle name="20% - Accent1 4 2 8 3 8" xfId="38662" xr:uid="{00000000-0005-0000-0000-000061960000}"/>
    <cellStyle name="20% - Accent1 4 2 8 3 8 2" xfId="38663" xr:uid="{00000000-0005-0000-0000-000062960000}"/>
    <cellStyle name="20% - Accent1 4 2 8 3 9" xfId="38664" xr:uid="{00000000-0005-0000-0000-000063960000}"/>
    <cellStyle name="20% - Accent1 4 2 8 4" xfId="38665" xr:uid="{00000000-0005-0000-0000-000064960000}"/>
    <cellStyle name="20% - Accent1 4 2 8 4 2" xfId="38666" xr:uid="{00000000-0005-0000-0000-000065960000}"/>
    <cellStyle name="20% - Accent1 4 2 8 4 2 2" xfId="38667" xr:uid="{00000000-0005-0000-0000-000066960000}"/>
    <cellStyle name="20% - Accent1 4 2 8 4 2 2 2" xfId="38668" xr:uid="{00000000-0005-0000-0000-000067960000}"/>
    <cellStyle name="20% - Accent1 4 2 8 4 2 3" xfId="38669" xr:uid="{00000000-0005-0000-0000-000068960000}"/>
    <cellStyle name="20% - Accent1 4 2 8 4 3" xfId="38670" xr:uid="{00000000-0005-0000-0000-000069960000}"/>
    <cellStyle name="20% - Accent1 4 2 8 4 3 2" xfId="38671" xr:uid="{00000000-0005-0000-0000-00006A960000}"/>
    <cellStyle name="20% - Accent1 4 2 8 4 4" xfId="38672" xr:uid="{00000000-0005-0000-0000-00006B960000}"/>
    <cellStyle name="20% - Accent1 4 2 8 5" xfId="38673" xr:uid="{00000000-0005-0000-0000-00006C960000}"/>
    <cellStyle name="20% - Accent1 4 2 8 5 2" xfId="38674" xr:uid="{00000000-0005-0000-0000-00006D960000}"/>
    <cellStyle name="20% - Accent1 4 2 8 5 2 2" xfId="38675" xr:uid="{00000000-0005-0000-0000-00006E960000}"/>
    <cellStyle name="20% - Accent1 4 2 8 5 2 2 2" xfId="38676" xr:uid="{00000000-0005-0000-0000-00006F960000}"/>
    <cellStyle name="20% - Accent1 4 2 8 5 2 3" xfId="38677" xr:uid="{00000000-0005-0000-0000-000070960000}"/>
    <cellStyle name="20% - Accent1 4 2 8 5 3" xfId="38678" xr:uid="{00000000-0005-0000-0000-000071960000}"/>
    <cellStyle name="20% - Accent1 4 2 8 5 3 2" xfId="38679" xr:uid="{00000000-0005-0000-0000-000072960000}"/>
    <cellStyle name="20% - Accent1 4 2 8 5 4" xfId="38680" xr:uid="{00000000-0005-0000-0000-000073960000}"/>
    <cellStyle name="20% - Accent1 4 2 8 6" xfId="38681" xr:uid="{00000000-0005-0000-0000-000074960000}"/>
    <cellStyle name="20% - Accent1 4 2 8 6 2" xfId="38682" xr:uid="{00000000-0005-0000-0000-000075960000}"/>
    <cellStyle name="20% - Accent1 4 2 8 6 2 2" xfId="38683" xr:uid="{00000000-0005-0000-0000-000076960000}"/>
    <cellStyle name="20% - Accent1 4 2 8 6 2 2 2" xfId="38684" xr:uid="{00000000-0005-0000-0000-000077960000}"/>
    <cellStyle name="20% - Accent1 4 2 8 6 2 3" xfId="38685" xr:uid="{00000000-0005-0000-0000-000078960000}"/>
    <cellStyle name="20% - Accent1 4 2 8 6 3" xfId="38686" xr:uid="{00000000-0005-0000-0000-000079960000}"/>
    <cellStyle name="20% - Accent1 4 2 8 6 3 2" xfId="38687" xr:uid="{00000000-0005-0000-0000-00007A960000}"/>
    <cellStyle name="20% - Accent1 4 2 8 6 4" xfId="38688" xr:uid="{00000000-0005-0000-0000-00007B960000}"/>
    <cellStyle name="20% - Accent1 4 2 8 7" xfId="38689" xr:uid="{00000000-0005-0000-0000-00007C960000}"/>
    <cellStyle name="20% - Accent1 4 2 8 7 2" xfId="38690" xr:uid="{00000000-0005-0000-0000-00007D960000}"/>
    <cellStyle name="20% - Accent1 4 2 8 7 2 2" xfId="38691" xr:uid="{00000000-0005-0000-0000-00007E960000}"/>
    <cellStyle name="20% - Accent1 4 2 8 7 3" xfId="38692" xr:uid="{00000000-0005-0000-0000-00007F960000}"/>
    <cellStyle name="20% - Accent1 4 2 8 8" xfId="38693" xr:uid="{00000000-0005-0000-0000-000080960000}"/>
    <cellStyle name="20% - Accent1 4 2 8 8 2" xfId="38694" xr:uid="{00000000-0005-0000-0000-000081960000}"/>
    <cellStyle name="20% - Accent1 4 2 8 8 2 2" xfId="38695" xr:uid="{00000000-0005-0000-0000-000082960000}"/>
    <cellStyle name="20% - Accent1 4 2 8 8 3" xfId="38696" xr:uid="{00000000-0005-0000-0000-000083960000}"/>
    <cellStyle name="20% - Accent1 4 2 8 9" xfId="38697" xr:uid="{00000000-0005-0000-0000-000084960000}"/>
    <cellStyle name="20% - Accent1 4 2 8 9 2" xfId="38698" xr:uid="{00000000-0005-0000-0000-000085960000}"/>
    <cellStyle name="20% - Accent1 4 2 9" xfId="38699" xr:uid="{00000000-0005-0000-0000-000086960000}"/>
    <cellStyle name="20% - Accent1 4 2 9 10" xfId="38700" xr:uid="{00000000-0005-0000-0000-000087960000}"/>
    <cellStyle name="20% - Accent1 4 2 9 10 2" xfId="38701" xr:uid="{00000000-0005-0000-0000-000088960000}"/>
    <cellStyle name="20% - Accent1 4 2 9 11" xfId="38702" xr:uid="{00000000-0005-0000-0000-000089960000}"/>
    <cellStyle name="20% - Accent1 4 2 9 2" xfId="38703" xr:uid="{00000000-0005-0000-0000-00008A960000}"/>
    <cellStyle name="20% - Accent1 4 2 9 2 2" xfId="38704" xr:uid="{00000000-0005-0000-0000-00008B960000}"/>
    <cellStyle name="20% - Accent1 4 2 9 2 2 2" xfId="38705" xr:uid="{00000000-0005-0000-0000-00008C960000}"/>
    <cellStyle name="20% - Accent1 4 2 9 2 2 2 2" xfId="38706" xr:uid="{00000000-0005-0000-0000-00008D960000}"/>
    <cellStyle name="20% - Accent1 4 2 9 2 2 2 2 2" xfId="38707" xr:uid="{00000000-0005-0000-0000-00008E960000}"/>
    <cellStyle name="20% - Accent1 4 2 9 2 2 2 3" xfId="38708" xr:uid="{00000000-0005-0000-0000-00008F960000}"/>
    <cellStyle name="20% - Accent1 4 2 9 2 2 3" xfId="38709" xr:uid="{00000000-0005-0000-0000-000090960000}"/>
    <cellStyle name="20% - Accent1 4 2 9 2 2 3 2" xfId="38710" xr:uid="{00000000-0005-0000-0000-000091960000}"/>
    <cellStyle name="20% - Accent1 4 2 9 2 2 4" xfId="38711" xr:uid="{00000000-0005-0000-0000-000092960000}"/>
    <cellStyle name="20% - Accent1 4 2 9 2 3" xfId="38712" xr:uid="{00000000-0005-0000-0000-000093960000}"/>
    <cellStyle name="20% - Accent1 4 2 9 2 3 2" xfId="38713" xr:uid="{00000000-0005-0000-0000-000094960000}"/>
    <cellStyle name="20% - Accent1 4 2 9 2 3 2 2" xfId="38714" xr:uid="{00000000-0005-0000-0000-000095960000}"/>
    <cellStyle name="20% - Accent1 4 2 9 2 3 2 2 2" xfId="38715" xr:uid="{00000000-0005-0000-0000-000096960000}"/>
    <cellStyle name="20% - Accent1 4 2 9 2 3 2 3" xfId="38716" xr:uid="{00000000-0005-0000-0000-000097960000}"/>
    <cellStyle name="20% - Accent1 4 2 9 2 3 3" xfId="38717" xr:uid="{00000000-0005-0000-0000-000098960000}"/>
    <cellStyle name="20% - Accent1 4 2 9 2 3 3 2" xfId="38718" xr:uid="{00000000-0005-0000-0000-000099960000}"/>
    <cellStyle name="20% - Accent1 4 2 9 2 3 4" xfId="38719" xr:uid="{00000000-0005-0000-0000-00009A960000}"/>
    <cellStyle name="20% - Accent1 4 2 9 2 4" xfId="38720" xr:uid="{00000000-0005-0000-0000-00009B960000}"/>
    <cellStyle name="20% - Accent1 4 2 9 2 4 2" xfId="38721" xr:uid="{00000000-0005-0000-0000-00009C960000}"/>
    <cellStyle name="20% - Accent1 4 2 9 2 4 2 2" xfId="38722" xr:uid="{00000000-0005-0000-0000-00009D960000}"/>
    <cellStyle name="20% - Accent1 4 2 9 2 4 2 2 2" xfId="38723" xr:uid="{00000000-0005-0000-0000-00009E960000}"/>
    <cellStyle name="20% - Accent1 4 2 9 2 4 2 3" xfId="38724" xr:uid="{00000000-0005-0000-0000-00009F960000}"/>
    <cellStyle name="20% - Accent1 4 2 9 2 4 3" xfId="38725" xr:uid="{00000000-0005-0000-0000-0000A0960000}"/>
    <cellStyle name="20% - Accent1 4 2 9 2 4 3 2" xfId="38726" xr:uid="{00000000-0005-0000-0000-0000A1960000}"/>
    <cellStyle name="20% - Accent1 4 2 9 2 4 4" xfId="38727" xr:uid="{00000000-0005-0000-0000-0000A2960000}"/>
    <cellStyle name="20% - Accent1 4 2 9 2 5" xfId="38728" xr:uid="{00000000-0005-0000-0000-0000A3960000}"/>
    <cellStyle name="20% - Accent1 4 2 9 2 5 2" xfId="38729" xr:uid="{00000000-0005-0000-0000-0000A4960000}"/>
    <cellStyle name="20% - Accent1 4 2 9 2 5 2 2" xfId="38730" xr:uid="{00000000-0005-0000-0000-0000A5960000}"/>
    <cellStyle name="20% - Accent1 4 2 9 2 5 3" xfId="38731" xr:uid="{00000000-0005-0000-0000-0000A6960000}"/>
    <cellStyle name="20% - Accent1 4 2 9 2 6" xfId="38732" xr:uid="{00000000-0005-0000-0000-0000A7960000}"/>
    <cellStyle name="20% - Accent1 4 2 9 2 6 2" xfId="38733" xr:uid="{00000000-0005-0000-0000-0000A8960000}"/>
    <cellStyle name="20% - Accent1 4 2 9 2 6 2 2" xfId="38734" xr:uid="{00000000-0005-0000-0000-0000A9960000}"/>
    <cellStyle name="20% - Accent1 4 2 9 2 6 3" xfId="38735" xr:uid="{00000000-0005-0000-0000-0000AA960000}"/>
    <cellStyle name="20% - Accent1 4 2 9 2 7" xfId="38736" xr:uid="{00000000-0005-0000-0000-0000AB960000}"/>
    <cellStyle name="20% - Accent1 4 2 9 2 7 2" xfId="38737" xr:uid="{00000000-0005-0000-0000-0000AC960000}"/>
    <cellStyle name="20% - Accent1 4 2 9 2 8" xfId="38738" xr:uid="{00000000-0005-0000-0000-0000AD960000}"/>
    <cellStyle name="20% - Accent1 4 2 9 2 8 2" xfId="38739" xr:uid="{00000000-0005-0000-0000-0000AE960000}"/>
    <cellStyle name="20% - Accent1 4 2 9 2 9" xfId="38740" xr:uid="{00000000-0005-0000-0000-0000AF960000}"/>
    <cellStyle name="20% - Accent1 4 2 9 3" xfId="38741" xr:uid="{00000000-0005-0000-0000-0000B0960000}"/>
    <cellStyle name="20% - Accent1 4 2 9 3 2" xfId="38742" xr:uid="{00000000-0005-0000-0000-0000B1960000}"/>
    <cellStyle name="20% - Accent1 4 2 9 3 2 2" xfId="38743" xr:uid="{00000000-0005-0000-0000-0000B2960000}"/>
    <cellStyle name="20% - Accent1 4 2 9 3 2 2 2" xfId="38744" xr:uid="{00000000-0005-0000-0000-0000B3960000}"/>
    <cellStyle name="20% - Accent1 4 2 9 3 2 2 2 2" xfId="38745" xr:uid="{00000000-0005-0000-0000-0000B4960000}"/>
    <cellStyle name="20% - Accent1 4 2 9 3 2 2 3" xfId="38746" xr:uid="{00000000-0005-0000-0000-0000B5960000}"/>
    <cellStyle name="20% - Accent1 4 2 9 3 2 3" xfId="38747" xr:uid="{00000000-0005-0000-0000-0000B6960000}"/>
    <cellStyle name="20% - Accent1 4 2 9 3 2 3 2" xfId="38748" xr:uid="{00000000-0005-0000-0000-0000B7960000}"/>
    <cellStyle name="20% - Accent1 4 2 9 3 2 4" xfId="38749" xr:uid="{00000000-0005-0000-0000-0000B8960000}"/>
    <cellStyle name="20% - Accent1 4 2 9 3 3" xfId="38750" xr:uid="{00000000-0005-0000-0000-0000B9960000}"/>
    <cellStyle name="20% - Accent1 4 2 9 3 3 2" xfId="38751" xr:uid="{00000000-0005-0000-0000-0000BA960000}"/>
    <cellStyle name="20% - Accent1 4 2 9 3 3 2 2" xfId="38752" xr:uid="{00000000-0005-0000-0000-0000BB960000}"/>
    <cellStyle name="20% - Accent1 4 2 9 3 3 2 2 2" xfId="38753" xr:uid="{00000000-0005-0000-0000-0000BC960000}"/>
    <cellStyle name="20% - Accent1 4 2 9 3 3 2 3" xfId="38754" xr:uid="{00000000-0005-0000-0000-0000BD960000}"/>
    <cellStyle name="20% - Accent1 4 2 9 3 3 3" xfId="38755" xr:uid="{00000000-0005-0000-0000-0000BE960000}"/>
    <cellStyle name="20% - Accent1 4 2 9 3 3 3 2" xfId="38756" xr:uid="{00000000-0005-0000-0000-0000BF960000}"/>
    <cellStyle name="20% - Accent1 4 2 9 3 3 4" xfId="38757" xr:uid="{00000000-0005-0000-0000-0000C0960000}"/>
    <cellStyle name="20% - Accent1 4 2 9 3 4" xfId="38758" xr:uid="{00000000-0005-0000-0000-0000C1960000}"/>
    <cellStyle name="20% - Accent1 4 2 9 3 4 2" xfId="38759" xr:uid="{00000000-0005-0000-0000-0000C2960000}"/>
    <cellStyle name="20% - Accent1 4 2 9 3 4 2 2" xfId="38760" xr:uid="{00000000-0005-0000-0000-0000C3960000}"/>
    <cellStyle name="20% - Accent1 4 2 9 3 4 2 2 2" xfId="38761" xr:uid="{00000000-0005-0000-0000-0000C4960000}"/>
    <cellStyle name="20% - Accent1 4 2 9 3 4 2 3" xfId="38762" xr:uid="{00000000-0005-0000-0000-0000C5960000}"/>
    <cellStyle name="20% - Accent1 4 2 9 3 4 3" xfId="38763" xr:uid="{00000000-0005-0000-0000-0000C6960000}"/>
    <cellStyle name="20% - Accent1 4 2 9 3 4 3 2" xfId="38764" xr:uid="{00000000-0005-0000-0000-0000C7960000}"/>
    <cellStyle name="20% - Accent1 4 2 9 3 4 4" xfId="38765" xr:uid="{00000000-0005-0000-0000-0000C8960000}"/>
    <cellStyle name="20% - Accent1 4 2 9 3 5" xfId="38766" xr:uid="{00000000-0005-0000-0000-0000C9960000}"/>
    <cellStyle name="20% - Accent1 4 2 9 3 5 2" xfId="38767" xr:uid="{00000000-0005-0000-0000-0000CA960000}"/>
    <cellStyle name="20% - Accent1 4 2 9 3 5 2 2" xfId="38768" xr:uid="{00000000-0005-0000-0000-0000CB960000}"/>
    <cellStyle name="20% - Accent1 4 2 9 3 5 3" xfId="38769" xr:uid="{00000000-0005-0000-0000-0000CC960000}"/>
    <cellStyle name="20% - Accent1 4 2 9 3 6" xfId="38770" xr:uid="{00000000-0005-0000-0000-0000CD960000}"/>
    <cellStyle name="20% - Accent1 4 2 9 3 6 2" xfId="38771" xr:uid="{00000000-0005-0000-0000-0000CE960000}"/>
    <cellStyle name="20% - Accent1 4 2 9 3 6 2 2" xfId="38772" xr:uid="{00000000-0005-0000-0000-0000CF960000}"/>
    <cellStyle name="20% - Accent1 4 2 9 3 6 3" xfId="38773" xr:uid="{00000000-0005-0000-0000-0000D0960000}"/>
    <cellStyle name="20% - Accent1 4 2 9 3 7" xfId="38774" xr:uid="{00000000-0005-0000-0000-0000D1960000}"/>
    <cellStyle name="20% - Accent1 4 2 9 3 7 2" xfId="38775" xr:uid="{00000000-0005-0000-0000-0000D2960000}"/>
    <cellStyle name="20% - Accent1 4 2 9 3 8" xfId="38776" xr:uid="{00000000-0005-0000-0000-0000D3960000}"/>
    <cellStyle name="20% - Accent1 4 2 9 3 8 2" xfId="38777" xr:uid="{00000000-0005-0000-0000-0000D4960000}"/>
    <cellStyle name="20% - Accent1 4 2 9 3 9" xfId="38778" xr:uid="{00000000-0005-0000-0000-0000D5960000}"/>
    <cellStyle name="20% - Accent1 4 2 9 4" xfId="38779" xr:uid="{00000000-0005-0000-0000-0000D6960000}"/>
    <cellStyle name="20% - Accent1 4 2 9 4 2" xfId="38780" xr:uid="{00000000-0005-0000-0000-0000D7960000}"/>
    <cellStyle name="20% - Accent1 4 2 9 4 2 2" xfId="38781" xr:uid="{00000000-0005-0000-0000-0000D8960000}"/>
    <cellStyle name="20% - Accent1 4 2 9 4 2 2 2" xfId="38782" xr:uid="{00000000-0005-0000-0000-0000D9960000}"/>
    <cellStyle name="20% - Accent1 4 2 9 4 2 3" xfId="38783" xr:uid="{00000000-0005-0000-0000-0000DA960000}"/>
    <cellStyle name="20% - Accent1 4 2 9 4 3" xfId="38784" xr:uid="{00000000-0005-0000-0000-0000DB960000}"/>
    <cellStyle name="20% - Accent1 4 2 9 4 3 2" xfId="38785" xr:uid="{00000000-0005-0000-0000-0000DC960000}"/>
    <cellStyle name="20% - Accent1 4 2 9 4 4" xfId="38786" xr:uid="{00000000-0005-0000-0000-0000DD960000}"/>
    <cellStyle name="20% - Accent1 4 2 9 5" xfId="38787" xr:uid="{00000000-0005-0000-0000-0000DE960000}"/>
    <cellStyle name="20% - Accent1 4 2 9 5 2" xfId="38788" xr:uid="{00000000-0005-0000-0000-0000DF960000}"/>
    <cellStyle name="20% - Accent1 4 2 9 5 2 2" xfId="38789" xr:uid="{00000000-0005-0000-0000-0000E0960000}"/>
    <cellStyle name="20% - Accent1 4 2 9 5 2 2 2" xfId="38790" xr:uid="{00000000-0005-0000-0000-0000E1960000}"/>
    <cellStyle name="20% - Accent1 4 2 9 5 2 3" xfId="38791" xr:uid="{00000000-0005-0000-0000-0000E2960000}"/>
    <cellStyle name="20% - Accent1 4 2 9 5 3" xfId="38792" xr:uid="{00000000-0005-0000-0000-0000E3960000}"/>
    <cellStyle name="20% - Accent1 4 2 9 5 3 2" xfId="38793" xr:uid="{00000000-0005-0000-0000-0000E4960000}"/>
    <cellStyle name="20% - Accent1 4 2 9 5 4" xfId="38794" xr:uid="{00000000-0005-0000-0000-0000E5960000}"/>
    <cellStyle name="20% - Accent1 4 2 9 6" xfId="38795" xr:uid="{00000000-0005-0000-0000-0000E6960000}"/>
    <cellStyle name="20% - Accent1 4 2 9 6 2" xfId="38796" xr:uid="{00000000-0005-0000-0000-0000E7960000}"/>
    <cellStyle name="20% - Accent1 4 2 9 6 2 2" xfId="38797" xr:uid="{00000000-0005-0000-0000-0000E8960000}"/>
    <cellStyle name="20% - Accent1 4 2 9 6 2 2 2" xfId="38798" xr:uid="{00000000-0005-0000-0000-0000E9960000}"/>
    <cellStyle name="20% - Accent1 4 2 9 6 2 3" xfId="38799" xr:uid="{00000000-0005-0000-0000-0000EA960000}"/>
    <cellStyle name="20% - Accent1 4 2 9 6 3" xfId="38800" xr:uid="{00000000-0005-0000-0000-0000EB960000}"/>
    <cellStyle name="20% - Accent1 4 2 9 6 3 2" xfId="38801" xr:uid="{00000000-0005-0000-0000-0000EC960000}"/>
    <cellStyle name="20% - Accent1 4 2 9 6 4" xfId="38802" xr:uid="{00000000-0005-0000-0000-0000ED960000}"/>
    <cellStyle name="20% - Accent1 4 2 9 7" xfId="38803" xr:uid="{00000000-0005-0000-0000-0000EE960000}"/>
    <cellStyle name="20% - Accent1 4 2 9 7 2" xfId="38804" xr:uid="{00000000-0005-0000-0000-0000EF960000}"/>
    <cellStyle name="20% - Accent1 4 2 9 7 2 2" xfId="38805" xr:uid="{00000000-0005-0000-0000-0000F0960000}"/>
    <cellStyle name="20% - Accent1 4 2 9 7 3" xfId="38806" xr:uid="{00000000-0005-0000-0000-0000F1960000}"/>
    <cellStyle name="20% - Accent1 4 2 9 8" xfId="38807" xr:uid="{00000000-0005-0000-0000-0000F2960000}"/>
    <cellStyle name="20% - Accent1 4 2 9 8 2" xfId="38808" xr:uid="{00000000-0005-0000-0000-0000F3960000}"/>
    <cellStyle name="20% - Accent1 4 2 9 8 2 2" xfId="38809" xr:uid="{00000000-0005-0000-0000-0000F4960000}"/>
    <cellStyle name="20% - Accent1 4 2 9 8 3" xfId="38810" xr:uid="{00000000-0005-0000-0000-0000F5960000}"/>
    <cellStyle name="20% - Accent1 4 2 9 9" xfId="38811" xr:uid="{00000000-0005-0000-0000-0000F6960000}"/>
    <cellStyle name="20% - Accent1 4 2 9 9 2" xfId="38812" xr:uid="{00000000-0005-0000-0000-0000F7960000}"/>
    <cellStyle name="20% - Accent1 4 20" xfId="38813" xr:uid="{00000000-0005-0000-0000-0000F8960000}"/>
    <cellStyle name="20% - Accent1 4 20 2" xfId="38814" xr:uid="{00000000-0005-0000-0000-0000F9960000}"/>
    <cellStyle name="20% - Accent1 4 21" xfId="38815" xr:uid="{00000000-0005-0000-0000-0000FA960000}"/>
    <cellStyle name="20% - Accent1 4 3" xfId="38816" xr:uid="{00000000-0005-0000-0000-0000FB960000}"/>
    <cellStyle name="20% - Accent1 4 3 10" xfId="38817" xr:uid="{00000000-0005-0000-0000-0000FC960000}"/>
    <cellStyle name="20% - Accent1 4 3 10 2" xfId="38818" xr:uid="{00000000-0005-0000-0000-0000FD960000}"/>
    <cellStyle name="20% - Accent1 4 3 10 2 2" xfId="38819" xr:uid="{00000000-0005-0000-0000-0000FE960000}"/>
    <cellStyle name="20% - Accent1 4 3 10 2 2 2" xfId="38820" xr:uid="{00000000-0005-0000-0000-0000FF960000}"/>
    <cellStyle name="20% - Accent1 4 3 10 2 3" xfId="38821" xr:uid="{00000000-0005-0000-0000-000000970000}"/>
    <cellStyle name="20% - Accent1 4 3 10 3" xfId="38822" xr:uid="{00000000-0005-0000-0000-000001970000}"/>
    <cellStyle name="20% - Accent1 4 3 10 3 2" xfId="38823" xr:uid="{00000000-0005-0000-0000-000002970000}"/>
    <cellStyle name="20% - Accent1 4 3 10 4" xfId="38824" xr:uid="{00000000-0005-0000-0000-000003970000}"/>
    <cellStyle name="20% - Accent1 4 3 11" xfId="38825" xr:uid="{00000000-0005-0000-0000-000004970000}"/>
    <cellStyle name="20% - Accent1 4 3 11 2" xfId="38826" xr:uid="{00000000-0005-0000-0000-000005970000}"/>
    <cellStyle name="20% - Accent1 4 3 11 2 2" xfId="38827" xr:uid="{00000000-0005-0000-0000-000006970000}"/>
    <cellStyle name="20% - Accent1 4 3 11 2 2 2" xfId="38828" xr:uid="{00000000-0005-0000-0000-000007970000}"/>
    <cellStyle name="20% - Accent1 4 3 11 2 3" xfId="38829" xr:uid="{00000000-0005-0000-0000-000008970000}"/>
    <cellStyle name="20% - Accent1 4 3 11 3" xfId="38830" xr:uid="{00000000-0005-0000-0000-000009970000}"/>
    <cellStyle name="20% - Accent1 4 3 11 3 2" xfId="38831" xr:uid="{00000000-0005-0000-0000-00000A970000}"/>
    <cellStyle name="20% - Accent1 4 3 11 4" xfId="38832" xr:uid="{00000000-0005-0000-0000-00000B970000}"/>
    <cellStyle name="20% - Accent1 4 3 12" xfId="38833" xr:uid="{00000000-0005-0000-0000-00000C970000}"/>
    <cellStyle name="20% - Accent1 4 3 12 2" xfId="38834" xr:uid="{00000000-0005-0000-0000-00000D970000}"/>
    <cellStyle name="20% - Accent1 4 3 12 2 2" xfId="38835" xr:uid="{00000000-0005-0000-0000-00000E970000}"/>
    <cellStyle name="20% - Accent1 4 3 12 3" xfId="38836" xr:uid="{00000000-0005-0000-0000-00000F970000}"/>
    <cellStyle name="20% - Accent1 4 3 13" xfId="38837" xr:uid="{00000000-0005-0000-0000-000010970000}"/>
    <cellStyle name="20% - Accent1 4 3 13 2" xfId="38838" xr:uid="{00000000-0005-0000-0000-000011970000}"/>
    <cellStyle name="20% - Accent1 4 3 13 2 2" xfId="38839" xr:uid="{00000000-0005-0000-0000-000012970000}"/>
    <cellStyle name="20% - Accent1 4 3 13 3" xfId="38840" xr:uid="{00000000-0005-0000-0000-000013970000}"/>
    <cellStyle name="20% - Accent1 4 3 14" xfId="38841" xr:uid="{00000000-0005-0000-0000-000014970000}"/>
    <cellStyle name="20% - Accent1 4 3 14 2" xfId="38842" xr:uid="{00000000-0005-0000-0000-000015970000}"/>
    <cellStyle name="20% - Accent1 4 3 15" xfId="38843" xr:uid="{00000000-0005-0000-0000-000016970000}"/>
    <cellStyle name="20% - Accent1 4 3 15 2" xfId="38844" xr:uid="{00000000-0005-0000-0000-000017970000}"/>
    <cellStyle name="20% - Accent1 4 3 16" xfId="38845" xr:uid="{00000000-0005-0000-0000-000018970000}"/>
    <cellStyle name="20% - Accent1 4 3 2" xfId="38846" xr:uid="{00000000-0005-0000-0000-000019970000}"/>
    <cellStyle name="20% - Accent1 4 3 2 10" xfId="38847" xr:uid="{00000000-0005-0000-0000-00001A970000}"/>
    <cellStyle name="20% - Accent1 4 3 2 10 2" xfId="38848" xr:uid="{00000000-0005-0000-0000-00001B970000}"/>
    <cellStyle name="20% - Accent1 4 3 2 10 2 2" xfId="38849" xr:uid="{00000000-0005-0000-0000-00001C970000}"/>
    <cellStyle name="20% - Accent1 4 3 2 10 2 2 2" xfId="38850" xr:uid="{00000000-0005-0000-0000-00001D970000}"/>
    <cellStyle name="20% - Accent1 4 3 2 10 2 3" xfId="38851" xr:uid="{00000000-0005-0000-0000-00001E970000}"/>
    <cellStyle name="20% - Accent1 4 3 2 10 3" xfId="38852" xr:uid="{00000000-0005-0000-0000-00001F970000}"/>
    <cellStyle name="20% - Accent1 4 3 2 10 3 2" xfId="38853" xr:uid="{00000000-0005-0000-0000-000020970000}"/>
    <cellStyle name="20% - Accent1 4 3 2 10 4" xfId="38854" xr:uid="{00000000-0005-0000-0000-000021970000}"/>
    <cellStyle name="20% - Accent1 4 3 2 11" xfId="38855" xr:uid="{00000000-0005-0000-0000-000022970000}"/>
    <cellStyle name="20% - Accent1 4 3 2 11 2" xfId="38856" xr:uid="{00000000-0005-0000-0000-000023970000}"/>
    <cellStyle name="20% - Accent1 4 3 2 11 2 2" xfId="38857" xr:uid="{00000000-0005-0000-0000-000024970000}"/>
    <cellStyle name="20% - Accent1 4 3 2 11 3" xfId="38858" xr:uid="{00000000-0005-0000-0000-000025970000}"/>
    <cellStyle name="20% - Accent1 4 3 2 12" xfId="38859" xr:uid="{00000000-0005-0000-0000-000026970000}"/>
    <cellStyle name="20% - Accent1 4 3 2 12 2" xfId="38860" xr:uid="{00000000-0005-0000-0000-000027970000}"/>
    <cellStyle name="20% - Accent1 4 3 2 12 2 2" xfId="38861" xr:uid="{00000000-0005-0000-0000-000028970000}"/>
    <cellStyle name="20% - Accent1 4 3 2 12 3" xfId="38862" xr:uid="{00000000-0005-0000-0000-000029970000}"/>
    <cellStyle name="20% - Accent1 4 3 2 13" xfId="38863" xr:uid="{00000000-0005-0000-0000-00002A970000}"/>
    <cellStyle name="20% - Accent1 4 3 2 13 2" xfId="38864" xr:uid="{00000000-0005-0000-0000-00002B970000}"/>
    <cellStyle name="20% - Accent1 4 3 2 14" xfId="38865" xr:uid="{00000000-0005-0000-0000-00002C970000}"/>
    <cellStyle name="20% - Accent1 4 3 2 14 2" xfId="38866" xr:uid="{00000000-0005-0000-0000-00002D970000}"/>
    <cellStyle name="20% - Accent1 4 3 2 15" xfId="38867" xr:uid="{00000000-0005-0000-0000-00002E970000}"/>
    <cellStyle name="20% - Accent1 4 3 2 2" xfId="38868" xr:uid="{00000000-0005-0000-0000-00002F970000}"/>
    <cellStyle name="20% - Accent1 4 3 2 2 10" xfId="38869" xr:uid="{00000000-0005-0000-0000-000030970000}"/>
    <cellStyle name="20% - Accent1 4 3 2 2 10 2" xfId="38870" xr:uid="{00000000-0005-0000-0000-000031970000}"/>
    <cellStyle name="20% - Accent1 4 3 2 2 10 2 2" xfId="38871" xr:uid="{00000000-0005-0000-0000-000032970000}"/>
    <cellStyle name="20% - Accent1 4 3 2 2 10 3" xfId="38872" xr:uid="{00000000-0005-0000-0000-000033970000}"/>
    <cellStyle name="20% - Accent1 4 3 2 2 11" xfId="38873" xr:uid="{00000000-0005-0000-0000-000034970000}"/>
    <cellStyle name="20% - Accent1 4 3 2 2 11 2" xfId="38874" xr:uid="{00000000-0005-0000-0000-000035970000}"/>
    <cellStyle name="20% - Accent1 4 3 2 2 11 2 2" xfId="38875" xr:uid="{00000000-0005-0000-0000-000036970000}"/>
    <cellStyle name="20% - Accent1 4 3 2 2 11 3" xfId="38876" xr:uid="{00000000-0005-0000-0000-000037970000}"/>
    <cellStyle name="20% - Accent1 4 3 2 2 12" xfId="38877" xr:uid="{00000000-0005-0000-0000-000038970000}"/>
    <cellStyle name="20% - Accent1 4 3 2 2 12 2" xfId="38878" xr:uid="{00000000-0005-0000-0000-000039970000}"/>
    <cellStyle name="20% - Accent1 4 3 2 2 13" xfId="38879" xr:uid="{00000000-0005-0000-0000-00003A970000}"/>
    <cellStyle name="20% - Accent1 4 3 2 2 13 2" xfId="38880" xr:uid="{00000000-0005-0000-0000-00003B970000}"/>
    <cellStyle name="20% - Accent1 4 3 2 2 14" xfId="38881" xr:uid="{00000000-0005-0000-0000-00003C970000}"/>
    <cellStyle name="20% - Accent1 4 3 2 2 2" xfId="38882" xr:uid="{00000000-0005-0000-0000-00003D970000}"/>
    <cellStyle name="20% - Accent1 4 3 2 2 2 10" xfId="38883" xr:uid="{00000000-0005-0000-0000-00003E970000}"/>
    <cellStyle name="20% - Accent1 4 3 2 2 2 10 2" xfId="38884" xr:uid="{00000000-0005-0000-0000-00003F970000}"/>
    <cellStyle name="20% - Accent1 4 3 2 2 2 11" xfId="38885" xr:uid="{00000000-0005-0000-0000-000040970000}"/>
    <cellStyle name="20% - Accent1 4 3 2 2 2 2" xfId="38886" xr:uid="{00000000-0005-0000-0000-000041970000}"/>
    <cellStyle name="20% - Accent1 4 3 2 2 2 2 2" xfId="38887" xr:uid="{00000000-0005-0000-0000-000042970000}"/>
    <cellStyle name="20% - Accent1 4 3 2 2 2 2 2 2" xfId="38888" xr:uid="{00000000-0005-0000-0000-000043970000}"/>
    <cellStyle name="20% - Accent1 4 3 2 2 2 2 2 2 2" xfId="38889" xr:uid="{00000000-0005-0000-0000-000044970000}"/>
    <cellStyle name="20% - Accent1 4 3 2 2 2 2 2 2 2 2" xfId="38890" xr:uid="{00000000-0005-0000-0000-000045970000}"/>
    <cellStyle name="20% - Accent1 4 3 2 2 2 2 2 2 3" xfId="38891" xr:uid="{00000000-0005-0000-0000-000046970000}"/>
    <cellStyle name="20% - Accent1 4 3 2 2 2 2 2 3" xfId="38892" xr:uid="{00000000-0005-0000-0000-000047970000}"/>
    <cellStyle name="20% - Accent1 4 3 2 2 2 2 2 3 2" xfId="38893" xr:uid="{00000000-0005-0000-0000-000048970000}"/>
    <cellStyle name="20% - Accent1 4 3 2 2 2 2 2 4" xfId="38894" xr:uid="{00000000-0005-0000-0000-000049970000}"/>
    <cellStyle name="20% - Accent1 4 3 2 2 2 2 3" xfId="38895" xr:uid="{00000000-0005-0000-0000-00004A970000}"/>
    <cellStyle name="20% - Accent1 4 3 2 2 2 2 3 2" xfId="38896" xr:uid="{00000000-0005-0000-0000-00004B970000}"/>
    <cellStyle name="20% - Accent1 4 3 2 2 2 2 3 2 2" xfId="38897" xr:uid="{00000000-0005-0000-0000-00004C970000}"/>
    <cellStyle name="20% - Accent1 4 3 2 2 2 2 3 2 2 2" xfId="38898" xr:uid="{00000000-0005-0000-0000-00004D970000}"/>
    <cellStyle name="20% - Accent1 4 3 2 2 2 2 3 2 3" xfId="38899" xr:uid="{00000000-0005-0000-0000-00004E970000}"/>
    <cellStyle name="20% - Accent1 4 3 2 2 2 2 3 3" xfId="38900" xr:uid="{00000000-0005-0000-0000-00004F970000}"/>
    <cellStyle name="20% - Accent1 4 3 2 2 2 2 3 3 2" xfId="38901" xr:uid="{00000000-0005-0000-0000-000050970000}"/>
    <cellStyle name="20% - Accent1 4 3 2 2 2 2 3 4" xfId="38902" xr:uid="{00000000-0005-0000-0000-000051970000}"/>
    <cellStyle name="20% - Accent1 4 3 2 2 2 2 4" xfId="38903" xr:uid="{00000000-0005-0000-0000-000052970000}"/>
    <cellStyle name="20% - Accent1 4 3 2 2 2 2 4 2" xfId="38904" xr:uid="{00000000-0005-0000-0000-000053970000}"/>
    <cellStyle name="20% - Accent1 4 3 2 2 2 2 4 2 2" xfId="38905" xr:uid="{00000000-0005-0000-0000-000054970000}"/>
    <cellStyle name="20% - Accent1 4 3 2 2 2 2 4 2 2 2" xfId="38906" xr:uid="{00000000-0005-0000-0000-000055970000}"/>
    <cellStyle name="20% - Accent1 4 3 2 2 2 2 4 2 3" xfId="38907" xr:uid="{00000000-0005-0000-0000-000056970000}"/>
    <cellStyle name="20% - Accent1 4 3 2 2 2 2 4 3" xfId="38908" xr:uid="{00000000-0005-0000-0000-000057970000}"/>
    <cellStyle name="20% - Accent1 4 3 2 2 2 2 4 3 2" xfId="38909" xr:uid="{00000000-0005-0000-0000-000058970000}"/>
    <cellStyle name="20% - Accent1 4 3 2 2 2 2 4 4" xfId="38910" xr:uid="{00000000-0005-0000-0000-000059970000}"/>
    <cellStyle name="20% - Accent1 4 3 2 2 2 2 5" xfId="38911" xr:uid="{00000000-0005-0000-0000-00005A970000}"/>
    <cellStyle name="20% - Accent1 4 3 2 2 2 2 5 2" xfId="38912" xr:uid="{00000000-0005-0000-0000-00005B970000}"/>
    <cellStyle name="20% - Accent1 4 3 2 2 2 2 5 2 2" xfId="38913" xr:uid="{00000000-0005-0000-0000-00005C970000}"/>
    <cellStyle name="20% - Accent1 4 3 2 2 2 2 5 3" xfId="38914" xr:uid="{00000000-0005-0000-0000-00005D970000}"/>
    <cellStyle name="20% - Accent1 4 3 2 2 2 2 6" xfId="38915" xr:uid="{00000000-0005-0000-0000-00005E970000}"/>
    <cellStyle name="20% - Accent1 4 3 2 2 2 2 6 2" xfId="38916" xr:uid="{00000000-0005-0000-0000-00005F970000}"/>
    <cellStyle name="20% - Accent1 4 3 2 2 2 2 6 2 2" xfId="38917" xr:uid="{00000000-0005-0000-0000-000060970000}"/>
    <cellStyle name="20% - Accent1 4 3 2 2 2 2 6 3" xfId="38918" xr:uid="{00000000-0005-0000-0000-000061970000}"/>
    <cellStyle name="20% - Accent1 4 3 2 2 2 2 7" xfId="38919" xr:uid="{00000000-0005-0000-0000-000062970000}"/>
    <cellStyle name="20% - Accent1 4 3 2 2 2 2 7 2" xfId="38920" xr:uid="{00000000-0005-0000-0000-000063970000}"/>
    <cellStyle name="20% - Accent1 4 3 2 2 2 2 8" xfId="38921" xr:uid="{00000000-0005-0000-0000-000064970000}"/>
    <cellStyle name="20% - Accent1 4 3 2 2 2 2 8 2" xfId="38922" xr:uid="{00000000-0005-0000-0000-000065970000}"/>
    <cellStyle name="20% - Accent1 4 3 2 2 2 2 9" xfId="38923" xr:uid="{00000000-0005-0000-0000-000066970000}"/>
    <cellStyle name="20% - Accent1 4 3 2 2 2 3" xfId="38924" xr:uid="{00000000-0005-0000-0000-000067970000}"/>
    <cellStyle name="20% - Accent1 4 3 2 2 2 3 2" xfId="38925" xr:uid="{00000000-0005-0000-0000-000068970000}"/>
    <cellStyle name="20% - Accent1 4 3 2 2 2 3 2 2" xfId="38926" xr:uid="{00000000-0005-0000-0000-000069970000}"/>
    <cellStyle name="20% - Accent1 4 3 2 2 2 3 2 2 2" xfId="38927" xr:uid="{00000000-0005-0000-0000-00006A970000}"/>
    <cellStyle name="20% - Accent1 4 3 2 2 2 3 2 2 2 2" xfId="38928" xr:uid="{00000000-0005-0000-0000-00006B970000}"/>
    <cellStyle name="20% - Accent1 4 3 2 2 2 3 2 2 3" xfId="38929" xr:uid="{00000000-0005-0000-0000-00006C970000}"/>
    <cellStyle name="20% - Accent1 4 3 2 2 2 3 2 3" xfId="38930" xr:uid="{00000000-0005-0000-0000-00006D970000}"/>
    <cellStyle name="20% - Accent1 4 3 2 2 2 3 2 3 2" xfId="38931" xr:uid="{00000000-0005-0000-0000-00006E970000}"/>
    <cellStyle name="20% - Accent1 4 3 2 2 2 3 2 4" xfId="38932" xr:uid="{00000000-0005-0000-0000-00006F970000}"/>
    <cellStyle name="20% - Accent1 4 3 2 2 2 3 3" xfId="38933" xr:uid="{00000000-0005-0000-0000-000070970000}"/>
    <cellStyle name="20% - Accent1 4 3 2 2 2 3 3 2" xfId="38934" xr:uid="{00000000-0005-0000-0000-000071970000}"/>
    <cellStyle name="20% - Accent1 4 3 2 2 2 3 3 2 2" xfId="38935" xr:uid="{00000000-0005-0000-0000-000072970000}"/>
    <cellStyle name="20% - Accent1 4 3 2 2 2 3 3 2 2 2" xfId="38936" xr:uid="{00000000-0005-0000-0000-000073970000}"/>
    <cellStyle name="20% - Accent1 4 3 2 2 2 3 3 2 3" xfId="38937" xr:uid="{00000000-0005-0000-0000-000074970000}"/>
    <cellStyle name="20% - Accent1 4 3 2 2 2 3 3 3" xfId="38938" xr:uid="{00000000-0005-0000-0000-000075970000}"/>
    <cellStyle name="20% - Accent1 4 3 2 2 2 3 3 3 2" xfId="38939" xr:uid="{00000000-0005-0000-0000-000076970000}"/>
    <cellStyle name="20% - Accent1 4 3 2 2 2 3 3 4" xfId="38940" xr:uid="{00000000-0005-0000-0000-000077970000}"/>
    <cellStyle name="20% - Accent1 4 3 2 2 2 3 4" xfId="38941" xr:uid="{00000000-0005-0000-0000-000078970000}"/>
    <cellStyle name="20% - Accent1 4 3 2 2 2 3 4 2" xfId="38942" xr:uid="{00000000-0005-0000-0000-000079970000}"/>
    <cellStyle name="20% - Accent1 4 3 2 2 2 3 4 2 2" xfId="38943" xr:uid="{00000000-0005-0000-0000-00007A970000}"/>
    <cellStyle name="20% - Accent1 4 3 2 2 2 3 4 2 2 2" xfId="38944" xr:uid="{00000000-0005-0000-0000-00007B970000}"/>
    <cellStyle name="20% - Accent1 4 3 2 2 2 3 4 2 3" xfId="38945" xr:uid="{00000000-0005-0000-0000-00007C970000}"/>
    <cellStyle name="20% - Accent1 4 3 2 2 2 3 4 3" xfId="38946" xr:uid="{00000000-0005-0000-0000-00007D970000}"/>
    <cellStyle name="20% - Accent1 4 3 2 2 2 3 4 3 2" xfId="38947" xr:uid="{00000000-0005-0000-0000-00007E970000}"/>
    <cellStyle name="20% - Accent1 4 3 2 2 2 3 4 4" xfId="38948" xr:uid="{00000000-0005-0000-0000-00007F970000}"/>
    <cellStyle name="20% - Accent1 4 3 2 2 2 3 5" xfId="38949" xr:uid="{00000000-0005-0000-0000-000080970000}"/>
    <cellStyle name="20% - Accent1 4 3 2 2 2 3 5 2" xfId="38950" xr:uid="{00000000-0005-0000-0000-000081970000}"/>
    <cellStyle name="20% - Accent1 4 3 2 2 2 3 5 2 2" xfId="38951" xr:uid="{00000000-0005-0000-0000-000082970000}"/>
    <cellStyle name="20% - Accent1 4 3 2 2 2 3 5 3" xfId="38952" xr:uid="{00000000-0005-0000-0000-000083970000}"/>
    <cellStyle name="20% - Accent1 4 3 2 2 2 3 6" xfId="38953" xr:uid="{00000000-0005-0000-0000-000084970000}"/>
    <cellStyle name="20% - Accent1 4 3 2 2 2 3 6 2" xfId="38954" xr:uid="{00000000-0005-0000-0000-000085970000}"/>
    <cellStyle name="20% - Accent1 4 3 2 2 2 3 6 2 2" xfId="38955" xr:uid="{00000000-0005-0000-0000-000086970000}"/>
    <cellStyle name="20% - Accent1 4 3 2 2 2 3 6 3" xfId="38956" xr:uid="{00000000-0005-0000-0000-000087970000}"/>
    <cellStyle name="20% - Accent1 4 3 2 2 2 3 7" xfId="38957" xr:uid="{00000000-0005-0000-0000-000088970000}"/>
    <cellStyle name="20% - Accent1 4 3 2 2 2 3 7 2" xfId="38958" xr:uid="{00000000-0005-0000-0000-000089970000}"/>
    <cellStyle name="20% - Accent1 4 3 2 2 2 3 8" xfId="38959" xr:uid="{00000000-0005-0000-0000-00008A970000}"/>
    <cellStyle name="20% - Accent1 4 3 2 2 2 3 8 2" xfId="38960" xr:uid="{00000000-0005-0000-0000-00008B970000}"/>
    <cellStyle name="20% - Accent1 4 3 2 2 2 3 9" xfId="38961" xr:uid="{00000000-0005-0000-0000-00008C970000}"/>
    <cellStyle name="20% - Accent1 4 3 2 2 2 4" xfId="38962" xr:uid="{00000000-0005-0000-0000-00008D970000}"/>
    <cellStyle name="20% - Accent1 4 3 2 2 2 4 2" xfId="38963" xr:uid="{00000000-0005-0000-0000-00008E970000}"/>
    <cellStyle name="20% - Accent1 4 3 2 2 2 4 2 2" xfId="38964" xr:uid="{00000000-0005-0000-0000-00008F970000}"/>
    <cellStyle name="20% - Accent1 4 3 2 2 2 4 2 2 2" xfId="38965" xr:uid="{00000000-0005-0000-0000-000090970000}"/>
    <cellStyle name="20% - Accent1 4 3 2 2 2 4 2 3" xfId="38966" xr:uid="{00000000-0005-0000-0000-000091970000}"/>
    <cellStyle name="20% - Accent1 4 3 2 2 2 4 3" xfId="38967" xr:uid="{00000000-0005-0000-0000-000092970000}"/>
    <cellStyle name="20% - Accent1 4 3 2 2 2 4 3 2" xfId="38968" xr:uid="{00000000-0005-0000-0000-000093970000}"/>
    <cellStyle name="20% - Accent1 4 3 2 2 2 4 4" xfId="38969" xr:uid="{00000000-0005-0000-0000-000094970000}"/>
    <cellStyle name="20% - Accent1 4 3 2 2 2 5" xfId="38970" xr:uid="{00000000-0005-0000-0000-000095970000}"/>
    <cellStyle name="20% - Accent1 4 3 2 2 2 5 2" xfId="38971" xr:uid="{00000000-0005-0000-0000-000096970000}"/>
    <cellStyle name="20% - Accent1 4 3 2 2 2 5 2 2" xfId="38972" xr:uid="{00000000-0005-0000-0000-000097970000}"/>
    <cellStyle name="20% - Accent1 4 3 2 2 2 5 2 2 2" xfId="38973" xr:uid="{00000000-0005-0000-0000-000098970000}"/>
    <cellStyle name="20% - Accent1 4 3 2 2 2 5 2 3" xfId="38974" xr:uid="{00000000-0005-0000-0000-000099970000}"/>
    <cellStyle name="20% - Accent1 4 3 2 2 2 5 3" xfId="38975" xr:uid="{00000000-0005-0000-0000-00009A970000}"/>
    <cellStyle name="20% - Accent1 4 3 2 2 2 5 3 2" xfId="38976" xr:uid="{00000000-0005-0000-0000-00009B970000}"/>
    <cellStyle name="20% - Accent1 4 3 2 2 2 5 4" xfId="38977" xr:uid="{00000000-0005-0000-0000-00009C970000}"/>
    <cellStyle name="20% - Accent1 4 3 2 2 2 6" xfId="38978" xr:uid="{00000000-0005-0000-0000-00009D970000}"/>
    <cellStyle name="20% - Accent1 4 3 2 2 2 6 2" xfId="38979" xr:uid="{00000000-0005-0000-0000-00009E970000}"/>
    <cellStyle name="20% - Accent1 4 3 2 2 2 6 2 2" xfId="38980" xr:uid="{00000000-0005-0000-0000-00009F970000}"/>
    <cellStyle name="20% - Accent1 4 3 2 2 2 6 2 2 2" xfId="38981" xr:uid="{00000000-0005-0000-0000-0000A0970000}"/>
    <cellStyle name="20% - Accent1 4 3 2 2 2 6 2 3" xfId="38982" xr:uid="{00000000-0005-0000-0000-0000A1970000}"/>
    <cellStyle name="20% - Accent1 4 3 2 2 2 6 3" xfId="38983" xr:uid="{00000000-0005-0000-0000-0000A2970000}"/>
    <cellStyle name="20% - Accent1 4 3 2 2 2 6 3 2" xfId="38984" xr:uid="{00000000-0005-0000-0000-0000A3970000}"/>
    <cellStyle name="20% - Accent1 4 3 2 2 2 6 4" xfId="38985" xr:uid="{00000000-0005-0000-0000-0000A4970000}"/>
    <cellStyle name="20% - Accent1 4 3 2 2 2 7" xfId="38986" xr:uid="{00000000-0005-0000-0000-0000A5970000}"/>
    <cellStyle name="20% - Accent1 4 3 2 2 2 7 2" xfId="38987" xr:uid="{00000000-0005-0000-0000-0000A6970000}"/>
    <cellStyle name="20% - Accent1 4 3 2 2 2 7 2 2" xfId="38988" xr:uid="{00000000-0005-0000-0000-0000A7970000}"/>
    <cellStyle name="20% - Accent1 4 3 2 2 2 7 3" xfId="38989" xr:uid="{00000000-0005-0000-0000-0000A8970000}"/>
    <cellStyle name="20% - Accent1 4 3 2 2 2 8" xfId="38990" xr:uid="{00000000-0005-0000-0000-0000A9970000}"/>
    <cellStyle name="20% - Accent1 4 3 2 2 2 8 2" xfId="38991" xr:uid="{00000000-0005-0000-0000-0000AA970000}"/>
    <cellStyle name="20% - Accent1 4 3 2 2 2 8 2 2" xfId="38992" xr:uid="{00000000-0005-0000-0000-0000AB970000}"/>
    <cellStyle name="20% - Accent1 4 3 2 2 2 8 3" xfId="38993" xr:uid="{00000000-0005-0000-0000-0000AC970000}"/>
    <cellStyle name="20% - Accent1 4 3 2 2 2 9" xfId="38994" xr:uid="{00000000-0005-0000-0000-0000AD970000}"/>
    <cellStyle name="20% - Accent1 4 3 2 2 2 9 2" xfId="38995" xr:uid="{00000000-0005-0000-0000-0000AE970000}"/>
    <cellStyle name="20% - Accent1 4 3 2 2 3" xfId="38996" xr:uid="{00000000-0005-0000-0000-0000AF970000}"/>
    <cellStyle name="20% - Accent1 4 3 2 2 3 10" xfId="38997" xr:uid="{00000000-0005-0000-0000-0000B0970000}"/>
    <cellStyle name="20% - Accent1 4 3 2 2 3 10 2" xfId="38998" xr:uid="{00000000-0005-0000-0000-0000B1970000}"/>
    <cellStyle name="20% - Accent1 4 3 2 2 3 11" xfId="38999" xr:uid="{00000000-0005-0000-0000-0000B2970000}"/>
    <cellStyle name="20% - Accent1 4 3 2 2 3 2" xfId="39000" xr:uid="{00000000-0005-0000-0000-0000B3970000}"/>
    <cellStyle name="20% - Accent1 4 3 2 2 3 2 2" xfId="39001" xr:uid="{00000000-0005-0000-0000-0000B4970000}"/>
    <cellStyle name="20% - Accent1 4 3 2 2 3 2 2 2" xfId="39002" xr:uid="{00000000-0005-0000-0000-0000B5970000}"/>
    <cellStyle name="20% - Accent1 4 3 2 2 3 2 2 2 2" xfId="39003" xr:uid="{00000000-0005-0000-0000-0000B6970000}"/>
    <cellStyle name="20% - Accent1 4 3 2 2 3 2 2 2 2 2" xfId="39004" xr:uid="{00000000-0005-0000-0000-0000B7970000}"/>
    <cellStyle name="20% - Accent1 4 3 2 2 3 2 2 2 3" xfId="39005" xr:uid="{00000000-0005-0000-0000-0000B8970000}"/>
    <cellStyle name="20% - Accent1 4 3 2 2 3 2 2 3" xfId="39006" xr:uid="{00000000-0005-0000-0000-0000B9970000}"/>
    <cellStyle name="20% - Accent1 4 3 2 2 3 2 2 3 2" xfId="39007" xr:uid="{00000000-0005-0000-0000-0000BA970000}"/>
    <cellStyle name="20% - Accent1 4 3 2 2 3 2 2 4" xfId="39008" xr:uid="{00000000-0005-0000-0000-0000BB970000}"/>
    <cellStyle name="20% - Accent1 4 3 2 2 3 2 3" xfId="39009" xr:uid="{00000000-0005-0000-0000-0000BC970000}"/>
    <cellStyle name="20% - Accent1 4 3 2 2 3 2 3 2" xfId="39010" xr:uid="{00000000-0005-0000-0000-0000BD970000}"/>
    <cellStyle name="20% - Accent1 4 3 2 2 3 2 3 2 2" xfId="39011" xr:uid="{00000000-0005-0000-0000-0000BE970000}"/>
    <cellStyle name="20% - Accent1 4 3 2 2 3 2 3 2 2 2" xfId="39012" xr:uid="{00000000-0005-0000-0000-0000BF970000}"/>
    <cellStyle name="20% - Accent1 4 3 2 2 3 2 3 2 3" xfId="39013" xr:uid="{00000000-0005-0000-0000-0000C0970000}"/>
    <cellStyle name="20% - Accent1 4 3 2 2 3 2 3 3" xfId="39014" xr:uid="{00000000-0005-0000-0000-0000C1970000}"/>
    <cellStyle name="20% - Accent1 4 3 2 2 3 2 3 3 2" xfId="39015" xr:uid="{00000000-0005-0000-0000-0000C2970000}"/>
    <cellStyle name="20% - Accent1 4 3 2 2 3 2 3 4" xfId="39016" xr:uid="{00000000-0005-0000-0000-0000C3970000}"/>
    <cellStyle name="20% - Accent1 4 3 2 2 3 2 4" xfId="39017" xr:uid="{00000000-0005-0000-0000-0000C4970000}"/>
    <cellStyle name="20% - Accent1 4 3 2 2 3 2 4 2" xfId="39018" xr:uid="{00000000-0005-0000-0000-0000C5970000}"/>
    <cellStyle name="20% - Accent1 4 3 2 2 3 2 4 2 2" xfId="39019" xr:uid="{00000000-0005-0000-0000-0000C6970000}"/>
    <cellStyle name="20% - Accent1 4 3 2 2 3 2 4 2 2 2" xfId="39020" xr:uid="{00000000-0005-0000-0000-0000C7970000}"/>
    <cellStyle name="20% - Accent1 4 3 2 2 3 2 4 2 3" xfId="39021" xr:uid="{00000000-0005-0000-0000-0000C8970000}"/>
    <cellStyle name="20% - Accent1 4 3 2 2 3 2 4 3" xfId="39022" xr:uid="{00000000-0005-0000-0000-0000C9970000}"/>
    <cellStyle name="20% - Accent1 4 3 2 2 3 2 4 3 2" xfId="39023" xr:uid="{00000000-0005-0000-0000-0000CA970000}"/>
    <cellStyle name="20% - Accent1 4 3 2 2 3 2 4 4" xfId="39024" xr:uid="{00000000-0005-0000-0000-0000CB970000}"/>
    <cellStyle name="20% - Accent1 4 3 2 2 3 2 5" xfId="39025" xr:uid="{00000000-0005-0000-0000-0000CC970000}"/>
    <cellStyle name="20% - Accent1 4 3 2 2 3 2 5 2" xfId="39026" xr:uid="{00000000-0005-0000-0000-0000CD970000}"/>
    <cellStyle name="20% - Accent1 4 3 2 2 3 2 5 2 2" xfId="39027" xr:uid="{00000000-0005-0000-0000-0000CE970000}"/>
    <cellStyle name="20% - Accent1 4 3 2 2 3 2 5 3" xfId="39028" xr:uid="{00000000-0005-0000-0000-0000CF970000}"/>
    <cellStyle name="20% - Accent1 4 3 2 2 3 2 6" xfId="39029" xr:uid="{00000000-0005-0000-0000-0000D0970000}"/>
    <cellStyle name="20% - Accent1 4 3 2 2 3 2 6 2" xfId="39030" xr:uid="{00000000-0005-0000-0000-0000D1970000}"/>
    <cellStyle name="20% - Accent1 4 3 2 2 3 2 6 2 2" xfId="39031" xr:uid="{00000000-0005-0000-0000-0000D2970000}"/>
    <cellStyle name="20% - Accent1 4 3 2 2 3 2 6 3" xfId="39032" xr:uid="{00000000-0005-0000-0000-0000D3970000}"/>
    <cellStyle name="20% - Accent1 4 3 2 2 3 2 7" xfId="39033" xr:uid="{00000000-0005-0000-0000-0000D4970000}"/>
    <cellStyle name="20% - Accent1 4 3 2 2 3 2 7 2" xfId="39034" xr:uid="{00000000-0005-0000-0000-0000D5970000}"/>
    <cellStyle name="20% - Accent1 4 3 2 2 3 2 8" xfId="39035" xr:uid="{00000000-0005-0000-0000-0000D6970000}"/>
    <cellStyle name="20% - Accent1 4 3 2 2 3 2 8 2" xfId="39036" xr:uid="{00000000-0005-0000-0000-0000D7970000}"/>
    <cellStyle name="20% - Accent1 4 3 2 2 3 2 9" xfId="39037" xr:uid="{00000000-0005-0000-0000-0000D8970000}"/>
    <cellStyle name="20% - Accent1 4 3 2 2 3 3" xfId="39038" xr:uid="{00000000-0005-0000-0000-0000D9970000}"/>
    <cellStyle name="20% - Accent1 4 3 2 2 3 3 2" xfId="39039" xr:uid="{00000000-0005-0000-0000-0000DA970000}"/>
    <cellStyle name="20% - Accent1 4 3 2 2 3 3 2 2" xfId="39040" xr:uid="{00000000-0005-0000-0000-0000DB970000}"/>
    <cellStyle name="20% - Accent1 4 3 2 2 3 3 2 2 2" xfId="39041" xr:uid="{00000000-0005-0000-0000-0000DC970000}"/>
    <cellStyle name="20% - Accent1 4 3 2 2 3 3 2 2 2 2" xfId="39042" xr:uid="{00000000-0005-0000-0000-0000DD970000}"/>
    <cellStyle name="20% - Accent1 4 3 2 2 3 3 2 2 3" xfId="39043" xr:uid="{00000000-0005-0000-0000-0000DE970000}"/>
    <cellStyle name="20% - Accent1 4 3 2 2 3 3 2 3" xfId="39044" xr:uid="{00000000-0005-0000-0000-0000DF970000}"/>
    <cellStyle name="20% - Accent1 4 3 2 2 3 3 2 3 2" xfId="39045" xr:uid="{00000000-0005-0000-0000-0000E0970000}"/>
    <cellStyle name="20% - Accent1 4 3 2 2 3 3 2 4" xfId="39046" xr:uid="{00000000-0005-0000-0000-0000E1970000}"/>
    <cellStyle name="20% - Accent1 4 3 2 2 3 3 3" xfId="39047" xr:uid="{00000000-0005-0000-0000-0000E2970000}"/>
    <cellStyle name="20% - Accent1 4 3 2 2 3 3 3 2" xfId="39048" xr:uid="{00000000-0005-0000-0000-0000E3970000}"/>
    <cellStyle name="20% - Accent1 4 3 2 2 3 3 3 2 2" xfId="39049" xr:uid="{00000000-0005-0000-0000-0000E4970000}"/>
    <cellStyle name="20% - Accent1 4 3 2 2 3 3 3 2 2 2" xfId="39050" xr:uid="{00000000-0005-0000-0000-0000E5970000}"/>
    <cellStyle name="20% - Accent1 4 3 2 2 3 3 3 2 3" xfId="39051" xr:uid="{00000000-0005-0000-0000-0000E6970000}"/>
    <cellStyle name="20% - Accent1 4 3 2 2 3 3 3 3" xfId="39052" xr:uid="{00000000-0005-0000-0000-0000E7970000}"/>
    <cellStyle name="20% - Accent1 4 3 2 2 3 3 3 3 2" xfId="39053" xr:uid="{00000000-0005-0000-0000-0000E8970000}"/>
    <cellStyle name="20% - Accent1 4 3 2 2 3 3 3 4" xfId="39054" xr:uid="{00000000-0005-0000-0000-0000E9970000}"/>
    <cellStyle name="20% - Accent1 4 3 2 2 3 3 4" xfId="39055" xr:uid="{00000000-0005-0000-0000-0000EA970000}"/>
    <cellStyle name="20% - Accent1 4 3 2 2 3 3 4 2" xfId="39056" xr:uid="{00000000-0005-0000-0000-0000EB970000}"/>
    <cellStyle name="20% - Accent1 4 3 2 2 3 3 4 2 2" xfId="39057" xr:uid="{00000000-0005-0000-0000-0000EC970000}"/>
    <cellStyle name="20% - Accent1 4 3 2 2 3 3 4 2 2 2" xfId="39058" xr:uid="{00000000-0005-0000-0000-0000ED970000}"/>
    <cellStyle name="20% - Accent1 4 3 2 2 3 3 4 2 3" xfId="39059" xr:uid="{00000000-0005-0000-0000-0000EE970000}"/>
    <cellStyle name="20% - Accent1 4 3 2 2 3 3 4 3" xfId="39060" xr:uid="{00000000-0005-0000-0000-0000EF970000}"/>
    <cellStyle name="20% - Accent1 4 3 2 2 3 3 4 3 2" xfId="39061" xr:uid="{00000000-0005-0000-0000-0000F0970000}"/>
    <cellStyle name="20% - Accent1 4 3 2 2 3 3 4 4" xfId="39062" xr:uid="{00000000-0005-0000-0000-0000F1970000}"/>
    <cellStyle name="20% - Accent1 4 3 2 2 3 3 5" xfId="39063" xr:uid="{00000000-0005-0000-0000-0000F2970000}"/>
    <cellStyle name="20% - Accent1 4 3 2 2 3 3 5 2" xfId="39064" xr:uid="{00000000-0005-0000-0000-0000F3970000}"/>
    <cellStyle name="20% - Accent1 4 3 2 2 3 3 5 2 2" xfId="39065" xr:uid="{00000000-0005-0000-0000-0000F4970000}"/>
    <cellStyle name="20% - Accent1 4 3 2 2 3 3 5 3" xfId="39066" xr:uid="{00000000-0005-0000-0000-0000F5970000}"/>
    <cellStyle name="20% - Accent1 4 3 2 2 3 3 6" xfId="39067" xr:uid="{00000000-0005-0000-0000-0000F6970000}"/>
    <cellStyle name="20% - Accent1 4 3 2 2 3 3 6 2" xfId="39068" xr:uid="{00000000-0005-0000-0000-0000F7970000}"/>
    <cellStyle name="20% - Accent1 4 3 2 2 3 3 6 2 2" xfId="39069" xr:uid="{00000000-0005-0000-0000-0000F8970000}"/>
    <cellStyle name="20% - Accent1 4 3 2 2 3 3 6 3" xfId="39070" xr:uid="{00000000-0005-0000-0000-0000F9970000}"/>
    <cellStyle name="20% - Accent1 4 3 2 2 3 3 7" xfId="39071" xr:uid="{00000000-0005-0000-0000-0000FA970000}"/>
    <cellStyle name="20% - Accent1 4 3 2 2 3 3 7 2" xfId="39072" xr:uid="{00000000-0005-0000-0000-0000FB970000}"/>
    <cellStyle name="20% - Accent1 4 3 2 2 3 3 8" xfId="39073" xr:uid="{00000000-0005-0000-0000-0000FC970000}"/>
    <cellStyle name="20% - Accent1 4 3 2 2 3 3 8 2" xfId="39074" xr:uid="{00000000-0005-0000-0000-0000FD970000}"/>
    <cellStyle name="20% - Accent1 4 3 2 2 3 3 9" xfId="39075" xr:uid="{00000000-0005-0000-0000-0000FE970000}"/>
    <cellStyle name="20% - Accent1 4 3 2 2 3 4" xfId="39076" xr:uid="{00000000-0005-0000-0000-0000FF970000}"/>
    <cellStyle name="20% - Accent1 4 3 2 2 3 4 2" xfId="39077" xr:uid="{00000000-0005-0000-0000-000000980000}"/>
    <cellStyle name="20% - Accent1 4 3 2 2 3 4 2 2" xfId="39078" xr:uid="{00000000-0005-0000-0000-000001980000}"/>
    <cellStyle name="20% - Accent1 4 3 2 2 3 4 2 2 2" xfId="39079" xr:uid="{00000000-0005-0000-0000-000002980000}"/>
    <cellStyle name="20% - Accent1 4 3 2 2 3 4 2 3" xfId="39080" xr:uid="{00000000-0005-0000-0000-000003980000}"/>
    <cellStyle name="20% - Accent1 4 3 2 2 3 4 3" xfId="39081" xr:uid="{00000000-0005-0000-0000-000004980000}"/>
    <cellStyle name="20% - Accent1 4 3 2 2 3 4 3 2" xfId="39082" xr:uid="{00000000-0005-0000-0000-000005980000}"/>
    <cellStyle name="20% - Accent1 4 3 2 2 3 4 4" xfId="39083" xr:uid="{00000000-0005-0000-0000-000006980000}"/>
    <cellStyle name="20% - Accent1 4 3 2 2 3 5" xfId="39084" xr:uid="{00000000-0005-0000-0000-000007980000}"/>
    <cellStyle name="20% - Accent1 4 3 2 2 3 5 2" xfId="39085" xr:uid="{00000000-0005-0000-0000-000008980000}"/>
    <cellStyle name="20% - Accent1 4 3 2 2 3 5 2 2" xfId="39086" xr:uid="{00000000-0005-0000-0000-000009980000}"/>
    <cellStyle name="20% - Accent1 4 3 2 2 3 5 2 2 2" xfId="39087" xr:uid="{00000000-0005-0000-0000-00000A980000}"/>
    <cellStyle name="20% - Accent1 4 3 2 2 3 5 2 3" xfId="39088" xr:uid="{00000000-0005-0000-0000-00000B980000}"/>
    <cellStyle name="20% - Accent1 4 3 2 2 3 5 3" xfId="39089" xr:uid="{00000000-0005-0000-0000-00000C980000}"/>
    <cellStyle name="20% - Accent1 4 3 2 2 3 5 3 2" xfId="39090" xr:uid="{00000000-0005-0000-0000-00000D980000}"/>
    <cellStyle name="20% - Accent1 4 3 2 2 3 5 4" xfId="39091" xr:uid="{00000000-0005-0000-0000-00000E980000}"/>
    <cellStyle name="20% - Accent1 4 3 2 2 3 6" xfId="39092" xr:uid="{00000000-0005-0000-0000-00000F980000}"/>
    <cellStyle name="20% - Accent1 4 3 2 2 3 6 2" xfId="39093" xr:uid="{00000000-0005-0000-0000-000010980000}"/>
    <cellStyle name="20% - Accent1 4 3 2 2 3 6 2 2" xfId="39094" xr:uid="{00000000-0005-0000-0000-000011980000}"/>
    <cellStyle name="20% - Accent1 4 3 2 2 3 6 2 2 2" xfId="39095" xr:uid="{00000000-0005-0000-0000-000012980000}"/>
    <cellStyle name="20% - Accent1 4 3 2 2 3 6 2 3" xfId="39096" xr:uid="{00000000-0005-0000-0000-000013980000}"/>
    <cellStyle name="20% - Accent1 4 3 2 2 3 6 3" xfId="39097" xr:uid="{00000000-0005-0000-0000-000014980000}"/>
    <cellStyle name="20% - Accent1 4 3 2 2 3 6 3 2" xfId="39098" xr:uid="{00000000-0005-0000-0000-000015980000}"/>
    <cellStyle name="20% - Accent1 4 3 2 2 3 6 4" xfId="39099" xr:uid="{00000000-0005-0000-0000-000016980000}"/>
    <cellStyle name="20% - Accent1 4 3 2 2 3 7" xfId="39100" xr:uid="{00000000-0005-0000-0000-000017980000}"/>
    <cellStyle name="20% - Accent1 4 3 2 2 3 7 2" xfId="39101" xr:uid="{00000000-0005-0000-0000-000018980000}"/>
    <cellStyle name="20% - Accent1 4 3 2 2 3 7 2 2" xfId="39102" xr:uid="{00000000-0005-0000-0000-000019980000}"/>
    <cellStyle name="20% - Accent1 4 3 2 2 3 7 3" xfId="39103" xr:uid="{00000000-0005-0000-0000-00001A980000}"/>
    <cellStyle name="20% - Accent1 4 3 2 2 3 8" xfId="39104" xr:uid="{00000000-0005-0000-0000-00001B980000}"/>
    <cellStyle name="20% - Accent1 4 3 2 2 3 8 2" xfId="39105" xr:uid="{00000000-0005-0000-0000-00001C980000}"/>
    <cellStyle name="20% - Accent1 4 3 2 2 3 8 2 2" xfId="39106" xr:uid="{00000000-0005-0000-0000-00001D980000}"/>
    <cellStyle name="20% - Accent1 4 3 2 2 3 8 3" xfId="39107" xr:uid="{00000000-0005-0000-0000-00001E980000}"/>
    <cellStyle name="20% - Accent1 4 3 2 2 3 9" xfId="39108" xr:uid="{00000000-0005-0000-0000-00001F980000}"/>
    <cellStyle name="20% - Accent1 4 3 2 2 3 9 2" xfId="39109" xr:uid="{00000000-0005-0000-0000-000020980000}"/>
    <cellStyle name="20% - Accent1 4 3 2 2 4" xfId="39110" xr:uid="{00000000-0005-0000-0000-000021980000}"/>
    <cellStyle name="20% - Accent1 4 3 2 2 4 10" xfId="39111" xr:uid="{00000000-0005-0000-0000-000022980000}"/>
    <cellStyle name="20% - Accent1 4 3 2 2 4 10 2" xfId="39112" xr:uid="{00000000-0005-0000-0000-000023980000}"/>
    <cellStyle name="20% - Accent1 4 3 2 2 4 11" xfId="39113" xr:uid="{00000000-0005-0000-0000-000024980000}"/>
    <cellStyle name="20% - Accent1 4 3 2 2 4 2" xfId="39114" xr:uid="{00000000-0005-0000-0000-000025980000}"/>
    <cellStyle name="20% - Accent1 4 3 2 2 4 2 2" xfId="39115" xr:uid="{00000000-0005-0000-0000-000026980000}"/>
    <cellStyle name="20% - Accent1 4 3 2 2 4 2 2 2" xfId="39116" xr:uid="{00000000-0005-0000-0000-000027980000}"/>
    <cellStyle name="20% - Accent1 4 3 2 2 4 2 2 2 2" xfId="39117" xr:uid="{00000000-0005-0000-0000-000028980000}"/>
    <cellStyle name="20% - Accent1 4 3 2 2 4 2 2 2 2 2" xfId="39118" xr:uid="{00000000-0005-0000-0000-000029980000}"/>
    <cellStyle name="20% - Accent1 4 3 2 2 4 2 2 2 3" xfId="39119" xr:uid="{00000000-0005-0000-0000-00002A980000}"/>
    <cellStyle name="20% - Accent1 4 3 2 2 4 2 2 3" xfId="39120" xr:uid="{00000000-0005-0000-0000-00002B980000}"/>
    <cellStyle name="20% - Accent1 4 3 2 2 4 2 2 3 2" xfId="39121" xr:uid="{00000000-0005-0000-0000-00002C980000}"/>
    <cellStyle name="20% - Accent1 4 3 2 2 4 2 2 4" xfId="39122" xr:uid="{00000000-0005-0000-0000-00002D980000}"/>
    <cellStyle name="20% - Accent1 4 3 2 2 4 2 3" xfId="39123" xr:uid="{00000000-0005-0000-0000-00002E980000}"/>
    <cellStyle name="20% - Accent1 4 3 2 2 4 2 3 2" xfId="39124" xr:uid="{00000000-0005-0000-0000-00002F980000}"/>
    <cellStyle name="20% - Accent1 4 3 2 2 4 2 3 2 2" xfId="39125" xr:uid="{00000000-0005-0000-0000-000030980000}"/>
    <cellStyle name="20% - Accent1 4 3 2 2 4 2 3 2 2 2" xfId="39126" xr:uid="{00000000-0005-0000-0000-000031980000}"/>
    <cellStyle name="20% - Accent1 4 3 2 2 4 2 3 2 3" xfId="39127" xr:uid="{00000000-0005-0000-0000-000032980000}"/>
    <cellStyle name="20% - Accent1 4 3 2 2 4 2 3 3" xfId="39128" xr:uid="{00000000-0005-0000-0000-000033980000}"/>
    <cellStyle name="20% - Accent1 4 3 2 2 4 2 3 3 2" xfId="39129" xr:uid="{00000000-0005-0000-0000-000034980000}"/>
    <cellStyle name="20% - Accent1 4 3 2 2 4 2 3 4" xfId="39130" xr:uid="{00000000-0005-0000-0000-000035980000}"/>
    <cellStyle name="20% - Accent1 4 3 2 2 4 2 4" xfId="39131" xr:uid="{00000000-0005-0000-0000-000036980000}"/>
    <cellStyle name="20% - Accent1 4 3 2 2 4 2 4 2" xfId="39132" xr:uid="{00000000-0005-0000-0000-000037980000}"/>
    <cellStyle name="20% - Accent1 4 3 2 2 4 2 4 2 2" xfId="39133" xr:uid="{00000000-0005-0000-0000-000038980000}"/>
    <cellStyle name="20% - Accent1 4 3 2 2 4 2 4 2 2 2" xfId="39134" xr:uid="{00000000-0005-0000-0000-000039980000}"/>
    <cellStyle name="20% - Accent1 4 3 2 2 4 2 4 2 3" xfId="39135" xr:uid="{00000000-0005-0000-0000-00003A980000}"/>
    <cellStyle name="20% - Accent1 4 3 2 2 4 2 4 3" xfId="39136" xr:uid="{00000000-0005-0000-0000-00003B980000}"/>
    <cellStyle name="20% - Accent1 4 3 2 2 4 2 4 3 2" xfId="39137" xr:uid="{00000000-0005-0000-0000-00003C980000}"/>
    <cellStyle name="20% - Accent1 4 3 2 2 4 2 4 4" xfId="39138" xr:uid="{00000000-0005-0000-0000-00003D980000}"/>
    <cellStyle name="20% - Accent1 4 3 2 2 4 2 5" xfId="39139" xr:uid="{00000000-0005-0000-0000-00003E980000}"/>
    <cellStyle name="20% - Accent1 4 3 2 2 4 2 5 2" xfId="39140" xr:uid="{00000000-0005-0000-0000-00003F980000}"/>
    <cellStyle name="20% - Accent1 4 3 2 2 4 2 5 2 2" xfId="39141" xr:uid="{00000000-0005-0000-0000-000040980000}"/>
    <cellStyle name="20% - Accent1 4 3 2 2 4 2 5 3" xfId="39142" xr:uid="{00000000-0005-0000-0000-000041980000}"/>
    <cellStyle name="20% - Accent1 4 3 2 2 4 2 6" xfId="39143" xr:uid="{00000000-0005-0000-0000-000042980000}"/>
    <cellStyle name="20% - Accent1 4 3 2 2 4 2 6 2" xfId="39144" xr:uid="{00000000-0005-0000-0000-000043980000}"/>
    <cellStyle name="20% - Accent1 4 3 2 2 4 2 6 2 2" xfId="39145" xr:uid="{00000000-0005-0000-0000-000044980000}"/>
    <cellStyle name="20% - Accent1 4 3 2 2 4 2 6 3" xfId="39146" xr:uid="{00000000-0005-0000-0000-000045980000}"/>
    <cellStyle name="20% - Accent1 4 3 2 2 4 2 7" xfId="39147" xr:uid="{00000000-0005-0000-0000-000046980000}"/>
    <cellStyle name="20% - Accent1 4 3 2 2 4 2 7 2" xfId="39148" xr:uid="{00000000-0005-0000-0000-000047980000}"/>
    <cellStyle name="20% - Accent1 4 3 2 2 4 2 8" xfId="39149" xr:uid="{00000000-0005-0000-0000-000048980000}"/>
    <cellStyle name="20% - Accent1 4 3 2 2 4 2 8 2" xfId="39150" xr:uid="{00000000-0005-0000-0000-000049980000}"/>
    <cellStyle name="20% - Accent1 4 3 2 2 4 2 9" xfId="39151" xr:uid="{00000000-0005-0000-0000-00004A980000}"/>
    <cellStyle name="20% - Accent1 4 3 2 2 4 3" xfId="39152" xr:uid="{00000000-0005-0000-0000-00004B980000}"/>
    <cellStyle name="20% - Accent1 4 3 2 2 4 3 2" xfId="39153" xr:uid="{00000000-0005-0000-0000-00004C980000}"/>
    <cellStyle name="20% - Accent1 4 3 2 2 4 3 2 2" xfId="39154" xr:uid="{00000000-0005-0000-0000-00004D980000}"/>
    <cellStyle name="20% - Accent1 4 3 2 2 4 3 2 2 2" xfId="39155" xr:uid="{00000000-0005-0000-0000-00004E980000}"/>
    <cellStyle name="20% - Accent1 4 3 2 2 4 3 2 2 2 2" xfId="39156" xr:uid="{00000000-0005-0000-0000-00004F980000}"/>
    <cellStyle name="20% - Accent1 4 3 2 2 4 3 2 2 3" xfId="39157" xr:uid="{00000000-0005-0000-0000-000050980000}"/>
    <cellStyle name="20% - Accent1 4 3 2 2 4 3 2 3" xfId="39158" xr:uid="{00000000-0005-0000-0000-000051980000}"/>
    <cellStyle name="20% - Accent1 4 3 2 2 4 3 2 3 2" xfId="39159" xr:uid="{00000000-0005-0000-0000-000052980000}"/>
    <cellStyle name="20% - Accent1 4 3 2 2 4 3 2 4" xfId="39160" xr:uid="{00000000-0005-0000-0000-000053980000}"/>
    <cellStyle name="20% - Accent1 4 3 2 2 4 3 3" xfId="39161" xr:uid="{00000000-0005-0000-0000-000054980000}"/>
    <cellStyle name="20% - Accent1 4 3 2 2 4 3 3 2" xfId="39162" xr:uid="{00000000-0005-0000-0000-000055980000}"/>
    <cellStyle name="20% - Accent1 4 3 2 2 4 3 3 2 2" xfId="39163" xr:uid="{00000000-0005-0000-0000-000056980000}"/>
    <cellStyle name="20% - Accent1 4 3 2 2 4 3 3 2 2 2" xfId="39164" xr:uid="{00000000-0005-0000-0000-000057980000}"/>
    <cellStyle name="20% - Accent1 4 3 2 2 4 3 3 2 3" xfId="39165" xr:uid="{00000000-0005-0000-0000-000058980000}"/>
    <cellStyle name="20% - Accent1 4 3 2 2 4 3 3 3" xfId="39166" xr:uid="{00000000-0005-0000-0000-000059980000}"/>
    <cellStyle name="20% - Accent1 4 3 2 2 4 3 3 3 2" xfId="39167" xr:uid="{00000000-0005-0000-0000-00005A980000}"/>
    <cellStyle name="20% - Accent1 4 3 2 2 4 3 3 4" xfId="39168" xr:uid="{00000000-0005-0000-0000-00005B980000}"/>
    <cellStyle name="20% - Accent1 4 3 2 2 4 3 4" xfId="39169" xr:uid="{00000000-0005-0000-0000-00005C980000}"/>
    <cellStyle name="20% - Accent1 4 3 2 2 4 3 4 2" xfId="39170" xr:uid="{00000000-0005-0000-0000-00005D980000}"/>
    <cellStyle name="20% - Accent1 4 3 2 2 4 3 4 2 2" xfId="39171" xr:uid="{00000000-0005-0000-0000-00005E980000}"/>
    <cellStyle name="20% - Accent1 4 3 2 2 4 3 4 2 2 2" xfId="39172" xr:uid="{00000000-0005-0000-0000-00005F980000}"/>
    <cellStyle name="20% - Accent1 4 3 2 2 4 3 4 2 3" xfId="39173" xr:uid="{00000000-0005-0000-0000-000060980000}"/>
    <cellStyle name="20% - Accent1 4 3 2 2 4 3 4 3" xfId="39174" xr:uid="{00000000-0005-0000-0000-000061980000}"/>
    <cellStyle name="20% - Accent1 4 3 2 2 4 3 4 3 2" xfId="39175" xr:uid="{00000000-0005-0000-0000-000062980000}"/>
    <cellStyle name="20% - Accent1 4 3 2 2 4 3 4 4" xfId="39176" xr:uid="{00000000-0005-0000-0000-000063980000}"/>
    <cellStyle name="20% - Accent1 4 3 2 2 4 3 5" xfId="39177" xr:uid="{00000000-0005-0000-0000-000064980000}"/>
    <cellStyle name="20% - Accent1 4 3 2 2 4 3 5 2" xfId="39178" xr:uid="{00000000-0005-0000-0000-000065980000}"/>
    <cellStyle name="20% - Accent1 4 3 2 2 4 3 5 2 2" xfId="39179" xr:uid="{00000000-0005-0000-0000-000066980000}"/>
    <cellStyle name="20% - Accent1 4 3 2 2 4 3 5 3" xfId="39180" xr:uid="{00000000-0005-0000-0000-000067980000}"/>
    <cellStyle name="20% - Accent1 4 3 2 2 4 3 6" xfId="39181" xr:uid="{00000000-0005-0000-0000-000068980000}"/>
    <cellStyle name="20% - Accent1 4 3 2 2 4 3 6 2" xfId="39182" xr:uid="{00000000-0005-0000-0000-000069980000}"/>
    <cellStyle name="20% - Accent1 4 3 2 2 4 3 6 2 2" xfId="39183" xr:uid="{00000000-0005-0000-0000-00006A980000}"/>
    <cellStyle name="20% - Accent1 4 3 2 2 4 3 6 3" xfId="39184" xr:uid="{00000000-0005-0000-0000-00006B980000}"/>
    <cellStyle name="20% - Accent1 4 3 2 2 4 3 7" xfId="39185" xr:uid="{00000000-0005-0000-0000-00006C980000}"/>
    <cellStyle name="20% - Accent1 4 3 2 2 4 3 7 2" xfId="39186" xr:uid="{00000000-0005-0000-0000-00006D980000}"/>
    <cellStyle name="20% - Accent1 4 3 2 2 4 3 8" xfId="39187" xr:uid="{00000000-0005-0000-0000-00006E980000}"/>
    <cellStyle name="20% - Accent1 4 3 2 2 4 3 8 2" xfId="39188" xr:uid="{00000000-0005-0000-0000-00006F980000}"/>
    <cellStyle name="20% - Accent1 4 3 2 2 4 3 9" xfId="39189" xr:uid="{00000000-0005-0000-0000-000070980000}"/>
    <cellStyle name="20% - Accent1 4 3 2 2 4 4" xfId="39190" xr:uid="{00000000-0005-0000-0000-000071980000}"/>
    <cellStyle name="20% - Accent1 4 3 2 2 4 4 2" xfId="39191" xr:uid="{00000000-0005-0000-0000-000072980000}"/>
    <cellStyle name="20% - Accent1 4 3 2 2 4 4 2 2" xfId="39192" xr:uid="{00000000-0005-0000-0000-000073980000}"/>
    <cellStyle name="20% - Accent1 4 3 2 2 4 4 2 2 2" xfId="39193" xr:uid="{00000000-0005-0000-0000-000074980000}"/>
    <cellStyle name="20% - Accent1 4 3 2 2 4 4 2 3" xfId="39194" xr:uid="{00000000-0005-0000-0000-000075980000}"/>
    <cellStyle name="20% - Accent1 4 3 2 2 4 4 3" xfId="39195" xr:uid="{00000000-0005-0000-0000-000076980000}"/>
    <cellStyle name="20% - Accent1 4 3 2 2 4 4 3 2" xfId="39196" xr:uid="{00000000-0005-0000-0000-000077980000}"/>
    <cellStyle name="20% - Accent1 4 3 2 2 4 4 4" xfId="39197" xr:uid="{00000000-0005-0000-0000-000078980000}"/>
    <cellStyle name="20% - Accent1 4 3 2 2 4 5" xfId="39198" xr:uid="{00000000-0005-0000-0000-000079980000}"/>
    <cellStyle name="20% - Accent1 4 3 2 2 4 5 2" xfId="39199" xr:uid="{00000000-0005-0000-0000-00007A980000}"/>
    <cellStyle name="20% - Accent1 4 3 2 2 4 5 2 2" xfId="39200" xr:uid="{00000000-0005-0000-0000-00007B980000}"/>
    <cellStyle name="20% - Accent1 4 3 2 2 4 5 2 2 2" xfId="39201" xr:uid="{00000000-0005-0000-0000-00007C980000}"/>
    <cellStyle name="20% - Accent1 4 3 2 2 4 5 2 3" xfId="39202" xr:uid="{00000000-0005-0000-0000-00007D980000}"/>
    <cellStyle name="20% - Accent1 4 3 2 2 4 5 3" xfId="39203" xr:uid="{00000000-0005-0000-0000-00007E980000}"/>
    <cellStyle name="20% - Accent1 4 3 2 2 4 5 3 2" xfId="39204" xr:uid="{00000000-0005-0000-0000-00007F980000}"/>
    <cellStyle name="20% - Accent1 4 3 2 2 4 5 4" xfId="39205" xr:uid="{00000000-0005-0000-0000-000080980000}"/>
    <cellStyle name="20% - Accent1 4 3 2 2 4 6" xfId="39206" xr:uid="{00000000-0005-0000-0000-000081980000}"/>
    <cellStyle name="20% - Accent1 4 3 2 2 4 6 2" xfId="39207" xr:uid="{00000000-0005-0000-0000-000082980000}"/>
    <cellStyle name="20% - Accent1 4 3 2 2 4 6 2 2" xfId="39208" xr:uid="{00000000-0005-0000-0000-000083980000}"/>
    <cellStyle name="20% - Accent1 4 3 2 2 4 6 2 2 2" xfId="39209" xr:uid="{00000000-0005-0000-0000-000084980000}"/>
    <cellStyle name="20% - Accent1 4 3 2 2 4 6 2 3" xfId="39210" xr:uid="{00000000-0005-0000-0000-000085980000}"/>
    <cellStyle name="20% - Accent1 4 3 2 2 4 6 3" xfId="39211" xr:uid="{00000000-0005-0000-0000-000086980000}"/>
    <cellStyle name="20% - Accent1 4 3 2 2 4 6 3 2" xfId="39212" xr:uid="{00000000-0005-0000-0000-000087980000}"/>
    <cellStyle name="20% - Accent1 4 3 2 2 4 6 4" xfId="39213" xr:uid="{00000000-0005-0000-0000-000088980000}"/>
    <cellStyle name="20% - Accent1 4 3 2 2 4 7" xfId="39214" xr:uid="{00000000-0005-0000-0000-000089980000}"/>
    <cellStyle name="20% - Accent1 4 3 2 2 4 7 2" xfId="39215" xr:uid="{00000000-0005-0000-0000-00008A980000}"/>
    <cellStyle name="20% - Accent1 4 3 2 2 4 7 2 2" xfId="39216" xr:uid="{00000000-0005-0000-0000-00008B980000}"/>
    <cellStyle name="20% - Accent1 4 3 2 2 4 7 3" xfId="39217" xr:uid="{00000000-0005-0000-0000-00008C980000}"/>
    <cellStyle name="20% - Accent1 4 3 2 2 4 8" xfId="39218" xr:uid="{00000000-0005-0000-0000-00008D980000}"/>
    <cellStyle name="20% - Accent1 4 3 2 2 4 8 2" xfId="39219" xr:uid="{00000000-0005-0000-0000-00008E980000}"/>
    <cellStyle name="20% - Accent1 4 3 2 2 4 8 2 2" xfId="39220" xr:uid="{00000000-0005-0000-0000-00008F980000}"/>
    <cellStyle name="20% - Accent1 4 3 2 2 4 8 3" xfId="39221" xr:uid="{00000000-0005-0000-0000-000090980000}"/>
    <cellStyle name="20% - Accent1 4 3 2 2 4 9" xfId="39222" xr:uid="{00000000-0005-0000-0000-000091980000}"/>
    <cellStyle name="20% - Accent1 4 3 2 2 4 9 2" xfId="39223" xr:uid="{00000000-0005-0000-0000-000092980000}"/>
    <cellStyle name="20% - Accent1 4 3 2 2 5" xfId="39224" xr:uid="{00000000-0005-0000-0000-000093980000}"/>
    <cellStyle name="20% - Accent1 4 3 2 2 5 2" xfId="39225" xr:uid="{00000000-0005-0000-0000-000094980000}"/>
    <cellStyle name="20% - Accent1 4 3 2 2 5 2 2" xfId="39226" xr:uid="{00000000-0005-0000-0000-000095980000}"/>
    <cellStyle name="20% - Accent1 4 3 2 2 5 2 2 2" xfId="39227" xr:uid="{00000000-0005-0000-0000-000096980000}"/>
    <cellStyle name="20% - Accent1 4 3 2 2 5 2 2 2 2" xfId="39228" xr:uid="{00000000-0005-0000-0000-000097980000}"/>
    <cellStyle name="20% - Accent1 4 3 2 2 5 2 2 3" xfId="39229" xr:uid="{00000000-0005-0000-0000-000098980000}"/>
    <cellStyle name="20% - Accent1 4 3 2 2 5 2 3" xfId="39230" xr:uid="{00000000-0005-0000-0000-000099980000}"/>
    <cellStyle name="20% - Accent1 4 3 2 2 5 2 3 2" xfId="39231" xr:uid="{00000000-0005-0000-0000-00009A980000}"/>
    <cellStyle name="20% - Accent1 4 3 2 2 5 2 4" xfId="39232" xr:uid="{00000000-0005-0000-0000-00009B980000}"/>
    <cellStyle name="20% - Accent1 4 3 2 2 5 3" xfId="39233" xr:uid="{00000000-0005-0000-0000-00009C980000}"/>
    <cellStyle name="20% - Accent1 4 3 2 2 5 3 2" xfId="39234" xr:uid="{00000000-0005-0000-0000-00009D980000}"/>
    <cellStyle name="20% - Accent1 4 3 2 2 5 3 2 2" xfId="39235" xr:uid="{00000000-0005-0000-0000-00009E980000}"/>
    <cellStyle name="20% - Accent1 4 3 2 2 5 3 2 2 2" xfId="39236" xr:uid="{00000000-0005-0000-0000-00009F980000}"/>
    <cellStyle name="20% - Accent1 4 3 2 2 5 3 2 3" xfId="39237" xr:uid="{00000000-0005-0000-0000-0000A0980000}"/>
    <cellStyle name="20% - Accent1 4 3 2 2 5 3 3" xfId="39238" xr:uid="{00000000-0005-0000-0000-0000A1980000}"/>
    <cellStyle name="20% - Accent1 4 3 2 2 5 3 3 2" xfId="39239" xr:uid="{00000000-0005-0000-0000-0000A2980000}"/>
    <cellStyle name="20% - Accent1 4 3 2 2 5 3 4" xfId="39240" xr:uid="{00000000-0005-0000-0000-0000A3980000}"/>
    <cellStyle name="20% - Accent1 4 3 2 2 5 4" xfId="39241" xr:uid="{00000000-0005-0000-0000-0000A4980000}"/>
    <cellStyle name="20% - Accent1 4 3 2 2 5 4 2" xfId="39242" xr:uid="{00000000-0005-0000-0000-0000A5980000}"/>
    <cellStyle name="20% - Accent1 4 3 2 2 5 4 2 2" xfId="39243" xr:uid="{00000000-0005-0000-0000-0000A6980000}"/>
    <cellStyle name="20% - Accent1 4 3 2 2 5 4 2 2 2" xfId="39244" xr:uid="{00000000-0005-0000-0000-0000A7980000}"/>
    <cellStyle name="20% - Accent1 4 3 2 2 5 4 2 3" xfId="39245" xr:uid="{00000000-0005-0000-0000-0000A8980000}"/>
    <cellStyle name="20% - Accent1 4 3 2 2 5 4 3" xfId="39246" xr:uid="{00000000-0005-0000-0000-0000A9980000}"/>
    <cellStyle name="20% - Accent1 4 3 2 2 5 4 3 2" xfId="39247" xr:uid="{00000000-0005-0000-0000-0000AA980000}"/>
    <cellStyle name="20% - Accent1 4 3 2 2 5 4 4" xfId="39248" xr:uid="{00000000-0005-0000-0000-0000AB980000}"/>
    <cellStyle name="20% - Accent1 4 3 2 2 5 5" xfId="39249" xr:uid="{00000000-0005-0000-0000-0000AC980000}"/>
    <cellStyle name="20% - Accent1 4 3 2 2 5 5 2" xfId="39250" xr:uid="{00000000-0005-0000-0000-0000AD980000}"/>
    <cellStyle name="20% - Accent1 4 3 2 2 5 5 2 2" xfId="39251" xr:uid="{00000000-0005-0000-0000-0000AE980000}"/>
    <cellStyle name="20% - Accent1 4 3 2 2 5 5 3" xfId="39252" xr:uid="{00000000-0005-0000-0000-0000AF980000}"/>
    <cellStyle name="20% - Accent1 4 3 2 2 5 6" xfId="39253" xr:uid="{00000000-0005-0000-0000-0000B0980000}"/>
    <cellStyle name="20% - Accent1 4 3 2 2 5 6 2" xfId="39254" xr:uid="{00000000-0005-0000-0000-0000B1980000}"/>
    <cellStyle name="20% - Accent1 4 3 2 2 5 6 2 2" xfId="39255" xr:uid="{00000000-0005-0000-0000-0000B2980000}"/>
    <cellStyle name="20% - Accent1 4 3 2 2 5 6 3" xfId="39256" xr:uid="{00000000-0005-0000-0000-0000B3980000}"/>
    <cellStyle name="20% - Accent1 4 3 2 2 5 7" xfId="39257" xr:uid="{00000000-0005-0000-0000-0000B4980000}"/>
    <cellStyle name="20% - Accent1 4 3 2 2 5 7 2" xfId="39258" xr:uid="{00000000-0005-0000-0000-0000B5980000}"/>
    <cellStyle name="20% - Accent1 4 3 2 2 5 8" xfId="39259" xr:uid="{00000000-0005-0000-0000-0000B6980000}"/>
    <cellStyle name="20% - Accent1 4 3 2 2 5 8 2" xfId="39260" xr:uid="{00000000-0005-0000-0000-0000B7980000}"/>
    <cellStyle name="20% - Accent1 4 3 2 2 5 9" xfId="39261" xr:uid="{00000000-0005-0000-0000-0000B8980000}"/>
    <cellStyle name="20% - Accent1 4 3 2 2 6" xfId="39262" xr:uid="{00000000-0005-0000-0000-0000B9980000}"/>
    <cellStyle name="20% - Accent1 4 3 2 2 6 2" xfId="39263" xr:uid="{00000000-0005-0000-0000-0000BA980000}"/>
    <cellStyle name="20% - Accent1 4 3 2 2 6 2 2" xfId="39264" xr:uid="{00000000-0005-0000-0000-0000BB980000}"/>
    <cellStyle name="20% - Accent1 4 3 2 2 6 2 2 2" xfId="39265" xr:uid="{00000000-0005-0000-0000-0000BC980000}"/>
    <cellStyle name="20% - Accent1 4 3 2 2 6 2 2 2 2" xfId="39266" xr:uid="{00000000-0005-0000-0000-0000BD980000}"/>
    <cellStyle name="20% - Accent1 4 3 2 2 6 2 2 3" xfId="39267" xr:uid="{00000000-0005-0000-0000-0000BE980000}"/>
    <cellStyle name="20% - Accent1 4 3 2 2 6 2 3" xfId="39268" xr:uid="{00000000-0005-0000-0000-0000BF980000}"/>
    <cellStyle name="20% - Accent1 4 3 2 2 6 2 3 2" xfId="39269" xr:uid="{00000000-0005-0000-0000-0000C0980000}"/>
    <cellStyle name="20% - Accent1 4 3 2 2 6 2 4" xfId="39270" xr:uid="{00000000-0005-0000-0000-0000C1980000}"/>
    <cellStyle name="20% - Accent1 4 3 2 2 6 3" xfId="39271" xr:uid="{00000000-0005-0000-0000-0000C2980000}"/>
    <cellStyle name="20% - Accent1 4 3 2 2 6 3 2" xfId="39272" xr:uid="{00000000-0005-0000-0000-0000C3980000}"/>
    <cellStyle name="20% - Accent1 4 3 2 2 6 3 2 2" xfId="39273" xr:uid="{00000000-0005-0000-0000-0000C4980000}"/>
    <cellStyle name="20% - Accent1 4 3 2 2 6 3 2 2 2" xfId="39274" xr:uid="{00000000-0005-0000-0000-0000C5980000}"/>
    <cellStyle name="20% - Accent1 4 3 2 2 6 3 2 3" xfId="39275" xr:uid="{00000000-0005-0000-0000-0000C6980000}"/>
    <cellStyle name="20% - Accent1 4 3 2 2 6 3 3" xfId="39276" xr:uid="{00000000-0005-0000-0000-0000C7980000}"/>
    <cellStyle name="20% - Accent1 4 3 2 2 6 3 3 2" xfId="39277" xr:uid="{00000000-0005-0000-0000-0000C8980000}"/>
    <cellStyle name="20% - Accent1 4 3 2 2 6 3 4" xfId="39278" xr:uid="{00000000-0005-0000-0000-0000C9980000}"/>
    <cellStyle name="20% - Accent1 4 3 2 2 6 4" xfId="39279" xr:uid="{00000000-0005-0000-0000-0000CA980000}"/>
    <cellStyle name="20% - Accent1 4 3 2 2 6 4 2" xfId="39280" xr:uid="{00000000-0005-0000-0000-0000CB980000}"/>
    <cellStyle name="20% - Accent1 4 3 2 2 6 4 2 2" xfId="39281" xr:uid="{00000000-0005-0000-0000-0000CC980000}"/>
    <cellStyle name="20% - Accent1 4 3 2 2 6 4 2 2 2" xfId="39282" xr:uid="{00000000-0005-0000-0000-0000CD980000}"/>
    <cellStyle name="20% - Accent1 4 3 2 2 6 4 2 3" xfId="39283" xr:uid="{00000000-0005-0000-0000-0000CE980000}"/>
    <cellStyle name="20% - Accent1 4 3 2 2 6 4 3" xfId="39284" xr:uid="{00000000-0005-0000-0000-0000CF980000}"/>
    <cellStyle name="20% - Accent1 4 3 2 2 6 4 3 2" xfId="39285" xr:uid="{00000000-0005-0000-0000-0000D0980000}"/>
    <cellStyle name="20% - Accent1 4 3 2 2 6 4 4" xfId="39286" xr:uid="{00000000-0005-0000-0000-0000D1980000}"/>
    <cellStyle name="20% - Accent1 4 3 2 2 6 5" xfId="39287" xr:uid="{00000000-0005-0000-0000-0000D2980000}"/>
    <cellStyle name="20% - Accent1 4 3 2 2 6 5 2" xfId="39288" xr:uid="{00000000-0005-0000-0000-0000D3980000}"/>
    <cellStyle name="20% - Accent1 4 3 2 2 6 5 2 2" xfId="39289" xr:uid="{00000000-0005-0000-0000-0000D4980000}"/>
    <cellStyle name="20% - Accent1 4 3 2 2 6 5 3" xfId="39290" xr:uid="{00000000-0005-0000-0000-0000D5980000}"/>
    <cellStyle name="20% - Accent1 4 3 2 2 6 6" xfId="39291" xr:uid="{00000000-0005-0000-0000-0000D6980000}"/>
    <cellStyle name="20% - Accent1 4 3 2 2 6 6 2" xfId="39292" xr:uid="{00000000-0005-0000-0000-0000D7980000}"/>
    <cellStyle name="20% - Accent1 4 3 2 2 6 6 2 2" xfId="39293" xr:uid="{00000000-0005-0000-0000-0000D8980000}"/>
    <cellStyle name="20% - Accent1 4 3 2 2 6 6 3" xfId="39294" xr:uid="{00000000-0005-0000-0000-0000D9980000}"/>
    <cellStyle name="20% - Accent1 4 3 2 2 6 7" xfId="39295" xr:uid="{00000000-0005-0000-0000-0000DA980000}"/>
    <cellStyle name="20% - Accent1 4 3 2 2 6 7 2" xfId="39296" xr:uid="{00000000-0005-0000-0000-0000DB980000}"/>
    <cellStyle name="20% - Accent1 4 3 2 2 6 8" xfId="39297" xr:uid="{00000000-0005-0000-0000-0000DC980000}"/>
    <cellStyle name="20% - Accent1 4 3 2 2 6 8 2" xfId="39298" xr:uid="{00000000-0005-0000-0000-0000DD980000}"/>
    <cellStyle name="20% - Accent1 4 3 2 2 6 9" xfId="39299" xr:uid="{00000000-0005-0000-0000-0000DE980000}"/>
    <cellStyle name="20% - Accent1 4 3 2 2 7" xfId="39300" xr:uid="{00000000-0005-0000-0000-0000DF980000}"/>
    <cellStyle name="20% - Accent1 4 3 2 2 7 2" xfId="39301" xr:uid="{00000000-0005-0000-0000-0000E0980000}"/>
    <cellStyle name="20% - Accent1 4 3 2 2 7 2 2" xfId="39302" xr:uid="{00000000-0005-0000-0000-0000E1980000}"/>
    <cellStyle name="20% - Accent1 4 3 2 2 7 2 2 2" xfId="39303" xr:uid="{00000000-0005-0000-0000-0000E2980000}"/>
    <cellStyle name="20% - Accent1 4 3 2 2 7 2 3" xfId="39304" xr:uid="{00000000-0005-0000-0000-0000E3980000}"/>
    <cellStyle name="20% - Accent1 4 3 2 2 7 3" xfId="39305" xr:uid="{00000000-0005-0000-0000-0000E4980000}"/>
    <cellStyle name="20% - Accent1 4 3 2 2 7 3 2" xfId="39306" xr:uid="{00000000-0005-0000-0000-0000E5980000}"/>
    <cellStyle name="20% - Accent1 4 3 2 2 7 4" xfId="39307" xr:uid="{00000000-0005-0000-0000-0000E6980000}"/>
    <cellStyle name="20% - Accent1 4 3 2 2 8" xfId="39308" xr:uid="{00000000-0005-0000-0000-0000E7980000}"/>
    <cellStyle name="20% - Accent1 4 3 2 2 8 2" xfId="39309" xr:uid="{00000000-0005-0000-0000-0000E8980000}"/>
    <cellStyle name="20% - Accent1 4 3 2 2 8 2 2" xfId="39310" xr:uid="{00000000-0005-0000-0000-0000E9980000}"/>
    <cellStyle name="20% - Accent1 4 3 2 2 8 2 2 2" xfId="39311" xr:uid="{00000000-0005-0000-0000-0000EA980000}"/>
    <cellStyle name="20% - Accent1 4 3 2 2 8 2 3" xfId="39312" xr:uid="{00000000-0005-0000-0000-0000EB980000}"/>
    <cellStyle name="20% - Accent1 4 3 2 2 8 3" xfId="39313" xr:uid="{00000000-0005-0000-0000-0000EC980000}"/>
    <cellStyle name="20% - Accent1 4 3 2 2 8 3 2" xfId="39314" xr:uid="{00000000-0005-0000-0000-0000ED980000}"/>
    <cellStyle name="20% - Accent1 4 3 2 2 8 4" xfId="39315" xr:uid="{00000000-0005-0000-0000-0000EE980000}"/>
    <cellStyle name="20% - Accent1 4 3 2 2 9" xfId="39316" xr:uid="{00000000-0005-0000-0000-0000EF980000}"/>
    <cellStyle name="20% - Accent1 4 3 2 2 9 2" xfId="39317" xr:uid="{00000000-0005-0000-0000-0000F0980000}"/>
    <cellStyle name="20% - Accent1 4 3 2 2 9 2 2" xfId="39318" xr:uid="{00000000-0005-0000-0000-0000F1980000}"/>
    <cellStyle name="20% - Accent1 4 3 2 2 9 2 2 2" xfId="39319" xr:uid="{00000000-0005-0000-0000-0000F2980000}"/>
    <cellStyle name="20% - Accent1 4 3 2 2 9 2 3" xfId="39320" xr:uid="{00000000-0005-0000-0000-0000F3980000}"/>
    <cellStyle name="20% - Accent1 4 3 2 2 9 3" xfId="39321" xr:uid="{00000000-0005-0000-0000-0000F4980000}"/>
    <cellStyle name="20% - Accent1 4 3 2 2 9 3 2" xfId="39322" xr:uid="{00000000-0005-0000-0000-0000F5980000}"/>
    <cellStyle name="20% - Accent1 4 3 2 2 9 4" xfId="39323" xr:uid="{00000000-0005-0000-0000-0000F6980000}"/>
    <cellStyle name="20% - Accent1 4 3 2 3" xfId="39324" xr:uid="{00000000-0005-0000-0000-0000F7980000}"/>
    <cellStyle name="20% - Accent1 4 3 2 3 10" xfId="39325" xr:uid="{00000000-0005-0000-0000-0000F8980000}"/>
    <cellStyle name="20% - Accent1 4 3 2 3 10 2" xfId="39326" xr:uid="{00000000-0005-0000-0000-0000F9980000}"/>
    <cellStyle name="20% - Accent1 4 3 2 3 11" xfId="39327" xr:uid="{00000000-0005-0000-0000-0000FA980000}"/>
    <cellStyle name="20% - Accent1 4 3 2 3 2" xfId="39328" xr:uid="{00000000-0005-0000-0000-0000FB980000}"/>
    <cellStyle name="20% - Accent1 4 3 2 3 2 2" xfId="39329" xr:uid="{00000000-0005-0000-0000-0000FC980000}"/>
    <cellStyle name="20% - Accent1 4 3 2 3 2 2 2" xfId="39330" xr:uid="{00000000-0005-0000-0000-0000FD980000}"/>
    <cellStyle name="20% - Accent1 4 3 2 3 2 2 2 2" xfId="39331" xr:uid="{00000000-0005-0000-0000-0000FE980000}"/>
    <cellStyle name="20% - Accent1 4 3 2 3 2 2 2 2 2" xfId="39332" xr:uid="{00000000-0005-0000-0000-0000FF980000}"/>
    <cellStyle name="20% - Accent1 4 3 2 3 2 2 2 3" xfId="39333" xr:uid="{00000000-0005-0000-0000-000000990000}"/>
    <cellStyle name="20% - Accent1 4 3 2 3 2 2 3" xfId="39334" xr:uid="{00000000-0005-0000-0000-000001990000}"/>
    <cellStyle name="20% - Accent1 4 3 2 3 2 2 3 2" xfId="39335" xr:uid="{00000000-0005-0000-0000-000002990000}"/>
    <cellStyle name="20% - Accent1 4 3 2 3 2 2 4" xfId="39336" xr:uid="{00000000-0005-0000-0000-000003990000}"/>
    <cellStyle name="20% - Accent1 4 3 2 3 2 3" xfId="39337" xr:uid="{00000000-0005-0000-0000-000004990000}"/>
    <cellStyle name="20% - Accent1 4 3 2 3 2 3 2" xfId="39338" xr:uid="{00000000-0005-0000-0000-000005990000}"/>
    <cellStyle name="20% - Accent1 4 3 2 3 2 3 2 2" xfId="39339" xr:uid="{00000000-0005-0000-0000-000006990000}"/>
    <cellStyle name="20% - Accent1 4 3 2 3 2 3 2 2 2" xfId="39340" xr:uid="{00000000-0005-0000-0000-000007990000}"/>
    <cellStyle name="20% - Accent1 4 3 2 3 2 3 2 3" xfId="39341" xr:uid="{00000000-0005-0000-0000-000008990000}"/>
    <cellStyle name="20% - Accent1 4 3 2 3 2 3 3" xfId="39342" xr:uid="{00000000-0005-0000-0000-000009990000}"/>
    <cellStyle name="20% - Accent1 4 3 2 3 2 3 3 2" xfId="39343" xr:uid="{00000000-0005-0000-0000-00000A990000}"/>
    <cellStyle name="20% - Accent1 4 3 2 3 2 3 4" xfId="39344" xr:uid="{00000000-0005-0000-0000-00000B990000}"/>
    <cellStyle name="20% - Accent1 4 3 2 3 2 4" xfId="39345" xr:uid="{00000000-0005-0000-0000-00000C990000}"/>
    <cellStyle name="20% - Accent1 4 3 2 3 2 4 2" xfId="39346" xr:uid="{00000000-0005-0000-0000-00000D990000}"/>
    <cellStyle name="20% - Accent1 4 3 2 3 2 4 2 2" xfId="39347" xr:uid="{00000000-0005-0000-0000-00000E990000}"/>
    <cellStyle name="20% - Accent1 4 3 2 3 2 4 2 2 2" xfId="39348" xr:uid="{00000000-0005-0000-0000-00000F990000}"/>
    <cellStyle name="20% - Accent1 4 3 2 3 2 4 2 3" xfId="39349" xr:uid="{00000000-0005-0000-0000-000010990000}"/>
    <cellStyle name="20% - Accent1 4 3 2 3 2 4 3" xfId="39350" xr:uid="{00000000-0005-0000-0000-000011990000}"/>
    <cellStyle name="20% - Accent1 4 3 2 3 2 4 3 2" xfId="39351" xr:uid="{00000000-0005-0000-0000-000012990000}"/>
    <cellStyle name="20% - Accent1 4 3 2 3 2 4 4" xfId="39352" xr:uid="{00000000-0005-0000-0000-000013990000}"/>
    <cellStyle name="20% - Accent1 4 3 2 3 2 5" xfId="39353" xr:uid="{00000000-0005-0000-0000-000014990000}"/>
    <cellStyle name="20% - Accent1 4 3 2 3 2 5 2" xfId="39354" xr:uid="{00000000-0005-0000-0000-000015990000}"/>
    <cellStyle name="20% - Accent1 4 3 2 3 2 5 2 2" xfId="39355" xr:uid="{00000000-0005-0000-0000-000016990000}"/>
    <cellStyle name="20% - Accent1 4 3 2 3 2 5 3" xfId="39356" xr:uid="{00000000-0005-0000-0000-000017990000}"/>
    <cellStyle name="20% - Accent1 4 3 2 3 2 6" xfId="39357" xr:uid="{00000000-0005-0000-0000-000018990000}"/>
    <cellStyle name="20% - Accent1 4 3 2 3 2 6 2" xfId="39358" xr:uid="{00000000-0005-0000-0000-000019990000}"/>
    <cellStyle name="20% - Accent1 4 3 2 3 2 6 2 2" xfId="39359" xr:uid="{00000000-0005-0000-0000-00001A990000}"/>
    <cellStyle name="20% - Accent1 4 3 2 3 2 6 3" xfId="39360" xr:uid="{00000000-0005-0000-0000-00001B990000}"/>
    <cellStyle name="20% - Accent1 4 3 2 3 2 7" xfId="39361" xr:uid="{00000000-0005-0000-0000-00001C990000}"/>
    <cellStyle name="20% - Accent1 4 3 2 3 2 7 2" xfId="39362" xr:uid="{00000000-0005-0000-0000-00001D990000}"/>
    <cellStyle name="20% - Accent1 4 3 2 3 2 8" xfId="39363" xr:uid="{00000000-0005-0000-0000-00001E990000}"/>
    <cellStyle name="20% - Accent1 4 3 2 3 2 8 2" xfId="39364" xr:uid="{00000000-0005-0000-0000-00001F990000}"/>
    <cellStyle name="20% - Accent1 4 3 2 3 2 9" xfId="39365" xr:uid="{00000000-0005-0000-0000-000020990000}"/>
    <cellStyle name="20% - Accent1 4 3 2 3 3" xfId="39366" xr:uid="{00000000-0005-0000-0000-000021990000}"/>
    <cellStyle name="20% - Accent1 4 3 2 3 3 2" xfId="39367" xr:uid="{00000000-0005-0000-0000-000022990000}"/>
    <cellStyle name="20% - Accent1 4 3 2 3 3 2 2" xfId="39368" xr:uid="{00000000-0005-0000-0000-000023990000}"/>
    <cellStyle name="20% - Accent1 4 3 2 3 3 2 2 2" xfId="39369" xr:uid="{00000000-0005-0000-0000-000024990000}"/>
    <cellStyle name="20% - Accent1 4 3 2 3 3 2 2 2 2" xfId="39370" xr:uid="{00000000-0005-0000-0000-000025990000}"/>
    <cellStyle name="20% - Accent1 4 3 2 3 3 2 2 3" xfId="39371" xr:uid="{00000000-0005-0000-0000-000026990000}"/>
    <cellStyle name="20% - Accent1 4 3 2 3 3 2 3" xfId="39372" xr:uid="{00000000-0005-0000-0000-000027990000}"/>
    <cellStyle name="20% - Accent1 4 3 2 3 3 2 3 2" xfId="39373" xr:uid="{00000000-0005-0000-0000-000028990000}"/>
    <cellStyle name="20% - Accent1 4 3 2 3 3 2 4" xfId="39374" xr:uid="{00000000-0005-0000-0000-000029990000}"/>
    <cellStyle name="20% - Accent1 4 3 2 3 3 3" xfId="39375" xr:uid="{00000000-0005-0000-0000-00002A990000}"/>
    <cellStyle name="20% - Accent1 4 3 2 3 3 3 2" xfId="39376" xr:uid="{00000000-0005-0000-0000-00002B990000}"/>
    <cellStyle name="20% - Accent1 4 3 2 3 3 3 2 2" xfId="39377" xr:uid="{00000000-0005-0000-0000-00002C990000}"/>
    <cellStyle name="20% - Accent1 4 3 2 3 3 3 2 2 2" xfId="39378" xr:uid="{00000000-0005-0000-0000-00002D990000}"/>
    <cellStyle name="20% - Accent1 4 3 2 3 3 3 2 3" xfId="39379" xr:uid="{00000000-0005-0000-0000-00002E990000}"/>
    <cellStyle name="20% - Accent1 4 3 2 3 3 3 3" xfId="39380" xr:uid="{00000000-0005-0000-0000-00002F990000}"/>
    <cellStyle name="20% - Accent1 4 3 2 3 3 3 3 2" xfId="39381" xr:uid="{00000000-0005-0000-0000-000030990000}"/>
    <cellStyle name="20% - Accent1 4 3 2 3 3 3 4" xfId="39382" xr:uid="{00000000-0005-0000-0000-000031990000}"/>
    <cellStyle name="20% - Accent1 4 3 2 3 3 4" xfId="39383" xr:uid="{00000000-0005-0000-0000-000032990000}"/>
    <cellStyle name="20% - Accent1 4 3 2 3 3 4 2" xfId="39384" xr:uid="{00000000-0005-0000-0000-000033990000}"/>
    <cellStyle name="20% - Accent1 4 3 2 3 3 4 2 2" xfId="39385" xr:uid="{00000000-0005-0000-0000-000034990000}"/>
    <cellStyle name="20% - Accent1 4 3 2 3 3 4 2 2 2" xfId="39386" xr:uid="{00000000-0005-0000-0000-000035990000}"/>
    <cellStyle name="20% - Accent1 4 3 2 3 3 4 2 3" xfId="39387" xr:uid="{00000000-0005-0000-0000-000036990000}"/>
    <cellStyle name="20% - Accent1 4 3 2 3 3 4 3" xfId="39388" xr:uid="{00000000-0005-0000-0000-000037990000}"/>
    <cellStyle name="20% - Accent1 4 3 2 3 3 4 3 2" xfId="39389" xr:uid="{00000000-0005-0000-0000-000038990000}"/>
    <cellStyle name="20% - Accent1 4 3 2 3 3 4 4" xfId="39390" xr:uid="{00000000-0005-0000-0000-000039990000}"/>
    <cellStyle name="20% - Accent1 4 3 2 3 3 5" xfId="39391" xr:uid="{00000000-0005-0000-0000-00003A990000}"/>
    <cellStyle name="20% - Accent1 4 3 2 3 3 5 2" xfId="39392" xr:uid="{00000000-0005-0000-0000-00003B990000}"/>
    <cellStyle name="20% - Accent1 4 3 2 3 3 5 2 2" xfId="39393" xr:uid="{00000000-0005-0000-0000-00003C990000}"/>
    <cellStyle name="20% - Accent1 4 3 2 3 3 5 3" xfId="39394" xr:uid="{00000000-0005-0000-0000-00003D990000}"/>
    <cellStyle name="20% - Accent1 4 3 2 3 3 6" xfId="39395" xr:uid="{00000000-0005-0000-0000-00003E990000}"/>
    <cellStyle name="20% - Accent1 4 3 2 3 3 6 2" xfId="39396" xr:uid="{00000000-0005-0000-0000-00003F990000}"/>
    <cellStyle name="20% - Accent1 4 3 2 3 3 6 2 2" xfId="39397" xr:uid="{00000000-0005-0000-0000-000040990000}"/>
    <cellStyle name="20% - Accent1 4 3 2 3 3 6 3" xfId="39398" xr:uid="{00000000-0005-0000-0000-000041990000}"/>
    <cellStyle name="20% - Accent1 4 3 2 3 3 7" xfId="39399" xr:uid="{00000000-0005-0000-0000-000042990000}"/>
    <cellStyle name="20% - Accent1 4 3 2 3 3 7 2" xfId="39400" xr:uid="{00000000-0005-0000-0000-000043990000}"/>
    <cellStyle name="20% - Accent1 4 3 2 3 3 8" xfId="39401" xr:uid="{00000000-0005-0000-0000-000044990000}"/>
    <cellStyle name="20% - Accent1 4 3 2 3 3 8 2" xfId="39402" xr:uid="{00000000-0005-0000-0000-000045990000}"/>
    <cellStyle name="20% - Accent1 4 3 2 3 3 9" xfId="39403" xr:uid="{00000000-0005-0000-0000-000046990000}"/>
    <cellStyle name="20% - Accent1 4 3 2 3 4" xfId="39404" xr:uid="{00000000-0005-0000-0000-000047990000}"/>
    <cellStyle name="20% - Accent1 4 3 2 3 4 2" xfId="39405" xr:uid="{00000000-0005-0000-0000-000048990000}"/>
    <cellStyle name="20% - Accent1 4 3 2 3 4 2 2" xfId="39406" xr:uid="{00000000-0005-0000-0000-000049990000}"/>
    <cellStyle name="20% - Accent1 4 3 2 3 4 2 2 2" xfId="39407" xr:uid="{00000000-0005-0000-0000-00004A990000}"/>
    <cellStyle name="20% - Accent1 4 3 2 3 4 2 3" xfId="39408" xr:uid="{00000000-0005-0000-0000-00004B990000}"/>
    <cellStyle name="20% - Accent1 4 3 2 3 4 3" xfId="39409" xr:uid="{00000000-0005-0000-0000-00004C990000}"/>
    <cellStyle name="20% - Accent1 4 3 2 3 4 3 2" xfId="39410" xr:uid="{00000000-0005-0000-0000-00004D990000}"/>
    <cellStyle name="20% - Accent1 4 3 2 3 4 4" xfId="39411" xr:uid="{00000000-0005-0000-0000-00004E990000}"/>
    <cellStyle name="20% - Accent1 4 3 2 3 5" xfId="39412" xr:uid="{00000000-0005-0000-0000-00004F990000}"/>
    <cellStyle name="20% - Accent1 4 3 2 3 5 2" xfId="39413" xr:uid="{00000000-0005-0000-0000-000050990000}"/>
    <cellStyle name="20% - Accent1 4 3 2 3 5 2 2" xfId="39414" xr:uid="{00000000-0005-0000-0000-000051990000}"/>
    <cellStyle name="20% - Accent1 4 3 2 3 5 2 2 2" xfId="39415" xr:uid="{00000000-0005-0000-0000-000052990000}"/>
    <cellStyle name="20% - Accent1 4 3 2 3 5 2 3" xfId="39416" xr:uid="{00000000-0005-0000-0000-000053990000}"/>
    <cellStyle name="20% - Accent1 4 3 2 3 5 3" xfId="39417" xr:uid="{00000000-0005-0000-0000-000054990000}"/>
    <cellStyle name="20% - Accent1 4 3 2 3 5 3 2" xfId="39418" xr:uid="{00000000-0005-0000-0000-000055990000}"/>
    <cellStyle name="20% - Accent1 4 3 2 3 5 4" xfId="39419" xr:uid="{00000000-0005-0000-0000-000056990000}"/>
    <cellStyle name="20% - Accent1 4 3 2 3 6" xfId="39420" xr:uid="{00000000-0005-0000-0000-000057990000}"/>
    <cellStyle name="20% - Accent1 4 3 2 3 6 2" xfId="39421" xr:uid="{00000000-0005-0000-0000-000058990000}"/>
    <cellStyle name="20% - Accent1 4 3 2 3 6 2 2" xfId="39422" xr:uid="{00000000-0005-0000-0000-000059990000}"/>
    <cellStyle name="20% - Accent1 4 3 2 3 6 2 2 2" xfId="39423" xr:uid="{00000000-0005-0000-0000-00005A990000}"/>
    <cellStyle name="20% - Accent1 4 3 2 3 6 2 3" xfId="39424" xr:uid="{00000000-0005-0000-0000-00005B990000}"/>
    <cellStyle name="20% - Accent1 4 3 2 3 6 3" xfId="39425" xr:uid="{00000000-0005-0000-0000-00005C990000}"/>
    <cellStyle name="20% - Accent1 4 3 2 3 6 3 2" xfId="39426" xr:uid="{00000000-0005-0000-0000-00005D990000}"/>
    <cellStyle name="20% - Accent1 4 3 2 3 6 4" xfId="39427" xr:uid="{00000000-0005-0000-0000-00005E990000}"/>
    <cellStyle name="20% - Accent1 4 3 2 3 7" xfId="39428" xr:uid="{00000000-0005-0000-0000-00005F990000}"/>
    <cellStyle name="20% - Accent1 4 3 2 3 7 2" xfId="39429" xr:uid="{00000000-0005-0000-0000-000060990000}"/>
    <cellStyle name="20% - Accent1 4 3 2 3 7 2 2" xfId="39430" xr:uid="{00000000-0005-0000-0000-000061990000}"/>
    <cellStyle name="20% - Accent1 4 3 2 3 7 3" xfId="39431" xr:uid="{00000000-0005-0000-0000-000062990000}"/>
    <cellStyle name="20% - Accent1 4 3 2 3 8" xfId="39432" xr:uid="{00000000-0005-0000-0000-000063990000}"/>
    <cellStyle name="20% - Accent1 4 3 2 3 8 2" xfId="39433" xr:uid="{00000000-0005-0000-0000-000064990000}"/>
    <cellStyle name="20% - Accent1 4 3 2 3 8 2 2" xfId="39434" xr:uid="{00000000-0005-0000-0000-000065990000}"/>
    <cellStyle name="20% - Accent1 4 3 2 3 8 3" xfId="39435" xr:uid="{00000000-0005-0000-0000-000066990000}"/>
    <cellStyle name="20% - Accent1 4 3 2 3 9" xfId="39436" xr:uid="{00000000-0005-0000-0000-000067990000}"/>
    <cellStyle name="20% - Accent1 4 3 2 3 9 2" xfId="39437" xr:uid="{00000000-0005-0000-0000-000068990000}"/>
    <cellStyle name="20% - Accent1 4 3 2 4" xfId="39438" xr:uid="{00000000-0005-0000-0000-000069990000}"/>
    <cellStyle name="20% - Accent1 4 3 2 4 10" xfId="39439" xr:uid="{00000000-0005-0000-0000-00006A990000}"/>
    <cellStyle name="20% - Accent1 4 3 2 4 10 2" xfId="39440" xr:uid="{00000000-0005-0000-0000-00006B990000}"/>
    <cellStyle name="20% - Accent1 4 3 2 4 11" xfId="39441" xr:uid="{00000000-0005-0000-0000-00006C990000}"/>
    <cellStyle name="20% - Accent1 4 3 2 4 2" xfId="39442" xr:uid="{00000000-0005-0000-0000-00006D990000}"/>
    <cellStyle name="20% - Accent1 4 3 2 4 2 2" xfId="39443" xr:uid="{00000000-0005-0000-0000-00006E990000}"/>
    <cellStyle name="20% - Accent1 4 3 2 4 2 2 2" xfId="39444" xr:uid="{00000000-0005-0000-0000-00006F990000}"/>
    <cellStyle name="20% - Accent1 4 3 2 4 2 2 2 2" xfId="39445" xr:uid="{00000000-0005-0000-0000-000070990000}"/>
    <cellStyle name="20% - Accent1 4 3 2 4 2 2 2 2 2" xfId="39446" xr:uid="{00000000-0005-0000-0000-000071990000}"/>
    <cellStyle name="20% - Accent1 4 3 2 4 2 2 2 3" xfId="39447" xr:uid="{00000000-0005-0000-0000-000072990000}"/>
    <cellStyle name="20% - Accent1 4 3 2 4 2 2 3" xfId="39448" xr:uid="{00000000-0005-0000-0000-000073990000}"/>
    <cellStyle name="20% - Accent1 4 3 2 4 2 2 3 2" xfId="39449" xr:uid="{00000000-0005-0000-0000-000074990000}"/>
    <cellStyle name="20% - Accent1 4 3 2 4 2 2 4" xfId="39450" xr:uid="{00000000-0005-0000-0000-000075990000}"/>
    <cellStyle name="20% - Accent1 4 3 2 4 2 3" xfId="39451" xr:uid="{00000000-0005-0000-0000-000076990000}"/>
    <cellStyle name="20% - Accent1 4 3 2 4 2 3 2" xfId="39452" xr:uid="{00000000-0005-0000-0000-000077990000}"/>
    <cellStyle name="20% - Accent1 4 3 2 4 2 3 2 2" xfId="39453" xr:uid="{00000000-0005-0000-0000-000078990000}"/>
    <cellStyle name="20% - Accent1 4 3 2 4 2 3 2 2 2" xfId="39454" xr:uid="{00000000-0005-0000-0000-000079990000}"/>
    <cellStyle name="20% - Accent1 4 3 2 4 2 3 2 3" xfId="39455" xr:uid="{00000000-0005-0000-0000-00007A990000}"/>
    <cellStyle name="20% - Accent1 4 3 2 4 2 3 3" xfId="39456" xr:uid="{00000000-0005-0000-0000-00007B990000}"/>
    <cellStyle name="20% - Accent1 4 3 2 4 2 3 3 2" xfId="39457" xr:uid="{00000000-0005-0000-0000-00007C990000}"/>
    <cellStyle name="20% - Accent1 4 3 2 4 2 3 4" xfId="39458" xr:uid="{00000000-0005-0000-0000-00007D990000}"/>
    <cellStyle name="20% - Accent1 4 3 2 4 2 4" xfId="39459" xr:uid="{00000000-0005-0000-0000-00007E990000}"/>
    <cellStyle name="20% - Accent1 4 3 2 4 2 4 2" xfId="39460" xr:uid="{00000000-0005-0000-0000-00007F990000}"/>
    <cellStyle name="20% - Accent1 4 3 2 4 2 4 2 2" xfId="39461" xr:uid="{00000000-0005-0000-0000-000080990000}"/>
    <cellStyle name="20% - Accent1 4 3 2 4 2 4 2 2 2" xfId="39462" xr:uid="{00000000-0005-0000-0000-000081990000}"/>
    <cellStyle name="20% - Accent1 4 3 2 4 2 4 2 3" xfId="39463" xr:uid="{00000000-0005-0000-0000-000082990000}"/>
    <cellStyle name="20% - Accent1 4 3 2 4 2 4 3" xfId="39464" xr:uid="{00000000-0005-0000-0000-000083990000}"/>
    <cellStyle name="20% - Accent1 4 3 2 4 2 4 3 2" xfId="39465" xr:uid="{00000000-0005-0000-0000-000084990000}"/>
    <cellStyle name="20% - Accent1 4 3 2 4 2 4 4" xfId="39466" xr:uid="{00000000-0005-0000-0000-000085990000}"/>
    <cellStyle name="20% - Accent1 4 3 2 4 2 5" xfId="39467" xr:uid="{00000000-0005-0000-0000-000086990000}"/>
    <cellStyle name="20% - Accent1 4 3 2 4 2 5 2" xfId="39468" xr:uid="{00000000-0005-0000-0000-000087990000}"/>
    <cellStyle name="20% - Accent1 4 3 2 4 2 5 2 2" xfId="39469" xr:uid="{00000000-0005-0000-0000-000088990000}"/>
    <cellStyle name="20% - Accent1 4 3 2 4 2 5 3" xfId="39470" xr:uid="{00000000-0005-0000-0000-000089990000}"/>
    <cellStyle name="20% - Accent1 4 3 2 4 2 6" xfId="39471" xr:uid="{00000000-0005-0000-0000-00008A990000}"/>
    <cellStyle name="20% - Accent1 4 3 2 4 2 6 2" xfId="39472" xr:uid="{00000000-0005-0000-0000-00008B990000}"/>
    <cellStyle name="20% - Accent1 4 3 2 4 2 6 2 2" xfId="39473" xr:uid="{00000000-0005-0000-0000-00008C990000}"/>
    <cellStyle name="20% - Accent1 4 3 2 4 2 6 3" xfId="39474" xr:uid="{00000000-0005-0000-0000-00008D990000}"/>
    <cellStyle name="20% - Accent1 4 3 2 4 2 7" xfId="39475" xr:uid="{00000000-0005-0000-0000-00008E990000}"/>
    <cellStyle name="20% - Accent1 4 3 2 4 2 7 2" xfId="39476" xr:uid="{00000000-0005-0000-0000-00008F990000}"/>
    <cellStyle name="20% - Accent1 4 3 2 4 2 8" xfId="39477" xr:uid="{00000000-0005-0000-0000-000090990000}"/>
    <cellStyle name="20% - Accent1 4 3 2 4 2 8 2" xfId="39478" xr:uid="{00000000-0005-0000-0000-000091990000}"/>
    <cellStyle name="20% - Accent1 4 3 2 4 2 9" xfId="39479" xr:uid="{00000000-0005-0000-0000-000092990000}"/>
    <cellStyle name="20% - Accent1 4 3 2 4 3" xfId="39480" xr:uid="{00000000-0005-0000-0000-000093990000}"/>
    <cellStyle name="20% - Accent1 4 3 2 4 3 2" xfId="39481" xr:uid="{00000000-0005-0000-0000-000094990000}"/>
    <cellStyle name="20% - Accent1 4 3 2 4 3 2 2" xfId="39482" xr:uid="{00000000-0005-0000-0000-000095990000}"/>
    <cellStyle name="20% - Accent1 4 3 2 4 3 2 2 2" xfId="39483" xr:uid="{00000000-0005-0000-0000-000096990000}"/>
    <cellStyle name="20% - Accent1 4 3 2 4 3 2 2 2 2" xfId="39484" xr:uid="{00000000-0005-0000-0000-000097990000}"/>
    <cellStyle name="20% - Accent1 4 3 2 4 3 2 2 3" xfId="39485" xr:uid="{00000000-0005-0000-0000-000098990000}"/>
    <cellStyle name="20% - Accent1 4 3 2 4 3 2 3" xfId="39486" xr:uid="{00000000-0005-0000-0000-000099990000}"/>
    <cellStyle name="20% - Accent1 4 3 2 4 3 2 3 2" xfId="39487" xr:uid="{00000000-0005-0000-0000-00009A990000}"/>
    <cellStyle name="20% - Accent1 4 3 2 4 3 2 4" xfId="39488" xr:uid="{00000000-0005-0000-0000-00009B990000}"/>
    <cellStyle name="20% - Accent1 4 3 2 4 3 3" xfId="39489" xr:uid="{00000000-0005-0000-0000-00009C990000}"/>
    <cellStyle name="20% - Accent1 4 3 2 4 3 3 2" xfId="39490" xr:uid="{00000000-0005-0000-0000-00009D990000}"/>
    <cellStyle name="20% - Accent1 4 3 2 4 3 3 2 2" xfId="39491" xr:uid="{00000000-0005-0000-0000-00009E990000}"/>
    <cellStyle name="20% - Accent1 4 3 2 4 3 3 2 2 2" xfId="39492" xr:uid="{00000000-0005-0000-0000-00009F990000}"/>
    <cellStyle name="20% - Accent1 4 3 2 4 3 3 2 3" xfId="39493" xr:uid="{00000000-0005-0000-0000-0000A0990000}"/>
    <cellStyle name="20% - Accent1 4 3 2 4 3 3 3" xfId="39494" xr:uid="{00000000-0005-0000-0000-0000A1990000}"/>
    <cellStyle name="20% - Accent1 4 3 2 4 3 3 3 2" xfId="39495" xr:uid="{00000000-0005-0000-0000-0000A2990000}"/>
    <cellStyle name="20% - Accent1 4 3 2 4 3 3 4" xfId="39496" xr:uid="{00000000-0005-0000-0000-0000A3990000}"/>
    <cellStyle name="20% - Accent1 4 3 2 4 3 4" xfId="39497" xr:uid="{00000000-0005-0000-0000-0000A4990000}"/>
    <cellStyle name="20% - Accent1 4 3 2 4 3 4 2" xfId="39498" xr:uid="{00000000-0005-0000-0000-0000A5990000}"/>
    <cellStyle name="20% - Accent1 4 3 2 4 3 4 2 2" xfId="39499" xr:uid="{00000000-0005-0000-0000-0000A6990000}"/>
    <cellStyle name="20% - Accent1 4 3 2 4 3 4 2 2 2" xfId="39500" xr:uid="{00000000-0005-0000-0000-0000A7990000}"/>
    <cellStyle name="20% - Accent1 4 3 2 4 3 4 2 3" xfId="39501" xr:uid="{00000000-0005-0000-0000-0000A8990000}"/>
    <cellStyle name="20% - Accent1 4 3 2 4 3 4 3" xfId="39502" xr:uid="{00000000-0005-0000-0000-0000A9990000}"/>
    <cellStyle name="20% - Accent1 4 3 2 4 3 4 3 2" xfId="39503" xr:uid="{00000000-0005-0000-0000-0000AA990000}"/>
    <cellStyle name="20% - Accent1 4 3 2 4 3 4 4" xfId="39504" xr:uid="{00000000-0005-0000-0000-0000AB990000}"/>
    <cellStyle name="20% - Accent1 4 3 2 4 3 5" xfId="39505" xr:uid="{00000000-0005-0000-0000-0000AC990000}"/>
    <cellStyle name="20% - Accent1 4 3 2 4 3 5 2" xfId="39506" xr:uid="{00000000-0005-0000-0000-0000AD990000}"/>
    <cellStyle name="20% - Accent1 4 3 2 4 3 5 2 2" xfId="39507" xr:uid="{00000000-0005-0000-0000-0000AE990000}"/>
    <cellStyle name="20% - Accent1 4 3 2 4 3 5 3" xfId="39508" xr:uid="{00000000-0005-0000-0000-0000AF990000}"/>
    <cellStyle name="20% - Accent1 4 3 2 4 3 6" xfId="39509" xr:uid="{00000000-0005-0000-0000-0000B0990000}"/>
    <cellStyle name="20% - Accent1 4 3 2 4 3 6 2" xfId="39510" xr:uid="{00000000-0005-0000-0000-0000B1990000}"/>
    <cellStyle name="20% - Accent1 4 3 2 4 3 6 2 2" xfId="39511" xr:uid="{00000000-0005-0000-0000-0000B2990000}"/>
    <cellStyle name="20% - Accent1 4 3 2 4 3 6 3" xfId="39512" xr:uid="{00000000-0005-0000-0000-0000B3990000}"/>
    <cellStyle name="20% - Accent1 4 3 2 4 3 7" xfId="39513" xr:uid="{00000000-0005-0000-0000-0000B4990000}"/>
    <cellStyle name="20% - Accent1 4 3 2 4 3 7 2" xfId="39514" xr:uid="{00000000-0005-0000-0000-0000B5990000}"/>
    <cellStyle name="20% - Accent1 4 3 2 4 3 8" xfId="39515" xr:uid="{00000000-0005-0000-0000-0000B6990000}"/>
    <cellStyle name="20% - Accent1 4 3 2 4 3 8 2" xfId="39516" xr:uid="{00000000-0005-0000-0000-0000B7990000}"/>
    <cellStyle name="20% - Accent1 4 3 2 4 3 9" xfId="39517" xr:uid="{00000000-0005-0000-0000-0000B8990000}"/>
    <cellStyle name="20% - Accent1 4 3 2 4 4" xfId="39518" xr:uid="{00000000-0005-0000-0000-0000B9990000}"/>
    <cellStyle name="20% - Accent1 4 3 2 4 4 2" xfId="39519" xr:uid="{00000000-0005-0000-0000-0000BA990000}"/>
    <cellStyle name="20% - Accent1 4 3 2 4 4 2 2" xfId="39520" xr:uid="{00000000-0005-0000-0000-0000BB990000}"/>
    <cellStyle name="20% - Accent1 4 3 2 4 4 2 2 2" xfId="39521" xr:uid="{00000000-0005-0000-0000-0000BC990000}"/>
    <cellStyle name="20% - Accent1 4 3 2 4 4 2 3" xfId="39522" xr:uid="{00000000-0005-0000-0000-0000BD990000}"/>
    <cellStyle name="20% - Accent1 4 3 2 4 4 3" xfId="39523" xr:uid="{00000000-0005-0000-0000-0000BE990000}"/>
    <cellStyle name="20% - Accent1 4 3 2 4 4 3 2" xfId="39524" xr:uid="{00000000-0005-0000-0000-0000BF990000}"/>
    <cellStyle name="20% - Accent1 4 3 2 4 4 4" xfId="39525" xr:uid="{00000000-0005-0000-0000-0000C0990000}"/>
    <cellStyle name="20% - Accent1 4 3 2 4 5" xfId="39526" xr:uid="{00000000-0005-0000-0000-0000C1990000}"/>
    <cellStyle name="20% - Accent1 4 3 2 4 5 2" xfId="39527" xr:uid="{00000000-0005-0000-0000-0000C2990000}"/>
    <cellStyle name="20% - Accent1 4 3 2 4 5 2 2" xfId="39528" xr:uid="{00000000-0005-0000-0000-0000C3990000}"/>
    <cellStyle name="20% - Accent1 4 3 2 4 5 2 2 2" xfId="39529" xr:uid="{00000000-0005-0000-0000-0000C4990000}"/>
    <cellStyle name="20% - Accent1 4 3 2 4 5 2 3" xfId="39530" xr:uid="{00000000-0005-0000-0000-0000C5990000}"/>
    <cellStyle name="20% - Accent1 4 3 2 4 5 3" xfId="39531" xr:uid="{00000000-0005-0000-0000-0000C6990000}"/>
    <cellStyle name="20% - Accent1 4 3 2 4 5 3 2" xfId="39532" xr:uid="{00000000-0005-0000-0000-0000C7990000}"/>
    <cellStyle name="20% - Accent1 4 3 2 4 5 4" xfId="39533" xr:uid="{00000000-0005-0000-0000-0000C8990000}"/>
    <cellStyle name="20% - Accent1 4 3 2 4 6" xfId="39534" xr:uid="{00000000-0005-0000-0000-0000C9990000}"/>
    <cellStyle name="20% - Accent1 4 3 2 4 6 2" xfId="39535" xr:uid="{00000000-0005-0000-0000-0000CA990000}"/>
    <cellStyle name="20% - Accent1 4 3 2 4 6 2 2" xfId="39536" xr:uid="{00000000-0005-0000-0000-0000CB990000}"/>
    <cellStyle name="20% - Accent1 4 3 2 4 6 2 2 2" xfId="39537" xr:uid="{00000000-0005-0000-0000-0000CC990000}"/>
    <cellStyle name="20% - Accent1 4 3 2 4 6 2 3" xfId="39538" xr:uid="{00000000-0005-0000-0000-0000CD990000}"/>
    <cellStyle name="20% - Accent1 4 3 2 4 6 3" xfId="39539" xr:uid="{00000000-0005-0000-0000-0000CE990000}"/>
    <cellStyle name="20% - Accent1 4 3 2 4 6 3 2" xfId="39540" xr:uid="{00000000-0005-0000-0000-0000CF990000}"/>
    <cellStyle name="20% - Accent1 4 3 2 4 6 4" xfId="39541" xr:uid="{00000000-0005-0000-0000-0000D0990000}"/>
    <cellStyle name="20% - Accent1 4 3 2 4 7" xfId="39542" xr:uid="{00000000-0005-0000-0000-0000D1990000}"/>
    <cellStyle name="20% - Accent1 4 3 2 4 7 2" xfId="39543" xr:uid="{00000000-0005-0000-0000-0000D2990000}"/>
    <cellStyle name="20% - Accent1 4 3 2 4 7 2 2" xfId="39544" xr:uid="{00000000-0005-0000-0000-0000D3990000}"/>
    <cellStyle name="20% - Accent1 4 3 2 4 7 3" xfId="39545" xr:uid="{00000000-0005-0000-0000-0000D4990000}"/>
    <cellStyle name="20% - Accent1 4 3 2 4 8" xfId="39546" xr:uid="{00000000-0005-0000-0000-0000D5990000}"/>
    <cellStyle name="20% - Accent1 4 3 2 4 8 2" xfId="39547" xr:uid="{00000000-0005-0000-0000-0000D6990000}"/>
    <cellStyle name="20% - Accent1 4 3 2 4 8 2 2" xfId="39548" xr:uid="{00000000-0005-0000-0000-0000D7990000}"/>
    <cellStyle name="20% - Accent1 4 3 2 4 8 3" xfId="39549" xr:uid="{00000000-0005-0000-0000-0000D8990000}"/>
    <cellStyle name="20% - Accent1 4 3 2 4 9" xfId="39550" xr:uid="{00000000-0005-0000-0000-0000D9990000}"/>
    <cellStyle name="20% - Accent1 4 3 2 4 9 2" xfId="39551" xr:uid="{00000000-0005-0000-0000-0000DA990000}"/>
    <cellStyle name="20% - Accent1 4 3 2 5" xfId="39552" xr:uid="{00000000-0005-0000-0000-0000DB990000}"/>
    <cellStyle name="20% - Accent1 4 3 2 5 10" xfId="39553" xr:uid="{00000000-0005-0000-0000-0000DC990000}"/>
    <cellStyle name="20% - Accent1 4 3 2 5 10 2" xfId="39554" xr:uid="{00000000-0005-0000-0000-0000DD990000}"/>
    <cellStyle name="20% - Accent1 4 3 2 5 11" xfId="39555" xr:uid="{00000000-0005-0000-0000-0000DE990000}"/>
    <cellStyle name="20% - Accent1 4 3 2 5 2" xfId="39556" xr:uid="{00000000-0005-0000-0000-0000DF990000}"/>
    <cellStyle name="20% - Accent1 4 3 2 5 2 2" xfId="39557" xr:uid="{00000000-0005-0000-0000-0000E0990000}"/>
    <cellStyle name="20% - Accent1 4 3 2 5 2 2 2" xfId="39558" xr:uid="{00000000-0005-0000-0000-0000E1990000}"/>
    <cellStyle name="20% - Accent1 4 3 2 5 2 2 2 2" xfId="39559" xr:uid="{00000000-0005-0000-0000-0000E2990000}"/>
    <cellStyle name="20% - Accent1 4 3 2 5 2 2 2 2 2" xfId="39560" xr:uid="{00000000-0005-0000-0000-0000E3990000}"/>
    <cellStyle name="20% - Accent1 4 3 2 5 2 2 2 3" xfId="39561" xr:uid="{00000000-0005-0000-0000-0000E4990000}"/>
    <cellStyle name="20% - Accent1 4 3 2 5 2 2 3" xfId="39562" xr:uid="{00000000-0005-0000-0000-0000E5990000}"/>
    <cellStyle name="20% - Accent1 4 3 2 5 2 2 3 2" xfId="39563" xr:uid="{00000000-0005-0000-0000-0000E6990000}"/>
    <cellStyle name="20% - Accent1 4 3 2 5 2 2 4" xfId="39564" xr:uid="{00000000-0005-0000-0000-0000E7990000}"/>
    <cellStyle name="20% - Accent1 4 3 2 5 2 3" xfId="39565" xr:uid="{00000000-0005-0000-0000-0000E8990000}"/>
    <cellStyle name="20% - Accent1 4 3 2 5 2 3 2" xfId="39566" xr:uid="{00000000-0005-0000-0000-0000E9990000}"/>
    <cellStyle name="20% - Accent1 4 3 2 5 2 3 2 2" xfId="39567" xr:uid="{00000000-0005-0000-0000-0000EA990000}"/>
    <cellStyle name="20% - Accent1 4 3 2 5 2 3 2 2 2" xfId="39568" xr:uid="{00000000-0005-0000-0000-0000EB990000}"/>
    <cellStyle name="20% - Accent1 4 3 2 5 2 3 2 3" xfId="39569" xr:uid="{00000000-0005-0000-0000-0000EC990000}"/>
    <cellStyle name="20% - Accent1 4 3 2 5 2 3 3" xfId="39570" xr:uid="{00000000-0005-0000-0000-0000ED990000}"/>
    <cellStyle name="20% - Accent1 4 3 2 5 2 3 3 2" xfId="39571" xr:uid="{00000000-0005-0000-0000-0000EE990000}"/>
    <cellStyle name="20% - Accent1 4 3 2 5 2 3 4" xfId="39572" xr:uid="{00000000-0005-0000-0000-0000EF990000}"/>
    <cellStyle name="20% - Accent1 4 3 2 5 2 4" xfId="39573" xr:uid="{00000000-0005-0000-0000-0000F0990000}"/>
    <cellStyle name="20% - Accent1 4 3 2 5 2 4 2" xfId="39574" xr:uid="{00000000-0005-0000-0000-0000F1990000}"/>
    <cellStyle name="20% - Accent1 4 3 2 5 2 4 2 2" xfId="39575" xr:uid="{00000000-0005-0000-0000-0000F2990000}"/>
    <cellStyle name="20% - Accent1 4 3 2 5 2 4 2 2 2" xfId="39576" xr:uid="{00000000-0005-0000-0000-0000F3990000}"/>
    <cellStyle name="20% - Accent1 4 3 2 5 2 4 2 3" xfId="39577" xr:uid="{00000000-0005-0000-0000-0000F4990000}"/>
    <cellStyle name="20% - Accent1 4 3 2 5 2 4 3" xfId="39578" xr:uid="{00000000-0005-0000-0000-0000F5990000}"/>
    <cellStyle name="20% - Accent1 4 3 2 5 2 4 3 2" xfId="39579" xr:uid="{00000000-0005-0000-0000-0000F6990000}"/>
    <cellStyle name="20% - Accent1 4 3 2 5 2 4 4" xfId="39580" xr:uid="{00000000-0005-0000-0000-0000F7990000}"/>
    <cellStyle name="20% - Accent1 4 3 2 5 2 5" xfId="39581" xr:uid="{00000000-0005-0000-0000-0000F8990000}"/>
    <cellStyle name="20% - Accent1 4 3 2 5 2 5 2" xfId="39582" xr:uid="{00000000-0005-0000-0000-0000F9990000}"/>
    <cellStyle name="20% - Accent1 4 3 2 5 2 5 2 2" xfId="39583" xr:uid="{00000000-0005-0000-0000-0000FA990000}"/>
    <cellStyle name="20% - Accent1 4 3 2 5 2 5 3" xfId="39584" xr:uid="{00000000-0005-0000-0000-0000FB990000}"/>
    <cellStyle name="20% - Accent1 4 3 2 5 2 6" xfId="39585" xr:uid="{00000000-0005-0000-0000-0000FC990000}"/>
    <cellStyle name="20% - Accent1 4 3 2 5 2 6 2" xfId="39586" xr:uid="{00000000-0005-0000-0000-0000FD990000}"/>
    <cellStyle name="20% - Accent1 4 3 2 5 2 6 2 2" xfId="39587" xr:uid="{00000000-0005-0000-0000-0000FE990000}"/>
    <cellStyle name="20% - Accent1 4 3 2 5 2 6 3" xfId="39588" xr:uid="{00000000-0005-0000-0000-0000FF990000}"/>
    <cellStyle name="20% - Accent1 4 3 2 5 2 7" xfId="39589" xr:uid="{00000000-0005-0000-0000-0000009A0000}"/>
    <cellStyle name="20% - Accent1 4 3 2 5 2 7 2" xfId="39590" xr:uid="{00000000-0005-0000-0000-0000019A0000}"/>
    <cellStyle name="20% - Accent1 4 3 2 5 2 8" xfId="39591" xr:uid="{00000000-0005-0000-0000-0000029A0000}"/>
    <cellStyle name="20% - Accent1 4 3 2 5 2 8 2" xfId="39592" xr:uid="{00000000-0005-0000-0000-0000039A0000}"/>
    <cellStyle name="20% - Accent1 4 3 2 5 2 9" xfId="39593" xr:uid="{00000000-0005-0000-0000-0000049A0000}"/>
    <cellStyle name="20% - Accent1 4 3 2 5 3" xfId="39594" xr:uid="{00000000-0005-0000-0000-0000059A0000}"/>
    <cellStyle name="20% - Accent1 4 3 2 5 3 2" xfId="39595" xr:uid="{00000000-0005-0000-0000-0000069A0000}"/>
    <cellStyle name="20% - Accent1 4 3 2 5 3 2 2" xfId="39596" xr:uid="{00000000-0005-0000-0000-0000079A0000}"/>
    <cellStyle name="20% - Accent1 4 3 2 5 3 2 2 2" xfId="39597" xr:uid="{00000000-0005-0000-0000-0000089A0000}"/>
    <cellStyle name="20% - Accent1 4 3 2 5 3 2 2 2 2" xfId="39598" xr:uid="{00000000-0005-0000-0000-0000099A0000}"/>
    <cellStyle name="20% - Accent1 4 3 2 5 3 2 2 3" xfId="39599" xr:uid="{00000000-0005-0000-0000-00000A9A0000}"/>
    <cellStyle name="20% - Accent1 4 3 2 5 3 2 3" xfId="39600" xr:uid="{00000000-0005-0000-0000-00000B9A0000}"/>
    <cellStyle name="20% - Accent1 4 3 2 5 3 2 3 2" xfId="39601" xr:uid="{00000000-0005-0000-0000-00000C9A0000}"/>
    <cellStyle name="20% - Accent1 4 3 2 5 3 2 4" xfId="39602" xr:uid="{00000000-0005-0000-0000-00000D9A0000}"/>
    <cellStyle name="20% - Accent1 4 3 2 5 3 3" xfId="39603" xr:uid="{00000000-0005-0000-0000-00000E9A0000}"/>
    <cellStyle name="20% - Accent1 4 3 2 5 3 3 2" xfId="39604" xr:uid="{00000000-0005-0000-0000-00000F9A0000}"/>
    <cellStyle name="20% - Accent1 4 3 2 5 3 3 2 2" xfId="39605" xr:uid="{00000000-0005-0000-0000-0000109A0000}"/>
    <cellStyle name="20% - Accent1 4 3 2 5 3 3 2 2 2" xfId="39606" xr:uid="{00000000-0005-0000-0000-0000119A0000}"/>
    <cellStyle name="20% - Accent1 4 3 2 5 3 3 2 3" xfId="39607" xr:uid="{00000000-0005-0000-0000-0000129A0000}"/>
    <cellStyle name="20% - Accent1 4 3 2 5 3 3 3" xfId="39608" xr:uid="{00000000-0005-0000-0000-0000139A0000}"/>
    <cellStyle name="20% - Accent1 4 3 2 5 3 3 3 2" xfId="39609" xr:uid="{00000000-0005-0000-0000-0000149A0000}"/>
    <cellStyle name="20% - Accent1 4 3 2 5 3 3 4" xfId="39610" xr:uid="{00000000-0005-0000-0000-0000159A0000}"/>
    <cellStyle name="20% - Accent1 4 3 2 5 3 4" xfId="39611" xr:uid="{00000000-0005-0000-0000-0000169A0000}"/>
    <cellStyle name="20% - Accent1 4 3 2 5 3 4 2" xfId="39612" xr:uid="{00000000-0005-0000-0000-0000179A0000}"/>
    <cellStyle name="20% - Accent1 4 3 2 5 3 4 2 2" xfId="39613" xr:uid="{00000000-0005-0000-0000-0000189A0000}"/>
    <cellStyle name="20% - Accent1 4 3 2 5 3 4 2 2 2" xfId="39614" xr:uid="{00000000-0005-0000-0000-0000199A0000}"/>
    <cellStyle name="20% - Accent1 4 3 2 5 3 4 2 3" xfId="39615" xr:uid="{00000000-0005-0000-0000-00001A9A0000}"/>
    <cellStyle name="20% - Accent1 4 3 2 5 3 4 3" xfId="39616" xr:uid="{00000000-0005-0000-0000-00001B9A0000}"/>
    <cellStyle name="20% - Accent1 4 3 2 5 3 4 3 2" xfId="39617" xr:uid="{00000000-0005-0000-0000-00001C9A0000}"/>
    <cellStyle name="20% - Accent1 4 3 2 5 3 4 4" xfId="39618" xr:uid="{00000000-0005-0000-0000-00001D9A0000}"/>
    <cellStyle name="20% - Accent1 4 3 2 5 3 5" xfId="39619" xr:uid="{00000000-0005-0000-0000-00001E9A0000}"/>
    <cellStyle name="20% - Accent1 4 3 2 5 3 5 2" xfId="39620" xr:uid="{00000000-0005-0000-0000-00001F9A0000}"/>
    <cellStyle name="20% - Accent1 4 3 2 5 3 5 2 2" xfId="39621" xr:uid="{00000000-0005-0000-0000-0000209A0000}"/>
    <cellStyle name="20% - Accent1 4 3 2 5 3 5 3" xfId="39622" xr:uid="{00000000-0005-0000-0000-0000219A0000}"/>
    <cellStyle name="20% - Accent1 4 3 2 5 3 6" xfId="39623" xr:uid="{00000000-0005-0000-0000-0000229A0000}"/>
    <cellStyle name="20% - Accent1 4 3 2 5 3 6 2" xfId="39624" xr:uid="{00000000-0005-0000-0000-0000239A0000}"/>
    <cellStyle name="20% - Accent1 4 3 2 5 3 6 2 2" xfId="39625" xr:uid="{00000000-0005-0000-0000-0000249A0000}"/>
    <cellStyle name="20% - Accent1 4 3 2 5 3 6 3" xfId="39626" xr:uid="{00000000-0005-0000-0000-0000259A0000}"/>
    <cellStyle name="20% - Accent1 4 3 2 5 3 7" xfId="39627" xr:uid="{00000000-0005-0000-0000-0000269A0000}"/>
    <cellStyle name="20% - Accent1 4 3 2 5 3 7 2" xfId="39628" xr:uid="{00000000-0005-0000-0000-0000279A0000}"/>
    <cellStyle name="20% - Accent1 4 3 2 5 3 8" xfId="39629" xr:uid="{00000000-0005-0000-0000-0000289A0000}"/>
    <cellStyle name="20% - Accent1 4 3 2 5 3 8 2" xfId="39630" xr:uid="{00000000-0005-0000-0000-0000299A0000}"/>
    <cellStyle name="20% - Accent1 4 3 2 5 3 9" xfId="39631" xr:uid="{00000000-0005-0000-0000-00002A9A0000}"/>
    <cellStyle name="20% - Accent1 4 3 2 5 4" xfId="39632" xr:uid="{00000000-0005-0000-0000-00002B9A0000}"/>
    <cellStyle name="20% - Accent1 4 3 2 5 4 2" xfId="39633" xr:uid="{00000000-0005-0000-0000-00002C9A0000}"/>
    <cellStyle name="20% - Accent1 4 3 2 5 4 2 2" xfId="39634" xr:uid="{00000000-0005-0000-0000-00002D9A0000}"/>
    <cellStyle name="20% - Accent1 4 3 2 5 4 2 2 2" xfId="39635" xr:uid="{00000000-0005-0000-0000-00002E9A0000}"/>
    <cellStyle name="20% - Accent1 4 3 2 5 4 2 3" xfId="39636" xr:uid="{00000000-0005-0000-0000-00002F9A0000}"/>
    <cellStyle name="20% - Accent1 4 3 2 5 4 3" xfId="39637" xr:uid="{00000000-0005-0000-0000-0000309A0000}"/>
    <cellStyle name="20% - Accent1 4 3 2 5 4 3 2" xfId="39638" xr:uid="{00000000-0005-0000-0000-0000319A0000}"/>
    <cellStyle name="20% - Accent1 4 3 2 5 4 4" xfId="39639" xr:uid="{00000000-0005-0000-0000-0000329A0000}"/>
    <cellStyle name="20% - Accent1 4 3 2 5 5" xfId="39640" xr:uid="{00000000-0005-0000-0000-0000339A0000}"/>
    <cellStyle name="20% - Accent1 4 3 2 5 5 2" xfId="39641" xr:uid="{00000000-0005-0000-0000-0000349A0000}"/>
    <cellStyle name="20% - Accent1 4 3 2 5 5 2 2" xfId="39642" xr:uid="{00000000-0005-0000-0000-0000359A0000}"/>
    <cellStyle name="20% - Accent1 4 3 2 5 5 2 2 2" xfId="39643" xr:uid="{00000000-0005-0000-0000-0000369A0000}"/>
    <cellStyle name="20% - Accent1 4 3 2 5 5 2 3" xfId="39644" xr:uid="{00000000-0005-0000-0000-0000379A0000}"/>
    <cellStyle name="20% - Accent1 4 3 2 5 5 3" xfId="39645" xr:uid="{00000000-0005-0000-0000-0000389A0000}"/>
    <cellStyle name="20% - Accent1 4 3 2 5 5 3 2" xfId="39646" xr:uid="{00000000-0005-0000-0000-0000399A0000}"/>
    <cellStyle name="20% - Accent1 4 3 2 5 5 4" xfId="39647" xr:uid="{00000000-0005-0000-0000-00003A9A0000}"/>
    <cellStyle name="20% - Accent1 4 3 2 5 6" xfId="39648" xr:uid="{00000000-0005-0000-0000-00003B9A0000}"/>
    <cellStyle name="20% - Accent1 4 3 2 5 6 2" xfId="39649" xr:uid="{00000000-0005-0000-0000-00003C9A0000}"/>
    <cellStyle name="20% - Accent1 4 3 2 5 6 2 2" xfId="39650" xr:uid="{00000000-0005-0000-0000-00003D9A0000}"/>
    <cellStyle name="20% - Accent1 4 3 2 5 6 2 2 2" xfId="39651" xr:uid="{00000000-0005-0000-0000-00003E9A0000}"/>
    <cellStyle name="20% - Accent1 4 3 2 5 6 2 3" xfId="39652" xr:uid="{00000000-0005-0000-0000-00003F9A0000}"/>
    <cellStyle name="20% - Accent1 4 3 2 5 6 3" xfId="39653" xr:uid="{00000000-0005-0000-0000-0000409A0000}"/>
    <cellStyle name="20% - Accent1 4 3 2 5 6 3 2" xfId="39654" xr:uid="{00000000-0005-0000-0000-0000419A0000}"/>
    <cellStyle name="20% - Accent1 4 3 2 5 6 4" xfId="39655" xr:uid="{00000000-0005-0000-0000-0000429A0000}"/>
    <cellStyle name="20% - Accent1 4 3 2 5 7" xfId="39656" xr:uid="{00000000-0005-0000-0000-0000439A0000}"/>
    <cellStyle name="20% - Accent1 4 3 2 5 7 2" xfId="39657" xr:uid="{00000000-0005-0000-0000-0000449A0000}"/>
    <cellStyle name="20% - Accent1 4 3 2 5 7 2 2" xfId="39658" xr:uid="{00000000-0005-0000-0000-0000459A0000}"/>
    <cellStyle name="20% - Accent1 4 3 2 5 7 3" xfId="39659" xr:uid="{00000000-0005-0000-0000-0000469A0000}"/>
    <cellStyle name="20% - Accent1 4 3 2 5 8" xfId="39660" xr:uid="{00000000-0005-0000-0000-0000479A0000}"/>
    <cellStyle name="20% - Accent1 4 3 2 5 8 2" xfId="39661" xr:uid="{00000000-0005-0000-0000-0000489A0000}"/>
    <cellStyle name="20% - Accent1 4 3 2 5 8 2 2" xfId="39662" xr:uid="{00000000-0005-0000-0000-0000499A0000}"/>
    <cellStyle name="20% - Accent1 4 3 2 5 8 3" xfId="39663" xr:uid="{00000000-0005-0000-0000-00004A9A0000}"/>
    <cellStyle name="20% - Accent1 4 3 2 5 9" xfId="39664" xr:uid="{00000000-0005-0000-0000-00004B9A0000}"/>
    <cellStyle name="20% - Accent1 4 3 2 5 9 2" xfId="39665" xr:uid="{00000000-0005-0000-0000-00004C9A0000}"/>
    <cellStyle name="20% - Accent1 4 3 2 6" xfId="39666" xr:uid="{00000000-0005-0000-0000-00004D9A0000}"/>
    <cellStyle name="20% - Accent1 4 3 2 6 2" xfId="39667" xr:uid="{00000000-0005-0000-0000-00004E9A0000}"/>
    <cellStyle name="20% - Accent1 4 3 2 6 2 2" xfId="39668" xr:uid="{00000000-0005-0000-0000-00004F9A0000}"/>
    <cellStyle name="20% - Accent1 4 3 2 6 2 2 2" xfId="39669" xr:uid="{00000000-0005-0000-0000-0000509A0000}"/>
    <cellStyle name="20% - Accent1 4 3 2 6 2 2 2 2" xfId="39670" xr:uid="{00000000-0005-0000-0000-0000519A0000}"/>
    <cellStyle name="20% - Accent1 4 3 2 6 2 2 3" xfId="39671" xr:uid="{00000000-0005-0000-0000-0000529A0000}"/>
    <cellStyle name="20% - Accent1 4 3 2 6 2 3" xfId="39672" xr:uid="{00000000-0005-0000-0000-0000539A0000}"/>
    <cellStyle name="20% - Accent1 4 3 2 6 2 3 2" xfId="39673" xr:uid="{00000000-0005-0000-0000-0000549A0000}"/>
    <cellStyle name="20% - Accent1 4 3 2 6 2 4" xfId="39674" xr:uid="{00000000-0005-0000-0000-0000559A0000}"/>
    <cellStyle name="20% - Accent1 4 3 2 6 3" xfId="39675" xr:uid="{00000000-0005-0000-0000-0000569A0000}"/>
    <cellStyle name="20% - Accent1 4 3 2 6 3 2" xfId="39676" xr:uid="{00000000-0005-0000-0000-0000579A0000}"/>
    <cellStyle name="20% - Accent1 4 3 2 6 3 2 2" xfId="39677" xr:uid="{00000000-0005-0000-0000-0000589A0000}"/>
    <cellStyle name="20% - Accent1 4 3 2 6 3 2 2 2" xfId="39678" xr:uid="{00000000-0005-0000-0000-0000599A0000}"/>
    <cellStyle name="20% - Accent1 4 3 2 6 3 2 3" xfId="39679" xr:uid="{00000000-0005-0000-0000-00005A9A0000}"/>
    <cellStyle name="20% - Accent1 4 3 2 6 3 3" xfId="39680" xr:uid="{00000000-0005-0000-0000-00005B9A0000}"/>
    <cellStyle name="20% - Accent1 4 3 2 6 3 3 2" xfId="39681" xr:uid="{00000000-0005-0000-0000-00005C9A0000}"/>
    <cellStyle name="20% - Accent1 4 3 2 6 3 4" xfId="39682" xr:uid="{00000000-0005-0000-0000-00005D9A0000}"/>
    <cellStyle name="20% - Accent1 4 3 2 6 4" xfId="39683" xr:uid="{00000000-0005-0000-0000-00005E9A0000}"/>
    <cellStyle name="20% - Accent1 4 3 2 6 4 2" xfId="39684" xr:uid="{00000000-0005-0000-0000-00005F9A0000}"/>
    <cellStyle name="20% - Accent1 4 3 2 6 4 2 2" xfId="39685" xr:uid="{00000000-0005-0000-0000-0000609A0000}"/>
    <cellStyle name="20% - Accent1 4 3 2 6 4 2 2 2" xfId="39686" xr:uid="{00000000-0005-0000-0000-0000619A0000}"/>
    <cellStyle name="20% - Accent1 4 3 2 6 4 2 3" xfId="39687" xr:uid="{00000000-0005-0000-0000-0000629A0000}"/>
    <cellStyle name="20% - Accent1 4 3 2 6 4 3" xfId="39688" xr:uid="{00000000-0005-0000-0000-0000639A0000}"/>
    <cellStyle name="20% - Accent1 4 3 2 6 4 3 2" xfId="39689" xr:uid="{00000000-0005-0000-0000-0000649A0000}"/>
    <cellStyle name="20% - Accent1 4 3 2 6 4 4" xfId="39690" xr:uid="{00000000-0005-0000-0000-0000659A0000}"/>
    <cellStyle name="20% - Accent1 4 3 2 6 5" xfId="39691" xr:uid="{00000000-0005-0000-0000-0000669A0000}"/>
    <cellStyle name="20% - Accent1 4 3 2 6 5 2" xfId="39692" xr:uid="{00000000-0005-0000-0000-0000679A0000}"/>
    <cellStyle name="20% - Accent1 4 3 2 6 5 2 2" xfId="39693" xr:uid="{00000000-0005-0000-0000-0000689A0000}"/>
    <cellStyle name="20% - Accent1 4 3 2 6 5 3" xfId="39694" xr:uid="{00000000-0005-0000-0000-0000699A0000}"/>
    <cellStyle name="20% - Accent1 4 3 2 6 6" xfId="39695" xr:uid="{00000000-0005-0000-0000-00006A9A0000}"/>
    <cellStyle name="20% - Accent1 4 3 2 6 6 2" xfId="39696" xr:uid="{00000000-0005-0000-0000-00006B9A0000}"/>
    <cellStyle name="20% - Accent1 4 3 2 6 6 2 2" xfId="39697" xr:uid="{00000000-0005-0000-0000-00006C9A0000}"/>
    <cellStyle name="20% - Accent1 4 3 2 6 6 3" xfId="39698" xr:uid="{00000000-0005-0000-0000-00006D9A0000}"/>
    <cellStyle name="20% - Accent1 4 3 2 6 7" xfId="39699" xr:uid="{00000000-0005-0000-0000-00006E9A0000}"/>
    <cellStyle name="20% - Accent1 4 3 2 6 7 2" xfId="39700" xr:uid="{00000000-0005-0000-0000-00006F9A0000}"/>
    <cellStyle name="20% - Accent1 4 3 2 6 8" xfId="39701" xr:uid="{00000000-0005-0000-0000-0000709A0000}"/>
    <cellStyle name="20% - Accent1 4 3 2 6 8 2" xfId="39702" xr:uid="{00000000-0005-0000-0000-0000719A0000}"/>
    <cellStyle name="20% - Accent1 4 3 2 6 9" xfId="39703" xr:uid="{00000000-0005-0000-0000-0000729A0000}"/>
    <cellStyle name="20% - Accent1 4 3 2 7" xfId="39704" xr:uid="{00000000-0005-0000-0000-0000739A0000}"/>
    <cellStyle name="20% - Accent1 4 3 2 7 2" xfId="39705" xr:uid="{00000000-0005-0000-0000-0000749A0000}"/>
    <cellStyle name="20% - Accent1 4 3 2 7 2 2" xfId="39706" xr:uid="{00000000-0005-0000-0000-0000759A0000}"/>
    <cellStyle name="20% - Accent1 4 3 2 7 2 2 2" xfId="39707" xr:uid="{00000000-0005-0000-0000-0000769A0000}"/>
    <cellStyle name="20% - Accent1 4 3 2 7 2 2 2 2" xfId="39708" xr:uid="{00000000-0005-0000-0000-0000779A0000}"/>
    <cellStyle name="20% - Accent1 4 3 2 7 2 2 3" xfId="39709" xr:uid="{00000000-0005-0000-0000-0000789A0000}"/>
    <cellStyle name="20% - Accent1 4 3 2 7 2 3" xfId="39710" xr:uid="{00000000-0005-0000-0000-0000799A0000}"/>
    <cellStyle name="20% - Accent1 4 3 2 7 2 3 2" xfId="39711" xr:uid="{00000000-0005-0000-0000-00007A9A0000}"/>
    <cellStyle name="20% - Accent1 4 3 2 7 2 4" xfId="39712" xr:uid="{00000000-0005-0000-0000-00007B9A0000}"/>
    <cellStyle name="20% - Accent1 4 3 2 7 3" xfId="39713" xr:uid="{00000000-0005-0000-0000-00007C9A0000}"/>
    <cellStyle name="20% - Accent1 4 3 2 7 3 2" xfId="39714" xr:uid="{00000000-0005-0000-0000-00007D9A0000}"/>
    <cellStyle name="20% - Accent1 4 3 2 7 3 2 2" xfId="39715" xr:uid="{00000000-0005-0000-0000-00007E9A0000}"/>
    <cellStyle name="20% - Accent1 4 3 2 7 3 2 2 2" xfId="39716" xr:uid="{00000000-0005-0000-0000-00007F9A0000}"/>
    <cellStyle name="20% - Accent1 4 3 2 7 3 2 3" xfId="39717" xr:uid="{00000000-0005-0000-0000-0000809A0000}"/>
    <cellStyle name="20% - Accent1 4 3 2 7 3 3" xfId="39718" xr:uid="{00000000-0005-0000-0000-0000819A0000}"/>
    <cellStyle name="20% - Accent1 4 3 2 7 3 3 2" xfId="39719" xr:uid="{00000000-0005-0000-0000-0000829A0000}"/>
    <cellStyle name="20% - Accent1 4 3 2 7 3 4" xfId="39720" xr:uid="{00000000-0005-0000-0000-0000839A0000}"/>
    <cellStyle name="20% - Accent1 4 3 2 7 4" xfId="39721" xr:uid="{00000000-0005-0000-0000-0000849A0000}"/>
    <cellStyle name="20% - Accent1 4 3 2 7 4 2" xfId="39722" xr:uid="{00000000-0005-0000-0000-0000859A0000}"/>
    <cellStyle name="20% - Accent1 4 3 2 7 4 2 2" xfId="39723" xr:uid="{00000000-0005-0000-0000-0000869A0000}"/>
    <cellStyle name="20% - Accent1 4 3 2 7 4 2 2 2" xfId="39724" xr:uid="{00000000-0005-0000-0000-0000879A0000}"/>
    <cellStyle name="20% - Accent1 4 3 2 7 4 2 3" xfId="39725" xr:uid="{00000000-0005-0000-0000-0000889A0000}"/>
    <cellStyle name="20% - Accent1 4 3 2 7 4 3" xfId="39726" xr:uid="{00000000-0005-0000-0000-0000899A0000}"/>
    <cellStyle name="20% - Accent1 4 3 2 7 4 3 2" xfId="39727" xr:uid="{00000000-0005-0000-0000-00008A9A0000}"/>
    <cellStyle name="20% - Accent1 4 3 2 7 4 4" xfId="39728" xr:uid="{00000000-0005-0000-0000-00008B9A0000}"/>
    <cellStyle name="20% - Accent1 4 3 2 7 5" xfId="39729" xr:uid="{00000000-0005-0000-0000-00008C9A0000}"/>
    <cellStyle name="20% - Accent1 4 3 2 7 5 2" xfId="39730" xr:uid="{00000000-0005-0000-0000-00008D9A0000}"/>
    <cellStyle name="20% - Accent1 4 3 2 7 5 2 2" xfId="39731" xr:uid="{00000000-0005-0000-0000-00008E9A0000}"/>
    <cellStyle name="20% - Accent1 4 3 2 7 5 3" xfId="39732" xr:uid="{00000000-0005-0000-0000-00008F9A0000}"/>
    <cellStyle name="20% - Accent1 4 3 2 7 6" xfId="39733" xr:uid="{00000000-0005-0000-0000-0000909A0000}"/>
    <cellStyle name="20% - Accent1 4 3 2 7 6 2" xfId="39734" xr:uid="{00000000-0005-0000-0000-0000919A0000}"/>
    <cellStyle name="20% - Accent1 4 3 2 7 6 2 2" xfId="39735" xr:uid="{00000000-0005-0000-0000-0000929A0000}"/>
    <cellStyle name="20% - Accent1 4 3 2 7 6 3" xfId="39736" xr:uid="{00000000-0005-0000-0000-0000939A0000}"/>
    <cellStyle name="20% - Accent1 4 3 2 7 7" xfId="39737" xr:uid="{00000000-0005-0000-0000-0000949A0000}"/>
    <cellStyle name="20% - Accent1 4 3 2 7 7 2" xfId="39738" xr:uid="{00000000-0005-0000-0000-0000959A0000}"/>
    <cellStyle name="20% - Accent1 4 3 2 7 8" xfId="39739" xr:uid="{00000000-0005-0000-0000-0000969A0000}"/>
    <cellStyle name="20% - Accent1 4 3 2 7 8 2" xfId="39740" xr:uid="{00000000-0005-0000-0000-0000979A0000}"/>
    <cellStyle name="20% - Accent1 4 3 2 7 9" xfId="39741" xr:uid="{00000000-0005-0000-0000-0000989A0000}"/>
    <cellStyle name="20% - Accent1 4 3 2 8" xfId="39742" xr:uid="{00000000-0005-0000-0000-0000999A0000}"/>
    <cellStyle name="20% - Accent1 4 3 2 8 2" xfId="39743" xr:uid="{00000000-0005-0000-0000-00009A9A0000}"/>
    <cellStyle name="20% - Accent1 4 3 2 8 2 2" xfId="39744" xr:uid="{00000000-0005-0000-0000-00009B9A0000}"/>
    <cellStyle name="20% - Accent1 4 3 2 8 2 2 2" xfId="39745" xr:uid="{00000000-0005-0000-0000-00009C9A0000}"/>
    <cellStyle name="20% - Accent1 4 3 2 8 2 3" xfId="39746" xr:uid="{00000000-0005-0000-0000-00009D9A0000}"/>
    <cellStyle name="20% - Accent1 4 3 2 8 3" xfId="39747" xr:uid="{00000000-0005-0000-0000-00009E9A0000}"/>
    <cellStyle name="20% - Accent1 4 3 2 8 3 2" xfId="39748" xr:uid="{00000000-0005-0000-0000-00009F9A0000}"/>
    <cellStyle name="20% - Accent1 4 3 2 8 4" xfId="39749" xr:uid="{00000000-0005-0000-0000-0000A09A0000}"/>
    <cellStyle name="20% - Accent1 4 3 2 9" xfId="39750" xr:uid="{00000000-0005-0000-0000-0000A19A0000}"/>
    <cellStyle name="20% - Accent1 4 3 2 9 2" xfId="39751" xr:uid="{00000000-0005-0000-0000-0000A29A0000}"/>
    <cellStyle name="20% - Accent1 4 3 2 9 2 2" xfId="39752" xr:uid="{00000000-0005-0000-0000-0000A39A0000}"/>
    <cellStyle name="20% - Accent1 4 3 2 9 2 2 2" xfId="39753" xr:uid="{00000000-0005-0000-0000-0000A49A0000}"/>
    <cellStyle name="20% - Accent1 4 3 2 9 2 3" xfId="39754" xr:uid="{00000000-0005-0000-0000-0000A59A0000}"/>
    <cellStyle name="20% - Accent1 4 3 2 9 3" xfId="39755" xr:uid="{00000000-0005-0000-0000-0000A69A0000}"/>
    <cellStyle name="20% - Accent1 4 3 2 9 3 2" xfId="39756" xr:uid="{00000000-0005-0000-0000-0000A79A0000}"/>
    <cellStyle name="20% - Accent1 4 3 2 9 4" xfId="39757" xr:uid="{00000000-0005-0000-0000-0000A89A0000}"/>
    <cellStyle name="20% - Accent1 4 3 3" xfId="39758" xr:uid="{00000000-0005-0000-0000-0000A99A0000}"/>
    <cellStyle name="20% - Accent1 4 3 3 10" xfId="39759" xr:uid="{00000000-0005-0000-0000-0000AA9A0000}"/>
    <cellStyle name="20% - Accent1 4 3 3 10 2" xfId="39760" xr:uid="{00000000-0005-0000-0000-0000AB9A0000}"/>
    <cellStyle name="20% - Accent1 4 3 3 10 2 2" xfId="39761" xr:uid="{00000000-0005-0000-0000-0000AC9A0000}"/>
    <cellStyle name="20% - Accent1 4 3 3 10 3" xfId="39762" xr:uid="{00000000-0005-0000-0000-0000AD9A0000}"/>
    <cellStyle name="20% - Accent1 4 3 3 11" xfId="39763" xr:uid="{00000000-0005-0000-0000-0000AE9A0000}"/>
    <cellStyle name="20% - Accent1 4 3 3 11 2" xfId="39764" xr:uid="{00000000-0005-0000-0000-0000AF9A0000}"/>
    <cellStyle name="20% - Accent1 4 3 3 11 2 2" xfId="39765" xr:uid="{00000000-0005-0000-0000-0000B09A0000}"/>
    <cellStyle name="20% - Accent1 4 3 3 11 3" xfId="39766" xr:uid="{00000000-0005-0000-0000-0000B19A0000}"/>
    <cellStyle name="20% - Accent1 4 3 3 12" xfId="39767" xr:uid="{00000000-0005-0000-0000-0000B29A0000}"/>
    <cellStyle name="20% - Accent1 4 3 3 12 2" xfId="39768" xr:uid="{00000000-0005-0000-0000-0000B39A0000}"/>
    <cellStyle name="20% - Accent1 4 3 3 13" xfId="39769" xr:uid="{00000000-0005-0000-0000-0000B49A0000}"/>
    <cellStyle name="20% - Accent1 4 3 3 13 2" xfId="39770" xr:uid="{00000000-0005-0000-0000-0000B59A0000}"/>
    <cellStyle name="20% - Accent1 4 3 3 14" xfId="39771" xr:uid="{00000000-0005-0000-0000-0000B69A0000}"/>
    <cellStyle name="20% - Accent1 4 3 3 2" xfId="39772" xr:uid="{00000000-0005-0000-0000-0000B79A0000}"/>
    <cellStyle name="20% - Accent1 4 3 3 2 10" xfId="39773" xr:uid="{00000000-0005-0000-0000-0000B89A0000}"/>
    <cellStyle name="20% - Accent1 4 3 3 2 10 2" xfId="39774" xr:uid="{00000000-0005-0000-0000-0000B99A0000}"/>
    <cellStyle name="20% - Accent1 4 3 3 2 11" xfId="39775" xr:uid="{00000000-0005-0000-0000-0000BA9A0000}"/>
    <cellStyle name="20% - Accent1 4 3 3 2 2" xfId="39776" xr:uid="{00000000-0005-0000-0000-0000BB9A0000}"/>
    <cellStyle name="20% - Accent1 4 3 3 2 2 2" xfId="39777" xr:uid="{00000000-0005-0000-0000-0000BC9A0000}"/>
    <cellStyle name="20% - Accent1 4 3 3 2 2 2 2" xfId="39778" xr:uid="{00000000-0005-0000-0000-0000BD9A0000}"/>
    <cellStyle name="20% - Accent1 4 3 3 2 2 2 2 2" xfId="39779" xr:uid="{00000000-0005-0000-0000-0000BE9A0000}"/>
    <cellStyle name="20% - Accent1 4 3 3 2 2 2 2 2 2" xfId="39780" xr:uid="{00000000-0005-0000-0000-0000BF9A0000}"/>
    <cellStyle name="20% - Accent1 4 3 3 2 2 2 2 3" xfId="39781" xr:uid="{00000000-0005-0000-0000-0000C09A0000}"/>
    <cellStyle name="20% - Accent1 4 3 3 2 2 2 3" xfId="39782" xr:uid="{00000000-0005-0000-0000-0000C19A0000}"/>
    <cellStyle name="20% - Accent1 4 3 3 2 2 2 3 2" xfId="39783" xr:uid="{00000000-0005-0000-0000-0000C29A0000}"/>
    <cellStyle name="20% - Accent1 4 3 3 2 2 2 4" xfId="39784" xr:uid="{00000000-0005-0000-0000-0000C39A0000}"/>
    <cellStyle name="20% - Accent1 4 3 3 2 2 3" xfId="39785" xr:uid="{00000000-0005-0000-0000-0000C49A0000}"/>
    <cellStyle name="20% - Accent1 4 3 3 2 2 3 2" xfId="39786" xr:uid="{00000000-0005-0000-0000-0000C59A0000}"/>
    <cellStyle name="20% - Accent1 4 3 3 2 2 3 2 2" xfId="39787" xr:uid="{00000000-0005-0000-0000-0000C69A0000}"/>
    <cellStyle name="20% - Accent1 4 3 3 2 2 3 2 2 2" xfId="39788" xr:uid="{00000000-0005-0000-0000-0000C79A0000}"/>
    <cellStyle name="20% - Accent1 4 3 3 2 2 3 2 3" xfId="39789" xr:uid="{00000000-0005-0000-0000-0000C89A0000}"/>
    <cellStyle name="20% - Accent1 4 3 3 2 2 3 3" xfId="39790" xr:uid="{00000000-0005-0000-0000-0000C99A0000}"/>
    <cellStyle name="20% - Accent1 4 3 3 2 2 3 3 2" xfId="39791" xr:uid="{00000000-0005-0000-0000-0000CA9A0000}"/>
    <cellStyle name="20% - Accent1 4 3 3 2 2 3 4" xfId="39792" xr:uid="{00000000-0005-0000-0000-0000CB9A0000}"/>
    <cellStyle name="20% - Accent1 4 3 3 2 2 4" xfId="39793" xr:uid="{00000000-0005-0000-0000-0000CC9A0000}"/>
    <cellStyle name="20% - Accent1 4 3 3 2 2 4 2" xfId="39794" xr:uid="{00000000-0005-0000-0000-0000CD9A0000}"/>
    <cellStyle name="20% - Accent1 4 3 3 2 2 4 2 2" xfId="39795" xr:uid="{00000000-0005-0000-0000-0000CE9A0000}"/>
    <cellStyle name="20% - Accent1 4 3 3 2 2 4 2 2 2" xfId="39796" xr:uid="{00000000-0005-0000-0000-0000CF9A0000}"/>
    <cellStyle name="20% - Accent1 4 3 3 2 2 4 2 3" xfId="39797" xr:uid="{00000000-0005-0000-0000-0000D09A0000}"/>
    <cellStyle name="20% - Accent1 4 3 3 2 2 4 3" xfId="39798" xr:uid="{00000000-0005-0000-0000-0000D19A0000}"/>
    <cellStyle name="20% - Accent1 4 3 3 2 2 4 3 2" xfId="39799" xr:uid="{00000000-0005-0000-0000-0000D29A0000}"/>
    <cellStyle name="20% - Accent1 4 3 3 2 2 4 4" xfId="39800" xr:uid="{00000000-0005-0000-0000-0000D39A0000}"/>
    <cellStyle name="20% - Accent1 4 3 3 2 2 5" xfId="39801" xr:uid="{00000000-0005-0000-0000-0000D49A0000}"/>
    <cellStyle name="20% - Accent1 4 3 3 2 2 5 2" xfId="39802" xr:uid="{00000000-0005-0000-0000-0000D59A0000}"/>
    <cellStyle name="20% - Accent1 4 3 3 2 2 5 2 2" xfId="39803" xr:uid="{00000000-0005-0000-0000-0000D69A0000}"/>
    <cellStyle name="20% - Accent1 4 3 3 2 2 5 3" xfId="39804" xr:uid="{00000000-0005-0000-0000-0000D79A0000}"/>
    <cellStyle name="20% - Accent1 4 3 3 2 2 6" xfId="39805" xr:uid="{00000000-0005-0000-0000-0000D89A0000}"/>
    <cellStyle name="20% - Accent1 4 3 3 2 2 6 2" xfId="39806" xr:uid="{00000000-0005-0000-0000-0000D99A0000}"/>
    <cellStyle name="20% - Accent1 4 3 3 2 2 6 2 2" xfId="39807" xr:uid="{00000000-0005-0000-0000-0000DA9A0000}"/>
    <cellStyle name="20% - Accent1 4 3 3 2 2 6 3" xfId="39808" xr:uid="{00000000-0005-0000-0000-0000DB9A0000}"/>
    <cellStyle name="20% - Accent1 4 3 3 2 2 7" xfId="39809" xr:uid="{00000000-0005-0000-0000-0000DC9A0000}"/>
    <cellStyle name="20% - Accent1 4 3 3 2 2 7 2" xfId="39810" xr:uid="{00000000-0005-0000-0000-0000DD9A0000}"/>
    <cellStyle name="20% - Accent1 4 3 3 2 2 8" xfId="39811" xr:uid="{00000000-0005-0000-0000-0000DE9A0000}"/>
    <cellStyle name="20% - Accent1 4 3 3 2 2 8 2" xfId="39812" xr:uid="{00000000-0005-0000-0000-0000DF9A0000}"/>
    <cellStyle name="20% - Accent1 4 3 3 2 2 9" xfId="39813" xr:uid="{00000000-0005-0000-0000-0000E09A0000}"/>
    <cellStyle name="20% - Accent1 4 3 3 2 3" xfId="39814" xr:uid="{00000000-0005-0000-0000-0000E19A0000}"/>
    <cellStyle name="20% - Accent1 4 3 3 2 3 2" xfId="39815" xr:uid="{00000000-0005-0000-0000-0000E29A0000}"/>
    <cellStyle name="20% - Accent1 4 3 3 2 3 2 2" xfId="39816" xr:uid="{00000000-0005-0000-0000-0000E39A0000}"/>
    <cellStyle name="20% - Accent1 4 3 3 2 3 2 2 2" xfId="39817" xr:uid="{00000000-0005-0000-0000-0000E49A0000}"/>
    <cellStyle name="20% - Accent1 4 3 3 2 3 2 2 2 2" xfId="39818" xr:uid="{00000000-0005-0000-0000-0000E59A0000}"/>
    <cellStyle name="20% - Accent1 4 3 3 2 3 2 2 3" xfId="39819" xr:uid="{00000000-0005-0000-0000-0000E69A0000}"/>
    <cellStyle name="20% - Accent1 4 3 3 2 3 2 3" xfId="39820" xr:uid="{00000000-0005-0000-0000-0000E79A0000}"/>
    <cellStyle name="20% - Accent1 4 3 3 2 3 2 3 2" xfId="39821" xr:uid="{00000000-0005-0000-0000-0000E89A0000}"/>
    <cellStyle name="20% - Accent1 4 3 3 2 3 2 4" xfId="39822" xr:uid="{00000000-0005-0000-0000-0000E99A0000}"/>
    <cellStyle name="20% - Accent1 4 3 3 2 3 3" xfId="39823" xr:uid="{00000000-0005-0000-0000-0000EA9A0000}"/>
    <cellStyle name="20% - Accent1 4 3 3 2 3 3 2" xfId="39824" xr:uid="{00000000-0005-0000-0000-0000EB9A0000}"/>
    <cellStyle name="20% - Accent1 4 3 3 2 3 3 2 2" xfId="39825" xr:uid="{00000000-0005-0000-0000-0000EC9A0000}"/>
    <cellStyle name="20% - Accent1 4 3 3 2 3 3 2 2 2" xfId="39826" xr:uid="{00000000-0005-0000-0000-0000ED9A0000}"/>
    <cellStyle name="20% - Accent1 4 3 3 2 3 3 2 3" xfId="39827" xr:uid="{00000000-0005-0000-0000-0000EE9A0000}"/>
    <cellStyle name="20% - Accent1 4 3 3 2 3 3 3" xfId="39828" xr:uid="{00000000-0005-0000-0000-0000EF9A0000}"/>
    <cellStyle name="20% - Accent1 4 3 3 2 3 3 3 2" xfId="39829" xr:uid="{00000000-0005-0000-0000-0000F09A0000}"/>
    <cellStyle name="20% - Accent1 4 3 3 2 3 3 4" xfId="39830" xr:uid="{00000000-0005-0000-0000-0000F19A0000}"/>
    <cellStyle name="20% - Accent1 4 3 3 2 3 4" xfId="39831" xr:uid="{00000000-0005-0000-0000-0000F29A0000}"/>
    <cellStyle name="20% - Accent1 4 3 3 2 3 4 2" xfId="39832" xr:uid="{00000000-0005-0000-0000-0000F39A0000}"/>
    <cellStyle name="20% - Accent1 4 3 3 2 3 4 2 2" xfId="39833" xr:uid="{00000000-0005-0000-0000-0000F49A0000}"/>
    <cellStyle name="20% - Accent1 4 3 3 2 3 4 2 2 2" xfId="39834" xr:uid="{00000000-0005-0000-0000-0000F59A0000}"/>
    <cellStyle name="20% - Accent1 4 3 3 2 3 4 2 3" xfId="39835" xr:uid="{00000000-0005-0000-0000-0000F69A0000}"/>
    <cellStyle name="20% - Accent1 4 3 3 2 3 4 3" xfId="39836" xr:uid="{00000000-0005-0000-0000-0000F79A0000}"/>
    <cellStyle name="20% - Accent1 4 3 3 2 3 4 3 2" xfId="39837" xr:uid="{00000000-0005-0000-0000-0000F89A0000}"/>
    <cellStyle name="20% - Accent1 4 3 3 2 3 4 4" xfId="39838" xr:uid="{00000000-0005-0000-0000-0000F99A0000}"/>
    <cellStyle name="20% - Accent1 4 3 3 2 3 5" xfId="39839" xr:uid="{00000000-0005-0000-0000-0000FA9A0000}"/>
    <cellStyle name="20% - Accent1 4 3 3 2 3 5 2" xfId="39840" xr:uid="{00000000-0005-0000-0000-0000FB9A0000}"/>
    <cellStyle name="20% - Accent1 4 3 3 2 3 5 2 2" xfId="39841" xr:uid="{00000000-0005-0000-0000-0000FC9A0000}"/>
    <cellStyle name="20% - Accent1 4 3 3 2 3 5 3" xfId="39842" xr:uid="{00000000-0005-0000-0000-0000FD9A0000}"/>
    <cellStyle name="20% - Accent1 4 3 3 2 3 6" xfId="39843" xr:uid="{00000000-0005-0000-0000-0000FE9A0000}"/>
    <cellStyle name="20% - Accent1 4 3 3 2 3 6 2" xfId="39844" xr:uid="{00000000-0005-0000-0000-0000FF9A0000}"/>
    <cellStyle name="20% - Accent1 4 3 3 2 3 6 2 2" xfId="39845" xr:uid="{00000000-0005-0000-0000-0000009B0000}"/>
    <cellStyle name="20% - Accent1 4 3 3 2 3 6 3" xfId="39846" xr:uid="{00000000-0005-0000-0000-0000019B0000}"/>
    <cellStyle name="20% - Accent1 4 3 3 2 3 7" xfId="39847" xr:uid="{00000000-0005-0000-0000-0000029B0000}"/>
    <cellStyle name="20% - Accent1 4 3 3 2 3 7 2" xfId="39848" xr:uid="{00000000-0005-0000-0000-0000039B0000}"/>
    <cellStyle name="20% - Accent1 4 3 3 2 3 8" xfId="39849" xr:uid="{00000000-0005-0000-0000-0000049B0000}"/>
    <cellStyle name="20% - Accent1 4 3 3 2 3 8 2" xfId="39850" xr:uid="{00000000-0005-0000-0000-0000059B0000}"/>
    <cellStyle name="20% - Accent1 4 3 3 2 3 9" xfId="39851" xr:uid="{00000000-0005-0000-0000-0000069B0000}"/>
    <cellStyle name="20% - Accent1 4 3 3 2 4" xfId="39852" xr:uid="{00000000-0005-0000-0000-0000079B0000}"/>
    <cellStyle name="20% - Accent1 4 3 3 2 4 2" xfId="39853" xr:uid="{00000000-0005-0000-0000-0000089B0000}"/>
    <cellStyle name="20% - Accent1 4 3 3 2 4 2 2" xfId="39854" xr:uid="{00000000-0005-0000-0000-0000099B0000}"/>
    <cellStyle name="20% - Accent1 4 3 3 2 4 2 2 2" xfId="39855" xr:uid="{00000000-0005-0000-0000-00000A9B0000}"/>
    <cellStyle name="20% - Accent1 4 3 3 2 4 2 3" xfId="39856" xr:uid="{00000000-0005-0000-0000-00000B9B0000}"/>
    <cellStyle name="20% - Accent1 4 3 3 2 4 3" xfId="39857" xr:uid="{00000000-0005-0000-0000-00000C9B0000}"/>
    <cellStyle name="20% - Accent1 4 3 3 2 4 3 2" xfId="39858" xr:uid="{00000000-0005-0000-0000-00000D9B0000}"/>
    <cellStyle name="20% - Accent1 4 3 3 2 4 4" xfId="39859" xr:uid="{00000000-0005-0000-0000-00000E9B0000}"/>
    <cellStyle name="20% - Accent1 4 3 3 2 5" xfId="39860" xr:uid="{00000000-0005-0000-0000-00000F9B0000}"/>
    <cellStyle name="20% - Accent1 4 3 3 2 5 2" xfId="39861" xr:uid="{00000000-0005-0000-0000-0000109B0000}"/>
    <cellStyle name="20% - Accent1 4 3 3 2 5 2 2" xfId="39862" xr:uid="{00000000-0005-0000-0000-0000119B0000}"/>
    <cellStyle name="20% - Accent1 4 3 3 2 5 2 2 2" xfId="39863" xr:uid="{00000000-0005-0000-0000-0000129B0000}"/>
    <cellStyle name="20% - Accent1 4 3 3 2 5 2 3" xfId="39864" xr:uid="{00000000-0005-0000-0000-0000139B0000}"/>
    <cellStyle name="20% - Accent1 4 3 3 2 5 3" xfId="39865" xr:uid="{00000000-0005-0000-0000-0000149B0000}"/>
    <cellStyle name="20% - Accent1 4 3 3 2 5 3 2" xfId="39866" xr:uid="{00000000-0005-0000-0000-0000159B0000}"/>
    <cellStyle name="20% - Accent1 4 3 3 2 5 4" xfId="39867" xr:uid="{00000000-0005-0000-0000-0000169B0000}"/>
    <cellStyle name="20% - Accent1 4 3 3 2 6" xfId="39868" xr:uid="{00000000-0005-0000-0000-0000179B0000}"/>
    <cellStyle name="20% - Accent1 4 3 3 2 6 2" xfId="39869" xr:uid="{00000000-0005-0000-0000-0000189B0000}"/>
    <cellStyle name="20% - Accent1 4 3 3 2 6 2 2" xfId="39870" xr:uid="{00000000-0005-0000-0000-0000199B0000}"/>
    <cellStyle name="20% - Accent1 4 3 3 2 6 2 2 2" xfId="39871" xr:uid="{00000000-0005-0000-0000-00001A9B0000}"/>
    <cellStyle name="20% - Accent1 4 3 3 2 6 2 3" xfId="39872" xr:uid="{00000000-0005-0000-0000-00001B9B0000}"/>
    <cellStyle name="20% - Accent1 4 3 3 2 6 3" xfId="39873" xr:uid="{00000000-0005-0000-0000-00001C9B0000}"/>
    <cellStyle name="20% - Accent1 4 3 3 2 6 3 2" xfId="39874" xr:uid="{00000000-0005-0000-0000-00001D9B0000}"/>
    <cellStyle name="20% - Accent1 4 3 3 2 6 4" xfId="39875" xr:uid="{00000000-0005-0000-0000-00001E9B0000}"/>
    <cellStyle name="20% - Accent1 4 3 3 2 7" xfId="39876" xr:uid="{00000000-0005-0000-0000-00001F9B0000}"/>
    <cellStyle name="20% - Accent1 4 3 3 2 7 2" xfId="39877" xr:uid="{00000000-0005-0000-0000-0000209B0000}"/>
    <cellStyle name="20% - Accent1 4 3 3 2 7 2 2" xfId="39878" xr:uid="{00000000-0005-0000-0000-0000219B0000}"/>
    <cellStyle name="20% - Accent1 4 3 3 2 7 3" xfId="39879" xr:uid="{00000000-0005-0000-0000-0000229B0000}"/>
    <cellStyle name="20% - Accent1 4 3 3 2 8" xfId="39880" xr:uid="{00000000-0005-0000-0000-0000239B0000}"/>
    <cellStyle name="20% - Accent1 4 3 3 2 8 2" xfId="39881" xr:uid="{00000000-0005-0000-0000-0000249B0000}"/>
    <cellStyle name="20% - Accent1 4 3 3 2 8 2 2" xfId="39882" xr:uid="{00000000-0005-0000-0000-0000259B0000}"/>
    <cellStyle name="20% - Accent1 4 3 3 2 8 3" xfId="39883" xr:uid="{00000000-0005-0000-0000-0000269B0000}"/>
    <cellStyle name="20% - Accent1 4 3 3 2 9" xfId="39884" xr:uid="{00000000-0005-0000-0000-0000279B0000}"/>
    <cellStyle name="20% - Accent1 4 3 3 2 9 2" xfId="39885" xr:uid="{00000000-0005-0000-0000-0000289B0000}"/>
    <cellStyle name="20% - Accent1 4 3 3 3" xfId="39886" xr:uid="{00000000-0005-0000-0000-0000299B0000}"/>
    <cellStyle name="20% - Accent1 4 3 3 3 10" xfId="39887" xr:uid="{00000000-0005-0000-0000-00002A9B0000}"/>
    <cellStyle name="20% - Accent1 4 3 3 3 10 2" xfId="39888" xr:uid="{00000000-0005-0000-0000-00002B9B0000}"/>
    <cellStyle name="20% - Accent1 4 3 3 3 11" xfId="39889" xr:uid="{00000000-0005-0000-0000-00002C9B0000}"/>
    <cellStyle name="20% - Accent1 4 3 3 3 2" xfId="39890" xr:uid="{00000000-0005-0000-0000-00002D9B0000}"/>
    <cellStyle name="20% - Accent1 4 3 3 3 2 2" xfId="39891" xr:uid="{00000000-0005-0000-0000-00002E9B0000}"/>
    <cellStyle name="20% - Accent1 4 3 3 3 2 2 2" xfId="39892" xr:uid="{00000000-0005-0000-0000-00002F9B0000}"/>
    <cellStyle name="20% - Accent1 4 3 3 3 2 2 2 2" xfId="39893" xr:uid="{00000000-0005-0000-0000-0000309B0000}"/>
    <cellStyle name="20% - Accent1 4 3 3 3 2 2 2 2 2" xfId="39894" xr:uid="{00000000-0005-0000-0000-0000319B0000}"/>
    <cellStyle name="20% - Accent1 4 3 3 3 2 2 2 3" xfId="39895" xr:uid="{00000000-0005-0000-0000-0000329B0000}"/>
    <cellStyle name="20% - Accent1 4 3 3 3 2 2 3" xfId="39896" xr:uid="{00000000-0005-0000-0000-0000339B0000}"/>
    <cellStyle name="20% - Accent1 4 3 3 3 2 2 3 2" xfId="39897" xr:uid="{00000000-0005-0000-0000-0000349B0000}"/>
    <cellStyle name="20% - Accent1 4 3 3 3 2 2 4" xfId="39898" xr:uid="{00000000-0005-0000-0000-0000359B0000}"/>
    <cellStyle name="20% - Accent1 4 3 3 3 2 3" xfId="39899" xr:uid="{00000000-0005-0000-0000-0000369B0000}"/>
    <cellStyle name="20% - Accent1 4 3 3 3 2 3 2" xfId="39900" xr:uid="{00000000-0005-0000-0000-0000379B0000}"/>
    <cellStyle name="20% - Accent1 4 3 3 3 2 3 2 2" xfId="39901" xr:uid="{00000000-0005-0000-0000-0000389B0000}"/>
    <cellStyle name="20% - Accent1 4 3 3 3 2 3 2 2 2" xfId="39902" xr:uid="{00000000-0005-0000-0000-0000399B0000}"/>
    <cellStyle name="20% - Accent1 4 3 3 3 2 3 2 3" xfId="39903" xr:uid="{00000000-0005-0000-0000-00003A9B0000}"/>
    <cellStyle name="20% - Accent1 4 3 3 3 2 3 3" xfId="39904" xr:uid="{00000000-0005-0000-0000-00003B9B0000}"/>
    <cellStyle name="20% - Accent1 4 3 3 3 2 3 3 2" xfId="39905" xr:uid="{00000000-0005-0000-0000-00003C9B0000}"/>
    <cellStyle name="20% - Accent1 4 3 3 3 2 3 4" xfId="39906" xr:uid="{00000000-0005-0000-0000-00003D9B0000}"/>
    <cellStyle name="20% - Accent1 4 3 3 3 2 4" xfId="39907" xr:uid="{00000000-0005-0000-0000-00003E9B0000}"/>
    <cellStyle name="20% - Accent1 4 3 3 3 2 4 2" xfId="39908" xr:uid="{00000000-0005-0000-0000-00003F9B0000}"/>
    <cellStyle name="20% - Accent1 4 3 3 3 2 4 2 2" xfId="39909" xr:uid="{00000000-0005-0000-0000-0000409B0000}"/>
    <cellStyle name="20% - Accent1 4 3 3 3 2 4 2 2 2" xfId="39910" xr:uid="{00000000-0005-0000-0000-0000419B0000}"/>
    <cellStyle name="20% - Accent1 4 3 3 3 2 4 2 3" xfId="39911" xr:uid="{00000000-0005-0000-0000-0000429B0000}"/>
    <cellStyle name="20% - Accent1 4 3 3 3 2 4 3" xfId="39912" xr:uid="{00000000-0005-0000-0000-0000439B0000}"/>
    <cellStyle name="20% - Accent1 4 3 3 3 2 4 3 2" xfId="39913" xr:uid="{00000000-0005-0000-0000-0000449B0000}"/>
    <cellStyle name="20% - Accent1 4 3 3 3 2 4 4" xfId="39914" xr:uid="{00000000-0005-0000-0000-0000459B0000}"/>
    <cellStyle name="20% - Accent1 4 3 3 3 2 5" xfId="39915" xr:uid="{00000000-0005-0000-0000-0000469B0000}"/>
    <cellStyle name="20% - Accent1 4 3 3 3 2 5 2" xfId="39916" xr:uid="{00000000-0005-0000-0000-0000479B0000}"/>
    <cellStyle name="20% - Accent1 4 3 3 3 2 5 2 2" xfId="39917" xr:uid="{00000000-0005-0000-0000-0000489B0000}"/>
    <cellStyle name="20% - Accent1 4 3 3 3 2 5 3" xfId="39918" xr:uid="{00000000-0005-0000-0000-0000499B0000}"/>
    <cellStyle name="20% - Accent1 4 3 3 3 2 6" xfId="39919" xr:uid="{00000000-0005-0000-0000-00004A9B0000}"/>
    <cellStyle name="20% - Accent1 4 3 3 3 2 6 2" xfId="39920" xr:uid="{00000000-0005-0000-0000-00004B9B0000}"/>
    <cellStyle name="20% - Accent1 4 3 3 3 2 6 2 2" xfId="39921" xr:uid="{00000000-0005-0000-0000-00004C9B0000}"/>
    <cellStyle name="20% - Accent1 4 3 3 3 2 6 3" xfId="39922" xr:uid="{00000000-0005-0000-0000-00004D9B0000}"/>
    <cellStyle name="20% - Accent1 4 3 3 3 2 7" xfId="39923" xr:uid="{00000000-0005-0000-0000-00004E9B0000}"/>
    <cellStyle name="20% - Accent1 4 3 3 3 2 7 2" xfId="39924" xr:uid="{00000000-0005-0000-0000-00004F9B0000}"/>
    <cellStyle name="20% - Accent1 4 3 3 3 2 8" xfId="39925" xr:uid="{00000000-0005-0000-0000-0000509B0000}"/>
    <cellStyle name="20% - Accent1 4 3 3 3 2 8 2" xfId="39926" xr:uid="{00000000-0005-0000-0000-0000519B0000}"/>
    <cellStyle name="20% - Accent1 4 3 3 3 2 9" xfId="39927" xr:uid="{00000000-0005-0000-0000-0000529B0000}"/>
    <cellStyle name="20% - Accent1 4 3 3 3 3" xfId="39928" xr:uid="{00000000-0005-0000-0000-0000539B0000}"/>
    <cellStyle name="20% - Accent1 4 3 3 3 3 2" xfId="39929" xr:uid="{00000000-0005-0000-0000-0000549B0000}"/>
    <cellStyle name="20% - Accent1 4 3 3 3 3 2 2" xfId="39930" xr:uid="{00000000-0005-0000-0000-0000559B0000}"/>
    <cellStyle name="20% - Accent1 4 3 3 3 3 2 2 2" xfId="39931" xr:uid="{00000000-0005-0000-0000-0000569B0000}"/>
    <cellStyle name="20% - Accent1 4 3 3 3 3 2 2 2 2" xfId="39932" xr:uid="{00000000-0005-0000-0000-0000579B0000}"/>
    <cellStyle name="20% - Accent1 4 3 3 3 3 2 2 3" xfId="39933" xr:uid="{00000000-0005-0000-0000-0000589B0000}"/>
    <cellStyle name="20% - Accent1 4 3 3 3 3 2 3" xfId="39934" xr:uid="{00000000-0005-0000-0000-0000599B0000}"/>
    <cellStyle name="20% - Accent1 4 3 3 3 3 2 3 2" xfId="39935" xr:uid="{00000000-0005-0000-0000-00005A9B0000}"/>
    <cellStyle name="20% - Accent1 4 3 3 3 3 2 4" xfId="39936" xr:uid="{00000000-0005-0000-0000-00005B9B0000}"/>
    <cellStyle name="20% - Accent1 4 3 3 3 3 3" xfId="39937" xr:uid="{00000000-0005-0000-0000-00005C9B0000}"/>
    <cellStyle name="20% - Accent1 4 3 3 3 3 3 2" xfId="39938" xr:uid="{00000000-0005-0000-0000-00005D9B0000}"/>
    <cellStyle name="20% - Accent1 4 3 3 3 3 3 2 2" xfId="39939" xr:uid="{00000000-0005-0000-0000-00005E9B0000}"/>
    <cellStyle name="20% - Accent1 4 3 3 3 3 3 2 2 2" xfId="39940" xr:uid="{00000000-0005-0000-0000-00005F9B0000}"/>
    <cellStyle name="20% - Accent1 4 3 3 3 3 3 2 3" xfId="39941" xr:uid="{00000000-0005-0000-0000-0000609B0000}"/>
    <cellStyle name="20% - Accent1 4 3 3 3 3 3 3" xfId="39942" xr:uid="{00000000-0005-0000-0000-0000619B0000}"/>
    <cellStyle name="20% - Accent1 4 3 3 3 3 3 3 2" xfId="39943" xr:uid="{00000000-0005-0000-0000-0000629B0000}"/>
    <cellStyle name="20% - Accent1 4 3 3 3 3 3 4" xfId="39944" xr:uid="{00000000-0005-0000-0000-0000639B0000}"/>
    <cellStyle name="20% - Accent1 4 3 3 3 3 4" xfId="39945" xr:uid="{00000000-0005-0000-0000-0000649B0000}"/>
    <cellStyle name="20% - Accent1 4 3 3 3 3 4 2" xfId="39946" xr:uid="{00000000-0005-0000-0000-0000659B0000}"/>
    <cellStyle name="20% - Accent1 4 3 3 3 3 4 2 2" xfId="39947" xr:uid="{00000000-0005-0000-0000-0000669B0000}"/>
    <cellStyle name="20% - Accent1 4 3 3 3 3 4 2 2 2" xfId="39948" xr:uid="{00000000-0005-0000-0000-0000679B0000}"/>
    <cellStyle name="20% - Accent1 4 3 3 3 3 4 2 3" xfId="39949" xr:uid="{00000000-0005-0000-0000-0000689B0000}"/>
    <cellStyle name="20% - Accent1 4 3 3 3 3 4 3" xfId="39950" xr:uid="{00000000-0005-0000-0000-0000699B0000}"/>
    <cellStyle name="20% - Accent1 4 3 3 3 3 4 3 2" xfId="39951" xr:uid="{00000000-0005-0000-0000-00006A9B0000}"/>
    <cellStyle name="20% - Accent1 4 3 3 3 3 4 4" xfId="39952" xr:uid="{00000000-0005-0000-0000-00006B9B0000}"/>
    <cellStyle name="20% - Accent1 4 3 3 3 3 5" xfId="39953" xr:uid="{00000000-0005-0000-0000-00006C9B0000}"/>
    <cellStyle name="20% - Accent1 4 3 3 3 3 5 2" xfId="39954" xr:uid="{00000000-0005-0000-0000-00006D9B0000}"/>
    <cellStyle name="20% - Accent1 4 3 3 3 3 5 2 2" xfId="39955" xr:uid="{00000000-0005-0000-0000-00006E9B0000}"/>
    <cellStyle name="20% - Accent1 4 3 3 3 3 5 3" xfId="39956" xr:uid="{00000000-0005-0000-0000-00006F9B0000}"/>
    <cellStyle name="20% - Accent1 4 3 3 3 3 6" xfId="39957" xr:uid="{00000000-0005-0000-0000-0000709B0000}"/>
    <cellStyle name="20% - Accent1 4 3 3 3 3 6 2" xfId="39958" xr:uid="{00000000-0005-0000-0000-0000719B0000}"/>
    <cellStyle name="20% - Accent1 4 3 3 3 3 6 2 2" xfId="39959" xr:uid="{00000000-0005-0000-0000-0000729B0000}"/>
    <cellStyle name="20% - Accent1 4 3 3 3 3 6 3" xfId="39960" xr:uid="{00000000-0005-0000-0000-0000739B0000}"/>
    <cellStyle name="20% - Accent1 4 3 3 3 3 7" xfId="39961" xr:uid="{00000000-0005-0000-0000-0000749B0000}"/>
    <cellStyle name="20% - Accent1 4 3 3 3 3 7 2" xfId="39962" xr:uid="{00000000-0005-0000-0000-0000759B0000}"/>
    <cellStyle name="20% - Accent1 4 3 3 3 3 8" xfId="39963" xr:uid="{00000000-0005-0000-0000-0000769B0000}"/>
    <cellStyle name="20% - Accent1 4 3 3 3 3 8 2" xfId="39964" xr:uid="{00000000-0005-0000-0000-0000779B0000}"/>
    <cellStyle name="20% - Accent1 4 3 3 3 3 9" xfId="39965" xr:uid="{00000000-0005-0000-0000-0000789B0000}"/>
    <cellStyle name="20% - Accent1 4 3 3 3 4" xfId="39966" xr:uid="{00000000-0005-0000-0000-0000799B0000}"/>
    <cellStyle name="20% - Accent1 4 3 3 3 4 2" xfId="39967" xr:uid="{00000000-0005-0000-0000-00007A9B0000}"/>
    <cellStyle name="20% - Accent1 4 3 3 3 4 2 2" xfId="39968" xr:uid="{00000000-0005-0000-0000-00007B9B0000}"/>
    <cellStyle name="20% - Accent1 4 3 3 3 4 2 2 2" xfId="39969" xr:uid="{00000000-0005-0000-0000-00007C9B0000}"/>
    <cellStyle name="20% - Accent1 4 3 3 3 4 2 3" xfId="39970" xr:uid="{00000000-0005-0000-0000-00007D9B0000}"/>
    <cellStyle name="20% - Accent1 4 3 3 3 4 3" xfId="39971" xr:uid="{00000000-0005-0000-0000-00007E9B0000}"/>
    <cellStyle name="20% - Accent1 4 3 3 3 4 3 2" xfId="39972" xr:uid="{00000000-0005-0000-0000-00007F9B0000}"/>
    <cellStyle name="20% - Accent1 4 3 3 3 4 4" xfId="39973" xr:uid="{00000000-0005-0000-0000-0000809B0000}"/>
    <cellStyle name="20% - Accent1 4 3 3 3 5" xfId="39974" xr:uid="{00000000-0005-0000-0000-0000819B0000}"/>
    <cellStyle name="20% - Accent1 4 3 3 3 5 2" xfId="39975" xr:uid="{00000000-0005-0000-0000-0000829B0000}"/>
    <cellStyle name="20% - Accent1 4 3 3 3 5 2 2" xfId="39976" xr:uid="{00000000-0005-0000-0000-0000839B0000}"/>
    <cellStyle name="20% - Accent1 4 3 3 3 5 2 2 2" xfId="39977" xr:uid="{00000000-0005-0000-0000-0000849B0000}"/>
    <cellStyle name="20% - Accent1 4 3 3 3 5 2 3" xfId="39978" xr:uid="{00000000-0005-0000-0000-0000859B0000}"/>
    <cellStyle name="20% - Accent1 4 3 3 3 5 3" xfId="39979" xr:uid="{00000000-0005-0000-0000-0000869B0000}"/>
    <cellStyle name="20% - Accent1 4 3 3 3 5 3 2" xfId="39980" xr:uid="{00000000-0005-0000-0000-0000879B0000}"/>
    <cellStyle name="20% - Accent1 4 3 3 3 5 4" xfId="39981" xr:uid="{00000000-0005-0000-0000-0000889B0000}"/>
    <cellStyle name="20% - Accent1 4 3 3 3 6" xfId="39982" xr:uid="{00000000-0005-0000-0000-0000899B0000}"/>
    <cellStyle name="20% - Accent1 4 3 3 3 6 2" xfId="39983" xr:uid="{00000000-0005-0000-0000-00008A9B0000}"/>
    <cellStyle name="20% - Accent1 4 3 3 3 6 2 2" xfId="39984" xr:uid="{00000000-0005-0000-0000-00008B9B0000}"/>
    <cellStyle name="20% - Accent1 4 3 3 3 6 2 2 2" xfId="39985" xr:uid="{00000000-0005-0000-0000-00008C9B0000}"/>
    <cellStyle name="20% - Accent1 4 3 3 3 6 2 3" xfId="39986" xr:uid="{00000000-0005-0000-0000-00008D9B0000}"/>
    <cellStyle name="20% - Accent1 4 3 3 3 6 3" xfId="39987" xr:uid="{00000000-0005-0000-0000-00008E9B0000}"/>
    <cellStyle name="20% - Accent1 4 3 3 3 6 3 2" xfId="39988" xr:uid="{00000000-0005-0000-0000-00008F9B0000}"/>
    <cellStyle name="20% - Accent1 4 3 3 3 6 4" xfId="39989" xr:uid="{00000000-0005-0000-0000-0000909B0000}"/>
    <cellStyle name="20% - Accent1 4 3 3 3 7" xfId="39990" xr:uid="{00000000-0005-0000-0000-0000919B0000}"/>
    <cellStyle name="20% - Accent1 4 3 3 3 7 2" xfId="39991" xr:uid="{00000000-0005-0000-0000-0000929B0000}"/>
    <cellStyle name="20% - Accent1 4 3 3 3 7 2 2" xfId="39992" xr:uid="{00000000-0005-0000-0000-0000939B0000}"/>
    <cellStyle name="20% - Accent1 4 3 3 3 7 3" xfId="39993" xr:uid="{00000000-0005-0000-0000-0000949B0000}"/>
    <cellStyle name="20% - Accent1 4 3 3 3 8" xfId="39994" xr:uid="{00000000-0005-0000-0000-0000959B0000}"/>
    <cellStyle name="20% - Accent1 4 3 3 3 8 2" xfId="39995" xr:uid="{00000000-0005-0000-0000-0000969B0000}"/>
    <cellStyle name="20% - Accent1 4 3 3 3 8 2 2" xfId="39996" xr:uid="{00000000-0005-0000-0000-0000979B0000}"/>
    <cellStyle name="20% - Accent1 4 3 3 3 8 3" xfId="39997" xr:uid="{00000000-0005-0000-0000-0000989B0000}"/>
    <cellStyle name="20% - Accent1 4 3 3 3 9" xfId="39998" xr:uid="{00000000-0005-0000-0000-0000999B0000}"/>
    <cellStyle name="20% - Accent1 4 3 3 3 9 2" xfId="39999" xr:uid="{00000000-0005-0000-0000-00009A9B0000}"/>
    <cellStyle name="20% - Accent1 4 3 3 4" xfId="40000" xr:uid="{00000000-0005-0000-0000-00009B9B0000}"/>
    <cellStyle name="20% - Accent1 4 3 3 4 10" xfId="40001" xr:uid="{00000000-0005-0000-0000-00009C9B0000}"/>
    <cellStyle name="20% - Accent1 4 3 3 4 10 2" xfId="40002" xr:uid="{00000000-0005-0000-0000-00009D9B0000}"/>
    <cellStyle name="20% - Accent1 4 3 3 4 11" xfId="40003" xr:uid="{00000000-0005-0000-0000-00009E9B0000}"/>
    <cellStyle name="20% - Accent1 4 3 3 4 2" xfId="40004" xr:uid="{00000000-0005-0000-0000-00009F9B0000}"/>
    <cellStyle name="20% - Accent1 4 3 3 4 2 2" xfId="40005" xr:uid="{00000000-0005-0000-0000-0000A09B0000}"/>
    <cellStyle name="20% - Accent1 4 3 3 4 2 2 2" xfId="40006" xr:uid="{00000000-0005-0000-0000-0000A19B0000}"/>
    <cellStyle name="20% - Accent1 4 3 3 4 2 2 2 2" xfId="40007" xr:uid="{00000000-0005-0000-0000-0000A29B0000}"/>
    <cellStyle name="20% - Accent1 4 3 3 4 2 2 2 2 2" xfId="40008" xr:uid="{00000000-0005-0000-0000-0000A39B0000}"/>
    <cellStyle name="20% - Accent1 4 3 3 4 2 2 2 3" xfId="40009" xr:uid="{00000000-0005-0000-0000-0000A49B0000}"/>
    <cellStyle name="20% - Accent1 4 3 3 4 2 2 3" xfId="40010" xr:uid="{00000000-0005-0000-0000-0000A59B0000}"/>
    <cellStyle name="20% - Accent1 4 3 3 4 2 2 3 2" xfId="40011" xr:uid="{00000000-0005-0000-0000-0000A69B0000}"/>
    <cellStyle name="20% - Accent1 4 3 3 4 2 2 4" xfId="40012" xr:uid="{00000000-0005-0000-0000-0000A79B0000}"/>
    <cellStyle name="20% - Accent1 4 3 3 4 2 3" xfId="40013" xr:uid="{00000000-0005-0000-0000-0000A89B0000}"/>
    <cellStyle name="20% - Accent1 4 3 3 4 2 3 2" xfId="40014" xr:uid="{00000000-0005-0000-0000-0000A99B0000}"/>
    <cellStyle name="20% - Accent1 4 3 3 4 2 3 2 2" xfId="40015" xr:uid="{00000000-0005-0000-0000-0000AA9B0000}"/>
    <cellStyle name="20% - Accent1 4 3 3 4 2 3 2 2 2" xfId="40016" xr:uid="{00000000-0005-0000-0000-0000AB9B0000}"/>
    <cellStyle name="20% - Accent1 4 3 3 4 2 3 2 3" xfId="40017" xr:uid="{00000000-0005-0000-0000-0000AC9B0000}"/>
    <cellStyle name="20% - Accent1 4 3 3 4 2 3 3" xfId="40018" xr:uid="{00000000-0005-0000-0000-0000AD9B0000}"/>
    <cellStyle name="20% - Accent1 4 3 3 4 2 3 3 2" xfId="40019" xr:uid="{00000000-0005-0000-0000-0000AE9B0000}"/>
    <cellStyle name="20% - Accent1 4 3 3 4 2 3 4" xfId="40020" xr:uid="{00000000-0005-0000-0000-0000AF9B0000}"/>
    <cellStyle name="20% - Accent1 4 3 3 4 2 4" xfId="40021" xr:uid="{00000000-0005-0000-0000-0000B09B0000}"/>
    <cellStyle name="20% - Accent1 4 3 3 4 2 4 2" xfId="40022" xr:uid="{00000000-0005-0000-0000-0000B19B0000}"/>
    <cellStyle name="20% - Accent1 4 3 3 4 2 4 2 2" xfId="40023" xr:uid="{00000000-0005-0000-0000-0000B29B0000}"/>
    <cellStyle name="20% - Accent1 4 3 3 4 2 4 2 2 2" xfId="40024" xr:uid="{00000000-0005-0000-0000-0000B39B0000}"/>
    <cellStyle name="20% - Accent1 4 3 3 4 2 4 2 3" xfId="40025" xr:uid="{00000000-0005-0000-0000-0000B49B0000}"/>
    <cellStyle name="20% - Accent1 4 3 3 4 2 4 3" xfId="40026" xr:uid="{00000000-0005-0000-0000-0000B59B0000}"/>
    <cellStyle name="20% - Accent1 4 3 3 4 2 4 3 2" xfId="40027" xr:uid="{00000000-0005-0000-0000-0000B69B0000}"/>
    <cellStyle name="20% - Accent1 4 3 3 4 2 4 4" xfId="40028" xr:uid="{00000000-0005-0000-0000-0000B79B0000}"/>
    <cellStyle name="20% - Accent1 4 3 3 4 2 5" xfId="40029" xr:uid="{00000000-0005-0000-0000-0000B89B0000}"/>
    <cellStyle name="20% - Accent1 4 3 3 4 2 5 2" xfId="40030" xr:uid="{00000000-0005-0000-0000-0000B99B0000}"/>
    <cellStyle name="20% - Accent1 4 3 3 4 2 5 2 2" xfId="40031" xr:uid="{00000000-0005-0000-0000-0000BA9B0000}"/>
    <cellStyle name="20% - Accent1 4 3 3 4 2 5 3" xfId="40032" xr:uid="{00000000-0005-0000-0000-0000BB9B0000}"/>
    <cellStyle name="20% - Accent1 4 3 3 4 2 6" xfId="40033" xr:uid="{00000000-0005-0000-0000-0000BC9B0000}"/>
    <cellStyle name="20% - Accent1 4 3 3 4 2 6 2" xfId="40034" xr:uid="{00000000-0005-0000-0000-0000BD9B0000}"/>
    <cellStyle name="20% - Accent1 4 3 3 4 2 6 2 2" xfId="40035" xr:uid="{00000000-0005-0000-0000-0000BE9B0000}"/>
    <cellStyle name="20% - Accent1 4 3 3 4 2 6 3" xfId="40036" xr:uid="{00000000-0005-0000-0000-0000BF9B0000}"/>
    <cellStyle name="20% - Accent1 4 3 3 4 2 7" xfId="40037" xr:uid="{00000000-0005-0000-0000-0000C09B0000}"/>
    <cellStyle name="20% - Accent1 4 3 3 4 2 7 2" xfId="40038" xr:uid="{00000000-0005-0000-0000-0000C19B0000}"/>
    <cellStyle name="20% - Accent1 4 3 3 4 2 8" xfId="40039" xr:uid="{00000000-0005-0000-0000-0000C29B0000}"/>
    <cellStyle name="20% - Accent1 4 3 3 4 2 8 2" xfId="40040" xr:uid="{00000000-0005-0000-0000-0000C39B0000}"/>
    <cellStyle name="20% - Accent1 4 3 3 4 2 9" xfId="40041" xr:uid="{00000000-0005-0000-0000-0000C49B0000}"/>
    <cellStyle name="20% - Accent1 4 3 3 4 3" xfId="40042" xr:uid="{00000000-0005-0000-0000-0000C59B0000}"/>
    <cellStyle name="20% - Accent1 4 3 3 4 3 2" xfId="40043" xr:uid="{00000000-0005-0000-0000-0000C69B0000}"/>
    <cellStyle name="20% - Accent1 4 3 3 4 3 2 2" xfId="40044" xr:uid="{00000000-0005-0000-0000-0000C79B0000}"/>
    <cellStyle name="20% - Accent1 4 3 3 4 3 2 2 2" xfId="40045" xr:uid="{00000000-0005-0000-0000-0000C89B0000}"/>
    <cellStyle name="20% - Accent1 4 3 3 4 3 2 2 2 2" xfId="40046" xr:uid="{00000000-0005-0000-0000-0000C99B0000}"/>
    <cellStyle name="20% - Accent1 4 3 3 4 3 2 2 3" xfId="40047" xr:uid="{00000000-0005-0000-0000-0000CA9B0000}"/>
    <cellStyle name="20% - Accent1 4 3 3 4 3 2 3" xfId="40048" xr:uid="{00000000-0005-0000-0000-0000CB9B0000}"/>
    <cellStyle name="20% - Accent1 4 3 3 4 3 2 3 2" xfId="40049" xr:uid="{00000000-0005-0000-0000-0000CC9B0000}"/>
    <cellStyle name="20% - Accent1 4 3 3 4 3 2 4" xfId="40050" xr:uid="{00000000-0005-0000-0000-0000CD9B0000}"/>
    <cellStyle name="20% - Accent1 4 3 3 4 3 3" xfId="40051" xr:uid="{00000000-0005-0000-0000-0000CE9B0000}"/>
    <cellStyle name="20% - Accent1 4 3 3 4 3 3 2" xfId="40052" xr:uid="{00000000-0005-0000-0000-0000CF9B0000}"/>
    <cellStyle name="20% - Accent1 4 3 3 4 3 3 2 2" xfId="40053" xr:uid="{00000000-0005-0000-0000-0000D09B0000}"/>
    <cellStyle name="20% - Accent1 4 3 3 4 3 3 2 2 2" xfId="40054" xr:uid="{00000000-0005-0000-0000-0000D19B0000}"/>
    <cellStyle name="20% - Accent1 4 3 3 4 3 3 2 3" xfId="40055" xr:uid="{00000000-0005-0000-0000-0000D29B0000}"/>
    <cellStyle name="20% - Accent1 4 3 3 4 3 3 3" xfId="40056" xr:uid="{00000000-0005-0000-0000-0000D39B0000}"/>
    <cellStyle name="20% - Accent1 4 3 3 4 3 3 3 2" xfId="40057" xr:uid="{00000000-0005-0000-0000-0000D49B0000}"/>
    <cellStyle name="20% - Accent1 4 3 3 4 3 3 4" xfId="40058" xr:uid="{00000000-0005-0000-0000-0000D59B0000}"/>
    <cellStyle name="20% - Accent1 4 3 3 4 3 4" xfId="40059" xr:uid="{00000000-0005-0000-0000-0000D69B0000}"/>
    <cellStyle name="20% - Accent1 4 3 3 4 3 4 2" xfId="40060" xr:uid="{00000000-0005-0000-0000-0000D79B0000}"/>
    <cellStyle name="20% - Accent1 4 3 3 4 3 4 2 2" xfId="40061" xr:uid="{00000000-0005-0000-0000-0000D89B0000}"/>
    <cellStyle name="20% - Accent1 4 3 3 4 3 4 2 2 2" xfId="40062" xr:uid="{00000000-0005-0000-0000-0000D99B0000}"/>
    <cellStyle name="20% - Accent1 4 3 3 4 3 4 2 3" xfId="40063" xr:uid="{00000000-0005-0000-0000-0000DA9B0000}"/>
    <cellStyle name="20% - Accent1 4 3 3 4 3 4 3" xfId="40064" xr:uid="{00000000-0005-0000-0000-0000DB9B0000}"/>
    <cellStyle name="20% - Accent1 4 3 3 4 3 4 3 2" xfId="40065" xr:uid="{00000000-0005-0000-0000-0000DC9B0000}"/>
    <cellStyle name="20% - Accent1 4 3 3 4 3 4 4" xfId="40066" xr:uid="{00000000-0005-0000-0000-0000DD9B0000}"/>
    <cellStyle name="20% - Accent1 4 3 3 4 3 5" xfId="40067" xr:uid="{00000000-0005-0000-0000-0000DE9B0000}"/>
    <cellStyle name="20% - Accent1 4 3 3 4 3 5 2" xfId="40068" xr:uid="{00000000-0005-0000-0000-0000DF9B0000}"/>
    <cellStyle name="20% - Accent1 4 3 3 4 3 5 2 2" xfId="40069" xr:uid="{00000000-0005-0000-0000-0000E09B0000}"/>
    <cellStyle name="20% - Accent1 4 3 3 4 3 5 3" xfId="40070" xr:uid="{00000000-0005-0000-0000-0000E19B0000}"/>
    <cellStyle name="20% - Accent1 4 3 3 4 3 6" xfId="40071" xr:uid="{00000000-0005-0000-0000-0000E29B0000}"/>
    <cellStyle name="20% - Accent1 4 3 3 4 3 6 2" xfId="40072" xr:uid="{00000000-0005-0000-0000-0000E39B0000}"/>
    <cellStyle name="20% - Accent1 4 3 3 4 3 6 2 2" xfId="40073" xr:uid="{00000000-0005-0000-0000-0000E49B0000}"/>
    <cellStyle name="20% - Accent1 4 3 3 4 3 6 3" xfId="40074" xr:uid="{00000000-0005-0000-0000-0000E59B0000}"/>
    <cellStyle name="20% - Accent1 4 3 3 4 3 7" xfId="40075" xr:uid="{00000000-0005-0000-0000-0000E69B0000}"/>
    <cellStyle name="20% - Accent1 4 3 3 4 3 7 2" xfId="40076" xr:uid="{00000000-0005-0000-0000-0000E79B0000}"/>
    <cellStyle name="20% - Accent1 4 3 3 4 3 8" xfId="40077" xr:uid="{00000000-0005-0000-0000-0000E89B0000}"/>
    <cellStyle name="20% - Accent1 4 3 3 4 3 8 2" xfId="40078" xr:uid="{00000000-0005-0000-0000-0000E99B0000}"/>
    <cellStyle name="20% - Accent1 4 3 3 4 3 9" xfId="40079" xr:uid="{00000000-0005-0000-0000-0000EA9B0000}"/>
    <cellStyle name="20% - Accent1 4 3 3 4 4" xfId="40080" xr:uid="{00000000-0005-0000-0000-0000EB9B0000}"/>
    <cellStyle name="20% - Accent1 4 3 3 4 4 2" xfId="40081" xr:uid="{00000000-0005-0000-0000-0000EC9B0000}"/>
    <cellStyle name="20% - Accent1 4 3 3 4 4 2 2" xfId="40082" xr:uid="{00000000-0005-0000-0000-0000ED9B0000}"/>
    <cellStyle name="20% - Accent1 4 3 3 4 4 2 2 2" xfId="40083" xr:uid="{00000000-0005-0000-0000-0000EE9B0000}"/>
    <cellStyle name="20% - Accent1 4 3 3 4 4 2 3" xfId="40084" xr:uid="{00000000-0005-0000-0000-0000EF9B0000}"/>
    <cellStyle name="20% - Accent1 4 3 3 4 4 3" xfId="40085" xr:uid="{00000000-0005-0000-0000-0000F09B0000}"/>
    <cellStyle name="20% - Accent1 4 3 3 4 4 3 2" xfId="40086" xr:uid="{00000000-0005-0000-0000-0000F19B0000}"/>
    <cellStyle name="20% - Accent1 4 3 3 4 4 4" xfId="40087" xr:uid="{00000000-0005-0000-0000-0000F29B0000}"/>
    <cellStyle name="20% - Accent1 4 3 3 4 5" xfId="40088" xr:uid="{00000000-0005-0000-0000-0000F39B0000}"/>
    <cellStyle name="20% - Accent1 4 3 3 4 5 2" xfId="40089" xr:uid="{00000000-0005-0000-0000-0000F49B0000}"/>
    <cellStyle name="20% - Accent1 4 3 3 4 5 2 2" xfId="40090" xr:uid="{00000000-0005-0000-0000-0000F59B0000}"/>
    <cellStyle name="20% - Accent1 4 3 3 4 5 2 2 2" xfId="40091" xr:uid="{00000000-0005-0000-0000-0000F69B0000}"/>
    <cellStyle name="20% - Accent1 4 3 3 4 5 2 3" xfId="40092" xr:uid="{00000000-0005-0000-0000-0000F79B0000}"/>
    <cellStyle name="20% - Accent1 4 3 3 4 5 3" xfId="40093" xr:uid="{00000000-0005-0000-0000-0000F89B0000}"/>
    <cellStyle name="20% - Accent1 4 3 3 4 5 3 2" xfId="40094" xr:uid="{00000000-0005-0000-0000-0000F99B0000}"/>
    <cellStyle name="20% - Accent1 4 3 3 4 5 4" xfId="40095" xr:uid="{00000000-0005-0000-0000-0000FA9B0000}"/>
    <cellStyle name="20% - Accent1 4 3 3 4 6" xfId="40096" xr:uid="{00000000-0005-0000-0000-0000FB9B0000}"/>
    <cellStyle name="20% - Accent1 4 3 3 4 6 2" xfId="40097" xr:uid="{00000000-0005-0000-0000-0000FC9B0000}"/>
    <cellStyle name="20% - Accent1 4 3 3 4 6 2 2" xfId="40098" xr:uid="{00000000-0005-0000-0000-0000FD9B0000}"/>
    <cellStyle name="20% - Accent1 4 3 3 4 6 2 2 2" xfId="40099" xr:uid="{00000000-0005-0000-0000-0000FE9B0000}"/>
    <cellStyle name="20% - Accent1 4 3 3 4 6 2 3" xfId="40100" xr:uid="{00000000-0005-0000-0000-0000FF9B0000}"/>
    <cellStyle name="20% - Accent1 4 3 3 4 6 3" xfId="40101" xr:uid="{00000000-0005-0000-0000-0000009C0000}"/>
    <cellStyle name="20% - Accent1 4 3 3 4 6 3 2" xfId="40102" xr:uid="{00000000-0005-0000-0000-0000019C0000}"/>
    <cellStyle name="20% - Accent1 4 3 3 4 6 4" xfId="40103" xr:uid="{00000000-0005-0000-0000-0000029C0000}"/>
    <cellStyle name="20% - Accent1 4 3 3 4 7" xfId="40104" xr:uid="{00000000-0005-0000-0000-0000039C0000}"/>
    <cellStyle name="20% - Accent1 4 3 3 4 7 2" xfId="40105" xr:uid="{00000000-0005-0000-0000-0000049C0000}"/>
    <cellStyle name="20% - Accent1 4 3 3 4 7 2 2" xfId="40106" xr:uid="{00000000-0005-0000-0000-0000059C0000}"/>
    <cellStyle name="20% - Accent1 4 3 3 4 7 3" xfId="40107" xr:uid="{00000000-0005-0000-0000-0000069C0000}"/>
    <cellStyle name="20% - Accent1 4 3 3 4 8" xfId="40108" xr:uid="{00000000-0005-0000-0000-0000079C0000}"/>
    <cellStyle name="20% - Accent1 4 3 3 4 8 2" xfId="40109" xr:uid="{00000000-0005-0000-0000-0000089C0000}"/>
    <cellStyle name="20% - Accent1 4 3 3 4 8 2 2" xfId="40110" xr:uid="{00000000-0005-0000-0000-0000099C0000}"/>
    <cellStyle name="20% - Accent1 4 3 3 4 8 3" xfId="40111" xr:uid="{00000000-0005-0000-0000-00000A9C0000}"/>
    <cellStyle name="20% - Accent1 4 3 3 4 9" xfId="40112" xr:uid="{00000000-0005-0000-0000-00000B9C0000}"/>
    <cellStyle name="20% - Accent1 4 3 3 4 9 2" xfId="40113" xr:uid="{00000000-0005-0000-0000-00000C9C0000}"/>
    <cellStyle name="20% - Accent1 4 3 3 5" xfId="40114" xr:uid="{00000000-0005-0000-0000-00000D9C0000}"/>
    <cellStyle name="20% - Accent1 4 3 3 5 2" xfId="40115" xr:uid="{00000000-0005-0000-0000-00000E9C0000}"/>
    <cellStyle name="20% - Accent1 4 3 3 5 2 2" xfId="40116" xr:uid="{00000000-0005-0000-0000-00000F9C0000}"/>
    <cellStyle name="20% - Accent1 4 3 3 5 2 2 2" xfId="40117" xr:uid="{00000000-0005-0000-0000-0000109C0000}"/>
    <cellStyle name="20% - Accent1 4 3 3 5 2 2 2 2" xfId="40118" xr:uid="{00000000-0005-0000-0000-0000119C0000}"/>
    <cellStyle name="20% - Accent1 4 3 3 5 2 2 3" xfId="40119" xr:uid="{00000000-0005-0000-0000-0000129C0000}"/>
    <cellStyle name="20% - Accent1 4 3 3 5 2 3" xfId="40120" xr:uid="{00000000-0005-0000-0000-0000139C0000}"/>
    <cellStyle name="20% - Accent1 4 3 3 5 2 3 2" xfId="40121" xr:uid="{00000000-0005-0000-0000-0000149C0000}"/>
    <cellStyle name="20% - Accent1 4 3 3 5 2 4" xfId="40122" xr:uid="{00000000-0005-0000-0000-0000159C0000}"/>
    <cellStyle name="20% - Accent1 4 3 3 5 3" xfId="40123" xr:uid="{00000000-0005-0000-0000-0000169C0000}"/>
    <cellStyle name="20% - Accent1 4 3 3 5 3 2" xfId="40124" xr:uid="{00000000-0005-0000-0000-0000179C0000}"/>
    <cellStyle name="20% - Accent1 4 3 3 5 3 2 2" xfId="40125" xr:uid="{00000000-0005-0000-0000-0000189C0000}"/>
    <cellStyle name="20% - Accent1 4 3 3 5 3 2 2 2" xfId="40126" xr:uid="{00000000-0005-0000-0000-0000199C0000}"/>
    <cellStyle name="20% - Accent1 4 3 3 5 3 2 3" xfId="40127" xr:uid="{00000000-0005-0000-0000-00001A9C0000}"/>
    <cellStyle name="20% - Accent1 4 3 3 5 3 3" xfId="40128" xr:uid="{00000000-0005-0000-0000-00001B9C0000}"/>
    <cellStyle name="20% - Accent1 4 3 3 5 3 3 2" xfId="40129" xr:uid="{00000000-0005-0000-0000-00001C9C0000}"/>
    <cellStyle name="20% - Accent1 4 3 3 5 3 4" xfId="40130" xr:uid="{00000000-0005-0000-0000-00001D9C0000}"/>
    <cellStyle name="20% - Accent1 4 3 3 5 4" xfId="40131" xr:uid="{00000000-0005-0000-0000-00001E9C0000}"/>
    <cellStyle name="20% - Accent1 4 3 3 5 4 2" xfId="40132" xr:uid="{00000000-0005-0000-0000-00001F9C0000}"/>
    <cellStyle name="20% - Accent1 4 3 3 5 4 2 2" xfId="40133" xr:uid="{00000000-0005-0000-0000-0000209C0000}"/>
    <cellStyle name="20% - Accent1 4 3 3 5 4 2 2 2" xfId="40134" xr:uid="{00000000-0005-0000-0000-0000219C0000}"/>
    <cellStyle name="20% - Accent1 4 3 3 5 4 2 3" xfId="40135" xr:uid="{00000000-0005-0000-0000-0000229C0000}"/>
    <cellStyle name="20% - Accent1 4 3 3 5 4 3" xfId="40136" xr:uid="{00000000-0005-0000-0000-0000239C0000}"/>
    <cellStyle name="20% - Accent1 4 3 3 5 4 3 2" xfId="40137" xr:uid="{00000000-0005-0000-0000-0000249C0000}"/>
    <cellStyle name="20% - Accent1 4 3 3 5 4 4" xfId="40138" xr:uid="{00000000-0005-0000-0000-0000259C0000}"/>
    <cellStyle name="20% - Accent1 4 3 3 5 5" xfId="40139" xr:uid="{00000000-0005-0000-0000-0000269C0000}"/>
    <cellStyle name="20% - Accent1 4 3 3 5 5 2" xfId="40140" xr:uid="{00000000-0005-0000-0000-0000279C0000}"/>
    <cellStyle name="20% - Accent1 4 3 3 5 5 2 2" xfId="40141" xr:uid="{00000000-0005-0000-0000-0000289C0000}"/>
    <cellStyle name="20% - Accent1 4 3 3 5 5 3" xfId="40142" xr:uid="{00000000-0005-0000-0000-0000299C0000}"/>
    <cellStyle name="20% - Accent1 4 3 3 5 6" xfId="40143" xr:uid="{00000000-0005-0000-0000-00002A9C0000}"/>
    <cellStyle name="20% - Accent1 4 3 3 5 6 2" xfId="40144" xr:uid="{00000000-0005-0000-0000-00002B9C0000}"/>
    <cellStyle name="20% - Accent1 4 3 3 5 6 2 2" xfId="40145" xr:uid="{00000000-0005-0000-0000-00002C9C0000}"/>
    <cellStyle name="20% - Accent1 4 3 3 5 6 3" xfId="40146" xr:uid="{00000000-0005-0000-0000-00002D9C0000}"/>
    <cellStyle name="20% - Accent1 4 3 3 5 7" xfId="40147" xr:uid="{00000000-0005-0000-0000-00002E9C0000}"/>
    <cellStyle name="20% - Accent1 4 3 3 5 7 2" xfId="40148" xr:uid="{00000000-0005-0000-0000-00002F9C0000}"/>
    <cellStyle name="20% - Accent1 4 3 3 5 8" xfId="40149" xr:uid="{00000000-0005-0000-0000-0000309C0000}"/>
    <cellStyle name="20% - Accent1 4 3 3 5 8 2" xfId="40150" xr:uid="{00000000-0005-0000-0000-0000319C0000}"/>
    <cellStyle name="20% - Accent1 4 3 3 5 9" xfId="40151" xr:uid="{00000000-0005-0000-0000-0000329C0000}"/>
    <cellStyle name="20% - Accent1 4 3 3 6" xfId="40152" xr:uid="{00000000-0005-0000-0000-0000339C0000}"/>
    <cellStyle name="20% - Accent1 4 3 3 6 2" xfId="40153" xr:uid="{00000000-0005-0000-0000-0000349C0000}"/>
    <cellStyle name="20% - Accent1 4 3 3 6 2 2" xfId="40154" xr:uid="{00000000-0005-0000-0000-0000359C0000}"/>
    <cellStyle name="20% - Accent1 4 3 3 6 2 2 2" xfId="40155" xr:uid="{00000000-0005-0000-0000-0000369C0000}"/>
    <cellStyle name="20% - Accent1 4 3 3 6 2 2 2 2" xfId="40156" xr:uid="{00000000-0005-0000-0000-0000379C0000}"/>
    <cellStyle name="20% - Accent1 4 3 3 6 2 2 3" xfId="40157" xr:uid="{00000000-0005-0000-0000-0000389C0000}"/>
    <cellStyle name="20% - Accent1 4 3 3 6 2 3" xfId="40158" xr:uid="{00000000-0005-0000-0000-0000399C0000}"/>
    <cellStyle name="20% - Accent1 4 3 3 6 2 3 2" xfId="40159" xr:uid="{00000000-0005-0000-0000-00003A9C0000}"/>
    <cellStyle name="20% - Accent1 4 3 3 6 2 4" xfId="40160" xr:uid="{00000000-0005-0000-0000-00003B9C0000}"/>
    <cellStyle name="20% - Accent1 4 3 3 6 3" xfId="40161" xr:uid="{00000000-0005-0000-0000-00003C9C0000}"/>
    <cellStyle name="20% - Accent1 4 3 3 6 3 2" xfId="40162" xr:uid="{00000000-0005-0000-0000-00003D9C0000}"/>
    <cellStyle name="20% - Accent1 4 3 3 6 3 2 2" xfId="40163" xr:uid="{00000000-0005-0000-0000-00003E9C0000}"/>
    <cellStyle name="20% - Accent1 4 3 3 6 3 2 2 2" xfId="40164" xr:uid="{00000000-0005-0000-0000-00003F9C0000}"/>
    <cellStyle name="20% - Accent1 4 3 3 6 3 2 3" xfId="40165" xr:uid="{00000000-0005-0000-0000-0000409C0000}"/>
    <cellStyle name="20% - Accent1 4 3 3 6 3 3" xfId="40166" xr:uid="{00000000-0005-0000-0000-0000419C0000}"/>
    <cellStyle name="20% - Accent1 4 3 3 6 3 3 2" xfId="40167" xr:uid="{00000000-0005-0000-0000-0000429C0000}"/>
    <cellStyle name="20% - Accent1 4 3 3 6 3 4" xfId="40168" xr:uid="{00000000-0005-0000-0000-0000439C0000}"/>
    <cellStyle name="20% - Accent1 4 3 3 6 4" xfId="40169" xr:uid="{00000000-0005-0000-0000-0000449C0000}"/>
    <cellStyle name="20% - Accent1 4 3 3 6 4 2" xfId="40170" xr:uid="{00000000-0005-0000-0000-0000459C0000}"/>
    <cellStyle name="20% - Accent1 4 3 3 6 4 2 2" xfId="40171" xr:uid="{00000000-0005-0000-0000-0000469C0000}"/>
    <cellStyle name="20% - Accent1 4 3 3 6 4 2 2 2" xfId="40172" xr:uid="{00000000-0005-0000-0000-0000479C0000}"/>
    <cellStyle name="20% - Accent1 4 3 3 6 4 2 3" xfId="40173" xr:uid="{00000000-0005-0000-0000-0000489C0000}"/>
    <cellStyle name="20% - Accent1 4 3 3 6 4 3" xfId="40174" xr:uid="{00000000-0005-0000-0000-0000499C0000}"/>
    <cellStyle name="20% - Accent1 4 3 3 6 4 3 2" xfId="40175" xr:uid="{00000000-0005-0000-0000-00004A9C0000}"/>
    <cellStyle name="20% - Accent1 4 3 3 6 4 4" xfId="40176" xr:uid="{00000000-0005-0000-0000-00004B9C0000}"/>
    <cellStyle name="20% - Accent1 4 3 3 6 5" xfId="40177" xr:uid="{00000000-0005-0000-0000-00004C9C0000}"/>
    <cellStyle name="20% - Accent1 4 3 3 6 5 2" xfId="40178" xr:uid="{00000000-0005-0000-0000-00004D9C0000}"/>
    <cellStyle name="20% - Accent1 4 3 3 6 5 2 2" xfId="40179" xr:uid="{00000000-0005-0000-0000-00004E9C0000}"/>
    <cellStyle name="20% - Accent1 4 3 3 6 5 3" xfId="40180" xr:uid="{00000000-0005-0000-0000-00004F9C0000}"/>
    <cellStyle name="20% - Accent1 4 3 3 6 6" xfId="40181" xr:uid="{00000000-0005-0000-0000-0000509C0000}"/>
    <cellStyle name="20% - Accent1 4 3 3 6 6 2" xfId="40182" xr:uid="{00000000-0005-0000-0000-0000519C0000}"/>
    <cellStyle name="20% - Accent1 4 3 3 6 6 2 2" xfId="40183" xr:uid="{00000000-0005-0000-0000-0000529C0000}"/>
    <cellStyle name="20% - Accent1 4 3 3 6 6 3" xfId="40184" xr:uid="{00000000-0005-0000-0000-0000539C0000}"/>
    <cellStyle name="20% - Accent1 4 3 3 6 7" xfId="40185" xr:uid="{00000000-0005-0000-0000-0000549C0000}"/>
    <cellStyle name="20% - Accent1 4 3 3 6 7 2" xfId="40186" xr:uid="{00000000-0005-0000-0000-0000559C0000}"/>
    <cellStyle name="20% - Accent1 4 3 3 6 8" xfId="40187" xr:uid="{00000000-0005-0000-0000-0000569C0000}"/>
    <cellStyle name="20% - Accent1 4 3 3 6 8 2" xfId="40188" xr:uid="{00000000-0005-0000-0000-0000579C0000}"/>
    <cellStyle name="20% - Accent1 4 3 3 6 9" xfId="40189" xr:uid="{00000000-0005-0000-0000-0000589C0000}"/>
    <cellStyle name="20% - Accent1 4 3 3 7" xfId="40190" xr:uid="{00000000-0005-0000-0000-0000599C0000}"/>
    <cellStyle name="20% - Accent1 4 3 3 7 2" xfId="40191" xr:uid="{00000000-0005-0000-0000-00005A9C0000}"/>
    <cellStyle name="20% - Accent1 4 3 3 7 2 2" xfId="40192" xr:uid="{00000000-0005-0000-0000-00005B9C0000}"/>
    <cellStyle name="20% - Accent1 4 3 3 7 2 2 2" xfId="40193" xr:uid="{00000000-0005-0000-0000-00005C9C0000}"/>
    <cellStyle name="20% - Accent1 4 3 3 7 2 3" xfId="40194" xr:uid="{00000000-0005-0000-0000-00005D9C0000}"/>
    <cellStyle name="20% - Accent1 4 3 3 7 3" xfId="40195" xr:uid="{00000000-0005-0000-0000-00005E9C0000}"/>
    <cellStyle name="20% - Accent1 4 3 3 7 3 2" xfId="40196" xr:uid="{00000000-0005-0000-0000-00005F9C0000}"/>
    <cellStyle name="20% - Accent1 4 3 3 7 4" xfId="40197" xr:uid="{00000000-0005-0000-0000-0000609C0000}"/>
    <cellStyle name="20% - Accent1 4 3 3 8" xfId="40198" xr:uid="{00000000-0005-0000-0000-0000619C0000}"/>
    <cellStyle name="20% - Accent1 4 3 3 8 2" xfId="40199" xr:uid="{00000000-0005-0000-0000-0000629C0000}"/>
    <cellStyle name="20% - Accent1 4 3 3 8 2 2" xfId="40200" xr:uid="{00000000-0005-0000-0000-0000639C0000}"/>
    <cellStyle name="20% - Accent1 4 3 3 8 2 2 2" xfId="40201" xr:uid="{00000000-0005-0000-0000-0000649C0000}"/>
    <cellStyle name="20% - Accent1 4 3 3 8 2 3" xfId="40202" xr:uid="{00000000-0005-0000-0000-0000659C0000}"/>
    <cellStyle name="20% - Accent1 4 3 3 8 3" xfId="40203" xr:uid="{00000000-0005-0000-0000-0000669C0000}"/>
    <cellStyle name="20% - Accent1 4 3 3 8 3 2" xfId="40204" xr:uid="{00000000-0005-0000-0000-0000679C0000}"/>
    <cellStyle name="20% - Accent1 4 3 3 8 4" xfId="40205" xr:uid="{00000000-0005-0000-0000-0000689C0000}"/>
    <cellStyle name="20% - Accent1 4 3 3 9" xfId="40206" xr:uid="{00000000-0005-0000-0000-0000699C0000}"/>
    <cellStyle name="20% - Accent1 4 3 3 9 2" xfId="40207" xr:uid="{00000000-0005-0000-0000-00006A9C0000}"/>
    <cellStyle name="20% - Accent1 4 3 3 9 2 2" xfId="40208" xr:uid="{00000000-0005-0000-0000-00006B9C0000}"/>
    <cellStyle name="20% - Accent1 4 3 3 9 2 2 2" xfId="40209" xr:uid="{00000000-0005-0000-0000-00006C9C0000}"/>
    <cellStyle name="20% - Accent1 4 3 3 9 2 3" xfId="40210" xr:uid="{00000000-0005-0000-0000-00006D9C0000}"/>
    <cellStyle name="20% - Accent1 4 3 3 9 3" xfId="40211" xr:uid="{00000000-0005-0000-0000-00006E9C0000}"/>
    <cellStyle name="20% - Accent1 4 3 3 9 3 2" xfId="40212" xr:uid="{00000000-0005-0000-0000-00006F9C0000}"/>
    <cellStyle name="20% - Accent1 4 3 3 9 4" xfId="40213" xr:uid="{00000000-0005-0000-0000-0000709C0000}"/>
    <cellStyle name="20% - Accent1 4 3 4" xfId="40214" xr:uid="{00000000-0005-0000-0000-0000719C0000}"/>
    <cellStyle name="20% - Accent1 4 3 4 10" xfId="40215" xr:uid="{00000000-0005-0000-0000-0000729C0000}"/>
    <cellStyle name="20% - Accent1 4 3 4 10 2" xfId="40216" xr:uid="{00000000-0005-0000-0000-0000739C0000}"/>
    <cellStyle name="20% - Accent1 4 3 4 11" xfId="40217" xr:uid="{00000000-0005-0000-0000-0000749C0000}"/>
    <cellStyle name="20% - Accent1 4 3 4 2" xfId="40218" xr:uid="{00000000-0005-0000-0000-0000759C0000}"/>
    <cellStyle name="20% - Accent1 4 3 4 2 2" xfId="40219" xr:uid="{00000000-0005-0000-0000-0000769C0000}"/>
    <cellStyle name="20% - Accent1 4 3 4 2 2 2" xfId="40220" xr:uid="{00000000-0005-0000-0000-0000779C0000}"/>
    <cellStyle name="20% - Accent1 4 3 4 2 2 2 2" xfId="40221" xr:uid="{00000000-0005-0000-0000-0000789C0000}"/>
    <cellStyle name="20% - Accent1 4 3 4 2 2 2 2 2" xfId="40222" xr:uid="{00000000-0005-0000-0000-0000799C0000}"/>
    <cellStyle name="20% - Accent1 4 3 4 2 2 2 3" xfId="40223" xr:uid="{00000000-0005-0000-0000-00007A9C0000}"/>
    <cellStyle name="20% - Accent1 4 3 4 2 2 3" xfId="40224" xr:uid="{00000000-0005-0000-0000-00007B9C0000}"/>
    <cellStyle name="20% - Accent1 4 3 4 2 2 3 2" xfId="40225" xr:uid="{00000000-0005-0000-0000-00007C9C0000}"/>
    <cellStyle name="20% - Accent1 4 3 4 2 2 4" xfId="40226" xr:uid="{00000000-0005-0000-0000-00007D9C0000}"/>
    <cellStyle name="20% - Accent1 4 3 4 2 3" xfId="40227" xr:uid="{00000000-0005-0000-0000-00007E9C0000}"/>
    <cellStyle name="20% - Accent1 4 3 4 2 3 2" xfId="40228" xr:uid="{00000000-0005-0000-0000-00007F9C0000}"/>
    <cellStyle name="20% - Accent1 4 3 4 2 3 2 2" xfId="40229" xr:uid="{00000000-0005-0000-0000-0000809C0000}"/>
    <cellStyle name="20% - Accent1 4 3 4 2 3 2 2 2" xfId="40230" xr:uid="{00000000-0005-0000-0000-0000819C0000}"/>
    <cellStyle name="20% - Accent1 4 3 4 2 3 2 3" xfId="40231" xr:uid="{00000000-0005-0000-0000-0000829C0000}"/>
    <cellStyle name="20% - Accent1 4 3 4 2 3 3" xfId="40232" xr:uid="{00000000-0005-0000-0000-0000839C0000}"/>
    <cellStyle name="20% - Accent1 4 3 4 2 3 3 2" xfId="40233" xr:uid="{00000000-0005-0000-0000-0000849C0000}"/>
    <cellStyle name="20% - Accent1 4 3 4 2 3 4" xfId="40234" xr:uid="{00000000-0005-0000-0000-0000859C0000}"/>
    <cellStyle name="20% - Accent1 4 3 4 2 4" xfId="40235" xr:uid="{00000000-0005-0000-0000-0000869C0000}"/>
    <cellStyle name="20% - Accent1 4 3 4 2 4 2" xfId="40236" xr:uid="{00000000-0005-0000-0000-0000879C0000}"/>
    <cellStyle name="20% - Accent1 4 3 4 2 4 2 2" xfId="40237" xr:uid="{00000000-0005-0000-0000-0000889C0000}"/>
    <cellStyle name="20% - Accent1 4 3 4 2 4 2 2 2" xfId="40238" xr:uid="{00000000-0005-0000-0000-0000899C0000}"/>
    <cellStyle name="20% - Accent1 4 3 4 2 4 2 3" xfId="40239" xr:uid="{00000000-0005-0000-0000-00008A9C0000}"/>
    <cellStyle name="20% - Accent1 4 3 4 2 4 3" xfId="40240" xr:uid="{00000000-0005-0000-0000-00008B9C0000}"/>
    <cellStyle name="20% - Accent1 4 3 4 2 4 3 2" xfId="40241" xr:uid="{00000000-0005-0000-0000-00008C9C0000}"/>
    <cellStyle name="20% - Accent1 4 3 4 2 4 4" xfId="40242" xr:uid="{00000000-0005-0000-0000-00008D9C0000}"/>
    <cellStyle name="20% - Accent1 4 3 4 2 5" xfId="40243" xr:uid="{00000000-0005-0000-0000-00008E9C0000}"/>
    <cellStyle name="20% - Accent1 4 3 4 2 5 2" xfId="40244" xr:uid="{00000000-0005-0000-0000-00008F9C0000}"/>
    <cellStyle name="20% - Accent1 4 3 4 2 5 2 2" xfId="40245" xr:uid="{00000000-0005-0000-0000-0000909C0000}"/>
    <cellStyle name="20% - Accent1 4 3 4 2 5 3" xfId="40246" xr:uid="{00000000-0005-0000-0000-0000919C0000}"/>
    <cellStyle name="20% - Accent1 4 3 4 2 6" xfId="40247" xr:uid="{00000000-0005-0000-0000-0000929C0000}"/>
    <cellStyle name="20% - Accent1 4 3 4 2 6 2" xfId="40248" xr:uid="{00000000-0005-0000-0000-0000939C0000}"/>
    <cellStyle name="20% - Accent1 4 3 4 2 6 2 2" xfId="40249" xr:uid="{00000000-0005-0000-0000-0000949C0000}"/>
    <cellStyle name="20% - Accent1 4 3 4 2 6 3" xfId="40250" xr:uid="{00000000-0005-0000-0000-0000959C0000}"/>
    <cellStyle name="20% - Accent1 4 3 4 2 7" xfId="40251" xr:uid="{00000000-0005-0000-0000-0000969C0000}"/>
    <cellStyle name="20% - Accent1 4 3 4 2 7 2" xfId="40252" xr:uid="{00000000-0005-0000-0000-0000979C0000}"/>
    <cellStyle name="20% - Accent1 4 3 4 2 8" xfId="40253" xr:uid="{00000000-0005-0000-0000-0000989C0000}"/>
    <cellStyle name="20% - Accent1 4 3 4 2 8 2" xfId="40254" xr:uid="{00000000-0005-0000-0000-0000999C0000}"/>
    <cellStyle name="20% - Accent1 4 3 4 2 9" xfId="40255" xr:uid="{00000000-0005-0000-0000-00009A9C0000}"/>
    <cellStyle name="20% - Accent1 4 3 4 3" xfId="40256" xr:uid="{00000000-0005-0000-0000-00009B9C0000}"/>
    <cellStyle name="20% - Accent1 4 3 4 3 2" xfId="40257" xr:uid="{00000000-0005-0000-0000-00009C9C0000}"/>
    <cellStyle name="20% - Accent1 4 3 4 3 2 2" xfId="40258" xr:uid="{00000000-0005-0000-0000-00009D9C0000}"/>
    <cellStyle name="20% - Accent1 4 3 4 3 2 2 2" xfId="40259" xr:uid="{00000000-0005-0000-0000-00009E9C0000}"/>
    <cellStyle name="20% - Accent1 4 3 4 3 2 2 2 2" xfId="40260" xr:uid="{00000000-0005-0000-0000-00009F9C0000}"/>
    <cellStyle name="20% - Accent1 4 3 4 3 2 2 3" xfId="40261" xr:uid="{00000000-0005-0000-0000-0000A09C0000}"/>
    <cellStyle name="20% - Accent1 4 3 4 3 2 3" xfId="40262" xr:uid="{00000000-0005-0000-0000-0000A19C0000}"/>
    <cellStyle name="20% - Accent1 4 3 4 3 2 3 2" xfId="40263" xr:uid="{00000000-0005-0000-0000-0000A29C0000}"/>
    <cellStyle name="20% - Accent1 4 3 4 3 2 4" xfId="40264" xr:uid="{00000000-0005-0000-0000-0000A39C0000}"/>
    <cellStyle name="20% - Accent1 4 3 4 3 3" xfId="40265" xr:uid="{00000000-0005-0000-0000-0000A49C0000}"/>
    <cellStyle name="20% - Accent1 4 3 4 3 3 2" xfId="40266" xr:uid="{00000000-0005-0000-0000-0000A59C0000}"/>
    <cellStyle name="20% - Accent1 4 3 4 3 3 2 2" xfId="40267" xr:uid="{00000000-0005-0000-0000-0000A69C0000}"/>
    <cellStyle name="20% - Accent1 4 3 4 3 3 2 2 2" xfId="40268" xr:uid="{00000000-0005-0000-0000-0000A79C0000}"/>
    <cellStyle name="20% - Accent1 4 3 4 3 3 2 3" xfId="40269" xr:uid="{00000000-0005-0000-0000-0000A89C0000}"/>
    <cellStyle name="20% - Accent1 4 3 4 3 3 3" xfId="40270" xr:uid="{00000000-0005-0000-0000-0000A99C0000}"/>
    <cellStyle name="20% - Accent1 4 3 4 3 3 3 2" xfId="40271" xr:uid="{00000000-0005-0000-0000-0000AA9C0000}"/>
    <cellStyle name="20% - Accent1 4 3 4 3 3 4" xfId="40272" xr:uid="{00000000-0005-0000-0000-0000AB9C0000}"/>
    <cellStyle name="20% - Accent1 4 3 4 3 4" xfId="40273" xr:uid="{00000000-0005-0000-0000-0000AC9C0000}"/>
    <cellStyle name="20% - Accent1 4 3 4 3 4 2" xfId="40274" xr:uid="{00000000-0005-0000-0000-0000AD9C0000}"/>
    <cellStyle name="20% - Accent1 4 3 4 3 4 2 2" xfId="40275" xr:uid="{00000000-0005-0000-0000-0000AE9C0000}"/>
    <cellStyle name="20% - Accent1 4 3 4 3 4 2 2 2" xfId="40276" xr:uid="{00000000-0005-0000-0000-0000AF9C0000}"/>
    <cellStyle name="20% - Accent1 4 3 4 3 4 2 3" xfId="40277" xr:uid="{00000000-0005-0000-0000-0000B09C0000}"/>
    <cellStyle name="20% - Accent1 4 3 4 3 4 3" xfId="40278" xr:uid="{00000000-0005-0000-0000-0000B19C0000}"/>
    <cellStyle name="20% - Accent1 4 3 4 3 4 3 2" xfId="40279" xr:uid="{00000000-0005-0000-0000-0000B29C0000}"/>
    <cellStyle name="20% - Accent1 4 3 4 3 4 4" xfId="40280" xr:uid="{00000000-0005-0000-0000-0000B39C0000}"/>
    <cellStyle name="20% - Accent1 4 3 4 3 5" xfId="40281" xr:uid="{00000000-0005-0000-0000-0000B49C0000}"/>
    <cellStyle name="20% - Accent1 4 3 4 3 5 2" xfId="40282" xr:uid="{00000000-0005-0000-0000-0000B59C0000}"/>
    <cellStyle name="20% - Accent1 4 3 4 3 5 2 2" xfId="40283" xr:uid="{00000000-0005-0000-0000-0000B69C0000}"/>
    <cellStyle name="20% - Accent1 4 3 4 3 5 3" xfId="40284" xr:uid="{00000000-0005-0000-0000-0000B79C0000}"/>
    <cellStyle name="20% - Accent1 4 3 4 3 6" xfId="40285" xr:uid="{00000000-0005-0000-0000-0000B89C0000}"/>
    <cellStyle name="20% - Accent1 4 3 4 3 6 2" xfId="40286" xr:uid="{00000000-0005-0000-0000-0000B99C0000}"/>
    <cellStyle name="20% - Accent1 4 3 4 3 6 2 2" xfId="40287" xr:uid="{00000000-0005-0000-0000-0000BA9C0000}"/>
    <cellStyle name="20% - Accent1 4 3 4 3 6 3" xfId="40288" xr:uid="{00000000-0005-0000-0000-0000BB9C0000}"/>
    <cellStyle name="20% - Accent1 4 3 4 3 7" xfId="40289" xr:uid="{00000000-0005-0000-0000-0000BC9C0000}"/>
    <cellStyle name="20% - Accent1 4 3 4 3 7 2" xfId="40290" xr:uid="{00000000-0005-0000-0000-0000BD9C0000}"/>
    <cellStyle name="20% - Accent1 4 3 4 3 8" xfId="40291" xr:uid="{00000000-0005-0000-0000-0000BE9C0000}"/>
    <cellStyle name="20% - Accent1 4 3 4 3 8 2" xfId="40292" xr:uid="{00000000-0005-0000-0000-0000BF9C0000}"/>
    <cellStyle name="20% - Accent1 4 3 4 3 9" xfId="40293" xr:uid="{00000000-0005-0000-0000-0000C09C0000}"/>
    <cellStyle name="20% - Accent1 4 3 4 4" xfId="40294" xr:uid="{00000000-0005-0000-0000-0000C19C0000}"/>
    <cellStyle name="20% - Accent1 4 3 4 4 2" xfId="40295" xr:uid="{00000000-0005-0000-0000-0000C29C0000}"/>
    <cellStyle name="20% - Accent1 4 3 4 4 2 2" xfId="40296" xr:uid="{00000000-0005-0000-0000-0000C39C0000}"/>
    <cellStyle name="20% - Accent1 4 3 4 4 2 2 2" xfId="40297" xr:uid="{00000000-0005-0000-0000-0000C49C0000}"/>
    <cellStyle name="20% - Accent1 4 3 4 4 2 3" xfId="40298" xr:uid="{00000000-0005-0000-0000-0000C59C0000}"/>
    <cellStyle name="20% - Accent1 4 3 4 4 3" xfId="40299" xr:uid="{00000000-0005-0000-0000-0000C69C0000}"/>
    <cellStyle name="20% - Accent1 4 3 4 4 3 2" xfId="40300" xr:uid="{00000000-0005-0000-0000-0000C79C0000}"/>
    <cellStyle name="20% - Accent1 4 3 4 4 4" xfId="40301" xr:uid="{00000000-0005-0000-0000-0000C89C0000}"/>
    <cellStyle name="20% - Accent1 4 3 4 5" xfId="40302" xr:uid="{00000000-0005-0000-0000-0000C99C0000}"/>
    <cellStyle name="20% - Accent1 4 3 4 5 2" xfId="40303" xr:uid="{00000000-0005-0000-0000-0000CA9C0000}"/>
    <cellStyle name="20% - Accent1 4 3 4 5 2 2" xfId="40304" xr:uid="{00000000-0005-0000-0000-0000CB9C0000}"/>
    <cellStyle name="20% - Accent1 4 3 4 5 2 2 2" xfId="40305" xr:uid="{00000000-0005-0000-0000-0000CC9C0000}"/>
    <cellStyle name="20% - Accent1 4 3 4 5 2 3" xfId="40306" xr:uid="{00000000-0005-0000-0000-0000CD9C0000}"/>
    <cellStyle name="20% - Accent1 4 3 4 5 3" xfId="40307" xr:uid="{00000000-0005-0000-0000-0000CE9C0000}"/>
    <cellStyle name="20% - Accent1 4 3 4 5 3 2" xfId="40308" xr:uid="{00000000-0005-0000-0000-0000CF9C0000}"/>
    <cellStyle name="20% - Accent1 4 3 4 5 4" xfId="40309" xr:uid="{00000000-0005-0000-0000-0000D09C0000}"/>
    <cellStyle name="20% - Accent1 4 3 4 6" xfId="40310" xr:uid="{00000000-0005-0000-0000-0000D19C0000}"/>
    <cellStyle name="20% - Accent1 4 3 4 6 2" xfId="40311" xr:uid="{00000000-0005-0000-0000-0000D29C0000}"/>
    <cellStyle name="20% - Accent1 4 3 4 6 2 2" xfId="40312" xr:uid="{00000000-0005-0000-0000-0000D39C0000}"/>
    <cellStyle name="20% - Accent1 4 3 4 6 2 2 2" xfId="40313" xr:uid="{00000000-0005-0000-0000-0000D49C0000}"/>
    <cellStyle name="20% - Accent1 4 3 4 6 2 3" xfId="40314" xr:uid="{00000000-0005-0000-0000-0000D59C0000}"/>
    <cellStyle name="20% - Accent1 4 3 4 6 3" xfId="40315" xr:uid="{00000000-0005-0000-0000-0000D69C0000}"/>
    <cellStyle name="20% - Accent1 4 3 4 6 3 2" xfId="40316" xr:uid="{00000000-0005-0000-0000-0000D79C0000}"/>
    <cellStyle name="20% - Accent1 4 3 4 6 4" xfId="40317" xr:uid="{00000000-0005-0000-0000-0000D89C0000}"/>
    <cellStyle name="20% - Accent1 4 3 4 7" xfId="40318" xr:uid="{00000000-0005-0000-0000-0000D99C0000}"/>
    <cellStyle name="20% - Accent1 4 3 4 7 2" xfId="40319" xr:uid="{00000000-0005-0000-0000-0000DA9C0000}"/>
    <cellStyle name="20% - Accent1 4 3 4 7 2 2" xfId="40320" xr:uid="{00000000-0005-0000-0000-0000DB9C0000}"/>
    <cellStyle name="20% - Accent1 4 3 4 7 3" xfId="40321" xr:uid="{00000000-0005-0000-0000-0000DC9C0000}"/>
    <cellStyle name="20% - Accent1 4 3 4 8" xfId="40322" xr:uid="{00000000-0005-0000-0000-0000DD9C0000}"/>
    <cellStyle name="20% - Accent1 4 3 4 8 2" xfId="40323" xr:uid="{00000000-0005-0000-0000-0000DE9C0000}"/>
    <cellStyle name="20% - Accent1 4 3 4 8 2 2" xfId="40324" xr:uid="{00000000-0005-0000-0000-0000DF9C0000}"/>
    <cellStyle name="20% - Accent1 4 3 4 8 3" xfId="40325" xr:uid="{00000000-0005-0000-0000-0000E09C0000}"/>
    <cellStyle name="20% - Accent1 4 3 4 9" xfId="40326" xr:uid="{00000000-0005-0000-0000-0000E19C0000}"/>
    <cellStyle name="20% - Accent1 4 3 4 9 2" xfId="40327" xr:uid="{00000000-0005-0000-0000-0000E29C0000}"/>
    <cellStyle name="20% - Accent1 4 3 5" xfId="40328" xr:uid="{00000000-0005-0000-0000-0000E39C0000}"/>
    <cellStyle name="20% - Accent1 4 3 5 10" xfId="40329" xr:uid="{00000000-0005-0000-0000-0000E49C0000}"/>
    <cellStyle name="20% - Accent1 4 3 5 10 2" xfId="40330" xr:uid="{00000000-0005-0000-0000-0000E59C0000}"/>
    <cellStyle name="20% - Accent1 4 3 5 11" xfId="40331" xr:uid="{00000000-0005-0000-0000-0000E69C0000}"/>
    <cellStyle name="20% - Accent1 4 3 5 2" xfId="40332" xr:uid="{00000000-0005-0000-0000-0000E79C0000}"/>
    <cellStyle name="20% - Accent1 4 3 5 2 2" xfId="40333" xr:uid="{00000000-0005-0000-0000-0000E89C0000}"/>
    <cellStyle name="20% - Accent1 4 3 5 2 2 2" xfId="40334" xr:uid="{00000000-0005-0000-0000-0000E99C0000}"/>
    <cellStyle name="20% - Accent1 4 3 5 2 2 2 2" xfId="40335" xr:uid="{00000000-0005-0000-0000-0000EA9C0000}"/>
    <cellStyle name="20% - Accent1 4 3 5 2 2 2 2 2" xfId="40336" xr:uid="{00000000-0005-0000-0000-0000EB9C0000}"/>
    <cellStyle name="20% - Accent1 4 3 5 2 2 2 3" xfId="40337" xr:uid="{00000000-0005-0000-0000-0000EC9C0000}"/>
    <cellStyle name="20% - Accent1 4 3 5 2 2 3" xfId="40338" xr:uid="{00000000-0005-0000-0000-0000ED9C0000}"/>
    <cellStyle name="20% - Accent1 4 3 5 2 2 3 2" xfId="40339" xr:uid="{00000000-0005-0000-0000-0000EE9C0000}"/>
    <cellStyle name="20% - Accent1 4 3 5 2 2 4" xfId="40340" xr:uid="{00000000-0005-0000-0000-0000EF9C0000}"/>
    <cellStyle name="20% - Accent1 4 3 5 2 3" xfId="40341" xr:uid="{00000000-0005-0000-0000-0000F09C0000}"/>
    <cellStyle name="20% - Accent1 4 3 5 2 3 2" xfId="40342" xr:uid="{00000000-0005-0000-0000-0000F19C0000}"/>
    <cellStyle name="20% - Accent1 4 3 5 2 3 2 2" xfId="40343" xr:uid="{00000000-0005-0000-0000-0000F29C0000}"/>
    <cellStyle name="20% - Accent1 4 3 5 2 3 2 2 2" xfId="40344" xr:uid="{00000000-0005-0000-0000-0000F39C0000}"/>
    <cellStyle name="20% - Accent1 4 3 5 2 3 2 3" xfId="40345" xr:uid="{00000000-0005-0000-0000-0000F49C0000}"/>
    <cellStyle name="20% - Accent1 4 3 5 2 3 3" xfId="40346" xr:uid="{00000000-0005-0000-0000-0000F59C0000}"/>
    <cellStyle name="20% - Accent1 4 3 5 2 3 3 2" xfId="40347" xr:uid="{00000000-0005-0000-0000-0000F69C0000}"/>
    <cellStyle name="20% - Accent1 4 3 5 2 3 4" xfId="40348" xr:uid="{00000000-0005-0000-0000-0000F79C0000}"/>
    <cellStyle name="20% - Accent1 4 3 5 2 4" xfId="40349" xr:uid="{00000000-0005-0000-0000-0000F89C0000}"/>
    <cellStyle name="20% - Accent1 4 3 5 2 4 2" xfId="40350" xr:uid="{00000000-0005-0000-0000-0000F99C0000}"/>
    <cellStyle name="20% - Accent1 4 3 5 2 4 2 2" xfId="40351" xr:uid="{00000000-0005-0000-0000-0000FA9C0000}"/>
    <cellStyle name="20% - Accent1 4 3 5 2 4 2 2 2" xfId="40352" xr:uid="{00000000-0005-0000-0000-0000FB9C0000}"/>
    <cellStyle name="20% - Accent1 4 3 5 2 4 2 3" xfId="40353" xr:uid="{00000000-0005-0000-0000-0000FC9C0000}"/>
    <cellStyle name="20% - Accent1 4 3 5 2 4 3" xfId="40354" xr:uid="{00000000-0005-0000-0000-0000FD9C0000}"/>
    <cellStyle name="20% - Accent1 4 3 5 2 4 3 2" xfId="40355" xr:uid="{00000000-0005-0000-0000-0000FE9C0000}"/>
    <cellStyle name="20% - Accent1 4 3 5 2 4 4" xfId="40356" xr:uid="{00000000-0005-0000-0000-0000FF9C0000}"/>
    <cellStyle name="20% - Accent1 4 3 5 2 5" xfId="40357" xr:uid="{00000000-0005-0000-0000-0000009D0000}"/>
    <cellStyle name="20% - Accent1 4 3 5 2 5 2" xfId="40358" xr:uid="{00000000-0005-0000-0000-0000019D0000}"/>
    <cellStyle name="20% - Accent1 4 3 5 2 5 2 2" xfId="40359" xr:uid="{00000000-0005-0000-0000-0000029D0000}"/>
    <cellStyle name="20% - Accent1 4 3 5 2 5 3" xfId="40360" xr:uid="{00000000-0005-0000-0000-0000039D0000}"/>
    <cellStyle name="20% - Accent1 4 3 5 2 6" xfId="40361" xr:uid="{00000000-0005-0000-0000-0000049D0000}"/>
    <cellStyle name="20% - Accent1 4 3 5 2 6 2" xfId="40362" xr:uid="{00000000-0005-0000-0000-0000059D0000}"/>
    <cellStyle name="20% - Accent1 4 3 5 2 6 2 2" xfId="40363" xr:uid="{00000000-0005-0000-0000-0000069D0000}"/>
    <cellStyle name="20% - Accent1 4 3 5 2 6 3" xfId="40364" xr:uid="{00000000-0005-0000-0000-0000079D0000}"/>
    <cellStyle name="20% - Accent1 4 3 5 2 7" xfId="40365" xr:uid="{00000000-0005-0000-0000-0000089D0000}"/>
    <cellStyle name="20% - Accent1 4 3 5 2 7 2" xfId="40366" xr:uid="{00000000-0005-0000-0000-0000099D0000}"/>
    <cellStyle name="20% - Accent1 4 3 5 2 8" xfId="40367" xr:uid="{00000000-0005-0000-0000-00000A9D0000}"/>
    <cellStyle name="20% - Accent1 4 3 5 2 8 2" xfId="40368" xr:uid="{00000000-0005-0000-0000-00000B9D0000}"/>
    <cellStyle name="20% - Accent1 4 3 5 2 9" xfId="40369" xr:uid="{00000000-0005-0000-0000-00000C9D0000}"/>
    <cellStyle name="20% - Accent1 4 3 5 3" xfId="40370" xr:uid="{00000000-0005-0000-0000-00000D9D0000}"/>
    <cellStyle name="20% - Accent1 4 3 5 3 2" xfId="40371" xr:uid="{00000000-0005-0000-0000-00000E9D0000}"/>
    <cellStyle name="20% - Accent1 4 3 5 3 2 2" xfId="40372" xr:uid="{00000000-0005-0000-0000-00000F9D0000}"/>
    <cellStyle name="20% - Accent1 4 3 5 3 2 2 2" xfId="40373" xr:uid="{00000000-0005-0000-0000-0000109D0000}"/>
    <cellStyle name="20% - Accent1 4 3 5 3 2 2 2 2" xfId="40374" xr:uid="{00000000-0005-0000-0000-0000119D0000}"/>
    <cellStyle name="20% - Accent1 4 3 5 3 2 2 3" xfId="40375" xr:uid="{00000000-0005-0000-0000-0000129D0000}"/>
    <cellStyle name="20% - Accent1 4 3 5 3 2 3" xfId="40376" xr:uid="{00000000-0005-0000-0000-0000139D0000}"/>
    <cellStyle name="20% - Accent1 4 3 5 3 2 3 2" xfId="40377" xr:uid="{00000000-0005-0000-0000-0000149D0000}"/>
    <cellStyle name="20% - Accent1 4 3 5 3 2 4" xfId="40378" xr:uid="{00000000-0005-0000-0000-0000159D0000}"/>
    <cellStyle name="20% - Accent1 4 3 5 3 3" xfId="40379" xr:uid="{00000000-0005-0000-0000-0000169D0000}"/>
    <cellStyle name="20% - Accent1 4 3 5 3 3 2" xfId="40380" xr:uid="{00000000-0005-0000-0000-0000179D0000}"/>
    <cellStyle name="20% - Accent1 4 3 5 3 3 2 2" xfId="40381" xr:uid="{00000000-0005-0000-0000-0000189D0000}"/>
    <cellStyle name="20% - Accent1 4 3 5 3 3 2 2 2" xfId="40382" xr:uid="{00000000-0005-0000-0000-0000199D0000}"/>
    <cellStyle name="20% - Accent1 4 3 5 3 3 2 3" xfId="40383" xr:uid="{00000000-0005-0000-0000-00001A9D0000}"/>
    <cellStyle name="20% - Accent1 4 3 5 3 3 3" xfId="40384" xr:uid="{00000000-0005-0000-0000-00001B9D0000}"/>
    <cellStyle name="20% - Accent1 4 3 5 3 3 3 2" xfId="40385" xr:uid="{00000000-0005-0000-0000-00001C9D0000}"/>
    <cellStyle name="20% - Accent1 4 3 5 3 3 4" xfId="40386" xr:uid="{00000000-0005-0000-0000-00001D9D0000}"/>
    <cellStyle name="20% - Accent1 4 3 5 3 4" xfId="40387" xr:uid="{00000000-0005-0000-0000-00001E9D0000}"/>
    <cellStyle name="20% - Accent1 4 3 5 3 4 2" xfId="40388" xr:uid="{00000000-0005-0000-0000-00001F9D0000}"/>
    <cellStyle name="20% - Accent1 4 3 5 3 4 2 2" xfId="40389" xr:uid="{00000000-0005-0000-0000-0000209D0000}"/>
    <cellStyle name="20% - Accent1 4 3 5 3 4 2 2 2" xfId="40390" xr:uid="{00000000-0005-0000-0000-0000219D0000}"/>
    <cellStyle name="20% - Accent1 4 3 5 3 4 2 3" xfId="40391" xr:uid="{00000000-0005-0000-0000-0000229D0000}"/>
    <cellStyle name="20% - Accent1 4 3 5 3 4 3" xfId="40392" xr:uid="{00000000-0005-0000-0000-0000239D0000}"/>
    <cellStyle name="20% - Accent1 4 3 5 3 4 3 2" xfId="40393" xr:uid="{00000000-0005-0000-0000-0000249D0000}"/>
    <cellStyle name="20% - Accent1 4 3 5 3 4 4" xfId="40394" xr:uid="{00000000-0005-0000-0000-0000259D0000}"/>
    <cellStyle name="20% - Accent1 4 3 5 3 5" xfId="40395" xr:uid="{00000000-0005-0000-0000-0000269D0000}"/>
    <cellStyle name="20% - Accent1 4 3 5 3 5 2" xfId="40396" xr:uid="{00000000-0005-0000-0000-0000279D0000}"/>
    <cellStyle name="20% - Accent1 4 3 5 3 5 2 2" xfId="40397" xr:uid="{00000000-0005-0000-0000-0000289D0000}"/>
    <cellStyle name="20% - Accent1 4 3 5 3 5 3" xfId="40398" xr:uid="{00000000-0005-0000-0000-0000299D0000}"/>
    <cellStyle name="20% - Accent1 4 3 5 3 6" xfId="40399" xr:uid="{00000000-0005-0000-0000-00002A9D0000}"/>
    <cellStyle name="20% - Accent1 4 3 5 3 6 2" xfId="40400" xr:uid="{00000000-0005-0000-0000-00002B9D0000}"/>
    <cellStyle name="20% - Accent1 4 3 5 3 6 2 2" xfId="40401" xr:uid="{00000000-0005-0000-0000-00002C9D0000}"/>
    <cellStyle name="20% - Accent1 4 3 5 3 6 3" xfId="40402" xr:uid="{00000000-0005-0000-0000-00002D9D0000}"/>
    <cellStyle name="20% - Accent1 4 3 5 3 7" xfId="40403" xr:uid="{00000000-0005-0000-0000-00002E9D0000}"/>
    <cellStyle name="20% - Accent1 4 3 5 3 7 2" xfId="40404" xr:uid="{00000000-0005-0000-0000-00002F9D0000}"/>
    <cellStyle name="20% - Accent1 4 3 5 3 8" xfId="40405" xr:uid="{00000000-0005-0000-0000-0000309D0000}"/>
    <cellStyle name="20% - Accent1 4 3 5 3 8 2" xfId="40406" xr:uid="{00000000-0005-0000-0000-0000319D0000}"/>
    <cellStyle name="20% - Accent1 4 3 5 3 9" xfId="40407" xr:uid="{00000000-0005-0000-0000-0000329D0000}"/>
    <cellStyle name="20% - Accent1 4 3 5 4" xfId="40408" xr:uid="{00000000-0005-0000-0000-0000339D0000}"/>
    <cellStyle name="20% - Accent1 4 3 5 4 2" xfId="40409" xr:uid="{00000000-0005-0000-0000-0000349D0000}"/>
    <cellStyle name="20% - Accent1 4 3 5 4 2 2" xfId="40410" xr:uid="{00000000-0005-0000-0000-0000359D0000}"/>
    <cellStyle name="20% - Accent1 4 3 5 4 2 2 2" xfId="40411" xr:uid="{00000000-0005-0000-0000-0000369D0000}"/>
    <cellStyle name="20% - Accent1 4 3 5 4 2 3" xfId="40412" xr:uid="{00000000-0005-0000-0000-0000379D0000}"/>
    <cellStyle name="20% - Accent1 4 3 5 4 3" xfId="40413" xr:uid="{00000000-0005-0000-0000-0000389D0000}"/>
    <cellStyle name="20% - Accent1 4 3 5 4 3 2" xfId="40414" xr:uid="{00000000-0005-0000-0000-0000399D0000}"/>
    <cellStyle name="20% - Accent1 4 3 5 4 4" xfId="40415" xr:uid="{00000000-0005-0000-0000-00003A9D0000}"/>
    <cellStyle name="20% - Accent1 4 3 5 5" xfId="40416" xr:uid="{00000000-0005-0000-0000-00003B9D0000}"/>
    <cellStyle name="20% - Accent1 4 3 5 5 2" xfId="40417" xr:uid="{00000000-0005-0000-0000-00003C9D0000}"/>
    <cellStyle name="20% - Accent1 4 3 5 5 2 2" xfId="40418" xr:uid="{00000000-0005-0000-0000-00003D9D0000}"/>
    <cellStyle name="20% - Accent1 4 3 5 5 2 2 2" xfId="40419" xr:uid="{00000000-0005-0000-0000-00003E9D0000}"/>
    <cellStyle name="20% - Accent1 4 3 5 5 2 3" xfId="40420" xr:uid="{00000000-0005-0000-0000-00003F9D0000}"/>
    <cellStyle name="20% - Accent1 4 3 5 5 3" xfId="40421" xr:uid="{00000000-0005-0000-0000-0000409D0000}"/>
    <cellStyle name="20% - Accent1 4 3 5 5 3 2" xfId="40422" xr:uid="{00000000-0005-0000-0000-0000419D0000}"/>
    <cellStyle name="20% - Accent1 4 3 5 5 4" xfId="40423" xr:uid="{00000000-0005-0000-0000-0000429D0000}"/>
    <cellStyle name="20% - Accent1 4 3 5 6" xfId="40424" xr:uid="{00000000-0005-0000-0000-0000439D0000}"/>
    <cellStyle name="20% - Accent1 4 3 5 6 2" xfId="40425" xr:uid="{00000000-0005-0000-0000-0000449D0000}"/>
    <cellStyle name="20% - Accent1 4 3 5 6 2 2" xfId="40426" xr:uid="{00000000-0005-0000-0000-0000459D0000}"/>
    <cellStyle name="20% - Accent1 4 3 5 6 2 2 2" xfId="40427" xr:uid="{00000000-0005-0000-0000-0000469D0000}"/>
    <cellStyle name="20% - Accent1 4 3 5 6 2 3" xfId="40428" xr:uid="{00000000-0005-0000-0000-0000479D0000}"/>
    <cellStyle name="20% - Accent1 4 3 5 6 3" xfId="40429" xr:uid="{00000000-0005-0000-0000-0000489D0000}"/>
    <cellStyle name="20% - Accent1 4 3 5 6 3 2" xfId="40430" xr:uid="{00000000-0005-0000-0000-0000499D0000}"/>
    <cellStyle name="20% - Accent1 4 3 5 6 4" xfId="40431" xr:uid="{00000000-0005-0000-0000-00004A9D0000}"/>
    <cellStyle name="20% - Accent1 4 3 5 7" xfId="40432" xr:uid="{00000000-0005-0000-0000-00004B9D0000}"/>
    <cellStyle name="20% - Accent1 4 3 5 7 2" xfId="40433" xr:uid="{00000000-0005-0000-0000-00004C9D0000}"/>
    <cellStyle name="20% - Accent1 4 3 5 7 2 2" xfId="40434" xr:uid="{00000000-0005-0000-0000-00004D9D0000}"/>
    <cellStyle name="20% - Accent1 4 3 5 7 3" xfId="40435" xr:uid="{00000000-0005-0000-0000-00004E9D0000}"/>
    <cellStyle name="20% - Accent1 4 3 5 8" xfId="40436" xr:uid="{00000000-0005-0000-0000-00004F9D0000}"/>
    <cellStyle name="20% - Accent1 4 3 5 8 2" xfId="40437" xr:uid="{00000000-0005-0000-0000-0000509D0000}"/>
    <cellStyle name="20% - Accent1 4 3 5 8 2 2" xfId="40438" xr:uid="{00000000-0005-0000-0000-0000519D0000}"/>
    <cellStyle name="20% - Accent1 4 3 5 8 3" xfId="40439" xr:uid="{00000000-0005-0000-0000-0000529D0000}"/>
    <cellStyle name="20% - Accent1 4 3 5 9" xfId="40440" xr:uid="{00000000-0005-0000-0000-0000539D0000}"/>
    <cellStyle name="20% - Accent1 4 3 5 9 2" xfId="40441" xr:uid="{00000000-0005-0000-0000-0000549D0000}"/>
    <cellStyle name="20% - Accent1 4 3 6" xfId="40442" xr:uid="{00000000-0005-0000-0000-0000559D0000}"/>
    <cellStyle name="20% - Accent1 4 3 6 10" xfId="40443" xr:uid="{00000000-0005-0000-0000-0000569D0000}"/>
    <cellStyle name="20% - Accent1 4 3 6 10 2" xfId="40444" xr:uid="{00000000-0005-0000-0000-0000579D0000}"/>
    <cellStyle name="20% - Accent1 4 3 6 11" xfId="40445" xr:uid="{00000000-0005-0000-0000-0000589D0000}"/>
    <cellStyle name="20% - Accent1 4 3 6 2" xfId="40446" xr:uid="{00000000-0005-0000-0000-0000599D0000}"/>
    <cellStyle name="20% - Accent1 4 3 6 2 2" xfId="40447" xr:uid="{00000000-0005-0000-0000-00005A9D0000}"/>
    <cellStyle name="20% - Accent1 4 3 6 2 2 2" xfId="40448" xr:uid="{00000000-0005-0000-0000-00005B9D0000}"/>
    <cellStyle name="20% - Accent1 4 3 6 2 2 2 2" xfId="40449" xr:uid="{00000000-0005-0000-0000-00005C9D0000}"/>
    <cellStyle name="20% - Accent1 4 3 6 2 2 2 2 2" xfId="40450" xr:uid="{00000000-0005-0000-0000-00005D9D0000}"/>
    <cellStyle name="20% - Accent1 4 3 6 2 2 2 3" xfId="40451" xr:uid="{00000000-0005-0000-0000-00005E9D0000}"/>
    <cellStyle name="20% - Accent1 4 3 6 2 2 3" xfId="40452" xr:uid="{00000000-0005-0000-0000-00005F9D0000}"/>
    <cellStyle name="20% - Accent1 4 3 6 2 2 3 2" xfId="40453" xr:uid="{00000000-0005-0000-0000-0000609D0000}"/>
    <cellStyle name="20% - Accent1 4 3 6 2 2 4" xfId="40454" xr:uid="{00000000-0005-0000-0000-0000619D0000}"/>
    <cellStyle name="20% - Accent1 4 3 6 2 3" xfId="40455" xr:uid="{00000000-0005-0000-0000-0000629D0000}"/>
    <cellStyle name="20% - Accent1 4 3 6 2 3 2" xfId="40456" xr:uid="{00000000-0005-0000-0000-0000639D0000}"/>
    <cellStyle name="20% - Accent1 4 3 6 2 3 2 2" xfId="40457" xr:uid="{00000000-0005-0000-0000-0000649D0000}"/>
    <cellStyle name="20% - Accent1 4 3 6 2 3 2 2 2" xfId="40458" xr:uid="{00000000-0005-0000-0000-0000659D0000}"/>
    <cellStyle name="20% - Accent1 4 3 6 2 3 2 3" xfId="40459" xr:uid="{00000000-0005-0000-0000-0000669D0000}"/>
    <cellStyle name="20% - Accent1 4 3 6 2 3 3" xfId="40460" xr:uid="{00000000-0005-0000-0000-0000679D0000}"/>
    <cellStyle name="20% - Accent1 4 3 6 2 3 3 2" xfId="40461" xr:uid="{00000000-0005-0000-0000-0000689D0000}"/>
    <cellStyle name="20% - Accent1 4 3 6 2 3 4" xfId="40462" xr:uid="{00000000-0005-0000-0000-0000699D0000}"/>
    <cellStyle name="20% - Accent1 4 3 6 2 4" xfId="40463" xr:uid="{00000000-0005-0000-0000-00006A9D0000}"/>
    <cellStyle name="20% - Accent1 4 3 6 2 4 2" xfId="40464" xr:uid="{00000000-0005-0000-0000-00006B9D0000}"/>
    <cellStyle name="20% - Accent1 4 3 6 2 4 2 2" xfId="40465" xr:uid="{00000000-0005-0000-0000-00006C9D0000}"/>
    <cellStyle name="20% - Accent1 4 3 6 2 4 2 2 2" xfId="40466" xr:uid="{00000000-0005-0000-0000-00006D9D0000}"/>
    <cellStyle name="20% - Accent1 4 3 6 2 4 2 3" xfId="40467" xr:uid="{00000000-0005-0000-0000-00006E9D0000}"/>
    <cellStyle name="20% - Accent1 4 3 6 2 4 3" xfId="40468" xr:uid="{00000000-0005-0000-0000-00006F9D0000}"/>
    <cellStyle name="20% - Accent1 4 3 6 2 4 3 2" xfId="40469" xr:uid="{00000000-0005-0000-0000-0000709D0000}"/>
    <cellStyle name="20% - Accent1 4 3 6 2 4 4" xfId="40470" xr:uid="{00000000-0005-0000-0000-0000719D0000}"/>
    <cellStyle name="20% - Accent1 4 3 6 2 5" xfId="40471" xr:uid="{00000000-0005-0000-0000-0000729D0000}"/>
    <cellStyle name="20% - Accent1 4 3 6 2 5 2" xfId="40472" xr:uid="{00000000-0005-0000-0000-0000739D0000}"/>
    <cellStyle name="20% - Accent1 4 3 6 2 5 2 2" xfId="40473" xr:uid="{00000000-0005-0000-0000-0000749D0000}"/>
    <cellStyle name="20% - Accent1 4 3 6 2 5 3" xfId="40474" xr:uid="{00000000-0005-0000-0000-0000759D0000}"/>
    <cellStyle name="20% - Accent1 4 3 6 2 6" xfId="40475" xr:uid="{00000000-0005-0000-0000-0000769D0000}"/>
    <cellStyle name="20% - Accent1 4 3 6 2 6 2" xfId="40476" xr:uid="{00000000-0005-0000-0000-0000779D0000}"/>
    <cellStyle name="20% - Accent1 4 3 6 2 6 2 2" xfId="40477" xr:uid="{00000000-0005-0000-0000-0000789D0000}"/>
    <cellStyle name="20% - Accent1 4 3 6 2 6 3" xfId="40478" xr:uid="{00000000-0005-0000-0000-0000799D0000}"/>
    <cellStyle name="20% - Accent1 4 3 6 2 7" xfId="40479" xr:uid="{00000000-0005-0000-0000-00007A9D0000}"/>
    <cellStyle name="20% - Accent1 4 3 6 2 7 2" xfId="40480" xr:uid="{00000000-0005-0000-0000-00007B9D0000}"/>
    <cellStyle name="20% - Accent1 4 3 6 2 8" xfId="40481" xr:uid="{00000000-0005-0000-0000-00007C9D0000}"/>
    <cellStyle name="20% - Accent1 4 3 6 2 8 2" xfId="40482" xr:uid="{00000000-0005-0000-0000-00007D9D0000}"/>
    <cellStyle name="20% - Accent1 4 3 6 2 9" xfId="40483" xr:uid="{00000000-0005-0000-0000-00007E9D0000}"/>
    <cellStyle name="20% - Accent1 4 3 6 3" xfId="40484" xr:uid="{00000000-0005-0000-0000-00007F9D0000}"/>
    <cellStyle name="20% - Accent1 4 3 6 3 2" xfId="40485" xr:uid="{00000000-0005-0000-0000-0000809D0000}"/>
    <cellStyle name="20% - Accent1 4 3 6 3 2 2" xfId="40486" xr:uid="{00000000-0005-0000-0000-0000819D0000}"/>
    <cellStyle name="20% - Accent1 4 3 6 3 2 2 2" xfId="40487" xr:uid="{00000000-0005-0000-0000-0000829D0000}"/>
    <cellStyle name="20% - Accent1 4 3 6 3 2 2 2 2" xfId="40488" xr:uid="{00000000-0005-0000-0000-0000839D0000}"/>
    <cellStyle name="20% - Accent1 4 3 6 3 2 2 3" xfId="40489" xr:uid="{00000000-0005-0000-0000-0000849D0000}"/>
    <cellStyle name="20% - Accent1 4 3 6 3 2 3" xfId="40490" xr:uid="{00000000-0005-0000-0000-0000859D0000}"/>
    <cellStyle name="20% - Accent1 4 3 6 3 2 3 2" xfId="40491" xr:uid="{00000000-0005-0000-0000-0000869D0000}"/>
    <cellStyle name="20% - Accent1 4 3 6 3 2 4" xfId="40492" xr:uid="{00000000-0005-0000-0000-0000879D0000}"/>
    <cellStyle name="20% - Accent1 4 3 6 3 3" xfId="40493" xr:uid="{00000000-0005-0000-0000-0000889D0000}"/>
    <cellStyle name="20% - Accent1 4 3 6 3 3 2" xfId="40494" xr:uid="{00000000-0005-0000-0000-0000899D0000}"/>
    <cellStyle name="20% - Accent1 4 3 6 3 3 2 2" xfId="40495" xr:uid="{00000000-0005-0000-0000-00008A9D0000}"/>
    <cellStyle name="20% - Accent1 4 3 6 3 3 2 2 2" xfId="40496" xr:uid="{00000000-0005-0000-0000-00008B9D0000}"/>
    <cellStyle name="20% - Accent1 4 3 6 3 3 2 3" xfId="40497" xr:uid="{00000000-0005-0000-0000-00008C9D0000}"/>
    <cellStyle name="20% - Accent1 4 3 6 3 3 3" xfId="40498" xr:uid="{00000000-0005-0000-0000-00008D9D0000}"/>
    <cellStyle name="20% - Accent1 4 3 6 3 3 3 2" xfId="40499" xr:uid="{00000000-0005-0000-0000-00008E9D0000}"/>
    <cellStyle name="20% - Accent1 4 3 6 3 3 4" xfId="40500" xr:uid="{00000000-0005-0000-0000-00008F9D0000}"/>
    <cellStyle name="20% - Accent1 4 3 6 3 4" xfId="40501" xr:uid="{00000000-0005-0000-0000-0000909D0000}"/>
    <cellStyle name="20% - Accent1 4 3 6 3 4 2" xfId="40502" xr:uid="{00000000-0005-0000-0000-0000919D0000}"/>
    <cellStyle name="20% - Accent1 4 3 6 3 4 2 2" xfId="40503" xr:uid="{00000000-0005-0000-0000-0000929D0000}"/>
    <cellStyle name="20% - Accent1 4 3 6 3 4 2 2 2" xfId="40504" xr:uid="{00000000-0005-0000-0000-0000939D0000}"/>
    <cellStyle name="20% - Accent1 4 3 6 3 4 2 3" xfId="40505" xr:uid="{00000000-0005-0000-0000-0000949D0000}"/>
    <cellStyle name="20% - Accent1 4 3 6 3 4 3" xfId="40506" xr:uid="{00000000-0005-0000-0000-0000959D0000}"/>
    <cellStyle name="20% - Accent1 4 3 6 3 4 3 2" xfId="40507" xr:uid="{00000000-0005-0000-0000-0000969D0000}"/>
    <cellStyle name="20% - Accent1 4 3 6 3 4 4" xfId="40508" xr:uid="{00000000-0005-0000-0000-0000979D0000}"/>
    <cellStyle name="20% - Accent1 4 3 6 3 5" xfId="40509" xr:uid="{00000000-0005-0000-0000-0000989D0000}"/>
    <cellStyle name="20% - Accent1 4 3 6 3 5 2" xfId="40510" xr:uid="{00000000-0005-0000-0000-0000999D0000}"/>
    <cellStyle name="20% - Accent1 4 3 6 3 5 2 2" xfId="40511" xr:uid="{00000000-0005-0000-0000-00009A9D0000}"/>
    <cellStyle name="20% - Accent1 4 3 6 3 5 3" xfId="40512" xr:uid="{00000000-0005-0000-0000-00009B9D0000}"/>
    <cellStyle name="20% - Accent1 4 3 6 3 6" xfId="40513" xr:uid="{00000000-0005-0000-0000-00009C9D0000}"/>
    <cellStyle name="20% - Accent1 4 3 6 3 6 2" xfId="40514" xr:uid="{00000000-0005-0000-0000-00009D9D0000}"/>
    <cellStyle name="20% - Accent1 4 3 6 3 6 2 2" xfId="40515" xr:uid="{00000000-0005-0000-0000-00009E9D0000}"/>
    <cellStyle name="20% - Accent1 4 3 6 3 6 3" xfId="40516" xr:uid="{00000000-0005-0000-0000-00009F9D0000}"/>
    <cellStyle name="20% - Accent1 4 3 6 3 7" xfId="40517" xr:uid="{00000000-0005-0000-0000-0000A09D0000}"/>
    <cellStyle name="20% - Accent1 4 3 6 3 7 2" xfId="40518" xr:uid="{00000000-0005-0000-0000-0000A19D0000}"/>
    <cellStyle name="20% - Accent1 4 3 6 3 8" xfId="40519" xr:uid="{00000000-0005-0000-0000-0000A29D0000}"/>
    <cellStyle name="20% - Accent1 4 3 6 3 8 2" xfId="40520" xr:uid="{00000000-0005-0000-0000-0000A39D0000}"/>
    <cellStyle name="20% - Accent1 4 3 6 3 9" xfId="40521" xr:uid="{00000000-0005-0000-0000-0000A49D0000}"/>
    <cellStyle name="20% - Accent1 4 3 6 4" xfId="40522" xr:uid="{00000000-0005-0000-0000-0000A59D0000}"/>
    <cellStyle name="20% - Accent1 4 3 6 4 2" xfId="40523" xr:uid="{00000000-0005-0000-0000-0000A69D0000}"/>
    <cellStyle name="20% - Accent1 4 3 6 4 2 2" xfId="40524" xr:uid="{00000000-0005-0000-0000-0000A79D0000}"/>
    <cellStyle name="20% - Accent1 4 3 6 4 2 2 2" xfId="40525" xr:uid="{00000000-0005-0000-0000-0000A89D0000}"/>
    <cellStyle name="20% - Accent1 4 3 6 4 2 3" xfId="40526" xr:uid="{00000000-0005-0000-0000-0000A99D0000}"/>
    <cellStyle name="20% - Accent1 4 3 6 4 3" xfId="40527" xr:uid="{00000000-0005-0000-0000-0000AA9D0000}"/>
    <cellStyle name="20% - Accent1 4 3 6 4 3 2" xfId="40528" xr:uid="{00000000-0005-0000-0000-0000AB9D0000}"/>
    <cellStyle name="20% - Accent1 4 3 6 4 4" xfId="40529" xr:uid="{00000000-0005-0000-0000-0000AC9D0000}"/>
    <cellStyle name="20% - Accent1 4 3 6 5" xfId="40530" xr:uid="{00000000-0005-0000-0000-0000AD9D0000}"/>
    <cellStyle name="20% - Accent1 4 3 6 5 2" xfId="40531" xr:uid="{00000000-0005-0000-0000-0000AE9D0000}"/>
    <cellStyle name="20% - Accent1 4 3 6 5 2 2" xfId="40532" xr:uid="{00000000-0005-0000-0000-0000AF9D0000}"/>
    <cellStyle name="20% - Accent1 4 3 6 5 2 2 2" xfId="40533" xr:uid="{00000000-0005-0000-0000-0000B09D0000}"/>
    <cellStyle name="20% - Accent1 4 3 6 5 2 3" xfId="40534" xr:uid="{00000000-0005-0000-0000-0000B19D0000}"/>
    <cellStyle name="20% - Accent1 4 3 6 5 3" xfId="40535" xr:uid="{00000000-0005-0000-0000-0000B29D0000}"/>
    <cellStyle name="20% - Accent1 4 3 6 5 3 2" xfId="40536" xr:uid="{00000000-0005-0000-0000-0000B39D0000}"/>
    <cellStyle name="20% - Accent1 4 3 6 5 4" xfId="40537" xr:uid="{00000000-0005-0000-0000-0000B49D0000}"/>
    <cellStyle name="20% - Accent1 4 3 6 6" xfId="40538" xr:uid="{00000000-0005-0000-0000-0000B59D0000}"/>
    <cellStyle name="20% - Accent1 4 3 6 6 2" xfId="40539" xr:uid="{00000000-0005-0000-0000-0000B69D0000}"/>
    <cellStyle name="20% - Accent1 4 3 6 6 2 2" xfId="40540" xr:uid="{00000000-0005-0000-0000-0000B79D0000}"/>
    <cellStyle name="20% - Accent1 4 3 6 6 2 2 2" xfId="40541" xr:uid="{00000000-0005-0000-0000-0000B89D0000}"/>
    <cellStyle name="20% - Accent1 4 3 6 6 2 3" xfId="40542" xr:uid="{00000000-0005-0000-0000-0000B99D0000}"/>
    <cellStyle name="20% - Accent1 4 3 6 6 3" xfId="40543" xr:uid="{00000000-0005-0000-0000-0000BA9D0000}"/>
    <cellStyle name="20% - Accent1 4 3 6 6 3 2" xfId="40544" xr:uid="{00000000-0005-0000-0000-0000BB9D0000}"/>
    <cellStyle name="20% - Accent1 4 3 6 6 4" xfId="40545" xr:uid="{00000000-0005-0000-0000-0000BC9D0000}"/>
    <cellStyle name="20% - Accent1 4 3 6 7" xfId="40546" xr:uid="{00000000-0005-0000-0000-0000BD9D0000}"/>
    <cellStyle name="20% - Accent1 4 3 6 7 2" xfId="40547" xr:uid="{00000000-0005-0000-0000-0000BE9D0000}"/>
    <cellStyle name="20% - Accent1 4 3 6 7 2 2" xfId="40548" xr:uid="{00000000-0005-0000-0000-0000BF9D0000}"/>
    <cellStyle name="20% - Accent1 4 3 6 7 3" xfId="40549" xr:uid="{00000000-0005-0000-0000-0000C09D0000}"/>
    <cellStyle name="20% - Accent1 4 3 6 8" xfId="40550" xr:uid="{00000000-0005-0000-0000-0000C19D0000}"/>
    <cellStyle name="20% - Accent1 4 3 6 8 2" xfId="40551" xr:uid="{00000000-0005-0000-0000-0000C29D0000}"/>
    <cellStyle name="20% - Accent1 4 3 6 8 2 2" xfId="40552" xr:uid="{00000000-0005-0000-0000-0000C39D0000}"/>
    <cellStyle name="20% - Accent1 4 3 6 8 3" xfId="40553" xr:uid="{00000000-0005-0000-0000-0000C49D0000}"/>
    <cellStyle name="20% - Accent1 4 3 6 9" xfId="40554" xr:uid="{00000000-0005-0000-0000-0000C59D0000}"/>
    <cellStyle name="20% - Accent1 4 3 6 9 2" xfId="40555" xr:uid="{00000000-0005-0000-0000-0000C69D0000}"/>
    <cellStyle name="20% - Accent1 4 3 7" xfId="40556" xr:uid="{00000000-0005-0000-0000-0000C79D0000}"/>
    <cellStyle name="20% - Accent1 4 3 7 2" xfId="40557" xr:uid="{00000000-0005-0000-0000-0000C89D0000}"/>
    <cellStyle name="20% - Accent1 4 3 7 2 2" xfId="40558" xr:uid="{00000000-0005-0000-0000-0000C99D0000}"/>
    <cellStyle name="20% - Accent1 4 3 7 2 2 2" xfId="40559" xr:uid="{00000000-0005-0000-0000-0000CA9D0000}"/>
    <cellStyle name="20% - Accent1 4 3 7 2 2 2 2" xfId="40560" xr:uid="{00000000-0005-0000-0000-0000CB9D0000}"/>
    <cellStyle name="20% - Accent1 4 3 7 2 2 3" xfId="40561" xr:uid="{00000000-0005-0000-0000-0000CC9D0000}"/>
    <cellStyle name="20% - Accent1 4 3 7 2 3" xfId="40562" xr:uid="{00000000-0005-0000-0000-0000CD9D0000}"/>
    <cellStyle name="20% - Accent1 4 3 7 2 3 2" xfId="40563" xr:uid="{00000000-0005-0000-0000-0000CE9D0000}"/>
    <cellStyle name="20% - Accent1 4 3 7 2 4" xfId="40564" xr:uid="{00000000-0005-0000-0000-0000CF9D0000}"/>
    <cellStyle name="20% - Accent1 4 3 7 3" xfId="40565" xr:uid="{00000000-0005-0000-0000-0000D09D0000}"/>
    <cellStyle name="20% - Accent1 4 3 7 3 2" xfId="40566" xr:uid="{00000000-0005-0000-0000-0000D19D0000}"/>
    <cellStyle name="20% - Accent1 4 3 7 3 2 2" xfId="40567" xr:uid="{00000000-0005-0000-0000-0000D29D0000}"/>
    <cellStyle name="20% - Accent1 4 3 7 3 2 2 2" xfId="40568" xr:uid="{00000000-0005-0000-0000-0000D39D0000}"/>
    <cellStyle name="20% - Accent1 4 3 7 3 2 3" xfId="40569" xr:uid="{00000000-0005-0000-0000-0000D49D0000}"/>
    <cellStyle name="20% - Accent1 4 3 7 3 3" xfId="40570" xr:uid="{00000000-0005-0000-0000-0000D59D0000}"/>
    <cellStyle name="20% - Accent1 4 3 7 3 3 2" xfId="40571" xr:uid="{00000000-0005-0000-0000-0000D69D0000}"/>
    <cellStyle name="20% - Accent1 4 3 7 3 4" xfId="40572" xr:uid="{00000000-0005-0000-0000-0000D79D0000}"/>
    <cellStyle name="20% - Accent1 4 3 7 4" xfId="40573" xr:uid="{00000000-0005-0000-0000-0000D89D0000}"/>
    <cellStyle name="20% - Accent1 4 3 7 4 2" xfId="40574" xr:uid="{00000000-0005-0000-0000-0000D99D0000}"/>
    <cellStyle name="20% - Accent1 4 3 7 4 2 2" xfId="40575" xr:uid="{00000000-0005-0000-0000-0000DA9D0000}"/>
    <cellStyle name="20% - Accent1 4 3 7 4 2 2 2" xfId="40576" xr:uid="{00000000-0005-0000-0000-0000DB9D0000}"/>
    <cellStyle name="20% - Accent1 4 3 7 4 2 3" xfId="40577" xr:uid="{00000000-0005-0000-0000-0000DC9D0000}"/>
    <cellStyle name="20% - Accent1 4 3 7 4 3" xfId="40578" xr:uid="{00000000-0005-0000-0000-0000DD9D0000}"/>
    <cellStyle name="20% - Accent1 4 3 7 4 3 2" xfId="40579" xr:uid="{00000000-0005-0000-0000-0000DE9D0000}"/>
    <cellStyle name="20% - Accent1 4 3 7 4 4" xfId="40580" xr:uid="{00000000-0005-0000-0000-0000DF9D0000}"/>
    <cellStyle name="20% - Accent1 4 3 7 5" xfId="40581" xr:uid="{00000000-0005-0000-0000-0000E09D0000}"/>
    <cellStyle name="20% - Accent1 4 3 7 5 2" xfId="40582" xr:uid="{00000000-0005-0000-0000-0000E19D0000}"/>
    <cellStyle name="20% - Accent1 4 3 7 5 2 2" xfId="40583" xr:uid="{00000000-0005-0000-0000-0000E29D0000}"/>
    <cellStyle name="20% - Accent1 4 3 7 5 3" xfId="40584" xr:uid="{00000000-0005-0000-0000-0000E39D0000}"/>
    <cellStyle name="20% - Accent1 4 3 7 6" xfId="40585" xr:uid="{00000000-0005-0000-0000-0000E49D0000}"/>
    <cellStyle name="20% - Accent1 4 3 7 6 2" xfId="40586" xr:uid="{00000000-0005-0000-0000-0000E59D0000}"/>
    <cellStyle name="20% - Accent1 4 3 7 6 2 2" xfId="40587" xr:uid="{00000000-0005-0000-0000-0000E69D0000}"/>
    <cellStyle name="20% - Accent1 4 3 7 6 3" xfId="40588" xr:uid="{00000000-0005-0000-0000-0000E79D0000}"/>
    <cellStyle name="20% - Accent1 4 3 7 7" xfId="40589" xr:uid="{00000000-0005-0000-0000-0000E89D0000}"/>
    <cellStyle name="20% - Accent1 4 3 7 7 2" xfId="40590" xr:uid="{00000000-0005-0000-0000-0000E99D0000}"/>
    <cellStyle name="20% - Accent1 4 3 7 8" xfId="40591" xr:uid="{00000000-0005-0000-0000-0000EA9D0000}"/>
    <cellStyle name="20% - Accent1 4 3 7 8 2" xfId="40592" xr:uid="{00000000-0005-0000-0000-0000EB9D0000}"/>
    <cellStyle name="20% - Accent1 4 3 7 9" xfId="40593" xr:uid="{00000000-0005-0000-0000-0000EC9D0000}"/>
    <cellStyle name="20% - Accent1 4 3 8" xfId="40594" xr:uid="{00000000-0005-0000-0000-0000ED9D0000}"/>
    <cellStyle name="20% - Accent1 4 3 8 2" xfId="40595" xr:uid="{00000000-0005-0000-0000-0000EE9D0000}"/>
    <cellStyle name="20% - Accent1 4 3 8 2 2" xfId="40596" xr:uid="{00000000-0005-0000-0000-0000EF9D0000}"/>
    <cellStyle name="20% - Accent1 4 3 8 2 2 2" xfId="40597" xr:uid="{00000000-0005-0000-0000-0000F09D0000}"/>
    <cellStyle name="20% - Accent1 4 3 8 2 2 2 2" xfId="40598" xr:uid="{00000000-0005-0000-0000-0000F19D0000}"/>
    <cellStyle name="20% - Accent1 4 3 8 2 2 3" xfId="40599" xr:uid="{00000000-0005-0000-0000-0000F29D0000}"/>
    <cellStyle name="20% - Accent1 4 3 8 2 3" xfId="40600" xr:uid="{00000000-0005-0000-0000-0000F39D0000}"/>
    <cellStyle name="20% - Accent1 4 3 8 2 3 2" xfId="40601" xr:uid="{00000000-0005-0000-0000-0000F49D0000}"/>
    <cellStyle name="20% - Accent1 4 3 8 2 4" xfId="40602" xr:uid="{00000000-0005-0000-0000-0000F59D0000}"/>
    <cellStyle name="20% - Accent1 4 3 8 3" xfId="40603" xr:uid="{00000000-0005-0000-0000-0000F69D0000}"/>
    <cellStyle name="20% - Accent1 4 3 8 3 2" xfId="40604" xr:uid="{00000000-0005-0000-0000-0000F79D0000}"/>
    <cellStyle name="20% - Accent1 4 3 8 3 2 2" xfId="40605" xr:uid="{00000000-0005-0000-0000-0000F89D0000}"/>
    <cellStyle name="20% - Accent1 4 3 8 3 2 2 2" xfId="40606" xr:uid="{00000000-0005-0000-0000-0000F99D0000}"/>
    <cellStyle name="20% - Accent1 4 3 8 3 2 3" xfId="40607" xr:uid="{00000000-0005-0000-0000-0000FA9D0000}"/>
    <cellStyle name="20% - Accent1 4 3 8 3 3" xfId="40608" xr:uid="{00000000-0005-0000-0000-0000FB9D0000}"/>
    <cellStyle name="20% - Accent1 4 3 8 3 3 2" xfId="40609" xr:uid="{00000000-0005-0000-0000-0000FC9D0000}"/>
    <cellStyle name="20% - Accent1 4 3 8 3 4" xfId="40610" xr:uid="{00000000-0005-0000-0000-0000FD9D0000}"/>
    <cellStyle name="20% - Accent1 4 3 8 4" xfId="40611" xr:uid="{00000000-0005-0000-0000-0000FE9D0000}"/>
    <cellStyle name="20% - Accent1 4 3 8 4 2" xfId="40612" xr:uid="{00000000-0005-0000-0000-0000FF9D0000}"/>
    <cellStyle name="20% - Accent1 4 3 8 4 2 2" xfId="40613" xr:uid="{00000000-0005-0000-0000-0000009E0000}"/>
    <cellStyle name="20% - Accent1 4 3 8 4 2 2 2" xfId="40614" xr:uid="{00000000-0005-0000-0000-0000019E0000}"/>
    <cellStyle name="20% - Accent1 4 3 8 4 2 3" xfId="40615" xr:uid="{00000000-0005-0000-0000-0000029E0000}"/>
    <cellStyle name="20% - Accent1 4 3 8 4 3" xfId="40616" xr:uid="{00000000-0005-0000-0000-0000039E0000}"/>
    <cellStyle name="20% - Accent1 4 3 8 4 3 2" xfId="40617" xr:uid="{00000000-0005-0000-0000-0000049E0000}"/>
    <cellStyle name="20% - Accent1 4 3 8 4 4" xfId="40618" xr:uid="{00000000-0005-0000-0000-0000059E0000}"/>
    <cellStyle name="20% - Accent1 4 3 8 5" xfId="40619" xr:uid="{00000000-0005-0000-0000-0000069E0000}"/>
    <cellStyle name="20% - Accent1 4 3 8 5 2" xfId="40620" xr:uid="{00000000-0005-0000-0000-0000079E0000}"/>
    <cellStyle name="20% - Accent1 4 3 8 5 2 2" xfId="40621" xr:uid="{00000000-0005-0000-0000-0000089E0000}"/>
    <cellStyle name="20% - Accent1 4 3 8 5 3" xfId="40622" xr:uid="{00000000-0005-0000-0000-0000099E0000}"/>
    <cellStyle name="20% - Accent1 4 3 8 6" xfId="40623" xr:uid="{00000000-0005-0000-0000-00000A9E0000}"/>
    <cellStyle name="20% - Accent1 4 3 8 6 2" xfId="40624" xr:uid="{00000000-0005-0000-0000-00000B9E0000}"/>
    <cellStyle name="20% - Accent1 4 3 8 6 2 2" xfId="40625" xr:uid="{00000000-0005-0000-0000-00000C9E0000}"/>
    <cellStyle name="20% - Accent1 4 3 8 6 3" xfId="40626" xr:uid="{00000000-0005-0000-0000-00000D9E0000}"/>
    <cellStyle name="20% - Accent1 4 3 8 7" xfId="40627" xr:uid="{00000000-0005-0000-0000-00000E9E0000}"/>
    <cellStyle name="20% - Accent1 4 3 8 7 2" xfId="40628" xr:uid="{00000000-0005-0000-0000-00000F9E0000}"/>
    <cellStyle name="20% - Accent1 4 3 8 8" xfId="40629" xr:uid="{00000000-0005-0000-0000-0000109E0000}"/>
    <cellStyle name="20% - Accent1 4 3 8 8 2" xfId="40630" xr:uid="{00000000-0005-0000-0000-0000119E0000}"/>
    <cellStyle name="20% - Accent1 4 3 8 9" xfId="40631" xr:uid="{00000000-0005-0000-0000-0000129E0000}"/>
    <cellStyle name="20% - Accent1 4 3 9" xfId="40632" xr:uid="{00000000-0005-0000-0000-0000139E0000}"/>
    <cellStyle name="20% - Accent1 4 3 9 2" xfId="40633" xr:uid="{00000000-0005-0000-0000-0000149E0000}"/>
    <cellStyle name="20% - Accent1 4 3 9 2 2" xfId="40634" xr:uid="{00000000-0005-0000-0000-0000159E0000}"/>
    <cellStyle name="20% - Accent1 4 3 9 2 2 2" xfId="40635" xr:uid="{00000000-0005-0000-0000-0000169E0000}"/>
    <cellStyle name="20% - Accent1 4 3 9 2 3" xfId="40636" xr:uid="{00000000-0005-0000-0000-0000179E0000}"/>
    <cellStyle name="20% - Accent1 4 3 9 3" xfId="40637" xr:uid="{00000000-0005-0000-0000-0000189E0000}"/>
    <cellStyle name="20% - Accent1 4 3 9 3 2" xfId="40638" xr:uid="{00000000-0005-0000-0000-0000199E0000}"/>
    <cellStyle name="20% - Accent1 4 3 9 4" xfId="40639" xr:uid="{00000000-0005-0000-0000-00001A9E0000}"/>
    <cellStyle name="20% - Accent1 4 4" xfId="40640" xr:uid="{00000000-0005-0000-0000-00001B9E0000}"/>
    <cellStyle name="20% - Accent1 4 4 10" xfId="40641" xr:uid="{00000000-0005-0000-0000-00001C9E0000}"/>
    <cellStyle name="20% - Accent1 4 4 10 2" xfId="40642" xr:uid="{00000000-0005-0000-0000-00001D9E0000}"/>
    <cellStyle name="20% - Accent1 4 4 10 2 2" xfId="40643" xr:uid="{00000000-0005-0000-0000-00001E9E0000}"/>
    <cellStyle name="20% - Accent1 4 4 10 2 2 2" xfId="40644" xr:uid="{00000000-0005-0000-0000-00001F9E0000}"/>
    <cellStyle name="20% - Accent1 4 4 10 2 3" xfId="40645" xr:uid="{00000000-0005-0000-0000-0000209E0000}"/>
    <cellStyle name="20% - Accent1 4 4 10 3" xfId="40646" xr:uid="{00000000-0005-0000-0000-0000219E0000}"/>
    <cellStyle name="20% - Accent1 4 4 10 3 2" xfId="40647" xr:uid="{00000000-0005-0000-0000-0000229E0000}"/>
    <cellStyle name="20% - Accent1 4 4 10 4" xfId="40648" xr:uid="{00000000-0005-0000-0000-0000239E0000}"/>
    <cellStyle name="20% - Accent1 4 4 11" xfId="40649" xr:uid="{00000000-0005-0000-0000-0000249E0000}"/>
    <cellStyle name="20% - Accent1 4 4 11 2" xfId="40650" xr:uid="{00000000-0005-0000-0000-0000259E0000}"/>
    <cellStyle name="20% - Accent1 4 4 11 2 2" xfId="40651" xr:uid="{00000000-0005-0000-0000-0000269E0000}"/>
    <cellStyle name="20% - Accent1 4 4 11 2 2 2" xfId="40652" xr:uid="{00000000-0005-0000-0000-0000279E0000}"/>
    <cellStyle name="20% - Accent1 4 4 11 2 3" xfId="40653" xr:uid="{00000000-0005-0000-0000-0000289E0000}"/>
    <cellStyle name="20% - Accent1 4 4 11 3" xfId="40654" xr:uid="{00000000-0005-0000-0000-0000299E0000}"/>
    <cellStyle name="20% - Accent1 4 4 11 3 2" xfId="40655" xr:uid="{00000000-0005-0000-0000-00002A9E0000}"/>
    <cellStyle name="20% - Accent1 4 4 11 4" xfId="40656" xr:uid="{00000000-0005-0000-0000-00002B9E0000}"/>
    <cellStyle name="20% - Accent1 4 4 12" xfId="40657" xr:uid="{00000000-0005-0000-0000-00002C9E0000}"/>
    <cellStyle name="20% - Accent1 4 4 12 2" xfId="40658" xr:uid="{00000000-0005-0000-0000-00002D9E0000}"/>
    <cellStyle name="20% - Accent1 4 4 12 2 2" xfId="40659" xr:uid="{00000000-0005-0000-0000-00002E9E0000}"/>
    <cellStyle name="20% - Accent1 4 4 12 3" xfId="40660" xr:uid="{00000000-0005-0000-0000-00002F9E0000}"/>
    <cellStyle name="20% - Accent1 4 4 13" xfId="40661" xr:uid="{00000000-0005-0000-0000-0000309E0000}"/>
    <cellStyle name="20% - Accent1 4 4 13 2" xfId="40662" xr:uid="{00000000-0005-0000-0000-0000319E0000}"/>
    <cellStyle name="20% - Accent1 4 4 13 2 2" xfId="40663" xr:uid="{00000000-0005-0000-0000-0000329E0000}"/>
    <cellStyle name="20% - Accent1 4 4 13 3" xfId="40664" xr:uid="{00000000-0005-0000-0000-0000339E0000}"/>
    <cellStyle name="20% - Accent1 4 4 14" xfId="40665" xr:uid="{00000000-0005-0000-0000-0000349E0000}"/>
    <cellStyle name="20% - Accent1 4 4 14 2" xfId="40666" xr:uid="{00000000-0005-0000-0000-0000359E0000}"/>
    <cellStyle name="20% - Accent1 4 4 15" xfId="40667" xr:uid="{00000000-0005-0000-0000-0000369E0000}"/>
    <cellStyle name="20% - Accent1 4 4 15 2" xfId="40668" xr:uid="{00000000-0005-0000-0000-0000379E0000}"/>
    <cellStyle name="20% - Accent1 4 4 16" xfId="40669" xr:uid="{00000000-0005-0000-0000-0000389E0000}"/>
    <cellStyle name="20% - Accent1 4 4 2" xfId="40670" xr:uid="{00000000-0005-0000-0000-0000399E0000}"/>
    <cellStyle name="20% - Accent1 4 4 2 10" xfId="40671" xr:uid="{00000000-0005-0000-0000-00003A9E0000}"/>
    <cellStyle name="20% - Accent1 4 4 2 10 2" xfId="40672" xr:uid="{00000000-0005-0000-0000-00003B9E0000}"/>
    <cellStyle name="20% - Accent1 4 4 2 10 2 2" xfId="40673" xr:uid="{00000000-0005-0000-0000-00003C9E0000}"/>
    <cellStyle name="20% - Accent1 4 4 2 10 2 2 2" xfId="40674" xr:uid="{00000000-0005-0000-0000-00003D9E0000}"/>
    <cellStyle name="20% - Accent1 4 4 2 10 2 3" xfId="40675" xr:uid="{00000000-0005-0000-0000-00003E9E0000}"/>
    <cellStyle name="20% - Accent1 4 4 2 10 3" xfId="40676" xr:uid="{00000000-0005-0000-0000-00003F9E0000}"/>
    <cellStyle name="20% - Accent1 4 4 2 10 3 2" xfId="40677" xr:uid="{00000000-0005-0000-0000-0000409E0000}"/>
    <cellStyle name="20% - Accent1 4 4 2 10 4" xfId="40678" xr:uid="{00000000-0005-0000-0000-0000419E0000}"/>
    <cellStyle name="20% - Accent1 4 4 2 11" xfId="40679" xr:uid="{00000000-0005-0000-0000-0000429E0000}"/>
    <cellStyle name="20% - Accent1 4 4 2 11 2" xfId="40680" xr:uid="{00000000-0005-0000-0000-0000439E0000}"/>
    <cellStyle name="20% - Accent1 4 4 2 11 2 2" xfId="40681" xr:uid="{00000000-0005-0000-0000-0000449E0000}"/>
    <cellStyle name="20% - Accent1 4 4 2 11 3" xfId="40682" xr:uid="{00000000-0005-0000-0000-0000459E0000}"/>
    <cellStyle name="20% - Accent1 4 4 2 12" xfId="40683" xr:uid="{00000000-0005-0000-0000-0000469E0000}"/>
    <cellStyle name="20% - Accent1 4 4 2 12 2" xfId="40684" xr:uid="{00000000-0005-0000-0000-0000479E0000}"/>
    <cellStyle name="20% - Accent1 4 4 2 12 2 2" xfId="40685" xr:uid="{00000000-0005-0000-0000-0000489E0000}"/>
    <cellStyle name="20% - Accent1 4 4 2 12 3" xfId="40686" xr:uid="{00000000-0005-0000-0000-0000499E0000}"/>
    <cellStyle name="20% - Accent1 4 4 2 13" xfId="40687" xr:uid="{00000000-0005-0000-0000-00004A9E0000}"/>
    <cellStyle name="20% - Accent1 4 4 2 13 2" xfId="40688" xr:uid="{00000000-0005-0000-0000-00004B9E0000}"/>
    <cellStyle name="20% - Accent1 4 4 2 14" xfId="40689" xr:uid="{00000000-0005-0000-0000-00004C9E0000}"/>
    <cellStyle name="20% - Accent1 4 4 2 14 2" xfId="40690" xr:uid="{00000000-0005-0000-0000-00004D9E0000}"/>
    <cellStyle name="20% - Accent1 4 4 2 15" xfId="40691" xr:uid="{00000000-0005-0000-0000-00004E9E0000}"/>
    <cellStyle name="20% - Accent1 4 4 2 2" xfId="40692" xr:uid="{00000000-0005-0000-0000-00004F9E0000}"/>
    <cellStyle name="20% - Accent1 4 4 2 2 10" xfId="40693" xr:uid="{00000000-0005-0000-0000-0000509E0000}"/>
    <cellStyle name="20% - Accent1 4 4 2 2 10 2" xfId="40694" xr:uid="{00000000-0005-0000-0000-0000519E0000}"/>
    <cellStyle name="20% - Accent1 4 4 2 2 10 2 2" xfId="40695" xr:uid="{00000000-0005-0000-0000-0000529E0000}"/>
    <cellStyle name="20% - Accent1 4 4 2 2 10 3" xfId="40696" xr:uid="{00000000-0005-0000-0000-0000539E0000}"/>
    <cellStyle name="20% - Accent1 4 4 2 2 11" xfId="40697" xr:uid="{00000000-0005-0000-0000-0000549E0000}"/>
    <cellStyle name="20% - Accent1 4 4 2 2 11 2" xfId="40698" xr:uid="{00000000-0005-0000-0000-0000559E0000}"/>
    <cellStyle name="20% - Accent1 4 4 2 2 11 2 2" xfId="40699" xr:uid="{00000000-0005-0000-0000-0000569E0000}"/>
    <cellStyle name="20% - Accent1 4 4 2 2 11 3" xfId="40700" xr:uid="{00000000-0005-0000-0000-0000579E0000}"/>
    <cellStyle name="20% - Accent1 4 4 2 2 12" xfId="40701" xr:uid="{00000000-0005-0000-0000-0000589E0000}"/>
    <cellStyle name="20% - Accent1 4 4 2 2 12 2" xfId="40702" xr:uid="{00000000-0005-0000-0000-0000599E0000}"/>
    <cellStyle name="20% - Accent1 4 4 2 2 13" xfId="40703" xr:uid="{00000000-0005-0000-0000-00005A9E0000}"/>
    <cellStyle name="20% - Accent1 4 4 2 2 13 2" xfId="40704" xr:uid="{00000000-0005-0000-0000-00005B9E0000}"/>
    <cellStyle name="20% - Accent1 4 4 2 2 14" xfId="40705" xr:uid="{00000000-0005-0000-0000-00005C9E0000}"/>
    <cellStyle name="20% - Accent1 4 4 2 2 2" xfId="40706" xr:uid="{00000000-0005-0000-0000-00005D9E0000}"/>
    <cellStyle name="20% - Accent1 4 4 2 2 2 10" xfId="40707" xr:uid="{00000000-0005-0000-0000-00005E9E0000}"/>
    <cellStyle name="20% - Accent1 4 4 2 2 2 10 2" xfId="40708" xr:uid="{00000000-0005-0000-0000-00005F9E0000}"/>
    <cellStyle name="20% - Accent1 4 4 2 2 2 11" xfId="40709" xr:uid="{00000000-0005-0000-0000-0000609E0000}"/>
    <cellStyle name="20% - Accent1 4 4 2 2 2 2" xfId="40710" xr:uid="{00000000-0005-0000-0000-0000619E0000}"/>
    <cellStyle name="20% - Accent1 4 4 2 2 2 2 2" xfId="40711" xr:uid="{00000000-0005-0000-0000-0000629E0000}"/>
    <cellStyle name="20% - Accent1 4 4 2 2 2 2 2 2" xfId="40712" xr:uid="{00000000-0005-0000-0000-0000639E0000}"/>
    <cellStyle name="20% - Accent1 4 4 2 2 2 2 2 2 2" xfId="40713" xr:uid="{00000000-0005-0000-0000-0000649E0000}"/>
    <cellStyle name="20% - Accent1 4 4 2 2 2 2 2 2 2 2" xfId="40714" xr:uid="{00000000-0005-0000-0000-0000659E0000}"/>
    <cellStyle name="20% - Accent1 4 4 2 2 2 2 2 2 3" xfId="40715" xr:uid="{00000000-0005-0000-0000-0000669E0000}"/>
    <cellStyle name="20% - Accent1 4 4 2 2 2 2 2 3" xfId="40716" xr:uid="{00000000-0005-0000-0000-0000679E0000}"/>
    <cellStyle name="20% - Accent1 4 4 2 2 2 2 2 3 2" xfId="40717" xr:uid="{00000000-0005-0000-0000-0000689E0000}"/>
    <cellStyle name="20% - Accent1 4 4 2 2 2 2 2 4" xfId="40718" xr:uid="{00000000-0005-0000-0000-0000699E0000}"/>
    <cellStyle name="20% - Accent1 4 4 2 2 2 2 3" xfId="40719" xr:uid="{00000000-0005-0000-0000-00006A9E0000}"/>
    <cellStyle name="20% - Accent1 4 4 2 2 2 2 3 2" xfId="40720" xr:uid="{00000000-0005-0000-0000-00006B9E0000}"/>
    <cellStyle name="20% - Accent1 4 4 2 2 2 2 3 2 2" xfId="40721" xr:uid="{00000000-0005-0000-0000-00006C9E0000}"/>
    <cellStyle name="20% - Accent1 4 4 2 2 2 2 3 2 2 2" xfId="40722" xr:uid="{00000000-0005-0000-0000-00006D9E0000}"/>
    <cellStyle name="20% - Accent1 4 4 2 2 2 2 3 2 3" xfId="40723" xr:uid="{00000000-0005-0000-0000-00006E9E0000}"/>
    <cellStyle name="20% - Accent1 4 4 2 2 2 2 3 3" xfId="40724" xr:uid="{00000000-0005-0000-0000-00006F9E0000}"/>
    <cellStyle name="20% - Accent1 4 4 2 2 2 2 3 3 2" xfId="40725" xr:uid="{00000000-0005-0000-0000-0000709E0000}"/>
    <cellStyle name="20% - Accent1 4 4 2 2 2 2 3 4" xfId="40726" xr:uid="{00000000-0005-0000-0000-0000719E0000}"/>
    <cellStyle name="20% - Accent1 4 4 2 2 2 2 4" xfId="40727" xr:uid="{00000000-0005-0000-0000-0000729E0000}"/>
    <cellStyle name="20% - Accent1 4 4 2 2 2 2 4 2" xfId="40728" xr:uid="{00000000-0005-0000-0000-0000739E0000}"/>
    <cellStyle name="20% - Accent1 4 4 2 2 2 2 4 2 2" xfId="40729" xr:uid="{00000000-0005-0000-0000-0000749E0000}"/>
    <cellStyle name="20% - Accent1 4 4 2 2 2 2 4 2 2 2" xfId="40730" xr:uid="{00000000-0005-0000-0000-0000759E0000}"/>
    <cellStyle name="20% - Accent1 4 4 2 2 2 2 4 2 3" xfId="40731" xr:uid="{00000000-0005-0000-0000-0000769E0000}"/>
    <cellStyle name="20% - Accent1 4 4 2 2 2 2 4 3" xfId="40732" xr:uid="{00000000-0005-0000-0000-0000779E0000}"/>
    <cellStyle name="20% - Accent1 4 4 2 2 2 2 4 3 2" xfId="40733" xr:uid="{00000000-0005-0000-0000-0000789E0000}"/>
    <cellStyle name="20% - Accent1 4 4 2 2 2 2 4 4" xfId="40734" xr:uid="{00000000-0005-0000-0000-0000799E0000}"/>
    <cellStyle name="20% - Accent1 4 4 2 2 2 2 5" xfId="40735" xr:uid="{00000000-0005-0000-0000-00007A9E0000}"/>
    <cellStyle name="20% - Accent1 4 4 2 2 2 2 5 2" xfId="40736" xr:uid="{00000000-0005-0000-0000-00007B9E0000}"/>
    <cellStyle name="20% - Accent1 4 4 2 2 2 2 5 2 2" xfId="40737" xr:uid="{00000000-0005-0000-0000-00007C9E0000}"/>
    <cellStyle name="20% - Accent1 4 4 2 2 2 2 5 3" xfId="40738" xr:uid="{00000000-0005-0000-0000-00007D9E0000}"/>
    <cellStyle name="20% - Accent1 4 4 2 2 2 2 6" xfId="40739" xr:uid="{00000000-0005-0000-0000-00007E9E0000}"/>
    <cellStyle name="20% - Accent1 4 4 2 2 2 2 6 2" xfId="40740" xr:uid="{00000000-0005-0000-0000-00007F9E0000}"/>
    <cellStyle name="20% - Accent1 4 4 2 2 2 2 6 2 2" xfId="40741" xr:uid="{00000000-0005-0000-0000-0000809E0000}"/>
    <cellStyle name="20% - Accent1 4 4 2 2 2 2 6 3" xfId="40742" xr:uid="{00000000-0005-0000-0000-0000819E0000}"/>
    <cellStyle name="20% - Accent1 4 4 2 2 2 2 7" xfId="40743" xr:uid="{00000000-0005-0000-0000-0000829E0000}"/>
    <cellStyle name="20% - Accent1 4 4 2 2 2 2 7 2" xfId="40744" xr:uid="{00000000-0005-0000-0000-0000839E0000}"/>
    <cellStyle name="20% - Accent1 4 4 2 2 2 2 8" xfId="40745" xr:uid="{00000000-0005-0000-0000-0000849E0000}"/>
    <cellStyle name="20% - Accent1 4 4 2 2 2 2 8 2" xfId="40746" xr:uid="{00000000-0005-0000-0000-0000859E0000}"/>
    <cellStyle name="20% - Accent1 4 4 2 2 2 2 9" xfId="40747" xr:uid="{00000000-0005-0000-0000-0000869E0000}"/>
    <cellStyle name="20% - Accent1 4 4 2 2 2 3" xfId="40748" xr:uid="{00000000-0005-0000-0000-0000879E0000}"/>
    <cellStyle name="20% - Accent1 4 4 2 2 2 3 2" xfId="40749" xr:uid="{00000000-0005-0000-0000-0000889E0000}"/>
    <cellStyle name="20% - Accent1 4 4 2 2 2 3 2 2" xfId="40750" xr:uid="{00000000-0005-0000-0000-0000899E0000}"/>
    <cellStyle name="20% - Accent1 4 4 2 2 2 3 2 2 2" xfId="40751" xr:uid="{00000000-0005-0000-0000-00008A9E0000}"/>
    <cellStyle name="20% - Accent1 4 4 2 2 2 3 2 2 2 2" xfId="40752" xr:uid="{00000000-0005-0000-0000-00008B9E0000}"/>
    <cellStyle name="20% - Accent1 4 4 2 2 2 3 2 2 3" xfId="40753" xr:uid="{00000000-0005-0000-0000-00008C9E0000}"/>
    <cellStyle name="20% - Accent1 4 4 2 2 2 3 2 3" xfId="40754" xr:uid="{00000000-0005-0000-0000-00008D9E0000}"/>
    <cellStyle name="20% - Accent1 4 4 2 2 2 3 2 3 2" xfId="40755" xr:uid="{00000000-0005-0000-0000-00008E9E0000}"/>
    <cellStyle name="20% - Accent1 4 4 2 2 2 3 2 4" xfId="40756" xr:uid="{00000000-0005-0000-0000-00008F9E0000}"/>
    <cellStyle name="20% - Accent1 4 4 2 2 2 3 3" xfId="40757" xr:uid="{00000000-0005-0000-0000-0000909E0000}"/>
    <cellStyle name="20% - Accent1 4 4 2 2 2 3 3 2" xfId="40758" xr:uid="{00000000-0005-0000-0000-0000919E0000}"/>
    <cellStyle name="20% - Accent1 4 4 2 2 2 3 3 2 2" xfId="40759" xr:uid="{00000000-0005-0000-0000-0000929E0000}"/>
    <cellStyle name="20% - Accent1 4 4 2 2 2 3 3 2 2 2" xfId="40760" xr:uid="{00000000-0005-0000-0000-0000939E0000}"/>
    <cellStyle name="20% - Accent1 4 4 2 2 2 3 3 2 3" xfId="40761" xr:uid="{00000000-0005-0000-0000-0000949E0000}"/>
    <cellStyle name="20% - Accent1 4 4 2 2 2 3 3 3" xfId="40762" xr:uid="{00000000-0005-0000-0000-0000959E0000}"/>
    <cellStyle name="20% - Accent1 4 4 2 2 2 3 3 3 2" xfId="40763" xr:uid="{00000000-0005-0000-0000-0000969E0000}"/>
    <cellStyle name="20% - Accent1 4 4 2 2 2 3 3 4" xfId="40764" xr:uid="{00000000-0005-0000-0000-0000979E0000}"/>
    <cellStyle name="20% - Accent1 4 4 2 2 2 3 4" xfId="40765" xr:uid="{00000000-0005-0000-0000-0000989E0000}"/>
    <cellStyle name="20% - Accent1 4 4 2 2 2 3 4 2" xfId="40766" xr:uid="{00000000-0005-0000-0000-0000999E0000}"/>
    <cellStyle name="20% - Accent1 4 4 2 2 2 3 4 2 2" xfId="40767" xr:uid="{00000000-0005-0000-0000-00009A9E0000}"/>
    <cellStyle name="20% - Accent1 4 4 2 2 2 3 4 2 2 2" xfId="40768" xr:uid="{00000000-0005-0000-0000-00009B9E0000}"/>
    <cellStyle name="20% - Accent1 4 4 2 2 2 3 4 2 3" xfId="40769" xr:uid="{00000000-0005-0000-0000-00009C9E0000}"/>
    <cellStyle name="20% - Accent1 4 4 2 2 2 3 4 3" xfId="40770" xr:uid="{00000000-0005-0000-0000-00009D9E0000}"/>
    <cellStyle name="20% - Accent1 4 4 2 2 2 3 4 3 2" xfId="40771" xr:uid="{00000000-0005-0000-0000-00009E9E0000}"/>
    <cellStyle name="20% - Accent1 4 4 2 2 2 3 4 4" xfId="40772" xr:uid="{00000000-0005-0000-0000-00009F9E0000}"/>
    <cellStyle name="20% - Accent1 4 4 2 2 2 3 5" xfId="40773" xr:uid="{00000000-0005-0000-0000-0000A09E0000}"/>
    <cellStyle name="20% - Accent1 4 4 2 2 2 3 5 2" xfId="40774" xr:uid="{00000000-0005-0000-0000-0000A19E0000}"/>
    <cellStyle name="20% - Accent1 4 4 2 2 2 3 5 2 2" xfId="40775" xr:uid="{00000000-0005-0000-0000-0000A29E0000}"/>
    <cellStyle name="20% - Accent1 4 4 2 2 2 3 5 3" xfId="40776" xr:uid="{00000000-0005-0000-0000-0000A39E0000}"/>
    <cellStyle name="20% - Accent1 4 4 2 2 2 3 6" xfId="40777" xr:uid="{00000000-0005-0000-0000-0000A49E0000}"/>
    <cellStyle name="20% - Accent1 4 4 2 2 2 3 6 2" xfId="40778" xr:uid="{00000000-0005-0000-0000-0000A59E0000}"/>
    <cellStyle name="20% - Accent1 4 4 2 2 2 3 6 2 2" xfId="40779" xr:uid="{00000000-0005-0000-0000-0000A69E0000}"/>
    <cellStyle name="20% - Accent1 4 4 2 2 2 3 6 3" xfId="40780" xr:uid="{00000000-0005-0000-0000-0000A79E0000}"/>
    <cellStyle name="20% - Accent1 4 4 2 2 2 3 7" xfId="40781" xr:uid="{00000000-0005-0000-0000-0000A89E0000}"/>
    <cellStyle name="20% - Accent1 4 4 2 2 2 3 7 2" xfId="40782" xr:uid="{00000000-0005-0000-0000-0000A99E0000}"/>
    <cellStyle name="20% - Accent1 4 4 2 2 2 3 8" xfId="40783" xr:uid="{00000000-0005-0000-0000-0000AA9E0000}"/>
    <cellStyle name="20% - Accent1 4 4 2 2 2 3 8 2" xfId="40784" xr:uid="{00000000-0005-0000-0000-0000AB9E0000}"/>
    <cellStyle name="20% - Accent1 4 4 2 2 2 3 9" xfId="40785" xr:uid="{00000000-0005-0000-0000-0000AC9E0000}"/>
    <cellStyle name="20% - Accent1 4 4 2 2 2 4" xfId="40786" xr:uid="{00000000-0005-0000-0000-0000AD9E0000}"/>
    <cellStyle name="20% - Accent1 4 4 2 2 2 4 2" xfId="40787" xr:uid="{00000000-0005-0000-0000-0000AE9E0000}"/>
    <cellStyle name="20% - Accent1 4 4 2 2 2 4 2 2" xfId="40788" xr:uid="{00000000-0005-0000-0000-0000AF9E0000}"/>
    <cellStyle name="20% - Accent1 4 4 2 2 2 4 2 2 2" xfId="40789" xr:uid="{00000000-0005-0000-0000-0000B09E0000}"/>
    <cellStyle name="20% - Accent1 4 4 2 2 2 4 2 3" xfId="40790" xr:uid="{00000000-0005-0000-0000-0000B19E0000}"/>
    <cellStyle name="20% - Accent1 4 4 2 2 2 4 3" xfId="40791" xr:uid="{00000000-0005-0000-0000-0000B29E0000}"/>
    <cellStyle name="20% - Accent1 4 4 2 2 2 4 3 2" xfId="40792" xr:uid="{00000000-0005-0000-0000-0000B39E0000}"/>
    <cellStyle name="20% - Accent1 4 4 2 2 2 4 4" xfId="40793" xr:uid="{00000000-0005-0000-0000-0000B49E0000}"/>
    <cellStyle name="20% - Accent1 4 4 2 2 2 5" xfId="40794" xr:uid="{00000000-0005-0000-0000-0000B59E0000}"/>
    <cellStyle name="20% - Accent1 4 4 2 2 2 5 2" xfId="40795" xr:uid="{00000000-0005-0000-0000-0000B69E0000}"/>
    <cellStyle name="20% - Accent1 4 4 2 2 2 5 2 2" xfId="40796" xr:uid="{00000000-0005-0000-0000-0000B79E0000}"/>
    <cellStyle name="20% - Accent1 4 4 2 2 2 5 2 2 2" xfId="40797" xr:uid="{00000000-0005-0000-0000-0000B89E0000}"/>
    <cellStyle name="20% - Accent1 4 4 2 2 2 5 2 3" xfId="40798" xr:uid="{00000000-0005-0000-0000-0000B99E0000}"/>
    <cellStyle name="20% - Accent1 4 4 2 2 2 5 3" xfId="40799" xr:uid="{00000000-0005-0000-0000-0000BA9E0000}"/>
    <cellStyle name="20% - Accent1 4 4 2 2 2 5 3 2" xfId="40800" xr:uid="{00000000-0005-0000-0000-0000BB9E0000}"/>
    <cellStyle name="20% - Accent1 4 4 2 2 2 5 4" xfId="40801" xr:uid="{00000000-0005-0000-0000-0000BC9E0000}"/>
    <cellStyle name="20% - Accent1 4 4 2 2 2 6" xfId="40802" xr:uid="{00000000-0005-0000-0000-0000BD9E0000}"/>
    <cellStyle name="20% - Accent1 4 4 2 2 2 6 2" xfId="40803" xr:uid="{00000000-0005-0000-0000-0000BE9E0000}"/>
    <cellStyle name="20% - Accent1 4 4 2 2 2 6 2 2" xfId="40804" xr:uid="{00000000-0005-0000-0000-0000BF9E0000}"/>
    <cellStyle name="20% - Accent1 4 4 2 2 2 6 2 2 2" xfId="40805" xr:uid="{00000000-0005-0000-0000-0000C09E0000}"/>
    <cellStyle name="20% - Accent1 4 4 2 2 2 6 2 3" xfId="40806" xr:uid="{00000000-0005-0000-0000-0000C19E0000}"/>
    <cellStyle name="20% - Accent1 4 4 2 2 2 6 3" xfId="40807" xr:uid="{00000000-0005-0000-0000-0000C29E0000}"/>
    <cellStyle name="20% - Accent1 4 4 2 2 2 6 3 2" xfId="40808" xr:uid="{00000000-0005-0000-0000-0000C39E0000}"/>
    <cellStyle name="20% - Accent1 4 4 2 2 2 6 4" xfId="40809" xr:uid="{00000000-0005-0000-0000-0000C49E0000}"/>
    <cellStyle name="20% - Accent1 4 4 2 2 2 7" xfId="40810" xr:uid="{00000000-0005-0000-0000-0000C59E0000}"/>
    <cellStyle name="20% - Accent1 4 4 2 2 2 7 2" xfId="40811" xr:uid="{00000000-0005-0000-0000-0000C69E0000}"/>
    <cellStyle name="20% - Accent1 4 4 2 2 2 7 2 2" xfId="40812" xr:uid="{00000000-0005-0000-0000-0000C79E0000}"/>
    <cellStyle name="20% - Accent1 4 4 2 2 2 7 3" xfId="40813" xr:uid="{00000000-0005-0000-0000-0000C89E0000}"/>
    <cellStyle name="20% - Accent1 4 4 2 2 2 8" xfId="40814" xr:uid="{00000000-0005-0000-0000-0000C99E0000}"/>
    <cellStyle name="20% - Accent1 4 4 2 2 2 8 2" xfId="40815" xr:uid="{00000000-0005-0000-0000-0000CA9E0000}"/>
    <cellStyle name="20% - Accent1 4 4 2 2 2 8 2 2" xfId="40816" xr:uid="{00000000-0005-0000-0000-0000CB9E0000}"/>
    <cellStyle name="20% - Accent1 4 4 2 2 2 8 3" xfId="40817" xr:uid="{00000000-0005-0000-0000-0000CC9E0000}"/>
    <cellStyle name="20% - Accent1 4 4 2 2 2 9" xfId="40818" xr:uid="{00000000-0005-0000-0000-0000CD9E0000}"/>
    <cellStyle name="20% - Accent1 4 4 2 2 2 9 2" xfId="40819" xr:uid="{00000000-0005-0000-0000-0000CE9E0000}"/>
    <cellStyle name="20% - Accent1 4 4 2 2 3" xfId="40820" xr:uid="{00000000-0005-0000-0000-0000CF9E0000}"/>
    <cellStyle name="20% - Accent1 4 4 2 2 3 10" xfId="40821" xr:uid="{00000000-0005-0000-0000-0000D09E0000}"/>
    <cellStyle name="20% - Accent1 4 4 2 2 3 10 2" xfId="40822" xr:uid="{00000000-0005-0000-0000-0000D19E0000}"/>
    <cellStyle name="20% - Accent1 4 4 2 2 3 11" xfId="40823" xr:uid="{00000000-0005-0000-0000-0000D29E0000}"/>
    <cellStyle name="20% - Accent1 4 4 2 2 3 2" xfId="40824" xr:uid="{00000000-0005-0000-0000-0000D39E0000}"/>
    <cellStyle name="20% - Accent1 4 4 2 2 3 2 2" xfId="40825" xr:uid="{00000000-0005-0000-0000-0000D49E0000}"/>
    <cellStyle name="20% - Accent1 4 4 2 2 3 2 2 2" xfId="40826" xr:uid="{00000000-0005-0000-0000-0000D59E0000}"/>
    <cellStyle name="20% - Accent1 4 4 2 2 3 2 2 2 2" xfId="40827" xr:uid="{00000000-0005-0000-0000-0000D69E0000}"/>
    <cellStyle name="20% - Accent1 4 4 2 2 3 2 2 2 2 2" xfId="40828" xr:uid="{00000000-0005-0000-0000-0000D79E0000}"/>
    <cellStyle name="20% - Accent1 4 4 2 2 3 2 2 2 3" xfId="40829" xr:uid="{00000000-0005-0000-0000-0000D89E0000}"/>
    <cellStyle name="20% - Accent1 4 4 2 2 3 2 2 3" xfId="40830" xr:uid="{00000000-0005-0000-0000-0000D99E0000}"/>
    <cellStyle name="20% - Accent1 4 4 2 2 3 2 2 3 2" xfId="40831" xr:uid="{00000000-0005-0000-0000-0000DA9E0000}"/>
    <cellStyle name="20% - Accent1 4 4 2 2 3 2 2 4" xfId="40832" xr:uid="{00000000-0005-0000-0000-0000DB9E0000}"/>
    <cellStyle name="20% - Accent1 4 4 2 2 3 2 3" xfId="40833" xr:uid="{00000000-0005-0000-0000-0000DC9E0000}"/>
    <cellStyle name="20% - Accent1 4 4 2 2 3 2 3 2" xfId="40834" xr:uid="{00000000-0005-0000-0000-0000DD9E0000}"/>
    <cellStyle name="20% - Accent1 4 4 2 2 3 2 3 2 2" xfId="40835" xr:uid="{00000000-0005-0000-0000-0000DE9E0000}"/>
    <cellStyle name="20% - Accent1 4 4 2 2 3 2 3 2 2 2" xfId="40836" xr:uid="{00000000-0005-0000-0000-0000DF9E0000}"/>
    <cellStyle name="20% - Accent1 4 4 2 2 3 2 3 2 3" xfId="40837" xr:uid="{00000000-0005-0000-0000-0000E09E0000}"/>
    <cellStyle name="20% - Accent1 4 4 2 2 3 2 3 3" xfId="40838" xr:uid="{00000000-0005-0000-0000-0000E19E0000}"/>
    <cellStyle name="20% - Accent1 4 4 2 2 3 2 3 3 2" xfId="40839" xr:uid="{00000000-0005-0000-0000-0000E29E0000}"/>
    <cellStyle name="20% - Accent1 4 4 2 2 3 2 3 4" xfId="40840" xr:uid="{00000000-0005-0000-0000-0000E39E0000}"/>
    <cellStyle name="20% - Accent1 4 4 2 2 3 2 4" xfId="40841" xr:uid="{00000000-0005-0000-0000-0000E49E0000}"/>
    <cellStyle name="20% - Accent1 4 4 2 2 3 2 4 2" xfId="40842" xr:uid="{00000000-0005-0000-0000-0000E59E0000}"/>
    <cellStyle name="20% - Accent1 4 4 2 2 3 2 4 2 2" xfId="40843" xr:uid="{00000000-0005-0000-0000-0000E69E0000}"/>
    <cellStyle name="20% - Accent1 4 4 2 2 3 2 4 2 2 2" xfId="40844" xr:uid="{00000000-0005-0000-0000-0000E79E0000}"/>
    <cellStyle name="20% - Accent1 4 4 2 2 3 2 4 2 3" xfId="40845" xr:uid="{00000000-0005-0000-0000-0000E89E0000}"/>
    <cellStyle name="20% - Accent1 4 4 2 2 3 2 4 3" xfId="40846" xr:uid="{00000000-0005-0000-0000-0000E99E0000}"/>
    <cellStyle name="20% - Accent1 4 4 2 2 3 2 4 3 2" xfId="40847" xr:uid="{00000000-0005-0000-0000-0000EA9E0000}"/>
    <cellStyle name="20% - Accent1 4 4 2 2 3 2 4 4" xfId="40848" xr:uid="{00000000-0005-0000-0000-0000EB9E0000}"/>
    <cellStyle name="20% - Accent1 4 4 2 2 3 2 5" xfId="40849" xr:uid="{00000000-0005-0000-0000-0000EC9E0000}"/>
    <cellStyle name="20% - Accent1 4 4 2 2 3 2 5 2" xfId="40850" xr:uid="{00000000-0005-0000-0000-0000ED9E0000}"/>
    <cellStyle name="20% - Accent1 4 4 2 2 3 2 5 2 2" xfId="40851" xr:uid="{00000000-0005-0000-0000-0000EE9E0000}"/>
    <cellStyle name="20% - Accent1 4 4 2 2 3 2 5 3" xfId="40852" xr:uid="{00000000-0005-0000-0000-0000EF9E0000}"/>
    <cellStyle name="20% - Accent1 4 4 2 2 3 2 6" xfId="40853" xr:uid="{00000000-0005-0000-0000-0000F09E0000}"/>
    <cellStyle name="20% - Accent1 4 4 2 2 3 2 6 2" xfId="40854" xr:uid="{00000000-0005-0000-0000-0000F19E0000}"/>
    <cellStyle name="20% - Accent1 4 4 2 2 3 2 6 2 2" xfId="40855" xr:uid="{00000000-0005-0000-0000-0000F29E0000}"/>
    <cellStyle name="20% - Accent1 4 4 2 2 3 2 6 3" xfId="40856" xr:uid="{00000000-0005-0000-0000-0000F39E0000}"/>
    <cellStyle name="20% - Accent1 4 4 2 2 3 2 7" xfId="40857" xr:uid="{00000000-0005-0000-0000-0000F49E0000}"/>
    <cellStyle name="20% - Accent1 4 4 2 2 3 2 7 2" xfId="40858" xr:uid="{00000000-0005-0000-0000-0000F59E0000}"/>
    <cellStyle name="20% - Accent1 4 4 2 2 3 2 8" xfId="40859" xr:uid="{00000000-0005-0000-0000-0000F69E0000}"/>
    <cellStyle name="20% - Accent1 4 4 2 2 3 2 8 2" xfId="40860" xr:uid="{00000000-0005-0000-0000-0000F79E0000}"/>
    <cellStyle name="20% - Accent1 4 4 2 2 3 2 9" xfId="40861" xr:uid="{00000000-0005-0000-0000-0000F89E0000}"/>
    <cellStyle name="20% - Accent1 4 4 2 2 3 3" xfId="40862" xr:uid="{00000000-0005-0000-0000-0000F99E0000}"/>
    <cellStyle name="20% - Accent1 4 4 2 2 3 3 2" xfId="40863" xr:uid="{00000000-0005-0000-0000-0000FA9E0000}"/>
    <cellStyle name="20% - Accent1 4 4 2 2 3 3 2 2" xfId="40864" xr:uid="{00000000-0005-0000-0000-0000FB9E0000}"/>
    <cellStyle name="20% - Accent1 4 4 2 2 3 3 2 2 2" xfId="40865" xr:uid="{00000000-0005-0000-0000-0000FC9E0000}"/>
    <cellStyle name="20% - Accent1 4 4 2 2 3 3 2 2 2 2" xfId="40866" xr:uid="{00000000-0005-0000-0000-0000FD9E0000}"/>
    <cellStyle name="20% - Accent1 4 4 2 2 3 3 2 2 3" xfId="40867" xr:uid="{00000000-0005-0000-0000-0000FE9E0000}"/>
    <cellStyle name="20% - Accent1 4 4 2 2 3 3 2 3" xfId="40868" xr:uid="{00000000-0005-0000-0000-0000FF9E0000}"/>
    <cellStyle name="20% - Accent1 4 4 2 2 3 3 2 3 2" xfId="40869" xr:uid="{00000000-0005-0000-0000-0000009F0000}"/>
    <cellStyle name="20% - Accent1 4 4 2 2 3 3 2 4" xfId="40870" xr:uid="{00000000-0005-0000-0000-0000019F0000}"/>
    <cellStyle name="20% - Accent1 4 4 2 2 3 3 3" xfId="40871" xr:uid="{00000000-0005-0000-0000-0000029F0000}"/>
    <cellStyle name="20% - Accent1 4 4 2 2 3 3 3 2" xfId="40872" xr:uid="{00000000-0005-0000-0000-0000039F0000}"/>
    <cellStyle name="20% - Accent1 4 4 2 2 3 3 3 2 2" xfId="40873" xr:uid="{00000000-0005-0000-0000-0000049F0000}"/>
    <cellStyle name="20% - Accent1 4 4 2 2 3 3 3 2 2 2" xfId="40874" xr:uid="{00000000-0005-0000-0000-0000059F0000}"/>
    <cellStyle name="20% - Accent1 4 4 2 2 3 3 3 2 3" xfId="40875" xr:uid="{00000000-0005-0000-0000-0000069F0000}"/>
    <cellStyle name="20% - Accent1 4 4 2 2 3 3 3 3" xfId="40876" xr:uid="{00000000-0005-0000-0000-0000079F0000}"/>
    <cellStyle name="20% - Accent1 4 4 2 2 3 3 3 3 2" xfId="40877" xr:uid="{00000000-0005-0000-0000-0000089F0000}"/>
    <cellStyle name="20% - Accent1 4 4 2 2 3 3 3 4" xfId="40878" xr:uid="{00000000-0005-0000-0000-0000099F0000}"/>
    <cellStyle name="20% - Accent1 4 4 2 2 3 3 4" xfId="40879" xr:uid="{00000000-0005-0000-0000-00000A9F0000}"/>
    <cellStyle name="20% - Accent1 4 4 2 2 3 3 4 2" xfId="40880" xr:uid="{00000000-0005-0000-0000-00000B9F0000}"/>
    <cellStyle name="20% - Accent1 4 4 2 2 3 3 4 2 2" xfId="40881" xr:uid="{00000000-0005-0000-0000-00000C9F0000}"/>
    <cellStyle name="20% - Accent1 4 4 2 2 3 3 4 2 2 2" xfId="40882" xr:uid="{00000000-0005-0000-0000-00000D9F0000}"/>
    <cellStyle name="20% - Accent1 4 4 2 2 3 3 4 2 3" xfId="40883" xr:uid="{00000000-0005-0000-0000-00000E9F0000}"/>
    <cellStyle name="20% - Accent1 4 4 2 2 3 3 4 3" xfId="40884" xr:uid="{00000000-0005-0000-0000-00000F9F0000}"/>
    <cellStyle name="20% - Accent1 4 4 2 2 3 3 4 3 2" xfId="40885" xr:uid="{00000000-0005-0000-0000-0000109F0000}"/>
    <cellStyle name="20% - Accent1 4 4 2 2 3 3 4 4" xfId="40886" xr:uid="{00000000-0005-0000-0000-0000119F0000}"/>
    <cellStyle name="20% - Accent1 4 4 2 2 3 3 5" xfId="40887" xr:uid="{00000000-0005-0000-0000-0000129F0000}"/>
    <cellStyle name="20% - Accent1 4 4 2 2 3 3 5 2" xfId="40888" xr:uid="{00000000-0005-0000-0000-0000139F0000}"/>
    <cellStyle name="20% - Accent1 4 4 2 2 3 3 5 2 2" xfId="40889" xr:uid="{00000000-0005-0000-0000-0000149F0000}"/>
    <cellStyle name="20% - Accent1 4 4 2 2 3 3 5 3" xfId="40890" xr:uid="{00000000-0005-0000-0000-0000159F0000}"/>
    <cellStyle name="20% - Accent1 4 4 2 2 3 3 6" xfId="40891" xr:uid="{00000000-0005-0000-0000-0000169F0000}"/>
    <cellStyle name="20% - Accent1 4 4 2 2 3 3 6 2" xfId="40892" xr:uid="{00000000-0005-0000-0000-0000179F0000}"/>
    <cellStyle name="20% - Accent1 4 4 2 2 3 3 6 2 2" xfId="40893" xr:uid="{00000000-0005-0000-0000-0000189F0000}"/>
    <cellStyle name="20% - Accent1 4 4 2 2 3 3 6 3" xfId="40894" xr:uid="{00000000-0005-0000-0000-0000199F0000}"/>
    <cellStyle name="20% - Accent1 4 4 2 2 3 3 7" xfId="40895" xr:uid="{00000000-0005-0000-0000-00001A9F0000}"/>
    <cellStyle name="20% - Accent1 4 4 2 2 3 3 7 2" xfId="40896" xr:uid="{00000000-0005-0000-0000-00001B9F0000}"/>
    <cellStyle name="20% - Accent1 4 4 2 2 3 3 8" xfId="40897" xr:uid="{00000000-0005-0000-0000-00001C9F0000}"/>
    <cellStyle name="20% - Accent1 4 4 2 2 3 3 8 2" xfId="40898" xr:uid="{00000000-0005-0000-0000-00001D9F0000}"/>
    <cellStyle name="20% - Accent1 4 4 2 2 3 3 9" xfId="40899" xr:uid="{00000000-0005-0000-0000-00001E9F0000}"/>
    <cellStyle name="20% - Accent1 4 4 2 2 3 4" xfId="40900" xr:uid="{00000000-0005-0000-0000-00001F9F0000}"/>
    <cellStyle name="20% - Accent1 4 4 2 2 3 4 2" xfId="40901" xr:uid="{00000000-0005-0000-0000-0000209F0000}"/>
    <cellStyle name="20% - Accent1 4 4 2 2 3 4 2 2" xfId="40902" xr:uid="{00000000-0005-0000-0000-0000219F0000}"/>
    <cellStyle name="20% - Accent1 4 4 2 2 3 4 2 2 2" xfId="40903" xr:uid="{00000000-0005-0000-0000-0000229F0000}"/>
    <cellStyle name="20% - Accent1 4 4 2 2 3 4 2 3" xfId="40904" xr:uid="{00000000-0005-0000-0000-0000239F0000}"/>
    <cellStyle name="20% - Accent1 4 4 2 2 3 4 3" xfId="40905" xr:uid="{00000000-0005-0000-0000-0000249F0000}"/>
    <cellStyle name="20% - Accent1 4 4 2 2 3 4 3 2" xfId="40906" xr:uid="{00000000-0005-0000-0000-0000259F0000}"/>
    <cellStyle name="20% - Accent1 4 4 2 2 3 4 4" xfId="40907" xr:uid="{00000000-0005-0000-0000-0000269F0000}"/>
    <cellStyle name="20% - Accent1 4 4 2 2 3 5" xfId="40908" xr:uid="{00000000-0005-0000-0000-0000279F0000}"/>
    <cellStyle name="20% - Accent1 4 4 2 2 3 5 2" xfId="40909" xr:uid="{00000000-0005-0000-0000-0000289F0000}"/>
    <cellStyle name="20% - Accent1 4 4 2 2 3 5 2 2" xfId="40910" xr:uid="{00000000-0005-0000-0000-0000299F0000}"/>
    <cellStyle name="20% - Accent1 4 4 2 2 3 5 2 2 2" xfId="40911" xr:uid="{00000000-0005-0000-0000-00002A9F0000}"/>
    <cellStyle name="20% - Accent1 4 4 2 2 3 5 2 3" xfId="40912" xr:uid="{00000000-0005-0000-0000-00002B9F0000}"/>
    <cellStyle name="20% - Accent1 4 4 2 2 3 5 3" xfId="40913" xr:uid="{00000000-0005-0000-0000-00002C9F0000}"/>
    <cellStyle name="20% - Accent1 4 4 2 2 3 5 3 2" xfId="40914" xr:uid="{00000000-0005-0000-0000-00002D9F0000}"/>
    <cellStyle name="20% - Accent1 4 4 2 2 3 5 4" xfId="40915" xr:uid="{00000000-0005-0000-0000-00002E9F0000}"/>
    <cellStyle name="20% - Accent1 4 4 2 2 3 6" xfId="40916" xr:uid="{00000000-0005-0000-0000-00002F9F0000}"/>
    <cellStyle name="20% - Accent1 4 4 2 2 3 6 2" xfId="40917" xr:uid="{00000000-0005-0000-0000-0000309F0000}"/>
    <cellStyle name="20% - Accent1 4 4 2 2 3 6 2 2" xfId="40918" xr:uid="{00000000-0005-0000-0000-0000319F0000}"/>
    <cellStyle name="20% - Accent1 4 4 2 2 3 6 2 2 2" xfId="40919" xr:uid="{00000000-0005-0000-0000-0000329F0000}"/>
    <cellStyle name="20% - Accent1 4 4 2 2 3 6 2 3" xfId="40920" xr:uid="{00000000-0005-0000-0000-0000339F0000}"/>
    <cellStyle name="20% - Accent1 4 4 2 2 3 6 3" xfId="40921" xr:uid="{00000000-0005-0000-0000-0000349F0000}"/>
    <cellStyle name="20% - Accent1 4 4 2 2 3 6 3 2" xfId="40922" xr:uid="{00000000-0005-0000-0000-0000359F0000}"/>
    <cellStyle name="20% - Accent1 4 4 2 2 3 6 4" xfId="40923" xr:uid="{00000000-0005-0000-0000-0000369F0000}"/>
    <cellStyle name="20% - Accent1 4 4 2 2 3 7" xfId="40924" xr:uid="{00000000-0005-0000-0000-0000379F0000}"/>
    <cellStyle name="20% - Accent1 4 4 2 2 3 7 2" xfId="40925" xr:uid="{00000000-0005-0000-0000-0000389F0000}"/>
    <cellStyle name="20% - Accent1 4 4 2 2 3 7 2 2" xfId="40926" xr:uid="{00000000-0005-0000-0000-0000399F0000}"/>
    <cellStyle name="20% - Accent1 4 4 2 2 3 7 3" xfId="40927" xr:uid="{00000000-0005-0000-0000-00003A9F0000}"/>
    <cellStyle name="20% - Accent1 4 4 2 2 3 8" xfId="40928" xr:uid="{00000000-0005-0000-0000-00003B9F0000}"/>
    <cellStyle name="20% - Accent1 4 4 2 2 3 8 2" xfId="40929" xr:uid="{00000000-0005-0000-0000-00003C9F0000}"/>
    <cellStyle name="20% - Accent1 4 4 2 2 3 8 2 2" xfId="40930" xr:uid="{00000000-0005-0000-0000-00003D9F0000}"/>
    <cellStyle name="20% - Accent1 4 4 2 2 3 8 3" xfId="40931" xr:uid="{00000000-0005-0000-0000-00003E9F0000}"/>
    <cellStyle name="20% - Accent1 4 4 2 2 3 9" xfId="40932" xr:uid="{00000000-0005-0000-0000-00003F9F0000}"/>
    <cellStyle name="20% - Accent1 4 4 2 2 3 9 2" xfId="40933" xr:uid="{00000000-0005-0000-0000-0000409F0000}"/>
    <cellStyle name="20% - Accent1 4 4 2 2 4" xfId="40934" xr:uid="{00000000-0005-0000-0000-0000419F0000}"/>
    <cellStyle name="20% - Accent1 4 4 2 2 4 10" xfId="40935" xr:uid="{00000000-0005-0000-0000-0000429F0000}"/>
    <cellStyle name="20% - Accent1 4 4 2 2 4 10 2" xfId="40936" xr:uid="{00000000-0005-0000-0000-0000439F0000}"/>
    <cellStyle name="20% - Accent1 4 4 2 2 4 11" xfId="40937" xr:uid="{00000000-0005-0000-0000-0000449F0000}"/>
    <cellStyle name="20% - Accent1 4 4 2 2 4 2" xfId="40938" xr:uid="{00000000-0005-0000-0000-0000459F0000}"/>
    <cellStyle name="20% - Accent1 4 4 2 2 4 2 2" xfId="40939" xr:uid="{00000000-0005-0000-0000-0000469F0000}"/>
    <cellStyle name="20% - Accent1 4 4 2 2 4 2 2 2" xfId="40940" xr:uid="{00000000-0005-0000-0000-0000479F0000}"/>
    <cellStyle name="20% - Accent1 4 4 2 2 4 2 2 2 2" xfId="40941" xr:uid="{00000000-0005-0000-0000-0000489F0000}"/>
    <cellStyle name="20% - Accent1 4 4 2 2 4 2 2 2 2 2" xfId="40942" xr:uid="{00000000-0005-0000-0000-0000499F0000}"/>
    <cellStyle name="20% - Accent1 4 4 2 2 4 2 2 2 3" xfId="40943" xr:uid="{00000000-0005-0000-0000-00004A9F0000}"/>
    <cellStyle name="20% - Accent1 4 4 2 2 4 2 2 3" xfId="40944" xr:uid="{00000000-0005-0000-0000-00004B9F0000}"/>
    <cellStyle name="20% - Accent1 4 4 2 2 4 2 2 3 2" xfId="40945" xr:uid="{00000000-0005-0000-0000-00004C9F0000}"/>
    <cellStyle name="20% - Accent1 4 4 2 2 4 2 2 4" xfId="40946" xr:uid="{00000000-0005-0000-0000-00004D9F0000}"/>
    <cellStyle name="20% - Accent1 4 4 2 2 4 2 3" xfId="40947" xr:uid="{00000000-0005-0000-0000-00004E9F0000}"/>
    <cellStyle name="20% - Accent1 4 4 2 2 4 2 3 2" xfId="40948" xr:uid="{00000000-0005-0000-0000-00004F9F0000}"/>
    <cellStyle name="20% - Accent1 4 4 2 2 4 2 3 2 2" xfId="40949" xr:uid="{00000000-0005-0000-0000-0000509F0000}"/>
    <cellStyle name="20% - Accent1 4 4 2 2 4 2 3 2 2 2" xfId="40950" xr:uid="{00000000-0005-0000-0000-0000519F0000}"/>
    <cellStyle name="20% - Accent1 4 4 2 2 4 2 3 2 3" xfId="40951" xr:uid="{00000000-0005-0000-0000-0000529F0000}"/>
    <cellStyle name="20% - Accent1 4 4 2 2 4 2 3 3" xfId="40952" xr:uid="{00000000-0005-0000-0000-0000539F0000}"/>
    <cellStyle name="20% - Accent1 4 4 2 2 4 2 3 3 2" xfId="40953" xr:uid="{00000000-0005-0000-0000-0000549F0000}"/>
    <cellStyle name="20% - Accent1 4 4 2 2 4 2 3 4" xfId="40954" xr:uid="{00000000-0005-0000-0000-0000559F0000}"/>
    <cellStyle name="20% - Accent1 4 4 2 2 4 2 4" xfId="40955" xr:uid="{00000000-0005-0000-0000-0000569F0000}"/>
    <cellStyle name="20% - Accent1 4 4 2 2 4 2 4 2" xfId="40956" xr:uid="{00000000-0005-0000-0000-0000579F0000}"/>
    <cellStyle name="20% - Accent1 4 4 2 2 4 2 4 2 2" xfId="40957" xr:uid="{00000000-0005-0000-0000-0000589F0000}"/>
    <cellStyle name="20% - Accent1 4 4 2 2 4 2 4 2 2 2" xfId="40958" xr:uid="{00000000-0005-0000-0000-0000599F0000}"/>
    <cellStyle name="20% - Accent1 4 4 2 2 4 2 4 2 3" xfId="40959" xr:uid="{00000000-0005-0000-0000-00005A9F0000}"/>
    <cellStyle name="20% - Accent1 4 4 2 2 4 2 4 3" xfId="40960" xr:uid="{00000000-0005-0000-0000-00005B9F0000}"/>
    <cellStyle name="20% - Accent1 4 4 2 2 4 2 4 3 2" xfId="40961" xr:uid="{00000000-0005-0000-0000-00005C9F0000}"/>
    <cellStyle name="20% - Accent1 4 4 2 2 4 2 4 4" xfId="40962" xr:uid="{00000000-0005-0000-0000-00005D9F0000}"/>
    <cellStyle name="20% - Accent1 4 4 2 2 4 2 5" xfId="40963" xr:uid="{00000000-0005-0000-0000-00005E9F0000}"/>
    <cellStyle name="20% - Accent1 4 4 2 2 4 2 5 2" xfId="40964" xr:uid="{00000000-0005-0000-0000-00005F9F0000}"/>
    <cellStyle name="20% - Accent1 4 4 2 2 4 2 5 2 2" xfId="40965" xr:uid="{00000000-0005-0000-0000-0000609F0000}"/>
    <cellStyle name="20% - Accent1 4 4 2 2 4 2 5 3" xfId="40966" xr:uid="{00000000-0005-0000-0000-0000619F0000}"/>
    <cellStyle name="20% - Accent1 4 4 2 2 4 2 6" xfId="40967" xr:uid="{00000000-0005-0000-0000-0000629F0000}"/>
    <cellStyle name="20% - Accent1 4 4 2 2 4 2 6 2" xfId="40968" xr:uid="{00000000-0005-0000-0000-0000639F0000}"/>
    <cellStyle name="20% - Accent1 4 4 2 2 4 2 6 2 2" xfId="40969" xr:uid="{00000000-0005-0000-0000-0000649F0000}"/>
    <cellStyle name="20% - Accent1 4 4 2 2 4 2 6 3" xfId="40970" xr:uid="{00000000-0005-0000-0000-0000659F0000}"/>
    <cellStyle name="20% - Accent1 4 4 2 2 4 2 7" xfId="40971" xr:uid="{00000000-0005-0000-0000-0000669F0000}"/>
    <cellStyle name="20% - Accent1 4 4 2 2 4 2 7 2" xfId="40972" xr:uid="{00000000-0005-0000-0000-0000679F0000}"/>
    <cellStyle name="20% - Accent1 4 4 2 2 4 2 8" xfId="40973" xr:uid="{00000000-0005-0000-0000-0000689F0000}"/>
    <cellStyle name="20% - Accent1 4 4 2 2 4 2 8 2" xfId="40974" xr:uid="{00000000-0005-0000-0000-0000699F0000}"/>
    <cellStyle name="20% - Accent1 4 4 2 2 4 2 9" xfId="40975" xr:uid="{00000000-0005-0000-0000-00006A9F0000}"/>
    <cellStyle name="20% - Accent1 4 4 2 2 4 3" xfId="40976" xr:uid="{00000000-0005-0000-0000-00006B9F0000}"/>
    <cellStyle name="20% - Accent1 4 4 2 2 4 3 2" xfId="40977" xr:uid="{00000000-0005-0000-0000-00006C9F0000}"/>
    <cellStyle name="20% - Accent1 4 4 2 2 4 3 2 2" xfId="40978" xr:uid="{00000000-0005-0000-0000-00006D9F0000}"/>
    <cellStyle name="20% - Accent1 4 4 2 2 4 3 2 2 2" xfId="40979" xr:uid="{00000000-0005-0000-0000-00006E9F0000}"/>
    <cellStyle name="20% - Accent1 4 4 2 2 4 3 2 2 2 2" xfId="40980" xr:uid="{00000000-0005-0000-0000-00006F9F0000}"/>
    <cellStyle name="20% - Accent1 4 4 2 2 4 3 2 2 3" xfId="40981" xr:uid="{00000000-0005-0000-0000-0000709F0000}"/>
    <cellStyle name="20% - Accent1 4 4 2 2 4 3 2 3" xfId="40982" xr:uid="{00000000-0005-0000-0000-0000719F0000}"/>
    <cellStyle name="20% - Accent1 4 4 2 2 4 3 2 3 2" xfId="40983" xr:uid="{00000000-0005-0000-0000-0000729F0000}"/>
    <cellStyle name="20% - Accent1 4 4 2 2 4 3 2 4" xfId="40984" xr:uid="{00000000-0005-0000-0000-0000739F0000}"/>
    <cellStyle name="20% - Accent1 4 4 2 2 4 3 3" xfId="40985" xr:uid="{00000000-0005-0000-0000-0000749F0000}"/>
    <cellStyle name="20% - Accent1 4 4 2 2 4 3 3 2" xfId="40986" xr:uid="{00000000-0005-0000-0000-0000759F0000}"/>
    <cellStyle name="20% - Accent1 4 4 2 2 4 3 3 2 2" xfId="40987" xr:uid="{00000000-0005-0000-0000-0000769F0000}"/>
    <cellStyle name="20% - Accent1 4 4 2 2 4 3 3 2 2 2" xfId="40988" xr:uid="{00000000-0005-0000-0000-0000779F0000}"/>
    <cellStyle name="20% - Accent1 4 4 2 2 4 3 3 2 3" xfId="40989" xr:uid="{00000000-0005-0000-0000-0000789F0000}"/>
    <cellStyle name="20% - Accent1 4 4 2 2 4 3 3 3" xfId="40990" xr:uid="{00000000-0005-0000-0000-0000799F0000}"/>
    <cellStyle name="20% - Accent1 4 4 2 2 4 3 3 3 2" xfId="40991" xr:uid="{00000000-0005-0000-0000-00007A9F0000}"/>
    <cellStyle name="20% - Accent1 4 4 2 2 4 3 3 4" xfId="40992" xr:uid="{00000000-0005-0000-0000-00007B9F0000}"/>
    <cellStyle name="20% - Accent1 4 4 2 2 4 3 4" xfId="40993" xr:uid="{00000000-0005-0000-0000-00007C9F0000}"/>
    <cellStyle name="20% - Accent1 4 4 2 2 4 3 4 2" xfId="40994" xr:uid="{00000000-0005-0000-0000-00007D9F0000}"/>
    <cellStyle name="20% - Accent1 4 4 2 2 4 3 4 2 2" xfId="40995" xr:uid="{00000000-0005-0000-0000-00007E9F0000}"/>
    <cellStyle name="20% - Accent1 4 4 2 2 4 3 4 2 2 2" xfId="40996" xr:uid="{00000000-0005-0000-0000-00007F9F0000}"/>
    <cellStyle name="20% - Accent1 4 4 2 2 4 3 4 2 3" xfId="40997" xr:uid="{00000000-0005-0000-0000-0000809F0000}"/>
    <cellStyle name="20% - Accent1 4 4 2 2 4 3 4 3" xfId="40998" xr:uid="{00000000-0005-0000-0000-0000819F0000}"/>
    <cellStyle name="20% - Accent1 4 4 2 2 4 3 4 3 2" xfId="40999" xr:uid="{00000000-0005-0000-0000-0000829F0000}"/>
    <cellStyle name="20% - Accent1 4 4 2 2 4 3 4 4" xfId="41000" xr:uid="{00000000-0005-0000-0000-0000839F0000}"/>
    <cellStyle name="20% - Accent1 4 4 2 2 4 3 5" xfId="41001" xr:uid="{00000000-0005-0000-0000-0000849F0000}"/>
    <cellStyle name="20% - Accent1 4 4 2 2 4 3 5 2" xfId="41002" xr:uid="{00000000-0005-0000-0000-0000859F0000}"/>
    <cellStyle name="20% - Accent1 4 4 2 2 4 3 5 2 2" xfId="41003" xr:uid="{00000000-0005-0000-0000-0000869F0000}"/>
    <cellStyle name="20% - Accent1 4 4 2 2 4 3 5 3" xfId="41004" xr:uid="{00000000-0005-0000-0000-0000879F0000}"/>
    <cellStyle name="20% - Accent1 4 4 2 2 4 3 6" xfId="41005" xr:uid="{00000000-0005-0000-0000-0000889F0000}"/>
    <cellStyle name="20% - Accent1 4 4 2 2 4 3 6 2" xfId="41006" xr:uid="{00000000-0005-0000-0000-0000899F0000}"/>
    <cellStyle name="20% - Accent1 4 4 2 2 4 3 6 2 2" xfId="41007" xr:uid="{00000000-0005-0000-0000-00008A9F0000}"/>
    <cellStyle name="20% - Accent1 4 4 2 2 4 3 6 3" xfId="41008" xr:uid="{00000000-0005-0000-0000-00008B9F0000}"/>
    <cellStyle name="20% - Accent1 4 4 2 2 4 3 7" xfId="41009" xr:uid="{00000000-0005-0000-0000-00008C9F0000}"/>
    <cellStyle name="20% - Accent1 4 4 2 2 4 3 7 2" xfId="41010" xr:uid="{00000000-0005-0000-0000-00008D9F0000}"/>
    <cellStyle name="20% - Accent1 4 4 2 2 4 3 8" xfId="41011" xr:uid="{00000000-0005-0000-0000-00008E9F0000}"/>
    <cellStyle name="20% - Accent1 4 4 2 2 4 3 8 2" xfId="41012" xr:uid="{00000000-0005-0000-0000-00008F9F0000}"/>
    <cellStyle name="20% - Accent1 4 4 2 2 4 3 9" xfId="41013" xr:uid="{00000000-0005-0000-0000-0000909F0000}"/>
    <cellStyle name="20% - Accent1 4 4 2 2 4 4" xfId="41014" xr:uid="{00000000-0005-0000-0000-0000919F0000}"/>
    <cellStyle name="20% - Accent1 4 4 2 2 4 4 2" xfId="41015" xr:uid="{00000000-0005-0000-0000-0000929F0000}"/>
    <cellStyle name="20% - Accent1 4 4 2 2 4 4 2 2" xfId="41016" xr:uid="{00000000-0005-0000-0000-0000939F0000}"/>
    <cellStyle name="20% - Accent1 4 4 2 2 4 4 2 2 2" xfId="41017" xr:uid="{00000000-0005-0000-0000-0000949F0000}"/>
    <cellStyle name="20% - Accent1 4 4 2 2 4 4 2 3" xfId="41018" xr:uid="{00000000-0005-0000-0000-0000959F0000}"/>
    <cellStyle name="20% - Accent1 4 4 2 2 4 4 3" xfId="41019" xr:uid="{00000000-0005-0000-0000-0000969F0000}"/>
    <cellStyle name="20% - Accent1 4 4 2 2 4 4 3 2" xfId="41020" xr:uid="{00000000-0005-0000-0000-0000979F0000}"/>
    <cellStyle name="20% - Accent1 4 4 2 2 4 4 4" xfId="41021" xr:uid="{00000000-0005-0000-0000-0000989F0000}"/>
    <cellStyle name="20% - Accent1 4 4 2 2 4 5" xfId="41022" xr:uid="{00000000-0005-0000-0000-0000999F0000}"/>
    <cellStyle name="20% - Accent1 4 4 2 2 4 5 2" xfId="41023" xr:uid="{00000000-0005-0000-0000-00009A9F0000}"/>
    <cellStyle name="20% - Accent1 4 4 2 2 4 5 2 2" xfId="41024" xr:uid="{00000000-0005-0000-0000-00009B9F0000}"/>
    <cellStyle name="20% - Accent1 4 4 2 2 4 5 2 2 2" xfId="41025" xr:uid="{00000000-0005-0000-0000-00009C9F0000}"/>
    <cellStyle name="20% - Accent1 4 4 2 2 4 5 2 3" xfId="41026" xr:uid="{00000000-0005-0000-0000-00009D9F0000}"/>
    <cellStyle name="20% - Accent1 4 4 2 2 4 5 3" xfId="41027" xr:uid="{00000000-0005-0000-0000-00009E9F0000}"/>
    <cellStyle name="20% - Accent1 4 4 2 2 4 5 3 2" xfId="41028" xr:uid="{00000000-0005-0000-0000-00009F9F0000}"/>
    <cellStyle name="20% - Accent1 4 4 2 2 4 5 4" xfId="41029" xr:uid="{00000000-0005-0000-0000-0000A09F0000}"/>
    <cellStyle name="20% - Accent1 4 4 2 2 4 6" xfId="41030" xr:uid="{00000000-0005-0000-0000-0000A19F0000}"/>
    <cellStyle name="20% - Accent1 4 4 2 2 4 6 2" xfId="41031" xr:uid="{00000000-0005-0000-0000-0000A29F0000}"/>
    <cellStyle name="20% - Accent1 4 4 2 2 4 6 2 2" xfId="41032" xr:uid="{00000000-0005-0000-0000-0000A39F0000}"/>
    <cellStyle name="20% - Accent1 4 4 2 2 4 6 2 2 2" xfId="41033" xr:uid="{00000000-0005-0000-0000-0000A49F0000}"/>
    <cellStyle name="20% - Accent1 4 4 2 2 4 6 2 3" xfId="41034" xr:uid="{00000000-0005-0000-0000-0000A59F0000}"/>
    <cellStyle name="20% - Accent1 4 4 2 2 4 6 3" xfId="41035" xr:uid="{00000000-0005-0000-0000-0000A69F0000}"/>
    <cellStyle name="20% - Accent1 4 4 2 2 4 6 3 2" xfId="41036" xr:uid="{00000000-0005-0000-0000-0000A79F0000}"/>
    <cellStyle name="20% - Accent1 4 4 2 2 4 6 4" xfId="41037" xr:uid="{00000000-0005-0000-0000-0000A89F0000}"/>
    <cellStyle name="20% - Accent1 4 4 2 2 4 7" xfId="41038" xr:uid="{00000000-0005-0000-0000-0000A99F0000}"/>
    <cellStyle name="20% - Accent1 4 4 2 2 4 7 2" xfId="41039" xr:uid="{00000000-0005-0000-0000-0000AA9F0000}"/>
    <cellStyle name="20% - Accent1 4 4 2 2 4 7 2 2" xfId="41040" xr:uid="{00000000-0005-0000-0000-0000AB9F0000}"/>
    <cellStyle name="20% - Accent1 4 4 2 2 4 7 3" xfId="41041" xr:uid="{00000000-0005-0000-0000-0000AC9F0000}"/>
    <cellStyle name="20% - Accent1 4 4 2 2 4 8" xfId="41042" xr:uid="{00000000-0005-0000-0000-0000AD9F0000}"/>
    <cellStyle name="20% - Accent1 4 4 2 2 4 8 2" xfId="41043" xr:uid="{00000000-0005-0000-0000-0000AE9F0000}"/>
    <cellStyle name="20% - Accent1 4 4 2 2 4 8 2 2" xfId="41044" xr:uid="{00000000-0005-0000-0000-0000AF9F0000}"/>
    <cellStyle name="20% - Accent1 4 4 2 2 4 8 3" xfId="41045" xr:uid="{00000000-0005-0000-0000-0000B09F0000}"/>
    <cellStyle name="20% - Accent1 4 4 2 2 4 9" xfId="41046" xr:uid="{00000000-0005-0000-0000-0000B19F0000}"/>
    <cellStyle name="20% - Accent1 4 4 2 2 4 9 2" xfId="41047" xr:uid="{00000000-0005-0000-0000-0000B29F0000}"/>
    <cellStyle name="20% - Accent1 4 4 2 2 5" xfId="41048" xr:uid="{00000000-0005-0000-0000-0000B39F0000}"/>
    <cellStyle name="20% - Accent1 4 4 2 2 5 2" xfId="41049" xr:uid="{00000000-0005-0000-0000-0000B49F0000}"/>
    <cellStyle name="20% - Accent1 4 4 2 2 5 2 2" xfId="41050" xr:uid="{00000000-0005-0000-0000-0000B59F0000}"/>
    <cellStyle name="20% - Accent1 4 4 2 2 5 2 2 2" xfId="41051" xr:uid="{00000000-0005-0000-0000-0000B69F0000}"/>
    <cellStyle name="20% - Accent1 4 4 2 2 5 2 2 2 2" xfId="41052" xr:uid="{00000000-0005-0000-0000-0000B79F0000}"/>
    <cellStyle name="20% - Accent1 4 4 2 2 5 2 2 3" xfId="41053" xr:uid="{00000000-0005-0000-0000-0000B89F0000}"/>
    <cellStyle name="20% - Accent1 4 4 2 2 5 2 3" xfId="41054" xr:uid="{00000000-0005-0000-0000-0000B99F0000}"/>
    <cellStyle name="20% - Accent1 4 4 2 2 5 2 3 2" xfId="41055" xr:uid="{00000000-0005-0000-0000-0000BA9F0000}"/>
    <cellStyle name="20% - Accent1 4 4 2 2 5 2 4" xfId="41056" xr:uid="{00000000-0005-0000-0000-0000BB9F0000}"/>
    <cellStyle name="20% - Accent1 4 4 2 2 5 3" xfId="41057" xr:uid="{00000000-0005-0000-0000-0000BC9F0000}"/>
    <cellStyle name="20% - Accent1 4 4 2 2 5 3 2" xfId="41058" xr:uid="{00000000-0005-0000-0000-0000BD9F0000}"/>
    <cellStyle name="20% - Accent1 4 4 2 2 5 3 2 2" xfId="41059" xr:uid="{00000000-0005-0000-0000-0000BE9F0000}"/>
    <cellStyle name="20% - Accent1 4 4 2 2 5 3 2 2 2" xfId="41060" xr:uid="{00000000-0005-0000-0000-0000BF9F0000}"/>
    <cellStyle name="20% - Accent1 4 4 2 2 5 3 2 3" xfId="41061" xr:uid="{00000000-0005-0000-0000-0000C09F0000}"/>
    <cellStyle name="20% - Accent1 4 4 2 2 5 3 3" xfId="41062" xr:uid="{00000000-0005-0000-0000-0000C19F0000}"/>
    <cellStyle name="20% - Accent1 4 4 2 2 5 3 3 2" xfId="41063" xr:uid="{00000000-0005-0000-0000-0000C29F0000}"/>
    <cellStyle name="20% - Accent1 4 4 2 2 5 3 4" xfId="41064" xr:uid="{00000000-0005-0000-0000-0000C39F0000}"/>
    <cellStyle name="20% - Accent1 4 4 2 2 5 4" xfId="41065" xr:uid="{00000000-0005-0000-0000-0000C49F0000}"/>
    <cellStyle name="20% - Accent1 4 4 2 2 5 4 2" xfId="41066" xr:uid="{00000000-0005-0000-0000-0000C59F0000}"/>
    <cellStyle name="20% - Accent1 4 4 2 2 5 4 2 2" xfId="41067" xr:uid="{00000000-0005-0000-0000-0000C69F0000}"/>
    <cellStyle name="20% - Accent1 4 4 2 2 5 4 2 2 2" xfId="41068" xr:uid="{00000000-0005-0000-0000-0000C79F0000}"/>
    <cellStyle name="20% - Accent1 4 4 2 2 5 4 2 3" xfId="41069" xr:uid="{00000000-0005-0000-0000-0000C89F0000}"/>
    <cellStyle name="20% - Accent1 4 4 2 2 5 4 3" xfId="41070" xr:uid="{00000000-0005-0000-0000-0000C99F0000}"/>
    <cellStyle name="20% - Accent1 4 4 2 2 5 4 3 2" xfId="41071" xr:uid="{00000000-0005-0000-0000-0000CA9F0000}"/>
    <cellStyle name="20% - Accent1 4 4 2 2 5 4 4" xfId="41072" xr:uid="{00000000-0005-0000-0000-0000CB9F0000}"/>
    <cellStyle name="20% - Accent1 4 4 2 2 5 5" xfId="41073" xr:uid="{00000000-0005-0000-0000-0000CC9F0000}"/>
    <cellStyle name="20% - Accent1 4 4 2 2 5 5 2" xfId="41074" xr:uid="{00000000-0005-0000-0000-0000CD9F0000}"/>
    <cellStyle name="20% - Accent1 4 4 2 2 5 5 2 2" xfId="41075" xr:uid="{00000000-0005-0000-0000-0000CE9F0000}"/>
    <cellStyle name="20% - Accent1 4 4 2 2 5 5 3" xfId="41076" xr:uid="{00000000-0005-0000-0000-0000CF9F0000}"/>
    <cellStyle name="20% - Accent1 4 4 2 2 5 6" xfId="41077" xr:uid="{00000000-0005-0000-0000-0000D09F0000}"/>
    <cellStyle name="20% - Accent1 4 4 2 2 5 6 2" xfId="41078" xr:uid="{00000000-0005-0000-0000-0000D19F0000}"/>
    <cellStyle name="20% - Accent1 4 4 2 2 5 6 2 2" xfId="41079" xr:uid="{00000000-0005-0000-0000-0000D29F0000}"/>
    <cellStyle name="20% - Accent1 4 4 2 2 5 6 3" xfId="41080" xr:uid="{00000000-0005-0000-0000-0000D39F0000}"/>
    <cellStyle name="20% - Accent1 4 4 2 2 5 7" xfId="41081" xr:uid="{00000000-0005-0000-0000-0000D49F0000}"/>
    <cellStyle name="20% - Accent1 4 4 2 2 5 7 2" xfId="41082" xr:uid="{00000000-0005-0000-0000-0000D59F0000}"/>
    <cellStyle name="20% - Accent1 4 4 2 2 5 8" xfId="41083" xr:uid="{00000000-0005-0000-0000-0000D69F0000}"/>
    <cellStyle name="20% - Accent1 4 4 2 2 5 8 2" xfId="41084" xr:uid="{00000000-0005-0000-0000-0000D79F0000}"/>
    <cellStyle name="20% - Accent1 4 4 2 2 5 9" xfId="41085" xr:uid="{00000000-0005-0000-0000-0000D89F0000}"/>
    <cellStyle name="20% - Accent1 4 4 2 2 6" xfId="41086" xr:uid="{00000000-0005-0000-0000-0000D99F0000}"/>
    <cellStyle name="20% - Accent1 4 4 2 2 6 2" xfId="41087" xr:uid="{00000000-0005-0000-0000-0000DA9F0000}"/>
    <cellStyle name="20% - Accent1 4 4 2 2 6 2 2" xfId="41088" xr:uid="{00000000-0005-0000-0000-0000DB9F0000}"/>
    <cellStyle name="20% - Accent1 4 4 2 2 6 2 2 2" xfId="41089" xr:uid="{00000000-0005-0000-0000-0000DC9F0000}"/>
    <cellStyle name="20% - Accent1 4 4 2 2 6 2 2 2 2" xfId="41090" xr:uid="{00000000-0005-0000-0000-0000DD9F0000}"/>
    <cellStyle name="20% - Accent1 4 4 2 2 6 2 2 3" xfId="41091" xr:uid="{00000000-0005-0000-0000-0000DE9F0000}"/>
    <cellStyle name="20% - Accent1 4 4 2 2 6 2 3" xfId="41092" xr:uid="{00000000-0005-0000-0000-0000DF9F0000}"/>
    <cellStyle name="20% - Accent1 4 4 2 2 6 2 3 2" xfId="41093" xr:uid="{00000000-0005-0000-0000-0000E09F0000}"/>
    <cellStyle name="20% - Accent1 4 4 2 2 6 2 4" xfId="41094" xr:uid="{00000000-0005-0000-0000-0000E19F0000}"/>
    <cellStyle name="20% - Accent1 4 4 2 2 6 3" xfId="41095" xr:uid="{00000000-0005-0000-0000-0000E29F0000}"/>
    <cellStyle name="20% - Accent1 4 4 2 2 6 3 2" xfId="41096" xr:uid="{00000000-0005-0000-0000-0000E39F0000}"/>
    <cellStyle name="20% - Accent1 4 4 2 2 6 3 2 2" xfId="41097" xr:uid="{00000000-0005-0000-0000-0000E49F0000}"/>
    <cellStyle name="20% - Accent1 4 4 2 2 6 3 2 2 2" xfId="41098" xr:uid="{00000000-0005-0000-0000-0000E59F0000}"/>
    <cellStyle name="20% - Accent1 4 4 2 2 6 3 2 3" xfId="41099" xr:uid="{00000000-0005-0000-0000-0000E69F0000}"/>
    <cellStyle name="20% - Accent1 4 4 2 2 6 3 3" xfId="41100" xr:uid="{00000000-0005-0000-0000-0000E79F0000}"/>
    <cellStyle name="20% - Accent1 4 4 2 2 6 3 3 2" xfId="41101" xr:uid="{00000000-0005-0000-0000-0000E89F0000}"/>
    <cellStyle name="20% - Accent1 4 4 2 2 6 3 4" xfId="41102" xr:uid="{00000000-0005-0000-0000-0000E99F0000}"/>
    <cellStyle name="20% - Accent1 4 4 2 2 6 4" xfId="41103" xr:uid="{00000000-0005-0000-0000-0000EA9F0000}"/>
    <cellStyle name="20% - Accent1 4 4 2 2 6 4 2" xfId="41104" xr:uid="{00000000-0005-0000-0000-0000EB9F0000}"/>
    <cellStyle name="20% - Accent1 4 4 2 2 6 4 2 2" xfId="41105" xr:uid="{00000000-0005-0000-0000-0000EC9F0000}"/>
    <cellStyle name="20% - Accent1 4 4 2 2 6 4 2 2 2" xfId="41106" xr:uid="{00000000-0005-0000-0000-0000ED9F0000}"/>
    <cellStyle name="20% - Accent1 4 4 2 2 6 4 2 3" xfId="41107" xr:uid="{00000000-0005-0000-0000-0000EE9F0000}"/>
    <cellStyle name="20% - Accent1 4 4 2 2 6 4 3" xfId="41108" xr:uid="{00000000-0005-0000-0000-0000EF9F0000}"/>
    <cellStyle name="20% - Accent1 4 4 2 2 6 4 3 2" xfId="41109" xr:uid="{00000000-0005-0000-0000-0000F09F0000}"/>
    <cellStyle name="20% - Accent1 4 4 2 2 6 4 4" xfId="41110" xr:uid="{00000000-0005-0000-0000-0000F19F0000}"/>
    <cellStyle name="20% - Accent1 4 4 2 2 6 5" xfId="41111" xr:uid="{00000000-0005-0000-0000-0000F29F0000}"/>
    <cellStyle name="20% - Accent1 4 4 2 2 6 5 2" xfId="41112" xr:uid="{00000000-0005-0000-0000-0000F39F0000}"/>
    <cellStyle name="20% - Accent1 4 4 2 2 6 5 2 2" xfId="41113" xr:uid="{00000000-0005-0000-0000-0000F49F0000}"/>
    <cellStyle name="20% - Accent1 4 4 2 2 6 5 3" xfId="41114" xr:uid="{00000000-0005-0000-0000-0000F59F0000}"/>
    <cellStyle name="20% - Accent1 4 4 2 2 6 6" xfId="41115" xr:uid="{00000000-0005-0000-0000-0000F69F0000}"/>
    <cellStyle name="20% - Accent1 4 4 2 2 6 6 2" xfId="41116" xr:uid="{00000000-0005-0000-0000-0000F79F0000}"/>
    <cellStyle name="20% - Accent1 4 4 2 2 6 6 2 2" xfId="41117" xr:uid="{00000000-0005-0000-0000-0000F89F0000}"/>
    <cellStyle name="20% - Accent1 4 4 2 2 6 6 3" xfId="41118" xr:uid="{00000000-0005-0000-0000-0000F99F0000}"/>
    <cellStyle name="20% - Accent1 4 4 2 2 6 7" xfId="41119" xr:uid="{00000000-0005-0000-0000-0000FA9F0000}"/>
    <cellStyle name="20% - Accent1 4 4 2 2 6 7 2" xfId="41120" xr:uid="{00000000-0005-0000-0000-0000FB9F0000}"/>
    <cellStyle name="20% - Accent1 4 4 2 2 6 8" xfId="41121" xr:uid="{00000000-0005-0000-0000-0000FC9F0000}"/>
    <cellStyle name="20% - Accent1 4 4 2 2 6 8 2" xfId="41122" xr:uid="{00000000-0005-0000-0000-0000FD9F0000}"/>
    <cellStyle name="20% - Accent1 4 4 2 2 6 9" xfId="41123" xr:uid="{00000000-0005-0000-0000-0000FE9F0000}"/>
    <cellStyle name="20% - Accent1 4 4 2 2 7" xfId="41124" xr:uid="{00000000-0005-0000-0000-0000FF9F0000}"/>
    <cellStyle name="20% - Accent1 4 4 2 2 7 2" xfId="41125" xr:uid="{00000000-0005-0000-0000-000000A00000}"/>
    <cellStyle name="20% - Accent1 4 4 2 2 7 2 2" xfId="41126" xr:uid="{00000000-0005-0000-0000-000001A00000}"/>
    <cellStyle name="20% - Accent1 4 4 2 2 7 2 2 2" xfId="41127" xr:uid="{00000000-0005-0000-0000-000002A00000}"/>
    <cellStyle name="20% - Accent1 4 4 2 2 7 2 3" xfId="41128" xr:uid="{00000000-0005-0000-0000-000003A00000}"/>
    <cellStyle name="20% - Accent1 4 4 2 2 7 3" xfId="41129" xr:uid="{00000000-0005-0000-0000-000004A00000}"/>
    <cellStyle name="20% - Accent1 4 4 2 2 7 3 2" xfId="41130" xr:uid="{00000000-0005-0000-0000-000005A00000}"/>
    <cellStyle name="20% - Accent1 4 4 2 2 7 4" xfId="41131" xr:uid="{00000000-0005-0000-0000-000006A00000}"/>
    <cellStyle name="20% - Accent1 4 4 2 2 8" xfId="41132" xr:uid="{00000000-0005-0000-0000-000007A00000}"/>
    <cellStyle name="20% - Accent1 4 4 2 2 8 2" xfId="41133" xr:uid="{00000000-0005-0000-0000-000008A00000}"/>
    <cellStyle name="20% - Accent1 4 4 2 2 8 2 2" xfId="41134" xr:uid="{00000000-0005-0000-0000-000009A00000}"/>
    <cellStyle name="20% - Accent1 4 4 2 2 8 2 2 2" xfId="41135" xr:uid="{00000000-0005-0000-0000-00000AA00000}"/>
    <cellStyle name="20% - Accent1 4 4 2 2 8 2 3" xfId="41136" xr:uid="{00000000-0005-0000-0000-00000BA00000}"/>
    <cellStyle name="20% - Accent1 4 4 2 2 8 3" xfId="41137" xr:uid="{00000000-0005-0000-0000-00000CA00000}"/>
    <cellStyle name="20% - Accent1 4 4 2 2 8 3 2" xfId="41138" xr:uid="{00000000-0005-0000-0000-00000DA00000}"/>
    <cellStyle name="20% - Accent1 4 4 2 2 8 4" xfId="41139" xr:uid="{00000000-0005-0000-0000-00000EA00000}"/>
    <cellStyle name="20% - Accent1 4 4 2 2 9" xfId="41140" xr:uid="{00000000-0005-0000-0000-00000FA00000}"/>
    <cellStyle name="20% - Accent1 4 4 2 2 9 2" xfId="41141" xr:uid="{00000000-0005-0000-0000-000010A00000}"/>
    <cellStyle name="20% - Accent1 4 4 2 2 9 2 2" xfId="41142" xr:uid="{00000000-0005-0000-0000-000011A00000}"/>
    <cellStyle name="20% - Accent1 4 4 2 2 9 2 2 2" xfId="41143" xr:uid="{00000000-0005-0000-0000-000012A00000}"/>
    <cellStyle name="20% - Accent1 4 4 2 2 9 2 3" xfId="41144" xr:uid="{00000000-0005-0000-0000-000013A00000}"/>
    <cellStyle name="20% - Accent1 4 4 2 2 9 3" xfId="41145" xr:uid="{00000000-0005-0000-0000-000014A00000}"/>
    <cellStyle name="20% - Accent1 4 4 2 2 9 3 2" xfId="41146" xr:uid="{00000000-0005-0000-0000-000015A00000}"/>
    <cellStyle name="20% - Accent1 4 4 2 2 9 4" xfId="41147" xr:uid="{00000000-0005-0000-0000-000016A00000}"/>
    <cellStyle name="20% - Accent1 4 4 2 3" xfId="41148" xr:uid="{00000000-0005-0000-0000-000017A00000}"/>
    <cellStyle name="20% - Accent1 4 4 2 3 10" xfId="41149" xr:uid="{00000000-0005-0000-0000-000018A00000}"/>
    <cellStyle name="20% - Accent1 4 4 2 3 10 2" xfId="41150" xr:uid="{00000000-0005-0000-0000-000019A00000}"/>
    <cellStyle name="20% - Accent1 4 4 2 3 11" xfId="41151" xr:uid="{00000000-0005-0000-0000-00001AA00000}"/>
    <cellStyle name="20% - Accent1 4 4 2 3 2" xfId="41152" xr:uid="{00000000-0005-0000-0000-00001BA00000}"/>
    <cellStyle name="20% - Accent1 4 4 2 3 2 2" xfId="41153" xr:uid="{00000000-0005-0000-0000-00001CA00000}"/>
    <cellStyle name="20% - Accent1 4 4 2 3 2 2 2" xfId="41154" xr:uid="{00000000-0005-0000-0000-00001DA00000}"/>
    <cellStyle name="20% - Accent1 4 4 2 3 2 2 2 2" xfId="41155" xr:uid="{00000000-0005-0000-0000-00001EA00000}"/>
    <cellStyle name="20% - Accent1 4 4 2 3 2 2 2 2 2" xfId="41156" xr:uid="{00000000-0005-0000-0000-00001FA00000}"/>
    <cellStyle name="20% - Accent1 4 4 2 3 2 2 2 3" xfId="41157" xr:uid="{00000000-0005-0000-0000-000020A00000}"/>
    <cellStyle name="20% - Accent1 4 4 2 3 2 2 3" xfId="41158" xr:uid="{00000000-0005-0000-0000-000021A00000}"/>
    <cellStyle name="20% - Accent1 4 4 2 3 2 2 3 2" xfId="41159" xr:uid="{00000000-0005-0000-0000-000022A00000}"/>
    <cellStyle name="20% - Accent1 4 4 2 3 2 2 4" xfId="41160" xr:uid="{00000000-0005-0000-0000-000023A00000}"/>
    <cellStyle name="20% - Accent1 4 4 2 3 2 3" xfId="41161" xr:uid="{00000000-0005-0000-0000-000024A00000}"/>
    <cellStyle name="20% - Accent1 4 4 2 3 2 3 2" xfId="41162" xr:uid="{00000000-0005-0000-0000-000025A00000}"/>
    <cellStyle name="20% - Accent1 4 4 2 3 2 3 2 2" xfId="41163" xr:uid="{00000000-0005-0000-0000-000026A00000}"/>
    <cellStyle name="20% - Accent1 4 4 2 3 2 3 2 2 2" xfId="41164" xr:uid="{00000000-0005-0000-0000-000027A00000}"/>
    <cellStyle name="20% - Accent1 4 4 2 3 2 3 2 3" xfId="41165" xr:uid="{00000000-0005-0000-0000-000028A00000}"/>
    <cellStyle name="20% - Accent1 4 4 2 3 2 3 3" xfId="41166" xr:uid="{00000000-0005-0000-0000-000029A00000}"/>
    <cellStyle name="20% - Accent1 4 4 2 3 2 3 3 2" xfId="41167" xr:uid="{00000000-0005-0000-0000-00002AA00000}"/>
    <cellStyle name="20% - Accent1 4 4 2 3 2 3 4" xfId="41168" xr:uid="{00000000-0005-0000-0000-00002BA00000}"/>
    <cellStyle name="20% - Accent1 4 4 2 3 2 4" xfId="41169" xr:uid="{00000000-0005-0000-0000-00002CA00000}"/>
    <cellStyle name="20% - Accent1 4 4 2 3 2 4 2" xfId="41170" xr:uid="{00000000-0005-0000-0000-00002DA00000}"/>
    <cellStyle name="20% - Accent1 4 4 2 3 2 4 2 2" xfId="41171" xr:uid="{00000000-0005-0000-0000-00002EA00000}"/>
    <cellStyle name="20% - Accent1 4 4 2 3 2 4 2 2 2" xfId="41172" xr:uid="{00000000-0005-0000-0000-00002FA00000}"/>
    <cellStyle name="20% - Accent1 4 4 2 3 2 4 2 3" xfId="41173" xr:uid="{00000000-0005-0000-0000-000030A00000}"/>
    <cellStyle name="20% - Accent1 4 4 2 3 2 4 3" xfId="41174" xr:uid="{00000000-0005-0000-0000-000031A00000}"/>
    <cellStyle name="20% - Accent1 4 4 2 3 2 4 3 2" xfId="41175" xr:uid="{00000000-0005-0000-0000-000032A00000}"/>
    <cellStyle name="20% - Accent1 4 4 2 3 2 4 4" xfId="41176" xr:uid="{00000000-0005-0000-0000-000033A00000}"/>
    <cellStyle name="20% - Accent1 4 4 2 3 2 5" xfId="41177" xr:uid="{00000000-0005-0000-0000-000034A00000}"/>
    <cellStyle name="20% - Accent1 4 4 2 3 2 5 2" xfId="41178" xr:uid="{00000000-0005-0000-0000-000035A00000}"/>
    <cellStyle name="20% - Accent1 4 4 2 3 2 5 2 2" xfId="41179" xr:uid="{00000000-0005-0000-0000-000036A00000}"/>
    <cellStyle name="20% - Accent1 4 4 2 3 2 5 3" xfId="41180" xr:uid="{00000000-0005-0000-0000-000037A00000}"/>
    <cellStyle name="20% - Accent1 4 4 2 3 2 6" xfId="41181" xr:uid="{00000000-0005-0000-0000-000038A00000}"/>
    <cellStyle name="20% - Accent1 4 4 2 3 2 6 2" xfId="41182" xr:uid="{00000000-0005-0000-0000-000039A00000}"/>
    <cellStyle name="20% - Accent1 4 4 2 3 2 6 2 2" xfId="41183" xr:uid="{00000000-0005-0000-0000-00003AA00000}"/>
    <cellStyle name="20% - Accent1 4 4 2 3 2 6 3" xfId="41184" xr:uid="{00000000-0005-0000-0000-00003BA00000}"/>
    <cellStyle name="20% - Accent1 4 4 2 3 2 7" xfId="41185" xr:uid="{00000000-0005-0000-0000-00003CA00000}"/>
    <cellStyle name="20% - Accent1 4 4 2 3 2 7 2" xfId="41186" xr:uid="{00000000-0005-0000-0000-00003DA00000}"/>
    <cellStyle name="20% - Accent1 4 4 2 3 2 8" xfId="41187" xr:uid="{00000000-0005-0000-0000-00003EA00000}"/>
    <cellStyle name="20% - Accent1 4 4 2 3 2 8 2" xfId="41188" xr:uid="{00000000-0005-0000-0000-00003FA00000}"/>
    <cellStyle name="20% - Accent1 4 4 2 3 2 9" xfId="41189" xr:uid="{00000000-0005-0000-0000-000040A00000}"/>
    <cellStyle name="20% - Accent1 4 4 2 3 3" xfId="41190" xr:uid="{00000000-0005-0000-0000-000041A00000}"/>
    <cellStyle name="20% - Accent1 4 4 2 3 3 2" xfId="41191" xr:uid="{00000000-0005-0000-0000-000042A00000}"/>
    <cellStyle name="20% - Accent1 4 4 2 3 3 2 2" xfId="41192" xr:uid="{00000000-0005-0000-0000-000043A00000}"/>
    <cellStyle name="20% - Accent1 4 4 2 3 3 2 2 2" xfId="41193" xr:uid="{00000000-0005-0000-0000-000044A00000}"/>
    <cellStyle name="20% - Accent1 4 4 2 3 3 2 2 2 2" xfId="41194" xr:uid="{00000000-0005-0000-0000-000045A00000}"/>
    <cellStyle name="20% - Accent1 4 4 2 3 3 2 2 3" xfId="41195" xr:uid="{00000000-0005-0000-0000-000046A00000}"/>
    <cellStyle name="20% - Accent1 4 4 2 3 3 2 3" xfId="41196" xr:uid="{00000000-0005-0000-0000-000047A00000}"/>
    <cellStyle name="20% - Accent1 4 4 2 3 3 2 3 2" xfId="41197" xr:uid="{00000000-0005-0000-0000-000048A00000}"/>
    <cellStyle name="20% - Accent1 4 4 2 3 3 2 4" xfId="41198" xr:uid="{00000000-0005-0000-0000-000049A00000}"/>
    <cellStyle name="20% - Accent1 4 4 2 3 3 3" xfId="41199" xr:uid="{00000000-0005-0000-0000-00004AA00000}"/>
    <cellStyle name="20% - Accent1 4 4 2 3 3 3 2" xfId="41200" xr:uid="{00000000-0005-0000-0000-00004BA00000}"/>
    <cellStyle name="20% - Accent1 4 4 2 3 3 3 2 2" xfId="41201" xr:uid="{00000000-0005-0000-0000-00004CA00000}"/>
    <cellStyle name="20% - Accent1 4 4 2 3 3 3 2 2 2" xfId="41202" xr:uid="{00000000-0005-0000-0000-00004DA00000}"/>
    <cellStyle name="20% - Accent1 4 4 2 3 3 3 2 3" xfId="41203" xr:uid="{00000000-0005-0000-0000-00004EA00000}"/>
    <cellStyle name="20% - Accent1 4 4 2 3 3 3 3" xfId="41204" xr:uid="{00000000-0005-0000-0000-00004FA00000}"/>
    <cellStyle name="20% - Accent1 4 4 2 3 3 3 3 2" xfId="41205" xr:uid="{00000000-0005-0000-0000-000050A00000}"/>
    <cellStyle name="20% - Accent1 4 4 2 3 3 3 4" xfId="41206" xr:uid="{00000000-0005-0000-0000-000051A00000}"/>
    <cellStyle name="20% - Accent1 4 4 2 3 3 4" xfId="41207" xr:uid="{00000000-0005-0000-0000-000052A00000}"/>
    <cellStyle name="20% - Accent1 4 4 2 3 3 4 2" xfId="41208" xr:uid="{00000000-0005-0000-0000-000053A00000}"/>
    <cellStyle name="20% - Accent1 4 4 2 3 3 4 2 2" xfId="41209" xr:uid="{00000000-0005-0000-0000-000054A00000}"/>
    <cellStyle name="20% - Accent1 4 4 2 3 3 4 2 2 2" xfId="41210" xr:uid="{00000000-0005-0000-0000-000055A00000}"/>
    <cellStyle name="20% - Accent1 4 4 2 3 3 4 2 3" xfId="41211" xr:uid="{00000000-0005-0000-0000-000056A00000}"/>
    <cellStyle name="20% - Accent1 4 4 2 3 3 4 3" xfId="41212" xr:uid="{00000000-0005-0000-0000-000057A00000}"/>
    <cellStyle name="20% - Accent1 4 4 2 3 3 4 3 2" xfId="41213" xr:uid="{00000000-0005-0000-0000-000058A00000}"/>
    <cellStyle name="20% - Accent1 4 4 2 3 3 4 4" xfId="41214" xr:uid="{00000000-0005-0000-0000-000059A00000}"/>
    <cellStyle name="20% - Accent1 4 4 2 3 3 5" xfId="41215" xr:uid="{00000000-0005-0000-0000-00005AA00000}"/>
    <cellStyle name="20% - Accent1 4 4 2 3 3 5 2" xfId="41216" xr:uid="{00000000-0005-0000-0000-00005BA00000}"/>
    <cellStyle name="20% - Accent1 4 4 2 3 3 5 2 2" xfId="41217" xr:uid="{00000000-0005-0000-0000-00005CA00000}"/>
    <cellStyle name="20% - Accent1 4 4 2 3 3 5 3" xfId="41218" xr:uid="{00000000-0005-0000-0000-00005DA00000}"/>
    <cellStyle name="20% - Accent1 4 4 2 3 3 6" xfId="41219" xr:uid="{00000000-0005-0000-0000-00005EA00000}"/>
    <cellStyle name="20% - Accent1 4 4 2 3 3 6 2" xfId="41220" xr:uid="{00000000-0005-0000-0000-00005FA00000}"/>
    <cellStyle name="20% - Accent1 4 4 2 3 3 6 2 2" xfId="41221" xr:uid="{00000000-0005-0000-0000-000060A00000}"/>
    <cellStyle name="20% - Accent1 4 4 2 3 3 6 3" xfId="41222" xr:uid="{00000000-0005-0000-0000-000061A00000}"/>
    <cellStyle name="20% - Accent1 4 4 2 3 3 7" xfId="41223" xr:uid="{00000000-0005-0000-0000-000062A00000}"/>
    <cellStyle name="20% - Accent1 4 4 2 3 3 7 2" xfId="41224" xr:uid="{00000000-0005-0000-0000-000063A00000}"/>
    <cellStyle name="20% - Accent1 4 4 2 3 3 8" xfId="41225" xr:uid="{00000000-0005-0000-0000-000064A00000}"/>
    <cellStyle name="20% - Accent1 4 4 2 3 3 8 2" xfId="41226" xr:uid="{00000000-0005-0000-0000-000065A00000}"/>
    <cellStyle name="20% - Accent1 4 4 2 3 3 9" xfId="41227" xr:uid="{00000000-0005-0000-0000-000066A00000}"/>
    <cellStyle name="20% - Accent1 4 4 2 3 4" xfId="41228" xr:uid="{00000000-0005-0000-0000-000067A00000}"/>
    <cellStyle name="20% - Accent1 4 4 2 3 4 2" xfId="41229" xr:uid="{00000000-0005-0000-0000-000068A00000}"/>
    <cellStyle name="20% - Accent1 4 4 2 3 4 2 2" xfId="41230" xr:uid="{00000000-0005-0000-0000-000069A00000}"/>
    <cellStyle name="20% - Accent1 4 4 2 3 4 2 2 2" xfId="41231" xr:uid="{00000000-0005-0000-0000-00006AA00000}"/>
    <cellStyle name="20% - Accent1 4 4 2 3 4 2 3" xfId="41232" xr:uid="{00000000-0005-0000-0000-00006BA00000}"/>
    <cellStyle name="20% - Accent1 4 4 2 3 4 3" xfId="41233" xr:uid="{00000000-0005-0000-0000-00006CA00000}"/>
    <cellStyle name="20% - Accent1 4 4 2 3 4 3 2" xfId="41234" xr:uid="{00000000-0005-0000-0000-00006DA00000}"/>
    <cellStyle name="20% - Accent1 4 4 2 3 4 4" xfId="41235" xr:uid="{00000000-0005-0000-0000-00006EA00000}"/>
    <cellStyle name="20% - Accent1 4 4 2 3 5" xfId="41236" xr:uid="{00000000-0005-0000-0000-00006FA00000}"/>
    <cellStyle name="20% - Accent1 4 4 2 3 5 2" xfId="41237" xr:uid="{00000000-0005-0000-0000-000070A00000}"/>
    <cellStyle name="20% - Accent1 4 4 2 3 5 2 2" xfId="41238" xr:uid="{00000000-0005-0000-0000-000071A00000}"/>
    <cellStyle name="20% - Accent1 4 4 2 3 5 2 2 2" xfId="41239" xr:uid="{00000000-0005-0000-0000-000072A00000}"/>
    <cellStyle name="20% - Accent1 4 4 2 3 5 2 3" xfId="41240" xr:uid="{00000000-0005-0000-0000-000073A00000}"/>
    <cellStyle name="20% - Accent1 4 4 2 3 5 3" xfId="41241" xr:uid="{00000000-0005-0000-0000-000074A00000}"/>
    <cellStyle name="20% - Accent1 4 4 2 3 5 3 2" xfId="41242" xr:uid="{00000000-0005-0000-0000-000075A00000}"/>
    <cellStyle name="20% - Accent1 4 4 2 3 5 4" xfId="41243" xr:uid="{00000000-0005-0000-0000-000076A00000}"/>
    <cellStyle name="20% - Accent1 4 4 2 3 6" xfId="41244" xr:uid="{00000000-0005-0000-0000-000077A00000}"/>
    <cellStyle name="20% - Accent1 4 4 2 3 6 2" xfId="41245" xr:uid="{00000000-0005-0000-0000-000078A00000}"/>
    <cellStyle name="20% - Accent1 4 4 2 3 6 2 2" xfId="41246" xr:uid="{00000000-0005-0000-0000-000079A00000}"/>
    <cellStyle name="20% - Accent1 4 4 2 3 6 2 2 2" xfId="41247" xr:uid="{00000000-0005-0000-0000-00007AA00000}"/>
    <cellStyle name="20% - Accent1 4 4 2 3 6 2 3" xfId="41248" xr:uid="{00000000-0005-0000-0000-00007BA00000}"/>
    <cellStyle name="20% - Accent1 4 4 2 3 6 3" xfId="41249" xr:uid="{00000000-0005-0000-0000-00007CA00000}"/>
    <cellStyle name="20% - Accent1 4 4 2 3 6 3 2" xfId="41250" xr:uid="{00000000-0005-0000-0000-00007DA00000}"/>
    <cellStyle name="20% - Accent1 4 4 2 3 6 4" xfId="41251" xr:uid="{00000000-0005-0000-0000-00007EA00000}"/>
    <cellStyle name="20% - Accent1 4 4 2 3 7" xfId="41252" xr:uid="{00000000-0005-0000-0000-00007FA00000}"/>
    <cellStyle name="20% - Accent1 4 4 2 3 7 2" xfId="41253" xr:uid="{00000000-0005-0000-0000-000080A00000}"/>
    <cellStyle name="20% - Accent1 4 4 2 3 7 2 2" xfId="41254" xr:uid="{00000000-0005-0000-0000-000081A00000}"/>
    <cellStyle name="20% - Accent1 4 4 2 3 7 3" xfId="41255" xr:uid="{00000000-0005-0000-0000-000082A00000}"/>
    <cellStyle name="20% - Accent1 4 4 2 3 8" xfId="41256" xr:uid="{00000000-0005-0000-0000-000083A00000}"/>
    <cellStyle name="20% - Accent1 4 4 2 3 8 2" xfId="41257" xr:uid="{00000000-0005-0000-0000-000084A00000}"/>
    <cellStyle name="20% - Accent1 4 4 2 3 8 2 2" xfId="41258" xr:uid="{00000000-0005-0000-0000-000085A00000}"/>
    <cellStyle name="20% - Accent1 4 4 2 3 8 3" xfId="41259" xr:uid="{00000000-0005-0000-0000-000086A00000}"/>
    <cellStyle name="20% - Accent1 4 4 2 3 9" xfId="41260" xr:uid="{00000000-0005-0000-0000-000087A00000}"/>
    <cellStyle name="20% - Accent1 4 4 2 3 9 2" xfId="41261" xr:uid="{00000000-0005-0000-0000-000088A00000}"/>
    <cellStyle name="20% - Accent1 4 4 2 4" xfId="41262" xr:uid="{00000000-0005-0000-0000-000089A00000}"/>
    <cellStyle name="20% - Accent1 4 4 2 4 10" xfId="41263" xr:uid="{00000000-0005-0000-0000-00008AA00000}"/>
    <cellStyle name="20% - Accent1 4 4 2 4 10 2" xfId="41264" xr:uid="{00000000-0005-0000-0000-00008BA00000}"/>
    <cellStyle name="20% - Accent1 4 4 2 4 11" xfId="41265" xr:uid="{00000000-0005-0000-0000-00008CA00000}"/>
    <cellStyle name="20% - Accent1 4 4 2 4 2" xfId="41266" xr:uid="{00000000-0005-0000-0000-00008DA00000}"/>
    <cellStyle name="20% - Accent1 4 4 2 4 2 2" xfId="41267" xr:uid="{00000000-0005-0000-0000-00008EA00000}"/>
    <cellStyle name="20% - Accent1 4 4 2 4 2 2 2" xfId="41268" xr:uid="{00000000-0005-0000-0000-00008FA00000}"/>
    <cellStyle name="20% - Accent1 4 4 2 4 2 2 2 2" xfId="41269" xr:uid="{00000000-0005-0000-0000-000090A00000}"/>
    <cellStyle name="20% - Accent1 4 4 2 4 2 2 2 2 2" xfId="41270" xr:uid="{00000000-0005-0000-0000-000091A00000}"/>
    <cellStyle name="20% - Accent1 4 4 2 4 2 2 2 3" xfId="41271" xr:uid="{00000000-0005-0000-0000-000092A00000}"/>
    <cellStyle name="20% - Accent1 4 4 2 4 2 2 3" xfId="41272" xr:uid="{00000000-0005-0000-0000-000093A00000}"/>
    <cellStyle name="20% - Accent1 4 4 2 4 2 2 3 2" xfId="41273" xr:uid="{00000000-0005-0000-0000-000094A00000}"/>
    <cellStyle name="20% - Accent1 4 4 2 4 2 2 4" xfId="41274" xr:uid="{00000000-0005-0000-0000-000095A00000}"/>
    <cellStyle name="20% - Accent1 4 4 2 4 2 3" xfId="41275" xr:uid="{00000000-0005-0000-0000-000096A00000}"/>
    <cellStyle name="20% - Accent1 4 4 2 4 2 3 2" xfId="41276" xr:uid="{00000000-0005-0000-0000-000097A00000}"/>
    <cellStyle name="20% - Accent1 4 4 2 4 2 3 2 2" xfId="41277" xr:uid="{00000000-0005-0000-0000-000098A00000}"/>
    <cellStyle name="20% - Accent1 4 4 2 4 2 3 2 2 2" xfId="41278" xr:uid="{00000000-0005-0000-0000-000099A00000}"/>
    <cellStyle name="20% - Accent1 4 4 2 4 2 3 2 3" xfId="41279" xr:uid="{00000000-0005-0000-0000-00009AA00000}"/>
    <cellStyle name="20% - Accent1 4 4 2 4 2 3 3" xfId="41280" xr:uid="{00000000-0005-0000-0000-00009BA00000}"/>
    <cellStyle name="20% - Accent1 4 4 2 4 2 3 3 2" xfId="41281" xr:uid="{00000000-0005-0000-0000-00009CA00000}"/>
    <cellStyle name="20% - Accent1 4 4 2 4 2 3 4" xfId="41282" xr:uid="{00000000-0005-0000-0000-00009DA00000}"/>
    <cellStyle name="20% - Accent1 4 4 2 4 2 4" xfId="41283" xr:uid="{00000000-0005-0000-0000-00009EA00000}"/>
    <cellStyle name="20% - Accent1 4 4 2 4 2 4 2" xfId="41284" xr:uid="{00000000-0005-0000-0000-00009FA00000}"/>
    <cellStyle name="20% - Accent1 4 4 2 4 2 4 2 2" xfId="41285" xr:uid="{00000000-0005-0000-0000-0000A0A00000}"/>
    <cellStyle name="20% - Accent1 4 4 2 4 2 4 2 2 2" xfId="41286" xr:uid="{00000000-0005-0000-0000-0000A1A00000}"/>
    <cellStyle name="20% - Accent1 4 4 2 4 2 4 2 3" xfId="41287" xr:uid="{00000000-0005-0000-0000-0000A2A00000}"/>
    <cellStyle name="20% - Accent1 4 4 2 4 2 4 3" xfId="41288" xr:uid="{00000000-0005-0000-0000-0000A3A00000}"/>
    <cellStyle name="20% - Accent1 4 4 2 4 2 4 3 2" xfId="41289" xr:uid="{00000000-0005-0000-0000-0000A4A00000}"/>
    <cellStyle name="20% - Accent1 4 4 2 4 2 4 4" xfId="41290" xr:uid="{00000000-0005-0000-0000-0000A5A00000}"/>
    <cellStyle name="20% - Accent1 4 4 2 4 2 5" xfId="41291" xr:uid="{00000000-0005-0000-0000-0000A6A00000}"/>
    <cellStyle name="20% - Accent1 4 4 2 4 2 5 2" xfId="41292" xr:uid="{00000000-0005-0000-0000-0000A7A00000}"/>
    <cellStyle name="20% - Accent1 4 4 2 4 2 5 2 2" xfId="41293" xr:uid="{00000000-0005-0000-0000-0000A8A00000}"/>
    <cellStyle name="20% - Accent1 4 4 2 4 2 5 3" xfId="41294" xr:uid="{00000000-0005-0000-0000-0000A9A00000}"/>
    <cellStyle name="20% - Accent1 4 4 2 4 2 6" xfId="41295" xr:uid="{00000000-0005-0000-0000-0000AAA00000}"/>
    <cellStyle name="20% - Accent1 4 4 2 4 2 6 2" xfId="41296" xr:uid="{00000000-0005-0000-0000-0000ABA00000}"/>
    <cellStyle name="20% - Accent1 4 4 2 4 2 6 2 2" xfId="41297" xr:uid="{00000000-0005-0000-0000-0000ACA00000}"/>
    <cellStyle name="20% - Accent1 4 4 2 4 2 6 3" xfId="41298" xr:uid="{00000000-0005-0000-0000-0000ADA00000}"/>
    <cellStyle name="20% - Accent1 4 4 2 4 2 7" xfId="41299" xr:uid="{00000000-0005-0000-0000-0000AEA00000}"/>
    <cellStyle name="20% - Accent1 4 4 2 4 2 7 2" xfId="41300" xr:uid="{00000000-0005-0000-0000-0000AFA00000}"/>
    <cellStyle name="20% - Accent1 4 4 2 4 2 8" xfId="41301" xr:uid="{00000000-0005-0000-0000-0000B0A00000}"/>
    <cellStyle name="20% - Accent1 4 4 2 4 2 8 2" xfId="41302" xr:uid="{00000000-0005-0000-0000-0000B1A00000}"/>
    <cellStyle name="20% - Accent1 4 4 2 4 2 9" xfId="41303" xr:uid="{00000000-0005-0000-0000-0000B2A00000}"/>
    <cellStyle name="20% - Accent1 4 4 2 4 3" xfId="41304" xr:uid="{00000000-0005-0000-0000-0000B3A00000}"/>
    <cellStyle name="20% - Accent1 4 4 2 4 3 2" xfId="41305" xr:uid="{00000000-0005-0000-0000-0000B4A00000}"/>
    <cellStyle name="20% - Accent1 4 4 2 4 3 2 2" xfId="41306" xr:uid="{00000000-0005-0000-0000-0000B5A00000}"/>
    <cellStyle name="20% - Accent1 4 4 2 4 3 2 2 2" xfId="41307" xr:uid="{00000000-0005-0000-0000-0000B6A00000}"/>
    <cellStyle name="20% - Accent1 4 4 2 4 3 2 2 2 2" xfId="41308" xr:uid="{00000000-0005-0000-0000-0000B7A00000}"/>
    <cellStyle name="20% - Accent1 4 4 2 4 3 2 2 3" xfId="41309" xr:uid="{00000000-0005-0000-0000-0000B8A00000}"/>
    <cellStyle name="20% - Accent1 4 4 2 4 3 2 3" xfId="41310" xr:uid="{00000000-0005-0000-0000-0000B9A00000}"/>
    <cellStyle name="20% - Accent1 4 4 2 4 3 2 3 2" xfId="41311" xr:uid="{00000000-0005-0000-0000-0000BAA00000}"/>
    <cellStyle name="20% - Accent1 4 4 2 4 3 2 4" xfId="41312" xr:uid="{00000000-0005-0000-0000-0000BBA00000}"/>
    <cellStyle name="20% - Accent1 4 4 2 4 3 3" xfId="41313" xr:uid="{00000000-0005-0000-0000-0000BCA00000}"/>
    <cellStyle name="20% - Accent1 4 4 2 4 3 3 2" xfId="41314" xr:uid="{00000000-0005-0000-0000-0000BDA00000}"/>
    <cellStyle name="20% - Accent1 4 4 2 4 3 3 2 2" xfId="41315" xr:uid="{00000000-0005-0000-0000-0000BEA00000}"/>
    <cellStyle name="20% - Accent1 4 4 2 4 3 3 2 2 2" xfId="41316" xr:uid="{00000000-0005-0000-0000-0000BFA00000}"/>
    <cellStyle name="20% - Accent1 4 4 2 4 3 3 2 3" xfId="41317" xr:uid="{00000000-0005-0000-0000-0000C0A00000}"/>
    <cellStyle name="20% - Accent1 4 4 2 4 3 3 3" xfId="41318" xr:uid="{00000000-0005-0000-0000-0000C1A00000}"/>
    <cellStyle name="20% - Accent1 4 4 2 4 3 3 3 2" xfId="41319" xr:uid="{00000000-0005-0000-0000-0000C2A00000}"/>
    <cellStyle name="20% - Accent1 4 4 2 4 3 3 4" xfId="41320" xr:uid="{00000000-0005-0000-0000-0000C3A00000}"/>
    <cellStyle name="20% - Accent1 4 4 2 4 3 4" xfId="41321" xr:uid="{00000000-0005-0000-0000-0000C4A00000}"/>
    <cellStyle name="20% - Accent1 4 4 2 4 3 4 2" xfId="41322" xr:uid="{00000000-0005-0000-0000-0000C5A00000}"/>
    <cellStyle name="20% - Accent1 4 4 2 4 3 4 2 2" xfId="41323" xr:uid="{00000000-0005-0000-0000-0000C6A00000}"/>
    <cellStyle name="20% - Accent1 4 4 2 4 3 4 2 2 2" xfId="41324" xr:uid="{00000000-0005-0000-0000-0000C7A00000}"/>
    <cellStyle name="20% - Accent1 4 4 2 4 3 4 2 3" xfId="41325" xr:uid="{00000000-0005-0000-0000-0000C8A00000}"/>
    <cellStyle name="20% - Accent1 4 4 2 4 3 4 3" xfId="41326" xr:uid="{00000000-0005-0000-0000-0000C9A00000}"/>
    <cellStyle name="20% - Accent1 4 4 2 4 3 4 3 2" xfId="41327" xr:uid="{00000000-0005-0000-0000-0000CAA00000}"/>
    <cellStyle name="20% - Accent1 4 4 2 4 3 4 4" xfId="41328" xr:uid="{00000000-0005-0000-0000-0000CBA00000}"/>
    <cellStyle name="20% - Accent1 4 4 2 4 3 5" xfId="41329" xr:uid="{00000000-0005-0000-0000-0000CCA00000}"/>
    <cellStyle name="20% - Accent1 4 4 2 4 3 5 2" xfId="41330" xr:uid="{00000000-0005-0000-0000-0000CDA00000}"/>
    <cellStyle name="20% - Accent1 4 4 2 4 3 5 2 2" xfId="41331" xr:uid="{00000000-0005-0000-0000-0000CEA00000}"/>
    <cellStyle name="20% - Accent1 4 4 2 4 3 5 3" xfId="41332" xr:uid="{00000000-0005-0000-0000-0000CFA00000}"/>
    <cellStyle name="20% - Accent1 4 4 2 4 3 6" xfId="41333" xr:uid="{00000000-0005-0000-0000-0000D0A00000}"/>
    <cellStyle name="20% - Accent1 4 4 2 4 3 6 2" xfId="41334" xr:uid="{00000000-0005-0000-0000-0000D1A00000}"/>
    <cellStyle name="20% - Accent1 4 4 2 4 3 6 2 2" xfId="41335" xr:uid="{00000000-0005-0000-0000-0000D2A00000}"/>
    <cellStyle name="20% - Accent1 4 4 2 4 3 6 3" xfId="41336" xr:uid="{00000000-0005-0000-0000-0000D3A00000}"/>
    <cellStyle name="20% - Accent1 4 4 2 4 3 7" xfId="41337" xr:uid="{00000000-0005-0000-0000-0000D4A00000}"/>
    <cellStyle name="20% - Accent1 4 4 2 4 3 7 2" xfId="41338" xr:uid="{00000000-0005-0000-0000-0000D5A00000}"/>
    <cellStyle name="20% - Accent1 4 4 2 4 3 8" xfId="41339" xr:uid="{00000000-0005-0000-0000-0000D6A00000}"/>
    <cellStyle name="20% - Accent1 4 4 2 4 3 8 2" xfId="41340" xr:uid="{00000000-0005-0000-0000-0000D7A00000}"/>
    <cellStyle name="20% - Accent1 4 4 2 4 3 9" xfId="41341" xr:uid="{00000000-0005-0000-0000-0000D8A00000}"/>
    <cellStyle name="20% - Accent1 4 4 2 4 4" xfId="41342" xr:uid="{00000000-0005-0000-0000-0000D9A00000}"/>
    <cellStyle name="20% - Accent1 4 4 2 4 4 2" xfId="41343" xr:uid="{00000000-0005-0000-0000-0000DAA00000}"/>
    <cellStyle name="20% - Accent1 4 4 2 4 4 2 2" xfId="41344" xr:uid="{00000000-0005-0000-0000-0000DBA00000}"/>
    <cellStyle name="20% - Accent1 4 4 2 4 4 2 2 2" xfId="41345" xr:uid="{00000000-0005-0000-0000-0000DCA00000}"/>
    <cellStyle name="20% - Accent1 4 4 2 4 4 2 3" xfId="41346" xr:uid="{00000000-0005-0000-0000-0000DDA00000}"/>
    <cellStyle name="20% - Accent1 4 4 2 4 4 3" xfId="41347" xr:uid="{00000000-0005-0000-0000-0000DEA00000}"/>
    <cellStyle name="20% - Accent1 4 4 2 4 4 3 2" xfId="41348" xr:uid="{00000000-0005-0000-0000-0000DFA00000}"/>
    <cellStyle name="20% - Accent1 4 4 2 4 4 4" xfId="41349" xr:uid="{00000000-0005-0000-0000-0000E0A00000}"/>
    <cellStyle name="20% - Accent1 4 4 2 4 5" xfId="41350" xr:uid="{00000000-0005-0000-0000-0000E1A00000}"/>
    <cellStyle name="20% - Accent1 4 4 2 4 5 2" xfId="41351" xr:uid="{00000000-0005-0000-0000-0000E2A00000}"/>
    <cellStyle name="20% - Accent1 4 4 2 4 5 2 2" xfId="41352" xr:uid="{00000000-0005-0000-0000-0000E3A00000}"/>
    <cellStyle name="20% - Accent1 4 4 2 4 5 2 2 2" xfId="41353" xr:uid="{00000000-0005-0000-0000-0000E4A00000}"/>
    <cellStyle name="20% - Accent1 4 4 2 4 5 2 3" xfId="41354" xr:uid="{00000000-0005-0000-0000-0000E5A00000}"/>
    <cellStyle name="20% - Accent1 4 4 2 4 5 3" xfId="41355" xr:uid="{00000000-0005-0000-0000-0000E6A00000}"/>
    <cellStyle name="20% - Accent1 4 4 2 4 5 3 2" xfId="41356" xr:uid="{00000000-0005-0000-0000-0000E7A00000}"/>
    <cellStyle name="20% - Accent1 4 4 2 4 5 4" xfId="41357" xr:uid="{00000000-0005-0000-0000-0000E8A00000}"/>
    <cellStyle name="20% - Accent1 4 4 2 4 6" xfId="41358" xr:uid="{00000000-0005-0000-0000-0000E9A00000}"/>
    <cellStyle name="20% - Accent1 4 4 2 4 6 2" xfId="41359" xr:uid="{00000000-0005-0000-0000-0000EAA00000}"/>
    <cellStyle name="20% - Accent1 4 4 2 4 6 2 2" xfId="41360" xr:uid="{00000000-0005-0000-0000-0000EBA00000}"/>
    <cellStyle name="20% - Accent1 4 4 2 4 6 2 2 2" xfId="41361" xr:uid="{00000000-0005-0000-0000-0000ECA00000}"/>
    <cellStyle name="20% - Accent1 4 4 2 4 6 2 3" xfId="41362" xr:uid="{00000000-0005-0000-0000-0000EDA00000}"/>
    <cellStyle name="20% - Accent1 4 4 2 4 6 3" xfId="41363" xr:uid="{00000000-0005-0000-0000-0000EEA00000}"/>
    <cellStyle name="20% - Accent1 4 4 2 4 6 3 2" xfId="41364" xr:uid="{00000000-0005-0000-0000-0000EFA00000}"/>
    <cellStyle name="20% - Accent1 4 4 2 4 6 4" xfId="41365" xr:uid="{00000000-0005-0000-0000-0000F0A00000}"/>
    <cellStyle name="20% - Accent1 4 4 2 4 7" xfId="41366" xr:uid="{00000000-0005-0000-0000-0000F1A00000}"/>
    <cellStyle name="20% - Accent1 4 4 2 4 7 2" xfId="41367" xr:uid="{00000000-0005-0000-0000-0000F2A00000}"/>
    <cellStyle name="20% - Accent1 4 4 2 4 7 2 2" xfId="41368" xr:uid="{00000000-0005-0000-0000-0000F3A00000}"/>
    <cellStyle name="20% - Accent1 4 4 2 4 7 3" xfId="41369" xr:uid="{00000000-0005-0000-0000-0000F4A00000}"/>
    <cellStyle name="20% - Accent1 4 4 2 4 8" xfId="41370" xr:uid="{00000000-0005-0000-0000-0000F5A00000}"/>
    <cellStyle name="20% - Accent1 4 4 2 4 8 2" xfId="41371" xr:uid="{00000000-0005-0000-0000-0000F6A00000}"/>
    <cellStyle name="20% - Accent1 4 4 2 4 8 2 2" xfId="41372" xr:uid="{00000000-0005-0000-0000-0000F7A00000}"/>
    <cellStyle name="20% - Accent1 4 4 2 4 8 3" xfId="41373" xr:uid="{00000000-0005-0000-0000-0000F8A00000}"/>
    <cellStyle name="20% - Accent1 4 4 2 4 9" xfId="41374" xr:uid="{00000000-0005-0000-0000-0000F9A00000}"/>
    <cellStyle name="20% - Accent1 4 4 2 4 9 2" xfId="41375" xr:uid="{00000000-0005-0000-0000-0000FAA00000}"/>
    <cellStyle name="20% - Accent1 4 4 2 5" xfId="41376" xr:uid="{00000000-0005-0000-0000-0000FBA00000}"/>
    <cellStyle name="20% - Accent1 4 4 2 5 10" xfId="41377" xr:uid="{00000000-0005-0000-0000-0000FCA00000}"/>
    <cellStyle name="20% - Accent1 4 4 2 5 10 2" xfId="41378" xr:uid="{00000000-0005-0000-0000-0000FDA00000}"/>
    <cellStyle name="20% - Accent1 4 4 2 5 11" xfId="41379" xr:uid="{00000000-0005-0000-0000-0000FEA00000}"/>
    <cellStyle name="20% - Accent1 4 4 2 5 2" xfId="41380" xr:uid="{00000000-0005-0000-0000-0000FFA00000}"/>
    <cellStyle name="20% - Accent1 4 4 2 5 2 2" xfId="41381" xr:uid="{00000000-0005-0000-0000-000000A10000}"/>
    <cellStyle name="20% - Accent1 4 4 2 5 2 2 2" xfId="41382" xr:uid="{00000000-0005-0000-0000-000001A10000}"/>
    <cellStyle name="20% - Accent1 4 4 2 5 2 2 2 2" xfId="41383" xr:uid="{00000000-0005-0000-0000-000002A10000}"/>
    <cellStyle name="20% - Accent1 4 4 2 5 2 2 2 2 2" xfId="41384" xr:uid="{00000000-0005-0000-0000-000003A10000}"/>
    <cellStyle name="20% - Accent1 4 4 2 5 2 2 2 3" xfId="41385" xr:uid="{00000000-0005-0000-0000-000004A10000}"/>
    <cellStyle name="20% - Accent1 4 4 2 5 2 2 3" xfId="41386" xr:uid="{00000000-0005-0000-0000-000005A10000}"/>
    <cellStyle name="20% - Accent1 4 4 2 5 2 2 3 2" xfId="41387" xr:uid="{00000000-0005-0000-0000-000006A10000}"/>
    <cellStyle name="20% - Accent1 4 4 2 5 2 2 4" xfId="41388" xr:uid="{00000000-0005-0000-0000-000007A10000}"/>
    <cellStyle name="20% - Accent1 4 4 2 5 2 3" xfId="41389" xr:uid="{00000000-0005-0000-0000-000008A10000}"/>
    <cellStyle name="20% - Accent1 4 4 2 5 2 3 2" xfId="41390" xr:uid="{00000000-0005-0000-0000-000009A10000}"/>
    <cellStyle name="20% - Accent1 4 4 2 5 2 3 2 2" xfId="41391" xr:uid="{00000000-0005-0000-0000-00000AA10000}"/>
    <cellStyle name="20% - Accent1 4 4 2 5 2 3 2 2 2" xfId="41392" xr:uid="{00000000-0005-0000-0000-00000BA10000}"/>
    <cellStyle name="20% - Accent1 4 4 2 5 2 3 2 3" xfId="41393" xr:uid="{00000000-0005-0000-0000-00000CA10000}"/>
    <cellStyle name="20% - Accent1 4 4 2 5 2 3 3" xfId="41394" xr:uid="{00000000-0005-0000-0000-00000DA10000}"/>
    <cellStyle name="20% - Accent1 4 4 2 5 2 3 3 2" xfId="41395" xr:uid="{00000000-0005-0000-0000-00000EA10000}"/>
    <cellStyle name="20% - Accent1 4 4 2 5 2 3 4" xfId="41396" xr:uid="{00000000-0005-0000-0000-00000FA10000}"/>
    <cellStyle name="20% - Accent1 4 4 2 5 2 4" xfId="41397" xr:uid="{00000000-0005-0000-0000-000010A10000}"/>
    <cellStyle name="20% - Accent1 4 4 2 5 2 4 2" xfId="41398" xr:uid="{00000000-0005-0000-0000-000011A10000}"/>
    <cellStyle name="20% - Accent1 4 4 2 5 2 4 2 2" xfId="41399" xr:uid="{00000000-0005-0000-0000-000012A10000}"/>
    <cellStyle name="20% - Accent1 4 4 2 5 2 4 2 2 2" xfId="41400" xr:uid="{00000000-0005-0000-0000-000013A10000}"/>
    <cellStyle name="20% - Accent1 4 4 2 5 2 4 2 3" xfId="41401" xr:uid="{00000000-0005-0000-0000-000014A10000}"/>
    <cellStyle name="20% - Accent1 4 4 2 5 2 4 3" xfId="41402" xr:uid="{00000000-0005-0000-0000-000015A10000}"/>
    <cellStyle name="20% - Accent1 4 4 2 5 2 4 3 2" xfId="41403" xr:uid="{00000000-0005-0000-0000-000016A10000}"/>
    <cellStyle name="20% - Accent1 4 4 2 5 2 4 4" xfId="41404" xr:uid="{00000000-0005-0000-0000-000017A10000}"/>
    <cellStyle name="20% - Accent1 4 4 2 5 2 5" xfId="41405" xr:uid="{00000000-0005-0000-0000-000018A10000}"/>
    <cellStyle name="20% - Accent1 4 4 2 5 2 5 2" xfId="41406" xr:uid="{00000000-0005-0000-0000-000019A10000}"/>
    <cellStyle name="20% - Accent1 4 4 2 5 2 5 2 2" xfId="41407" xr:uid="{00000000-0005-0000-0000-00001AA10000}"/>
    <cellStyle name="20% - Accent1 4 4 2 5 2 5 3" xfId="41408" xr:uid="{00000000-0005-0000-0000-00001BA10000}"/>
    <cellStyle name="20% - Accent1 4 4 2 5 2 6" xfId="41409" xr:uid="{00000000-0005-0000-0000-00001CA10000}"/>
    <cellStyle name="20% - Accent1 4 4 2 5 2 6 2" xfId="41410" xr:uid="{00000000-0005-0000-0000-00001DA10000}"/>
    <cellStyle name="20% - Accent1 4 4 2 5 2 6 2 2" xfId="41411" xr:uid="{00000000-0005-0000-0000-00001EA10000}"/>
    <cellStyle name="20% - Accent1 4 4 2 5 2 6 3" xfId="41412" xr:uid="{00000000-0005-0000-0000-00001FA10000}"/>
    <cellStyle name="20% - Accent1 4 4 2 5 2 7" xfId="41413" xr:uid="{00000000-0005-0000-0000-000020A10000}"/>
    <cellStyle name="20% - Accent1 4 4 2 5 2 7 2" xfId="41414" xr:uid="{00000000-0005-0000-0000-000021A10000}"/>
    <cellStyle name="20% - Accent1 4 4 2 5 2 8" xfId="41415" xr:uid="{00000000-0005-0000-0000-000022A10000}"/>
    <cellStyle name="20% - Accent1 4 4 2 5 2 8 2" xfId="41416" xr:uid="{00000000-0005-0000-0000-000023A10000}"/>
    <cellStyle name="20% - Accent1 4 4 2 5 2 9" xfId="41417" xr:uid="{00000000-0005-0000-0000-000024A10000}"/>
    <cellStyle name="20% - Accent1 4 4 2 5 3" xfId="41418" xr:uid="{00000000-0005-0000-0000-000025A10000}"/>
    <cellStyle name="20% - Accent1 4 4 2 5 3 2" xfId="41419" xr:uid="{00000000-0005-0000-0000-000026A10000}"/>
    <cellStyle name="20% - Accent1 4 4 2 5 3 2 2" xfId="41420" xr:uid="{00000000-0005-0000-0000-000027A10000}"/>
    <cellStyle name="20% - Accent1 4 4 2 5 3 2 2 2" xfId="41421" xr:uid="{00000000-0005-0000-0000-000028A10000}"/>
    <cellStyle name="20% - Accent1 4 4 2 5 3 2 2 2 2" xfId="41422" xr:uid="{00000000-0005-0000-0000-000029A10000}"/>
    <cellStyle name="20% - Accent1 4 4 2 5 3 2 2 3" xfId="41423" xr:uid="{00000000-0005-0000-0000-00002AA10000}"/>
    <cellStyle name="20% - Accent1 4 4 2 5 3 2 3" xfId="41424" xr:uid="{00000000-0005-0000-0000-00002BA10000}"/>
    <cellStyle name="20% - Accent1 4 4 2 5 3 2 3 2" xfId="41425" xr:uid="{00000000-0005-0000-0000-00002CA10000}"/>
    <cellStyle name="20% - Accent1 4 4 2 5 3 2 4" xfId="41426" xr:uid="{00000000-0005-0000-0000-00002DA10000}"/>
    <cellStyle name="20% - Accent1 4 4 2 5 3 3" xfId="41427" xr:uid="{00000000-0005-0000-0000-00002EA10000}"/>
    <cellStyle name="20% - Accent1 4 4 2 5 3 3 2" xfId="41428" xr:uid="{00000000-0005-0000-0000-00002FA10000}"/>
    <cellStyle name="20% - Accent1 4 4 2 5 3 3 2 2" xfId="41429" xr:uid="{00000000-0005-0000-0000-000030A10000}"/>
    <cellStyle name="20% - Accent1 4 4 2 5 3 3 2 2 2" xfId="41430" xr:uid="{00000000-0005-0000-0000-000031A10000}"/>
    <cellStyle name="20% - Accent1 4 4 2 5 3 3 2 3" xfId="41431" xr:uid="{00000000-0005-0000-0000-000032A10000}"/>
    <cellStyle name="20% - Accent1 4 4 2 5 3 3 3" xfId="41432" xr:uid="{00000000-0005-0000-0000-000033A10000}"/>
    <cellStyle name="20% - Accent1 4 4 2 5 3 3 3 2" xfId="41433" xr:uid="{00000000-0005-0000-0000-000034A10000}"/>
    <cellStyle name="20% - Accent1 4 4 2 5 3 3 4" xfId="41434" xr:uid="{00000000-0005-0000-0000-000035A10000}"/>
    <cellStyle name="20% - Accent1 4 4 2 5 3 4" xfId="41435" xr:uid="{00000000-0005-0000-0000-000036A10000}"/>
    <cellStyle name="20% - Accent1 4 4 2 5 3 4 2" xfId="41436" xr:uid="{00000000-0005-0000-0000-000037A10000}"/>
    <cellStyle name="20% - Accent1 4 4 2 5 3 4 2 2" xfId="41437" xr:uid="{00000000-0005-0000-0000-000038A10000}"/>
    <cellStyle name="20% - Accent1 4 4 2 5 3 4 2 2 2" xfId="41438" xr:uid="{00000000-0005-0000-0000-000039A10000}"/>
    <cellStyle name="20% - Accent1 4 4 2 5 3 4 2 3" xfId="41439" xr:uid="{00000000-0005-0000-0000-00003AA10000}"/>
    <cellStyle name="20% - Accent1 4 4 2 5 3 4 3" xfId="41440" xr:uid="{00000000-0005-0000-0000-00003BA10000}"/>
    <cellStyle name="20% - Accent1 4 4 2 5 3 4 3 2" xfId="41441" xr:uid="{00000000-0005-0000-0000-00003CA10000}"/>
    <cellStyle name="20% - Accent1 4 4 2 5 3 4 4" xfId="41442" xr:uid="{00000000-0005-0000-0000-00003DA10000}"/>
    <cellStyle name="20% - Accent1 4 4 2 5 3 5" xfId="41443" xr:uid="{00000000-0005-0000-0000-00003EA10000}"/>
    <cellStyle name="20% - Accent1 4 4 2 5 3 5 2" xfId="41444" xr:uid="{00000000-0005-0000-0000-00003FA10000}"/>
    <cellStyle name="20% - Accent1 4 4 2 5 3 5 2 2" xfId="41445" xr:uid="{00000000-0005-0000-0000-000040A10000}"/>
    <cellStyle name="20% - Accent1 4 4 2 5 3 5 3" xfId="41446" xr:uid="{00000000-0005-0000-0000-000041A10000}"/>
    <cellStyle name="20% - Accent1 4 4 2 5 3 6" xfId="41447" xr:uid="{00000000-0005-0000-0000-000042A10000}"/>
    <cellStyle name="20% - Accent1 4 4 2 5 3 6 2" xfId="41448" xr:uid="{00000000-0005-0000-0000-000043A10000}"/>
    <cellStyle name="20% - Accent1 4 4 2 5 3 6 2 2" xfId="41449" xr:uid="{00000000-0005-0000-0000-000044A10000}"/>
    <cellStyle name="20% - Accent1 4 4 2 5 3 6 3" xfId="41450" xr:uid="{00000000-0005-0000-0000-000045A10000}"/>
    <cellStyle name="20% - Accent1 4 4 2 5 3 7" xfId="41451" xr:uid="{00000000-0005-0000-0000-000046A10000}"/>
    <cellStyle name="20% - Accent1 4 4 2 5 3 7 2" xfId="41452" xr:uid="{00000000-0005-0000-0000-000047A10000}"/>
    <cellStyle name="20% - Accent1 4 4 2 5 3 8" xfId="41453" xr:uid="{00000000-0005-0000-0000-000048A10000}"/>
    <cellStyle name="20% - Accent1 4 4 2 5 3 8 2" xfId="41454" xr:uid="{00000000-0005-0000-0000-000049A10000}"/>
    <cellStyle name="20% - Accent1 4 4 2 5 3 9" xfId="41455" xr:uid="{00000000-0005-0000-0000-00004AA10000}"/>
    <cellStyle name="20% - Accent1 4 4 2 5 4" xfId="41456" xr:uid="{00000000-0005-0000-0000-00004BA10000}"/>
    <cellStyle name="20% - Accent1 4 4 2 5 4 2" xfId="41457" xr:uid="{00000000-0005-0000-0000-00004CA10000}"/>
    <cellStyle name="20% - Accent1 4 4 2 5 4 2 2" xfId="41458" xr:uid="{00000000-0005-0000-0000-00004DA10000}"/>
    <cellStyle name="20% - Accent1 4 4 2 5 4 2 2 2" xfId="41459" xr:uid="{00000000-0005-0000-0000-00004EA10000}"/>
    <cellStyle name="20% - Accent1 4 4 2 5 4 2 3" xfId="41460" xr:uid="{00000000-0005-0000-0000-00004FA10000}"/>
    <cellStyle name="20% - Accent1 4 4 2 5 4 3" xfId="41461" xr:uid="{00000000-0005-0000-0000-000050A10000}"/>
    <cellStyle name="20% - Accent1 4 4 2 5 4 3 2" xfId="41462" xr:uid="{00000000-0005-0000-0000-000051A10000}"/>
    <cellStyle name="20% - Accent1 4 4 2 5 4 4" xfId="41463" xr:uid="{00000000-0005-0000-0000-000052A10000}"/>
    <cellStyle name="20% - Accent1 4 4 2 5 5" xfId="41464" xr:uid="{00000000-0005-0000-0000-000053A10000}"/>
    <cellStyle name="20% - Accent1 4 4 2 5 5 2" xfId="41465" xr:uid="{00000000-0005-0000-0000-000054A10000}"/>
    <cellStyle name="20% - Accent1 4 4 2 5 5 2 2" xfId="41466" xr:uid="{00000000-0005-0000-0000-000055A10000}"/>
    <cellStyle name="20% - Accent1 4 4 2 5 5 2 2 2" xfId="41467" xr:uid="{00000000-0005-0000-0000-000056A10000}"/>
    <cellStyle name="20% - Accent1 4 4 2 5 5 2 3" xfId="41468" xr:uid="{00000000-0005-0000-0000-000057A10000}"/>
    <cellStyle name="20% - Accent1 4 4 2 5 5 3" xfId="41469" xr:uid="{00000000-0005-0000-0000-000058A10000}"/>
    <cellStyle name="20% - Accent1 4 4 2 5 5 3 2" xfId="41470" xr:uid="{00000000-0005-0000-0000-000059A10000}"/>
    <cellStyle name="20% - Accent1 4 4 2 5 5 4" xfId="41471" xr:uid="{00000000-0005-0000-0000-00005AA10000}"/>
    <cellStyle name="20% - Accent1 4 4 2 5 6" xfId="41472" xr:uid="{00000000-0005-0000-0000-00005BA10000}"/>
    <cellStyle name="20% - Accent1 4 4 2 5 6 2" xfId="41473" xr:uid="{00000000-0005-0000-0000-00005CA10000}"/>
    <cellStyle name="20% - Accent1 4 4 2 5 6 2 2" xfId="41474" xr:uid="{00000000-0005-0000-0000-00005DA10000}"/>
    <cellStyle name="20% - Accent1 4 4 2 5 6 2 2 2" xfId="41475" xr:uid="{00000000-0005-0000-0000-00005EA10000}"/>
    <cellStyle name="20% - Accent1 4 4 2 5 6 2 3" xfId="41476" xr:uid="{00000000-0005-0000-0000-00005FA10000}"/>
    <cellStyle name="20% - Accent1 4 4 2 5 6 3" xfId="41477" xr:uid="{00000000-0005-0000-0000-000060A10000}"/>
    <cellStyle name="20% - Accent1 4 4 2 5 6 3 2" xfId="41478" xr:uid="{00000000-0005-0000-0000-000061A10000}"/>
    <cellStyle name="20% - Accent1 4 4 2 5 6 4" xfId="41479" xr:uid="{00000000-0005-0000-0000-000062A10000}"/>
    <cellStyle name="20% - Accent1 4 4 2 5 7" xfId="41480" xr:uid="{00000000-0005-0000-0000-000063A10000}"/>
    <cellStyle name="20% - Accent1 4 4 2 5 7 2" xfId="41481" xr:uid="{00000000-0005-0000-0000-000064A10000}"/>
    <cellStyle name="20% - Accent1 4 4 2 5 7 2 2" xfId="41482" xr:uid="{00000000-0005-0000-0000-000065A10000}"/>
    <cellStyle name="20% - Accent1 4 4 2 5 7 3" xfId="41483" xr:uid="{00000000-0005-0000-0000-000066A10000}"/>
    <cellStyle name="20% - Accent1 4 4 2 5 8" xfId="41484" xr:uid="{00000000-0005-0000-0000-000067A10000}"/>
    <cellStyle name="20% - Accent1 4 4 2 5 8 2" xfId="41485" xr:uid="{00000000-0005-0000-0000-000068A10000}"/>
    <cellStyle name="20% - Accent1 4 4 2 5 8 2 2" xfId="41486" xr:uid="{00000000-0005-0000-0000-000069A10000}"/>
    <cellStyle name="20% - Accent1 4 4 2 5 8 3" xfId="41487" xr:uid="{00000000-0005-0000-0000-00006AA10000}"/>
    <cellStyle name="20% - Accent1 4 4 2 5 9" xfId="41488" xr:uid="{00000000-0005-0000-0000-00006BA10000}"/>
    <cellStyle name="20% - Accent1 4 4 2 5 9 2" xfId="41489" xr:uid="{00000000-0005-0000-0000-00006CA10000}"/>
    <cellStyle name="20% - Accent1 4 4 2 6" xfId="41490" xr:uid="{00000000-0005-0000-0000-00006DA10000}"/>
    <cellStyle name="20% - Accent1 4 4 2 6 2" xfId="41491" xr:uid="{00000000-0005-0000-0000-00006EA10000}"/>
    <cellStyle name="20% - Accent1 4 4 2 6 2 2" xfId="41492" xr:uid="{00000000-0005-0000-0000-00006FA10000}"/>
    <cellStyle name="20% - Accent1 4 4 2 6 2 2 2" xfId="41493" xr:uid="{00000000-0005-0000-0000-000070A10000}"/>
    <cellStyle name="20% - Accent1 4 4 2 6 2 2 2 2" xfId="41494" xr:uid="{00000000-0005-0000-0000-000071A10000}"/>
    <cellStyle name="20% - Accent1 4 4 2 6 2 2 3" xfId="41495" xr:uid="{00000000-0005-0000-0000-000072A10000}"/>
    <cellStyle name="20% - Accent1 4 4 2 6 2 3" xfId="41496" xr:uid="{00000000-0005-0000-0000-000073A10000}"/>
    <cellStyle name="20% - Accent1 4 4 2 6 2 3 2" xfId="41497" xr:uid="{00000000-0005-0000-0000-000074A10000}"/>
    <cellStyle name="20% - Accent1 4 4 2 6 2 4" xfId="41498" xr:uid="{00000000-0005-0000-0000-000075A10000}"/>
    <cellStyle name="20% - Accent1 4 4 2 6 3" xfId="41499" xr:uid="{00000000-0005-0000-0000-000076A10000}"/>
    <cellStyle name="20% - Accent1 4 4 2 6 3 2" xfId="41500" xr:uid="{00000000-0005-0000-0000-000077A10000}"/>
    <cellStyle name="20% - Accent1 4 4 2 6 3 2 2" xfId="41501" xr:uid="{00000000-0005-0000-0000-000078A10000}"/>
    <cellStyle name="20% - Accent1 4 4 2 6 3 2 2 2" xfId="41502" xr:uid="{00000000-0005-0000-0000-000079A10000}"/>
    <cellStyle name="20% - Accent1 4 4 2 6 3 2 3" xfId="41503" xr:uid="{00000000-0005-0000-0000-00007AA10000}"/>
    <cellStyle name="20% - Accent1 4 4 2 6 3 3" xfId="41504" xr:uid="{00000000-0005-0000-0000-00007BA10000}"/>
    <cellStyle name="20% - Accent1 4 4 2 6 3 3 2" xfId="41505" xr:uid="{00000000-0005-0000-0000-00007CA10000}"/>
    <cellStyle name="20% - Accent1 4 4 2 6 3 4" xfId="41506" xr:uid="{00000000-0005-0000-0000-00007DA10000}"/>
    <cellStyle name="20% - Accent1 4 4 2 6 4" xfId="41507" xr:uid="{00000000-0005-0000-0000-00007EA10000}"/>
    <cellStyle name="20% - Accent1 4 4 2 6 4 2" xfId="41508" xr:uid="{00000000-0005-0000-0000-00007FA10000}"/>
    <cellStyle name="20% - Accent1 4 4 2 6 4 2 2" xfId="41509" xr:uid="{00000000-0005-0000-0000-000080A10000}"/>
    <cellStyle name="20% - Accent1 4 4 2 6 4 2 2 2" xfId="41510" xr:uid="{00000000-0005-0000-0000-000081A10000}"/>
    <cellStyle name="20% - Accent1 4 4 2 6 4 2 3" xfId="41511" xr:uid="{00000000-0005-0000-0000-000082A10000}"/>
    <cellStyle name="20% - Accent1 4 4 2 6 4 3" xfId="41512" xr:uid="{00000000-0005-0000-0000-000083A10000}"/>
    <cellStyle name="20% - Accent1 4 4 2 6 4 3 2" xfId="41513" xr:uid="{00000000-0005-0000-0000-000084A10000}"/>
    <cellStyle name="20% - Accent1 4 4 2 6 4 4" xfId="41514" xr:uid="{00000000-0005-0000-0000-000085A10000}"/>
    <cellStyle name="20% - Accent1 4 4 2 6 5" xfId="41515" xr:uid="{00000000-0005-0000-0000-000086A10000}"/>
    <cellStyle name="20% - Accent1 4 4 2 6 5 2" xfId="41516" xr:uid="{00000000-0005-0000-0000-000087A10000}"/>
    <cellStyle name="20% - Accent1 4 4 2 6 5 2 2" xfId="41517" xr:uid="{00000000-0005-0000-0000-000088A10000}"/>
    <cellStyle name="20% - Accent1 4 4 2 6 5 3" xfId="41518" xr:uid="{00000000-0005-0000-0000-000089A10000}"/>
    <cellStyle name="20% - Accent1 4 4 2 6 6" xfId="41519" xr:uid="{00000000-0005-0000-0000-00008AA10000}"/>
    <cellStyle name="20% - Accent1 4 4 2 6 6 2" xfId="41520" xr:uid="{00000000-0005-0000-0000-00008BA10000}"/>
    <cellStyle name="20% - Accent1 4 4 2 6 6 2 2" xfId="41521" xr:uid="{00000000-0005-0000-0000-00008CA10000}"/>
    <cellStyle name="20% - Accent1 4 4 2 6 6 3" xfId="41522" xr:uid="{00000000-0005-0000-0000-00008DA10000}"/>
    <cellStyle name="20% - Accent1 4 4 2 6 7" xfId="41523" xr:uid="{00000000-0005-0000-0000-00008EA10000}"/>
    <cellStyle name="20% - Accent1 4 4 2 6 7 2" xfId="41524" xr:uid="{00000000-0005-0000-0000-00008FA10000}"/>
    <cellStyle name="20% - Accent1 4 4 2 6 8" xfId="41525" xr:uid="{00000000-0005-0000-0000-000090A10000}"/>
    <cellStyle name="20% - Accent1 4 4 2 6 8 2" xfId="41526" xr:uid="{00000000-0005-0000-0000-000091A10000}"/>
    <cellStyle name="20% - Accent1 4 4 2 6 9" xfId="41527" xr:uid="{00000000-0005-0000-0000-000092A10000}"/>
    <cellStyle name="20% - Accent1 4 4 2 7" xfId="41528" xr:uid="{00000000-0005-0000-0000-000093A10000}"/>
    <cellStyle name="20% - Accent1 4 4 2 7 2" xfId="41529" xr:uid="{00000000-0005-0000-0000-000094A10000}"/>
    <cellStyle name="20% - Accent1 4 4 2 7 2 2" xfId="41530" xr:uid="{00000000-0005-0000-0000-000095A10000}"/>
    <cellStyle name="20% - Accent1 4 4 2 7 2 2 2" xfId="41531" xr:uid="{00000000-0005-0000-0000-000096A10000}"/>
    <cellStyle name="20% - Accent1 4 4 2 7 2 2 2 2" xfId="41532" xr:uid="{00000000-0005-0000-0000-000097A10000}"/>
    <cellStyle name="20% - Accent1 4 4 2 7 2 2 3" xfId="41533" xr:uid="{00000000-0005-0000-0000-000098A10000}"/>
    <cellStyle name="20% - Accent1 4 4 2 7 2 3" xfId="41534" xr:uid="{00000000-0005-0000-0000-000099A10000}"/>
    <cellStyle name="20% - Accent1 4 4 2 7 2 3 2" xfId="41535" xr:uid="{00000000-0005-0000-0000-00009AA10000}"/>
    <cellStyle name="20% - Accent1 4 4 2 7 2 4" xfId="41536" xr:uid="{00000000-0005-0000-0000-00009BA10000}"/>
    <cellStyle name="20% - Accent1 4 4 2 7 3" xfId="41537" xr:uid="{00000000-0005-0000-0000-00009CA10000}"/>
    <cellStyle name="20% - Accent1 4 4 2 7 3 2" xfId="41538" xr:uid="{00000000-0005-0000-0000-00009DA10000}"/>
    <cellStyle name="20% - Accent1 4 4 2 7 3 2 2" xfId="41539" xr:uid="{00000000-0005-0000-0000-00009EA10000}"/>
    <cellStyle name="20% - Accent1 4 4 2 7 3 2 2 2" xfId="41540" xr:uid="{00000000-0005-0000-0000-00009FA10000}"/>
    <cellStyle name="20% - Accent1 4 4 2 7 3 2 3" xfId="41541" xr:uid="{00000000-0005-0000-0000-0000A0A10000}"/>
    <cellStyle name="20% - Accent1 4 4 2 7 3 3" xfId="41542" xr:uid="{00000000-0005-0000-0000-0000A1A10000}"/>
    <cellStyle name="20% - Accent1 4 4 2 7 3 3 2" xfId="41543" xr:uid="{00000000-0005-0000-0000-0000A2A10000}"/>
    <cellStyle name="20% - Accent1 4 4 2 7 3 4" xfId="41544" xr:uid="{00000000-0005-0000-0000-0000A3A10000}"/>
    <cellStyle name="20% - Accent1 4 4 2 7 4" xfId="41545" xr:uid="{00000000-0005-0000-0000-0000A4A10000}"/>
    <cellStyle name="20% - Accent1 4 4 2 7 4 2" xfId="41546" xr:uid="{00000000-0005-0000-0000-0000A5A10000}"/>
    <cellStyle name="20% - Accent1 4 4 2 7 4 2 2" xfId="41547" xr:uid="{00000000-0005-0000-0000-0000A6A10000}"/>
    <cellStyle name="20% - Accent1 4 4 2 7 4 2 2 2" xfId="41548" xr:uid="{00000000-0005-0000-0000-0000A7A10000}"/>
    <cellStyle name="20% - Accent1 4 4 2 7 4 2 3" xfId="41549" xr:uid="{00000000-0005-0000-0000-0000A8A10000}"/>
    <cellStyle name="20% - Accent1 4 4 2 7 4 3" xfId="41550" xr:uid="{00000000-0005-0000-0000-0000A9A10000}"/>
    <cellStyle name="20% - Accent1 4 4 2 7 4 3 2" xfId="41551" xr:uid="{00000000-0005-0000-0000-0000AAA10000}"/>
    <cellStyle name="20% - Accent1 4 4 2 7 4 4" xfId="41552" xr:uid="{00000000-0005-0000-0000-0000ABA10000}"/>
    <cellStyle name="20% - Accent1 4 4 2 7 5" xfId="41553" xr:uid="{00000000-0005-0000-0000-0000ACA10000}"/>
    <cellStyle name="20% - Accent1 4 4 2 7 5 2" xfId="41554" xr:uid="{00000000-0005-0000-0000-0000ADA10000}"/>
    <cellStyle name="20% - Accent1 4 4 2 7 5 2 2" xfId="41555" xr:uid="{00000000-0005-0000-0000-0000AEA10000}"/>
    <cellStyle name="20% - Accent1 4 4 2 7 5 3" xfId="41556" xr:uid="{00000000-0005-0000-0000-0000AFA10000}"/>
    <cellStyle name="20% - Accent1 4 4 2 7 6" xfId="41557" xr:uid="{00000000-0005-0000-0000-0000B0A10000}"/>
    <cellStyle name="20% - Accent1 4 4 2 7 6 2" xfId="41558" xr:uid="{00000000-0005-0000-0000-0000B1A10000}"/>
    <cellStyle name="20% - Accent1 4 4 2 7 6 2 2" xfId="41559" xr:uid="{00000000-0005-0000-0000-0000B2A10000}"/>
    <cellStyle name="20% - Accent1 4 4 2 7 6 3" xfId="41560" xr:uid="{00000000-0005-0000-0000-0000B3A10000}"/>
    <cellStyle name="20% - Accent1 4 4 2 7 7" xfId="41561" xr:uid="{00000000-0005-0000-0000-0000B4A10000}"/>
    <cellStyle name="20% - Accent1 4 4 2 7 7 2" xfId="41562" xr:uid="{00000000-0005-0000-0000-0000B5A10000}"/>
    <cellStyle name="20% - Accent1 4 4 2 7 8" xfId="41563" xr:uid="{00000000-0005-0000-0000-0000B6A10000}"/>
    <cellStyle name="20% - Accent1 4 4 2 7 8 2" xfId="41564" xr:uid="{00000000-0005-0000-0000-0000B7A10000}"/>
    <cellStyle name="20% - Accent1 4 4 2 7 9" xfId="41565" xr:uid="{00000000-0005-0000-0000-0000B8A10000}"/>
    <cellStyle name="20% - Accent1 4 4 2 8" xfId="41566" xr:uid="{00000000-0005-0000-0000-0000B9A10000}"/>
    <cellStyle name="20% - Accent1 4 4 2 8 2" xfId="41567" xr:uid="{00000000-0005-0000-0000-0000BAA10000}"/>
    <cellStyle name="20% - Accent1 4 4 2 8 2 2" xfId="41568" xr:uid="{00000000-0005-0000-0000-0000BBA10000}"/>
    <cellStyle name="20% - Accent1 4 4 2 8 2 2 2" xfId="41569" xr:uid="{00000000-0005-0000-0000-0000BCA10000}"/>
    <cellStyle name="20% - Accent1 4 4 2 8 2 3" xfId="41570" xr:uid="{00000000-0005-0000-0000-0000BDA10000}"/>
    <cellStyle name="20% - Accent1 4 4 2 8 3" xfId="41571" xr:uid="{00000000-0005-0000-0000-0000BEA10000}"/>
    <cellStyle name="20% - Accent1 4 4 2 8 3 2" xfId="41572" xr:uid="{00000000-0005-0000-0000-0000BFA10000}"/>
    <cellStyle name="20% - Accent1 4 4 2 8 4" xfId="41573" xr:uid="{00000000-0005-0000-0000-0000C0A10000}"/>
    <cellStyle name="20% - Accent1 4 4 2 9" xfId="41574" xr:uid="{00000000-0005-0000-0000-0000C1A10000}"/>
    <cellStyle name="20% - Accent1 4 4 2 9 2" xfId="41575" xr:uid="{00000000-0005-0000-0000-0000C2A10000}"/>
    <cellStyle name="20% - Accent1 4 4 2 9 2 2" xfId="41576" xr:uid="{00000000-0005-0000-0000-0000C3A10000}"/>
    <cellStyle name="20% - Accent1 4 4 2 9 2 2 2" xfId="41577" xr:uid="{00000000-0005-0000-0000-0000C4A10000}"/>
    <cellStyle name="20% - Accent1 4 4 2 9 2 3" xfId="41578" xr:uid="{00000000-0005-0000-0000-0000C5A10000}"/>
    <cellStyle name="20% - Accent1 4 4 2 9 3" xfId="41579" xr:uid="{00000000-0005-0000-0000-0000C6A10000}"/>
    <cellStyle name="20% - Accent1 4 4 2 9 3 2" xfId="41580" xr:uid="{00000000-0005-0000-0000-0000C7A10000}"/>
    <cellStyle name="20% - Accent1 4 4 2 9 4" xfId="41581" xr:uid="{00000000-0005-0000-0000-0000C8A10000}"/>
    <cellStyle name="20% - Accent1 4 4 3" xfId="41582" xr:uid="{00000000-0005-0000-0000-0000C9A10000}"/>
    <cellStyle name="20% - Accent1 4 4 3 10" xfId="41583" xr:uid="{00000000-0005-0000-0000-0000CAA10000}"/>
    <cellStyle name="20% - Accent1 4 4 3 10 2" xfId="41584" xr:uid="{00000000-0005-0000-0000-0000CBA10000}"/>
    <cellStyle name="20% - Accent1 4 4 3 10 2 2" xfId="41585" xr:uid="{00000000-0005-0000-0000-0000CCA10000}"/>
    <cellStyle name="20% - Accent1 4 4 3 10 3" xfId="41586" xr:uid="{00000000-0005-0000-0000-0000CDA10000}"/>
    <cellStyle name="20% - Accent1 4 4 3 11" xfId="41587" xr:uid="{00000000-0005-0000-0000-0000CEA10000}"/>
    <cellStyle name="20% - Accent1 4 4 3 11 2" xfId="41588" xr:uid="{00000000-0005-0000-0000-0000CFA10000}"/>
    <cellStyle name="20% - Accent1 4 4 3 11 2 2" xfId="41589" xr:uid="{00000000-0005-0000-0000-0000D0A10000}"/>
    <cellStyle name="20% - Accent1 4 4 3 11 3" xfId="41590" xr:uid="{00000000-0005-0000-0000-0000D1A10000}"/>
    <cellStyle name="20% - Accent1 4 4 3 12" xfId="41591" xr:uid="{00000000-0005-0000-0000-0000D2A10000}"/>
    <cellStyle name="20% - Accent1 4 4 3 12 2" xfId="41592" xr:uid="{00000000-0005-0000-0000-0000D3A10000}"/>
    <cellStyle name="20% - Accent1 4 4 3 13" xfId="41593" xr:uid="{00000000-0005-0000-0000-0000D4A10000}"/>
    <cellStyle name="20% - Accent1 4 4 3 13 2" xfId="41594" xr:uid="{00000000-0005-0000-0000-0000D5A10000}"/>
    <cellStyle name="20% - Accent1 4 4 3 14" xfId="41595" xr:uid="{00000000-0005-0000-0000-0000D6A10000}"/>
    <cellStyle name="20% - Accent1 4 4 3 2" xfId="41596" xr:uid="{00000000-0005-0000-0000-0000D7A10000}"/>
    <cellStyle name="20% - Accent1 4 4 3 2 10" xfId="41597" xr:uid="{00000000-0005-0000-0000-0000D8A10000}"/>
    <cellStyle name="20% - Accent1 4 4 3 2 10 2" xfId="41598" xr:uid="{00000000-0005-0000-0000-0000D9A10000}"/>
    <cellStyle name="20% - Accent1 4 4 3 2 11" xfId="41599" xr:uid="{00000000-0005-0000-0000-0000DAA10000}"/>
    <cellStyle name="20% - Accent1 4 4 3 2 2" xfId="41600" xr:uid="{00000000-0005-0000-0000-0000DBA10000}"/>
    <cellStyle name="20% - Accent1 4 4 3 2 2 2" xfId="41601" xr:uid="{00000000-0005-0000-0000-0000DCA10000}"/>
    <cellStyle name="20% - Accent1 4 4 3 2 2 2 2" xfId="41602" xr:uid="{00000000-0005-0000-0000-0000DDA10000}"/>
    <cellStyle name="20% - Accent1 4 4 3 2 2 2 2 2" xfId="41603" xr:uid="{00000000-0005-0000-0000-0000DEA10000}"/>
    <cellStyle name="20% - Accent1 4 4 3 2 2 2 2 2 2" xfId="41604" xr:uid="{00000000-0005-0000-0000-0000DFA10000}"/>
    <cellStyle name="20% - Accent1 4 4 3 2 2 2 2 3" xfId="41605" xr:uid="{00000000-0005-0000-0000-0000E0A10000}"/>
    <cellStyle name="20% - Accent1 4 4 3 2 2 2 3" xfId="41606" xr:uid="{00000000-0005-0000-0000-0000E1A10000}"/>
    <cellStyle name="20% - Accent1 4 4 3 2 2 2 3 2" xfId="41607" xr:uid="{00000000-0005-0000-0000-0000E2A10000}"/>
    <cellStyle name="20% - Accent1 4 4 3 2 2 2 4" xfId="41608" xr:uid="{00000000-0005-0000-0000-0000E3A10000}"/>
    <cellStyle name="20% - Accent1 4 4 3 2 2 3" xfId="41609" xr:uid="{00000000-0005-0000-0000-0000E4A10000}"/>
    <cellStyle name="20% - Accent1 4 4 3 2 2 3 2" xfId="41610" xr:uid="{00000000-0005-0000-0000-0000E5A10000}"/>
    <cellStyle name="20% - Accent1 4 4 3 2 2 3 2 2" xfId="41611" xr:uid="{00000000-0005-0000-0000-0000E6A10000}"/>
    <cellStyle name="20% - Accent1 4 4 3 2 2 3 2 2 2" xfId="41612" xr:uid="{00000000-0005-0000-0000-0000E7A10000}"/>
    <cellStyle name="20% - Accent1 4 4 3 2 2 3 2 3" xfId="41613" xr:uid="{00000000-0005-0000-0000-0000E8A10000}"/>
    <cellStyle name="20% - Accent1 4 4 3 2 2 3 3" xfId="41614" xr:uid="{00000000-0005-0000-0000-0000E9A10000}"/>
    <cellStyle name="20% - Accent1 4 4 3 2 2 3 3 2" xfId="41615" xr:uid="{00000000-0005-0000-0000-0000EAA10000}"/>
    <cellStyle name="20% - Accent1 4 4 3 2 2 3 4" xfId="41616" xr:uid="{00000000-0005-0000-0000-0000EBA10000}"/>
    <cellStyle name="20% - Accent1 4 4 3 2 2 4" xfId="41617" xr:uid="{00000000-0005-0000-0000-0000ECA10000}"/>
    <cellStyle name="20% - Accent1 4 4 3 2 2 4 2" xfId="41618" xr:uid="{00000000-0005-0000-0000-0000EDA10000}"/>
    <cellStyle name="20% - Accent1 4 4 3 2 2 4 2 2" xfId="41619" xr:uid="{00000000-0005-0000-0000-0000EEA10000}"/>
    <cellStyle name="20% - Accent1 4 4 3 2 2 4 2 2 2" xfId="41620" xr:uid="{00000000-0005-0000-0000-0000EFA10000}"/>
    <cellStyle name="20% - Accent1 4 4 3 2 2 4 2 3" xfId="41621" xr:uid="{00000000-0005-0000-0000-0000F0A10000}"/>
    <cellStyle name="20% - Accent1 4 4 3 2 2 4 3" xfId="41622" xr:uid="{00000000-0005-0000-0000-0000F1A10000}"/>
    <cellStyle name="20% - Accent1 4 4 3 2 2 4 3 2" xfId="41623" xr:uid="{00000000-0005-0000-0000-0000F2A10000}"/>
    <cellStyle name="20% - Accent1 4 4 3 2 2 4 4" xfId="41624" xr:uid="{00000000-0005-0000-0000-0000F3A10000}"/>
    <cellStyle name="20% - Accent1 4 4 3 2 2 5" xfId="41625" xr:uid="{00000000-0005-0000-0000-0000F4A10000}"/>
    <cellStyle name="20% - Accent1 4 4 3 2 2 5 2" xfId="41626" xr:uid="{00000000-0005-0000-0000-0000F5A10000}"/>
    <cellStyle name="20% - Accent1 4 4 3 2 2 5 2 2" xfId="41627" xr:uid="{00000000-0005-0000-0000-0000F6A10000}"/>
    <cellStyle name="20% - Accent1 4 4 3 2 2 5 3" xfId="41628" xr:uid="{00000000-0005-0000-0000-0000F7A10000}"/>
    <cellStyle name="20% - Accent1 4 4 3 2 2 6" xfId="41629" xr:uid="{00000000-0005-0000-0000-0000F8A10000}"/>
    <cellStyle name="20% - Accent1 4 4 3 2 2 6 2" xfId="41630" xr:uid="{00000000-0005-0000-0000-0000F9A10000}"/>
    <cellStyle name="20% - Accent1 4 4 3 2 2 6 2 2" xfId="41631" xr:uid="{00000000-0005-0000-0000-0000FAA10000}"/>
    <cellStyle name="20% - Accent1 4 4 3 2 2 6 3" xfId="41632" xr:uid="{00000000-0005-0000-0000-0000FBA10000}"/>
    <cellStyle name="20% - Accent1 4 4 3 2 2 7" xfId="41633" xr:uid="{00000000-0005-0000-0000-0000FCA10000}"/>
    <cellStyle name="20% - Accent1 4 4 3 2 2 7 2" xfId="41634" xr:uid="{00000000-0005-0000-0000-0000FDA10000}"/>
    <cellStyle name="20% - Accent1 4 4 3 2 2 8" xfId="41635" xr:uid="{00000000-0005-0000-0000-0000FEA10000}"/>
    <cellStyle name="20% - Accent1 4 4 3 2 2 8 2" xfId="41636" xr:uid="{00000000-0005-0000-0000-0000FFA10000}"/>
    <cellStyle name="20% - Accent1 4 4 3 2 2 9" xfId="41637" xr:uid="{00000000-0005-0000-0000-000000A20000}"/>
    <cellStyle name="20% - Accent1 4 4 3 2 3" xfId="41638" xr:uid="{00000000-0005-0000-0000-000001A20000}"/>
    <cellStyle name="20% - Accent1 4 4 3 2 3 2" xfId="41639" xr:uid="{00000000-0005-0000-0000-000002A20000}"/>
    <cellStyle name="20% - Accent1 4 4 3 2 3 2 2" xfId="41640" xr:uid="{00000000-0005-0000-0000-000003A20000}"/>
    <cellStyle name="20% - Accent1 4 4 3 2 3 2 2 2" xfId="41641" xr:uid="{00000000-0005-0000-0000-000004A20000}"/>
    <cellStyle name="20% - Accent1 4 4 3 2 3 2 2 2 2" xfId="41642" xr:uid="{00000000-0005-0000-0000-000005A20000}"/>
    <cellStyle name="20% - Accent1 4 4 3 2 3 2 2 3" xfId="41643" xr:uid="{00000000-0005-0000-0000-000006A20000}"/>
    <cellStyle name="20% - Accent1 4 4 3 2 3 2 3" xfId="41644" xr:uid="{00000000-0005-0000-0000-000007A20000}"/>
    <cellStyle name="20% - Accent1 4 4 3 2 3 2 3 2" xfId="41645" xr:uid="{00000000-0005-0000-0000-000008A20000}"/>
    <cellStyle name="20% - Accent1 4 4 3 2 3 2 4" xfId="41646" xr:uid="{00000000-0005-0000-0000-000009A20000}"/>
    <cellStyle name="20% - Accent1 4 4 3 2 3 3" xfId="41647" xr:uid="{00000000-0005-0000-0000-00000AA20000}"/>
    <cellStyle name="20% - Accent1 4 4 3 2 3 3 2" xfId="41648" xr:uid="{00000000-0005-0000-0000-00000BA20000}"/>
    <cellStyle name="20% - Accent1 4 4 3 2 3 3 2 2" xfId="41649" xr:uid="{00000000-0005-0000-0000-00000CA20000}"/>
    <cellStyle name="20% - Accent1 4 4 3 2 3 3 2 2 2" xfId="41650" xr:uid="{00000000-0005-0000-0000-00000DA20000}"/>
    <cellStyle name="20% - Accent1 4 4 3 2 3 3 2 3" xfId="41651" xr:uid="{00000000-0005-0000-0000-00000EA20000}"/>
    <cellStyle name="20% - Accent1 4 4 3 2 3 3 3" xfId="41652" xr:uid="{00000000-0005-0000-0000-00000FA20000}"/>
    <cellStyle name="20% - Accent1 4 4 3 2 3 3 3 2" xfId="41653" xr:uid="{00000000-0005-0000-0000-000010A20000}"/>
    <cellStyle name="20% - Accent1 4 4 3 2 3 3 4" xfId="41654" xr:uid="{00000000-0005-0000-0000-000011A20000}"/>
    <cellStyle name="20% - Accent1 4 4 3 2 3 4" xfId="41655" xr:uid="{00000000-0005-0000-0000-000012A20000}"/>
    <cellStyle name="20% - Accent1 4 4 3 2 3 4 2" xfId="41656" xr:uid="{00000000-0005-0000-0000-000013A20000}"/>
    <cellStyle name="20% - Accent1 4 4 3 2 3 4 2 2" xfId="41657" xr:uid="{00000000-0005-0000-0000-000014A20000}"/>
    <cellStyle name="20% - Accent1 4 4 3 2 3 4 2 2 2" xfId="41658" xr:uid="{00000000-0005-0000-0000-000015A20000}"/>
    <cellStyle name="20% - Accent1 4 4 3 2 3 4 2 3" xfId="41659" xr:uid="{00000000-0005-0000-0000-000016A20000}"/>
    <cellStyle name="20% - Accent1 4 4 3 2 3 4 3" xfId="41660" xr:uid="{00000000-0005-0000-0000-000017A20000}"/>
    <cellStyle name="20% - Accent1 4 4 3 2 3 4 3 2" xfId="41661" xr:uid="{00000000-0005-0000-0000-000018A20000}"/>
    <cellStyle name="20% - Accent1 4 4 3 2 3 4 4" xfId="41662" xr:uid="{00000000-0005-0000-0000-000019A20000}"/>
    <cellStyle name="20% - Accent1 4 4 3 2 3 5" xfId="41663" xr:uid="{00000000-0005-0000-0000-00001AA20000}"/>
    <cellStyle name="20% - Accent1 4 4 3 2 3 5 2" xfId="41664" xr:uid="{00000000-0005-0000-0000-00001BA20000}"/>
    <cellStyle name="20% - Accent1 4 4 3 2 3 5 2 2" xfId="41665" xr:uid="{00000000-0005-0000-0000-00001CA20000}"/>
    <cellStyle name="20% - Accent1 4 4 3 2 3 5 3" xfId="41666" xr:uid="{00000000-0005-0000-0000-00001DA20000}"/>
    <cellStyle name="20% - Accent1 4 4 3 2 3 6" xfId="41667" xr:uid="{00000000-0005-0000-0000-00001EA20000}"/>
    <cellStyle name="20% - Accent1 4 4 3 2 3 6 2" xfId="41668" xr:uid="{00000000-0005-0000-0000-00001FA20000}"/>
    <cellStyle name="20% - Accent1 4 4 3 2 3 6 2 2" xfId="41669" xr:uid="{00000000-0005-0000-0000-000020A20000}"/>
    <cellStyle name="20% - Accent1 4 4 3 2 3 6 3" xfId="41670" xr:uid="{00000000-0005-0000-0000-000021A20000}"/>
    <cellStyle name="20% - Accent1 4 4 3 2 3 7" xfId="41671" xr:uid="{00000000-0005-0000-0000-000022A20000}"/>
    <cellStyle name="20% - Accent1 4 4 3 2 3 7 2" xfId="41672" xr:uid="{00000000-0005-0000-0000-000023A20000}"/>
    <cellStyle name="20% - Accent1 4 4 3 2 3 8" xfId="41673" xr:uid="{00000000-0005-0000-0000-000024A20000}"/>
    <cellStyle name="20% - Accent1 4 4 3 2 3 8 2" xfId="41674" xr:uid="{00000000-0005-0000-0000-000025A20000}"/>
    <cellStyle name="20% - Accent1 4 4 3 2 3 9" xfId="41675" xr:uid="{00000000-0005-0000-0000-000026A20000}"/>
    <cellStyle name="20% - Accent1 4 4 3 2 4" xfId="41676" xr:uid="{00000000-0005-0000-0000-000027A20000}"/>
    <cellStyle name="20% - Accent1 4 4 3 2 4 2" xfId="41677" xr:uid="{00000000-0005-0000-0000-000028A20000}"/>
    <cellStyle name="20% - Accent1 4 4 3 2 4 2 2" xfId="41678" xr:uid="{00000000-0005-0000-0000-000029A20000}"/>
    <cellStyle name="20% - Accent1 4 4 3 2 4 2 2 2" xfId="41679" xr:uid="{00000000-0005-0000-0000-00002AA20000}"/>
    <cellStyle name="20% - Accent1 4 4 3 2 4 2 3" xfId="41680" xr:uid="{00000000-0005-0000-0000-00002BA20000}"/>
    <cellStyle name="20% - Accent1 4 4 3 2 4 3" xfId="41681" xr:uid="{00000000-0005-0000-0000-00002CA20000}"/>
    <cellStyle name="20% - Accent1 4 4 3 2 4 3 2" xfId="41682" xr:uid="{00000000-0005-0000-0000-00002DA20000}"/>
    <cellStyle name="20% - Accent1 4 4 3 2 4 4" xfId="41683" xr:uid="{00000000-0005-0000-0000-00002EA20000}"/>
    <cellStyle name="20% - Accent1 4 4 3 2 5" xfId="41684" xr:uid="{00000000-0005-0000-0000-00002FA20000}"/>
    <cellStyle name="20% - Accent1 4 4 3 2 5 2" xfId="41685" xr:uid="{00000000-0005-0000-0000-000030A20000}"/>
    <cellStyle name="20% - Accent1 4 4 3 2 5 2 2" xfId="41686" xr:uid="{00000000-0005-0000-0000-000031A20000}"/>
    <cellStyle name="20% - Accent1 4 4 3 2 5 2 2 2" xfId="41687" xr:uid="{00000000-0005-0000-0000-000032A20000}"/>
    <cellStyle name="20% - Accent1 4 4 3 2 5 2 3" xfId="41688" xr:uid="{00000000-0005-0000-0000-000033A20000}"/>
    <cellStyle name="20% - Accent1 4 4 3 2 5 3" xfId="41689" xr:uid="{00000000-0005-0000-0000-000034A20000}"/>
    <cellStyle name="20% - Accent1 4 4 3 2 5 3 2" xfId="41690" xr:uid="{00000000-0005-0000-0000-000035A20000}"/>
    <cellStyle name="20% - Accent1 4 4 3 2 5 4" xfId="41691" xr:uid="{00000000-0005-0000-0000-000036A20000}"/>
    <cellStyle name="20% - Accent1 4 4 3 2 6" xfId="41692" xr:uid="{00000000-0005-0000-0000-000037A20000}"/>
    <cellStyle name="20% - Accent1 4 4 3 2 6 2" xfId="41693" xr:uid="{00000000-0005-0000-0000-000038A20000}"/>
    <cellStyle name="20% - Accent1 4 4 3 2 6 2 2" xfId="41694" xr:uid="{00000000-0005-0000-0000-000039A20000}"/>
    <cellStyle name="20% - Accent1 4 4 3 2 6 2 2 2" xfId="41695" xr:uid="{00000000-0005-0000-0000-00003AA20000}"/>
    <cellStyle name="20% - Accent1 4 4 3 2 6 2 3" xfId="41696" xr:uid="{00000000-0005-0000-0000-00003BA20000}"/>
    <cellStyle name="20% - Accent1 4 4 3 2 6 3" xfId="41697" xr:uid="{00000000-0005-0000-0000-00003CA20000}"/>
    <cellStyle name="20% - Accent1 4 4 3 2 6 3 2" xfId="41698" xr:uid="{00000000-0005-0000-0000-00003DA20000}"/>
    <cellStyle name="20% - Accent1 4 4 3 2 6 4" xfId="41699" xr:uid="{00000000-0005-0000-0000-00003EA20000}"/>
    <cellStyle name="20% - Accent1 4 4 3 2 7" xfId="41700" xr:uid="{00000000-0005-0000-0000-00003FA20000}"/>
    <cellStyle name="20% - Accent1 4 4 3 2 7 2" xfId="41701" xr:uid="{00000000-0005-0000-0000-000040A20000}"/>
    <cellStyle name="20% - Accent1 4 4 3 2 7 2 2" xfId="41702" xr:uid="{00000000-0005-0000-0000-000041A20000}"/>
    <cellStyle name="20% - Accent1 4 4 3 2 7 3" xfId="41703" xr:uid="{00000000-0005-0000-0000-000042A20000}"/>
    <cellStyle name="20% - Accent1 4 4 3 2 8" xfId="41704" xr:uid="{00000000-0005-0000-0000-000043A20000}"/>
    <cellStyle name="20% - Accent1 4 4 3 2 8 2" xfId="41705" xr:uid="{00000000-0005-0000-0000-000044A20000}"/>
    <cellStyle name="20% - Accent1 4 4 3 2 8 2 2" xfId="41706" xr:uid="{00000000-0005-0000-0000-000045A20000}"/>
    <cellStyle name="20% - Accent1 4 4 3 2 8 3" xfId="41707" xr:uid="{00000000-0005-0000-0000-000046A20000}"/>
    <cellStyle name="20% - Accent1 4 4 3 2 9" xfId="41708" xr:uid="{00000000-0005-0000-0000-000047A20000}"/>
    <cellStyle name="20% - Accent1 4 4 3 2 9 2" xfId="41709" xr:uid="{00000000-0005-0000-0000-000048A20000}"/>
    <cellStyle name="20% - Accent1 4 4 3 3" xfId="41710" xr:uid="{00000000-0005-0000-0000-000049A20000}"/>
    <cellStyle name="20% - Accent1 4 4 3 3 10" xfId="41711" xr:uid="{00000000-0005-0000-0000-00004AA20000}"/>
    <cellStyle name="20% - Accent1 4 4 3 3 10 2" xfId="41712" xr:uid="{00000000-0005-0000-0000-00004BA20000}"/>
    <cellStyle name="20% - Accent1 4 4 3 3 11" xfId="41713" xr:uid="{00000000-0005-0000-0000-00004CA20000}"/>
    <cellStyle name="20% - Accent1 4 4 3 3 2" xfId="41714" xr:uid="{00000000-0005-0000-0000-00004DA20000}"/>
    <cellStyle name="20% - Accent1 4 4 3 3 2 2" xfId="41715" xr:uid="{00000000-0005-0000-0000-00004EA20000}"/>
    <cellStyle name="20% - Accent1 4 4 3 3 2 2 2" xfId="41716" xr:uid="{00000000-0005-0000-0000-00004FA20000}"/>
    <cellStyle name="20% - Accent1 4 4 3 3 2 2 2 2" xfId="41717" xr:uid="{00000000-0005-0000-0000-000050A20000}"/>
    <cellStyle name="20% - Accent1 4 4 3 3 2 2 2 2 2" xfId="41718" xr:uid="{00000000-0005-0000-0000-000051A20000}"/>
    <cellStyle name="20% - Accent1 4 4 3 3 2 2 2 3" xfId="41719" xr:uid="{00000000-0005-0000-0000-000052A20000}"/>
    <cellStyle name="20% - Accent1 4 4 3 3 2 2 3" xfId="41720" xr:uid="{00000000-0005-0000-0000-000053A20000}"/>
    <cellStyle name="20% - Accent1 4 4 3 3 2 2 3 2" xfId="41721" xr:uid="{00000000-0005-0000-0000-000054A20000}"/>
    <cellStyle name="20% - Accent1 4 4 3 3 2 2 4" xfId="41722" xr:uid="{00000000-0005-0000-0000-000055A20000}"/>
    <cellStyle name="20% - Accent1 4 4 3 3 2 3" xfId="41723" xr:uid="{00000000-0005-0000-0000-000056A20000}"/>
    <cellStyle name="20% - Accent1 4 4 3 3 2 3 2" xfId="41724" xr:uid="{00000000-0005-0000-0000-000057A20000}"/>
    <cellStyle name="20% - Accent1 4 4 3 3 2 3 2 2" xfId="41725" xr:uid="{00000000-0005-0000-0000-000058A20000}"/>
    <cellStyle name="20% - Accent1 4 4 3 3 2 3 2 2 2" xfId="41726" xr:uid="{00000000-0005-0000-0000-000059A20000}"/>
    <cellStyle name="20% - Accent1 4 4 3 3 2 3 2 3" xfId="41727" xr:uid="{00000000-0005-0000-0000-00005AA20000}"/>
    <cellStyle name="20% - Accent1 4 4 3 3 2 3 3" xfId="41728" xr:uid="{00000000-0005-0000-0000-00005BA20000}"/>
    <cellStyle name="20% - Accent1 4 4 3 3 2 3 3 2" xfId="41729" xr:uid="{00000000-0005-0000-0000-00005CA20000}"/>
    <cellStyle name="20% - Accent1 4 4 3 3 2 3 4" xfId="41730" xr:uid="{00000000-0005-0000-0000-00005DA20000}"/>
    <cellStyle name="20% - Accent1 4 4 3 3 2 4" xfId="41731" xr:uid="{00000000-0005-0000-0000-00005EA20000}"/>
    <cellStyle name="20% - Accent1 4 4 3 3 2 4 2" xfId="41732" xr:uid="{00000000-0005-0000-0000-00005FA20000}"/>
    <cellStyle name="20% - Accent1 4 4 3 3 2 4 2 2" xfId="41733" xr:uid="{00000000-0005-0000-0000-000060A20000}"/>
    <cellStyle name="20% - Accent1 4 4 3 3 2 4 2 2 2" xfId="41734" xr:uid="{00000000-0005-0000-0000-000061A20000}"/>
    <cellStyle name="20% - Accent1 4 4 3 3 2 4 2 3" xfId="41735" xr:uid="{00000000-0005-0000-0000-000062A20000}"/>
    <cellStyle name="20% - Accent1 4 4 3 3 2 4 3" xfId="41736" xr:uid="{00000000-0005-0000-0000-000063A20000}"/>
    <cellStyle name="20% - Accent1 4 4 3 3 2 4 3 2" xfId="41737" xr:uid="{00000000-0005-0000-0000-000064A20000}"/>
    <cellStyle name="20% - Accent1 4 4 3 3 2 4 4" xfId="41738" xr:uid="{00000000-0005-0000-0000-000065A20000}"/>
    <cellStyle name="20% - Accent1 4 4 3 3 2 5" xfId="41739" xr:uid="{00000000-0005-0000-0000-000066A20000}"/>
    <cellStyle name="20% - Accent1 4 4 3 3 2 5 2" xfId="41740" xr:uid="{00000000-0005-0000-0000-000067A20000}"/>
    <cellStyle name="20% - Accent1 4 4 3 3 2 5 2 2" xfId="41741" xr:uid="{00000000-0005-0000-0000-000068A20000}"/>
    <cellStyle name="20% - Accent1 4 4 3 3 2 5 3" xfId="41742" xr:uid="{00000000-0005-0000-0000-000069A20000}"/>
    <cellStyle name="20% - Accent1 4 4 3 3 2 6" xfId="41743" xr:uid="{00000000-0005-0000-0000-00006AA20000}"/>
    <cellStyle name="20% - Accent1 4 4 3 3 2 6 2" xfId="41744" xr:uid="{00000000-0005-0000-0000-00006BA20000}"/>
    <cellStyle name="20% - Accent1 4 4 3 3 2 6 2 2" xfId="41745" xr:uid="{00000000-0005-0000-0000-00006CA20000}"/>
    <cellStyle name="20% - Accent1 4 4 3 3 2 6 3" xfId="41746" xr:uid="{00000000-0005-0000-0000-00006DA20000}"/>
    <cellStyle name="20% - Accent1 4 4 3 3 2 7" xfId="41747" xr:uid="{00000000-0005-0000-0000-00006EA20000}"/>
    <cellStyle name="20% - Accent1 4 4 3 3 2 7 2" xfId="41748" xr:uid="{00000000-0005-0000-0000-00006FA20000}"/>
    <cellStyle name="20% - Accent1 4 4 3 3 2 8" xfId="41749" xr:uid="{00000000-0005-0000-0000-000070A20000}"/>
    <cellStyle name="20% - Accent1 4 4 3 3 2 8 2" xfId="41750" xr:uid="{00000000-0005-0000-0000-000071A20000}"/>
    <cellStyle name="20% - Accent1 4 4 3 3 2 9" xfId="41751" xr:uid="{00000000-0005-0000-0000-000072A20000}"/>
    <cellStyle name="20% - Accent1 4 4 3 3 3" xfId="41752" xr:uid="{00000000-0005-0000-0000-000073A20000}"/>
    <cellStyle name="20% - Accent1 4 4 3 3 3 2" xfId="41753" xr:uid="{00000000-0005-0000-0000-000074A20000}"/>
    <cellStyle name="20% - Accent1 4 4 3 3 3 2 2" xfId="41754" xr:uid="{00000000-0005-0000-0000-000075A20000}"/>
    <cellStyle name="20% - Accent1 4 4 3 3 3 2 2 2" xfId="41755" xr:uid="{00000000-0005-0000-0000-000076A20000}"/>
    <cellStyle name="20% - Accent1 4 4 3 3 3 2 2 2 2" xfId="41756" xr:uid="{00000000-0005-0000-0000-000077A20000}"/>
    <cellStyle name="20% - Accent1 4 4 3 3 3 2 2 3" xfId="41757" xr:uid="{00000000-0005-0000-0000-000078A20000}"/>
    <cellStyle name="20% - Accent1 4 4 3 3 3 2 3" xfId="41758" xr:uid="{00000000-0005-0000-0000-000079A20000}"/>
    <cellStyle name="20% - Accent1 4 4 3 3 3 2 3 2" xfId="41759" xr:uid="{00000000-0005-0000-0000-00007AA20000}"/>
    <cellStyle name="20% - Accent1 4 4 3 3 3 2 4" xfId="41760" xr:uid="{00000000-0005-0000-0000-00007BA20000}"/>
    <cellStyle name="20% - Accent1 4 4 3 3 3 3" xfId="41761" xr:uid="{00000000-0005-0000-0000-00007CA20000}"/>
    <cellStyle name="20% - Accent1 4 4 3 3 3 3 2" xfId="41762" xr:uid="{00000000-0005-0000-0000-00007DA20000}"/>
    <cellStyle name="20% - Accent1 4 4 3 3 3 3 2 2" xfId="41763" xr:uid="{00000000-0005-0000-0000-00007EA20000}"/>
    <cellStyle name="20% - Accent1 4 4 3 3 3 3 2 2 2" xfId="41764" xr:uid="{00000000-0005-0000-0000-00007FA20000}"/>
    <cellStyle name="20% - Accent1 4 4 3 3 3 3 2 3" xfId="41765" xr:uid="{00000000-0005-0000-0000-000080A20000}"/>
    <cellStyle name="20% - Accent1 4 4 3 3 3 3 3" xfId="41766" xr:uid="{00000000-0005-0000-0000-000081A20000}"/>
    <cellStyle name="20% - Accent1 4 4 3 3 3 3 3 2" xfId="41767" xr:uid="{00000000-0005-0000-0000-000082A20000}"/>
    <cellStyle name="20% - Accent1 4 4 3 3 3 3 4" xfId="41768" xr:uid="{00000000-0005-0000-0000-000083A20000}"/>
    <cellStyle name="20% - Accent1 4 4 3 3 3 4" xfId="41769" xr:uid="{00000000-0005-0000-0000-000084A20000}"/>
    <cellStyle name="20% - Accent1 4 4 3 3 3 4 2" xfId="41770" xr:uid="{00000000-0005-0000-0000-000085A20000}"/>
    <cellStyle name="20% - Accent1 4 4 3 3 3 4 2 2" xfId="41771" xr:uid="{00000000-0005-0000-0000-000086A20000}"/>
    <cellStyle name="20% - Accent1 4 4 3 3 3 4 2 2 2" xfId="41772" xr:uid="{00000000-0005-0000-0000-000087A20000}"/>
    <cellStyle name="20% - Accent1 4 4 3 3 3 4 2 3" xfId="41773" xr:uid="{00000000-0005-0000-0000-000088A20000}"/>
    <cellStyle name="20% - Accent1 4 4 3 3 3 4 3" xfId="41774" xr:uid="{00000000-0005-0000-0000-000089A20000}"/>
    <cellStyle name="20% - Accent1 4 4 3 3 3 4 3 2" xfId="41775" xr:uid="{00000000-0005-0000-0000-00008AA20000}"/>
    <cellStyle name="20% - Accent1 4 4 3 3 3 4 4" xfId="41776" xr:uid="{00000000-0005-0000-0000-00008BA20000}"/>
    <cellStyle name="20% - Accent1 4 4 3 3 3 5" xfId="41777" xr:uid="{00000000-0005-0000-0000-00008CA20000}"/>
    <cellStyle name="20% - Accent1 4 4 3 3 3 5 2" xfId="41778" xr:uid="{00000000-0005-0000-0000-00008DA20000}"/>
    <cellStyle name="20% - Accent1 4 4 3 3 3 5 2 2" xfId="41779" xr:uid="{00000000-0005-0000-0000-00008EA20000}"/>
    <cellStyle name="20% - Accent1 4 4 3 3 3 5 3" xfId="41780" xr:uid="{00000000-0005-0000-0000-00008FA20000}"/>
    <cellStyle name="20% - Accent1 4 4 3 3 3 6" xfId="41781" xr:uid="{00000000-0005-0000-0000-000090A20000}"/>
    <cellStyle name="20% - Accent1 4 4 3 3 3 6 2" xfId="41782" xr:uid="{00000000-0005-0000-0000-000091A20000}"/>
    <cellStyle name="20% - Accent1 4 4 3 3 3 6 2 2" xfId="41783" xr:uid="{00000000-0005-0000-0000-000092A20000}"/>
    <cellStyle name="20% - Accent1 4 4 3 3 3 6 3" xfId="41784" xr:uid="{00000000-0005-0000-0000-000093A20000}"/>
    <cellStyle name="20% - Accent1 4 4 3 3 3 7" xfId="41785" xr:uid="{00000000-0005-0000-0000-000094A20000}"/>
    <cellStyle name="20% - Accent1 4 4 3 3 3 7 2" xfId="41786" xr:uid="{00000000-0005-0000-0000-000095A20000}"/>
    <cellStyle name="20% - Accent1 4 4 3 3 3 8" xfId="41787" xr:uid="{00000000-0005-0000-0000-000096A20000}"/>
    <cellStyle name="20% - Accent1 4 4 3 3 3 8 2" xfId="41788" xr:uid="{00000000-0005-0000-0000-000097A20000}"/>
    <cellStyle name="20% - Accent1 4 4 3 3 3 9" xfId="41789" xr:uid="{00000000-0005-0000-0000-000098A20000}"/>
    <cellStyle name="20% - Accent1 4 4 3 3 4" xfId="41790" xr:uid="{00000000-0005-0000-0000-000099A20000}"/>
    <cellStyle name="20% - Accent1 4 4 3 3 4 2" xfId="41791" xr:uid="{00000000-0005-0000-0000-00009AA20000}"/>
    <cellStyle name="20% - Accent1 4 4 3 3 4 2 2" xfId="41792" xr:uid="{00000000-0005-0000-0000-00009BA20000}"/>
    <cellStyle name="20% - Accent1 4 4 3 3 4 2 2 2" xfId="41793" xr:uid="{00000000-0005-0000-0000-00009CA20000}"/>
    <cellStyle name="20% - Accent1 4 4 3 3 4 2 3" xfId="41794" xr:uid="{00000000-0005-0000-0000-00009DA20000}"/>
    <cellStyle name="20% - Accent1 4 4 3 3 4 3" xfId="41795" xr:uid="{00000000-0005-0000-0000-00009EA20000}"/>
    <cellStyle name="20% - Accent1 4 4 3 3 4 3 2" xfId="41796" xr:uid="{00000000-0005-0000-0000-00009FA20000}"/>
    <cellStyle name="20% - Accent1 4 4 3 3 4 4" xfId="41797" xr:uid="{00000000-0005-0000-0000-0000A0A20000}"/>
    <cellStyle name="20% - Accent1 4 4 3 3 5" xfId="41798" xr:uid="{00000000-0005-0000-0000-0000A1A20000}"/>
    <cellStyle name="20% - Accent1 4 4 3 3 5 2" xfId="41799" xr:uid="{00000000-0005-0000-0000-0000A2A20000}"/>
    <cellStyle name="20% - Accent1 4 4 3 3 5 2 2" xfId="41800" xr:uid="{00000000-0005-0000-0000-0000A3A20000}"/>
    <cellStyle name="20% - Accent1 4 4 3 3 5 2 2 2" xfId="41801" xr:uid="{00000000-0005-0000-0000-0000A4A20000}"/>
    <cellStyle name="20% - Accent1 4 4 3 3 5 2 3" xfId="41802" xr:uid="{00000000-0005-0000-0000-0000A5A20000}"/>
    <cellStyle name="20% - Accent1 4 4 3 3 5 3" xfId="41803" xr:uid="{00000000-0005-0000-0000-0000A6A20000}"/>
    <cellStyle name="20% - Accent1 4 4 3 3 5 3 2" xfId="41804" xr:uid="{00000000-0005-0000-0000-0000A7A20000}"/>
    <cellStyle name="20% - Accent1 4 4 3 3 5 4" xfId="41805" xr:uid="{00000000-0005-0000-0000-0000A8A20000}"/>
    <cellStyle name="20% - Accent1 4 4 3 3 6" xfId="41806" xr:uid="{00000000-0005-0000-0000-0000A9A20000}"/>
    <cellStyle name="20% - Accent1 4 4 3 3 6 2" xfId="41807" xr:uid="{00000000-0005-0000-0000-0000AAA20000}"/>
    <cellStyle name="20% - Accent1 4 4 3 3 6 2 2" xfId="41808" xr:uid="{00000000-0005-0000-0000-0000ABA20000}"/>
    <cellStyle name="20% - Accent1 4 4 3 3 6 2 2 2" xfId="41809" xr:uid="{00000000-0005-0000-0000-0000ACA20000}"/>
    <cellStyle name="20% - Accent1 4 4 3 3 6 2 3" xfId="41810" xr:uid="{00000000-0005-0000-0000-0000ADA20000}"/>
    <cellStyle name="20% - Accent1 4 4 3 3 6 3" xfId="41811" xr:uid="{00000000-0005-0000-0000-0000AEA20000}"/>
    <cellStyle name="20% - Accent1 4 4 3 3 6 3 2" xfId="41812" xr:uid="{00000000-0005-0000-0000-0000AFA20000}"/>
    <cellStyle name="20% - Accent1 4 4 3 3 6 4" xfId="41813" xr:uid="{00000000-0005-0000-0000-0000B0A20000}"/>
    <cellStyle name="20% - Accent1 4 4 3 3 7" xfId="41814" xr:uid="{00000000-0005-0000-0000-0000B1A20000}"/>
    <cellStyle name="20% - Accent1 4 4 3 3 7 2" xfId="41815" xr:uid="{00000000-0005-0000-0000-0000B2A20000}"/>
    <cellStyle name="20% - Accent1 4 4 3 3 7 2 2" xfId="41816" xr:uid="{00000000-0005-0000-0000-0000B3A20000}"/>
    <cellStyle name="20% - Accent1 4 4 3 3 7 3" xfId="41817" xr:uid="{00000000-0005-0000-0000-0000B4A20000}"/>
    <cellStyle name="20% - Accent1 4 4 3 3 8" xfId="41818" xr:uid="{00000000-0005-0000-0000-0000B5A20000}"/>
    <cellStyle name="20% - Accent1 4 4 3 3 8 2" xfId="41819" xr:uid="{00000000-0005-0000-0000-0000B6A20000}"/>
    <cellStyle name="20% - Accent1 4 4 3 3 8 2 2" xfId="41820" xr:uid="{00000000-0005-0000-0000-0000B7A20000}"/>
    <cellStyle name="20% - Accent1 4 4 3 3 8 3" xfId="41821" xr:uid="{00000000-0005-0000-0000-0000B8A20000}"/>
    <cellStyle name="20% - Accent1 4 4 3 3 9" xfId="41822" xr:uid="{00000000-0005-0000-0000-0000B9A20000}"/>
    <cellStyle name="20% - Accent1 4 4 3 3 9 2" xfId="41823" xr:uid="{00000000-0005-0000-0000-0000BAA20000}"/>
    <cellStyle name="20% - Accent1 4 4 3 4" xfId="41824" xr:uid="{00000000-0005-0000-0000-0000BBA20000}"/>
    <cellStyle name="20% - Accent1 4 4 3 4 10" xfId="41825" xr:uid="{00000000-0005-0000-0000-0000BCA20000}"/>
    <cellStyle name="20% - Accent1 4 4 3 4 10 2" xfId="41826" xr:uid="{00000000-0005-0000-0000-0000BDA20000}"/>
    <cellStyle name="20% - Accent1 4 4 3 4 11" xfId="41827" xr:uid="{00000000-0005-0000-0000-0000BEA20000}"/>
    <cellStyle name="20% - Accent1 4 4 3 4 2" xfId="41828" xr:uid="{00000000-0005-0000-0000-0000BFA20000}"/>
    <cellStyle name="20% - Accent1 4 4 3 4 2 2" xfId="41829" xr:uid="{00000000-0005-0000-0000-0000C0A20000}"/>
    <cellStyle name="20% - Accent1 4 4 3 4 2 2 2" xfId="41830" xr:uid="{00000000-0005-0000-0000-0000C1A20000}"/>
    <cellStyle name="20% - Accent1 4 4 3 4 2 2 2 2" xfId="41831" xr:uid="{00000000-0005-0000-0000-0000C2A20000}"/>
    <cellStyle name="20% - Accent1 4 4 3 4 2 2 2 2 2" xfId="41832" xr:uid="{00000000-0005-0000-0000-0000C3A20000}"/>
    <cellStyle name="20% - Accent1 4 4 3 4 2 2 2 3" xfId="41833" xr:uid="{00000000-0005-0000-0000-0000C4A20000}"/>
    <cellStyle name="20% - Accent1 4 4 3 4 2 2 3" xfId="41834" xr:uid="{00000000-0005-0000-0000-0000C5A20000}"/>
    <cellStyle name="20% - Accent1 4 4 3 4 2 2 3 2" xfId="41835" xr:uid="{00000000-0005-0000-0000-0000C6A20000}"/>
    <cellStyle name="20% - Accent1 4 4 3 4 2 2 4" xfId="41836" xr:uid="{00000000-0005-0000-0000-0000C7A20000}"/>
    <cellStyle name="20% - Accent1 4 4 3 4 2 3" xfId="41837" xr:uid="{00000000-0005-0000-0000-0000C8A20000}"/>
    <cellStyle name="20% - Accent1 4 4 3 4 2 3 2" xfId="41838" xr:uid="{00000000-0005-0000-0000-0000C9A20000}"/>
    <cellStyle name="20% - Accent1 4 4 3 4 2 3 2 2" xfId="41839" xr:uid="{00000000-0005-0000-0000-0000CAA20000}"/>
    <cellStyle name="20% - Accent1 4 4 3 4 2 3 2 2 2" xfId="41840" xr:uid="{00000000-0005-0000-0000-0000CBA20000}"/>
    <cellStyle name="20% - Accent1 4 4 3 4 2 3 2 3" xfId="41841" xr:uid="{00000000-0005-0000-0000-0000CCA20000}"/>
    <cellStyle name="20% - Accent1 4 4 3 4 2 3 3" xfId="41842" xr:uid="{00000000-0005-0000-0000-0000CDA20000}"/>
    <cellStyle name="20% - Accent1 4 4 3 4 2 3 3 2" xfId="41843" xr:uid="{00000000-0005-0000-0000-0000CEA20000}"/>
    <cellStyle name="20% - Accent1 4 4 3 4 2 3 4" xfId="41844" xr:uid="{00000000-0005-0000-0000-0000CFA20000}"/>
    <cellStyle name="20% - Accent1 4 4 3 4 2 4" xfId="41845" xr:uid="{00000000-0005-0000-0000-0000D0A20000}"/>
    <cellStyle name="20% - Accent1 4 4 3 4 2 4 2" xfId="41846" xr:uid="{00000000-0005-0000-0000-0000D1A20000}"/>
    <cellStyle name="20% - Accent1 4 4 3 4 2 4 2 2" xfId="41847" xr:uid="{00000000-0005-0000-0000-0000D2A20000}"/>
    <cellStyle name="20% - Accent1 4 4 3 4 2 4 2 2 2" xfId="41848" xr:uid="{00000000-0005-0000-0000-0000D3A20000}"/>
    <cellStyle name="20% - Accent1 4 4 3 4 2 4 2 3" xfId="41849" xr:uid="{00000000-0005-0000-0000-0000D4A20000}"/>
    <cellStyle name="20% - Accent1 4 4 3 4 2 4 3" xfId="41850" xr:uid="{00000000-0005-0000-0000-0000D5A20000}"/>
    <cellStyle name="20% - Accent1 4 4 3 4 2 4 3 2" xfId="41851" xr:uid="{00000000-0005-0000-0000-0000D6A20000}"/>
    <cellStyle name="20% - Accent1 4 4 3 4 2 4 4" xfId="41852" xr:uid="{00000000-0005-0000-0000-0000D7A20000}"/>
    <cellStyle name="20% - Accent1 4 4 3 4 2 5" xfId="41853" xr:uid="{00000000-0005-0000-0000-0000D8A20000}"/>
    <cellStyle name="20% - Accent1 4 4 3 4 2 5 2" xfId="41854" xr:uid="{00000000-0005-0000-0000-0000D9A20000}"/>
    <cellStyle name="20% - Accent1 4 4 3 4 2 5 2 2" xfId="41855" xr:uid="{00000000-0005-0000-0000-0000DAA20000}"/>
    <cellStyle name="20% - Accent1 4 4 3 4 2 5 3" xfId="41856" xr:uid="{00000000-0005-0000-0000-0000DBA20000}"/>
    <cellStyle name="20% - Accent1 4 4 3 4 2 6" xfId="41857" xr:uid="{00000000-0005-0000-0000-0000DCA20000}"/>
    <cellStyle name="20% - Accent1 4 4 3 4 2 6 2" xfId="41858" xr:uid="{00000000-0005-0000-0000-0000DDA20000}"/>
    <cellStyle name="20% - Accent1 4 4 3 4 2 6 2 2" xfId="41859" xr:uid="{00000000-0005-0000-0000-0000DEA20000}"/>
    <cellStyle name="20% - Accent1 4 4 3 4 2 6 3" xfId="41860" xr:uid="{00000000-0005-0000-0000-0000DFA20000}"/>
    <cellStyle name="20% - Accent1 4 4 3 4 2 7" xfId="41861" xr:uid="{00000000-0005-0000-0000-0000E0A20000}"/>
    <cellStyle name="20% - Accent1 4 4 3 4 2 7 2" xfId="41862" xr:uid="{00000000-0005-0000-0000-0000E1A20000}"/>
    <cellStyle name="20% - Accent1 4 4 3 4 2 8" xfId="41863" xr:uid="{00000000-0005-0000-0000-0000E2A20000}"/>
    <cellStyle name="20% - Accent1 4 4 3 4 2 8 2" xfId="41864" xr:uid="{00000000-0005-0000-0000-0000E3A20000}"/>
    <cellStyle name="20% - Accent1 4 4 3 4 2 9" xfId="41865" xr:uid="{00000000-0005-0000-0000-0000E4A20000}"/>
    <cellStyle name="20% - Accent1 4 4 3 4 3" xfId="41866" xr:uid="{00000000-0005-0000-0000-0000E5A20000}"/>
    <cellStyle name="20% - Accent1 4 4 3 4 3 2" xfId="41867" xr:uid="{00000000-0005-0000-0000-0000E6A20000}"/>
    <cellStyle name="20% - Accent1 4 4 3 4 3 2 2" xfId="41868" xr:uid="{00000000-0005-0000-0000-0000E7A20000}"/>
    <cellStyle name="20% - Accent1 4 4 3 4 3 2 2 2" xfId="41869" xr:uid="{00000000-0005-0000-0000-0000E8A20000}"/>
    <cellStyle name="20% - Accent1 4 4 3 4 3 2 2 2 2" xfId="41870" xr:uid="{00000000-0005-0000-0000-0000E9A20000}"/>
    <cellStyle name="20% - Accent1 4 4 3 4 3 2 2 3" xfId="41871" xr:uid="{00000000-0005-0000-0000-0000EAA20000}"/>
    <cellStyle name="20% - Accent1 4 4 3 4 3 2 3" xfId="41872" xr:uid="{00000000-0005-0000-0000-0000EBA20000}"/>
    <cellStyle name="20% - Accent1 4 4 3 4 3 2 3 2" xfId="41873" xr:uid="{00000000-0005-0000-0000-0000ECA20000}"/>
    <cellStyle name="20% - Accent1 4 4 3 4 3 2 4" xfId="41874" xr:uid="{00000000-0005-0000-0000-0000EDA20000}"/>
    <cellStyle name="20% - Accent1 4 4 3 4 3 3" xfId="41875" xr:uid="{00000000-0005-0000-0000-0000EEA20000}"/>
    <cellStyle name="20% - Accent1 4 4 3 4 3 3 2" xfId="41876" xr:uid="{00000000-0005-0000-0000-0000EFA20000}"/>
    <cellStyle name="20% - Accent1 4 4 3 4 3 3 2 2" xfId="41877" xr:uid="{00000000-0005-0000-0000-0000F0A20000}"/>
    <cellStyle name="20% - Accent1 4 4 3 4 3 3 2 2 2" xfId="41878" xr:uid="{00000000-0005-0000-0000-0000F1A20000}"/>
    <cellStyle name="20% - Accent1 4 4 3 4 3 3 2 3" xfId="41879" xr:uid="{00000000-0005-0000-0000-0000F2A20000}"/>
    <cellStyle name="20% - Accent1 4 4 3 4 3 3 3" xfId="41880" xr:uid="{00000000-0005-0000-0000-0000F3A20000}"/>
    <cellStyle name="20% - Accent1 4 4 3 4 3 3 3 2" xfId="41881" xr:uid="{00000000-0005-0000-0000-0000F4A20000}"/>
    <cellStyle name="20% - Accent1 4 4 3 4 3 3 4" xfId="41882" xr:uid="{00000000-0005-0000-0000-0000F5A20000}"/>
    <cellStyle name="20% - Accent1 4 4 3 4 3 4" xfId="41883" xr:uid="{00000000-0005-0000-0000-0000F6A20000}"/>
    <cellStyle name="20% - Accent1 4 4 3 4 3 4 2" xfId="41884" xr:uid="{00000000-0005-0000-0000-0000F7A20000}"/>
    <cellStyle name="20% - Accent1 4 4 3 4 3 4 2 2" xfId="41885" xr:uid="{00000000-0005-0000-0000-0000F8A20000}"/>
    <cellStyle name="20% - Accent1 4 4 3 4 3 4 2 2 2" xfId="41886" xr:uid="{00000000-0005-0000-0000-0000F9A20000}"/>
    <cellStyle name="20% - Accent1 4 4 3 4 3 4 2 3" xfId="41887" xr:uid="{00000000-0005-0000-0000-0000FAA20000}"/>
    <cellStyle name="20% - Accent1 4 4 3 4 3 4 3" xfId="41888" xr:uid="{00000000-0005-0000-0000-0000FBA20000}"/>
    <cellStyle name="20% - Accent1 4 4 3 4 3 4 3 2" xfId="41889" xr:uid="{00000000-0005-0000-0000-0000FCA20000}"/>
    <cellStyle name="20% - Accent1 4 4 3 4 3 4 4" xfId="41890" xr:uid="{00000000-0005-0000-0000-0000FDA20000}"/>
    <cellStyle name="20% - Accent1 4 4 3 4 3 5" xfId="41891" xr:uid="{00000000-0005-0000-0000-0000FEA20000}"/>
    <cellStyle name="20% - Accent1 4 4 3 4 3 5 2" xfId="41892" xr:uid="{00000000-0005-0000-0000-0000FFA20000}"/>
    <cellStyle name="20% - Accent1 4 4 3 4 3 5 2 2" xfId="41893" xr:uid="{00000000-0005-0000-0000-000000A30000}"/>
    <cellStyle name="20% - Accent1 4 4 3 4 3 5 3" xfId="41894" xr:uid="{00000000-0005-0000-0000-000001A30000}"/>
    <cellStyle name="20% - Accent1 4 4 3 4 3 6" xfId="41895" xr:uid="{00000000-0005-0000-0000-000002A30000}"/>
    <cellStyle name="20% - Accent1 4 4 3 4 3 6 2" xfId="41896" xr:uid="{00000000-0005-0000-0000-000003A30000}"/>
    <cellStyle name="20% - Accent1 4 4 3 4 3 6 2 2" xfId="41897" xr:uid="{00000000-0005-0000-0000-000004A30000}"/>
    <cellStyle name="20% - Accent1 4 4 3 4 3 6 3" xfId="41898" xr:uid="{00000000-0005-0000-0000-000005A30000}"/>
    <cellStyle name="20% - Accent1 4 4 3 4 3 7" xfId="41899" xr:uid="{00000000-0005-0000-0000-000006A30000}"/>
    <cellStyle name="20% - Accent1 4 4 3 4 3 7 2" xfId="41900" xr:uid="{00000000-0005-0000-0000-000007A30000}"/>
    <cellStyle name="20% - Accent1 4 4 3 4 3 8" xfId="41901" xr:uid="{00000000-0005-0000-0000-000008A30000}"/>
    <cellStyle name="20% - Accent1 4 4 3 4 3 8 2" xfId="41902" xr:uid="{00000000-0005-0000-0000-000009A30000}"/>
    <cellStyle name="20% - Accent1 4 4 3 4 3 9" xfId="41903" xr:uid="{00000000-0005-0000-0000-00000AA30000}"/>
    <cellStyle name="20% - Accent1 4 4 3 4 4" xfId="41904" xr:uid="{00000000-0005-0000-0000-00000BA30000}"/>
    <cellStyle name="20% - Accent1 4 4 3 4 4 2" xfId="41905" xr:uid="{00000000-0005-0000-0000-00000CA30000}"/>
    <cellStyle name="20% - Accent1 4 4 3 4 4 2 2" xfId="41906" xr:uid="{00000000-0005-0000-0000-00000DA30000}"/>
    <cellStyle name="20% - Accent1 4 4 3 4 4 2 2 2" xfId="41907" xr:uid="{00000000-0005-0000-0000-00000EA30000}"/>
    <cellStyle name="20% - Accent1 4 4 3 4 4 2 3" xfId="41908" xr:uid="{00000000-0005-0000-0000-00000FA30000}"/>
    <cellStyle name="20% - Accent1 4 4 3 4 4 3" xfId="41909" xr:uid="{00000000-0005-0000-0000-000010A30000}"/>
    <cellStyle name="20% - Accent1 4 4 3 4 4 3 2" xfId="41910" xr:uid="{00000000-0005-0000-0000-000011A30000}"/>
    <cellStyle name="20% - Accent1 4 4 3 4 4 4" xfId="41911" xr:uid="{00000000-0005-0000-0000-000012A30000}"/>
    <cellStyle name="20% - Accent1 4 4 3 4 5" xfId="41912" xr:uid="{00000000-0005-0000-0000-000013A30000}"/>
    <cellStyle name="20% - Accent1 4 4 3 4 5 2" xfId="41913" xr:uid="{00000000-0005-0000-0000-000014A30000}"/>
    <cellStyle name="20% - Accent1 4 4 3 4 5 2 2" xfId="41914" xr:uid="{00000000-0005-0000-0000-000015A30000}"/>
    <cellStyle name="20% - Accent1 4 4 3 4 5 2 2 2" xfId="41915" xr:uid="{00000000-0005-0000-0000-000016A30000}"/>
    <cellStyle name="20% - Accent1 4 4 3 4 5 2 3" xfId="41916" xr:uid="{00000000-0005-0000-0000-000017A30000}"/>
    <cellStyle name="20% - Accent1 4 4 3 4 5 3" xfId="41917" xr:uid="{00000000-0005-0000-0000-000018A30000}"/>
    <cellStyle name="20% - Accent1 4 4 3 4 5 3 2" xfId="41918" xr:uid="{00000000-0005-0000-0000-000019A30000}"/>
    <cellStyle name="20% - Accent1 4 4 3 4 5 4" xfId="41919" xr:uid="{00000000-0005-0000-0000-00001AA30000}"/>
    <cellStyle name="20% - Accent1 4 4 3 4 6" xfId="41920" xr:uid="{00000000-0005-0000-0000-00001BA30000}"/>
    <cellStyle name="20% - Accent1 4 4 3 4 6 2" xfId="41921" xr:uid="{00000000-0005-0000-0000-00001CA30000}"/>
    <cellStyle name="20% - Accent1 4 4 3 4 6 2 2" xfId="41922" xr:uid="{00000000-0005-0000-0000-00001DA30000}"/>
    <cellStyle name="20% - Accent1 4 4 3 4 6 2 2 2" xfId="41923" xr:uid="{00000000-0005-0000-0000-00001EA30000}"/>
    <cellStyle name="20% - Accent1 4 4 3 4 6 2 3" xfId="41924" xr:uid="{00000000-0005-0000-0000-00001FA30000}"/>
    <cellStyle name="20% - Accent1 4 4 3 4 6 3" xfId="41925" xr:uid="{00000000-0005-0000-0000-000020A30000}"/>
    <cellStyle name="20% - Accent1 4 4 3 4 6 3 2" xfId="41926" xr:uid="{00000000-0005-0000-0000-000021A30000}"/>
    <cellStyle name="20% - Accent1 4 4 3 4 6 4" xfId="41927" xr:uid="{00000000-0005-0000-0000-000022A30000}"/>
    <cellStyle name="20% - Accent1 4 4 3 4 7" xfId="41928" xr:uid="{00000000-0005-0000-0000-000023A30000}"/>
    <cellStyle name="20% - Accent1 4 4 3 4 7 2" xfId="41929" xr:uid="{00000000-0005-0000-0000-000024A30000}"/>
    <cellStyle name="20% - Accent1 4 4 3 4 7 2 2" xfId="41930" xr:uid="{00000000-0005-0000-0000-000025A30000}"/>
    <cellStyle name="20% - Accent1 4 4 3 4 7 3" xfId="41931" xr:uid="{00000000-0005-0000-0000-000026A30000}"/>
    <cellStyle name="20% - Accent1 4 4 3 4 8" xfId="41932" xr:uid="{00000000-0005-0000-0000-000027A30000}"/>
    <cellStyle name="20% - Accent1 4 4 3 4 8 2" xfId="41933" xr:uid="{00000000-0005-0000-0000-000028A30000}"/>
    <cellStyle name="20% - Accent1 4 4 3 4 8 2 2" xfId="41934" xr:uid="{00000000-0005-0000-0000-000029A30000}"/>
    <cellStyle name="20% - Accent1 4 4 3 4 8 3" xfId="41935" xr:uid="{00000000-0005-0000-0000-00002AA30000}"/>
    <cellStyle name="20% - Accent1 4 4 3 4 9" xfId="41936" xr:uid="{00000000-0005-0000-0000-00002BA30000}"/>
    <cellStyle name="20% - Accent1 4 4 3 4 9 2" xfId="41937" xr:uid="{00000000-0005-0000-0000-00002CA30000}"/>
    <cellStyle name="20% - Accent1 4 4 3 5" xfId="41938" xr:uid="{00000000-0005-0000-0000-00002DA30000}"/>
    <cellStyle name="20% - Accent1 4 4 3 5 2" xfId="41939" xr:uid="{00000000-0005-0000-0000-00002EA30000}"/>
    <cellStyle name="20% - Accent1 4 4 3 5 2 2" xfId="41940" xr:uid="{00000000-0005-0000-0000-00002FA30000}"/>
    <cellStyle name="20% - Accent1 4 4 3 5 2 2 2" xfId="41941" xr:uid="{00000000-0005-0000-0000-000030A30000}"/>
    <cellStyle name="20% - Accent1 4 4 3 5 2 2 2 2" xfId="41942" xr:uid="{00000000-0005-0000-0000-000031A30000}"/>
    <cellStyle name="20% - Accent1 4 4 3 5 2 2 3" xfId="41943" xr:uid="{00000000-0005-0000-0000-000032A30000}"/>
    <cellStyle name="20% - Accent1 4 4 3 5 2 3" xfId="41944" xr:uid="{00000000-0005-0000-0000-000033A30000}"/>
    <cellStyle name="20% - Accent1 4 4 3 5 2 3 2" xfId="41945" xr:uid="{00000000-0005-0000-0000-000034A30000}"/>
    <cellStyle name="20% - Accent1 4 4 3 5 2 4" xfId="41946" xr:uid="{00000000-0005-0000-0000-000035A30000}"/>
    <cellStyle name="20% - Accent1 4 4 3 5 3" xfId="41947" xr:uid="{00000000-0005-0000-0000-000036A30000}"/>
    <cellStyle name="20% - Accent1 4 4 3 5 3 2" xfId="41948" xr:uid="{00000000-0005-0000-0000-000037A30000}"/>
    <cellStyle name="20% - Accent1 4 4 3 5 3 2 2" xfId="41949" xr:uid="{00000000-0005-0000-0000-000038A30000}"/>
    <cellStyle name="20% - Accent1 4 4 3 5 3 2 2 2" xfId="41950" xr:uid="{00000000-0005-0000-0000-000039A30000}"/>
    <cellStyle name="20% - Accent1 4 4 3 5 3 2 3" xfId="41951" xr:uid="{00000000-0005-0000-0000-00003AA30000}"/>
    <cellStyle name="20% - Accent1 4 4 3 5 3 3" xfId="41952" xr:uid="{00000000-0005-0000-0000-00003BA30000}"/>
    <cellStyle name="20% - Accent1 4 4 3 5 3 3 2" xfId="41953" xr:uid="{00000000-0005-0000-0000-00003CA30000}"/>
    <cellStyle name="20% - Accent1 4 4 3 5 3 4" xfId="41954" xr:uid="{00000000-0005-0000-0000-00003DA30000}"/>
    <cellStyle name="20% - Accent1 4 4 3 5 4" xfId="41955" xr:uid="{00000000-0005-0000-0000-00003EA30000}"/>
    <cellStyle name="20% - Accent1 4 4 3 5 4 2" xfId="41956" xr:uid="{00000000-0005-0000-0000-00003FA30000}"/>
    <cellStyle name="20% - Accent1 4 4 3 5 4 2 2" xfId="41957" xr:uid="{00000000-0005-0000-0000-000040A30000}"/>
    <cellStyle name="20% - Accent1 4 4 3 5 4 2 2 2" xfId="41958" xr:uid="{00000000-0005-0000-0000-000041A30000}"/>
    <cellStyle name="20% - Accent1 4 4 3 5 4 2 3" xfId="41959" xr:uid="{00000000-0005-0000-0000-000042A30000}"/>
    <cellStyle name="20% - Accent1 4 4 3 5 4 3" xfId="41960" xr:uid="{00000000-0005-0000-0000-000043A30000}"/>
    <cellStyle name="20% - Accent1 4 4 3 5 4 3 2" xfId="41961" xr:uid="{00000000-0005-0000-0000-000044A30000}"/>
    <cellStyle name="20% - Accent1 4 4 3 5 4 4" xfId="41962" xr:uid="{00000000-0005-0000-0000-000045A30000}"/>
    <cellStyle name="20% - Accent1 4 4 3 5 5" xfId="41963" xr:uid="{00000000-0005-0000-0000-000046A30000}"/>
    <cellStyle name="20% - Accent1 4 4 3 5 5 2" xfId="41964" xr:uid="{00000000-0005-0000-0000-000047A30000}"/>
    <cellStyle name="20% - Accent1 4 4 3 5 5 2 2" xfId="41965" xr:uid="{00000000-0005-0000-0000-000048A30000}"/>
    <cellStyle name="20% - Accent1 4 4 3 5 5 3" xfId="41966" xr:uid="{00000000-0005-0000-0000-000049A30000}"/>
    <cellStyle name="20% - Accent1 4 4 3 5 6" xfId="41967" xr:uid="{00000000-0005-0000-0000-00004AA30000}"/>
    <cellStyle name="20% - Accent1 4 4 3 5 6 2" xfId="41968" xr:uid="{00000000-0005-0000-0000-00004BA30000}"/>
    <cellStyle name="20% - Accent1 4 4 3 5 6 2 2" xfId="41969" xr:uid="{00000000-0005-0000-0000-00004CA30000}"/>
    <cellStyle name="20% - Accent1 4 4 3 5 6 3" xfId="41970" xr:uid="{00000000-0005-0000-0000-00004DA30000}"/>
    <cellStyle name="20% - Accent1 4 4 3 5 7" xfId="41971" xr:uid="{00000000-0005-0000-0000-00004EA30000}"/>
    <cellStyle name="20% - Accent1 4 4 3 5 7 2" xfId="41972" xr:uid="{00000000-0005-0000-0000-00004FA30000}"/>
    <cellStyle name="20% - Accent1 4 4 3 5 8" xfId="41973" xr:uid="{00000000-0005-0000-0000-000050A30000}"/>
    <cellStyle name="20% - Accent1 4 4 3 5 8 2" xfId="41974" xr:uid="{00000000-0005-0000-0000-000051A30000}"/>
    <cellStyle name="20% - Accent1 4 4 3 5 9" xfId="41975" xr:uid="{00000000-0005-0000-0000-000052A30000}"/>
    <cellStyle name="20% - Accent1 4 4 3 6" xfId="41976" xr:uid="{00000000-0005-0000-0000-000053A30000}"/>
    <cellStyle name="20% - Accent1 4 4 3 6 2" xfId="41977" xr:uid="{00000000-0005-0000-0000-000054A30000}"/>
    <cellStyle name="20% - Accent1 4 4 3 6 2 2" xfId="41978" xr:uid="{00000000-0005-0000-0000-000055A30000}"/>
    <cellStyle name="20% - Accent1 4 4 3 6 2 2 2" xfId="41979" xr:uid="{00000000-0005-0000-0000-000056A30000}"/>
    <cellStyle name="20% - Accent1 4 4 3 6 2 2 2 2" xfId="41980" xr:uid="{00000000-0005-0000-0000-000057A30000}"/>
    <cellStyle name="20% - Accent1 4 4 3 6 2 2 3" xfId="41981" xr:uid="{00000000-0005-0000-0000-000058A30000}"/>
    <cellStyle name="20% - Accent1 4 4 3 6 2 3" xfId="41982" xr:uid="{00000000-0005-0000-0000-000059A30000}"/>
    <cellStyle name="20% - Accent1 4 4 3 6 2 3 2" xfId="41983" xr:uid="{00000000-0005-0000-0000-00005AA30000}"/>
    <cellStyle name="20% - Accent1 4 4 3 6 2 4" xfId="41984" xr:uid="{00000000-0005-0000-0000-00005BA30000}"/>
    <cellStyle name="20% - Accent1 4 4 3 6 3" xfId="41985" xr:uid="{00000000-0005-0000-0000-00005CA30000}"/>
    <cellStyle name="20% - Accent1 4 4 3 6 3 2" xfId="41986" xr:uid="{00000000-0005-0000-0000-00005DA30000}"/>
    <cellStyle name="20% - Accent1 4 4 3 6 3 2 2" xfId="41987" xr:uid="{00000000-0005-0000-0000-00005EA30000}"/>
    <cellStyle name="20% - Accent1 4 4 3 6 3 2 2 2" xfId="41988" xr:uid="{00000000-0005-0000-0000-00005FA30000}"/>
    <cellStyle name="20% - Accent1 4 4 3 6 3 2 3" xfId="41989" xr:uid="{00000000-0005-0000-0000-000060A30000}"/>
    <cellStyle name="20% - Accent1 4 4 3 6 3 3" xfId="41990" xr:uid="{00000000-0005-0000-0000-000061A30000}"/>
    <cellStyle name="20% - Accent1 4 4 3 6 3 3 2" xfId="41991" xr:uid="{00000000-0005-0000-0000-000062A30000}"/>
    <cellStyle name="20% - Accent1 4 4 3 6 3 4" xfId="41992" xr:uid="{00000000-0005-0000-0000-000063A30000}"/>
    <cellStyle name="20% - Accent1 4 4 3 6 4" xfId="41993" xr:uid="{00000000-0005-0000-0000-000064A30000}"/>
    <cellStyle name="20% - Accent1 4 4 3 6 4 2" xfId="41994" xr:uid="{00000000-0005-0000-0000-000065A30000}"/>
    <cellStyle name="20% - Accent1 4 4 3 6 4 2 2" xfId="41995" xr:uid="{00000000-0005-0000-0000-000066A30000}"/>
    <cellStyle name="20% - Accent1 4 4 3 6 4 2 2 2" xfId="41996" xr:uid="{00000000-0005-0000-0000-000067A30000}"/>
    <cellStyle name="20% - Accent1 4 4 3 6 4 2 3" xfId="41997" xr:uid="{00000000-0005-0000-0000-000068A30000}"/>
    <cellStyle name="20% - Accent1 4 4 3 6 4 3" xfId="41998" xr:uid="{00000000-0005-0000-0000-000069A30000}"/>
    <cellStyle name="20% - Accent1 4 4 3 6 4 3 2" xfId="41999" xr:uid="{00000000-0005-0000-0000-00006AA30000}"/>
    <cellStyle name="20% - Accent1 4 4 3 6 4 4" xfId="42000" xr:uid="{00000000-0005-0000-0000-00006BA30000}"/>
    <cellStyle name="20% - Accent1 4 4 3 6 5" xfId="42001" xr:uid="{00000000-0005-0000-0000-00006CA30000}"/>
    <cellStyle name="20% - Accent1 4 4 3 6 5 2" xfId="42002" xr:uid="{00000000-0005-0000-0000-00006DA30000}"/>
    <cellStyle name="20% - Accent1 4 4 3 6 5 2 2" xfId="42003" xr:uid="{00000000-0005-0000-0000-00006EA30000}"/>
    <cellStyle name="20% - Accent1 4 4 3 6 5 3" xfId="42004" xr:uid="{00000000-0005-0000-0000-00006FA30000}"/>
    <cellStyle name="20% - Accent1 4 4 3 6 6" xfId="42005" xr:uid="{00000000-0005-0000-0000-000070A30000}"/>
    <cellStyle name="20% - Accent1 4 4 3 6 6 2" xfId="42006" xr:uid="{00000000-0005-0000-0000-000071A30000}"/>
    <cellStyle name="20% - Accent1 4 4 3 6 6 2 2" xfId="42007" xr:uid="{00000000-0005-0000-0000-000072A30000}"/>
    <cellStyle name="20% - Accent1 4 4 3 6 6 3" xfId="42008" xr:uid="{00000000-0005-0000-0000-000073A30000}"/>
    <cellStyle name="20% - Accent1 4 4 3 6 7" xfId="42009" xr:uid="{00000000-0005-0000-0000-000074A30000}"/>
    <cellStyle name="20% - Accent1 4 4 3 6 7 2" xfId="42010" xr:uid="{00000000-0005-0000-0000-000075A30000}"/>
    <cellStyle name="20% - Accent1 4 4 3 6 8" xfId="42011" xr:uid="{00000000-0005-0000-0000-000076A30000}"/>
    <cellStyle name="20% - Accent1 4 4 3 6 8 2" xfId="42012" xr:uid="{00000000-0005-0000-0000-000077A30000}"/>
    <cellStyle name="20% - Accent1 4 4 3 6 9" xfId="42013" xr:uid="{00000000-0005-0000-0000-000078A30000}"/>
    <cellStyle name="20% - Accent1 4 4 3 7" xfId="42014" xr:uid="{00000000-0005-0000-0000-000079A30000}"/>
    <cellStyle name="20% - Accent1 4 4 3 7 2" xfId="42015" xr:uid="{00000000-0005-0000-0000-00007AA30000}"/>
    <cellStyle name="20% - Accent1 4 4 3 7 2 2" xfId="42016" xr:uid="{00000000-0005-0000-0000-00007BA30000}"/>
    <cellStyle name="20% - Accent1 4 4 3 7 2 2 2" xfId="42017" xr:uid="{00000000-0005-0000-0000-00007CA30000}"/>
    <cellStyle name="20% - Accent1 4 4 3 7 2 3" xfId="42018" xr:uid="{00000000-0005-0000-0000-00007DA30000}"/>
    <cellStyle name="20% - Accent1 4 4 3 7 3" xfId="42019" xr:uid="{00000000-0005-0000-0000-00007EA30000}"/>
    <cellStyle name="20% - Accent1 4 4 3 7 3 2" xfId="42020" xr:uid="{00000000-0005-0000-0000-00007FA30000}"/>
    <cellStyle name="20% - Accent1 4 4 3 7 4" xfId="42021" xr:uid="{00000000-0005-0000-0000-000080A30000}"/>
    <cellStyle name="20% - Accent1 4 4 3 8" xfId="42022" xr:uid="{00000000-0005-0000-0000-000081A30000}"/>
    <cellStyle name="20% - Accent1 4 4 3 8 2" xfId="42023" xr:uid="{00000000-0005-0000-0000-000082A30000}"/>
    <cellStyle name="20% - Accent1 4 4 3 8 2 2" xfId="42024" xr:uid="{00000000-0005-0000-0000-000083A30000}"/>
    <cellStyle name="20% - Accent1 4 4 3 8 2 2 2" xfId="42025" xr:uid="{00000000-0005-0000-0000-000084A30000}"/>
    <cellStyle name="20% - Accent1 4 4 3 8 2 3" xfId="42026" xr:uid="{00000000-0005-0000-0000-000085A30000}"/>
    <cellStyle name="20% - Accent1 4 4 3 8 3" xfId="42027" xr:uid="{00000000-0005-0000-0000-000086A30000}"/>
    <cellStyle name="20% - Accent1 4 4 3 8 3 2" xfId="42028" xr:uid="{00000000-0005-0000-0000-000087A30000}"/>
    <cellStyle name="20% - Accent1 4 4 3 8 4" xfId="42029" xr:uid="{00000000-0005-0000-0000-000088A30000}"/>
    <cellStyle name="20% - Accent1 4 4 3 9" xfId="42030" xr:uid="{00000000-0005-0000-0000-000089A30000}"/>
    <cellStyle name="20% - Accent1 4 4 3 9 2" xfId="42031" xr:uid="{00000000-0005-0000-0000-00008AA30000}"/>
    <cellStyle name="20% - Accent1 4 4 3 9 2 2" xfId="42032" xr:uid="{00000000-0005-0000-0000-00008BA30000}"/>
    <cellStyle name="20% - Accent1 4 4 3 9 2 2 2" xfId="42033" xr:uid="{00000000-0005-0000-0000-00008CA30000}"/>
    <cellStyle name="20% - Accent1 4 4 3 9 2 3" xfId="42034" xr:uid="{00000000-0005-0000-0000-00008DA30000}"/>
    <cellStyle name="20% - Accent1 4 4 3 9 3" xfId="42035" xr:uid="{00000000-0005-0000-0000-00008EA30000}"/>
    <cellStyle name="20% - Accent1 4 4 3 9 3 2" xfId="42036" xr:uid="{00000000-0005-0000-0000-00008FA30000}"/>
    <cellStyle name="20% - Accent1 4 4 3 9 4" xfId="42037" xr:uid="{00000000-0005-0000-0000-000090A30000}"/>
    <cellStyle name="20% - Accent1 4 4 4" xfId="42038" xr:uid="{00000000-0005-0000-0000-000091A30000}"/>
    <cellStyle name="20% - Accent1 4 4 4 10" xfId="42039" xr:uid="{00000000-0005-0000-0000-000092A30000}"/>
    <cellStyle name="20% - Accent1 4 4 4 10 2" xfId="42040" xr:uid="{00000000-0005-0000-0000-000093A30000}"/>
    <cellStyle name="20% - Accent1 4 4 4 11" xfId="42041" xr:uid="{00000000-0005-0000-0000-000094A30000}"/>
    <cellStyle name="20% - Accent1 4 4 4 2" xfId="42042" xr:uid="{00000000-0005-0000-0000-000095A30000}"/>
    <cellStyle name="20% - Accent1 4 4 4 2 2" xfId="42043" xr:uid="{00000000-0005-0000-0000-000096A30000}"/>
    <cellStyle name="20% - Accent1 4 4 4 2 2 2" xfId="42044" xr:uid="{00000000-0005-0000-0000-000097A30000}"/>
    <cellStyle name="20% - Accent1 4 4 4 2 2 2 2" xfId="42045" xr:uid="{00000000-0005-0000-0000-000098A30000}"/>
    <cellStyle name="20% - Accent1 4 4 4 2 2 2 2 2" xfId="42046" xr:uid="{00000000-0005-0000-0000-000099A30000}"/>
    <cellStyle name="20% - Accent1 4 4 4 2 2 2 3" xfId="42047" xr:uid="{00000000-0005-0000-0000-00009AA30000}"/>
    <cellStyle name="20% - Accent1 4 4 4 2 2 3" xfId="42048" xr:uid="{00000000-0005-0000-0000-00009BA30000}"/>
    <cellStyle name="20% - Accent1 4 4 4 2 2 3 2" xfId="42049" xr:uid="{00000000-0005-0000-0000-00009CA30000}"/>
    <cellStyle name="20% - Accent1 4 4 4 2 2 4" xfId="42050" xr:uid="{00000000-0005-0000-0000-00009DA30000}"/>
    <cellStyle name="20% - Accent1 4 4 4 2 3" xfId="42051" xr:uid="{00000000-0005-0000-0000-00009EA30000}"/>
    <cellStyle name="20% - Accent1 4 4 4 2 3 2" xfId="42052" xr:uid="{00000000-0005-0000-0000-00009FA30000}"/>
    <cellStyle name="20% - Accent1 4 4 4 2 3 2 2" xfId="42053" xr:uid="{00000000-0005-0000-0000-0000A0A30000}"/>
    <cellStyle name="20% - Accent1 4 4 4 2 3 2 2 2" xfId="42054" xr:uid="{00000000-0005-0000-0000-0000A1A30000}"/>
    <cellStyle name="20% - Accent1 4 4 4 2 3 2 3" xfId="42055" xr:uid="{00000000-0005-0000-0000-0000A2A30000}"/>
    <cellStyle name="20% - Accent1 4 4 4 2 3 3" xfId="42056" xr:uid="{00000000-0005-0000-0000-0000A3A30000}"/>
    <cellStyle name="20% - Accent1 4 4 4 2 3 3 2" xfId="42057" xr:uid="{00000000-0005-0000-0000-0000A4A30000}"/>
    <cellStyle name="20% - Accent1 4 4 4 2 3 4" xfId="42058" xr:uid="{00000000-0005-0000-0000-0000A5A30000}"/>
    <cellStyle name="20% - Accent1 4 4 4 2 4" xfId="42059" xr:uid="{00000000-0005-0000-0000-0000A6A30000}"/>
    <cellStyle name="20% - Accent1 4 4 4 2 4 2" xfId="42060" xr:uid="{00000000-0005-0000-0000-0000A7A30000}"/>
    <cellStyle name="20% - Accent1 4 4 4 2 4 2 2" xfId="42061" xr:uid="{00000000-0005-0000-0000-0000A8A30000}"/>
    <cellStyle name="20% - Accent1 4 4 4 2 4 2 2 2" xfId="42062" xr:uid="{00000000-0005-0000-0000-0000A9A30000}"/>
    <cellStyle name="20% - Accent1 4 4 4 2 4 2 3" xfId="42063" xr:uid="{00000000-0005-0000-0000-0000AAA30000}"/>
    <cellStyle name="20% - Accent1 4 4 4 2 4 3" xfId="42064" xr:uid="{00000000-0005-0000-0000-0000ABA30000}"/>
    <cellStyle name="20% - Accent1 4 4 4 2 4 3 2" xfId="42065" xr:uid="{00000000-0005-0000-0000-0000ACA30000}"/>
    <cellStyle name="20% - Accent1 4 4 4 2 4 4" xfId="42066" xr:uid="{00000000-0005-0000-0000-0000ADA30000}"/>
    <cellStyle name="20% - Accent1 4 4 4 2 5" xfId="42067" xr:uid="{00000000-0005-0000-0000-0000AEA30000}"/>
    <cellStyle name="20% - Accent1 4 4 4 2 5 2" xfId="42068" xr:uid="{00000000-0005-0000-0000-0000AFA30000}"/>
    <cellStyle name="20% - Accent1 4 4 4 2 5 2 2" xfId="42069" xr:uid="{00000000-0005-0000-0000-0000B0A30000}"/>
    <cellStyle name="20% - Accent1 4 4 4 2 5 3" xfId="42070" xr:uid="{00000000-0005-0000-0000-0000B1A30000}"/>
    <cellStyle name="20% - Accent1 4 4 4 2 6" xfId="42071" xr:uid="{00000000-0005-0000-0000-0000B2A30000}"/>
    <cellStyle name="20% - Accent1 4 4 4 2 6 2" xfId="42072" xr:uid="{00000000-0005-0000-0000-0000B3A30000}"/>
    <cellStyle name="20% - Accent1 4 4 4 2 6 2 2" xfId="42073" xr:uid="{00000000-0005-0000-0000-0000B4A30000}"/>
    <cellStyle name="20% - Accent1 4 4 4 2 6 3" xfId="42074" xr:uid="{00000000-0005-0000-0000-0000B5A30000}"/>
    <cellStyle name="20% - Accent1 4 4 4 2 7" xfId="42075" xr:uid="{00000000-0005-0000-0000-0000B6A30000}"/>
    <cellStyle name="20% - Accent1 4 4 4 2 7 2" xfId="42076" xr:uid="{00000000-0005-0000-0000-0000B7A30000}"/>
    <cellStyle name="20% - Accent1 4 4 4 2 8" xfId="42077" xr:uid="{00000000-0005-0000-0000-0000B8A30000}"/>
    <cellStyle name="20% - Accent1 4 4 4 2 8 2" xfId="42078" xr:uid="{00000000-0005-0000-0000-0000B9A30000}"/>
    <cellStyle name="20% - Accent1 4 4 4 2 9" xfId="42079" xr:uid="{00000000-0005-0000-0000-0000BAA30000}"/>
    <cellStyle name="20% - Accent1 4 4 4 3" xfId="42080" xr:uid="{00000000-0005-0000-0000-0000BBA30000}"/>
    <cellStyle name="20% - Accent1 4 4 4 3 2" xfId="42081" xr:uid="{00000000-0005-0000-0000-0000BCA30000}"/>
    <cellStyle name="20% - Accent1 4 4 4 3 2 2" xfId="42082" xr:uid="{00000000-0005-0000-0000-0000BDA30000}"/>
    <cellStyle name="20% - Accent1 4 4 4 3 2 2 2" xfId="42083" xr:uid="{00000000-0005-0000-0000-0000BEA30000}"/>
    <cellStyle name="20% - Accent1 4 4 4 3 2 2 2 2" xfId="42084" xr:uid="{00000000-0005-0000-0000-0000BFA30000}"/>
    <cellStyle name="20% - Accent1 4 4 4 3 2 2 3" xfId="42085" xr:uid="{00000000-0005-0000-0000-0000C0A30000}"/>
    <cellStyle name="20% - Accent1 4 4 4 3 2 3" xfId="42086" xr:uid="{00000000-0005-0000-0000-0000C1A30000}"/>
    <cellStyle name="20% - Accent1 4 4 4 3 2 3 2" xfId="42087" xr:uid="{00000000-0005-0000-0000-0000C2A30000}"/>
    <cellStyle name="20% - Accent1 4 4 4 3 2 4" xfId="42088" xr:uid="{00000000-0005-0000-0000-0000C3A30000}"/>
    <cellStyle name="20% - Accent1 4 4 4 3 3" xfId="42089" xr:uid="{00000000-0005-0000-0000-0000C4A30000}"/>
    <cellStyle name="20% - Accent1 4 4 4 3 3 2" xfId="42090" xr:uid="{00000000-0005-0000-0000-0000C5A30000}"/>
    <cellStyle name="20% - Accent1 4 4 4 3 3 2 2" xfId="42091" xr:uid="{00000000-0005-0000-0000-0000C6A30000}"/>
    <cellStyle name="20% - Accent1 4 4 4 3 3 2 2 2" xfId="42092" xr:uid="{00000000-0005-0000-0000-0000C7A30000}"/>
    <cellStyle name="20% - Accent1 4 4 4 3 3 2 3" xfId="42093" xr:uid="{00000000-0005-0000-0000-0000C8A30000}"/>
    <cellStyle name="20% - Accent1 4 4 4 3 3 3" xfId="42094" xr:uid="{00000000-0005-0000-0000-0000C9A30000}"/>
    <cellStyle name="20% - Accent1 4 4 4 3 3 3 2" xfId="42095" xr:uid="{00000000-0005-0000-0000-0000CAA30000}"/>
    <cellStyle name="20% - Accent1 4 4 4 3 3 4" xfId="42096" xr:uid="{00000000-0005-0000-0000-0000CBA30000}"/>
    <cellStyle name="20% - Accent1 4 4 4 3 4" xfId="42097" xr:uid="{00000000-0005-0000-0000-0000CCA30000}"/>
    <cellStyle name="20% - Accent1 4 4 4 3 4 2" xfId="42098" xr:uid="{00000000-0005-0000-0000-0000CDA30000}"/>
    <cellStyle name="20% - Accent1 4 4 4 3 4 2 2" xfId="42099" xr:uid="{00000000-0005-0000-0000-0000CEA30000}"/>
    <cellStyle name="20% - Accent1 4 4 4 3 4 2 2 2" xfId="42100" xr:uid="{00000000-0005-0000-0000-0000CFA30000}"/>
    <cellStyle name="20% - Accent1 4 4 4 3 4 2 3" xfId="42101" xr:uid="{00000000-0005-0000-0000-0000D0A30000}"/>
    <cellStyle name="20% - Accent1 4 4 4 3 4 3" xfId="42102" xr:uid="{00000000-0005-0000-0000-0000D1A30000}"/>
    <cellStyle name="20% - Accent1 4 4 4 3 4 3 2" xfId="42103" xr:uid="{00000000-0005-0000-0000-0000D2A30000}"/>
    <cellStyle name="20% - Accent1 4 4 4 3 4 4" xfId="42104" xr:uid="{00000000-0005-0000-0000-0000D3A30000}"/>
    <cellStyle name="20% - Accent1 4 4 4 3 5" xfId="42105" xr:uid="{00000000-0005-0000-0000-0000D4A30000}"/>
    <cellStyle name="20% - Accent1 4 4 4 3 5 2" xfId="42106" xr:uid="{00000000-0005-0000-0000-0000D5A30000}"/>
    <cellStyle name="20% - Accent1 4 4 4 3 5 2 2" xfId="42107" xr:uid="{00000000-0005-0000-0000-0000D6A30000}"/>
    <cellStyle name="20% - Accent1 4 4 4 3 5 3" xfId="42108" xr:uid="{00000000-0005-0000-0000-0000D7A30000}"/>
    <cellStyle name="20% - Accent1 4 4 4 3 6" xfId="42109" xr:uid="{00000000-0005-0000-0000-0000D8A30000}"/>
    <cellStyle name="20% - Accent1 4 4 4 3 6 2" xfId="42110" xr:uid="{00000000-0005-0000-0000-0000D9A30000}"/>
    <cellStyle name="20% - Accent1 4 4 4 3 6 2 2" xfId="42111" xr:uid="{00000000-0005-0000-0000-0000DAA30000}"/>
    <cellStyle name="20% - Accent1 4 4 4 3 6 3" xfId="42112" xr:uid="{00000000-0005-0000-0000-0000DBA30000}"/>
    <cellStyle name="20% - Accent1 4 4 4 3 7" xfId="42113" xr:uid="{00000000-0005-0000-0000-0000DCA30000}"/>
    <cellStyle name="20% - Accent1 4 4 4 3 7 2" xfId="42114" xr:uid="{00000000-0005-0000-0000-0000DDA30000}"/>
    <cellStyle name="20% - Accent1 4 4 4 3 8" xfId="42115" xr:uid="{00000000-0005-0000-0000-0000DEA30000}"/>
    <cellStyle name="20% - Accent1 4 4 4 3 8 2" xfId="42116" xr:uid="{00000000-0005-0000-0000-0000DFA30000}"/>
    <cellStyle name="20% - Accent1 4 4 4 3 9" xfId="42117" xr:uid="{00000000-0005-0000-0000-0000E0A30000}"/>
    <cellStyle name="20% - Accent1 4 4 4 4" xfId="42118" xr:uid="{00000000-0005-0000-0000-0000E1A30000}"/>
    <cellStyle name="20% - Accent1 4 4 4 4 2" xfId="42119" xr:uid="{00000000-0005-0000-0000-0000E2A30000}"/>
    <cellStyle name="20% - Accent1 4 4 4 4 2 2" xfId="42120" xr:uid="{00000000-0005-0000-0000-0000E3A30000}"/>
    <cellStyle name="20% - Accent1 4 4 4 4 2 2 2" xfId="42121" xr:uid="{00000000-0005-0000-0000-0000E4A30000}"/>
    <cellStyle name="20% - Accent1 4 4 4 4 2 3" xfId="42122" xr:uid="{00000000-0005-0000-0000-0000E5A30000}"/>
    <cellStyle name="20% - Accent1 4 4 4 4 3" xfId="42123" xr:uid="{00000000-0005-0000-0000-0000E6A30000}"/>
    <cellStyle name="20% - Accent1 4 4 4 4 3 2" xfId="42124" xr:uid="{00000000-0005-0000-0000-0000E7A30000}"/>
    <cellStyle name="20% - Accent1 4 4 4 4 4" xfId="42125" xr:uid="{00000000-0005-0000-0000-0000E8A30000}"/>
    <cellStyle name="20% - Accent1 4 4 4 5" xfId="42126" xr:uid="{00000000-0005-0000-0000-0000E9A30000}"/>
    <cellStyle name="20% - Accent1 4 4 4 5 2" xfId="42127" xr:uid="{00000000-0005-0000-0000-0000EAA30000}"/>
    <cellStyle name="20% - Accent1 4 4 4 5 2 2" xfId="42128" xr:uid="{00000000-0005-0000-0000-0000EBA30000}"/>
    <cellStyle name="20% - Accent1 4 4 4 5 2 2 2" xfId="42129" xr:uid="{00000000-0005-0000-0000-0000ECA30000}"/>
    <cellStyle name="20% - Accent1 4 4 4 5 2 3" xfId="42130" xr:uid="{00000000-0005-0000-0000-0000EDA30000}"/>
    <cellStyle name="20% - Accent1 4 4 4 5 3" xfId="42131" xr:uid="{00000000-0005-0000-0000-0000EEA30000}"/>
    <cellStyle name="20% - Accent1 4 4 4 5 3 2" xfId="42132" xr:uid="{00000000-0005-0000-0000-0000EFA30000}"/>
    <cellStyle name="20% - Accent1 4 4 4 5 4" xfId="42133" xr:uid="{00000000-0005-0000-0000-0000F0A30000}"/>
    <cellStyle name="20% - Accent1 4 4 4 6" xfId="42134" xr:uid="{00000000-0005-0000-0000-0000F1A30000}"/>
    <cellStyle name="20% - Accent1 4 4 4 6 2" xfId="42135" xr:uid="{00000000-0005-0000-0000-0000F2A30000}"/>
    <cellStyle name="20% - Accent1 4 4 4 6 2 2" xfId="42136" xr:uid="{00000000-0005-0000-0000-0000F3A30000}"/>
    <cellStyle name="20% - Accent1 4 4 4 6 2 2 2" xfId="42137" xr:uid="{00000000-0005-0000-0000-0000F4A30000}"/>
    <cellStyle name="20% - Accent1 4 4 4 6 2 3" xfId="42138" xr:uid="{00000000-0005-0000-0000-0000F5A30000}"/>
    <cellStyle name="20% - Accent1 4 4 4 6 3" xfId="42139" xr:uid="{00000000-0005-0000-0000-0000F6A30000}"/>
    <cellStyle name="20% - Accent1 4 4 4 6 3 2" xfId="42140" xr:uid="{00000000-0005-0000-0000-0000F7A30000}"/>
    <cellStyle name="20% - Accent1 4 4 4 6 4" xfId="42141" xr:uid="{00000000-0005-0000-0000-0000F8A30000}"/>
    <cellStyle name="20% - Accent1 4 4 4 7" xfId="42142" xr:uid="{00000000-0005-0000-0000-0000F9A30000}"/>
    <cellStyle name="20% - Accent1 4 4 4 7 2" xfId="42143" xr:uid="{00000000-0005-0000-0000-0000FAA30000}"/>
    <cellStyle name="20% - Accent1 4 4 4 7 2 2" xfId="42144" xr:uid="{00000000-0005-0000-0000-0000FBA30000}"/>
    <cellStyle name="20% - Accent1 4 4 4 7 3" xfId="42145" xr:uid="{00000000-0005-0000-0000-0000FCA30000}"/>
    <cellStyle name="20% - Accent1 4 4 4 8" xfId="42146" xr:uid="{00000000-0005-0000-0000-0000FDA30000}"/>
    <cellStyle name="20% - Accent1 4 4 4 8 2" xfId="42147" xr:uid="{00000000-0005-0000-0000-0000FEA30000}"/>
    <cellStyle name="20% - Accent1 4 4 4 8 2 2" xfId="42148" xr:uid="{00000000-0005-0000-0000-0000FFA30000}"/>
    <cellStyle name="20% - Accent1 4 4 4 8 3" xfId="42149" xr:uid="{00000000-0005-0000-0000-000000A40000}"/>
    <cellStyle name="20% - Accent1 4 4 4 9" xfId="42150" xr:uid="{00000000-0005-0000-0000-000001A40000}"/>
    <cellStyle name="20% - Accent1 4 4 4 9 2" xfId="42151" xr:uid="{00000000-0005-0000-0000-000002A40000}"/>
    <cellStyle name="20% - Accent1 4 4 5" xfId="42152" xr:uid="{00000000-0005-0000-0000-000003A40000}"/>
    <cellStyle name="20% - Accent1 4 4 5 10" xfId="42153" xr:uid="{00000000-0005-0000-0000-000004A40000}"/>
    <cellStyle name="20% - Accent1 4 4 5 10 2" xfId="42154" xr:uid="{00000000-0005-0000-0000-000005A40000}"/>
    <cellStyle name="20% - Accent1 4 4 5 11" xfId="42155" xr:uid="{00000000-0005-0000-0000-000006A40000}"/>
    <cellStyle name="20% - Accent1 4 4 5 2" xfId="42156" xr:uid="{00000000-0005-0000-0000-000007A40000}"/>
    <cellStyle name="20% - Accent1 4 4 5 2 2" xfId="42157" xr:uid="{00000000-0005-0000-0000-000008A40000}"/>
    <cellStyle name="20% - Accent1 4 4 5 2 2 2" xfId="42158" xr:uid="{00000000-0005-0000-0000-000009A40000}"/>
    <cellStyle name="20% - Accent1 4 4 5 2 2 2 2" xfId="42159" xr:uid="{00000000-0005-0000-0000-00000AA40000}"/>
    <cellStyle name="20% - Accent1 4 4 5 2 2 2 2 2" xfId="42160" xr:uid="{00000000-0005-0000-0000-00000BA40000}"/>
    <cellStyle name="20% - Accent1 4 4 5 2 2 2 3" xfId="42161" xr:uid="{00000000-0005-0000-0000-00000CA40000}"/>
    <cellStyle name="20% - Accent1 4 4 5 2 2 3" xfId="42162" xr:uid="{00000000-0005-0000-0000-00000DA40000}"/>
    <cellStyle name="20% - Accent1 4 4 5 2 2 3 2" xfId="42163" xr:uid="{00000000-0005-0000-0000-00000EA40000}"/>
    <cellStyle name="20% - Accent1 4 4 5 2 2 4" xfId="42164" xr:uid="{00000000-0005-0000-0000-00000FA40000}"/>
    <cellStyle name="20% - Accent1 4 4 5 2 3" xfId="42165" xr:uid="{00000000-0005-0000-0000-000010A40000}"/>
    <cellStyle name="20% - Accent1 4 4 5 2 3 2" xfId="42166" xr:uid="{00000000-0005-0000-0000-000011A40000}"/>
    <cellStyle name="20% - Accent1 4 4 5 2 3 2 2" xfId="42167" xr:uid="{00000000-0005-0000-0000-000012A40000}"/>
    <cellStyle name="20% - Accent1 4 4 5 2 3 2 2 2" xfId="42168" xr:uid="{00000000-0005-0000-0000-000013A40000}"/>
    <cellStyle name="20% - Accent1 4 4 5 2 3 2 3" xfId="42169" xr:uid="{00000000-0005-0000-0000-000014A40000}"/>
    <cellStyle name="20% - Accent1 4 4 5 2 3 3" xfId="42170" xr:uid="{00000000-0005-0000-0000-000015A40000}"/>
    <cellStyle name="20% - Accent1 4 4 5 2 3 3 2" xfId="42171" xr:uid="{00000000-0005-0000-0000-000016A40000}"/>
    <cellStyle name="20% - Accent1 4 4 5 2 3 4" xfId="42172" xr:uid="{00000000-0005-0000-0000-000017A40000}"/>
    <cellStyle name="20% - Accent1 4 4 5 2 4" xfId="42173" xr:uid="{00000000-0005-0000-0000-000018A40000}"/>
    <cellStyle name="20% - Accent1 4 4 5 2 4 2" xfId="42174" xr:uid="{00000000-0005-0000-0000-000019A40000}"/>
    <cellStyle name="20% - Accent1 4 4 5 2 4 2 2" xfId="42175" xr:uid="{00000000-0005-0000-0000-00001AA40000}"/>
    <cellStyle name="20% - Accent1 4 4 5 2 4 2 2 2" xfId="42176" xr:uid="{00000000-0005-0000-0000-00001BA40000}"/>
    <cellStyle name="20% - Accent1 4 4 5 2 4 2 3" xfId="42177" xr:uid="{00000000-0005-0000-0000-00001CA40000}"/>
    <cellStyle name="20% - Accent1 4 4 5 2 4 3" xfId="42178" xr:uid="{00000000-0005-0000-0000-00001DA40000}"/>
    <cellStyle name="20% - Accent1 4 4 5 2 4 3 2" xfId="42179" xr:uid="{00000000-0005-0000-0000-00001EA40000}"/>
    <cellStyle name="20% - Accent1 4 4 5 2 4 4" xfId="42180" xr:uid="{00000000-0005-0000-0000-00001FA40000}"/>
    <cellStyle name="20% - Accent1 4 4 5 2 5" xfId="42181" xr:uid="{00000000-0005-0000-0000-000020A40000}"/>
    <cellStyle name="20% - Accent1 4 4 5 2 5 2" xfId="42182" xr:uid="{00000000-0005-0000-0000-000021A40000}"/>
    <cellStyle name="20% - Accent1 4 4 5 2 5 2 2" xfId="42183" xr:uid="{00000000-0005-0000-0000-000022A40000}"/>
    <cellStyle name="20% - Accent1 4 4 5 2 5 3" xfId="42184" xr:uid="{00000000-0005-0000-0000-000023A40000}"/>
    <cellStyle name="20% - Accent1 4 4 5 2 6" xfId="42185" xr:uid="{00000000-0005-0000-0000-000024A40000}"/>
    <cellStyle name="20% - Accent1 4 4 5 2 6 2" xfId="42186" xr:uid="{00000000-0005-0000-0000-000025A40000}"/>
    <cellStyle name="20% - Accent1 4 4 5 2 6 2 2" xfId="42187" xr:uid="{00000000-0005-0000-0000-000026A40000}"/>
    <cellStyle name="20% - Accent1 4 4 5 2 6 3" xfId="42188" xr:uid="{00000000-0005-0000-0000-000027A40000}"/>
    <cellStyle name="20% - Accent1 4 4 5 2 7" xfId="42189" xr:uid="{00000000-0005-0000-0000-000028A40000}"/>
    <cellStyle name="20% - Accent1 4 4 5 2 7 2" xfId="42190" xr:uid="{00000000-0005-0000-0000-000029A40000}"/>
    <cellStyle name="20% - Accent1 4 4 5 2 8" xfId="42191" xr:uid="{00000000-0005-0000-0000-00002AA40000}"/>
    <cellStyle name="20% - Accent1 4 4 5 2 8 2" xfId="42192" xr:uid="{00000000-0005-0000-0000-00002BA40000}"/>
    <cellStyle name="20% - Accent1 4 4 5 2 9" xfId="42193" xr:uid="{00000000-0005-0000-0000-00002CA40000}"/>
    <cellStyle name="20% - Accent1 4 4 5 3" xfId="42194" xr:uid="{00000000-0005-0000-0000-00002DA40000}"/>
    <cellStyle name="20% - Accent1 4 4 5 3 2" xfId="42195" xr:uid="{00000000-0005-0000-0000-00002EA40000}"/>
    <cellStyle name="20% - Accent1 4 4 5 3 2 2" xfId="42196" xr:uid="{00000000-0005-0000-0000-00002FA40000}"/>
    <cellStyle name="20% - Accent1 4 4 5 3 2 2 2" xfId="42197" xr:uid="{00000000-0005-0000-0000-000030A40000}"/>
    <cellStyle name="20% - Accent1 4 4 5 3 2 2 2 2" xfId="42198" xr:uid="{00000000-0005-0000-0000-000031A40000}"/>
    <cellStyle name="20% - Accent1 4 4 5 3 2 2 3" xfId="42199" xr:uid="{00000000-0005-0000-0000-000032A40000}"/>
    <cellStyle name="20% - Accent1 4 4 5 3 2 3" xfId="42200" xr:uid="{00000000-0005-0000-0000-000033A40000}"/>
    <cellStyle name="20% - Accent1 4 4 5 3 2 3 2" xfId="42201" xr:uid="{00000000-0005-0000-0000-000034A40000}"/>
    <cellStyle name="20% - Accent1 4 4 5 3 2 4" xfId="42202" xr:uid="{00000000-0005-0000-0000-000035A40000}"/>
    <cellStyle name="20% - Accent1 4 4 5 3 3" xfId="42203" xr:uid="{00000000-0005-0000-0000-000036A40000}"/>
    <cellStyle name="20% - Accent1 4 4 5 3 3 2" xfId="42204" xr:uid="{00000000-0005-0000-0000-000037A40000}"/>
    <cellStyle name="20% - Accent1 4 4 5 3 3 2 2" xfId="42205" xr:uid="{00000000-0005-0000-0000-000038A40000}"/>
    <cellStyle name="20% - Accent1 4 4 5 3 3 2 2 2" xfId="42206" xr:uid="{00000000-0005-0000-0000-000039A40000}"/>
    <cellStyle name="20% - Accent1 4 4 5 3 3 2 3" xfId="42207" xr:uid="{00000000-0005-0000-0000-00003AA40000}"/>
    <cellStyle name="20% - Accent1 4 4 5 3 3 3" xfId="42208" xr:uid="{00000000-0005-0000-0000-00003BA40000}"/>
    <cellStyle name="20% - Accent1 4 4 5 3 3 3 2" xfId="42209" xr:uid="{00000000-0005-0000-0000-00003CA40000}"/>
    <cellStyle name="20% - Accent1 4 4 5 3 3 4" xfId="42210" xr:uid="{00000000-0005-0000-0000-00003DA40000}"/>
    <cellStyle name="20% - Accent1 4 4 5 3 4" xfId="42211" xr:uid="{00000000-0005-0000-0000-00003EA40000}"/>
    <cellStyle name="20% - Accent1 4 4 5 3 4 2" xfId="42212" xr:uid="{00000000-0005-0000-0000-00003FA40000}"/>
    <cellStyle name="20% - Accent1 4 4 5 3 4 2 2" xfId="42213" xr:uid="{00000000-0005-0000-0000-000040A40000}"/>
    <cellStyle name="20% - Accent1 4 4 5 3 4 2 2 2" xfId="42214" xr:uid="{00000000-0005-0000-0000-000041A40000}"/>
    <cellStyle name="20% - Accent1 4 4 5 3 4 2 3" xfId="42215" xr:uid="{00000000-0005-0000-0000-000042A40000}"/>
    <cellStyle name="20% - Accent1 4 4 5 3 4 3" xfId="42216" xr:uid="{00000000-0005-0000-0000-000043A40000}"/>
    <cellStyle name="20% - Accent1 4 4 5 3 4 3 2" xfId="42217" xr:uid="{00000000-0005-0000-0000-000044A40000}"/>
    <cellStyle name="20% - Accent1 4 4 5 3 4 4" xfId="42218" xr:uid="{00000000-0005-0000-0000-000045A40000}"/>
    <cellStyle name="20% - Accent1 4 4 5 3 5" xfId="42219" xr:uid="{00000000-0005-0000-0000-000046A40000}"/>
    <cellStyle name="20% - Accent1 4 4 5 3 5 2" xfId="42220" xr:uid="{00000000-0005-0000-0000-000047A40000}"/>
    <cellStyle name="20% - Accent1 4 4 5 3 5 2 2" xfId="42221" xr:uid="{00000000-0005-0000-0000-000048A40000}"/>
    <cellStyle name="20% - Accent1 4 4 5 3 5 3" xfId="42222" xr:uid="{00000000-0005-0000-0000-000049A40000}"/>
    <cellStyle name="20% - Accent1 4 4 5 3 6" xfId="42223" xr:uid="{00000000-0005-0000-0000-00004AA40000}"/>
    <cellStyle name="20% - Accent1 4 4 5 3 6 2" xfId="42224" xr:uid="{00000000-0005-0000-0000-00004BA40000}"/>
    <cellStyle name="20% - Accent1 4 4 5 3 6 2 2" xfId="42225" xr:uid="{00000000-0005-0000-0000-00004CA40000}"/>
    <cellStyle name="20% - Accent1 4 4 5 3 6 3" xfId="42226" xr:uid="{00000000-0005-0000-0000-00004DA40000}"/>
    <cellStyle name="20% - Accent1 4 4 5 3 7" xfId="42227" xr:uid="{00000000-0005-0000-0000-00004EA40000}"/>
    <cellStyle name="20% - Accent1 4 4 5 3 7 2" xfId="42228" xr:uid="{00000000-0005-0000-0000-00004FA40000}"/>
    <cellStyle name="20% - Accent1 4 4 5 3 8" xfId="42229" xr:uid="{00000000-0005-0000-0000-000050A40000}"/>
    <cellStyle name="20% - Accent1 4 4 5 3 8 2" xfId="42230" xr:uid="{00000000-0005-0000-0000-000051A40000}"/>
    <cellStyle name="20% - Accent1 4 4 5 3 9" xfId="42231" xr:uid="{00000000-0005-0000-0000-000052A40000}"/>
    <cellStyle name="20% - Accent1 4 4 5 4" xfId="42232" xr:uid="{00000000-0005-0000-0000-000053A40000}"/>
    <cellStyle name="20% - Accent1 4 4 5 4 2" xfId="42233" xr:uid="{00000000-0005-0000-0000-000054A40000}"/>
    <cellStyle name="20% - Accent1 4 4 5 4 2 2" xfId="42234" xr:uid="{00000000-0005-0000-0000-000055A40000}"/>
    <cellStyle name="20% - Accent1 4 4 5 4 2 2 2" xfId="42235" xr:uid="{00000000-0005-0000-0000-000056A40000}"/>
    <cellStyle name="20% - Accent1 4 4 5 4 2 3" xfId="42236" xr:uid="{00000000-0005-0000-0000-000057A40000}"/>
    <cellStyle name="20% - Accent1 4 4 5 4 3" xfId="42237" xr:uid="{00000000-0005-0000-0000-000058A40000}"/>
    <cellStyle name="20% - Accent1 4 4 5 4 3 2" xfId="42238" xr:uid="{00000000-0005-0000-0000-000059A40000}"/>
    <cellStyle name="20% - Accent1 4 4 5 4 4" xfId="42239" xr:uid="{00000000-0005-0000-0000-00005AA40000}"/>
    <cellStyle name="20% - Accent1 4 4 5 5" xfId="42240" xr:uid="{00000000-0005-0000-0000-00005BA40000}"/>
    <cellStyle name="20% - Accent1 4 4 5 5 2" xfId="42241" xr:uid="{00000000-0005-0000-0000-00005CA40000}"/>
    <cellStyle name="20% - Accent1 4 4 5 5 2 2" xfId="42242" xr:uid="{00000000-0005-0000-0000-00005DA40000}"/>
    <cellStyle name="20% - Accent1 4 4 5 5 2 2 2" xfId="42243" xr:uid="{00000000-0005-0000-0000-00005EA40000}"/>
    <cellStyle name="20% - Accent1 4 4 5 5 2 3" xfId="42244" xr:uid="{00000000-0005-0000-0000-00005FA40000}"/>
    <cellStyle name="20% - Accent1 4 4 5 5 3" xfId="42245" xr:uid="{00000000-0005-0000-0000-000060A40000}"/>
    <cellStyle name="20% - Accent1 4 4 5 5 3 2" xfId="42246" xr:uid="{00000000-0005-0000-0000-000061A40000}"/>
    <cellStyle name="20% - Accent1 4 4 5 5 4" xfId="42247" xr:uid="{00000000-0005-0000-0000-000062A40000}"/>
    <cellStyle name="20% - Accent1 4 4 5 6" xfId="42248" xr:uid="{00000000-0005-0000-0000-000063A40000}"/>
    <cellStyle name="20% - Accent1 4 4 5 6 2" xfId="42249" xr:uid="{00000000-0005-0000-0000-000064A40000}"/>
    <cellStyle name="20% - Accent1 4 4 5 6 2 2" xfId="42250" xr:uid="{00000000-0005-0000-0000-000065A40000}"/>
    <cellStyle name="20% - Accent1 4 4 5 6 2 2 2" xfId="42251" xr:uid="{00000000-0005-0000-0000-000066A40000}"/>
    <cellStyle name="20% - Accent1 4 4 5 6 2 3" xfId="42252" xr:uid="{00000000-0005-0000-0000-000067A40000}"/>
    <cellStyle name="20% - Accent1 4 4 5 6 3" xfId="42253" xr:uid="{00000000-0005-0000-0000-000068A40000}"/>
    <cellStyle name="20% - Accent1 4 4 5 6 3 2" xfId="42254" xr:uid="{00000000-0005-0000-0000-000069A40000}"/>
    <cellStyle name="20% - Accent1 4 4 5 6 4" xfId="42255" xr:uid="{00000000-0005-0000-0000-00006AA40000}"/>
    <cellStyle name="20% - Accent1 4 4 5 7" xfId="42256" xr:uid="{00000000-0005-0000-0000-00006BA40000}"/>
    <cellStyle name="20% - Accent1 4 4 5 7 2" xfId="42257" xr:uid="{00000000-0005-0000-0000-00006CA40000}"/>
    <cellStyle name="20% - Accent1 4 4 5 7 2 2" xfId="42258" xr:uid="{00000000-0005-0000-0000-00006DA40000}"/>
    <cellStyle name="20% - Accent1 4 4 5 7 3" xfId="42259" xr:uid="{00000000-0005-0000-0000-00006EA40000}"/>
    <cellStyle name="20% - Accent1 4 4 5 8" xfId="42260" xr:uid="{00000000-0005-0000-0000-00006FA40000}"/>
    <cellStyle name="20% - Accent1 4 4 5 8 2" xfId="42261" xr:uid="{00000000-0005-0000-0000-000070A40000}"/>
    <cellStyle name="20% - Accent1 4 4 5 8 2 2" xfId="42262" xr:uid="{00000000-0005-0000-0000-000071A40000}"/>
    <cellStyle name="20% - Accent1 4 4 5 8 3" xfId="42263" xr:uid="{00000000-0005-0000-0000-000072A40000}"/>
    <cellStyle name="20% - Accent1 4 4 5 9" xfId="42264" xr:uid="{00000000-0005-0000-0000-000073A40000}"/>
    <cellStyle name="20% - Accent1 4 4 5 9 2" xfId="42265" xr:uid="{00000000-0005-0000-0000-000074A40000}"/>
    <cellStyle name="20% - Accent1 4 4 6" xfId="42266" xr:uid="{00000000-0005-0000-0000-000075A40000}"/>
    <cellStyle name="20% - Accent1 4 4 6 10" xfId="42267" xr:uid="{00000000-0005-0000-0000-000076A40000}"/>
    <cellStyle name="20% - Accent1 4 4 6 10 2" xfId="42268" xr:uid="{00000000-0005-0000-0000-000077A40000}"/>
    <cellStyle name="20% - Accent1 4 4 6 11" xfId="42269" xr:uid="{00000000-0005-0000-0000-000078A40000}"/>
    <cellStyle name="20% - Accent1 4 4 6 2" xfId="42270" xr:uid="{00000000-0005-0000-0000-000079A40000}"/>
    <cellStyle name="20% - Accent1 4 4 6 2 2" xfId="42271" xr:uid="{00000000-0005-0000-0000-00007AA40000}"/>
    <cellStyle name="20% - Accent1 4 4 6 2 2 2" xfId="42272" xr:uid="{00000000-0005-0000-0000-00007BA40000}"/>
    <cellStyle name="20% - Accent1 4 4 6 2 2 2 2" xfId="42273" xr:uid="{00000000-0005-0000-0000-00007CA40000}"/>
    <cellStyle name="20% - Accent1 4 4 6 2 2 2 2 2" xfId="42274" xr:uid="{00000000-0005-0000-0000-00007DA40000}"/>
    <cellStyle name="20% - Accent1 4 4 6 2 2 2 3" xfId="42275" xr:uid="{00000000-0005-0000-0000-00007EA40000}"/>
    <cellStyle name="20% - Accent1 4 4 6 2 2 3" xfId="42276" xr:uid="{00000000-0005-0000-0000-00007FA40000}"/>
    <cellStyle name="20% - Accent1 4 4 6 2 2 3 2" xfId="42277" xr:uid="{00000000-0005-0000-0000-000080A40000}"/>
    <cellStyle name="20% - Accent1 4 4 6 2 2 4" xfId="42278" xr:uid="{00000000-0005-0000-0000-000081A40000}"/>
    <cellStyle name="20% - Accent1 4 4 6 2 3" xfId="42279" xr:uid="{00000000-0005-0000-0000-000082A40000}"/>
    <cellStyle name="20% - Accent1 4 4 6 2 3 2" xfId="42280" xr:uid="{00000000-0005-0000-0000-000083A40000}"/>
    <cellStyle name="20% - Accent1 4 4 6 2 3 2 2" xfId="42281" xr:uid="{00000000-0005-0000-0000-000084A40000}"/>
    <cellStyle name="20% - Accent1 4 4 6 2 3 2 2 2" xfId="42282" xr:uid="{00000000-0005-0000-0000-000085A40000}"/>
    <cellStyle name="20% - Accent1 4 4 6 2 3 2 3" xfId="42283" xr:uid="{00000000-0005-0000-0000-000086A40000}"/>
    <cellStyle name="20% - Accent1 4 4 6 2 3 3" xfId="42284" xr:uid="{00000000-0005-0000-0000-000087A40000}"/>
    <cellStyle name="20% - Accent1 4 4 6 2 3 3 2" xfId="42285" xr:uid="{00000000-0005-0000-0000-000088A40000}"/>
    <cellStyle name="20% - Accent1 4 4 6 2 3 4" xfId="42286" xr:uid="{00000000-0005-0000-0000-000089A40000}"/>
    <cellStyle name="20% - Accent1 4 4 6 2 4" xfId="42287" xr:uid="{00000000-0005-0000-0000-00008AA40000}"/>
    <cellStyle name="20% - Accent1 4 4 6 2 4 2" xfId="42288" xr:uid="{00000000-0005-0000-0000-00008BA40000}"/>
    <cellStyle name="20% - Accent1 4 4 6 2 4 2 2" xfId="42289" xr:uid="{00000000-0005-0000-0000-00008CA40000}"/>
    <cellStyle name="20% - Accent1 4 4 6 2 4 2 2 2" xfId="42290" xr:uid="{00000000-0005-0000-0000-00008DA40000}"/>
    <cellStyle name="20% - Accent1 4 4 6 2 4 2 3" xfId="42291" xr:uid="{00000000-0005-0000-0000-00008EA40000}"/>
    <cellStyle name="20% - Accent1 4 4 6 2 4 3" xfId="42292" xr:uid="{00000000-0005-0000-0000-00008FA40000}"/>
    <cellStyle name="20% - Accent1 4 4 6 2 4 3 2" xfId="42293" xr:uid="{00000000-0005-0000-0000-000090A40000}"/>
    <cellStyle name="20% - Accent1 4 4 6 2 4 4" xfId="42294" xr:uid="{00000000-0005-0000-0000-000091A40000}"/>
    <cellStyle name="20% - Accent1 4 4 6 2 5" xfId="42295" xr:uid="{00000000-0005-0000-0000-000092A40000}"/>
    <cellStyle name="20% - Accent1 4 4 6 2 5 2" xfId="42296" xr:uid="{00000000-0005-0000-0000-000093A40000}"/>
    <cellStyle name="20% - Accent1 4 4 6 2 5 2 2" xfId="42297" xr:uid="{00000000-0005-0000-0000-000094A40000}"/>
    <cellStyle name="20% - Accent1 4 4 6 2 5 3" xfId="42298" xr:uid="{00000000-0005-0000-0000-000095A40000}"/>
    <cellStyle name="20% - Accent1 4 4 6 2 6" xfId="42299" xr:uid="{00000000-0005-0000-0000-000096A40000}"/>
    <cellStyle name="20% - Accent1 4 4 6 2 6 2" xfId="42300" xr:uid="{00000000-0005-0000-0000-000097A40000}"/>
    <cellStyle name="20% - Accent1 4 4 6 2 6 2 2" xfId="42301" xr:uid="{00000000-0005-0000-0000-000098A40000}"/>
    <cellStyle name="20% - Accent1 4 4 6 2 6 3" xfId="42302" xr:uid="{00000000-0005-0000-0000-000099A40000}"/>
    <cellStyle name="20% - Accent1 4 4 6 2 7" xfId="42303" xr:uid="{00000000-0005-0000-0000-00009AA40000}"/>
    <cellStyle name="20% - Accent1 4 4 6 2 7 2" xfId="42304" xr:uid="{00000000-0005-0000-0000-00009BA40000}"/>
    <cellStyle name="20% - Accent1 4 4 6 2 8" xfId="42305" xr:uid="{00000000-0005-0000-0000-00009CA40000}"/>
    <cellStyle name="20% - Accent1 4 4 6 2 8 2" xfId="42306" xr:uid="{00000000-0005-0000-0000-00009DA40000}"/>
    <cellStyle name="20% - Accent1 4 4 6 2 9" xfId="42307" xr:uid="{00000000-0005-0000-0000-00009EA40000}"/>
    <cellStyle name="20% - Accent1 4 4 6 3" xfId="42308" xr:uid="{00000000-0005-0000-0000-00009FA40000}"/>
    <cellStyle name="20% - Accent1 4 4 6 3 2" xfId="42309" xr:uid="{00000000-0005-0000-0000-0000A0A40000}"/>
    <cellStyle name="20% - Accent1 4 4 6 3 2 2" xfId="42310" xr:uid="{00000000-0005-0000-0000-0000A1A40000}"/>
    <cellStyle name="20% - Accent1 4 4 6 3 2 2 2" xfId="42311" xr:uid="{00000000-0005-0000-0000-0000A2A40000}"/>
    <cellStyle name="20% - Accent1 4 4 6 3 2 2 2 2" xfId="42312" xr:uid="{00000000-0005-0000-0000-0000A3A40000}"/>
    <cellStyle name="20% - Accent1 4 4 6 3 2 2 3" xfId="42313" xr:uid="{00000000-0005-0000-0000-0000A4A40000}"/>
    <cellStyle name="20% - Accent1 4 4 6 3 2 3" xfId="42314" xr:uid="{00000000-0005-0000-0000-0000A5A40000}"/>
    <cellStyle name="20% - Accent1 4 4 6 3 2 3 2" xfId="42315" xr:uid="{00000000-0005-0000-0000-0000A6A40000}"/>
    <cellStyle name="20% - Accent1 4 4 6 3 2 4" xfId="42316" xr:uid="{00000000-0005-0000-0000-0000A7A40000}"/>
    <cellStyle name="20% - Accent1 4 4 6 3 3" xfId="42317" xr:uid="{00000000-0005-0000-0000-0000A8A40000}"/>
    <cellStyle name="20% - Accent1 4 4 6 3 3 2" xfId="42318" xr:uid="{00000000-0005-0000-0000-0000A9A40000}"/>
    <cellStyle name="20% - Accent1 4 4 6 3 3 2 2" xfId="42319" xr:uid="{00000000-0005-0000-0000-0000AAA40000}"/>
    <cellStyle name="20% - Accent1 4 4 6 3 3 2 2 2" xfId="42320" xr:uid="{00000000-0005-0000-0000-0000ABA40000}"/>
    <cellStyle name="20% - Accent1 4 4 6 3 3 2 3" xfId="42321" xr:uid="{00000000-0005-0000-0000-0000ACA40000}"/>
    <cellStyle name="20% - Accent1 4 4 6 3 3 3" xfId="42322" xr:uid="{00000000-0005-0000-0000-0000ADA40000}"/>
    <cellStyle name="20% - Accent1 4 4 6 3 3 3 2" xfId="42323" xr:uid="{00000000-0005-0000-0000-0000AEA40000}"/>
    <cellStyle name="20% - Accent1 4 4 6 3 3 4" xfId="42324" xr:uid="{00000000-0005-0000-0000-0000AFA40000}"/>
    <cellStyle name="20% - Accent1 4 4 6 3 4" xfId="42325" xr:uid="{00000000-0005-0000-0000-0000B0A40000}"/>
    <cellStyle name="20% - Accent1 4 4 6 3 4 2" xfId="42326" xr:uid="{00000000-0005-0000-0000-0000B1A40000}"/>
    <cellStyle name="20% - Accent1 4 4 6 3 4 2 2" xfId="42327" xr:uid="{00000000-0005-0000-0000-0000B2A40000}"/>
    <cellStyle name="20% - Accent1 4 4 6 3 4 2 2 2" xfId="42328" xr:uid="{00000000-0005-0000-0000-0000B3A40000}"/>
    <cellStyle name="20% - Accent1 4 4 6 3 4 2 3" xfId="42329" xr:uid="{00000000-0005-0000-0000-0000B4A40000}"/>
    <cellStyle name="20% - Accent1 4 4 6 3 4 3" xfId="42330" xr:uid="{00000000-0005-0000-0000-0000B5A40000}"/>
    <cellStyle name="20% - Accent1 4 4 6 3 4 3 2" xfId="42331" xr:uid="{00000000-0005-0000-0000-0000B6A40000}"/>
    <cellStyle name="20% - Accent1 4 4 6 3 4 4" xfId="42332" xr:uid="{00000000-0005-0000-0000-0000B7A40000}"/>
    <cellStyle name="20% - Accent1 4 4 6 3 5" xfId="42333" xr:uid="{00000000-0005-0000-0000-0000B8A40000}"/>
    <cellStyle name="20% - Accent1 4 4 6 3 5 2" xfId="42334" xr:uid="{00000000-0005-0000-0000-0000B9A40000}"/>
    <cellStyle name="20% - Accent1 4 4 6 3 5 2 2" xfId="42335" xr:uid="{00000000-0005-0000-0000-0000BAA40000}"/>
    <cellStyle name="20% - Accent1 4 4 6 3 5 3" xfId="42336" xr:uid="{00000000-0005-0000-0000-0000BBA40000}"/>
    <cellStyle name="20% - Accent1 4 4 6 3 6" xfId="42337" xr:uid="{00000000-0005-0000-0000-0000BCA40000}"/>
    <cellStyle name="20% - Accent1 4 4 6 3 6 2" xfId="42338" xr:uid="{00000000-0005-0000-0000-0000BDA40000}"/>
    <cellStyle name="20% - Accent1 4 4 6 3 6 2 2" xfId="42339" xr:uid="{00000000-0005-0000-0000-0000BEA40000}"/>
    <cellStyle name="20% - Accent1 4 4 6 3 6 3" xfId="42340" xr:uid="{00000000-0005-0000-0000-0000BFA40000}"/>
    <cellStyle name="20% - Accent1 4 4 6 3 7" xfId="42341" xr:uid="{00000000-0005-0000-0000-0000C0A40000}"/>
    <cellStyle name="20% - Accent1 4 4 6 3 7 2" xfId="42342" xr:uid="{00000000-0005-0000-0000-0000C1A40000}"/>
    <cellStyle name="20% - Accent1 4 4 6 3 8" xfId="42343" xr:uid="{00000000-0005-0000-0000-0000C2A40000}"/>
    <cellStyle name="20% - Accent1 4 4 6 3 8 2" xfId="42344" xr:uid="{00000000-0005-0000-0000-0000C3A40000}"/>
    <cellStyle name="20% - Accent1 4 4 6 3 9" xfId="42345" xr:uid="{00000000-0005-0000-0000-0000C4A40000}"/>
    <cellStyle name="20% - Accent1 4 4 6 4" xfId="42346" xr:uid="{00000000-0005-0000-0000-0000C5A40000}"/>
    <cellStyle name="20% - Accent1 4 4 6 4 2" xfId="42347" xr:uid="{00000000-0005-0000-0000-0000C6A40000}"/>
    <cellStyle name="20% - Accent1 4 4 6 4 2 2" xfId="42348" xr:uid="{00000000-0005-0000-0000-0000C7A40000}"/>
    <cellStyle name="20% - Accent1 4 4 6 4 2 2 2" xfId="42349" xr:uid="{00000000-0005-0000-0000-0000C8A40000}"/>
    <cellStyle name="20% - Accent1 4 4 6 4 2 3" xfId="42350" xr:uid="{00000000-0005-0000-0000-0000C9A40000}"/>
    <cellStyle name="20% - Accent1 4 4 6 4 3" xfId="42351" xr:uid="{00000000-0005-0000-0000-0000CAA40000}"/>
    <cellStyle name="20% - Accent1 4 4 6 4 3 2" xfId="42352" xr:uid="{00000000-0005-0000-0000-0000CBA40000}"/>
    <cellStyle name="20% - Accent1 4 4 6 4 4" xfId="42353" xr:uid="{00000000-0005-0000-0000-0000CCA40000}"/>
    <cellStyle name="20% - Accent1 4 4 6 5" xfId="42354" xr:uid="{00000000-0005-0000-0000-0000CDA40000}"/>
    <cellStyle name="20% - Accent1 4 4 6 5 2" xfId="42355" xr:uid="{00000000-0005-0000-0000-0000CEA40000}"/>
    <cellStyle name="20% - Accent1 4 4 6 5 2 2" xfId="42356" xr:uid="{00000000-0005-0000-0000-0000CFA40000}"/>
    <cellStyle name="20% - Accent1 4 4 6 5 2 2 2" xfId="42357" xr:uid="{00000000-0005-0000-0000-0000D0A40000}"/>
    <cellStyle name="20% - Accent1 4 4 6 5 2 3" xfId="42358" xr:uid="{00000000-0005-0000-0000-0000D1A40000}"/>
    <cellStyle name="20% - Accent1 4 4 6 5 3" xfId="42359" xr:uid="{00000000-0005-0000-0000-0000D2A40000}"/>
    <cellStyle name="20% - Accent1 4 4 6 5 3 2" xfId="42360" xr:uid="{00000000-0005-0000-0000-0000D3A40000}"/>
    <cellStyle name="20% - Accent1 4 4 6 5 4" xfId="42361" xr:uid="{00000000-0005-0000-0000-0000D4A40000}"/>
    <cellStyle name="20% - Accent1 4 4 6 6" xfId="42362" xr:uid="{00000000-0005-0000-0000-0000D5A40000}"/>
    <cellStyle name="20% - Accent1 4 4 6 6 2" xfId="42363" xr:uid="{00000000-0005-0000-0000-0000D6A40000}"/>
    <cellStyle name="20% - Accent1 4 4 6 6 2 2" xfId="42364" xr:uid="{00000000-0005-0000-0000-0000D7A40000}"/>
    <cellStyle name="20% - Accent1 4 4 6 6 2 2 2" xfId="42365" xr:uid="{00000000-0005-0000-0000-0000D8A40000}"/>
    <cellStyle name="20% - Accent1 4 4 6 6 2 3" xfId="42366" xr:uid="{00000000-0005-0000-0000-0000D9A40000}"/>
    <cellStyle name="20% - Accent1 4 4 6 6 3" xfId="42367" xr:uid="{00000000-0005-0000-0000-0000DAA40000}"/>
    <cellStyle name="20% - Accent1 4 4 6 6 3 2" xfId="42368" xr:uid="{00000000-0005-0000-0000-0000DBA40000}"/>
    <cellStyle name="20% - Accent1 4 4 6 6 4" xfId="42369" xr:uid="{00000000-0005-0000-0000-0000DCA40000}"/>
    <cellStyle name="20% - Accent1 4 4 6 7" xfId="42370" xr:uid="{00000000-0005-0000-0000-0000DDA40000}"/>
    <cellStyle name="20% - Accent1 4 4 6 7 2" xfId="42371" xr:uid="{00000000-0005-0000-0000-0000DEA40000}"/>
    <cellStyle name="20% - Accent1 4 4 6 7 2 2" xfId="42372" xr:uid="{00000000-0005-0000-0000-0000DFA40000}"/>
    <cellStyle name="20% - Accent1 4 4 6 7 3" xfId="42373" xr:uid="{00000000-0005-0000-0000-0000E0A40000}"/>
    <cellStyle name="20% - Accent1 4 4 6 8" xfId="42374" xr:uid="{00000000-0005-0000-0000-0000E1A40000}"/>
    <cellStyle name="20% - Accent1 4 4 6 8 2" xfId="42375" xr:uid="{00000000-0005-0000-0000-0000E2A40000}"/>
    <cellStyle name="20% - Accent1 4 4 6 8 2 2" xfId="42376" xr:uid="{00000000-0005-0000-0000-0000E3A40000}"/>
    <cellStyle name="20% - Accent1 4 4 6 8 3" xfId="42377" xr:uid="{00000000-0005-0000-0000-0000E4A40000}"/>
    <cellStyle name="20% - Accent1 4 4 6 9" xfId="42378" xr:uid="{00000000-0005-0000-0000-0000E5A40000}"/>
    <cellStyle name="20% - Accent1 4 4 6 9 2" xfId="42379" xr:uid="{00000000-0005-0000-0000-0000E6A40000}"/>
    <cellStyle name="20% - Accent1 4 4 7" xfId="42380" xr:uid="{00000000-0005-0000-0000-0000E7A40000}"/>
    <cellStyle name="20% - Accent1 4 4 7 2" xfId="42381" xr:uid="{00000000-0005-0000-0000-0000E8A40000}"/>
    <cellStyle name="20% - Accent1 4 4 7 2 2" xfId="42382" xr:uid="{00000000-0005-0000-0000-0000E9A40000}"/>
    <cellStyle name="20% - Accent1 4 4 7 2 2 2" xfId="42383" xr:uid="{00000000-0005-0000-0000-0000EAA40000}"/>
    <cellStyle name="20% - Accent1 4 4 7 2 2 2 2" xfId="42384" xr:uid="{00000000-0005-0000-0000-0000EBA40000}"/>
    <cellStyle name="20% - Accent1 4 4 7 2 2 3" xfId="42385" xr:uid="{00000000-0005-0000-0000-0000ECA40000}"/>
    <cellStyle name="20% - Accent1 4 4 7 2 3" xfId="42386" xr:uid="{00000000-0005-0000-0000-0000EDA40000}"/>
    <cellStyle name="20% - Accent1 4 4 7 2 3 2" xfId="42387" xr:uid="{00000000-0005-0000-0000-0000EEA40000}"/>
    <cellStyle name="20% - Accent1 4 4 7 2 4" xfId="42388" xr:uid="{00000000-0005-0000-0000-0000EFA40000}"/>
    <cellStyle name="20% - Accent1 4 4 7 3" xfId="42389" xr:uid="{00000000-0005-0000-0000-0000F0A40000}"/>
    <cellStyle name="20% - Accent1 4 4 7 3 2" xfId="42390" xr:uid="{00000000-0005-0000-0000-0000F1A40000}"/>
    <cellStyle name="20% - Accent1 4 4 7 3 2 2" xfId="42391" xr:uid="{00000000-0005-0000-0000-0000F2A40000}"/>
    <cellStyle name="20% - Accent1 4 4 7 3 2 2 2" xfId="42392" xr:uid="{00000000-0005-0000-0000-0000F3A40000}"/>
    <cellStyle name="20% - Accent1 4 4 7 3 2 3" xfId="42393" xr:uid="{00000000-0005-0000-0000-0000F4A40000}"/>
    <cellStyle name="20% - Accent1 4 4 7 3 3" xfId="42394" xr:uid="{00000000-0005-0000-0000-0000F5A40000}"/>
    <cellStyle name="20% - Accent1 4 4 7 3 3 2" xfId="42395" xr:uid="{00000000-0005-0000-0000-0000F6A40000}"/>
    <cellStyle name="20% - Accent1 4 4 7 3 4" xfId="42396" xr:uid="{00000000-0005-0000-0000-0000F7A40000}"/>
    <cellStyle name="20% - Accent1 4 4 7 4" xfId="42397" xr:uid="{00000000-0005-0000-0000-0000F8A40000}"/>
    <cellStyle name="20% - Accent1 4 4 7 4 2" xfId="42398" xr:uid="{00000000-0005-0000-0000-0000F9A40000}"/>
    <cellStyle name="20% - Accent1 4 4 7 4 2 2" xfId="42399" xr:uid="{00000000-0005-0000-0000-0000FAA40000}"/>
    <cellStyle name="20% - Accent1 4 4 7 4 2 2 2" xfId="42400" xr:uid="{00000000-0005-0000-0000-0000FBA40000}"/>
    <cellStyle name="20% - Accent1 4 4 7 4 2 3" xfId="42401" xr:uid="{00000000-0005-0000-0000-0000FCA40000}"/>
    <cellStyle name="20% - Accent1 4 4 7 4 3" xfId="42402" xr:uid="{00000000-0005-0000-0000-0000FDA40000}"/>
    <cellStyle name="20% - Accent1 4 4 7 4 3 2" xfId="42403" xr:uid="{00000000-0005-0000-0000-0000FEA40000}"/>
    <cellStyle name="20% - Accent1 4 4 7 4 4" xfId="42404" xr:uid="{00000000-0005-0000-0000-0000FFA40000}"/>
    <cellStyle name="20% - Accent1 4 4 7 5" xfId="42405" xr:uid="{00000000-0005-0000-0000-000000A50000}"/>
    <cellStyle name="20% - Accent1 4 4 7 5 2" xfId="42406" xr:uid="{00000000-0005-0000-0000-000001A50000}"/>
    <cellStyle name="20% - Accent1 4 4 7 5 2 2" xfId="42407" xr:uid="{00000000-0005-0000-0000-000002A50000}"/>
    <cellStyle name="20% - Accent1 4 4 7 5 3" xfId="42408" xr:uid="{00000000-0005-0000-0000-000003A50000}"/>
    <cellStyle name="20% - Accent1 4 4 7 6" xfId="42409" xr:uid="{00000000-0005-0000-0000-000004A50000}"/>
    <cellStyle name="20% - Accent1 4 4 7 6 2" xfId="42410" xr:uid="{00000000-0005-0000-0000-000005A50000}"/>
    <cellStyle name="20% - Accent1 4 4 7 6 2 2" xfId="42411" xr:uid="{00000000-0005-0000-0000-000006A50000}"/>
    <cellStyle name="20% - Accent1 4 4 7 6 3" xfId="42412" xr:uid="{00000000-0005-0000-0000-000007A50000}"/>
    <cellStyle name="20% - Accent1 4 4 7 7" xfId="42413" xr:uid="{00000000-0005-0000-0000-000008A50000}"/>
    <cellStyle name="20% - Accent1 4 4 7 7 2" xfId="42414" xr:uid="{00000000-0005-0000-0000-000009A50000}"/>
    <cellStyle name="20% - Accent1 4 4 7 8" xfId="42415" xr:uid="{00000000-0005-0000-0000-00000AA50000}"/>
    <cellStyle name="20% - Accent1 4 4 7 8 2" xfId="42416" xr:uid="{00000000-0005-0000-0000-00000BA50000}"/>
    <cellStyle name="20% - Accent1 4 4 7 9" xfId="42417" xr:uid="{00000000-0005-0000-0000-00000CA50000}"/>
    <cellStyle name="20% - Accent1 4 4 8" xfId="42418" xr:uid="{00000000-0005-0000-0000-00000DA50000}"/>
    <cellStyle name="20% - Accent1 4 4 8 2" xfId="42419" xr:uid="{00000000-0005-0000-0000-00000EA50000}"/>
    <cellStyle name="20% - Accent1 4 4 8 2 2" xfId="42420" xr:uid="{00000000-0005-0000-0000-00000FA50000}"/>
    <cellStyle name="20% - Accent1 4 4 8 2 2 2" xfId="42421" xr:uid="{00000000-0005-0000-0000-000010A50000}"/>
    <cellStyle name="20% - Accent1 4 4 8 2 2 2 2" xfId="42422" xr:uid="{00000000-0005-0000-0000-000011A50000}"/>
    <cellStyle name="20% - Accent1 4 4 8 2 2 3" xfId="42423" xr:uid="{00000000-0005-0000-0000-000012A50000}"/>
    <cellStyle name="20% - Accent1 4 4 8 2 3" xfId="42424" xr:uid="{00000000-0005-0000-0000-000013A50000}"/>
    <cellStyle name="20% - Accent1 4 4 8 2 3 2" xfId="42425" xr:uid="{00000000-0005-0000-0000-000014A50000}"/>
    <cellStyle name="20% - Accent1 4 4 8 2 4" xfId="42426" xr:uid="{00000000-0005-0000-0000-000015A50000}"/>
    <cellStyle name="20% - Accent1 4 4 8 3" xfId="42427" xr:uid="{00000000-0005-0000-0000-000016A50000}"/>
    <cellStyle name="20% - Accent1 4 4 8 3 2" xfId="42428" xr:uid="{00000000-0005-0000-0000-000017A50000}"/>
    <cellStyle name="20% - Accent1 4 4 8 3 2 2" xfId="42429" xr:uid="{00000000-0005-0000-0000-000018A50000}"/>
    <cellStyle name="20% - Accent1 4 4 8 3 2 2 2" xfId="42430" xr:uid="{00000000-0005-0000-0000-000019A50000}"/>
    <cellStyle name="20% - Accent1 4 4 8 3 2 3" xfId="42431" xr:uid="{00000000-0005-0000-0000-00001AA50000}"/>
    <cellStyle name="20% - Accent1 4 4 8 3 3" xfId="42432" xr:uid="{00000000-0005-0000-0000-00001BA50000}"/>
    <cellStyle name="20% - Accent1 4 4 8 3 3 2" xfId="42433" xr:uid="{00000000-0005-0000-0000-00001CA50000}"/>
    <cellStyle name="20% - Accent1 4 4 8 3 4" xfId="42434" xr:uid="{00000000-0005-0000-0000-00001DA50000}"/>
    <cellStyle name="20% - Accent1 4 4 8 4" xfId="42435" xr:uid="{00000000-0005-0000-0000-00001EA50000}"/>
    <cellStyle name="20% - Accent1 4 4 8 4 2" xfId="42436" xr:uid="{00000000-0005-0000-0000-00001FA50000}"/>
    <cellStyle name="20% - Accent1 4 4 8 4 2 2" xfId="42437" xr:uid="{00000000-0005-0000-0000-000020A50000}"/>
    <cellStyle name="20% - Accent1 4 4 8 4 2 2 2" xfId="42438" xr:uid="{00000000-0005-0000-0000-000021A50000}"/>
    <cellStyle name="20% - Accent1 4 4 8 4 2 3" xfId="42439" xr:uid="{00000000-0005-0000-0000-000022A50000}"/>
    <cellStyle name="20% - Accent1 4 4 8 4 3" xfId="42440" xr:uid="{00000000-0005-0000-0000-000023A50000}"/>
    <cellStyle name="20% - Accent1 4 4 8 4 3 2" xfId="42441" xr:uid="{00000000-0005-0000-0000-000024A50000}"/>
    <cellStyle name="20% - Accent1 4 4 8 4 4" xfId="42442" xr:uid="{00000000-0005-0000-0000-000025A50000}"/>
    <cellStyle name="20% - Accent1 4 4 8 5" xfId="42443" xr:uid="{00000000-0005-0000-0000-000026A50000}"/>
    <cellStyle name="20% - Accent1 4 4 8 5 2" xfId="42444" xr:uid="{00000000-0005-0000-0000-000027A50000}"/>
    <cellStyle name="20% - Accent1 4 4 8 5 2 2" xfId="42445" xr:uid="{00000000-0005-0000-0000-000028A50000}"/>
    <cellStyle name="20% - Accent1 4 4 8 5 3" xfId="42446" xr:uid="{00000000-0005-0000-0000-000029A50000}"/>
    <cellStyle name="20% - Accent1 4 4 8 6" xfId="42447" xr:uid="{00000000-0005-0000-0000-00002AA50000}"/>
    <cellStyle name="20% - Accent1 4 4 8 6 2" xfId="42448" xr:uid="{00000000-0005-0000-0000-00002BA50000}"/>
    <cellStyle name="20% - Accent1 4 4 8 6 2 2" xfId="42449" xr:uid="{00000000-0005-0000-0000-00002CA50000}"/>
    <cellStyle name="20% - Accent1 4 4 8 6 3" xfId="42450" xr:uid="{00000000-0005-0000-0000-00002DA50000}"/>
    <cellStyle name="20% - Accent1 4 4 8 7" xfId="42451" xr:uid="{00000000-0005-0000-0000-00002EA50000}"/>
    <cellStyle name="20% - Accent1 4 4 8 7 2" xfId="42452" xr:uid="{00000000-0005-0000-0000-00002FA50000}"/>
    <cellStyle name="20% - Accent1 4 4 8 8" xfId="42453" xr:uid="{00000000-0005-0000-0000-000030A50000}"/>
    <cellStyle name="20% - Accent1 4 4 8 8 2" xfId="42454" xr:uid="{00000000-0005-0000-0000-000031A50000}"/>
    <cellStyle name="20% - Accent1 4 4 8 9" xfId="42455" xr:uid="{00000000-0005-0000-0000-000032A50000}"/>
    <cellStyle name="20% - Accent1 4 4 9" xfId="42456" xr:uid="{00000000-0005-0000-0000-000033A50000}"/>
    <cellStyle name="20% - Accent1 4 4 9 2" xfId="42457" xr:uid="{00000000-0005-0000-0000-000034A50000}"/>
    <cellStyle name="20% - Accent1 4 4 9 2 2" xfId="42458" xr:uid="{00000000-0005-0000-0000-000035A50000}"/>
    <cellStyle name="20% - Accent1 4 4 9 2 2 2" xfId="42459" xr:uid="{00000000-0005-0000-0000-000036A50000}"/>
    <cellStyle name="20% - Accent1 4 4 9 2 3" xfId="42460" xr:uid="{00000000-0005-0000-0000-000037A50000}"/>
    <cellStyle name="20% - Accent1 4 4 9 3" xfId="42461" xr:uid="{00000000-0005-0000-0000-000038A50000}"/>
    <cellStyle name="20% - Accent1 4 4 9 3 2" xfId="42462" xr:uid="{00000000-0005-0000-0000-000039A50000}"/>
    <cellStyle name="20% - Accent1 4 4 9 4" xfId="42463" xr:uid="{00000000-0005-0000-0000-00003AA50000}"/>
    <cellStyle name="20% - Accent1 4 5" xfId="42464" xr:uid="{00000000-0005-0000-0000-00003BA50000}"/>
    <cellStyle name="20% - Accent1 4 5 10" xfId="42465" xr:uid="{00000000-0005-0000-0000-00003CA50000}"/>
    <cellStyle name="20% - Accent1 4 5 10 2" xfId="42466" xr:uid="{00000000-0005-0000-0000-00003DA50000}"/>
    <cellStyle name="20% - Accent1 4 5 10 2 2" xfId="42467" xr:uid="{00000000-0005-0000-0000-00003EA50000}"/>
    <cellStyle name="20% - Accent1 4 5 10 2 2 2" xfId="42468" xr:uid="{00000000-0005-0000-0000-00003FA50000}"/>
    <cellStyle name="20% - Accent1 4 5 10 2 3" xfId="42469" xr:uid="{00000000-0005-0000-0000-000040A50000}"/>
    <cellStyle name="20% - Accent1 4 5 10 3" xfId="42470" xr:uid="{00000000-0005-0000-0000-000041A50000}"/>
    <cellStyle name="20% - Accent1 4 5 10 3 2" xfId="42471" xr:uid="{00000000-0005-0000-0000-000042A50000}"/>
    <cellStyle name="20% - Accent1 4 5 10 4" xfId="42472" xr:uid="{00000000-0005-0000-0000-000043A50000}"/>
    <cellStyle name="20% - Accent1 4 5 11" xfId="42473" xr:uid="{00000000-0005-0000-0000-000044A50000}"/>
    <cellStyle name="20% - Accent1 4 5 11 2" xfId="42474" xr:uid="{00000000-0005-0000-0000-000045A50000}"/>
    <cellStyle name="20% - Accent1 4 5 11 2 2" xfId="42475" xr:uid="{00000000-0005-0000-0000-000046A50000}"/>
    <cellStyle name="20% - Accent1 4 5 11 2 2 2" xfId="42476" xr:uid="{00000000-0005-0000-0000-000047A50000}"/>
    <cellStyle name="20% - Accent1 4 5 11 2 3" xfId="42477" xr:uid="{00000000-0005-0000-0000-000048A50000}"/>
    <cellStyle name="20% - Accent1 4 5 11 3" xfId="42478" xr:uid="{00000000-0005-0000-0000-000049A50000}"/>
    <cellStyle name="20% - Accent1 4 5 11 3 2" xfId="42479" xr:uid="{00000000-0005-0000-0000-00004AA50000}"/>
    <cellStyle name="20% - Accent1 4 5 11 4" xfId="42480" xr:uid="{00000000-0005-0000-0000-00004BA50000}"/>
    <cellStyle name="20% - Accent1 4 5 12" xfId="42481" xr:uid="{00000000-0005-0000-0000-00004CA50000}"/>
    <cellStyle name="20% - Accent1 4 5 12 2" xfId="42482" xr:uid="{00000000-0005-0000-0000-00004DA50000}"/>
    <cellStyle name="20% - Accent1 4 5 12 2 2" xfId="42483" xr:uid="{00000000-0005-0000-0000-00004EA50000}"/>
    <cellStyle name="20% - Accent1 4 5 12 3" xfId="42484" xr:uid="{00000000-0005-0000-0000-00004FA50000}"/>
    <cellStyle name="20% - Accent1 4 5 13" xfId="42485" xr:uid="{00000000-0005-0000-0000-000050A50000}"/>
    <cellStyle name="20% - Accent1 4 5 13 2" xfId="42486" xr:uid="{00000000-0005-0000-0000-000051A50000}"/>
    <cellStyle name="20% - Accent1 4 5 13 2 2" xfId="42487" xr:uid="{00000000-0005-0000-0000-000052A50000}"/>
    <cellStyle name="20% - Accent1 4 5 13 3" xfId="42488" xr:uid="{00000000-0005-0000-0000-000053A50000}"/>
    <cellStyle name="20% - Accent1 4 5 14" xfId="42489" xr:uid="{00000000-0005-0000-0000-000054A50000}"/>
    <cellStyle name="20% - Accent1 4 5 14 2" xfId="42490" xr:uid="{00000000-0005-0000-0000-000055A50000}"/>
    <cellStyle name="20% - Accent1 4 5 15" xfId="42491" xr:uid="{00000000-0005-0000-0000-000056A50000}"/>
    <cellStyle name="20% - Accent1 4 5 15 2" xfId="42492" xr:uid="{00000000-0005-0000-0000-000057A50000}"/>
    <cellStyle name="20% - Accent1 4 5 16" xfId="42493" xr:uid="{00000000-0005-0000-0000-000058A50000}"/>
    <cellStyle name="20% - Accent1 4 5 2" xfId="42494" xr:uid="{00000000-0005-0000-0000-000059A50000}"/>
    <cellStyle name="20% - Accent1 4 5 2 10" xfId="42495" xr:uid="{00000000-0005-0000-0000-00005AA50000}"/>
    <cellStyle name="20% - Accent1 4 5 2 10 2" xfId="42496" xr:uid="{00000000-0005-0000-0000-00005BA50000}"/>
    <cellStyle name="20% - Accent1 4 5 2 10 2 2" xfId="42497" xr:uid="{00000000-0005-0000-0000-00005CA50000}"/>
    <cellStyle name="20% - Accent1 4 5 2 10 2 2 2" xfId="42498" xr:uid="{00000000-0005-0000-0000-00005DA50000}"/>
    <cellStyle name="20% - Accent1 4 5 2 10 2 3" xfId="42499" xr:uid="{00000000-0005-0000-0000-00005EA50000}"/>
    <cellStyle name="20% - Accent1 4 5 2 10 3" xfId="42500" xr:uid="{00000000-0005-0000-0000-00005FA50000}"/>
    <cellStyle name="20% - Accent1 4 5 2 10 3 2" xfId="42501" xr:uid="{00000000-0005-0000-0000-000060A50000}"/>
    <cellStyle name="20% - Accent1 4 5 2 10 4" xfId="42502" xr:uid="{00000000-0005-0000-0000-000061A50000}"/>
    <cellStyle name="20% - Accent1 4 5 2 11" xfId="42503" xr:uid="{00000000-0005-0000-0000-000062A50000}"/>
    <cellStyle name="20% - Accent1 4 5 2 11 2" xfId="42504" xr:uid="{00000000-0005-0000-0000-000063A50000}"/>
    <cellStyle name="20% - Accent1 4 5 2 11 2 2" xfId="42505" xr:uid="{00000000-0005-0000-0000-000064A50000}"/>
    <cellStyle name="20% - Accent1 4 5 2 11 3" xfId="42506" xr:uid="{00000000-0005-0000-0000-000065A50000}"/>
    <cellStyle name="20% - Accent1 4 5 2 12" xfId="42507" xr:uid="{00000000-0005-0000-0000-000066A50000}"/>
    <cellStyle name="20% - Accent1 4 5 2 12 2" xfId="42508" xr:uid="{00000000-0005-0000-0000-000067A50000}"/>
    <cellStyle name="20% - Accent1 4 5 2 12 2 2" xfId="42509" xr:uid="{00000000-0005-0000-0000-000068A50000}"/>
    <cellStyle name="20% - Accent1 4 5 2 12 3" xfId="42510" xr:uid="{00000000-0005-0000-0000-000069A50000}"/>
    <cellStyle name="20% - Accent1 4 5 2 13" xfId="42511" xr:uid="{00000000-0005-0000-0000-00006AA50000}"/>
    <cellStyle name="20% - Accent1 4 5 2 13 2" xfId="42512" xr:uid="{00000000-0005-0000-0000-00006BA50000}"/>
    <cellStyle name="20% - Accent1 4 5 2 14" xfId="42513" xr:uid="{00000000-0005-0000-0000-00006CA50000}"/>
    <cellStyle name="20% - Accent1 4 5 2 14 2" xfId="42514" xr:uid="{00000000-0005-0000-0000-00006DA50000}"/>
    <cellStyle name="20% - Accent1 4 5 2 15" xfId="42515" xr:uid="{00000000-0005-0000-0000-00006EA50000}"/>
    <cellStyle name="20% - Accent1 4 5 2 2" xfId="42516" xr:uid="{00000000-0005-0000-0000-00006FA50000}"/>
    <cellStyle name="20% - Accent1 4 5 2 2 10" xfId="42517" xr:uid="{00000000-0005-0000-0000-000070A50000}"/>
    <cellStyle name="20% - Accent1 4 5 2 2 10 2" xfId="42518" xr:uid="{00000000-0005-0000-0000-000071A50000}"/>
    <cellStyle name="20% - Accent1 4 5 2 2 10 2 2" xfId="42519" xr:uid="{00000000-0005-0000-0000-000072A50000}"/>
    <cellStyle name="20% - Accent1 4 5 2 2 10 3" xfId="42520" xr:uid="{00000000-0005-0000-0000-000073A50000}"/>
    <cellStyle name="20% - Accent1 4 5 2 2 11" xfId="42521" xr:uid="{00000000-0005-0000-0000-000074A50000}"/>
    <cellStyle name="20% - Accent1 4 5 2 2 11 2" xfId="42522" xr:uid="{00000000-0005-0000-0000-000075A50000}"/>
    <cellStyle name="20% - Accent1 4 5 2 2 11 2 2" xfId="42523" xr:uid="{00000000-0005-0000-0000-000076A50000}"/>
    <cellStyle name="20% - Accent1 4 5 2 2 11 3" xfId="42524" xr:uid="{00000000-0005-0000-0000-000077A50000}"/>
    <cellStyle name="20% - Accent1 4 5 2 2 12" xfId="42525" xr:uid="{00000000-0005-0000-0000-000078A50000}"/>
    <cellStyle name="20% - Accent1 4 5 2 2 12 2" xfId="42526" xr:uid="{00000000-0005-0000-0000-000079A50000}"/>
    <cellStyle name="20% - Accent1 4 5 2 2 13" xfId="42527" xr:uid="{00000000-0005-0000-0000-00007AA50000}"/>
    <cellStyle name="20% - Accent1 4 5 2 2 13 2" xfId="42528" xr:uid="{00000000-0005-0000-0000-00007BA50000}"/>
    <cellStyle name="20% - Accent1 4 5 2 2 14" xfId="42529" xr:uid="{00000000-0005-0000-0000-00007CA50000}"/>
    <cellStyle name="20% - Accent1 4 5 2 2 2" xfId="42530" xr:uid="{00000000-0005-0000-0000-00007DA50000}"/>
    <cellStyle name="20% - Accent1 4 5 2 2 2 10" xfId="42531" xr:uid="{00000000-0005-0000-0000-00007EA50000}"/>
    <cellStyle name="20% - Accent1 4 5 2 2 2 10 2" xfId="42532" xr:uid="{00000000-0005-0000-0000-00007FA50000}"/>
    <cellStyle name="20% - Accent1 4 5 2 2 2 11" xfId="42533" xr:uid="{00000000-0005-0000-0000-000080A50000}"/>
    <cellStyle name="20% - Accent1 4 5 2 2 2 2" xfId="42534" xr:uid="{00000000-0005-0000-0000-000081A50000}"/>
    <cellStyle name="20% - Accent1 4 5 2 2 2 2 2" xfId="42535" xr:uid="{00000000-0005-0000-0000-000082A50000}"/>
    <cellStyle name="20% - Accent1 4 5 2 2 2 2 2 2" xfId="42536" xr:uid="{00000000-0005-0000-0000-000083A50000}"/>
    <cellStyle name="20% - Accent1 4 5 2 2 2 2 2 2 2" xfId="42537" xr:uid="{00000000-0005-0000-0000-000084A50000}"/>
    <cellStyle name="20% - Accent1 4 5 2 2 2 2 2 2 2 2" xfId="42538" xr:uid="{00000000-0005-0000-0000-000085A50000}"/>
    <cellStyle name="20% - Accent1 4 5 2 2 2 2 2 2 3" xfId="42539" xr:uid="{00000000-0005-0000-0000-000086A50000}"/>
    <cellStyle name="20% - Accent1 4 5 2 2 2 2 2 3" xfId="42540" xr:uid="{00000000-0005-0000-0000-000087A50000}"/>
    <cellStyle name="20% - Accent1 4 5 2 2 2 2 2 3 2" xfId="42541" xr:uid="{00000000-0005-0000-0000-000088A50000}"/>
    <cellStyle name="20% - Accent1 4 5 2 2 2 2 2 4" xfId="42542" xr:uid="{00000000-0005-0000-0000-000089A50000}"/>
    <cellStyle name="20% - Accent1 4 5 2 2 2 2 3" xfId="42543" xr:uid="{00000000-0005-0000-0000-00008AA50000}"/>
    <cellStyle name="20% - Accent1 4 5 2 2 2 2 3 2" xfId="42544" xr:uid="{00000000-0005-0000-0000-00008BA50000}"/>
    <cellStyle name="20% - Accent1 4 5 2 2 2 2 3 2 2" xfId="42545" xr:uid="{00000000-0005-0000-0000-00008CA50000}"/>
    <cellStyle name="20% - Accent1 4 5 2 2 2 2 3 2 2 2" xfId="42546" xr:uid="{00000000-0005-0000-0000-00008DA50000}"/>
    <cellStyle name="20% - Accent1 4 5 2 2 2 2 3 2 3" xfId="42547" xr:uid="{00000000-0005-0000-0000-00008EA50000}"/>
    <cellStyle name="20% - Accent1 4 5 2 2 2 2 3 3" xfId="42548" xr:uid="{00000000-0005-0000-0000-00008FA50000}"/>
    <cellStyle name="20% - Accent1 4 5 2 2 2 2 3 3 2" xfId="42549" xr:uid="{00000000-0005-0000-0000-000090A50000}"/>
    <cellStyle name="20% - Accent1 4 5 2 2 2 2 3 4" xfId="42550" xr:uid="{00000000-0005-0000-0000-000091A50000}"/>
    <cellStyle name="20% - Accent1 4 5 2 2 2 2 4" xfId="42551" xr:uid="{00000000-0005-0000-0000-000092A50000}"/>
    <cellStyle name="20% - Accent1 4 5 2 2 2 2 4 2" xfId="42552" xr:uid="{00000000-0005-0000-0000-000093A50000}"/>
    <cellStyle name="20% - Accent1 4 5 2 2 2 2 4 2 2" xfId="42553" xr:uid="{00000000-0005-0000-0000-000094A50000}"/>
    <cellStyle name="20% - Accent1 4 5 2 2 2 2 4 2 2 2" xfId="42554" xr:uid="{00000000-0005-0000-0000-000095A50000}"/>
    <cellStyle name="20% - Accent1 4 5 2 2 2 2 4 2 3" xfId="42555" xr:uid="{00000000-0005-0000-0000-000096A50000}"/>
    <cellStyle name="20% - Accent1 4 5 2 2 2 2 4 3" xfId="42556" xr:uid="{00000000-0005-0000-0000-000097A50000}"/>
    <cellStyle name="20% - Accent1 4 5 2 2 2 2 4 3 2" xfId="42557" xr:uid="{00000000-0005-0000-0000-000098A50000}"/>
    <cellStyle name="20% - Accent1 4 5 2 2 2 2 4 4" xfId="42558" xr:uid="{00000000-0005-0000-0000-000099A50000}"/>
    <cellStyle name="20% - Accent1 4 5 2 2 2 2 5" xfId="42559" xr:uid="{00000000-0005-0000-0000-00009AA50000}"/>
    <cellStyle name="20% - Accent1 4 5 2 2 2 2 5 2" xfId="42560" xr:uid="{00000000-0005-0000-0000-00009BA50000}"/>
    <cellStyle name="20% - Accent1 4 5 2 2 2 2 5 2 2" xfId="42561" xr:uid="{00000000-0005-0000-0000-00009CA50000}"/>
    <cellStyle name="20% - Accent1 4 5 2 2 2 2 5 3" xfId="42562" xr:uid="{00000000-0005-0000-0000-00009DA50000}"/>
    <cellStyle name="20% - Accent1 4 5 2 2 2 2 6" xfId="42563" xr:uid="{00000000-0005-0000-0000-00009EA50000}"/>
    <cellStyle name="20% - Accent1 4 5 2 2 2 2 6 2" xfId="42564" xr:uid="{00000000-0005-0000-0000-00009FA50000}"/>
    <cellStyle name="20% - Accent1 4 5 2 2 2 2 6 2 2" xfId="42565" xr:uid="{00000000-0005-0000-0000-0000A0A50000}"/>
    <cellStyle name="20% - Accent1 4 5 2 2 2 2 6 3" xfId="42566" xr:uid="{00000000-0005-0000-0000-0000A1A50000}"/>
    <cellStyle name="20% - Accent1 4 5 2 2 2 2 7" xfId="42567" xr:uid="{00000000-0005-0000-0000-0000A2A50000}"/>
    <cellStyle name="20% - Accent1 4 5 2 2 2 2 7 2" xfId="42568" xr:uid="{00000000-0005-0000-0000-0000A3A50000}"/>
    <cellStyle name="20% - Accent1 4 5 2 2 2 2 8" xfId="42569" xr:uid="{00000000-0005-0000-0000-0000A4A50000}"/>
    <cellStyle name="20% - Accent1 4 5 2 2 2 2 8 2" xfId="42570" xr:uid="{00000000-0005-0000-0000-0000A5A50000}"/>
    <cellStyle name="20% - Accent1 4 5 2 2 2 2 9" xfId="42571" xr:uid="{00000000-0005-0000-0000-0000A6A50000}"/>
    <cellStyle name="20% - Accent1 4 5 2 2 2 3" xfId="42572" xr:uid="{00000000-0005-0000-0000-0000A7A50000}"/>
    <cellStyle name="20% - Accent1 4 5 2 2 2 3 2" xfId="42573" xr:uid="{00000000-0005-0000-0000-0000A8A50000}"/>
    <cellStyle name="20% - Accent1 4 5 2 2 2 3 2 2" xfId="42574" xr:uid="{00000000-0005-0000-0000-0000A9A50000}"/>
    <cellStyle name="20% - Accent1 4 5 2 2 2 3 2 2 2" xfId="42575" xr:uid="{00000000-0005-0000-0000-0000AAA50000}"/>
    <cellStyle name="20% - Accent1 4 5 2 2 2 3 2 2 2 2" xfId="42576" xr:uid="{00000000-0005-0000-0000-0000ABA50000}"/>
    <cellStyle name="20% - Accent1 4 5 2 2 2 3 2 2 3" xfId="42577" xr:uid="{00000000-0005-0000-0000-0000ACA50000}"/>
    <cellStyle name="20% - Accent1 4 5 2 2 2 3 2 3" xfId="42578" xr:uid="{00000000-0005-0000-0000-0000ADA50000}"/>
    <cellStyle name="20% - Accent1 4 5 2 2 2 3 2 3 2" xfId="42579" xr:uid="{00000000-0005-0000-0000-0000AEA50000}"/>
    <cellStyle name="20% - Accent1 4 5 2 2 2 3 2 4" xfId="42580" xr:uid="{00000000-0005-0000-0000-0000AFA50000}"/>
    <cellStyle name="20% - Accent1 4 5 2 2 2 3 3" xfId="42581" xr:uid="{00000000-0005-0000-0000-0000B0A50000}"/>
    <cellStyle name="20% - Accent1 4 5 2 2 2 3 3 2" xfId="42582" xr:uid="{00000000-0005-0000-0000-0000B1A50000}"/>
    <cellStyle name="20% - Accent1 4 5 2 2 2 3 3 2 2" xfId="42583" xr:uid="{00000000-0005-0000-0000-0000B2A50000}"/>
    <cellStyle name="20% - Accent1 4 5 2 2 2 3 3 2 2 2" xfId="42584" xr:uid="{00000000-0005-0000-0000-0000B3A50000}"/>
    <cellStyle name="20% - Accent1 4 5 2 2 2 3 3 2 3" xfId="42585" xr:uid="{00000000-0005-0000-0000-0000B4A50000}"/>
    <cellStyle name="20% - Accent1 4 5 2 2 2 3 3 3" xfId="42586" xr:uid="{00000000-0005-0000-0000-0000B5A50000}"/>
    <cellStyle name="20% - Accent1 4 5 2 2 2 3 3 3 2" xfId="42587" xr:uid="{00000000-0005-0000-0000-0000B6A50000}"/>
    <cellStyle name="20% - Accent1 4 5 2 2 2 3 3 4" xfId="42588" xr:uid="{00000000-0005-0000-0000-0000B7A50000}"/>
    <cellStyle name="20% - Accent1 4 5 2 2 2 3 4" xfId="42589" xr:uid="{00000000-0005-0000-0000-0000B8A50000}"/>
    <cellStyle name="20% - Accent1 4 5 2 2 2 3 4 2" xfId="42590" xr:uid="{00000000-0005-0000-0000-0000B9A50000}"/>
    <cellStyle name="20% - Accent1 4 5 2 2 2 3 4 2 2" xfId="42591" xr:uid="{00000000-0005-0000-0000-0000BAA50000}"/>
    <cellStyle name="20% - Accent1 4 5 2 2 2 3 4 2 2 2" xfId="42592" xr:uid="{00000000-0005-0000-0000-0000BBA50000}"/>
    <cellStyle name="20% - Accent1 4 5 2 2 2 3 4 2 3" xfId="42593" xr:uid="{00000000-0005-0000-0000-0000BCA50000}"/>
    <cellStyle name="20% - Accent1 4 5 2 2 2 3 4 3" xfId="42594" xr:uid="{00000000-0005-0000-0000-0000BDA50000}"/>
    <cellStyle name="20% - Accent1 4 5 2 2 2 3 4 3 2" xfId="42595" xr:uid="{00000000-0005-0000-0000-0000BEA50000}"/>
    <cellStyle name="20% - Accent1 4 5 2 2 2 3 4 4" xfId="42596" xr:uid="{00000000-0005-0000-0000-0000BFA50000}"/>
    <cellStyle name="20% - Accent1 4 5 2 2 2 3 5" xfId="42597" xr:uid="{00000000-0005-0000-0000-0000C0A50000}"/>
    <cellStyle name="20% - Accent1 4 5 2 2 2 3 5 2" xfId="42598" xr:uid="{00000000-0005-0000-0000-0000C1A50000}"/>
    <cellStyle name="20% - Accent1 4 5 2 2 2 3 5 2 2" xfId="42599" xr:uid="{00000000-0005-0000-0000-0000C2A50000}"/>
    <cellStyle name="20% - Accent1 4 5 2 2 2 3 5 3" xfId="42600" xr:uid="{00000000-0005-0000-0000-0000C3A50000}"/>
    <cellStyle name="20% - Accent1 4 5 2 2 2 3 6" xfId="42601" xr:uid="{00000000-0005-0000-0000-0000C4A50000}"/>
    <cellStyle name="20% - Accent1 4 5 2 2 2 3 6 2" xfId="42602" xr:uid="{00000000-0005-0000-0000-0000C5A50000}"/>
    <cellStyle name="20% - Accent1 4 5 2 2 2 3 6 2 2" xfId="42603" xr:uid="{00000000-0005-0000-0000-0000C6A50000}"/>
    <cellStyle name="20% - Accent1 4 5 2 2 2 3 6 3" xfId="42604" xr:uid="{00000000-0005-0000-0000-0000C7A50000}"/>
    <cellStyle name="20% - Accent1 4 5 2 2 2 3 7" xfId="42605" xr:uid="{00000000-0005-0000-0000-0000C8A50000}"/>
    <cellStyle name="20% - Accent1 4 5 2 2 2 3 7 2" xfId="42606" xr:uid="{00000000-0005-0000-0000-0000C9A50000}"/>
    <cellStyle name="20% - Accent1 4 5 2 2 2 3 8" xfId="42607" xr:uid="{00000000-0005-0000-0000-0000CAA50000}"/>
    <cellStyle name="20% - Accent1 4 5 2 2 2 3 8 2" xfId="42608" xr:uid="{00000000-0005-0000-0000-0000CBA50000}"/>
    <cellStyle name="20% - Accent1 4 5 2 2 2 3 9" xfId="42609" xr:uid="{00000000-0005-0000-0000-0000CCA50000}"/>
    <cellStyle name="20% - Accent1 4 5 2 2 2 4" xfId="42610" xr:uid="{00000000-0005-0000-0000-0000CDA50000}"/>
    <cellStyle name="20% - Accent1 4 5 2 2 2 4 2" xfId="42611" xr:uid="{00000000-0005-0000-0000-0000CEA50000}"/>
    <cellStyle name="20% - Accent1 4 5 2 2 2 4 2 2" xfId="42612" xr:uid="{00000000-0005-0000-0000-0000CFA50000}"/>
    <cellStyle name="20% - Accent1 4 5 2 2 2 4 2 2 2" xfId="42613" xr:uid="{00000000-0005-0000-0000-0000D0A50000}"/>
    <cellStyle name="20% - Accent1 4 5 2 2 2 4 2 3" xfId="42614" xr:uid="{00000000-0005-0000-0000-0000D1A50000}"/>
    <cellStyle name="20% - Accent1 4 5 2 2 2 4 3" xfId="42615" xr:uid="{00000000-0005-0000-0000-0000D2A50000}"/>
    <cellStyle name="20% - Accent1 4 5 2 2 2 4 3 2" xfId="42616" xr:uid="{00000000-0005-0000-0000-0000D3A50000}"/>
    <cellStyle name="20% - Accent1 4 5 2 2 2 4 4" xfId="42617" xr:uid="{00000000-0005-0000-0000-0000D4A50000}"/>
    <cellStyle name="20% - Accent1 4 5 2 2 2 5" xfId="42618" xr:uid="{00000000-0005-0000-0000-0000D5A50000}"/>
    <cellStyle name="20% - Accent1 4 5 2 2 2 5 2" xfId="42619" xr:uid="{00000000-0005-0000-0000-0000D6A50000}"/>
    <cellStyle name="20% - Accent1 4 5 2 2 2 5 2 2" xfId="42620" xr:uid="{00000000-0005-0000-0000-0000D7A50000}"/>
    <cellStyle name="20% - Accent1 4 5 2 2 2 5 2 2 2" xfId="42621" xr:uid="{00000000-0005-0000-0000-0000D8A50000}"/>
    <cellStyle name="20% - Accent1 4 5 2 2 2 5 2 3" xfId="42622" xr:uid="{00000000-0005-0000-0000-0000D9A50000}"/>
    <cellStyle name="20% - Accent1 4 5 2 2 2 5 3" xfId="42623" xr:uid="{00000000-0005-0000-0000-0000DAA50000}"/>
    <cellStyle name="20% - Accent1 4 5 2 2 2 5 3 2" xfId="42624" xr:uid="{00000000-0005-0000-0000-0000DBA50000}"/>
    <cellStyle name="20% - Accent1 4 5 2 2 2 5 4" xfId="42625" xr:uid="{00000000-0005-0000-0000-0000DCA50000}"/>
    <cellStyle name="20% - Accent1 4 5 2 2 2 6" xfId="42626" xr:uid="{00000000-0005-0000-0000-0000DDA50000}"/>
    <cellStyle name="20% - Accent1 4 5 2 2 2 6 2" xfId="42627" xr:uid="{00000000-0005-0000-0000-0000DEA50000}"/>
    <cellStyle name="20% - Accent1 4 5 2 2 2 6 2 2" xfId="42628" xr:uid="{00000000-0005-0000-0000-0000DFA50000}"/>
    <cellStyle name="20% - Accent1 4 5 2 2 2 6 2 2 2" xfId="42629" xr:uid="{00000000-0005-0000-0000-0000E0A50000}"/>
    <cellStyle name="20% - Accent1 4 5 2 2 2 6 2 3" xfId="42630" xr:uid="{00000000-0005-0000-0000-0000E1A50000}"/>
    <cellStyle name="20% - Accent1 4 5 2 2 2 6 3" xfId="42631" xr:uid="{00000000-0005-0000-0000-0000E2A50000}"/>
    <cellStyle name="20% - Accent1 4 5 2 2 2 6 3 2" xfId="42632" xr:uid="{00000000-0005-0000-0000-0000E3A50000}"/>
    <cellStyle name="20% - Accent1 4 5 2 2 2 6 4" xfId="42633" xr:uid="{00000000-0005-0000-0000-0000E4A50000}"/>
    <cellStyle name="20% - Accent1 4 5 2 2 2 7" xfId="42634" xr:uid="{00000000-0005-0000-0000-0000E5A50000}"/>
    <cellStyle name="20% - Accent1 4 5 2 2 2 7 2" xfId="42635" xr:uid="{00000000-0005-0000-0000-0000E6A50000}"/>
    <cellStyle name="20% - Accent1 4 5 2 2 2 7 2 2" xfId="42636" xr:uid="{00000000-0005-0000-0000-0000E7A50000}"/>
    <cellStyle name="20% - Accent1 4 5 2 2 2 7 3" xfId="42637" xr:uid="{00000000-0005-0000-0000-0000E8A50000}"/>
    <cellStyle name="20% - Accent1 4 5 2 2 2 8" xfId="42638" xr:uid="{00000000-0005-0000-0000-0000E9A50000}"/>
    <cellStyle name="20% - Accent1 4 5 2 2 2 8 2" xfId="42639" xr:uid="{00000000-0005-0000-0000-0000EAA50000}"/>
    <cellStyle name="20% - Accent1 4 5 2 2 2 8 2 2" xfId="42640" xr:uid="{00000000-0005-0000-0000-0000EBA50000}"/>
    <cellStyle name="20% - Accent1 4 5 2 2 2 8 3" xfId="42641" xr:uid="{00000000-0005-0000-0000-0000ECA50000}"/>
    <cellStyle name="20% - Accent1 4 5 2 2 2 9" xfId="42642" xr:uid="{00000000-0005-0000-0000-0000EDA50000}"/>
    <cellStyle name="20% - Accent1 4 5 2 2 2 9 2" xfId="42643" xr:uid="{00000000-0005-0000-0000-0000EEA50000}"/>
    <cellStyle name="20% - Accent1 4 5 2 2 3" xfId="42644" xr:uid="{00000000-0005-0000-0000-0000EFA50000}"/>
    <cellStyle name="20% - Accent1 4 5 2 2 3 10" xfId="42645" xr:uid="{00000000-0005-0000-0000-0000F0A50000}"/>
    <cellStyle name="20% - Accent1 4 5 2 2 3 10 2" xfId="42646" xr:uid="{00000000-0005-0000-0000-0000F1A50000}"/>
    <cellStyle name="20% - Accent1 4 5 2 2 3 11" xfId="42647" xr:uid="{00000000-0005-0000-0000-0000F2A50000}"/>
    <cellStyle name="20% - Accent1 4 5 2 2 3 2" xfId="42648" xr:uid="{00000000-0005-0000-0000-0000F3A50000}"/>
    <cellStyle name="20% - Accent1 4 5 2 2 3 2 2" xfId="42649" xr:uid="{00000000-0005-0000-0000-0000F4A50000}"/>
    <cellStyle name="20% - Accent1 4 5 2 2 3 2 2 2" xfId="42650" xr:uid="{00000000-0005-0000-0000-0000F5A50000}"/>
    <cellStyle name="20% - Accent1 4 5 2 2 3 2 2 2 2" xfId="42651" xr:uid="{00000000-0005-0000-0000-0000F6A50000}"/>
    <cellStyle name="20% - Accent1 4 5 2 2 3 2 2 2 2 2" xfId="42652" xr:uid="{00000000-0005-0000-0000-0000F7A50000}"/>
    <cellStyle name="20% - Accent1 4 5 2 2 3 2 2 2 3" xfId="42653" xr:uid="{00000000-0005-0000-0000-0000F8A50000}"/>
    <cellStyle name="20% - Accent1 4 5 2 2 3 2 2 3" xfId="42654" xr:uid="{00000000-0005-0000-0000-0000F9A50000}"/>
    <cellStyle name="20% - Accent1 4 5 2 2 3 2 2 3 2" xfId="42655" xr:uid="{00000000-0005-0000-0000-0000FAA50000}"/>
    <cellStyle name="20% - Accent1 4 5 2 2 3 2 2 4" xfId="42656" xr:uid="{00000000-0005-0000-0000-0000FBA50000}"/>
    <cellStyle name="20% - Accent1 4 5 2 2 3 2 3" xfId="42657" xr:uid="{00000000-0005-0000-0000-0000FCA50000}"/>
    <cellStyle name="20% - Accent1 4 5 2 2 3 2 3 2" xfId="42658" xr:uid="{00000000-0005-0000-0000-0000FDA50000}"/>
    <cellStyle name="20% - Accent1 4 5 2 2 3 2 3 2 2" xfId="42659" xr:uid="{00000000-0005-0000-0000-0000FEA50000}"/>
    <cellStyle name="20% - Accent1 4 5 2 2 3 2 3 2 2 2" xfId="42660" xr:uid="{00000000-0005-0000-0000-0000FFA50000}"/>
    <cellStyle name="20% - Accent1 4 5 2 2 3 2 3 2 3" xfId="42661" xr:uid="{00000000-0005-0000-0000-000000A60000}"/>
    <cellStyle name="20% - Accent1 4 5 2 2 3 2 3 3" xfId="42662" xr:uid="{00000000-0005-0000-0000-000001A60000}"/>
    <cellStyle name="20% - Accent1 4 5 2 2 3 2 3 3 2" xfId="42663" xr:uid="{00000000-0005-0000-0000-000002A60000}"/>
    <cellStyle name="20% - Accent1 4 5 2 2 3 2 3 4" xfId="42664" xr:uid="{00000000-0005-0000-0000-000003A60000}"/>
    <cellStyle name="20% - Accent1 4 5 2 2 3 2 4" xfId="42665" xr:uid="{00000000-0005-0000-0000-000004A60000}"/>
    <cellStyle name="20% - Accent1 4 5 2 2 3 2 4 2" xfId="42666" xr:uid="{00000000-0005-0000-0000-000005A60000}"/>
    <cellStyle name="20% - Accent1 4 5 2 2 3 2 4 2 2" xfId="42667" xr:uid="{00000000-0005-0000-0000-000006A60000}"/>
    <cellStyle name="20% - Accent1 4 5 2 2 3 2 4 2 2 2" xfId="42668" xr:uid="{00000000-0005-0000-0000-000007A60000}"/>
    <cellStyle name="20% - Accent1 4 5 2 2 3 2 4 2 3" xfId="42669" xr:uid="{00000000-0005-0000-0000-000008A60000}"/>
    <cellStyle name="20% - Accent1 4 5 2 2 3 2 4 3" xfId="42670" xr:uid="{00000000-0005-0000-0000-000009A60000}"/>
    <cellStyle name="20% - Accent1 4 5 2 2 3 2 4 3 2" xfId="42671" xr:uid="{00000000-0005-0000-0000-00000AA60000}"/>
    <cellStyle name="20% - Accent1 4 5 2 2 3 2 4 4" xfId="42672" xr:uid="{00000000-0005-0000-0000-00000BA60000}"/>
    <cellStyle name="20% - Accent1 4 5 2 2 3 2 5" xfId="42673" xr:uid="{00000000-0005-0000-0000-00000CA60000}"/>
    <cellStyle name="20% - Accent1 4 5 2 2 3 2 5 2" xfId="42674" xr:uid="{00000000-0005-0000-0000-00000DA60000}"/>
    <cellStyle name="20% - Accent1 4 5 2 2 3 2 5 2 2" xfId="42675" xr:uid="{00000000-0005-0000-0000-00000EA60000}"/>
    <cellStyle name="20% - Accent1 4 5 2 2 3 2 5 3" xfId="42676" xr:uid="{00000000-0005-0000-0000-00000FA60000}"/>
    <cellStyle name="20% - Accent1 4 5 2 2 3 2 6" xfId="42677" xr:uid="{00000000-0005-0000-0000-000010A60000}"/>
    <cellStyle name="20% - Accent1 4 5 2 2 3 2 6 2" xfId="42678" xr:uid="{00000000-0005-0000-0000-000011A60000}"/>
    <cellStyle name="20% - Accent1 4 5 2 2 3 2 6 2 2" xfId="42679" xr:uid="{00000000-0005-0000-0000-000012A60000}"/>
    <cellStyle name="20% - Accent1 4 5 2 2 3 2 6 3" xfId="42680" xr:uid="{00000000-0005-0000-0000-000013A60000}"/>
    <cellStyle name="20% - Accent1 4 5 2 2 3 2 7" xfId="42681" xr:uid="{00000000-0005-0000-0000-000014A60000}"/>
    <cellStyle name="20% - Accent1 4 5 2 2 3 2 7 2" xfId="42682" xr:uid="{00000000-0005-0000-0000-000015A60000}"/>
    <cellStyle name="20% - Accent1 4 5 2 2 3 2 8" xfId="42683" xr:uid="{00000000-0005-0000-0000-000016A60000}"/>
    <cellStyle name="20% - Accent1 4 5 2 2 3 2 8 2" xfId="42684" xr:uid="{00000000-0005-0000-0000-000017A60000}"/>
    <cellStyle name="20% - Accent1 4 5 2 2 3 2 9" xfId="42685" xr:uid="{00000000-0005-0000-0000-000018A60000}"/>
    <cellStyle name="20% - Accent1 4 5 2 2 3 3" xfId="42686" xr:uid="{00000000-0005-0000-0000-000019A60000}"/>
    <cellStyle name="20% - Accent1 4 5 2 2 3 3 2" xfId="42687" xr:uid="{00000000-0005-0000-0000-00001AA60000}"/>
    <cellStyle name="20% - Accent1 4 5 2 2 3 3 2 2" xfId="42688" xr:uid="{00000000-0005-0000-0000-00001BA60000}"/>
    <cellStyle name="20% - Accent1 4 5 2 2 3 3 2 2 2" xfId="42689" xr:uid="{00000000-0005-0000-0000-00001CA60000}"/>
    <cellStyle name="20% - Accent1 4 5 2 2 3 3 2 2 2 2" xfId="42690" xr:uid="{00000000-0005-0000-0000-00001DA60000}"/>
    <cellStyle name="20% - Accent1 4 5 2 2 3 3 2 2 3" xfId="42691" xr:uid="{00000000-0005-0000-0000-00001EA60000}"/>
    <cellStyle name="20% - Accent1 4 5 2 2 3 3 2 3" xfId="42692" xr:uid="{00000000-0005-0000-0000-00001FA60000}"/>
    <cellStyle name="20% - Accent1 4 5 2 2 3 3 2 3 2" xfId="42693" xr:uid="{00000000-0005-0000-0000-000020A60000}"/>
    <cellStyle name="20% - Accent1 4 5 2 2 3 3 2 4" xfId="42694" xr:uid="{00000000-0005-0000-0000-000021A60000}"/>
    <cellStyle name="20% - Accent1 4 5 2 2 3 3 3" xfId="42695" xr:uid="{00000000-0005-0000-0000-000022A60000}"/>
    <cellStyle name="20% - Accent1 4 5 2 2 3 3 3 2" xfId="42696" xr:uid="{00000000-0005-0000-0000-000023A60000}"/>
    <cellStyle name="20% - Accent1 4 5 2 2 3 3 3 2 2" xfId="42697" xr:uid="{00000000-0005-0000-0000-000024A60000}"/>
    <cellStyle name="20% - Accent1 4 5 2 2 3 3 3 2 2 2" xfId="42698" xr:uid="{00000000-0005-0000-0000-000025A60000}"/>
    <cellStyle name="20% - Accent1 4 5 2 2 3 3 3 2 3" xfId="42699" xr:uid="{00000000-0005-0000-0000-000026A60000}"/>
    <cellStyle name="20% - Accent1 4 5 2 2 3 3 3 3" xfId="42700" xr:uid="{00000000-0005-0000-0000-000027A60000}"/>
    <cellStyle name="20% - Accent1 4 5 2 2 3 3 3 3 2" xfId="42701" xr:uid="{00000000-0005-0000-0000-000028A60000}"/>
    <cellStyle name="20% - Accent1 4 5 2 2 3 3 3 4" xfId="42702" xr:uid="{00000000-0005-0000-0000-000029A60000}"/>
    <cellStyle name="20% - Accent1 4 5 2 2 3 3 4" xfId="42703" xr:uid="{00000000-0005-0000-0000-00002AA60000}"/>
    <cellStyle name="20% - Accent1 4 5 2 2 3 3 4 2" xfId="42704" xr:uid="{00000000-0005-0000-0000-00002BA60000}"/>
    <cellStyle name="20% - Accent1 4 5 2 2 3 3 4 2 2" xfId="42705" xr:uid="{00000000-0005-0000-0000-00002CA60000}"/>
    <cellStyle name="20% - Accent1 4 5 2 2 3 3 4 2 2 2" xfId="42706" xr:uid="{00000000-0005-0000-0000-00002DA60000}"/>
    <cellStyle name="20% - Accent1 4 5 2 2 3 3 4 2 3" xfId="42707" xr:uid="{00000000-0005-0000-0000-00002EA60000}"/>
    <cellStyle name="20% - Accent1 4 5 2 2 3 3 4 3" xfId="42708" xr:uid="{00000000-0005-0000-0000-00002FA60000}"/>
    <cellStyle name="20% - Accent1 4 5 2 2 3 3 4 3 2" xfId="42709" xr:uid="{00000000-0005-0000-0000-000030A60000}"/>
    <cellStyle name="20% - Accent1 4 5 2 2 3 3 4 4" xfId="42710" xr:uid="{00000000-0005-0000-0000-000031A60000}"/>
    <cellStyle name="20% - Accent1 4 5 2 2 3 3 5" xfId="42711" xr:uid="{00000000-0005-0000-0000-000032A60000}"/>
    <cellStyle name="20% - Accent1 4 5 2 2 3 3 5 2" xfId="42712" xr:uid="{00000000-0005-0000-0000-000033A60000}"/>
    <cellStyle name="20% - Accent1 4 5 2 2 3 3 5 2 2" xfId="42713" xr:uid="{00000000-0005-0000-0000-000034A60000}"/>
    <cellStyle name="20% - Accent1 4 5 2 2 3 3 5 3" xfId="42714" xr:uid="{00000000-0005-0000-0000-000035A60000}"/>
    <cellStyle name="20% - Accent1 4 5 2 2 3 3 6" xfId="42715" xr:uid="{00000000-0005-0000-0000-000036A60000}"/>
    <cellStyle name="20% - Accent1 4 5 2 2 3 3 6 2" xfId="42716" xr:uid="{00000000-0005-0000-0000-000037A60000}"/>
    <cellStyle name="20% - Accent1 4 5 2 2 3 3 6 2 2" xfId="42717" xr:uid="{00000000-0005-0000-0000-000038A60000}"/>
    <cellStyle name="20% - Accent1 4 5 2 2 3 3 6 3" xfId="42718" xr:uid="{00000000-0005-0000-0000-000039A60000}"/>
    <cellStyle name="20% - Accent1 4 5 2 2 3 3 7" xfId="42719" xr:uid="{00000000-0005-0000-0000-00003AA60000}"/>
    <cellStyle name="20% - Accent1 4 5 2 2 3 3 7 2" xfId="42720" xr:uid="{00000000-0005-0000-0000-00003BA60000}"/>
    <cellStyle name="20% - Accent1 4 5 2 2 3 3 8" xfId="42721" xr:uid="{00000000-0005-0000-0000-00003CA60000}"/>
    <cellStyle name="20% - Accent1 4 5 2 2 3 3 8 2" xfId="42722" xr:uid="{00000000-0005-0000-0000-00003DA60000}"/>
    <cellStyle name="20% - Accent1 4 5 2 2 3 3 9" xfId="42723" xr:uid="{00000000-0005-0000-0000-00003EA60000}"/>
    <cellStyle name="20% - Accent1 4 5 2 2 3 4" xfId="42724" xr:uid="{00000000-0005-0000-0000-00003FA60000}"/>
    <cellStyle name="20% - Accent1 4 5 2 2 3 4 2" xfId="42725" xr:uid="{00000000-0005-0000-0000-000040A60000}"/>
    <cellStyle name="20% - Accent1 4 5 2 2 3 4 2 2" xfId="42726" xr:uid="{00000000-0005-0000-0000-000041A60000}"/>
    <cellStyle name="20% - Accent1 4 5 2 2 3 4 2 2 2" xfId="42727" xr:uid="{00000000-0005-0000-0000-000042A60000}"/>
    <cellStyle name="20% - Accent1 4 5 2 2 3 4 2 3" xfId="42728" xr:uid="{00000000-0005-0000-0000-000043A60000}"/>
    <cellStyle name="20% - Accent1 4 5 2 2 3 4 3" xfId="42729" xr:uid="{00000000-0005-0000-0000-000044A60000}"/>
    <cellStyle name="20% - Accent1 4 5 2 2 3 4 3 2" xfId="42730" xr:uid="{00000000-0005-0000-0000-000045A60000}"/>
    <cellStyle name="20% - Accent1 4 5 2 2 3 4 4" xfId="42731" xr:uid="{00000000-0005-0000-0000-000046A60000}"/>
    <cellStyle name="20% - Accent1 4 5 2 2 3 5" xfId="42732" xr:uid="{00000000-0005-0000-0000-000047A60000}"/>
    <cellStyle name="20% - Accent1 4 5 2 2 3 5 2" xfId="42733" xr:uid="{00000000-0005-0000-0000-000048A60000}"/>
    <cellStyle name="20% - Accent1 4 5 2 2 3 5 2 2" xfId="42734" xr:uid="{00000000-0005-0000-0000-000049A60000}"/>
    <cellStyle name="20% - Accent1 4 5 2 2 3 5 2 2 2" xfId="42735" xr:uid="{00000000-0005-0000-0000-00004AA60000}"/>
    <cellStyle name="20% - Accent1 4 5 2 2 3 5 2 3" xfId="42736" xr:uid="{00000000-0005-0000-0000-00004BA60000}"/>
    <cellStyle name="20% - Accent1 4 5 2 2 3 5 3" xfId="42737" xr:uid="{00000000-0005-0000-0000-00004CA60000}"/>
    <cellStyle name="20% - Accent1 4 5 2 2 3 5 3 2" xfId="42738" xr:uid="{00000000-0005-0000-0000-00004DA60000}"/>
    <cellStyle name="20% - Accent1 4 5 2 2 3 5 4" xfId="42739" xr:uid="{00000000-0005-0000-0000-00004EA60000}"/>
    <cellStyle name="20% - Accent1 4 5 2 2 3 6" xfId="42740" xr:uid="{00000000-0005-0000-0000-00004FA60000}"/>
    <cellStyle name="20% - Accent1 4 5 2 2 3 6 2" xfId="42741" xr:uid="{00000000-0005-0000-0000-000050A60000}"/>
    <cellStyle name="20% - Accent1 4 5 2 2 3 6 2 2" xfId="42742" xr:uid="{00000000-0005-0000-0000-000051A60000}"/>
    <cellStyle name="20% - Accent1 4 5 2 2 3 6 2 2 2" xfId="42743" xr:uid="{00000000-0005-0000-0000-000052A60000}"/>
    <cellStyle name="20% - Accent1 4 5 2 2 3 6 2 3" xfId="42744" xr:uid="{00000000-0005-0000-0000-000053A60000}"/>
    <cellStyle name="20% - Accent1 4 5 2 2 3 6 3" xfId="42745" xr:uid="{00000000-0005-0000-0000-000054A60000}"/>
    <cellStyle name="20% - Accent1 4 5 2 2 3 6 3 2" xfId="42746" xr:uid="{00000000-0005-0000-0000-000055A60000}"/>
    <cellStyle name="20% - Accent1 4 5 2 2 3 6 4" xfId="42747" xr:uid="{00000000-0005-0000-0000-000056A60000}"/>
    <cellStyle name="20% - Accent1 4 5 2 2 3 7" xfId="42748" xr:uid="{00000000-0005-0000-0000-000057A60000}"/>
    <cellStyle name="20% - Accent1 4 5 2 2 3 7 2" xfId="42749" xr:uid="{00000000-0005-0000-0000-000058A60000}"/>
    <cellStyle name="20% - Accent1 4 5 2 2 3 7 2 2" xfId="42750" xr:uid="{00000000-0005-0000-0000-000059A60000}"/>
    <cellStyle name="20% - Accent1 4 5 2 2 3 7 3" xfId="42751" xr:uid="{00000000-0005-0000-0000-00005AA60000}"/>
    <cellStyle name="20% - Accent1 4 5 2 2 3 8" xfId="42752" xr:uid="{00000000-0005-0000-0000-00005BA60000}"/>
    <cellStyle name="20% - Accent1 4 5 2 2 3 8 2" xfId="42753" xr:uid="{00000000-0005-0000-0000-00005CA60000}"/>
    <cellStyle name="20% - Accent1 4 5 2 2 3 8 2 2" xfId="42754" xr:uid="{00000000-0005-0000-0000-00005DA60000}"/>
    <cellStyle name="20% - Accent1 4 5 2 2 3 8 3" xfId="42755" xr:uid="{00000000-0005-0000-0000-00005EA60000}"/>
    <cellStyle name="20% - Accent1 4 5 2 2 3 9" xfId="42756" xr:uid="{00000000-0005-0000-0000-00005FA60000}"/>
    <cellStyle name="20% - Accent1 4 5 2 2 3 9 2" xfId="42757" xr:uid="{00000000-0005-0000-0000-000060A60000}"/>
    <cellStyle name="20% - Accent1 4 5 2 2 4" xfId="42758" xr:uid="{00000000-0005-0000-0000-000061A60000}"/>
    <cellStyle name="20% - Accent1 4 5 2 2 4 10" xfId="42759" xr:uid="{00000000-0005-0000-0000-000062A60000}"/>
    <cellStyle name="20% - Accent1 4 5 2 2 4 10 2" xfId="42760" xr:uid="{00000000-0005-0000-0000-000063A60000}"/>
    <cellStyle name="20% - Accent1 4 5 2 2 4 11" xfId="42761" xr:uid="{00000000-0005-0000-0000-000064A60000}"/>
    <cellStyle name="20% - Accent1 4 5 2 2 4 2" xfId="42762" xr:uid="{00000000-0005-0000-0000-000065A60000}"/>
    <cellStyle name="20% - Accent1 4 5 2 2 4 2 2" xfId="42763" xr:uid="{00000000-0005-0000-0000-000066A60000}"/>
    <cellStyle name="20% - Accent1 4 5 2 2 4 2 2 2" xfId="42764" xr:uid="{00000000-0005-0000-0000-000067A60000}"/>
    <cellStyle name="20% - Accent1 4 5 2 2 4 2 2 2 2" xfId="42765" xr:uid="{00000000-0005-0000-0000-000068A60000}"/>
    <cellStyle name="20% - Accent1 4 5 2 2 4 2 2 2 2 2" xfId="42766" xr:uid="{00000000-0005-0000-0000-000069A60000}"/>
    <cellStyle name="20% - Accent1 4 5 2 2 4 2 2 2 3" xfId="42767" xr:uid="{00000000-0005-0000-0000-00006AA60000}"/>
    <cellStyle name="20% - Accent1 4 5 2 2 4 2 2 3" xfId="42768" xr:uid="{00000000-0005-0000-0000-00006BA60000}"/>
    <cellStyle name="20% - Accent1 4 5 2 2 4 2 2 3 2" xfId="42769" xr:uid="{00000000-0005-0000-0000-00006CA60000}"/>
    <cellStyle name="20% - Accent1 4 5 2 2 4 2 2 4" xfId="42770" xr:uid="{00000000-0005-0000-0000-00006DA60000}"/>
    <cellStyle name="20% - Accent1 4 5 2 2 4 2 3" xfId="42771" xr:uid="{00000000-0005-0000-0000-00006EA60000}"/>
    <cellStyle name="20% - Accent1 4 5 2 2 4 2 3 2" xfId="42772" xr:uid="{00000000-0005-0000-0000-00006FA60000}"/>
    <cellStyle name="20% - Accent1 4 5 2 2 4 2 3 2 2" xfId="42773" xr:uid="{00000000-0005-0000-0000-000070A60000}"/>
    <cellStyle name="20% - Accent1 4 5 2 2 4 2 3 2 2 2" xfId="42774" xr:uid="{00000000-0005-0000-0000-000071A60000}"/>
    <cellStyle name="20% - Accent1 4 5 2 2 4 2 3 2 3" xfId="42775" xr:uid="{00000000-0005-0000-0000-000072A60000}"/>
    <cellStyle name="20% - Accent1 4 5 2 2 4 2 3 3" xfId="42776" xr:uid="{00000000-0005-0000-0000-000073A60000}"/>
    <cellStyle name="20% - Accent1 4 5 2 2 4 2 3 3 2" xfId="42777" xr:uid="{00000000-0005-0000-0000-000074A60000}"/>
    <cellStyle name="20% - Accent1 4 5 2 2 4 2 3 4" xfId="42778" xr:uid="{00000000-0005-0000-0000-000075A60000}"/>
    <cellStyle name="20% - Accent1 4 5 2 2 4 2 4" xfId="42779" xr:uid="{00000000-0005-0000-0000-000076A60000}"/>
    <cellStyle name="20% - Accent1 4 5 2 2 4 2 4 2" xfId="42780" xr:uid="{00000000-0005-0000-0000-000077A60000}"/>
    <cellStyle name="20% - Accent1 4 5 2 2 4 2 4 2 2" xfId="42781" xr:uid="{00000000-0005-0000-0000-000078A60000}"/>
    <cellStyle name="20% - Accent1 4 5 2 2 4 2 4 2 2 2" xfId="42782" xr:uid="{00000000-0005-0000-0000-000079A60000}"/>
    <cellStyle name="20% - Accent1 4 5 2 2 4 2 4 2 3" xfId="42783" xr:uid="{00000000-0005-0000-0000-00007AA60000}"/>
    <cellStyle name="20% - Accent1 4 5 2 2 4 2 4 3" xfId="42784" xr:uid="{00000000-0005-0000-0000-00007BA60000}"/>
    <cellStyle name="20% - Accent1 4 5 2 2 4 2 4 3 2" xfId="42785" xr:uid="{00000000-0005-0000-0000-00007CA60000}"/>
    <cellStyle name="20% - Accent1 4 5 2 2 4 2 4 4" xfId="42786" xr:uid="{00000000-0005-0000-0000-00007DA60000}"/>
    <cellStyle name="20% - Accent1 4 5 2 2 4 2 5" xfId="42787" xr:uid="{00000000-0005-0000-0000-00007EA60000}"/>
    <cellStyle name="20% - Accent1 4 5 2 2 4 2 5 2" xfId="42788" xr:uid="{00000000-0005-0000-0000-00007FA60000}"/>
    <cellStyle name="20% - Accent1 4 5 2 2 4 2 5 2 2" xfId="42789" xr:uid="{00000000-0005-0000-0000-000080A60000}"/>
    <cellStyle name="20% - Accent1 4 5 2 2 4 2 5 3" xfId="42790" xr:uid="{00000000-0005-0000-0000-000081A60000}"/>
    <cellStyle name="20% - Accent1 4 5 2 2 4 2 6" xfId="42791" xr:uid="{00000000-0005-0000-0000-000082A60000}"/>
    <cellStyle name="20% - Accent1 4 5 2 2 4 2 6 2" xfId="42792" xr:uid="{00000000-0005-0000-0000-000083A60000}"/>
    <cellStyle name="20% - Accent1 4 5 2 2 4 2 6 2 2" xfId="42793" xr:uid="{00000000-0005-0000-0000-000084A60000}"/>
    <cellStyle name="20% - Accent1 4 5 2 2 4 2 6 3" xfId="42794" xr:uid="{00000000-0005-0000-0000-000085A60000}"/>
    <cellStyle name="20% - Accent1 4 5 2 2 4 2 7" xfId="42795" xr:uid="{00000000-0005-0000-0000-000086A60000}"/>
    <cellStyle name="20% - Accent1 4 5 2 2 4 2 7 2" xfId="42796" xr:uid="{00000000-0005-0000-0000-000087A60000}"/>
    <cellStyle name="20% - Accent1 4 5 2 2 4 2 8" xfId="42797" xr:uid="{00000000-0005-0000-0000-000088A60000}"/>
    <cellStyle name="20% - Accent1 4 5 2 2 4 2 8 2" xfId="42798" xr:uid="{00000000-0005-0000-0000-000089A60000}"/>
    <cellStyle name="20% - Accent1 4 5 2 2 4 2 9" xfId="42799" xr:uid="{00000000-0005-0000-0000-00008AA60000}"/>
    <cellStyle name="20% - Accent1 4 5 2 2 4 3" xfId="42800" xr:uid="{00000000-0005-0000-0000-00008BA60000}"/>
    <cellStyle name="20% - Accent1 4 5 2 2 4 3 2" xfId="42801" xr:uid="{00000000-0005-0000-0000-00008CA60000}"/>
    <cellStyle name="20% - Accent1 4 5 2 2 4 3 2 2" xfId="42802" xr:uid="{00000000-0005-0000-0000-00008DA60000}"/>
    <cellStyle name="20% - Accent1 4 5 2 2 4 3 2 2 2" xfId="42803" xr:uid="{00000000-0005-0000-0000-00008EA60000}"/>
    <cellStyle name="20% - Accent1 4 5 2 2 4 3 2 2 2 2" xfId="42804" xr:uid="{00000000-0005-0000-0000-00008FA60000}"/>
    <cellStyle name="20% - Accent1 4 5 2 2 4 3 2 2 3" xfId="42805" xr:uid="{00000000-0005-0000-0000-000090A60000}"/>
    <cellStyle name="20% - Accent1 4 5 2 2 4 3 2 3" xfId="42806" xr:uid="{00000000-0005-0000-0000-000091A60000}"/>
    <cellStyle name="20% - Accent1 4 5 2 2 4 3 2 3 2" xfId="42807" xr:uid="{00000000-0005-0000-0000-000092A60000}"/>
    <cellStyle name="20% - Accent1 4 5 2 2 4 3 2 4" xfId="42808" xr:uid="{00000000-0005-0000-0000-000093A60000}"/>
    <cellStyle name="20% - Accent1 4 5 2 2 4 3 3" xfId="42809" xr:uid="{00000000-0005-0000-0000-000094A60000}"/>
    <cellStyle name="20% - Accent1 4 5 2 2 4 3 3 2" xfId="42810" xr:uid="{00000000-0005-0000-0000-000095A60000}"/>
    <cellStyle name="20% - Accent1 4 5 2 2 4 3 3 2 2" xfId="42811" xr:uid="{00000000-0005-0000-0000-000096A60000}"/>
    <cellStyle name="20% - Accent1 4 5 2 2 4 3 3 2 2 2" xfId="42812" xr:uid="{00000000-0005-0000-0000-000097A60000}"/>
    <cellStyle name="20% - Accent1 4 5 2 2 4 3 3 2 3" xfId="42813" xr:uid="{00000000-0005-0000-0000-000098A60000}"/>
    <cellStyle name="20% - Accent1 4 5 2 2 4 3 3 3" xfId="42814" xr:uid="{00000000-0005-0000-0000-000099A60000}"/>
    <cellStyle name="20% - Accent1 4 5 2 2 4 3 3 3 2" xfId="42815" xr:uid="{00000000-0005-0000-0000-00009AA60000}"/>
    <cellStyle name="20% - Accent1 4 5 2 2 4 3 3 4" xfId="42816" xr:uid="{00000000-0005-0000-0000-00009BA60000}"/>
    <cellStyle name="20% - Accent1 4 5 2 2 4 3 4" xfId="42817" xr:uid="{00000000-0005-0000-0000-00009CA60000}"/>
    <cellStyle name="20% - Accent1 4 5 2 2 4 3 4 2" xfId="42818" xr:uid="{00000000-0005-0000-0000-00009DA60000}"/>
    <cellStyle name="20% - Accent1 4 5 2 2 4 3 4 2 2" xfId="42819" xr:uid="{00000000-0005-0000-0000-00009EA60000}"/>
    <cellStyle name="20% - Accent1 4 5 2 2 4 3 4 2 2 2" xfId="42820" xr:uid="{00000000-0005-0000-0000-00009FA60000}"/>
    <cellStyle name="20% - Accent1 4 5 2 2 4 3 4 2 3" xfId="42821" xr:uid="{00000000-0005-0000-0000-0000A0A60000}"/>
    <cellStyle name="20% - Accent1 4 5 2 2 4 3 4 3" xfId="42822" xr:uid="{00000000-0005-0000-0000-0000A1A60000}"/>
    <cellStyle name="20% - Accent1 4 5 2 2 4 3 4 3 2" xfId="42823" xr:uid="{00000000-0005-0000-0000-0000A2A60000}"/>
    <cellStyle name="20% - Accent1 4 5 2 2 4 3 4 4" xfId="42824" xr:uid="{00000000-0005-0000-0000-0000A3A60000}"/>
    <cellStyle name="20% - Accent1 4 5 2 2 4 3 5" xfId="42825" xr:uid="{00000000-0005-0000-0000-0000A4A60000}"/>
    <cellStyle name="20% - Accent1 4 5 2 2 4 3 5 2" xfId="42826" xr:uid="{00000000-0005-0000-0000-0000A5A60000}"/>
    <cellStyle name="20% - Accent1 4 5 2 2 4 3 5 2 2" xfId="42827" xr:uid="{00000000-0005-0000-0000-0000A6A60000}"/>
    <cellStyle name="20% - Accent1 4 5 2 2 4 3 5 3" xfId="42828" xr:uid="{00000000-0005-0000-0000-0000A7A60000}"/>
    <cellStyle name="20% - Accent1 4 5 2 2 4 3 6" xfId="42829" xr:uid="{00000000-0005-0000-0000-0000A8A60000}"/>
    <cellStyle name="20% - Accent1 4 5 2 2 4 3 6 2" xfId="42830" xr:uid="{00000000-0005-0000-0000-0000A9A60000}"/>
    <cellStyle name="20% - Accent1 4 5 2 2 4 3 6 2 2" xfId="42831" xr:uid="{00000000-0005-0000-0000-0000AAA60000}"/>
    <cellStyle name="20% - Accent1 4 5 2 2 4 3 6 3" xfId="42832" xr:uid="{00000000-0005-0000-0000-0000ABA60000}"/>
    <cellStyle name="20% - Accent1 4 5 2 2 4 3 7" xfId="42833" xr:uid="{00000000-0005-0000-0000-0000ACA60000}"/>
    <cellStyle name="20% - Accent1 4 5 2 2 4 3 7 2" xfId="42834" xr:uid="{00000000-0005-0000-0000-0000ADA60000}"/>
    <cellStyle name="20% - Accent1 4 5 2 2 4 3 8" xfId="42835" xr:uid="{00000000-0005-0000-0000-0000AEA60000}"/>
    <cellStyle name="20% - Accent1 4 5 2 2 4 3 8 2" xfId="42836" xr:uid="{00000000-0005-0000-0000-0000AFA60000}"/>
    <cellStyle name="20% - Accent1 4 5 2 2 4 3 9" xfId="42837" xr:uid="{00000000-0005-0000-0000-0000B0A60000}"/>
    <cellStyle name="20% - Accent1 4 5 2 2 4 4" xfId="42838" xr:uid="{00000000-0005-0000-0000-0000B1A60000}"/>
    <cellStyle name="20% - Accent1 4 5 2 2 4 4 2" xfId="42839" xr:uid="{00000000-0005-0000-0000-0000B2A60000}"/>
    <cellStyle name="20% - Accent1 4 5 2 2 4 4 2 2" xfId="42840" xr:uid="{00000000-0005-0000-0000-0000B3A60000}"/>
    <cellStyle name="20% - Accent1 4 5 2 2 4 4 2 2 2" xfId="42841" xr:uid="{00000000-0005-0000-0000-0000B4A60000}"/>
    <cellStyle name="20% - Accent1 4 5 2 2 4 4 2 3" xfId="42842" xr:uid="{00000000-0005-0000-0000-0000B5A60000}"/>
    <cellStyle name="20% - Accent1 4 5 2 2 4 4 3" xfId="42843" xr:uid="{00000000-0005-0000-0000-0000B6A60000}"/>
    <cellStyle name="20% - Accent1 4 5 2 2 4 4 3 2" xfId="42844" xr:uid="{00000000-0005-0000-0000-0000B7A60000}"/>
    <cellStyle name="20% - Accent1 4 5 2 2 4 4 4" xfId="42845" xr:uid="{00000000-0005-0000-0000-0000B8A60000}"/>
    <cellStyle name="20% - Accent1 4 5 2 2 4 5" xfId="42846" xr:uid="{00000000-0005-0000-0000-0000B9A60000}"/>
    <cellStyle name="20% - Accent1 4 5 2 2 4 5 2" xfId="42847" xr:uid="{00000000-0005-0000-0000-0000BAA60000}"/>
    <cellStyle name="20% - Accent1 4 5 2 2 4 5 2 2" xfId="42848" xr:uid="{00000000-0005-0000-0000-0000BBA60000}"/>
    <cellStyle name="20% - Accent1 4 5 2 2 4 5 2 2 2" xfId="42849" xr:uid="{00000000-0005-0000-0000-0000BCA60000}"/>
    <cellStyle name="20% - Accent1 4 5 2 2 4 5 2 3" xfId="42850" xr:uid="{00000000-0005-0000-0000-0000BDA60000}"/>
    <cellStyle name="20% - Accent1 4 5 2 2 4 5 3" xfId="42851" xr:uid="{00000000-0005-0000-0000-0000BEA60000}"/>
    <cellStyle name="20% - Accent1 4 5 2 2 4 5 3 2" xfId="42852" xr:uid="{00000000-0005-0000-0000-0000BFA60000}"/>
    <cellStyle name="20% - Accent1 4 5 2 2 4 5 4" xfId="42853" xr:uid="{00000000-0005-0000-0000-0000C0A60000}"/>
    <cellStyle name="20% - Accent1 4 5 2 2 4 6" xfId="42854" xr:uid="{00000000-0005-0000-0000-0000C1A60000}"/>
    <cellStyle name="20% - Accent1 4 5 2 2 4 6 2" xfId="42855" xr:uid="{00000000-0005-0000-0000-0000C2A60000}"/>
    <cellStyle name="20% - Accent1 4 5 2 2 4 6 2 2" xfId="42856" xr:uid="{00000000-0005-0000-0000-0000C3A60000}"/>
    <cellStyle name="20% - Accent1 4 5 2 2 4 6 2 2 2" xfId="42857" xr:uid="{00000000-0005-0000-0000-0000C4A60000}"/>
    <cellStyle name="20% - Accent1 4 5 2 2 4 6 2 3" xfId="42858" xr:uid="{00000000-0005-0000-0000-0000C5A60000}"/>
    <cellStyle name="20% - Accent1 4 5 2 2 4 6 3" xfId="42859" xr:uid="{00000000-0005-0000-0000-0000C6A60000}"/>
    <cellStyle name="20% - Accent1 4 5 2 2 4 6 3 2" xfId="42860" xr:uid="{00000000-0005-0000-0000-0000C7A60000}"/>
    <cellStyle name="20% - Accent1 4 5 2 2 4 6 4" xfId="42861" xr:uid="{00000000-0005-0000-0000-0000C8A60000}"/>
    <cellStyle name="20% - Accent1 4 5 2 2 4 7" xfId="42862" xr:uid="{00000000-0005-0000-0000-0000C9A60000}"/>
    <cellStyle name="20% - Accent1 4 5 2 2 4 7 2" xfId="42863" xr:uid="{00000000-0005-0000-0000-0000CAA60000}"/>
    <cellStyle name="20% - Accent1 4 5 2 2 4 7 2 2" xfId="42864" xr:uid="{00000000-0005-0000-0000-0000CBA60000}"/>
    <cellStyle name="20% - Accent1 4 5 2 2 4 7 3" xfId="42865" xr:uid="{00000000-0005-0000-0000-0000CCA60000}"/>
    <cellStyle name="20% - Accent1 4 5 2 2 4 8" xfId="42866" xr:uid="{00000000-0005-0000-0000-0000CDA60000}"/>
    <cellStyle name="20% - Accent1 4 5 2 2 4 8 2" xfId="42867" xr:uid="{00000000-0005-0000-0000-0000CEA60000}"/>
    <cellStyle name="20% - Accent1 4 5 2 2 4 8 2 2" xfId="42868" xr:uid="{00000000-0005-0000-0000-0000CFA60000}"/>
    <cellStyle name="20% - Accent1 4 5 2 2 4 8 3" xfId="42869" xr:uid="{00000000-0005-0000-0000-0000D0A60000}"/>
    <cellStyle name="20% - Accent1 4 5 2 2 4 9" xfId="42870" xr:uid="{00000000-0005-0000-0000-0000D1A60000}"/>
    <cellStyle name="20% - Accent1 4 5 2 2 4 9 2" xfId="42871" xr:uid="{00000000-0005-0000-0000-0000D2A60000}"/>
    <cellStyle name="20% - Accent1 4 5 2 2 5" xfId="42872" xr:uid="{00000000-0005-0000-0000-0000D3A60000}"/>
    <cellStyle name="20% - Accent1 4 5 2 2 5 2" xfId="42873" xr:uid="{00000000-0005-0000-0000-0000D4A60000}"/>
    <cellStyle name="20% - Accent1 4 5 2 2 5 2 2" xfId="42874" xr:uid="{00000000-0005-0000-0000-0000D5A60000}"/>
    <cellStyle name="20% - Accent1 4 5 2 2 5 2 2 2" xfId="42875" xr:uid="{00000000-0005-0000-0000-0000D6A60000}"/>
    <cellStyle name="20% - Accent1 4 5 2 2 5 2 2 2 2" xfId="42876" xr:uid="{00000000-0005-0000-0000-0000D7A60000}"/>
    <cellStyle name="20% - Accent1 4 5 2 2 5 2 2 3" xfId="42877" xr:uid="{00000000-0005-0000-0000-0000D8A60000}"/>
    <cellStyle name="20% - Accent1 4 5 2 2 5 2 3" xfId="42878" xr:uid="{00000000-0005-0000-0000-0000D9A60000}"/>
    <cellStyle name="20% - Accent1 4 5 2 2 5 2 3 2" xfId="42879" xr:uid="{00000000-0005-0000-0000-0000DAA60000}"/>
    <cellStyle name="20% - Accent1 4 5 2 2 5 2 4" xfId="42880" xr:uid="{00000000-0005-0000-0000-0000DBA60000}"/>
    <cellStyle name="20% - Accent1 4 5 2 2 5 3" xfId="42881" xr:uid="{00000000-0005-0000-0000-0000DCA60000}"/>
    <cellStyle name="20% - Accent1 4 5 2 2 5 3 2" xfId="42882" xr:uid="{00000000-0005-0000-0000-0000DDA60000}"/>
    <cellStyle name="20% - Accent1 4 5 2 2 5 3 2 2" xfId="42883" xr:uid="{00000000-0005-0000-0000-0000DEA60000}"/>
    <cellStyle name="20% - Accent1 4 5 2 2 5 3 2 2 2" xfId="42884" xr:uid="{00000000-0005-0000-0000-0000DFA60000}"/>
    <cellStyle name="20% - Accent1 4 5 2 2 5 3 2 3" xfId="42885" xr:uid="{00000000-0005-0000-0000-0000E0A60000}"/>
    <cellStyle name="20% - Accent1 4 5 2 2 5 3 3" xfId="42886" xr:uid="{00000000-0005-0000-0000-0000E1A60000}"/>
    <cellStyle name="20% - Accent1 4 5 2 2 5 3 3 2" xfId="42887" xr:uid="{00000000-0005-0000-0000-0000E2A60000}"/>
    <cellStyle name="20% - Accent1 4 5 2 2 5 3 4" xfId="42888" xr:uid="{00000000-0005-0000-0000-0000E3A60000}"/>
    <cellStyle name="20% - Accent1 4 5 2 2 5 4" xfId="42889" xr:uid="{00000000-0005-0000-0000-0000E4A60000}"/>
    <cellStyle name="20% - Accent1 4 5 2 2 5 4 2" xfId="42890" xr:uid="{00000000-0005-0000-0000-0000E5A60000}"/>
    <cellStyle name="20% - Accent1 4 5 2 2 5 4 2 2" xfId="42891" xr:uid="{00000000-0005-0000-0000-0000E6A60000}"/>
    <cellStyle name="20% - Accent1 4 5 2 2 5 4 2 2 2" xfId="42892" xr:uid="{00000000-0005-0000-0000-0000E7A60000}"/>
    <cellStyle name="20% - Accent1 4 5 2 2 5 4 2 3" xfId="42893" xr:uid="{00000000-0005-0000-0000-0000E8A60000}"/>
    <cellStyle name="20% - Accent1 4 5 2 2 5 4 3" xfId="42894" xr:uid="{00000000-0005-0000-0000-0000E9A60000}"/>
    <cellStyle name="20% - Accent1 4 5 2 2 5 4 3 2" xfId="42895" xr:uid="{00000000-0005-0000-0000-0000EAA60000}"/>
    <cellStyle name="20% - Accent1 4 5 2 2 5 4 4" xfId="42896" xr:uid="{00000000-0005-0000-0000-0000EBA60000}"/>
    <cellStyle name="20% - Accent1 4 5 2 2 5 5" xfId="42897" xr:uid="{00000000-0005-0000-0000-0000ECA60000}"/>
    <cellStyle name="20% - Accent1 4 5 2 2 5 5 2" xfId="42898" xr:uid="{00000000-0005-0000-0000-0000EDA60000}"/>
    <cellStyle name="20% - Accent1 4 5 2 2 5 5 2 2" xfId="42899" xr:uid="{00000000-0005-0000-0000-0000EEA60000}"/>
    <cellStyle name="20% - Accent1 4 5 2 2 5 5 3" xfId="42900" xr:uid="{00000000-0005-0000-0000-0000EFA60000}"/>
    <cellStyle name="20% - Accent1 4 5 2 2 5 6" xfId="42901" xr:uid="{00000000-0005-0000-0000-0000F0A60000}"/>
    <cellStyle name="20% - Accent1 4 5 2 2 5 6 2" xfId="42902" xr:uid="{00000000-0005-0000-0000-0000F1A60000}"/>
    <cellStyle name="20% - Accent1 4 5 2 2 5 6 2 2" xfId="42903" xr:uid="{00000000-0005-0000-0000-0000F2A60000}"/>
    <cellStyle name="20% - Accent1 4 5 2 2 5 6 3" xfId="42904" xr:uid="{00000000-0005-0000-0000-0000F3A60000}"/>
    <cellStyle name="20% - Accent1 4 5 2 2 5 7" xfId="42905" xr:uid="{00000000-0005-0000-0000-0000F4A60000}"/>
    <cellStyle name="20% - Accent1 4 5 2 2 5 7 2" xfId="42906" xr:uid="{00000000-0005-0000-0000-0000F5A60000}"/>
    <cellStyle name="20% - Accent1 4 5 2 2 5 8" xfId="42907" xr:uid="{00000000-0005-0000-0000-0000F6A60000}"/>
    <cellStyle name="20% - Accent1 4 5 2 2 5 8 2" xfId="42908" xr:uid="{00000000-0005-0000-0000-0000F7A60000}"/>
    <cellStyle name="20% - Accent1 4 5 2 2 5 9" xfId="42909" xr:uid="{00000000-0005-0000-0000-0000F8A60000}"/>
    <cellStyle name="20% - Accent1 4 5 2 2 6" xfId="42910" xr:uid="{00000000-0005-0000-0000-0000F9A60000}"/>
    <cellStyle name="20% - Accent1 4 5 2 2 6 2" xfId="42911" xr:uid="{00000000-0005-0000-0000-0000FAA60000}"/>
    <cellStyle name="20% - Accent1 4 5 2 2 6 2 2" xfId="42912" xr:uid="{00000000-0005-0000-0000-0000FBA60000}"/>
    <cellStyle name="20% - Accent1 4 5 2 2 6 2 2 2" xfId="42913" xr:uid="{00000000-0005-0000-0000-0000FCA60000}"/>
    <cellStyle name="20% - Accent1 4 5 2 2 6 2 2 2 2" xfId="42914" xr:uid="{00000000-0005-0000-0000-0000FDA60000}"/>
    <cellStyle name="20% - Accent1 4 5 2 2 6 2 2 3" xfId="42915" xr:uid="{00000000-0005-0000-0000-0000FEA60000}"/>
    <cellStyle name="20% - Accent1 4 5 2 2 6 2 3" xfId="42916" xr:uid="{00000000-0005-0000-0000-0000FFA60000}"/>
    <cellStyle name="20% - Accent1 4 5 2 2 6 2 3 2" xfId="42917" xr:uid="{00000000-0005-0000-0000-000000A70000}"/>
    <cellStyle name="20% - Accent1 4 5 2 2 6 2 4" xfId="42918" xr:uid="{00000000-0005-0000-0000-000001A70000}"/>
    <cellStyle name="20% - Accent1 4 5 2 2 6 3" xfId="42919" xr:uid="{00000000-0005-0000-0000-000002A70000}"/>
    <cellStyle name="20% - Accent1 4 5 2 2 6 3 2" xfId="42920" xr:uid="{00000000-0005-0000-0000-000003A70000}"/>
    <cellStyle name="20% - Accent1 4 5 2 2 6 3 2 2" xfId="42921" xr:uid="{00000000-0005-0000-0000-000004A70000}"/>
    <cellStyle name="20% - Accent1 4 5 2 2 6 3 2 2 2" xfId="42922" xr:uid="{00000000-0005-0000-0000-000005A70000}"/>
    <cellStyle name="20% - Accent1 4 5 2 2 6 3 2 3" xfId="42923" xr:uid="{00000000-0005-0000-0000-000006A70000}"/>
    <cellStyle name="20% - Accent1 4 5 2 2 6 3 3" xfId="42924" xr:uid="{00000000-0005-0000-0000-000007A70000}"/>
    <cellStyle name="20% - Accent1 4 5 2 2 6 3 3 2" xfId="42925" xr:uid="{00000000-0005-0000-0000-000008A70000}"/>
    <cellStyle name="20% - Accent1 4 5 2 2 6 3 4" xfId="42926" xr:uid="{00000000-0005-0000-0000-000009A70000}"/>
    <cellStyle name="20% - Accent1 4 5 2 2 6 4" xfId="42927" xr:uid="{00000000-0005-0000-0000-00000AA70000}"/>
    <cellStyle name="20% - Accent1 4 5 2 2 6 4 2" xfId="42928" xr:uid="{00000000-0005-0000-0000-00000BA70000}"/>
    <cellStyle name="20% - Accent1 4 5 2 2 6 4 2 2" xfId="42929" xr:uid="{00000000-0005-0000-0000-00000CA70000}"/>
    <cellStyle name="20% - Accent1 4 5 2 2 6 4 2 2 2" xfId="42930" xr:uid="{00000000-0005-0000-0000-00000DA70000}"/>
    <cellStyle name="20% - Accent1 4 5 2 2 6 4 2 3" xfId="42931" xr:uid="{00000000-0005-0000-0000-00000EA70000}"/>
    <cellStyle name="20% - Accent1 4 5 2 2 6 4 3" xfId="42932" xr:uid="{00000000-0005-0000-0000-00000FA70000}"/>
    <cellStyle name="20% - Accent1 4 5 2 2 6 4 3 2" xfId="42933" xr:uid="{00000000-0005-0000-0000-000010A70000}"/>
    <cellStyle name="20% - Accent1 4 5 2 2 6 4 4" xfId="42934" xr:uid="{00000000-0005-0000-0000-000011A70000}"/>
    <cellStyle name="20% - Accent1 4 5 2 2 6 5" xfId="42935" xr:uid="{00000000-0005-0000-0000-000012A70000}"/>
    <cellStyle name="20% - Accent1 4 5 2 2 6 5 2" xfId="42936" xr:uid="{00000000-0005-0000-0000-000013A70000}"/>
    <cellStyle name="20% - Accent1 4 5 2 2 6 5 2 2" xfId="42937" xr:uid="{00000000-0005-0000-0000-000014A70000}"/>
    <cellStyle name="20% - Accent1 4 5 2 2 6 5 3" xfId="42938" xr:uid="{00000000-0005-0000-0000-000015A70000}"/>
    <cellStyle name="20% - Accent1 4 5 2 2 6 6" xfId="42939" xr:uid="{00000000-0005-0000-0000-000016A70000}"/>
    <cellStyle name="20% - Accent1 4 5 2 2 6 6 2" xfId="42940" xr:uid="{00000000-0005-0000-0000-000017A70000}"/>
    <cellStyle name="20% - Accent1 4 5 2 2 6 6 2 2" xfId="42941" xr:uid="{00000000-0005-0000-0000-000018A70000}"/>
    <cellStyle name="20% - Accent1 4 5 2 2 6 6 3" xfId="42942" xr:uid="{00000000-0005-0000-0000-000019A70000}"/>
    <cellStyle name="20% - Accent1 4 5 2 2 6 7" xfId="42943" xr:uid="{00000000-0005-0000-0000-00001AA70000}"/>
    <cellStyle name="20% - Accent1 4 5 2 2 6 7 2" xfId="42944" xr:uid="{00000000-0005-0000-0000-00001BA70000}"/>
    <cellStyle name="20% - Accent1 4 5 2 2 6 8" xfId="42945" xr:uid="{00000000-0005-0000-0000-00001CA70000}"/>
    <cellStyle name="20% - Accent1 4 5 2 2 6 8 2" xfId="42946" xr:uid="{00000000-0005-0000-0000-00001DA70000}"/>
    <cellStyle name="20% - Accent1 4 5 2 2 6 9" xfId="42947" xr:uid="{00000000-0005-0000-0000-00001EA70000}"/>
    <cellStyle name="20% - Accent1 4 5 2 2 7" xfId="42948" xr:uid="{00000000-0005-0000-0000-00001FA70000}"/>
    <cellStyle name="20% - Accent1 4 5 2 2 7 2" xfId="42949" xr:uid="{00000000-0005-0000-0000-000020A70000}"/>
    <cellStyle name="20% - Accent1 4 5 2 2 7 2 2" xfId="42950" xr:uid="{00000000-0005-0000-0000-000021A70000}"/>
    <cellStyle name="20% - Accent1 4 5 2 2 7 2 2 2" xfId="42951" xr:uid="{00000000-0005-0000-0000-000022A70000}"/>
    <cellStyle name="20% - Accent1 4 5 2 2 7 2 3" xfId="42952" xr:uid="{00000000-0005-0000-0000-000023A70000}"/>
    <cellStyle name="20% - Accent1 4 5 2 2 7 3" xfId="42953" xr:uid="{00000000-0005-0000-0000-000024A70000}"/>
    <cellStyle name="20% - Accent1 4 5 2 2 7 3 2" xfId="42954" xr:uid="{00000000-0005-0000-0000-000025A70000}"/>
    <cellStyle name="20% - Accent1 4 5 2 2 7 4" xfId="42955" xr:uid="{00000000-0005-0000-0000-000026A70000}"/>
    <cellStyle name="20% - Accent1 4 5 2 2 8" xfId="42956" xr:uid="{00000000-0005-0000-0000-000027A70000}"/>
    <cellStyle name="20% - Accent1 4 5 2 2 8 2" xfId="42957" xr:uid="{00000000-0005-0000-0000-000028A70000}"/>
    <cellStyle name="20% - Accent1 4 5 2 2 8 2 2" xfId="42958" xr:uid="{00000000-0005-0000-0000-000029A70000}"/>
    <cellStyle name="20% - Accent1 4 5 2 2 8 2 2 2" xfId="42959" xr:uid="{00000000-0005-0000-0000-00002AA70000}"/>
    <cellStyle name="20% - Accent1 4 5 2 2 8 2 3" xfId="42960" xr:uid="{00000000-0005-0000-0000-00002BA70000}"/>
    <cellStyle name="20% - Accent1 4 5 2 2 8 3" xfId="42961" xr:uid="{00000000-0005-0000-0000-00002CA70000}"/>
    <cellStyle name="20% - Accent1 4 5 2 2 8 3 2" xfId="42962" xr:uid="{00000000-0005-0000-0000-00002DA70000}"/>
    <cellStyle name="20% - Accent1 4 5 2 2 8 4" xfId="42963" xr:uid="{00000000-0005-0000-0000-00002EA70000}"/>
    <cellStyle name="20% - Accent1 4 5 2 2 9" xfId="42964" xr:uid="{00000000-0005-0000-0000-00002FA70000}"/>
    <cellStyle name="20% - Accent1 4 5 2 2 9 2" xfId="42965" xr:uid="{00000000-0005-0000-0000-000030A70000}"/>
    <cellStyle name="20% - Accent1 4 5 2 2 9 2 2" xfId="42966" xr:uid="{00000000-0005-0000-0000-000031A70000}"/>
    <cellStyle name="20% - Accent1 4 5 2 2 9 2 2 2" xfId="42967" xr:uid="{00000000-0005-0000-0000-000032A70000}"/>
    <cellStyle name="20% - Accent1 4 5 2 2 9 2 3" xfId="42968" xr:uid="{00000000-0005-0000-0000-000033A70000}"/>
    <cellStyle name="20% - Accent1 4 5 2 2 9 3" xfId="42969" xr:uid="{00000000-0005-0000-0000-000034A70000}"/>
    <cellStyle name="20% - Accent1 4 5 2 2 9 3 2" xfId="42970" xr:uid="{00000000-0005-0000-0000-000035A70000}"/>
    <cellStyle name="20% - Accent1 4 5 2 2 9 4" xfId="42971" xr:uid="{00000000-0005-0000-0000-000036A70000}"/>
    <cellStyle name="20% - Accent1 4 5 2 3" xfId="42972" xr:uid="{00000000-0005-0000-0000-000037A70000}"/>
    <cellStyle name="20% - Accent1 4 5 2 3 10" xfId="42973" xr:uid="{00000000-0005-0000-0000-000038A70000}"/>
    <cellStyle name="20% - Accent1 4 5 2 3 10 2" xfId="42974" xr:uid="{00000000-0005-0000-0000-000039A70000}"/>
    <cellStyle name="20% - Accent1 4 5 2 3 11" xfId="42975" xr:uid="{00000000-0005-0000-0000-00003AA70000}"/>
    <cellStyle name="20% - Accent1 4 5 2 3 2" xfId="42976" xr:uid="{00000000-0005-0000-0000-00003BA70000}"/>
    <cellStyle name="20% - Accent1 4 5 2 3 2 2" xfId="42977" xr:uid="{00000000-0005-0000-0000-00003CA70000}"/>
    <cellStyle name="20% - Accent1 4 5 2 3 2 2 2" xfId="42978" xr:uid="{00000000-0005-0000-0000-00003DA70000}"/>
    <cellStyle name="20% - Accent1 4 5 2 3 2 2 2 2" xfId="42979" xr:uid="{00000000-0005-0000-0000-00003EA70000}"/>
    <cellStyle name="20% - Accent1 4 5 2 3 2 2 2 2 2" xfId="42980" xr:uid="{00000000-0005-0000-0000-00003FA70000}"/>
    <cellStyle name="20% - Accent1 4 5 2 3 2 2 2 3" xfId="42981" xr:uid="{00000000-0005-0000-0000-000040A70000}"/>
    <cellStyle name="20% - Accent1 4 5 2 3 2 2 3" xfId="42982" xr:uid="{00000000-0005-0000-0000-000041A70000}"/>
    <cellStyle name="20% - Accent1 4 5 2 3 2 2 3 2" xfId="42983" xr:uid="{00000000-0005-0000-0000-000042A70000}"/>
    <cellStyle name="20% - Accent1 4 5 2 3 2 2 4" xfId="42984" xr:uid="{00000000-0005-0000-0000-000043A70000}"/>
    <cellStyle name="20% - Accent1 4 5 2 3 2 3" xfId="42985" xr:uid="{00000000-0005-0000-0000-000044A70000}"/>
    <cellStyle name="20% - Accent1 4 5 2 3 2 3 2" xfId="42986" xr:uid="{00000000-0005-0000-0000-000045A70000}"/>
    <cellStyle name="20% - Accent1 4 5 2 3 2 3 2 2" xfId="42987" xr:uid="{00000000-0005-0000-0000-000046A70000}"/>
    <cellStyle name="20% - Accent1 4 5 2 3 2 3 2 2 2" xfId="42988" xr:uid="{00000000-0005-0000-0000-000047A70000}"/>
    <cellStyle name="20% - Accent1 4 5 2 3 2 3 2 3" xfId="42989" xr:uid="{00000000-0005-0000-0000-000048A70000}"/>
    <cellStyle name="20% - Accent1 4 5 2 3 2 3 3" xfId="42990" xr:uid="{00000000-0005-0000-0000-000049A70000}"/>
    <cellStyle name="20% - Accent1 4 5 2 3 2 3 3 2" xfId="42991" xr:uid="{00000000-0005-0000-0000-00004AA70000}"/>
    <cellStyle name="20% - Accent1 4 5 2 3 2 3 4" xfId="42992" xr:uid="{00000000-0005-0000-0000-00004BA70000}"/>
    <cellStyle name="20% - Accent1 4 5 2 3 2 4" xfId="42993" xr:uid="{00000000-0005-0000-0000-00004CA70000}"/>
    <cellStyle name="20% - Accent1 4 5 2 3 2 4 2" xfId="42994" xr:uid="{00000000-0005-0000-0000-00004DA70000}"/>
    <cellStyle name="20% - Accent1 4 5 2 3 2 4 2 2" xfId="42995" xr:uid="{00000000-0005-0000-0000-00004EA70000}"/>
    <cellStyle name="20% - Accent1 4 5 2 3 2 4 2 2 2" xfId="42996" xr:uid="{00000000-0005-0000-0000-00004FA70000}"/>
    <cellStyle name="20% - Accent1 4 5 2 3 2 4 2 3" xfId="42997" xr:uid="{00000000-0005-0000-0000-000050A70000}"/>
    <cellStyle name="20% - Accent1 4 5 2 3 2 4 3" xfId="42998" xr:uid="{00000000-0005-0000-0000-000051A70000}"/>
    <cellStyle name="20% - Accent1 4 5 2 3 2 4 3 2" xfId="42999" xr:uid="{00000000-0005-0000-0000-000052A70000}"/>
    <cellStyle name="20% - Accent1 4 5 2 3 2 4 4" xfId="43000" xr:uid="{00000000-0005-0000-0000-000053A70000}"/>
    <cellStyle name="20% - Accent1 4 5 2 3 2 5" xfId="43001" xr:uid="{00000000-0005-0000-0000-000054A70000}"/>
    <cellStyle name="20% - Accent1 4 5 2 3 2 5 2" xfId="43002" xr:uid="{00000000-0005-0000-0000-000055A70000}"/>
    <cellStyle name="20% - Accent1 4 5 2 3 2 5 2 2" xfId="43003" xr:uid="{00000000-0005-0000-0000-000056A70000}"/>
    <cellStyle name="20% - Accent1 4 5 2 3 2 5 3" xfId="43004" xr:uid="{00000000-0005-0000-0000-000057A70000}"/>
    <cellStyle name="20% - Accent1 4 5 2 3 2 6" xfId="43005" xr:uid="{00000000-0005-0000-0000-000058A70000}"/>
    <cellStyle name="20% - Accent1 4 5 2 3 2 6 2" xfId="43006" xr:uid="{00000000-0005-0000-0000-000059A70000}"/>
    <cellStyle name="20% - Accent1 4 5 2 3 2 6 2 2" xfId="43007" xr:uid="{00000000-0005-0000-0000-00005AA70000}"/>
    <cellStyle name="20% - Accent1 4 5 2 3 2 6 3" xfId="43008" xr:uid="{00000000-0005-0000-0000-00005BA70000}"/>
    <cellStyle name="20% - Accent1 4 5 2 3 2 7" xfId="43009" xr:uid="{00000000-0005-0000-0000-00005CA70000}"/>
    <cellStyle name="20% - Accent1 4 5 2 3 2 7 2" xfId="43010" xr:uid="{00000000-0005-0000-0000-00005DA70000}"/>
    <cellStyle name="20% - Accent1 4 5 2 3 2 8" xfId="43011" xr:uid="{00000000-0005-0000-0000-00005EA70000}"/>
    <cellStyle name="20% - Accent1 4 5 2 3 2 8 2" xfId="43012" xr:uid="{00000000-0005-0000-0000-00005FA70000}"/>
    <cellStyle name="20% - Accent1 4 5 2 3 2 9" xfId="43013" xr:uid="{00000000-0005-0000-0000-000060A70000}"/>
    <cellStyle name="20% - Accent1 4 5 2 3 3" xfId="43014" xr:uid="{00000000-0005-0000-0000-000061A70000}"/>
    <cellStyle name="20% - Accent1 4 5 2 3 3 2" xfId="43015" xr:uid="{00000000-0005-0000-0000-000062A70000}"/>
    <cellStyle name="20% - Accent1 4 5 2 3 3 2 2" xfId="43016" xr:uid="{00000000-0005-0000-0000-000063A70000}"/>
    <cellStyle name="20% - Accent1 4 5 2 3 3 2 2 2" xfId="43017" xr:uid="{00000000-0005-0000-0000-000064A70000}"/>
    <cellStyle name="20% - Accent1 4 5 2 3 3 2 2 2 2" xfId="43018" xr:uid="{00000000-0005-0000-0000-000065A70000}"/>
    <cellStyle name="20% - Accent1 4 5 2 3 3 2 2 3" xfId="43019" xr:uid="{00000000-0005-0000-0000-000066A70000}"/>
    <cellStyle name="20% - Accent1 4 5 2 3 3 2 3" xfId="43020" xr:uid="{00000000-0005-0000-0000-000067A70000}"/>
    <cellStyle name="20% - Accent1 4 5 2 3 3 2 3 2" xfId="43021" xr:uid="{00000000-0005-0000-0000-000068A70000}"/>
    <cellStyle name="20% - Accent1 4 5 2 3 3 2 4" xfId="43022" xr:uid="{00000000-0005-0000-0000-000069A70000}"/>
    <cellStyle name="20% - Accent1 4 5 2 3 3 3" xfId="43023" xr:uid="{00000000-0005-0000-0000-00006AA70000}"/>
    <cellStyle name="20% - Accent1 4 5 2 3 3 3 2" xfId="43024" xr:uid="{00000000-0005-0000-0000-00006BA70000}"/>
    <cellStyle name="20% - Accent1 4 5 2 3 3 3 2 2" xfId="43025" xr:uid="{00000000-0005-0000-0000-00006CA70000}"/>
    <cellStyle name="20% - Accent1 4 5 2 3 3 3 2 2 2" xfId="43026" xr:uid="{00000000-0005-0000-0000-00006DA70000}"/>
    <cellStyle name="20% - Accent1 4 5 2 3 3 3 2 3" xfId="43027" xr:uid="{00000000-0005-0000-0000-00006EA70000}"/>
    <cellStyle name="20% - Accent1 4 5 2 3 3 3 3" xfId="43028" xr:uid="{00000000-0005-0000-0000-00006FA70000}"/>
    <cellStyle name="20% - Accent1 4 5 2 3 3 3 3 2" xfId="43029" xr:uid="{00000000-0005-0000-0000-000070A70000}"/>
    <cellStyle name="20% - Accent1 4 5 2 3 3 3 4" xfId="43030" xr:uid="{00000000-0005-0000-0000-000071A70000}"/>
    <cellStyle name="20% - Accent1 4 5 2 3 3 4" xfId="43031" xr:uid="{00000000-0005-0000-0000-000072A70000}"/>
    <cellStyle name="20% - Accent1 4 5 2 3 3 4 2" xfId="43032" xr:uid="{00000000-0005-0000-0000-000073A70000}"/>
    <cellStyle name="20% - Accent1 4 5 2 3 3 4 2 2" xfId="43033" xr:uid="{00000000-0005-0000-0000-000074A70000}"/>
    <cellStyle name="20% - Accent1 4 5 2 3 3 4 2 2 2" xfId="43034" xr:uid="{00000000-0005-0000-0000-000075A70000}"/>
    <cellStyle name="20% - Accent1 4 5 2 3 3 4 2 3" xfId="43035" xr:uid="{00000000-0005-0000-0000-000076A70000}"/>
    <cellStyle name="20% - Accent1 4 5 2 3 3 4 3" xfId="43036" xr:uid="{00000000-0005-0000-0000-000077A70000}"/>
    <cellStyle name="20% - Accent1 4 5 2 3 3 4 3 2" xfId="43037" xr:uid="{00000000-0005-0000-0000-000078A70000}"/>
    <cellStyle name="20% - Accent1 4 5 2 3 3 4 4" xfId="43038" xr:uid="{00000000-0005-0000-0000-000079A70000}"/>
    <cellStyle name="20% - Accent1 4 5 2 3 3 5" xfId="43039" xr:uid="{00000000-0005-0000-0000-00007AA70000}"/>
    <cellStyle name="20% - Accent1 4 5 2 3 3 5 2" xfId="43040" xr:uid="{00000000-0005-0000-0000-00007BA70000}"/>
    <cellStyle name="20% - Accent1 4 5 2 3 3 5 2 2" xfId="43041" xr:uid="{00000000-0005-0000-0000-00007CA70000}"/>
    <cellStyle name="20% - Accent1 4 5 2 3 3 5 3" xfId="43042" xr:uid="{00000000-0005-0000-0000-00007DA70000}"/>
    <cellStyle name="20% - Accent1 4 5 2 3 3 6" xfId="43043" xr:uid="{00000000-0005-0000-0000-00007EA70000}"/>
    <cellStyle name="20% - Accent1 4 5 2 3 3 6 2" xfId="43044" xr:uid="{00000000-0005-0000-0000-00007FA70000}"/>
    <cellStyle name="20% - Accent1 4 5 2 3 3 6 2 2" xfId="43045" xr:uid="{00000000-0005-0000-0000-000080A70000}"/>
    <cellStyle name="20% - Accent1 4 5 2 3 3 6 3" xfId="43046" xr:uid="{00000000-0005-0000-0000-000081A70000}"/>
    <cellStyle name="20% - Accent1 4 5 2 3 3 7" xfId="43047" xr:uid="{00000000-0005-0000-0000-000082A70000}"/>
    <cellStyle name="20% - Accent1 4 5 2 3 3 7 2" xfId="43048" xr:uid="{00000000-0005-0000-0000-000083A70000}"/>
    <cellStyle name="20% - Accent1 4 5 2 3 3 8" xfId="43049" xr:uid="{00000000-0005-0000-0000-000084A70000}"/>
    <cellStyle name="20% - Accent1 4 5 2 3 3 8 2" xfId="43050" xr:uid="{00000000-0005-0000-0000-000085A70000}"/>
    <cellStyle name="20% - Accent1 4 5 2 3 3 9" xfId="43051" xr:uid="{00000000-0005-0000-0000-000086A70000}"/>
    <cellStyle name="20% - Accent1 4 5 2 3 4" xfId="43052" xr:uid="{00000000-0005-0000-0000-000087A70000}"/>
    <cellStyle name="20% - Accent1 4 5 2 3 4 2" xfId="43053" xr:uid="{00000000-0005-0000-0000-000088A70000}"/>
    <cellStyle name="20% - Accent1 4 5 2 3 4 2 2" xfId="43054" xr:uid="{00000000-0005-0000-0000-000089A70000}"/>
    <cellStyle name="20% - Accent1 4 5 2 3 4 2 2 2" xfId="43055" xr:uid="{00000000-0005-0000-0000-00008AA70000}"/>
    <cellStyle name="20% - Accent1 4 5 2 3 4 2 3" xfId="43056" xr:uid="{00000000-0005-0000-0000-00008BA70000}"/>
    <cellStyle name="20% - Accent1 4 5 2 3 4 3" xfId="43057" xr:uid="{00000000-0005-0000-0000-00008CA70000}"/>
    <cellStyle name="20% - Accent1 4 5 2 3 4 3 2" xfId="43058" xr:uid="{00000000-0005-0000-0000-00008DA70000}"/>
    <cellStyle name="20% - Accent1 4 5 2 3 4 4" xfId="43059" xr:uid="{00000000-0005-0000-0000-00008EA70000}"/>
    <cellStyle name="20% - Accent1 4 5 2 3 5" xfId="43060" xr:uid="{00000000-0005-0000-0000-00008FA70000}"/>
    <cellStyle name="20% - Accent1 4 5 2 3 5 2" xfId="43061" xr:uid="{00000000-0005-0000-0000-000090A70000}"/>
    <cellStyle name="20% - Accent1 4 5 2 3 5 2 2" xfId="43062" xr:uid="{00000000-0005-0000-0000-000091A70000}"/>
    <cellStyle name="20% - Accent1 4 5 2 3 5 2 2 2" xfId="43063" xr:uid="{00000000-0005-0000-0000-000092A70000}"/>
    <cellStyle name="20% - Accent1 4 5 2 3 5 2 3" xfId="43064" xr:uid="{00000000-0005-0000-0000-000093A70000}"/>
    <cellStyle name="20% - Accent1 4 5 2 3 5 3" xfId="43065" xr:uid="{00000000-0005-0000-0000-000094A70000}"/>
    <cellStyle name="20% - Accent1 4 5 2 3 5 3 2" xfId="43066" xr:uid="{00000000-0005-0000-0000-000095A70000}"/>
    <cellStyle name="20% - Accent1 4 5 2 3 5 4" xfId="43067" xr:uid="{00000000-0005-0000-0000-000096A70000}"/>
    <cellStyle name="20% - Accent1 4 5 2 3 6" xfId="43068" xr:uid="{00000000-0005-0000-0000-000097A70000}"/>
    <cellStyle name="20% - Accent1 4 5 2 3 6 2" xfId="43069" xr:uid="{00000000-0005-0000-0000-000098A70000}"/>
    <cellStyle name="20% - Accent1 4 5 2 3 6 2 2" xfId="43070" xr:uid="{00000000-0005-0000-0000-000099A70000}"/>
    <cellStyle name="20% - Accent1 4 5 2 3 6 2 2 2" xfId="43071" xr:uid="{00000000-0005-0000-0000-00009AA70000}"/>
    <cellStyle name="20% - Accent1 4 5 2 3 6 2 3" xfId="43072" xr:uid="{00000000-0005-0000-0000-00009BA70000}"/>
    <cellStyle name="20% - Accent1 4 5 2 3 6 3" xfId="43073" xr:uid="{00000000-0005-0000-0000-00009CA70000}"/>
    <cellStyle name="20% - Accent1 4 5 2 3 6 3 2" xfId="43074" xr:uid="{00000000-0005-0000-0000-00009DA70000}"/>
    <cellStyle name="20% - Accent1 4 5 2 3 6 4" xfId="43075" xr:uid="{00000000-0005-0000-0000-00009EA70000}"/>
    <cellStyle name="20% - Accent1 4 5 2 3 7" xfId="43076" xr:uid="{00000000-0005-0000-0000-00009FA70000}"/>
    <cellStyle name="20% - Accent1 4 5 2 3 7 2" xfId="43077" xr:uid="{00000000-0005-0000-0000-0000A0A70000}"/>
    <cellStyle name="20% - Accent1 4 5 2 3 7 2 2" xfId="43078" xr:uid="{00000000-0005-0000-0000-0000A1A70000}"/>
    <cellStyle name="20% - Accent1 4 5 2 3 7 3" xfId="43079" xr:uid="{00000000-0005-0000-0000-0000A2A70000}"/>
    <cellStyle name="20% - Accent1 4 5 2 3 8" xfId="43080" xr:uid="{00000000-0005-0000-0000-0000A3A70000}"/>
    <cellStyle name="20% - Accent1 4 5 2 3 8 2" xfId="43081" xr:uid="{00000000-0005-0000-0000-0000A4A70000}"/>
    <cellStyle name="20% - Accent1 4 5 2 3 8 2 2" xfId="43082" xr:uid="{00000000-0005-0000-0000-0000A5A70000}"/>
    <cellStyle name="20% - Accent1 4 5 2 3 8 3" xfId="43083" xr:uid="{00000000-0005-0000-0000-0000A6A70000}"/>
    <cellStyle name="20% - Accent1 4 5 2 3 9" xfId="43084" xr:uid="{00000000-0005-0000-0000-0000A7A70000}"/>
    <cellStyle name="20% - Accent1 4 5 2 3 9 2" xfId="43085" xr:uid="{00000000-0005-0000-0000-0000A8A70000}"/>
    <cellStyle name="20% - Accent1 4 5 2 4" xfId="43086" xr:uid="{00000000-0005-0000-0000-0000A9A70000}"/>
    <cellStyle name="20% - Accent1 4 5 2 4 10" xfId="43087" xr:uid="{00000000-0005-0000-0000-0000AAA70000}"/>
    <cellStyle name="20% - Accent1 4 5 2 4 10 2" xfId="43088" xr:uid="{00000000-0005-0000-0000-0000ABA70000}"/>
    <cellStyle name="20% - Accent1 4 5 2 4 11" xfId="43089" xr:uid="{00000000-0005-0000-0000-0000ACA70000}"/>
    <cellStyle name="20% - Accent1 4 5 2 4 2" xfId="43090" xr:uid="{00000000-0005-0000-0000-0000ADA70000}"/>
    <cellStyle name="20% - Accent1 4 5 2 4 2 2" xfId="43091" xr:uid="{00000000-0005-0000-0000-0000AEA70000}"/>
    <cellStyle name="20% - Accent1 4 5 2 4 2 2 2" xfId="43092" xr:uid="{00000000-0005-0000-0000-0000AFA70000}"/>
    <cellStyle name="20% - Accent1 4 5 2 4 2 2 2 2" xfId="43093" xr:uid="{00000000-0005-0000-0000-0000B0A70000}"/>
    <cellStyle name="20% - Accent1 4 5 2 4 2 2 2 2 2" xfId="43094" xr:uid="{00000000-0005-0000-0000-0000B1A70000}"/>
    <cellStyle name="20% - Accent1 4 5 2 4 2 2 2 3" xfId="43095" xr:uid="{00000000-0005-0000-0000-0000B2A70000}"/>
    <cellStyle name="20% - Accent1 4 5 2 4 2 2 3" xfId="43096" xr:uid="{00000000-0005-0000-0000-0000B3A70000}"/>
    <cellStyle name="20% - Accent1 4 5 2 4 2 2 3 2" xfId="43097" xr:uid="{00000000-0005-0000-0000-0000B4A70000}"/>
    <cellStyle name="20% - Accent1 4 5 2 4 2 2 4" xfId="43098" xr:uid="{00000000-0005-0000-0000-0000B5A70000}"/>
    <cellStyle name="20% - Accent1 4 5 2 4 2 3" xfId="43099" xr:uid="{00000000-0005-0000-0000-0000B6A70000}"/>
    <cellStyle name="20% - Accent1 4 5 2 4 2 3 2" xfId="43100" xr:uid="{00000000-0005-0000-0000-0000B7A70000}"/>
    <cellStyle name="20% - Accent1 4 5 2 4 2 3 2 2" xfId="43101" xr:uid="{00000000-0005-0000-0000-0000B8A70000}"/>
    <cellStyle name="20% - Accent1 4 5 2 4 2 3 2 2 2" xfId="43102" xr:uid="{00000000-0005-0000-0000-0000B9A70000}"/>
    <cellStyle name="20% - Accent1 4 5 2 4 2 3 2 3" xfId="43103" xr:uid="{00000000-0005-0000-0000-0000BAA70000}"/>
    <cellStyle name="20% - Accent1 4 5 2 4 2 3 3" xfId="43104" xr:uid="{00000000-0005-0000-0000-0000BBA70000}"/>
    <cellStyle name="20% - Accent1 4 5 2 4 2 3 3 2" xfId="43105" xr:uid="{00000000-0005-0000-0000-0000BCA70000}"/>
    <cellStyle name="20% - Accent1 4 5 2 4 2 3 4" xfId="43106" xr:uid="{00000000-0005-0000-0000-0000BDA70000}"/>
    <cellStyle name="20% - Accent1 4 5 2 4 2 4" xfId="43107" xr:uid="{00000000-0005-0000-0000-0000BEA70000}"/>
    <cellStyle name="20% - Accent1 4 5 2 4 2 4 2" xfId="43108" xr:uid="{00000000-0005-0000-0000-0000BFA70000}"/>
    <cellStyle name="20% - Accent1 4 5 2 4 2 4 2 2" xfId="43109" xr:uid="{00000000-0005-0000-0000-0000C0A70000}"/>
    <cellStyle name="20% - Accent1 4 5 2 4 2 4 2 2 2" xfId="43110" xr:uid="{00000000-0005-0000-0000-0000C1A70000}"/>
    <cellStyle name="20% - Accent1 4 5 2 4 2 4 2 3" xfId="43111" xr:uid="{00000000-0005-0000-0000-0000C2A70000}"/>
    <cellStyle name="20% - Accent1 4 5 2 4 2 4 3" xfId="43112" xr:uid="{00000000-0005-0000-0000-0000C3A70000}"/>
    <cellStyle name="20% - Accent1 4 5 2 4 2 4 3 2" xfId="43113" xr:uid="{00000000-0005-0000-0000-0000C4A70000}"/>
    <cellStyle name="20% - Accent1 4 5 2 4 2 4 4" xfId="43114" xr:uid="{00000000-0005-0000-0000-0000C5A70000}"/>
    <cellStyle name="20% - Accent1 4 5 2 4 2 5" xfId="43115" xr:uid="{00000000-0005-0000-0000-0000C6A70000}"/>
    <cellStyle name="20% - Accent1 4 5 2 4 2 5 2" xfId="43116" xr:uid="{00000000-0005-0000-0000-0000C7A70000}"/>
    <cellStyle name="20% - Accent1 4 5 2 4 2 5 2 2" xfId="43117" xr:uid="{00000000-0005-0000-0000-0000C8A70000}"/>
    <cellStyle name="20% - Accent1 4 5 2 4 2 5 3" xfId="43118" xr:uid="{00000000-0005-0000-0000-0000C9A70000}"/>
    <cellStyle name="20% - Accent1 4 5 2 4 2 6" xfId="43119" xr:uid="{00000000-0005-0000-0000-0000CAA70000}"/>
    <cellStyle name="20% - Accent1 4 5 2 4 2 6 2" xfId="43120" xr:uid="{00000000-0005-0000-0000-0000CBA70000}"/>
    <cellStyle name="20% - Accent1 4 5 2 4 2 6 2 2" xfId="43121" xr:uid="{00000000-0005-0000-0000-0000CCA70000}"/>
    <cellStyle name="20% - Accent1 4 5 2 4 2 6 3" xfId="43122" xr:uid="{00000000-0005-0000-0000-0000CDA70000}"/>
    <cellStyle name="20% - Accent1 4 5 2 4 2 7" xfId="43123" xr:uid="{00000000-0005-0000-0000-0000CEA70000}"/>
    <cellStyle name="20% - Accent1 4 5 2 4 2 7 2" xfId="43124" xr:uid="{00000000-0005-0000-0000-0000CFA70000}"/>
    <cellStyle name="20% - Accent1 4 5 2 4 2 8" xfId="43125" xr:uid="{00000000-0005-0000-0000-0000D0A70000}"/>
    <cellStyle name="20% - Accent1 4 5 2 4 2 8 2" xfId="43126" xr:uid="{00000000-0005-0000-0000-0000D1A70000}"/>
    <cellStyle name="20% - Accent1 4 5 2 4 2 9" xfId="43127" xr:uid="{00000000-0005-0000-0000-0000D2A70000}"/>
    <cellStyle name="20% - Accent1 4 5 2 4 3" xfId="43128" xr:uid="{00000000-0005-0000-0000-0000D3A70000}"/>
    <cellStyle name="20% - Accent1 4 5 2 4 3 2" xfId="43129" xr:uid="{00000000-0005-0000-0000-0000D4A70000}"/>
    <cellStyle name="20% - Accent1 4 5 2 4 3 2 2" xfId="43130" xr:uid="{00000000-0005-0000-0000-0000D5A70000}"/>
    <cellStyle name="20% - Accent1 4 5 2 4 3 2 2 2" xfId="43131" xr:uid="{00000000-0005-0000-0000-0000D6A70000}"/>
    <cellStyle name="20% - Accent1 4 5 2 4 3 2 2 2 2" xfId="43132" xr:uid="{00000000-0005-0000-0000-0000D7A70000}"/>
    <cellStyle name="20% - Accent1 4 5 2 4 3 2 2 3" xfId="43133" xr:uid="{00000000-0005-0000-0000-0000D8A70000}"/>
    <cellStyle name="20% - Accent1 4 5 2 4 3 2 3" xfId="43134" xr:uid="{00000000-0005-0000-0000-0000D9A70000}"/>
    <cellStyle name="20% - Accent1 4 5 2 4 3 2 3 2" xfId="43135" xr:uid="{00000000-0005-0000-0000-0000DAA70000}"/>
    <cellStyle name="20% - Accent1 4 5 2 4 3 2 4" xfId="43136" xr:uid="{00000000-0005-0000-0000-0000DBA70000}"/>
    <cellStyle name="20% - Accent1 4 5 2 4 3 3" xfId="43137" xr:uid="{00000000-0005-0000-0000-0000DCA70000}"/>
    <cellStyle name="20% - Accent1 4 5 2 4 3 3 2" xfId="43138" xr:uid="{00000000-0005-0000-0000-0000DDA70000}"/>
    <cellStyle name="20% - Accent1 4 5 2 4 3 3 2 2" xfId="43139" xr:uid="{00000000-0005-0000-0000-0000DEA70000}"/>
    <cellStyle name="20% - Accent1 4 5 2 4 3 3 2 2 2" xfId="43140" xr:uid="{00000000-0005-0000-0000-0000DFA70000}"/>
    <cellStyle name="20% - Accent1 4 5 2 4 3 3 2 3" xfId="43141" xr:uid="{00000000-0005-0000-0000-0000E0A70000}"/>
    <cellStyle name="20% - Accent1 4 5 2 4 3 3 3" xfId="43142" xr:uid="{00000000-0005-0000-0000-0000E1A70000}"/>
    <cellStyle name="20% - Accent1 4 5 2 4 3 3 3 2" xfId="43143" xr:uid="{00000000-0005-0000-0000-0000E2A70000}"/>
    <cellStyle name="20% - Accent1 4 5 2 4 3 3 4" xfId="43144" xr:uid="{00000000-0005-0000-0000-0000E3A70000}"/>
    <cellStyle name="20% - Accent1 4 5 2 4 3 4" xfId="43145" xr:uid="{00000000-0005-0000-0000-0000E4A70000}"/>
    <cellStyle name="20% - Accent1 4 5 2 4 3 4 2" xfId="43146" xr:uid="{00000000-0005-0000-0000-0000E5A70000}"/>
    <cellStyle name="20% - Accent1 4 5 2 4 3 4 2 2" xfId="43147" xr:uid="{00000000-0005-0000-0000-0000E6A70000}"/>
    <cellStyle name="20% - Accent1 4 5 2 4 3 4 2 2 2" xfId="43148" xr:uid="{00000000-0005-0000-0000-0000E7A70000}"/>
    <cellStyle name="20% - Accent1 4 5 2 4 3 4 2 3" xfId="43149" xr:uid="{00000000-0005-0000-0000-0000E8A70000}"/>
    <cellStyle name="20% - Accent1 4 5 2 4 3 4 3" xfId="43150" xr:uid="{00000000-0005-0000-0000-0000E9A70000}"/>
    <cellStyle name="20% - Accent1 4 5 2 4 3 4 3 2" xfId="43151" xr:uid="{00000000-0005-0000-0000-0000EAA70000}"/>
    <cellStyle name="20% - Accent1 4 5 2 4 3 4 4" xfId="43152" xr:uid="{00000000-0005-0000-0000-0000EBA70000}"/>
    <cellStyle name="20% - Accent1 4 5 2 4 3 5" xfId="43153" xr:uid="{00000000-0005-0000-0000-0000ECA70000}"/>
    <cellStyle name="20% - Accent1 4 5 2 4 3 5 2" xfId="43154" xr:uid="{00000000-0005-0000-0000-0000EDA70000}"/>
    <cellStyle name="20% - Accent1 4 5 2 4 3 5 2 2" xfId="43155" xr:uid="{00000000-0005-0000-0000-0000EEA70000}"/>
    <cellStyle name="20% - Accent1 4 5 2 4 3 5 3" xfId="43156" xr:uid="{00000000-0005-0000-0000-0000EFA70000}"/>
    <cellStyle name="20% - Accent1 4 5 2 4 3 6" xfId="43157" xr:uid="{00000000-0005-0000-0000-0000F0A70000}"/>
    <cellStyle name="20% - Accent1 4 5 2 4 3 6 2" xfId="43158" xr:uid="{00000000-0005-0000-0000-0000F1A70000}"/>
    <cellStyle name="20% - Accent1 4 5 2 4 3 6 2 2" xfId="43159" xr:uid="{00000000-0005-0000-0000-0000F2A70000}"/>
    <cellStyle name="20% - Accent1 4 5 2 4 3 6 3" xfId="43160" xr:uid="{00000000-0005-0000-0000-0000F3A70000}"/>
    <cellStyle name="20% - Accent1 4 5 2 4 3 7" xfId="43161" xr:uid="{00000000-0005-0000-0000-0000F4A70000}"/>
    <cellStyle name="20% - Accent1 4 5 2 4 3 7 2" xfId="43162" xr:uid="{00000000-0005-0000-0000-0000F5A70000}"/>
    <cellStyle name="20% - Accent1 4 5 2 4 3 8" xfId="43163" xr:uid="{00000000-0005-0000-0000-0000F6A70000}"/>
    <cellStyle name="20% - Accent1 4 5 2 4 3 8 2" xfId="43164" xr:uid="{00000000-0005-0000-0000-0000F7A70000}"/>
    <cellStyle name="20% - Accent1 4 5 2 4 3 9" xfId="43165" xr:uid="{00000000-0005-0000-0000-0000F8A70000}"/>
    <cellStyle name="20% - Accent1 4 5 2 4 4" xfId="43166" xr:uid="{00000000-0005-0000-0000-0000F9A70000}"/>
    <cellStyle name="20% - Accent1 4 5 2 4 4 2" xfId="43167" xr:uid="{00000000-0005-0000-0000-0000FAA70000}"/>
    <cellStyle name="20% - Accent1 4 5 2 4 4 2 2" xfId="43168" xr:uid="{00000000-0005-0000-0000-0000FBA70000}"/>
    <cellStyle name="20% - Accent1 4 5 2 4 4 2 2 2" xfId="43169" xr:uid="{00000000-0005-0000-0000-0000FCA70000}"/>
    <cellStyle name="20% - Accent1 4 5 2 4 4 2 3" xfId="43170" xr:uid="{00000000-0005-0000-0000-0000FDA70000}"/>
    <cellStyle name="20% - Accent1 4 5 2 4 4 3" xfId="43171" xr:uid="{00000000-0005-0000-0000-0000FEA70000}"/>
    <cellStyle name="20% - Accent1 4 5 2 4 4 3 2" xfId="43172" xr:uid="{00000000-0005-0000-0000-0000FFA70000}"/>
    <cellStyle name="20% - Accent1 4 5 2 4 4 4" xfId="43173" xr:uid="{00000000-0005-0000-0000-000000A80000}"/>
    <cellStyle name="20% - Accent1 4 5 2 4 5" xfId="43174" xr:uid="{00000000-0005-0000-0000-000001A80000}"/>
    <cellStyle name="20% - Accent1 4 5 2 4 5 2" xfId="43175" xr:uid="{00000000-0005-0000-0000-000002A80000}"/>
    <cellStyle name="20% - Accent1 4 5 2 4 5 2 2" xfId="43176" xr:uid="{00000000-0005-0000-0000-000003A80000}"/>
    <cellStyle name="20% - Accent1 4 5 2 4 5 2 2 2" xfId="43177" xr:uid="{00000000-0005-0000-0000-000004A80000}"/>
    <cellStyle name="20% - Accent1 4 5 2 4 5 2 3" xfId="43178" xr:uid="{00000000-0005-0000-0000-000005A80000}"/>
    <cellStyle name="20% - Accent1 4 5 2 4 5 3" xfId="43179" xr:uid="{00000000-0005-0000-0000-000006A80000}"/>
    <cellStyle name="20% - Accent1 4 5 2 4 5 3 2" xfId="43180" xr:uid="{00000000-0005-0000-0000-000007A80000}"/>
    <cellStyle name="20% - Accent1 4 5 2 4 5 4" xfId="43181" xr:uid="{00000000-0005-0000-0000-000008A80000}"/>
    <cellStyle name="20% - Accent1 4 5 2 4 6" xfId="43182" xr:uid="{00000000-0005-0000-0000-000009A80000}"/>
    <cellStyle name="20% - Accent1 4 5 2 4 6 2" xfId="43183" xr:uid="{00000000-0005-0000-0000-00000AA80000}"/>
    <cellStyle name="20% - Accent1 4 5 2 4 6 2 2" xfId="43184" xr:uid="{00000000-0005-0000-0000-00000BA80000}"/>
    <cellStyle name="20% - Accent1 4 5 2 4 6 2 2 2" xfId="43185" xr:uid="{00000000-0005-0000-0000-00000CA80000}"/>
    <cellStyle name="20% - Accent1 4 5 2 4 6 2 3" xfId="43186" xr:uid="{00000000-0005-0000-0000-00000DA80000}"/>
    <cellStyle name="20% - Accent1 4 5 2 4 6 3" xfId="43187" xr:uid="{00000000-0005-0000-0000-00000EA80000}"/>
    <cellStyle name="20% - Accent1 4 5 2 4 6 3 2" xfId="43188" xr:uid="{00000000-0005-0000-0000-00000FA80000}"/>
    <cellStyle name="20% - Accent1 4 5 2 4 6 4" xfId="43189" xr:uid="{00000000-0005-0000-0000-000010A80000}"/>
    <cellStyle name="20% - Accent1 4 5 2 4 7" xfId="43190" xr:uid="{00000000-0005-0000-0000-000011A80000}"/>
    <cellStyle name="20% - Accent1 4 5 2 4 7 2" xfId="43191" xr:uid="{00000000-0005-0000-0000-000012A80000}"/>
    <cellStyle name="20% - Accent1 4 5 2 4 7 2 2" xfId="43192" xr:uid="{00000000-0005-0000-0000-000013A80000}"/>
    <cellStyle name="20% - Accent1 4 5 2 4 7 3" xfId="43193" xr:uid="{00000000-0005-0000-0000-000014A80000}"/>
    <cellStyle name="20% - Accent1 4 5 2 4 8" xfId="43194" xr:uid="{00000000-0005-0000-0000-000015A80000}"/>
    <cellStyle name="20% - Accent1 4 5 2 4 8 2" xfId="43195" xr:uid="{00000000-0005-0000-0000-000016A80000}"/>
    <cellStyle name="20% - Accent1 4 5 2 4 8 2 2" xfId="43196" xr:uid="{00000000-0005-0000-0000-000017A80000}"/>
    <cellStyle name="20% - Accent1 4 5 2 4 8 3" xfId="43197" xr:uid="{00000000-0005-0000-0000-000018A80000}"/>
    <cellStyle name="20% - Accent1 4 5 2 4 9" xfId="43198" xr:uid="{00000000-0005-0000-0000-000019A80000}"/>
    <cellStyle name="20% - Accent1 4 5 2 4 9 2" xfId="43199" xr:uid="{00000000-0005-0000-0000-00001AA80000}"/>
    <cellStyle name="20% - Accent1 4 5 2 5" xfId="43200" xr:uid="{00000000-0005-0000-0000-00001BA80000}"/>
    <cellStyle name="20% - Accent1 4 5 2 5 10" xfId="43201" xr:uid="{00000000-0005-0000-0000-00001CA80000}"/>
    <cellStyle name="20% - Accent1 4 5 2 5 10 2" xfId="43202" xr:uid="{00000000-0005-0000-0000-00001DA80000}"/>
    <cellStyle name="20% - Accent1 4 5 2 5 11" xfId="43203" xr:uid="{00000000-0005-0000-0000-00001EA80000}"/>
    <cellStyle name="20% - Accent1 4 5 2 5 2" xfId="43204" xr:uid="{00000000-0005-0000-0000-00001FA80000}"/>
    <cellStyle name="20% - Accent1 4 5 2 5 2 2" xfId="43205" xr:uid="{00000000-0005-0000-0000-000020A80000}"/>
    <cellStyle name="20% - Accent1 4 5 2 5 2 2 2" xfId="43206" xr:uid="{00000000-0005-0000-0000-000021A80000}"/>
    <cellStyle name="20% - Accent1 4 5 2 5 2 2 2 2" xfId="43207" xr:uid="{00000000-0005-0000-0000-000022A80000}"/>
    <cellStyle name="20% - Accent1 4 5 2 5 2 2 2 2 2" xfId="43208" xr:uid="{00000000-0005-0000-0000-000023A80000}"/>
    <cellStyle name="20% - Accent1 4 5 2 5 2 2 2 3" xfId="43209" xr:uid="{00000000-0005-0000-0000-000024A80000}"/>
    <cellStyle name="20% - Accent1 4 5 2 5 2 2 3" xfId="43210" xr:uid="{00000000-0005-0000-0000-000025A80000}"/>
    <cellStyle name="20% - Accent1 4 5 2 5 2 2 3 2" xfId="43211" xr:uid="{00000000-0005-0000-0000-000026A80000}"/>
    <cellStyle name="20% - Accent1 4 5 2 5 2 2 4" xfId="43212" xr:uid="{00000000-0005-0000-0000-000027A80000}"/>
    <cellStyle name="20% - Accent1 4 5 2 5 2 3" xfId="43213" xr:uid="{00000000-0005-0000-0000-000028A80000}"/>
    <cellStyle name="20% - Accent1 4 5 2 5 2 3 2" xfId="43214" xr:uid="{00000000-0005-0000-0000-000029A80000}"/>
    <cellStyle name="20% - Accent1 4 5 2 5 2 3 2 2" xfId="43215" xr:uid="{00000000-0005-0000-0000-00002AA80000}"/>
    <cellStyle name="20% - Accent1 4 5 2 5 2 3 2 2 2" xfId="43216" xr:uid="{00000000-0005-0000-0000-00002BA80000}"/>
    <cellStyle name="20% - Accent1 4 5 2 5 2 3 2 3" xfId="43217" xr:uid="{00000000-0005-0000-0000-00002CA80000}"/>
    <cellStyle name="20% - Accent1 4 5 2 5 2 3 3" xfId="43218" xr:uid="{00000000-0005-0000-0000-00002DA80000}"/>
    <cellStyle name="20% - Accent1 4 5 2 5 2 3 3 2" xfId="43219" xr:uid="{00000000-0005-0000-0000-00002EA80000}"/>
    <cellStyle name="20% - Accent1 4 5 2 5 2 3 4" xfId="43220" xr:uid="{00000000-0005-0000-0000-00002FA80000}"/>
    <cellStyle name="20% - Accent1 4 5 2 5 2 4" xfId="43221" xr:uid="{00000000-0005-0000-0000-000030A80000}"/>
    <cellStyle name="20% - Accent1 4 5 2 5 2 4 2" xfId="43222" xr:uid="{00000000-0005-0000-0000-000031A80000}"/>
    <cellStyle name="20% - Accent1 4 5 2 5 2 4 2 2" xfId="43223" xr:uid="{00000000-0005-0000-0000-000032A80000}"/>
    <cellStyle name="20% - Accent1 4 5 2 5 2 4 2 2 2" xfId="43224" xr:uid="{00000000-0005-0000-0000-000033A80000}"/>
    <cellStyle name="20% - Accent1 4 5 2 5 2 4 2 3" xfId="43225" xr:uid="{00000000-0005-0000-0000-000034A80000}"/>
    <cellStyle name="20% - Accent1 4 5 2 5 2 4 3" xfId="43226" xr:uid="{00000000-0005-0000-0000-000035A80000}"/>
    <cellStyle name="20% - Accent1 4 5 2 5 2 4 3 2" xfId="43227" xr:uid="{00000000-0005-0000-0000-000036A80000}"/>
    <cellStyle name="20% - Accent1 4 5 2 5 2 4 4" xfId="43228" xr:uid="{00000000-0005-0000-0000-000037A80000}"/>
    <cellStyle name="20% - Accent1 4 5 2 5 2 5" xfId="43229" xr:uid="{00000000-0005-0000-0000-000038A80000}"/>
    <cellStyle name="20% - Accent1 4 5 2 5 2 5 2" xfId="43230" xr:uid="{00000000-0005-0000-0000-000039A80000}"/>
    <cellStyle name="20% - Accent1 4 5 2 5 2 5 2 2" xfId="43231" xr:uid="{00000000-0005-0000-0000-00003AA80000}"/>
    <cellStyle name="20% - Accent1 4 5 2 5 2 5 3" xfId="43232" xr:uid="{00000000-0005-0000-0000-00003BA80000}"/>
    <cellStyle name="20% - Accent1 4 5 2 5 2 6" xfId="43233" xr:uid="{00000000-0005-0000-0000-00003CA80000}"/>
    <cellStyle name="20% - Accent1 4 5 2 5 2 6 2" xfId="43234" xr:uid="{00000000-0005-0000-0000-00003DA80000}"/>
    <cellStyle name="20% - Accent1 4 5 2 5 2 6 2 2" xfId="43235" xr:uid="{00000000-0005-0000-0000-00003EA80000}"/>
    <cellStyle name="20% - Accent1 4 5 2 5 2 6 3" xfId="43236" xr:uid="{00000000-0005-0000-0000-00003FA80000}"/>
    <cellStyle name="20% - Accent1 4 5 2 5 2 7" xfId="43237" xr:uid="{00000000-0005-0000-0000-000040A80000}"/>
    <cellStyle name="20% - Accent1 4 5 2 5 2 7 2" xfId="43238" xr:uid="{00000000-0005-0000-0000-000041A80000}"/>
    <cellStyle name="20% - Accent1 4 5 2 5 2 8" xfId="43239" xr:uid="{00000000-0005-0000-0000-000042A80000}"/>
    <cellStyle name="20% - Accent1 4 5 2 5 2 8 2" xfId="43240" xr:uid="{00000000-0005-0000-0000-000043A80000}"/>
    <cellStyle name="20% - Accent1 4 5 2 5 2 9" xfId="43241" xr:uid="{00000000-0005-0000-0000-000044A80000}"/>
    <cellStyle name="20% - Accent1 4 5 2 5 3" xfId="43242" xr:uid="{00000000-0005-0000-0000-000045A80000}"/>
    <cellStyle name="20% - Accent1 4 5 2 5 3 2" xfId="43243" xr:uid="{00000000-0005-0000-0000-000046A80000}"/>
    <cellStyle name="20% - Accent1 4 5 2 5 3 2 2" xfId="43244" xr:uid="{00000000-0005-0000-0000-000047A80000}"/>
    <cellStyle name="20% - Accent1 4 5 2 5 3 2 2 2" xfId="43245" xr:uid="{00000000-0005-0000-0000-000048A80000}"/>
    <cellStyle name="20% - Accent1 4 5 2 5 3 2 2 2 2" xfId="43246" xr:uid="{00000000-0005-0000-0000-000049A80000}"/>
    <cellStyle name="20% - Accent1 4 5 2 5 3 2 2 3" xfId="43247" xr:uid="{00000000-0005-0000-0000-00004AA80000}"/>
    <cellStyle name="20% - Accent1 4 5 2 5 3 2 3" xfId="43248" xr:uid="{00000000-0005-0000-0000-00004BA80000}"/>
    <cellStyle name="20% - Accent1 4 5 2 5 3 2 3 2" xfId="43249" xr:uid="{00000000-0005-0000-0000-00004CA80000}"/>
    <cellStyle name="20% - Accent1 4 5 2 5 3 2 4" xfId="43250" xr:uid="{00000000-0005-0000-0000-00004DA80000}"/>
    <cellStyle name="20% - Accent1 4 5 2 5 3 3" xfId="43251" xr:uid="{00000000-0005-0000-0000-00004EA80000}"/>
    <cellStyle name="20% - Accent1 4 5 2 5 3 3 2" xfId="43252" xr:uid="{00000000-0005-0000-0000-00004FA80000}"/>
    <cellStyle name="20% - Accent1 4 5 2 5 3 3 2 2" xfId="43253" xr:uid="{00000000-0005-0000-0000-000050A80000}"/>
    <cellStyle name="20% - Accent1 4 5 2 5 3 3 2 2 2" xfId="43254" xr:uid="{00000000-0005-0000-0000-000051A80000}"/>
    <cellStyle name="20% - Accent1 4 5 2 5 3 3 2 3" xfId="43255" xr:uid="{00000000-0005-0000-0000-000052A80000}"/>
    <cellStyle name="20% - Accent1 4 5 2 5 3 3 3" xfId="43256" xr:uid="{00000000-0005-0000-0000-000053A80000}"/>
    <cellStyle name="20% - Accent1 4 5 2 5 3 3 3 2" xfId="43257" xr:uid="{00000000-0005-0000-0000-000054A80000}"/>
    <cellStyle name="20% - Accent1 4 5 2 5 3 3 4" xfId="43258" xr:uid="{00000000-0005-0000-0000-000055A80000}"/>
    <cellStyle name="20% - Accent1 4 5 2 5 3 4" xfId="43259" xr:uid="{00000000-0005-0000-0000-000056A80000}"/>
    <cellStyle name="20% - Accent1 4 5 2 5 3 4 2" xfId="43260" xr:uid="{00000000-0005-0000-0000-000057A80000}"/>
    <cellStyle name="20% - Accent1 4 5 2 5 3 4 2 2" xfId="43261" xr:uid="{00000000-0005-0000-0000-000058A80000}"/>
    <cellStyle name="20% - Accent1 4 5 2 5 3 4 2 2 2" xfId="43262" xr:uid="{00000000-0005-0000-0000-000059A80000}"/>
    <cellStyle name="20% - Accent1 4 5 2 5 3 4 2 3" xfId="43263" xr:uid="{00000000-0005-0000-0000-00005AA80000}"/>
    <cellStyle name="20% - Accent1 4 5 2 5 3 4 3" xfId="43264" xr:uid="{00000000-0005-0000-0000-00005BA80000}"/>
    <cellStyle name="20% - Accent1 4 5 2 5 3 4 3 2" xfId="43265" xr:uid="{00000000-0005-0000-0000-00005CA80000}"/>
    <cellStyle name="20% - Accent1 4 5 2 5 3 4 4" xfId="43266" xr:uid="{00000000-0005-0000-0000-00005DA80000}"/>
    <cellStyle name="20% - Accent1 4 5 2 5 3 5" xfId="43267" xr:uid="{00000000-0005-0000-0000-00005EA80000}"/>
    <cellStyle name="20% - Accent1 4 5 2 5 3 5 2" xfId="43268" xr:uid="{00000000-0005-0000-0000-00005FA80000}"/>
    <cellStyle name="20% - Accent1 4 5 2 5 3 5 2 2" xfId="43269" xr:uid="{00000000-0005-0000-0000-000060A80000}"/>
    <cellStyle name="20% - Accent1 4 5 2 5 3 5 3" xfId="43270" xr:uid="{00000000-0005-0000-0000-000061A80000}"/>
    <cellStyle name="20% - Accent1 4 5 2 5 3 6" xfId="43271" xr:uid="{00000000-0005-0000-0000-000062A80000}"/>
    <cellStyle name="20% - Accent1 4 5 2 5 3 6 2" xfId="43272" xr:uid="{00000000-0005-0000-0000-000063A80000}"/>
    <cellStyle name="20% - Accent1 4 5 2 5 3 6 2 2" xfId="43273" xr:uid="{00000000-0005-0000-0000-000064A80000}"/>
    <cellStyle name="20% - Accent1 4 5 2 5 3 6 3" xfId="43274" xr:uid="{00000000-0005-0000-0000-000065A80000}"/>
    <cellStyle name="20% - Accent1 4 5 2 5 3 7" xfId="43275" xr:uid="{00000000-0005-0000-0000-000066A80000}"/>
    <cellStyle name="20% - Accent1 4 5 2 5 3 7 2" xfId="43276" xr:uid="{00000000-0005-0000-0000-000067A80000}"/>
    <cellStyle name="20% - Accent1 4 5 2 5 3 8" xfId="43277" xr:uid="{00000000-0005-0000-0000-000068A80000}"/>
    <cellStyle name="20% - Accent1 4 5 2 5 3 8 2" xfId="43278" xr:uid="{00000000-0005-0000-0000-000069A80000}"/>
    <cellStyle name="20% - Accent1 4 5 2 5 3 9" xfId="43279" xr:uid="{00000000-0005-0000-0000-00006AA80000}"/>
    <cellStyle name="20% - Accent1 4 5 2 5 4" xfId="43280" xr:uid="{00000000-0005-0000-0000-00006BA80000}"/>
    <cellStyle name="20% - Accent1 4 5 2 5 4 2" xfId="43281" xr:uid="{00000000-0005-0000-0000-00006CA80000}"/>
    <cellStyle name="20% - Accent1 4 5 2 5 4 2 2" xfId="43282" xr:uid="{00000000-0005-0000-0000-00006DA80000}"/>
    <cellStyle name="20% - Accent1 4 5 2 5 4 2 2 2" xfId="43283" xr:uid="{00000000-0005-0000-0000-00006EA80000}"/>
    <cellStyle name="20% - Accent1 4 5 2 5 4 2 3" xfId="43284" xr:uid="{00000000-0005-0000-0000-00006FA80000}"/>
    <cellStyle name="20% - Accent1 4 5 2 5 4 3" xfId="43285" xr:uid="{00000000-0005-0000-0000-000070A80000}"/>
    <cellStyle name="20% - Accent1 4 5 2 5 4 3 2" xfId="43286" xr:uid="{00000000-0005-0000-0000-000071A80000}"/>
    <cellStyle name="20% - Accent1 4 5 2 5 4 4" xfId="43287" xr:uid="{00000000-0005-0000-0000-000072A80000}"/>
    <cellStyle name="20% - Accent1 4 5 2 5 5" xfId="43288" xr:uid="{00000000-0005-0000-0000-000073A80000}"/>
    <cellStyle name="20% - Accent1 4 5 2 5 5 2" xfId="43289" xr:uid="{00000000-0005-0000-0000-000074A80000}"/>
    <cellStyle name="20% - Accent1 4 5 2 5 5 2 2" xfId="43290" xr:uid="{00000000-0005-0000-0000-000075A80000}"/>
    <cellStyle name="20% - Accent1 4 5 2 5 5 2 2 2" xfId="43291" xr:uid="{00000000-0005-0000-0000-000076A80000}"/>
    <cellStyle name="20% - Accent1 4 5 2 5 5 2 3" xfId="43292" xr:uid="{00000000-0005-0000-0000-000077A80000}"/>
    <cellStyle name="20% - Accent1 4 5 2 5 5 3" xfId="43293" xr:uid="{00000000-0005-0000-0000-000078A80000}"/>
    <cellStyle name="20% - Accent1 4 5 2 5 5 3 2" xfId="43294" xr:uid="{00000000-0005-0000-0000-000079A80000}"/>
    <cellStyle name="20% - Accent1 4 5 2 5 5 4" xfId="43295" xr:uid="{00000000-0005-0000-0000-00007AA80000}"/>
    <cellStyle name="20% - Accent1 4 5 2 5 6" xfId="43296" xr:uid="{00000000-0005-0000-0000-00007BA80000}"/>
    <cellStyle name="20% - Accent1 4 5 2 5 6 2" xfId="43297" xr:uid="{00000000-0005-0000-0000-00007CA80000}"/>
    <cellStyle name="20% - Accent1 4 5 2 5 6 2 2" xfId="43298" xr:uid="{00000000-0005-0000-0000-00007DA80000}"/>
    <cellStyle name="20% - Accent1 4 5 2 5 6 2 2 2" xfId="43299" xr:uid="{00000000-0005-0000-0000-00007EA80000}"/>
    <cellStyle name="20% - Accent1 4 5 2 5 6 2 3" xfId="43300" xr:uid="{00000000-0005-0000-0000-00007FA80000}"/>
    <cellStyle name="20% - Accent1 4 5 2 5 6 3" xfId="43301" xr:uid="{00000000-0005-0000-0000-000080A80000}"/>
    <cellStyle name="20% - Accent1 4 5 2 5 6 3 2" xfId="43302" xr:uid="{00000000-0005-0000-0000-000081A80000}"/>
    <cellStyle name="20% - Accent1 4 5 2 5 6 4" xfId="43303" xr:uid="{00000000-0005-0000-0000-000082A80000}"/>
    <cellStyle name="20% - Accent1 4 5 2 5 7" xfId="43304" xr:uid="{00000000-0005-0000-0000-000083A80000}"/>
    <cellStyle name="20% - Accent1 4 5 2 5 7 2" xfId="43305" xr:uid="{00000000-0005-0000-0000-000084A80000}"/>
    <cellStyle name="20% - Accent1 4 5 2 5 7 2 2" xfId="43306" xr:uid="{00000000-0005-0000-0000-000085A80000}"/>
    <cellStyle name="20% - Accent1 4 5 2 5 7 3" xfId="43307" xr:uid="{00000000-0005-0000-0000-000086A80000}"/>
    <cellStyle name="20% - Accent1 4 5 2 5 8" xfId="43308" xr:uid="{00000000-0005-0000-0000-000087A80000}"/>
    <cellStyle name="20% - Accent1 4 5 2 5 8 2" xfId="43309" xr:uid="{00000000-0005-0000-0000-000088A80000}"/>
    <cellStyle name="20% - Accent1 4 5 2 5 8 2 2" xfId="43310" xr:uid="{00000000-0005-0000-0000-000089A80000}"/>
    <cellStyle name="20% - Accent1 4 5 2 5 8 3" xfId="43311" xr:uid="{00000000-0005-0000-0000-00008AA80000}"/>
    <cellStyle name="20% - Accent1 4 5 2 5 9" xfId="43312" xr:uid="{00000000-0005-0000-0000-00008BA80000}"/>
    <cellStyle name="20% - Accent1 4 5 2 5 9 2" xfId="43313" xr:uid="{00000000-0005-0000-0000-00008CA80000}"/>
    <cellStyle name="20% - Accent1 4 5 2 6" xfId="43314" xr:uid="{00000000-0005-0000-0000-00008DA80000}"/>
    <cellStyle name="20% - Accent1 4 5 2 6 2" xfId="43315" xr:uid="{00000000-0005-0000-0000-00008EA80000}"/>
    <cellStyle name="20% - Accent1 4 5 2 6 2 2" xfId="43316" xr:uid="{00000000-0005-0000-0000-00008FA80000}"/>
    <cellStyle name="20% - Accent1 4 5 2 6 2 2 2" xfId="43317" xr:uid="{00000000-0005-0000-0000-000090A80000}"/>
    <cellStyle name="20% - Accent1 4 5 2 6 2 2 2 2" xfId="43318" xr:uid="{00000000-0005-0000-0000-000091A80000}"/>
    <cellStyle name="20% - Accent1 4 5 2 6 2 2 3" xfId="43319" xr:uid="{00000000-0005-0000-0000-000092A80000}"/>
    <cellStyle name="20% - Accent1 4 5 2 6 2 3" xfId="43320" xr:uid="{00000000-0005-0000-0000-000093A80000}"/>
    <cellStyle name="20% - Accent1 4 5 2 6 2 3 2" xfId="43321" xr:uid="{00000000-0005-0000-0000-000094A80000}"/>
    <cellStyle name="20% - Accent1 4 5 2 6 2 4" xfId="43322" xr:uid="{00000000-0005-0000-0000-000095A80000}"/>
    <cellStyle name="20% - Accent1 4 5 2 6 3" xfId="43323" xr:uid="{00000000-0005-0000-0000-000096A80000}"/>
    <cellStyle name="20% - Accent1 4 5 2 6 3 2" xfId="43324" xr:uid="{00000000-0005-0000-0000-000097A80000}"/>
    <cellStyle name="20% - Accent1 4 5 2 6 3 2 2" xfId="43325" xr:uid="{00000000-0005-0000-0000-000098A80000}"/>
    <cellStyle name="20% - Accent1 4 5 2 6 3 2 2 2" xfId="43326" xr:uid="{00000000-0005-0000-0000-000099A80000}"/>
    <cellStyle name="20% - Accent1 4 5 2 6 3 2 3" xfId="43327" xr:uid="{00000000-0005-0000-0000-00009AA80000}"/>
    <cellStyle name="20% - Accent1 4 5 2 6 3 3" xfId="43328" xr:uid="{00000000-0005-0000-0000-00009BA80000}"/>
    <cellStyle name="20% - Accent1 4 5 2 6 3 3 2" xfId="43329" xr:uid="{00000000-0005-0000-0000-00009CA80000}"/>
    <cellStyle name="20% - Accent1 4 5 2 6 3 4" xfId="43330" xr:uid="{00000000-0005-0000-0000-00009DA80000}"/>
    <cellStyle name="20% - Accent1 4 5 2 6 4" xfId="43331" xr:uid="{00000000-0005-0000-0000-00009EA80000}"/>
    <cellStyle name="20% - Accent1 4 5 2 6 4 2" xfId="43332" xr:uid="{00000000-0005-0000-0000-00009FA80000}"/>
    <cellStyle name="20% - Accent1 4 5 2 6 4 2 2" xfId="43333" xr:uid="{00000000-0005-0000-0000-0000A0A80000}"/>
    <cellStyle name="20% - Accent1 4 5 2 6 4 2 2 2" xfId="43334" xr:uid="{00000000-0005-0000-0000-0000A1A80000}"/>
    <cellStyle name="20% - Accent1 4 5 2 6 4 2 3" xfId="43335" xr:uid="{00000000-0005-0000-0000-0000A2A80000}"/>
    <cellStyle name="20% - Accent1 4 5 2 6 4 3" xfId="43336" xr:uid="{00000000-0005-0000-0000-0000A3A80000}"/>
    <cellStyle name="20% - Accent1 4 5 2 6 4 3 2" xfId="43337" xr:uid="{00000000-0005-0000-0000-0000A4A80000}"/>
    <cellStyle name="20% - Accent1 4 5 2 6 4 4" xfId="43338" xr:uid="{00000000-0005-0000-0000-0000A5A80000}"/>
    <cellStyle name="20% - Accent1 4 5 2 6 5" xfId="43339" xr:uid="{00000000-0005-0000-0000-0000A6A80000}"/>
    <cellStyle name="20% - Accent1 4 5 2 6 5 2" xfId="43340" xr:uid="{00000000-0005-0000-0000-0000A7A80000}"/>
    <cellStyle name="20% - Accent1 4 5 2 6 5 2 2" xfId="43341" xr:uid="{00000000-0005-0000-0000-0000A8A80000}"/>
    <cellStyle name="20% - Accent1 4 5 2 6 5 3" xfId="43342" xr:uid="{00000000-0005-0000-0000-0000A9A80000}"/>
    <cellStyle name="20% - Accent1 4 5 2 6 6" xfId="43343" xr:uid="{00000000-0005-0000-0000-0000AAA80000}"/>
    <cellStyle name="20% - Accent1 4 5 2 6 6 2" xfId="43344" xr:uid="{00000000-0005-0000-0000-0000ABA80000}"/>
    <cellStyle name="20% - Accent1 4 5 2 6 6 2 2" xfId="43345" xr:uid="{00000000-0005-0000-0000-0000ACA80000}"/>
    <cellStyle name="20% - Accent1 4 5 2 6 6 3" xfId="43346" xr:uid="{00000000-0005-0000-0000-0000ADA80000}"/>
    <cellStyle name="20% - Accent1 4 5 2 6 7" xfId="43347" xr:uid="{00000000-0005-0000-0000-0000AEA80000}"/>
    <cellStyle name="20% - Accent1 4 5 2 6 7 2" xfId="43348" xr:uid="{00000000-0005-0000-0000-0000AFA80000}"/>
    <cellStyle name="20% - Accent1 4 5 2 6 8" xfId="43349" xr:uid="{00000000-0005-0000-0000-0000B0A80000}"/>
    <cellStyle name="20% - Accent1 4 5 2 6 8 2" xfId="43350" xr:uid="{00000000-0005-0000-0000-0000B1A80000}"/>
    <cellStyle name="20% - Accent1 4 5 2 6 9" xfId="43351" xr:uid="{00000000-0005-0000-0000-0000B2A80000}"/>
    <cellStyle name="20% - Accent1 4 5 2 7" xfId="43352" xr:uid="{00000000-0005-0000-0000-0000B3A80000}"/>
    <cellStyle name="20% - Accent1 4 5 2 7 2" xfId="43353" xr:uid="{00000000-0005-0000-0000-0000B4A80000}"/>
    <cellStyle name="20% - Accent1 4 5 2 7 2 2" xfId="43354" xr:uid="{00000000-0005-0000-0000-0000B5A80000}"/>
    <cellStyle name="20% - Accent1 4 5 2 7 2 2 2" xfId="43355" xr:uid="{00000000-0005-0000-0000-0000B6A80000}"/>
    <cellStyle name="20% - Accent1 4 5 2 7 2 2 2 2" xfId="43356" xr:uid="{00000000-0005-0000-0000-0000B7A80000}"/>
    <cellStyle name="20% - Accent1 4 5 2 7 2 2 3" xfId="43357" xr:uid="{00000000-0005-0000-0000-0000B8A80000}"/>
    <cellStyle name="20% - Accent1 4 5 2 7 2 3" xfId="43358" xr:uid="{00000000-0005-0000-0000-0000B9A80000}"/>
    <cellStyle name="20% - Accent1 4 5 2 7 2 3 2" xfId="43359" xr:uid="{00000000-0005-0000-0000-0000BAA80000}"/>
    <cellStyle name="20% - Accent1 4 5 2 7 2 4" xfId="43360" xr:uid="{00000000-0005-0000-0000-0000BBA80000}"/>
    <cellStyle name="20% - Accent1 4 5 2 7 3" xfId="43361" xr:uid="{00000000-0005-0000-0000-0000BCA80000}"/>
    <cellStyle name="20% - Accent1 4 5 2 7 3 2" xfId="43362" xr:uid="{00000000-0005-0000-0000-0000BDA80000}"/>
    <cellStyle name="20% - Accent1 4 5 2 7 3 2 2" xfId="43363" xr:uid="{00000000-0005-0000-0000-0000BEA80000}"/>
    <cellStyle name="20% - Accent1 4 5 2 7 3 2 2 2" xfId="43364" xr:uid="{00000000-0005-0000-0000-0000BFA80000}"/>
    <cellStyle name="20% - Accent1 4 5 2 7 3 2 3" xfId="43365" xr:uid="{00000000-0005-0000-0000-0000C0A80000}"/>
    <cellStyle name="20% - Accent1 4 5 2 7 3 3" xfId="43366" xr:uid="{00000000-0005-0000-0000-0000C1A80000}"/>
    <cellStyle name="20% - Accent1 4 5 2 7 3 3 2" xfId="43367" xr:uid="{00000000-0005-0000-0000-0000C2A80000}"/>
    <cellStyle name="20% - Accent1 4 5 2 7 3 4" xfId="43368" xr:uid="{00000000-0005-0000-0000-0000C3A80000}"/>
    <cellStyle name="20% - Accent1 4 5 2 7 4" xfId="43369" xr:uid="{00000000-0005-0000-0000-0000C4A80000}"/>
    <cellStyle name="20% - Accent1 4 5 2 7 4 2" xfId="43370" xr:uid="{00000000-0005-0000-0000-0000C5A80000}"/>
    <cellStyle name="20% - Accent1 4 5 2 7 4 2 2" xfId="43371" xr:uid="{00000000-0005-0000-0000-0000C6A80000}"/>
    <cellStyle name="20% - Accent1 4 5 2 7 4 2 2 2" xfId="43372" xr:uid="{00000000-0005-0000-0000-0000C7A80000}"/>
    <cellStyle name="20% - Accent1 4 5 2 7 4 2 3" xfId="43373" xr:uid="{00000000-0005-0000-0000-0000C8A80000}"/>
    <cellStyle name="20% - Accent1 4 5 2 7 4 3" xfId="43374" xr:uid="{00000000-0005-0000-0000-0000C9A80000}"/>
    <cellStyle name="20% - Accent1 4 5 2 7 4 3 2" xfId="43375" xr:uid="{00000000-0005-0000-0000-0000CAA80000}"/>
    <cellStyle name="20% - Accent1 4 5 2 7 4 4" xfId="43376" xr:uid="{00000000-0005-0000-0000-0000CBA80000}"/>
    <cellStyle name="20% - Accent1 4 5 2 7 5" xfId="43377" xr:uid="{00000000-0005-0000-0000-0000CCA80000}"/>
    <cellStyle name="20% - Accent1 4 5 2 7 5 2" xfId="43378" xr:uid="{00000000-0005-0000-0000-0000CDA80000}"/>
    <cellStyle name="20% - Accent1 4 5 2 7 5 2 2" xfId="43379" xr:uid="{00000000-0005-0000-0000-0000CEA80000}"/>
    <cellStyle name="20% - Accent1 4 5 2 7 5 3" xfId="43380" xr:uid="{00000000-0005-0000-0000-0000CFA80000}"/>
    <cellStyle name="20% - Accent1 4 5 2 7 6" xfId="43381" xr:uid="{00000000-0005-0000-0000-0000D0A80000}"/>
    <cellStyle name="20% - Accent1 4 5 2 7 6 2" xfId="43382" xr:uid="{00000000-0005-0000-0000-0000D1A80000}"/>
    <cellStyle name="20% - Accent1 4 5 2 7 6 2 2" xfId="43383" xr:uid="{00000000-0005-0000-0000-0000D2A80000}"/>
    <cellStyle name="20% - Accent1 4 5 2 7 6 3" xfId="43384" xr:uid="{00000000-0005-0000-0000-0000D3A80000}"/>
    <cellStyle name="20% - Accent1 4 5 2 7 7" xfId="43385" xr:uid="{00000000-0005-0000-0000-0000D4A80000}"/>
    <cellStyle name="20% - Accent1 4 5 2 7 7 2" xfId="43386" xr:uid="{00000000-0005-0000-0000-0000D5A80000}"/>
    <cellStyle name="20% - Accent1 4 5 2 7 8" xfId="43387" xr:uid="{00000000-0005-0000-0000-0000D6A80000}"/>
    <cellStyle name="20% - Accent1 4 5 2 7 8 2" xfId="43388" xr:uid="{00000000-0005-0000-0000-0000D7A80000}"/>
    <cellStyle name="20% - Accent1 4 5 2 7 9" xfId="43389" xr:uid="{00000000-0005-0000-0000-0000D8A80000}"/>
    <cellStyle name="20% - Accent1 4 5 2 8" xfId="43390" xr:uid="{00000000-0005-0000-0000-0000D9A80000}"/>
    <cellStyle name="20% - Accent1 4 5 2 8 2" xfId="43391" xr:uid="{00000000-0005-0000-0000-0000DAA80000}"/>
    <cellStyle name="20% - Accent1 4 5 2 8 2 2" xfId="43392" xr:uid="{00000000-0005-0000-0000-0000DBA80000}"/>
    <cellStyle name="20% - Accent1 4 5 2 8 2 2 2" xfId="43393" xr:uid="{00000000-0005-0000-0000-0000DCA80000}"/>
    <cellStyle name="20% - Accent1 4 5 2 8 2 3" xfId="43394" xr:uid="{00000000-0005-0000-0000-0000DDA80000}"/>
    <cellStyle name="20% - Accent1 4 5 2 8 3" xfId="43395" xr:uid="{00000000-0005-0000-0000-0000DEA80000}"/>
    <cellStyle name="20% - Accent1 4 5 2 8 3 2" xfId="43396" xr:uid="{00000000-0005-0000-0000-0000DFA80000}"/>
    <cellStyle name="20% - Accent1 4 5 2 8 4" xfId="43397" xr:uid="{00000000-0005-0000-0000-0000E0A80000}"/>
    <cellStyle name="20% - Accent1 4 5 2 9" xfId="43398" xr:uid="{00000000-0005-0000-0000-0000E1A80000}"/>
    <cellStyle name="20% - Accent1 4 5 2 9 2" xfId="43399" xr:uid="{00000000-0005-0000-0000-0000E2A80000}"/>
    <cellStyle name="20% - Accent1 4 5 2 9 2 2" xfId="43400" xr:uid="{00000000-0005-0000-0000-0000E3A80000}"/>
    <cellStyle name="20% - Accent1 4 5 2 9 2 2 2" xfId="43401" xr:uid="{00000000-0005-0000-0000-0000E4A80000}"/>
    <cellStyle name="20% - Accent1 4 5 2 9 2 3" xfId="43402" xr:uid="{00000000-0005-0000-0000-0000E5A80000}"/>
    <cellStyle name="20% - Accent1 4 5 2 9 3" xfId="43403" xr:uid="{00000000-0005-0000-0000-0000E6A80000}"/>
    <cellStyle name="20% - Accent1 4 5 2 9 3 2" xfId="43404" xr:uid="{00000000-0005-0000-0000-0000E7A80000}"/>
    <cellStyle name="20% - Accent1 4 5 2 9 4" xfId="43405" xr:uid="{00000000-0005-0000-0000-0000E8A80000}"/>
    <cellStyle name="20% - Accent1 4 5 3" xfId="43406" xr:uid="{00000000-0005-0000-0000-0000E9A80000}"/>
    <cellStyle name="20% - Accent1 4 5 3 10" xfId="43407" xr:uid="{00000000-0005-0000-0000-0000EAA80000}"/>
    <cellStyle name="20% - Accent1 4 5 3 10 2" xfId="43408" xr:uid="{00000000-0005-0000-0000-0000EBA80000}"/>
    <cellStyle name="20% - Accent1 4 5 3 10 2 2" xfId="43409" xr:uid="{00000000-0005-0000-0000-0000ECA80000}"/>
    <cellStyle name="20% - Accent1 4 5 3 10 3" xfId="43410" xr:uid="{00000000-0005-0000-0000-0000EDA80000}"/>
    <cellStyle name="20% - Accent1 4 5 3 11" xfId="43411" xr:uid="{00000000-0005-0000-0000-0000EEA80000}"/>
    <cellStyle name="20% - Accent1 4 5 3 11 2" xfId="43412" xr:uid="{00000000-0005-0000-0000-0000EFA80000}"/>
    <cellStyle name="20% - Accent1 4 5 3 11 2 2" xfId="43413" xr:uid="{00000000-0005-0000-0000-0000F0A80000}"/>
    <cellStyle name="20% - Accent1 4 5 3 11 3" xfId="43414" xr:uid="{00000000-0005-0000-0000-0000F1A80000}"/>
    <cellStyle name="20% - Accent1 4 5 3 12" xfId="43415" xr:uid="{00000000-0005-0000-0000-0000F2A80000}"/>
    <cellStyle name="20% - Accent1 4 5 3 12 2" xfId="43416" xr:uid="{00000000-0005-0000-0000-0000F3A80000}"/>
    <cellStyle name="20% - Accent1 4 5 3 13" xfId="43417" xr:uid="{00000000-0005-0000-0000-0000F4A80000}"/>
    <cellStyle name="20% - Accent1 4 5 3 13 2" xfId="43418" xr:uid="{00000000-0005-0000-0000-0000F5A80000}"/>
    <cellStyle name="20% - Accent1 4 5 3 14" xfId="43419" xr:uid="{00000000-0005-0000-0000-0000F6A80000}"/>
    <cellStyle name="20% - Accent1 4 5 3 2" xfId="43420" xr:uid="{00000000-0005-0000-0000-0000F7A80000}"/>
    <cellStyle name="20% - Accent1 4 5 3 2 10" xfId="43421" xr:uid="{00000000-0005-0000-0000-0000F8A80000}"/>
    <cellStyle name="20% - Accent1 4 5 3 2 10 2" xfId="43422" xr:uid="{00000000-0005-0000-0000-0000F9A80000}"/>
    <cellStyle name="20% - Accent1 4 5 3 2 11" xfId="43423" xr:uid="{00000000-0005-0000-0000-0000FAA80000}"/>
    <cellStyle name="20% - Accent1 4 5 3 2 2" xfId="43424" xr:uid="{00000000-0005-0000-0000-0000FBA80000}"/>
    <cellStyle name="20% - Accent1 4 5 3 2 2 2" xfId="43425" xr:uid="{00000000-0005-0000-0000-0000FCA80000}"/>
    <cellStyle name="20% - Accent1 4 5 3 2 2 2 2" xfId="43426" xr:uid="{00000000-0005-0000-0000-0000FDA80000}"/>
    <cellStyle name="20% - Accent1 4 5 3 2 2 2 2 2" xfId="43427" xr:uid="{00000000-0005-0000-0000-0000FEA80000}"/>
    <cellStyle name="20% - Accent1 4 5 3 2 2 2 2 2 2" xfId="43428" xr:uid="{00000000-0005-0000-0000-0000FFA80000}"/>
    <cellStyle name="20% - Accent1 4 5 3 2 2 2 2 3" xfId="43429" xr:uid="{00000000-0005-0000-0000-000000A90000}"/>
    <cellStyle name="20% - Accent1 4 5 3 2 2 2 3" xfId="43430" xr:uid="{00000000-0005-0000-0000-000001A90000}"/>
    <cellStyle name="20% - Accent1 4 5 3 2 2 2 3 2" xfId="43431" xr:uid="{00000000-0005-0000-0000-000002A90000}"/>
    <cellStyle name="20% - Accent1 4 5 3 2 2 2 4" xfId="43432" xr:uid="{00000000-0005-0000-0000-000003A90000}"/>
    <cellStyle name="20% - Accent1 4 5 3 2 2 3" xfId="43433" xr:uid="{00000000-0005-0000-0000-000004A90000}"/>
    <cellStyle name="20% - Accent1 4 5 3 2 2 3 2" xfId="43434" xr:uid="{00000000-0005-0000-0000-000005A90000}"/>
    <cellStyle name="20% - Accent1 4 5 3 2 2 3 2 2" xfId="43435" xr:uid="{00000000-0005-0000-0000-000006A90000}"/>
    <cellStyle name="20% - Accent1 4 5 3 2 2 3 2 2 2" xfId="43436" xr:uid="{00000000-0005-0000-0000-000007A90000}"/>
    <cellStyle name="20% - Accent1 4 5 3 2 2 3 2 3" xfId="43437" xr:uid="{00000000-0005-0000-0000-000008A90000}"/>
    <cellStyle name="20% - Accent1 4 5 3 2 2 3 3" xfId="43438" xr:uid="{00000000-0005-0000-0000-000009A90000}"/>
    <cellStyle name="20% - Accent1 4 5 3 2 2 3 3 2" xfId="43439" xr:uid="{00000000-0005-0000-0000-00000AA90000}"/>
    <cellStyle name="20% - Accent1 4 5 3 2 2 3 4" xfId="43440" xr:uid="{00000000-0005-0000-0000-00000BA90000}"/>
    <cellStyle name="20% - Accent1 4 5 3 2 2 4" xfId="43441" xr:uid="{00000000-0005-0000-0000-00000CA90000}"/>
    <cellStyle name="20% - Accent1 4 5 3 2 2 4 2" xfId="43442" xr:uid="{00000000-0005-0000-0000-00000DA90000}"/>
    <cellStyle name="20% - Accent1 4 5 3 2 2 4 2 2" xfId="43443" xr:uid="{00000000-0005-0000-0000-00000EA90000}"/>
    <cellStyle name="20% - Accent1 4 5 3 2 2 4 2 2 2" xfId="43444" xr:uid="{00000000-0005-0000-0000-00000FA90000}"/>
    <cellStyle name="20% - Accent1 4 5 3 2 2 4 2 3" xfId="43445" xr:uid="{00000000-0005-0000-0000-000010A90000}"/>
    <cellStyle name="20% - Accent1 4 5 3 2 2 4 3" xfId="43446" xr:uid="{00000000-0005-0000-0000-000011A90000}"/>
    <cellStyle name="20% - Accent1 4 5 3 2 2 4 3 2" xfId="43447" xr:uid="{00000000-0005-0000-0000-000012A90000}"/>
    <cellStyle name="20% - Accent1 4 5 3 2 2 4 4" xfId="43448" xr:uid="{00000000-0005-0000-0000-000013A90000}"/>
    <cellStyle name="20% - Accent1 4 5 3 2 2 5" xfId="43449" xr:uid="{00000000-0005-0000-0000-000014A90000}"/>
    <cellStyle name="20% - Accent1 4 5 3 2 2 5 2" xfId="43450" xr:uid="{00000000-0005-0000-0000-000015A90000}"/>
    <cellStyle name="20% - Accent1 4 5 3 2 2 5 2 2" xfId="43451" xr:uid="{00000000-0005-0000-0000-000016A90000}"/>
    <cellStyle name="20% - Accent1 4 5 3 2 2 5 3" xfId="43452" xr:uid="{00000000-0005-0000-0000-000017A90000}"/>
    <cellStyle name="20% - Accent1 4 5 3 2 2 6" xfId="43453" xr:uid="{00000000-0005-0000-0000-000018A90000}"/>
    <cellStyle name="20% - Accent1 4 5 3 2 2 6 2" xfId="43454" xr:uid="{00000000-0005-0000-0000-000019A90000}"/>
    <cellStyle name="20% - Accent1 4 5 3 2 2 6 2 2" xfId="43455" xr:uid="{00000000-0005-0000-0000-00001AA90000}"/>
    <cellStyle name="20% - Accent1 4 5 3 2 2 6 3" xfId="43456" xr:uid="{00000000-0005-0000-0000-00001BA90000}"/>
    <cellStyle name="20% - Accent1 4 5 3 2 2 7" xfId="43457" xr:uid="{00000000-0005-0000-0000-00001CA90000}"/>
    <cellStyle name="20% - Accent1 4 5 3 2 2 7 2" xfId="43458" xr:uid="{00000000-0005-0000-0000-00001DA90000}"/>
    <cellStyle name="20% - Accent1 4 5 3 2 2 8" xfId="43459" xr:uid="{00000000-0005-0000-0000-00001EA90000}"/>
    <cellStyle name="20% - Accent1 4 5 3 2 2 8 2" xfId="43460" xr:uid="{00000000-0005-0000-0000-00001FA90000}"/>
    <cellStyle name="20% - Accent1 4 5 3 2 2 9" xfId="43461" xr:uid="{00000000-0005-0000-0000-000020A90000}"/>
    <cellStyle name="20% - Accent1 4 5 3 2 3" xfId="43462" xr:uid="{00000000-0005-0000-0000-000021A90000}"/>
    <cellStyle name="20% - Accent1 4 5 3 2 3 2" xfId="43463" xr:uid="{00000000-0005-0000-0000-000022A90000}"/>
    <cellStyle name="20% - Accent1 4 5 3 2 3 2 2" xfId="43464" xr:uid="{00000000-0005-0000-0000-000023A90000}"/>
    <cellStyle name="20% - Accent1 4 5 3 2 3 2 2 2" xfId="43465" xr:uid="{00000000-0005-0000-0000-000024A90000}"/>
    <cellStyle name="20% - Accent1 4 5 3 2 3 2 2 2 2" xfId="43466" xr:uid="{00000000-0005-0000-0000-000025A90000}"/>
    <cellStyle name="20% - Accent1 4 5 3 2 3 2 2 3" xfId="43467" xr:uid="{00000000-0005-0000-0000-000026A90000}"/>
    <cellStyle name="20% - Accent1 4 5 3 2 3 2 3" xfId="43468" xr:uid="{00000000-0005-0000-0000-000027A90000}"/>
    <cellStyle name="20% - Accent1 4 5 3 2 3 2 3 2" xfId="43469" xr:uid="{00000000-0005-0000-0000-000028A90000}"/>
    <cellStyle name="20% - Accent1 4 5 3 2 3 2 4" xfId="43470" xr:uid="{00000000-0005-0000-0000-000029A90000}"/>
    <cellStyle name="20% - Accent1 4 5 3 2 3 3" xfId="43471" xr:uid="{00000000-0005-0000-0000-00002AA90000}"/>
    <cellStyle name="20% - Accent1 4 5 3 2 3 3 2" xfId="43472" xr:uid="{00000000-0005-0000-0000-00002BA90000}"/>
    <cellStyle name="20% - Accent1 4 5 3 2 3 3 2 2" xfId="43473" xr:uid="{00000000-0005-0000-0000-00002CA90000}"/>
    <cellStyle name="20% - Accent1 4 5 3 2 3 3 2 2 2" xfId="43474" xr:uid="{00000000-0005-0000-0000-00002DA90000}"/>
    <cellStyle name="20% - Accent1 4 5 3 2 3 3 2 3" xfId="43475" xr:uid="{00000000-0005-0000-0000-00002EA90000}"/>
    <cellStyle name="20% - Accent1 4 5 3 2 3 3 3" xfId="43476" xr:uid="{00000000-0005-0000-0000-00002FA90000}"/>
    <cellStyle name="20% - Accent1 4 5 3 2 3 3 3 2" xfId="43477" xr:uid="{00000000-0005-0000-0000-000030A90000}"/>
    <cellStyle name="20% - Accent1 4 5 3 2 3 3 4" xfId="43478" xr:uid="{00000000-0005-0000-0000-000031A90000}"/>
    <cellStyle name="20% - Accent1 4 5 3 2 3 4" xfId="43479" xr:uid="{00000000-0005-0000-0000-000032A90000}"/>
    <cellStyle name="20% - Accent1 4 5 3 2 3 4 2" xfId="43480" xr:uid="{00000000-0005-0000-0000-000033A90000}"/>
    <cellStyle name="20% - Accent1 4 5 3 2 3 4 2 2" xfId="43481" xr:uid="{00000000-0005-0000-0000-000034A90000}"/>
    <cellStyle name="20% - Accent1 4 5 3 2 3 4 2 2 2" xfId="43482" xr:uid="{00000000-0005-0000-0000-000035A90000}"/>
    <cellStyle name="20% - Accent1 4 5 3 2 3 4 2 3" xfId="43483" xr:uid="{00000000-0005-0000-0000-000036A90000}"/>
    <cellStyle name="20% - Accent1 4 5 3 2 3 4 3" xfId="43484" xr:uid="{00000000-0005-0000-0000-000037A90000}"/>
    <cellStyle name="20% - Accent1 4 5 3 2 3 4 3 2" xfId="43485" xr:uid="{00000000-0005-0000-0000-000038A90000}"/>
    <cellStyle name="20% - Accent1 4 5 3 2 3 4 4" xfId="43486" xr:uid="{00000000-0005-0000-0000-000039A90000}"/>
    <cellStyle name="20% - Accent1 4 5 3 2 3 5" xfId="43487" xr:uid="{00000000-0005-0000-0000-00003AA90000}"/>
    <cellStyle name="20% - Accent1 4 5 3 2 3 5 2" xfId="43488" xr:uid="{00000000-0005-0000-0000-00003BA90000}"/>
    <cellStyle name="20% - Accent1 4 5 3 2 3 5 2 2" xfId="43489" xr:uid="{00000000-0005-0000-0000-00003CA90000}"/>
    <cellStyle name="20% - Accent1 4 5 3 2 3 5 3" xfId="43490" xr:uid="{00000000-0005-0000-0000-00003DA90000}"/>
    <cellStyle name="20% - Accent1 4 5 3 2 3 6" xfId="43491" xr:uid="{00000000-0005-0000-0000-00003EA90000}"/>
    <cellStyle name="20% - Accent1 4 5 3 2 3 6 2" xfId="43492" xr:uid="{00000000-0005-0000-0000-00003FA90000}"/>
    <cellStyle name="20% - Accent1 4 5 3 2 3 6 2 2" xfId="43493" xr:uid="{00000000-0005-0000-0000-000040A90000}"/>
    <cellStyle name="20% - Accent1 4 5 3 2 3 6 3" xfId="43494" xr:uid="{00000000-0005-0000-0000-000041A90000}"/>
    <cellStyle name="20% - Accent1 4 5 3 2 3 7" xfId="43495" xr:uid="{00000000-0005-0000-0000-000042A90000}"/>
    <cellStyle name="20% - Accent1 4 5 3 2 3 7 2" xfId="43496" xr:uid="{00000000-0005-0000-0000-000043A90000}"/>
    <cellStyle name="20% - Accent1 4 5 3 2 3 8" xfId="43497" xr:uid="{00000000-0005-0000-0000-000044A90000}"/>
    <cellStyle name="20% - Accent1 4 5 3 2 3 8 2" xfId="43498" xr:uid="{00000000-0005-0000-0000-000045A90000}"/>
    <cellStyle name="20% - Accent1 4 5 3 2 3 9" xfId="43499" xr:uid="{00000000-0005-0000-0000-000046A90000}"/>
    <cellStyle name="20% - Accent1 4 5 3 2 4" xfId="43500" xr:uid="{00000000-0005-0000-0000-000047A90000}"/>
    <cellStyle name="20% - Accent1 4 5 3 2 4 2" xfId="43501" xr:uid="{00000000-0005-0000-0000-000048A90000}"/>
    <cellStyle name="20% - Accent1 4 5 3 2 4 2 2" xfId="43502" xr:uid="{00000000-0005-0000-0000-000049A90000}"/>
    <cellStyle name="20% - Accent1 4 5 3 2 4 2 2 2" xfId="43503" xr:uid="{00000000-0005-0000-0000-00004AA90000}"/>
    <cellStyle name="20% - Accent1 4 5 3 2 4 2 3" xfId="43504" xr:uid="{00000000-0005-0000-0000-00004BA90000}"/>
    <cellStyle name="20% - Accent1 4 5 3 2 4 3" xfId="43505" xr:uid="{00000000-0005-0000-0000-00004CA90000}"/>
    <cellStyle name="20% - Accent1 4 5 3 2 4 3 2" xfId="43506" xr:uid="{00000000-0005-0000-0000-00004DA90000}"/>
    <cellStyle name="20% - Accent1 4 5 3 2 4 4" xfId="43507" xr:uid="{00000000-0005-0000-0000-00004EA90000}"/>
    <cellStyle name="20% - Accent1 4 5 3 2 5" xfId="43508" xr:uid="{00000000-0005-0000-0000-00004FA90000}"/>
    <cellStyle name="20% - Accent1 4 5 3 2 5 2" xfId="43509" xr:uid="{00000000-0005-0000-0000-000050A90000}"/>
    <cellStyle name="20% - Accent1 4 5 3 2 5 2 2" xfId="43510" xr:uid="{00000000-0005-0000-0000-000051A90000}"/>
    <cellStyle name="20% - Accent1 4 5 3 2 5 2 2 2" xfId="43511" xr:uid="{00000000-0005-0000-0000-000052A90000}"/>
    <cellStyle name="20% - Accent1 4 5 3 2 5 2 3" xfId="43512" xr:uid="{00000000-0005-0000-0000-000053A90000}"/>
    <cellStyle name="20% - Accent1 4 5 3 2 5 3" xfId="43513" xr:uid="{00000000-0005-0000-0000-000054A90000}"/>
    <cellStyle name="20% - Accent1 4 5 3 2 5 3 2" xfId="43514" xr:uid="{00000000-0005-0000-0000-000055A90000}"/>
    <cellStyle name="20% - Accent1 4 5 3 2 5 4" xfId="43515" xr:uid="{00000000-0005-0000-0000-000056A90000}"/>
    <cellStyle name="20% - Accent1 4 5 3 2 6" xfId="43516" xr:uid="{00000000-0005-0000-0000-000057A90000}"/>
    <cellStyle name="20% - Accent1 4 5 3 2 6 2" xfId="43517" xr:uid="{00000000-0005-0000-0000-000058A90000}"/>
    <cellStyle name="20% - Accent1 4 5 3 2 6 2 2" xfId="43518" xr:uid="{00000000-0005-0000-0000-000059A90000}"/>
    <cellStyle name="20% - Accent1 4 5 3 2 6 2 2 2" xfId="43519" xr:uid="{00000000-0005-0000-0000-00005AA90000}"/>
    <cellStyle name="20% - Accent1 4 5 3 2 6 2 3" xfId="43520" xr:uid="{00000000-0005-0000-0000-00005BA90000}"/>
    <cellStyle name="20% - Accent1 4 5 3 2 6 3" xfId="43521" xr:uid="{00000000-0005-0000-0000-00005CA90000}"/>
    <cellStyle name="20% - Accent1 4 5 3 2 6 3 2" xfId="43522" xr:uid="{00000000-0005-0000-0000-00005DA90000}"/>
    <cellStyle name="20% - Accent1 4 5 3 2 6 4" xfId="43523" xr:uid="{00000000-0005-0000-0000-00005EA90000}"/>
    <cellStyle name="20% - Accent1 4 5 3 2 7" xfId="43524" xr:uid="{00000000-0005-0000-0000-00005FA90000}"/>
    <cellStyle name="20% - Accent1 4 5 3 2 7 2" xfId="43525" xr:uid="{00000000-0005-0000-0000-000060A90000}"/>
    <cellStyle name="20% - Accent1 4 5 3 2 7 2 2" xfId="43526" xr:uid="{00000000-0005-0000-0000-000061A90000}"/>
    <cellStyle name="20% - Accent1 4 5 3 2 7 3" xfId="43527" xr:uid="{00000000-0005-0000-0000-000062A90000}"/>
    <cellStyle name="20% - Accent1 4 5 3 2 8" xfId="43528" xr:uid="{00000000-0005-0000-0000-000063A90000}"/>
    <cellStyle name="20% - Accent1 4 5 3 2 8 2" xfId="43529" xr:uid="{00000000-0005-0000-0000-000064A90000}"/>
    <cellStyle name="20% - Accent1 4 5 3 2 8 2 2" xfId="43530" xr:uid="{00000000-0005-0000-0000-000065A90000}"/>
    <cellStyle name="20% - Accent1 4 5 3 2 8 3" xfId="43531" xr:uid="{00000000-0005-0000-0000-000066A90000}"/>
    <cellStyle name="20% - Accent1 4 5 3 2 9" xfId="43532" xr:uid="{00000000-0005-0000-0000-000067A90000}"/>
    <cellStyle name="20% - Accent1 4 5 3 2 9 2" xfId="43533" xr:uid="{00000000-0005-0000-0000-000068A90000}"/>
    <cellStyle name="20% - Accent1 4 5 3 3" xfId="43534" xr:uid="{00000000-0005-0000-0000-000069A90000}"/>
    <cellStyle name="20% - Accent1 4 5 3 3 10" xfId="43535" xr:uid="{00000000-0005-0000-0000-00006AA90000}"/>
    <cellStyle name="20% - Accent1 4 5 3 3 10 2" xfId="43536" xr:uid="{00000000-0005-0000-0000-00006BA90000}"/>
    <cellStyle name="20% - Accent1 4 5 3 3 11" xfId="43537" xr:uid="{00000000-0005-0000-0000-00006CA90000}"/>
    <cellStyle name="20% - Accent1 4 5 3 3 2" xfId="43538" xr:uid="{00000000-0005-0000-0000-00006DA90000}"/>
    <cellStyle name="20% - Accent1 4 5 3 3 2 2" xfId="43539" xr:uid="{00000000-0005-0000-0000-00006EA90000}"/>
    <cellStyle name="20% - Accent1 4 5 3 3 2 2 2" xfId="43540" xr:uid="{00000000-0005-0000-0000-00006FA90000}"/>
    <cellStyle name="20% - Accent1 4 5 3 3 2 2 2 2" xfId="43541" xr:uid="{00000000-0005-0000-0000-000070A90000}"/>
    <cellStyle name="20% - Accent1 4 5 3 3 2 2 2 2 2" xfId="43542" xr:uid="{00000000-0005-0000-0000-000071A90000}"/>
    <cellStyle name="20% - Accent1 4 5 3 3 2 2 2 3" xfId="43543" xr:uid="{00000000-0005-0000-0000-000072A90000}"/>
    <cellStyle name="20% - Accent1 4 5 3 3 2 2 3" xfId="43544" xr:uid="{00000000-0005-0000-0000-000073A90000}"/>
    <cellStyle name="20% - Accent1 4 5 3 3 2 2 3 2" xfId="43545" xr:uid="{00000000-0005-0000-0000-000074A90000}"/>
    <cellStyle name="20% - Accent1 4 5 3 3 2 2 4" xfId="43546" xr:uid="{00000000-0005-0000-0000-000075A90000}"/>
    <cellStyle name="20% - Accent1 4 5 3 3 2 3" xfId="43547" xr:uid="{00000000-0005-0000-0000-000076A90000}"/>
    <cellStyle name="20% - Accent1 4 5 3 3 2 3 2" xfId="43548" xr:uid="{00000000-0005-0000-0000-000077A90000}"/>
    <cellStyle name="20% - Accent1 4 5 3 3 2 3 2 2" xfId="43549" xr:uid="{00000000-0005-0000-0000-000078A90000}"/>
    <cellStyle name="20% - Accent1 4 5 3 3 2 3 2 2 2" xfId="43550" xr:uid="{00000000-0005-0000-0000-000079A90000}"/>
    <cellStyle name="20% - Accent1 4 5 3 3 2 3 2 3" xfId="43551" xr:uid="{00000000-0005-0000-0000-00007AA90000}"/>
    <cellStyle name="20% - Accent1 4 5 3 3 2 3 3" xfId="43552" xr:uid="{00000000-0005-0000-0000-00007BA90000}"/>
    <cellStyle name="20% - Accent1 4 5 3 3 2 3 3 2" xfId="43553" xr:uid="{00000000-0005-0000-0000-00007CA90000}"/>
    <cellStyle name="20% - Accent1 4 5 3 3 2 3 4" xfId="43554" xr:uid="{00000000-0005-0000-0000-00007DA90000}"/>
    <cellStyle name="20% - Accent1 4 5 3 3 2 4" xfId="43555" xr:uid="{00000000-0005-0000-0000-00007EA90000}"/>
    <cellStyle name="20% - Accent1 4 5 3 3 2 4 2" xfId="43556" xr:uid="{00000000-0005-0000-0000-00007FA90000}"/>
    <cellStyle name="20% - Accent1 4 5 3 3 2 4 2 2" xfId="43557" xr:uid="{00000000-0005-0000-0000-000080A90000}"/>
    <cellStyle name="20% - Accent1 4 5 3 3 2 4 2 2 2" xfId="43558" xr:uid="{00000000-0005-0000-0000-000081A90000}"/>
    <cellStyle name="20% - Accent1 4 5 3 3 2 4 2 3" xfId="43559" xr:uid="{00000000-0005-0000-0000-000082A90000}"/>
    <cellStyle name="20% - Accent1 4 5 3 3 2 4 3" xfId="43560" xr:uid="{00000000-0005-0000-0000-000083A90000}"/>
    <cellStyle name="20% - Accent1 4 5 3 3 2 4 3 2" xfId="43561" xr:uid="{00000000-0005-0000-0000-000084A90000}"/>
    <cellStyle name="20% - Accent1 4 5 3 3 2 4 4" xfId="43562" xr:uid="{00000000-0005-0000-0000-000085A90000}"/>
    <cellStyle name="20% - Accent1 4 5 3 3 2 5" xfId="43563" xr:uid="{00000000-0005-0000-0000-000086A90000}"/>
    <cellStyle name="20% - Accent1 4 5 3 3 2 5 2" xfId="43564" xr:uid="{00000000-0005-0000-0000-000087A90000}"/>
    <cellStyle name="20% - Accent1 4 5 3 3 2 5 2 2" xfId="43565" xr:uid="{00000000-0005-0000-0000-000088A90000}"/>
    <cellStyle name="20% - Accent1 4 5 3 3 2 5 3" xfId="43566" xr:uid="{00000000-0005-0000-0000-000089A90000}"/>
    <cellStyle name="20% - Accent1 4 5 3 3 2 6" xfId="43567" xr:uid="{00000000-0005-0000-0000-00008AA90000}"/>
    <cellStyle name="20% - Accent1 4 5 3 3 2 6 2" xfId="43568" xr:uid="{00000000-0005-0000-0000-00008BA90000}"/>
    <cellStyle name="20% - Accent1 4 5 3 3 2 6 2 2" xfId="43569" xr:uid="{00000000-0005-0000-0000-00008CA90000}"/>
    <cellStyle name="20% - Accent1 4 5 3 3 2 6 3" xfId="43570" xr:uid="{00000000-0005-0000-0000-00008DA90000}"/>
    <cellStyle name="20% - Accent1 4 5 3 3 2 7" xfId="43571" xr:uid="{00000000-0005-0000-0000-00008EA90000}"/>
    <cellStyle name="20% - Accent1 4 5 3 3 2 7 2" xfId="43572" xr:uid="{00000000-0005-0000-0000-00008FA90000}"/>
    <cellStyle name="20% - Accent1 4 5 3 3 2 8" xfId="43573" xr:uid="{00000000-0005-0000-0000-000090A90000}"/>
    <cellStyle name="20% - Accent1 4 5 3 3 2 8 2" xfId="43574" xr:uid="{00000000-0005-0000-0000-000091A90000}"/>
    <cellStyle name="20% - Accent1 4 5 3 3 2 9" xfId="43575" xr:uid="{00000000-0005-0000-0000-000092A90000}"/>
    <cellStyle name="20% - Accent1 4 5 3 3 3" xfId="43576" xr:uid="{00000000-0005-0000-0000-000093A90000}"/>
    <cellStyle name="20% - Accent1 4 5 3 3 3 2" xfId="43577" xr:uid="{00000000-0005-0000-0000-000094A90000}"/>
    <cellStyle name="20% - Accent1 4 5 3 3 3 2 2" xfId="43578" xr:uid="{00000000-0005-0000-0000-000095A90000}"/>
    <cellStyle name="20% - Accent1 4 5 3 3 3 2 2 2" xfId="43579" xr:uid="{00000000-0005-0000-0000-000096A90000}"/>
    <cellStyle name="20% - Accent1 4 5 3 3 3 2 2 2 2" xfId="43580" xr:uid="{00000000-0005-0000-0000-000097A90000}"/>
    <cellStyle name="20% - Accent1 4 5 3 3 3 2 2 3" xfId="43581" xr:uid="{00000000-0005-0000-0000-000098A90000}"/>
    <cellStyle name="20% - Accent1 4 5 3 3 3 2 3" xfId="43582" xr:uid="{00000000-0005-0000-0000-000099A90000}"/>
    <cellStyle name="20% - Accent1 4 5 3 3 3 2 3 2" xfId="43583" xr:uid="{00000000-0005-0000-0000-00009AA90000}"/>
    <cellStyle name="20% - Accent1 4 5 3 3 3 2 4" xfId="43584" xr:uid="{00000000-0005-0000-0000-00009BA90000}"/>
    <cellStyle name="20% - Accent1 4 5 3 3 3 3" xfId="43585" xr:uid="{00000000-0005-0000-0000-00009CA90000}"/>
    <cellStyle name="20% - Accent1 4 5 3 3 3 3 2" xfId="43586" xr:uid="{00000000-0005-0000-0000-00009DA90000}"/>
    <cellStyle name="20% - Accent1 4 5 3 3 3 3 2 2" xfId="43587" xr:uid="{00000000-0005-0000-0000-00009EA90000}"/>
    <cellStyle name="20% - Accent1 4 5 3 3 3 3 2 2 2" xfId="43588" xr:uid="{00000000-0005-0000-0000-00009FA90000}"/>
    <cellStyle name="20% - Accent1 4 5 3 3 3 3 2 3" xfId="43589" xr:uid="{00000000-0005-0000-0000-0000A0A90000}"/>
    <cellStyle name="20% - Accent1 4 5 3 3 3 3 3" xfId="43590" xr:uid="{00000000-0005-0000-0000-0000A1A90000}"/>
    <cellStyle name="20% - Accent1 4 5 3 3 3 3 3 2" xfId="43591" xr:uid="{00000000-0005-0000-0000-0000A2A90000}"/>
    <cellStyle name="20% - Accent1 4 5 3 3 3 3 4" xfId="43592" xr:uid="{00000000-0005-0000-0000-0000A3A90000}"/>
    <cellStyle name="20% - Accent1 4 5 3 3 3 4" xfId="43593" xr:uid="{00000000-0005-0000-0000-0000A4A90000}"/>
    <cellStyle name="20% - Accent1 4 5 3 3 3 4 2" xfId="43594" xr:uid="{00000000-0005-0000-0000-0000A5A90000}"/>
    <cellStyle name="20% - Accent1 4 5 3 3 3 4 2 2" xfId="43595" xr:uid="{00000000-0005-0000-0000-0000A6A90000}"/>
    <cellStyle name="20% - Accent1 4 5 3 3 3 4 2 2 2" xfId="43596" xr:uid="{00000000-0005-0000-0000-0000A7A90000}"/>
    <cellStyle name="20% - Accent1 4 5 3 3 3 4 2 3" xfId="43597" xr:uid="{00000000-0005-0000-0000-0000A8A90000}"/>
    <cellStyle name="20% - Accent1 4 5 3 3 3 4 3" xfId="43598" xr:uid="{00000000-0005-0000-0000-0000A9A90000}"/>
    <cellStyle name="20% - Accent1 4 5 3 3 3 4 3 2" xfId="43599" xr:uid="{00000000-0005-0000-0000-0000AAA90000}"/>
    <cellStyle name="20% - Accent1 4 5 3 3 3 4 4" xfId="43600" xr:uid="{00000000-0005-0000-0000-0000ABA90000}"/>
    <cellStyle name="20% - Accent1 4 5 3 3 3 5" xfId="43601" xr:uid="{00000000-0005-0000-0000-0000ACA90000}"/>
    <cellStyle name="20% - Accent1 4 5 3 3 3 5 2" xfId="43602" xr:uid="{00000000-0005-0000-0000-0000ADA90000}"/>
    <cellStyle name="20% - Accent1 4 5 3 3 3 5 2 2" xfId="43603" xr:uid="{00000000-0005-0000-0000-0000AEA90000}"/>
    <cellStyle name="20% - Accent1 4 5 3 3 3 5 3" xfId="43604" xr:uid="{00000000-0005-0000-0000-0000AFA90000}"/>
    <cellStyle name="20% - Accent1 4 5 3 3 3 6" xfId="43605" xr:uid="{00000000-0005-0000-0000-0000B0A90000}"/>
    <cellStyle name="20% - Accent1 4 5 3 3 3 6 2" xfId="43606" xr:uid="{00000000-0005-0000-0000-0000B1A90000}"/>
    <cellStyle name="20% - Accent1 4 5 3 3 3 6 2 2" xfId="43607" xr:uid="{00000000-0005-0000-0000-0000B2A90000}"/>
    <cellStyle name="20% - Accent1 4 5 3 3 3 6 3" xfId="43608" xr:uid="{00000000-0005-0000-0000-0000B3A90000}"/>
    <cellStyle name="20% - Accent1 4 5 3 3 3 7" xfId="43609" xr:uid="{00000000-0005-0000-0000-0000B4A90000}"/>
    <cellStyle name="20% - Accent1 4 5 3 3 3 7 2" xfId="43610" xr:uid="{00000000-0005-0000-0000-0000B5A90000}"/>
    <cellStyle name="20% - Accent1 4 5 3 3 3 8" xfId="43611" xr:uid="{00000000-0005-0000-0000-0000B6A90000}"/>
    <cellStyle name="20% - Accent1 4 5 3 3 3 8 2" xfId="43612" xr:uid="{00000000-0005-0000-0000-0000B7A90000}"/>
    <cellStyle name="20% - Accent1 4 5 3 3 3 9" xfId="43613" xr:uid="{00000000-0005-0000-0000-0000B8A90000}"/>
    <cellStyle name="20% - Accent1 4 5 3 3 4" xfId="43614" xr:uid="{00000000-0005-0000-0000-0000B9A90000}"/>
    <cellStyle name="20% - Accent1 4 5 3 3 4 2" xfId="43615" xr:uid="{00000000-0005-0000-0000-0000BAA90000}"/>
    <cellStyle name="20% - Accent1 4 5 3 3 4 2 2" xfId="43616" xr:uid="{00000000-0005-0000-0000-0000BBA90000}"/>
    <cellStyle name="20% - Accent1 4 5 3 3 4 2 2 2" xfId="43617" xr:uid="{00000000-0005-0000-0000-0000BCA90000}"/>
    <cellStyle name="20% - Accent1 4 5 3 3 4 2 3" xfId="43618" xr:uid="{00000000-0005-0000-0000-0000BDA90000}"/>
    <cellStyle name="20% - Accent1 4 5 3 3 4 3" xfId="43619" xr:uid="{00000000-0005-0000-0000-0000BEA90000}"/>
    <cellStyle name="20% - Accent1 4 5 3 3 4 3 2" xfId="43620" xr:uid="{00000000-0005-0000-0000-0000BFA90000}"/>
    <cellStyle name="20% - Accent1 4 5 3 3 4 4" xfId="43621" xr:uid="{00000000-0005-0000-0000-0000C0A90000}"/>
    <cellStyle name="20% - Accent1 4 5 3 3 5" xfId="43622" xr:uid="{00000000-0005-0000-0000-0000C1A90000}"/>
    <cellStyle name="20% - Accent1 4 5 3 3 5 2" xfId="43623" xr:uid="{00000000-0005-0000-0000-0000C2A90000}"/>
    <cellStyle name="20% - Accent1 4 5 3 3 5 2 2" xfId="43624" xr:uid="{00000000-0005-0000-0000-0000C3A90000}"/>
    <cellStyle name="20% - Accent1 4 5 3 3 5 2 2 2" xfId="43625" xr:uid="{00000000-0005-0000-0000-0000C4A90000}"/>
    <cellStyle name="20% - Accent1 4 5 3 3 5 2 3" xfId="43626" xr:uid="{00000000-0005-0000-0000-0000C5A90000}"/>
    <cellStyle name="20% - Accent1 4 5 3 3 5 3" xfId="43627" xr:uid="{00000000-0005-0000-0000-0000C6A90000}"/>
    <cellStyle name="20% - Accent1 4 5 3 3 5 3 2" xfId="43628" xr:uid="{00000000-0005-0000-0000-0000C7A90000}"/>
    <cellStyle name="20% - Accent1 4 5 3 3 5 4" xfId="43629" xr:uid="{00000000-0005-0000-0000-0000C8A90000}"/>
    <cellStyle name="20% - Accent1 4 5 3 3 6" xfId="43630" xr:uid="{00000000-0005-0000-0000-0000C9A90000}"/>
    <cellStyle name="20% - Accent1 4 5 3 3 6 2" xfId="43631" xr:uid="{00000000-0005-0000-0000-0000CAA90000}"/>
    <cellStyle name="20% - Accent1 4 5 3 3 6 2 2" xfId="43632" xr:uid="{00000000-0005-0000-0000-0000CBA90000}"/>
    <cellStyle name="20% - Accent1 4 5 3 3 6 2 2 2" xfId="43633" xr:uid="{00000000-0005-0000-0000-0000CCA90000}"/>
    <cellStyle name="20% - Accent1 4 5 3 3 6 2 3" xfId="43634" xr:uid="{00000000-0005-0000-0000-0000CDA90000}"/>
    <cellStyle name="20% - Accent1 4 5 3 3 6 3" xfId="43635" xr:uid="{00000000-0005-0000-0000-0000CEA90000}"/>
    <cellStyle name="20% - Accent1 4 5 3 3 6 3 2" xfId="43636" xr:uid="{00000000-0005-0000-0000-0000CFA90000}"/>
    <cellStyle name="20% - Accent1 4 5 3 3 6 4" xfId="43637" xr:uid="{00000000-0005-0000-0000-0000D0A90000}"/>
    <cellStyle name="20% - Accent1 4 5 3 3 7" xfId="43638" xr:uid="{00000000-0005-0000-0000-0000D1A90000}"/>
    <cellStyle name="20% - Accent1 4 5 3 3 7 2" xfId="43639" xr:uid="{00000000-0005-0000-0000-0000D2A90000}"/>
    <cellStyle name="20% - Accent1 4 5 3 3 7 2 2" xfId="43640" xr:uid="{00000000-0005-0000-0000-0000D3A90000}"/>
    <cellStyle name="20% - Accent1 4 5 3 3 7 3" xfId="43641" xr:uid="{00000000-0005-0000-0000-0000D4A90000}"/>
    <cellStyle name="20% - Accent1 4 5 3 3 8" xfId="43642" xr:uid="{00000000-0005-0000-0000-0000D5A90000}"/>
    <cellStyle name="20% - Accent1 4 5 3 3 8 2" xfId="43643" xr:uid="{00000000-0005-0000-0000-0000D6A90000}"/>
    <cellStyle name="20% - Accent1 4 5 3 3 8 2 2" xfId="43644" xr:uid="{00000000-0005-0000-0000-0000D7A90000}"/>
    <cellStyle name="20% - Accent1 4 5 3 3 8 3" xfId="43645" xr:uid="{00000000-0005-0000-0000-0000D8A90000}"/>
    <cellStyle name="20% - Accent1 4 5 3 3 9" xfId="43646" xr:uid="{00000000-0005-0000-0000-0000D9A90000}"/>
    <cellStyle name="20% - Accent1 4 5 3 3 9 2" xfId="43647" xr:uid="{00000000-0005-0000-0000-0000DAA90000}"/>
    <cellStyle name="20% - Accent1 4 5 3 4" xfId="43648" xr:uid="{00000000-0005-0000-0000-0000DBA90000}"/>
    <cellStyle name="20% - Accent1 4 5 3 4 10" xfId="43649" xr:uid="{00000000-0005-0000-0000-0000DCA90000}"/>
    <cellStyle name="20% - Accent1 4 5 3 4 10 2" xfId="43650" xr:uid="{00000000-0005-0000-0000-0000DDA90000}"/>
    <cellStyle name="20% - Accent1 4 5 3 4 11" xfId="43651" xr:uid="{00000000-0005-0000-0000-0000DEA90000}"/>
    <cellStyle name="20% - Accent1 4 5 3 4 2" xfId="43652" xr:uid="{00000000-0005-0000-0000-0000DFA90000}"/>
    <cellStyle name="20% - Accent1 4 5 3 4 2 2" xfId="43653" xr:uid="{00000000-0005-0000-0000-0000E0A90000}"/>
    <cellStyle name="20% - Accent1 4 5 3 4 2 2 2" xfId="43654" xr:uid="{00000000-0005-0000-0000-0000E1A90000}"/>
    <cellStyle name="20% - Accent1 4 5 3 4 2 2 2 2" xfId="43655" xr:uid="{00000000-0005-0000-0000-0000E2A90000}"/>
    <cellStyle name="20% - Accent1 4 5 3 4 2 2 2 2 2" xfId="43656" xr:uid="{00000000-0005-0000-0000-0000E3A90000}"/>
    <cellStyle name="20% - Accent1 4 5 3 4 2 2 2 3" xfId="43657" xr:uid="{00000000-0005-0000-0000-0000E4A90000}"/>
    <cellStyle name="20% - Accent1 4 5 3 4 2 2 3" xfId="43658" xr:uid="{00000000-0005-0000-0000-0000E5A90000}"/>
    <cellStyle name="20% - Accent1 4 5 3 4 2 2 3 2" xfId="43659" xr:uid="{00000000-0005-0000-0000-0000E6A90000}"/>
    <cellStyle name="20% - Accent1 4 5 3 4 2 2 4" xfId="43660" xr:uid="{00000000-0005-0000-0000-0000E7A90000}"/>
    <cellStyle name="20% - Accent1 4 5 3 4 2 3" xfId="43661" xr:uid="{00000000-0005-0000-0000-0000E8A90000}"/>
    <cellStyle name="20% - Accent1 4 5 3 4 2 3 2" xfId="43662" xr:uid="{00000000-0005-0000-0000-0000E9A90000}"/>
    <cellStyle name="20% - Accent1 4 5 3 4 2 3 2 2" xfId="43663" xr:uid="{00000000-0005-0000-0000-0000EAA90000}"/>
    <cellStyle name="20% - Accent1 4 5 3 4 2 3 2 2 2" xfId="43664" xr:uid="{00000000-0005-0000-0000-0000EBA90000}"/>
    <cellStyle name="20% - Accent1 4 5 3 4 2 3 2 3" xfId="43665" xr:uid="{00000000-0005-0000-0000-0000ECA90000}"/>
    <cellStyle name="20% - Accent1 4 5 3 4 2 3 3" xfId="43666" xr:uid="{00000000-0005-0000-0000-0000EDA90000}"/>
    <cellStyle name="20% - Accent1 4 5 3 4 2 3 3 2" xfId="43667" xr:uid="{00000000-0005-0000-0000-0000EEA90000}"/>
    <cellStyle name="20% - Accent1 4 5 3 4 2 3 4" xfId="43668" xr:uid="{00000000-0005-0000-0000-0000EFA90000}"/>
    <cellStyle name="20% - Accent1 4 5 3 4 2 4" xfId="43669" xr:uid="{00000000-0005-0000-0000-0000F0A90000}"/>
    <cellStyle name="20% - Accent1 4 5 3 4 2 4 2" xfId="43670" xr:uid="{00000000-0005-0000-0000-0000F1A90000}"/>
    <cellStyle name="20% - Accent1 4 5 3 4 2 4 2 2" xfId="43671" xr:uid="{00000000-0005-0000-0000-0000F2A90000}"/>
    <cellStyle name="20% - Accent1 4 5 3 4 2 4 2 2 2" xfId="43672" xr:uid="{00000000-0005-0000-0000-0000F3A90000}"/>
    <cellStyle name="20% - Accent1 4 5 3 4 2 4 2 3" xfId="43673" xr:uid="{00000000-0005-0000-0000-0000F4A90000}"/>
    <cellStyle name="20% - Accent1 4 5 3 4 2 4 3" xfId="43674" xr:uid="{00000000-0005-0000-0000-0000F5A90000}"/>
    <cellStyle name="20% - Accent1 4 5 3 4 2 4 3 2" xfId="43675" xr:uid="{00000000-0005-0000-0000-0000F6A90000}"/>
    <cellStyle name="20% - Accent1 4 5 3 4 2 4 4" xfId="43676" xr:uid="{00000000-0005-0000-0000-0000F7A90000}"/>
    <cellStyle name="20% - Accent1 4 5 3 4 2 5" xfId="43677" xr:uid="{00000000-0005-0000-0000-0000F8A90000}"/>
    <cellStyle name="20% - Accent1 4 5 3 4 2 5 2" xfId="43678" xr:uid="{00000000-0005-0000-0000-0000F9A90000}"/>
    <cellStyle name="20% - Accent1 4 5 3 4 2 5 2 2" xfId="43679" xr:uid="{00000000-0005-0000-0000-0000FAA90000}"/>
    <cellStyle name="20% - Accent1 4 5 3 4 2 5 3" xfId="43680" xr:uid="{00000000-0005-0000-0000-0000FBA90000}"/>
    <cellStyle name="20% - Accent1 4 5 3 4 2 6" xfId="43681" xr:uid="{00000000-0005-0000-0000-0000FCA90000}"/>
    <cellStyle name="20% - Accent1 4 5 3 4 2 6 2" xfId="43682" xr:uid="{00000000-0005-0000-0000-0000FDA90000}"/>
    <cellStyle name="20% - Accent1 4 5 3 4 2 6 2 2" xfId="43683" xr:uid="{00000000-0005-0000-0000-0000FEA90000}"/>
    <cellStyle name="20% - Accent1 4 5 3 4 2 6 3" xfId="43684" xr:uid="{00000000-0005-0000-0000-0000FFA90000}"/>
    <cellStyle name="20% - Accent1 4 5 3 4 2 7" xfId="43685" xr:uid="{00000000-0005-0000-0000-000000AA0000}"/>
    <cellStyle name="20% - Accent1 4 5 3 4 2 7 2" xfId="43686" xr:uid="{00000000-0005-0000-0000-000001AA0000}"/>
    <cellStyle name="20% - Accent1 4 5 3 4 2 8" xfId="43687" xr:uid="{00000000-0005-0000-0000-000002AA0000}"/>
    <cellStyle name="20% - Accent1 4 5 3 4 2 8 2" xfId="43688" xr:uid="{00000000-0005-0000-0000-000003AA0000}"/>
    <cellStyle name="20% - Accent1 4 5 3 4 2 9" xfId="43689" xr:uid="{00000000-0005-0000-0000-000004AA0000}"/>
    <cellStyle name="20% - Accent1 4 5 3 4 3" xfId="43690" xr:uid="{00000000-0005-0000-0000-000005AA0000}"/>
    <cellStyle name="20% - Accent1 4 5 3 4 3 2" xfId="43691" xr:uid="{00000000-0005-0000-0000-000006AA0000}"/>
    <cellStyle name="20% - Accent1 4 5 3 4 3 2 2" xfId="43692" xr:uid="{00000000-0005-0000-0000-000007AA0000}"/>
    <cellStyle name="20% - Accent1 4 5 3 4 3 2 2 2" xfId="43693" xr:uid="{00000000-0005-0000-0000-000008AA0000}"/>
    <cellStyle name="20% - Accent1 4 5 3 4 3 2 2 2 2" xfId="43694" xr:uid="{00000000-0005-0000-0000-000009AA0000}"/>
    <cellStyle name="20% - Accent1 4 5 3 4 3 2 2 3" xfId="43695" xr:uid="{00000000-0005-0000-0000-00000AAA0000}"/>
    <cellStyle name="20% - Accent1 4 5 3 4 3 2 3" xfId="43696" xr:uid="{00000000-0005-0000-0000-00000BAA0000}"/>
    <cellStyle name="20% - Accent1 4 5 3 4 3 2 3 2" xfId="43697" xr:uid="{00000000-0005-0000-0000-00000CAA0000}"/>
    <cellStyle name="20% - Accent1 4 5 3 4 3 2 4" xfId="43698" xr:uid="{00000000-0005-0000-0000-00000DAA0000}"/>
    <cellStyle name="20% - Accent1 4 5 3 4 3 3" xfId="43699" xr:uid="{00000000-0005-0000-0000-00000EAA0000}"/>
    <cellStyle name="20% - Accent1 4 5 3 4 3 3 2" xfId="43700" xr:uid="{00000000-0005-0000-0000-00000FAA0000}"/>
    <cellStyle name="20% - Accent1 4 5 3 4 3 3 2 2" xfId="43701" xr:uid="{00000000-0005-0000-0000-000010AA0000}"/>
    <cellStyle name="20% - Accent1 4 5 3 4 3 3 2 2 2" xfId="43702" xr:uid="{00000000-0005-0000-0000-000011AA0000}"/>
    <cellStyle name="20% - Accent1 4 5 3 4 3 3 2 3" xfId="43703" xr:uid="{00000000-0005-0000-0000-000012AA0000}"/>
    <cellStyle name="20% - Accent1 4 5 3 4 3 3 3" xfId="43704" xr:uid="{00000000-0005-0000-0000-000013AA0000}"/>
    <cellStyle name="20% - Accent1 4 5 3 4 3 3 3 2" xfId="43705" xr:uid="{00000000-0005-0000-0000-000014AA0000}"/>
    <cellStyle name="20% - Accent1 4 5 3 4 3 3 4" xfId="43706" xr:uid="{00000000-0005-0000-0000-000015AA0000}"/>
    <cellStyle name="20% - Accent1 4 5 3 4 3 4" xfId="43707" xr:uid="{00000000-0005-0000-0000-000016AA0000}"/>
    <cellStyle name="20% - Accent1 4 5 3 4 3 4 2" xfId="43708" xr:uid="{00000000-0005-0000-0000-000017AA0000}"/>
    <cellStyle name="20% - Accent1 4 5 3 4 3 4 2 2" xfId="43709" xr:uid="{00000000-0005-0000-0000-000018AA0000}"/>
    <cellStyle name="20% - Accent1 4 5 3 4 3 4 2 2 2" xfId="43710" xr:uid="{00000000-0005-0000-0000-000019AA0000}"/>
    <cellStyle name="20% - Accent1 4 5 3 4 3 4 2 3" xfId="43711" xr:uid="{00000000-0005-0000-0000-00001AAA0000}"/>
    <cellStyle name="20% - Accent1 4 5 3 4 3 4 3" xfId="43712" xr:uid="{00000000-0005-0000-0000-00001BAA0000}"/>
    <cellStyle name="20% - Accent1 4 5 3 4 3 4 3 2" xfId="43713" xr:uid="{00000000-0005-0000-0000-00001CAA0000}"/>
    <cellStyle name="20% - Accent1 4 5 3 4 3 4 4" xfId="43714" xr:uid="{00000000-0005-0000-0000-00001DAA0000}"/>
    <cellStyle name="20% - Accent1 4 5 3 4 3 5" xfId="43715" xr:uid="{00000000-0005-0000-0000-00001EAA0000}"/>
    <cellStyle name="20% - Accent1 4 5 3 4 3 5 2" xfId="43716" xr:uid="{00000000-0005-0000-0000-00001FAA0000}"/>
    <cellStyle name="20% - Accent1 4 5 3 4 3 5 2 2" xfId="43717" xr:uid="{00000000-0005-0000-0000-000020AA0000}"/>
    <cellStyle name="20% - Accent1 4 5 3 4 3 5 3" xfId="43718" xr:uid="{00000000-0005-0000-0000-000021AA0000}"/>
    <cellStyle name="20% - Accent1 4 5 3 4 3 6" xfId="43719" xr:uid="{00000000-0005-0000-0000-000022AA0000}"/>
    <cellStyle name="20% - Accent1 4 5 3 4 3 6 2" xfId="43720" xr:uid="{00000000-0005-0000-0000-000023AA0000}"/>
    <cellStyle name="20% - Accent1 4 5 3 4 3 6 2 2" xfId="43721" xr:uid="{00000000-0005-0000-0000-000024AA0000}"/>
    <cellStyle name="20% - Accent1 4 5 3 4 3 6 3" xfId="43722" xr:uid="{00000000-0005-0000-0000-000025AA0000}"/>
    <cellStyle name="20% - Accent1 4 5 3 4 3 7" xfId="43723" xr:uid="{00000000-0005-0000-0000-000026AA0000}"/>
    <cellStyle name="20% - Accent1 4 5 3 4 3 7 2" xfId="43724" xr:uid="{00000000-0005-0000-0000-000027AA0000}"/>
    <cellStyle name="20% - Accent1 4 5 3 4 3 8" xfId="43725" xr:uid="{00000000-0005-0000-0000-000028AA0000}"/>
    <cellStyle name="20% - Accent1 4 5 3 4 3 8 2" xfId="43726" xr:uid="{00000000-0005-0000-0000-000029AA0000}"/>
    <cellStyle name="20% - Accent1 4 5 3 4 3 9" xfId="43727" xr:uid="{00000000-0005-0000-0000-00002AAA0000}"/>
    <cellStyle name="20% - Accent1 4 5 3 4 4" xfId="43728" xr:uid="{00000000-0005-0000-0000-00002BAA0000}"/>
    <cellStyle name="20% - Accent1 4 5 3 4 4 2" xfId="43729" xr:uid="{00000000-0005-0000-0000-00002CAA0000}"/>
    <cellStyle name="20% - Accent1 4 5 3 4 4 2 2" xfId="43730" xr:uid="{00000000-0005-0000-0000-00002DAA0000}"/>
    <cellStyle name="20% - Accent1 4 5 3 4 4 2 2 2" xfId="43731" xr:uid="{00000000-0005-0000-0000-00002EAA0000}"/>
    <cellStyle name="20% - Accent1 4 5 3 4 4 2 3" xfId="43732" xr:uid="{00000000-0005-0000-0000-00002FAA0000}"/>
    <cellStyle name="20% - Accent1 4 5 3 4 4 3" xfId="43733" xr:uid="{00000000-0005-0000-0000-000030AA0000}"/>
    <cellStyle name="20% - Accent1 4 5 3 4 4 3 2" xfId="43734" xr:uid="{00000000-0005-0000-0000-000031AA0000}"/>
    <cellStyle name="20% - Accent1 4 5 3 4 4 4" xfId="43735" xr:uid="{00000000-0005-0000-0000-000032AA0000}"/>
    <cellStyle name="20% - Accent1 4 5 3 4 5" xfId="43736" xr:uid="{00000000-0005-0000-0000-000033AA0000}"/>
    <cellStyle name="20% - Accent1 4 5 3 4 5 2" xfId="43737" xr:uid="{00000000-0005-0000-0000-000034AA0000}"/>
    <cellStyle name="20% - Accent1 4 5 3 4 5 2 2" xfId="43738" xr:uid="{00000000-0005-0000-0000-000035AA0000}"/>
    <cellStyle name="20% - Accent1 4 5 3 4 5 2 2 2" xfId="43739" xr:uid="{00000000-0005-0000-0000-000036AA0000}"/>
    <cellStyle name="20% - Accent1 4 5 3 4 5 2 3" xfId="43740" xr:uid="{00000000-0005-0000-0000-000037AA0000}"/>
    <cellStyle name="20% - Accent1 4 5 3 4 5 3" xfId="43741" xr:uid="{00000000-0005-0000-0000-000038AA0000}"/>
    <cellStyle name="20% - Accent1 4 5 3 4 5 3 2" xfId="43742" xr:uid="{00000000-0005-0000-0000-000039AA0000}"/>
    <cellStyle name="20% - Accent1 4 5 3 4 5 4" xfId="43743" xr:uid="{00000000-0005-0000-0000-00003AAA0000}"/>
    <cellStyle name="20% - Accent1 4 5 3 4 6" xfId="43744" xr:uid="{00000000-0005-0000-0000-00003BAA0000}"/>
    <cellStyle name="20% - Accent1 4 5 3 4 6 2" xfId="43745" xr:uid="{00000000-0005-0000-0000-00003CAA0000}"/>
    <cellStyle name="20% - Accent1 4 5 3 4 6 2 2" xfId="43746" xr:uid="{00000000-0005-0000-0000-00003DAA0000}"/>
    <cellStyle name="20% - Accent1 4 5 3 4 6 2 2 2" xfId="43747" xr:uid="{00000000-0005-0000-0000-00003EAA0000}"/>
    <cellStyle name="20% - Accent1 4 5 3 4 6 2 3" xfId="43748" xr:uid="{00000000-0005-0000-0000-00003FAA0000}"/>
    <cellStyle name="20% - Accent1 4 5 3 4 6 3" xfId="43749" xr:uid="{00000000-0005-0000-0000-000040AA0000}"/>
    <cellStyle name="20% - Accent1 4 5 3 4 6 3 2" xfId="43750" xr:uid="{00000000-0005-0000-0000-000041AA0000}"/>
    <cellStyle name="20% - Accent1 4 5 3 4 6 4" xfId="43751" xr:uid="{00000000-0005-0000-0000-000042AA0000}"/>
    <cellStyle name="20% - Accent1 4 5 3 4 7" xfId="43752" xr:uid="{00000000-0005-0000-0000-000043AA0000}"/>
    <cellStyle name="20% - Accent1 4 5 3 4 7 2" xfId="43753" xr:uid="{00000000-0005-0000-0000-000044AA0000}"/>
    <cellStyle name="20% - Accent1 4 5 3 4 7 2 2" xfId="43754" xr:uid="{00000000-0005-0000-0000-000045AA0000}"/>
    <cellStyle name="20% - Accent1 4 5 3 4 7 3" xfId="43755" xr:uid="{00000000-0005-0000-0000-000046AA0000}"/>
    <cellStyle name="20% - Accent1 4 5 3 4 8" xfId="43756" xr:uid="{00000000-0005-0000-0000-000047AA0000}"/>
    <cellStyle name="20% - Accent1 4 5 3 4 8 2" xfId="43757" xr:uid="{00000000-0005-0000-0000-000048AA0000}"/>
    <cellStyle name="20% - Accent1 4 5 3 4 8 2 2" xfId="43758" xr:uid="{00000000-0005-0000-0000-000049AA0000}"/>
    <cellStyle name="20% - Accent1 4 5 3 4 8 3" xfId="43759" xr:uid="{00000000-0005-0000-0000-00004AAA0000}"/>
    <cellStyle name="20% - Accent1 4 5 3 4 9" xfId="43760" xr:uid="{00000000-0005-0000-0000-00004BAA0000}"/>
    <cellStyle name="20% - Accent1 4 5 3 4 9 2" xfId="43761" xr:uid="{00000000-0005-0000-0000-00004CAA0000}"/>
    <cellStyle name="20% - Accent1 4 5 3 5" xfId="43762" xr:uid="{00000000-0005-0000-0000-00004DAA0000}"/>
    <cellStyle name="20% - Accent1 4 5 3 5 2" xfId="43763" xr:uid="{00000000-0005-0000-0000-00004EAA0000}"/>
    <cellStyle name="20% - Accent1 4 5 3 5 2 2" xfId="43764" xr:uid="{00000000-0005-0000-0000-00004FAA0000}"/>
    <cellStyle name="20% - Accent1 4 5 3 5 2 2 2" xfId="43765" xr:uid="{00000000-0005-0000-0000-000050AA0000}"/>
    <cellStyle name="20% - Accent1 4 5 3 5 2 2 2 2" xfId="43766" xr:uid="{00000000-0005-0000-0000-000051AA0000}"/>
    <cellStyle name="20% - Accent1 4 5 3 5 2 2 3" xfId="43767" xr:uid="{00000000-0005-0000-0000-000052AA0000}"/>
    <cellStyle name="20% - Accent1 4 5 3 5 2 3" xfId="43768" xr:uid="{00000000-0005-0000-0000-000053AA0000}"/>
    <cellStyle name="20% - Accent1 4 5 3 5 2 3 2" xfId="43769" xr:uid="{00000000-0005-0000-0000-000054AA0000}"/>
    <cellStyle name="20% - Accent1 4 5 3 5 2 4" xfId="43770" xr:uid="{00000000-0005-0000-0000-000055AA0000}"/>
    <cellStyle name="20% - Accent1 4 5 3 5 3" xfId="43771" xr:uid="{00000000-0005-0000-0000-000056AA0000}"/>
    <cellStyle name="20% - Accent1 4 5 3 5 3 2" xfId="43772" xr:uid="{00000000-0005-0000-0000-000057AA0000}"/>
    <cellStyle name="20% - Accent1 4 5 3 5 3 2 2" xfId="43773" xr:uid="{00000000-0005-0000-0000-000058AA0000}"/>
    <cellStyle name="20% - Accent1 4 5 3 5 3 2 2 2" xfId="43774" xr:uid="{00000000-0005-0000-0000-000059AA0000}"/>
    <cellStyle name="20% - Accent1 4 5 3 5 3 2 3" xfId="43775" xr:uid="{00000000-0005-0000-0000-00005AAA0000}"/>
    <cellStyle name="20% - Accent1 4 5 3 5 3 3" xfId="43776" xr:uid="{00000000-0005-0000-0000-00005BAA0000}"/>
    <cellStyle name="20% - Accent1 4 5 3 5 3 3 2" xfId="43777" xr:uid="{00000000-0005-0000-0000-00005CAA0000}"/>
    <cellStyle name="20% - Accent1 4 5 3 5 3 4" xfId="43778" xr:uid="{00000000-0005-0000-0000-00005DAA0000}"/>
    <cellStyle name="20% - Accent1 4 5 3 5 4" xfId="43779" xr:uid="{00000000-0005-0000-0000-00005EAA0000}"/>
    <cellStyle name="20% - Accent1 4 5 3 5 4 2" xfId="43780" xr:uid="{00000000-0005-0000-0000-00005FAA0000}"/>
    <cellStyle name="20% - Accent1 4 5 3 5 4 2 2" xfId="43781" xr:uid="{00000000-0005-0000-0000-000060AA0000}"/>
    <cellStyle name="20% - Accent1 4 5 3 5 4 2 2 2" xfId="43782" xr:uid="{00000000-0005-0000-0000-000061AA0000}"/>
    <cellStyle name="20% - Accent1 4 5 3 5 4 2 3" xfId="43783" xr:uid="{00000000-0005-0000-0000-000062AA0000}"/>
    <cellStyle name="20% - Accent1 4 5 3 5 4 3" xfId="43784" xr:uid="{00000000-0005-0000-0000-000063AA0000}"/>
    <cellStyle name="20% - Accent1 4 5 3 5 4 3 2" xfId="43785" xr:uid="{00000000-0005-0000-0000-000064AA0000}"/>
    <cellStyle name="20% - Accent1 4 5 3 5 4 4" xfId="43786" xr:uid="{00000000-0005-0000-0000-000065AA0000}"/>
    <cellStyle name="20% - Accent1 4 5 3 5 5" xfId="43787" xr:uid="{00000000-0005-0000-0000-000066AA0000}"/>
    <cellStyle name="20% - Accent1 4 5 3 5 5 2" xfId="43788" xr:uid="{00000000-0005-0000-0000-000067AA0000}"/>
    <cellStyle name="20% - Accent1 4 5 3 5 5 2 2" xfId="43789" xr:uid="{00000000-0005-0000-0000-000068AA0000}"/>
    <cellStyle name="20% - Accent1 4 5 3 5 5 3" xfId="43790" xr:uid="{00000000-0005-0000-0000-000069AA0000}"/>
    <cellStyle name="20% - Accent1 4 5 3 5 6" xfId="43791" xr:uid="{00000000-0005-0000-0000-00006AAA0000}"/>
    <cellStyle name="20% - Accent1 4 5 3 5 6 2" xfId="43792" xr:uid="{00000000-0005-0000-0000-00006BAA0000}"/>
    <cellStyle name="20% - Accent1 4 5 3 5 6 2 2" xfId="43793" xr:uid="{00000000-0005-0000-0000-00006CAA0000}"/>
    <cellStyle name="20% - Accent1 4 5 3 5 6 3" xfId="43794" xr:uid="{00000000-0005-0000-0000-00006DAA0000}"/>
    <cellStyle name="20% - Accent1 4 5 3 5 7" xfId="43795" xr:uid="{00000000-0005-0000-0000-00006EAA0000}"/>
    <cellStyle name="20% - Accent1 4 5 3 5 7 2" xfId="43796" xr:uid="{00000000-0005-0000-0000-00006FAA0000}"/>
    <cellStyle name="20% - Accent1 4 5 3 5 8" xfId="43797" xr:uid="{00000000-0005-0000-0000-000070AA0000}"/>
    <cellStyle name="20% - Accent1 4 5 3 5 8 2" xfId="43798" xr:uid="{00000000-0005-0000-0000-000071AA0000}"/>
    <cellStyle name="20% - Accent1 4 5 3 5 9" xfId="43799" xr:uid="{00000000-0005-0000-0000-000072AA0000}"/>
    <cellStyle name="20% - Accent1 4 5 3 6" xfId="43800" xr:uid="{00000000-0005-0000-0000-000073AA0000}"/>
    <cellStyle name="20% - Accent1 4 5 3 6 2" xfId="43801" xr:uid="{00000000-0005-0000-0000-000074AA0000}"/>
    <cellStyle name="20% - Accent1 4 5 3 6 2 2" xfId="43802" xr:uid="{00000000-0005-0000-0000-000075AA0000}"/>
    <cellStyle name="20% - Accent1 4 5 3 6 2 2 2" xfId="43803" xr:uid="{00000000-0005-0000-0000-000076AA0000}"/>
    <cellStyle name="20% - Accent1 4 5 3 6 2 2 2 2" xfId="43804" xr:uid="{00000000-0005-0000-0000-000077AA0000}"/>
    <cellStyle name="20% - Accent1 4 5 3 6 2 2 3" xfId="43805" xr:uid="{00000000-0005-0000-0000-000078AA0000}"/>
    <cellStyle name="20% - Accent1 4 5 3 6 2 3" xfId="43806" xr:uid="{00000000-0005-0000-0000-000079AA0000}"/>
    <cellStyle name="20% - Accent1 4 5 3 6 2 3 2" xfId="43807" xr:uid="{00000000-0005-0000-0000-00007AAA0000}"/>
    <cellStyle name="20% - Accent1 4 5 3 6 2 4" xfId="43808" xr:uid="{00000000-0005-0000-0000-00007BAA0000}"/>
    <cellStyle name="20% - Accent1 4 5 3 6 3" xfId="43809" xr:uid="{00000000-0005-0000-0000-00007CAA0000}"/>
    <cellStyle name="20% - Accent1 4 5 3 6 3 2" xfId="43810" xr:uid="{00000000-0005-0000-0000-00007DAA0000}"/>
    <cellStyle name="20% - Accent1 4 5 3 6 3 2 2" xfId="43811" xr:uid="{00000000-0005-0000-0000-00007EAA0000}"/>
    <cellStyle name="20% - Accent1 4 5 3 6 3 2 2 2" xfId="43812" xr:uid="{00000000-0005-0000-0000-00007FAA0000}"/>
    <cellStyle name="20% - Accent1 4 5 3 6 3 2 3" xfId="43813" xr:uid="{00000000-0005-0000-0000-000080AA0000}"/>
    <cellStyle name="20% - Accent1 4 5 3 6 3 3" xfId="43814" xr:uid="{00000000-0005-0000-0000-000081AA0000}"/>
    <cellStyle name="20% - Accent1 4 5 3 6 3 3 2" xfId="43815" xr:uid="{00000000-0005-0000-0000-000082AA0000}"/>
    <cellStyle name="20% - Accent1 4 5 3 6 3 4" xfId="43816" xr:uid="{00000000-0005-0000-0000-000083AA0000}"/>
    <cellStyle name="20% - Accent1 4 5 3 6 4" xfId="43817" xr:uid="{00000000-0005-0000-0000-000084AA0000}"/>
    <cellStyle name="20% - Accent1 4 5 3 6 4 2" xfId="43818" xr:uid="{00000000-0005-0000-0000-000085AA0000}"/>
    <cellStyle name="20% - Accent1 4 5 3 6 4 2 2" xfId="43819" xr:uid="{00000000-0005-0000-0000-000086AA0000}"/>
    <cellStyle name="20% - Accent1 4 5 3 6 4 2 2 2" xfId="43820" xr:uid="{00000000-0005-0000-0000-000087AA0000}"/>
    <cellStyle name="20% - Accent1 4 5 3 6 4 2 3" xfId="43821" xr:uid="{00000000-0005-0000-0000-000088AA0000}"/>
    <cellStyle name="20% - Accent1 4 5 3 6 4 3" xfId="43822" xr:uid="{00000000-0005-0000-0000-000089AA0000}"/>
    <cellStyle name="20% - Accent1 4 5 3 6 4 3 2" xfId="43823" xr:uid="{00000000-0005-0000-0000-00008AAA0000}"/>
    <cellStyle name="20% - Accent1 4 5 3 6 4 4" xfId="43824" xr:uid="{00000000-0005-0000-0000-00008BAA0000}"/>
    <cellStyle name="20% - Accent1 4 5 3 6 5" xfId="43825" xr:uid="{00000000-0005-0000-0000-00008CAA0000}"/>
    <cellStyle name="20% - Accent1 4 5 3 6 5 2" xfId="43826" xr:uid="{00000000-0005-0000-0000-00008DAA0000}"/>
    <cellStyle name="20% - Accent1 4 5 3 6 5 2 2" xfId="43827" xr:uid="{00000000-0005-0000-0000-00008EAA0000}"/>
    <cellStyle name="20% - Accent1 4 5 3 6 5 3" xfId="43828" xr:uid="{00000000-0005-0000-0000-00008FAA0000}"/>
    <cellStyle name="20% - Accent1 4 5 3 6 6" xfId="43829" xr:uid="{00000000-0005-0000-0000-000090AA0000}"/>
    <cellStyle name="20% - Accent1 4 5 3 6 6 2" xfId="43830" xr:uid="{00000000-0005-0000-0000-000091AA0000}"/>
    <cellStyle name="20% - Accent1 4 5 3 6 6 2 2" xfId="43831" xr:uid="{00000000-0005-0000-0000-000092AA0000}"/>
    <cellStyle name="20% - Accent1 4 5 3 6 6 3" xfId="43832" xr:uid="{00000000-0005-0000-0000-000093AA0000}"/>
    <cellStyle name="20% - Accent1 4 5 3 6 7" xfId="43833" xr:uid="{00000000-0005-0000-0000-000094AA0000}"/>
    <cellStyle name="20% - Accent1 4 5 3 6 7 2" xfId="43834" xr:uid="{00000000-0005-0000-0000-000095AA0000}"/>
    <cellStyle name="20% - Accent1 4 5 3 6 8" xfId="43835" xr:uid="{00000000-0005-0000-0000-000096AA0000}"/>
    <cellStyle name="20% - Accent1 4 5 3 6 8 2" xfId="43836" xr:uid="{00000000-0005-0000-0000-000097AA0000}"/>
    <cellStyle name="20% - Accent1 4 5 3 6 9" xfId="43837" xr:uid="{00000000-0005-0000-0000-000098AA0000}"/>
    <cellStyle name="20% - Accent1 4 5 3 7" xfId="43838" xr:uid="{00000000-0005-0000-0000-000099AA0000}"/>
    <cellStyle name="20% - Accent1 4 5 3 7 2" xfId="43839" xr:uid="{00000000-0005-0000-0000-00009AAA0000}"/>
    <cellStyle name="20% - Accent1 4 5 3 7 2 2" xfId="43840" xr:uid="{00000000-0005-0000-0000-00009BAA0000}"/>
    <cellStyle name="20% - Accent1 4 5 3 7 2 2 2" xfId="43841" xr:uid="{00000000-0005-0000-0000-00009CAA0000}"/>
    <cellStyle name="20% - Accent1 4 5 3 7 2 3" xfId="43842" xr:uid="{00000000-0005-0000-0000-00009DAA0000}"/>
    <cellStyle name="20% - Accent1 4 5 3 7 3" xfId="43843" xr:uid="{00000000-0005-0000-0000-00009EAA0000}"/>
    <cellStyle name="20% - Accent1 4 5 3 7 3 2" xfId="43844" xr:uid="{00000000-0005-0000-0000-00009FAA0000}"/>
    <cellStyle name="20% - Accent1 4 5 3 7 4" xfId="43845" xr:uid="{00000000-0005-0000-0000-0000A0AA0000}"/>
    <cellStyle name="20% - Accent1 4 5 3 8" xfId="43846" xr:uid="{00000000-0005-0000-0000-0000A1AA0000}"/>
    <cellStyle name="20% - Accent1 4 5 3 8 2" xfId="43847" xr:uid="{00000000-0005-0000-0000-0000A2AA0000}"/>
    <cellStyle name="20% - Accent1 4 5 3 8 2 2" xfId="43848" xr:uid="{00000000-0005-0000-0000-0000A3AA0000}"/>
    <cellStyle name="20% - Accent1 4 5 3 8 2 2 2" xfId="43849" xr:uid="{00000000-0005-0000-0000-0000A4AA0000}"/>
    <cellStyle name="20% - Accent1 4 5 3 8 2 3" xfId="43850" xr:uid="{00000000-0005-0000-0000-0000A5AA0000}"/>
    <cellStyle name="20% - Accent1 4 5 3 8 3" xfId="43851" xr:uid="{00000000-0005-0000-0000-0000A6AA0000}"/>
    <cellStyle name="20% - Accent1 4 5 3 8 3 2" xfId="43852" xr:uid="{00000000-0005-0000-0000-0000A7AA0000}"/>
    <cellStyle name="20% - Accent1 4 5 3 8 4" xfId="43853" xr:uid="{00000000-0005-0000-0000-0000A8AA0000}"/>
    <cellStyle name="20% - Accent1 4 5 3 9" xfId="43854" xr:uid="{00000000-0005-0000-0000-0000A9AA0000}"/>
    <cellStyle name="20% - Accent1 4 5 3 9 2" xfId="43855" xr:uid="{00000000-0005-0000-0000-0000AAAA0000}"/>
    <cellStyle name="20% - Accent1 4 5 3 9 2 2" xfId="43856" xr:uid="{00000000-0005-0000-0000-0000ABAA0000}"/>
    <cellStyle name="20% - Accent1 4 5 3 9 2 2 2" xfId="43857" xr:uid="{00000000-0005-0000-0000-0000ACAA0000}"/>
    <cellStyle name="20% - Accent1 4 5 3 9 2 3" xfId="43858" xr:uid="{00000000-0005-0000-0000-0000ADAA0000}"/>
    <cellStyle name="20% - Accent1 4 5 3 9 3" xfId="43859" xr:uid="{00000000-0005-0000-0000-0000AEAA0000}"/>
    <cellStyle name="20% - Accent1 4 5 3 9 3 2" xfId="43860" xr:uid="{00000000-0005-0000-0000-0000AFAA0000}"/>
    <cellStyle name="20% - Accent1 4 5 3 9 4" xfId="43861" xr:uid="{00000000-0005-0000-0000-0000B0AA0000}"/>
    <cellStyle name="20% - Accent1 4 5 4" xfId="43862" xr:uid="{00000000-0005-0000-0000-0000B1AA0000}"/>
    <cellStyle name="20% - Accent1 4 5 4 10" xfId="43863" xr:uid="{00000000-0005-0000-0000-0000B2AA0000}"/>
    <cellStyle name="20% - Accent1 4 5 4 10 2" xfId="43864" xr:uid="{00000000-0005-0000-0000-0000B3AA0000}"/>
    <cellStyle name="20% - Accent1 4 5 4 11" xfId="43865" xr:uid="{00000000-0005-0000-0000-0000B4AA0000}"/>
    <cellStyle name="20% - Accent1 4 5 4 2" xfId="43866" xr:uid="{00000000-0005-0000-0000-0000B5AA0000}"/>
    <cellStyle name="20% - Accent1 4 5 4 2 2" xfId="43867" xr:uid="{00000000-0005-0000-0000-0000B6AA0000}"/>
    <cellStyle name="20% - Accent1 4 5 4 2 2 2" xfId="43868" xr:uid="{00000000-0005-0000-0000-0000B7AA0000}"/>
    <cellStyle name="20% - Accent1 4 5 4 2 2 2 2" xfId="43869" xr:uid="{00000000-0005-0000-0000-0000B8AA0000}"/>
    <cellStyle name="20% - Accent1 4 5 4 2 2 2 2 2" xfId="43870" xr:uid="{00000000-0005-0000-0000-0000B9AA0000}"/>
    <cellStyle name="20% - Accent1 4 5 4 2 2 2 3" xfId="43871" xr:uid="{00000000-0005-0000-0000-0000BAAA0000}"/>
    <cellStyle name="20% - Accent1 4 5 4 2 2 3" xfId="43872" xr:uid="{00000000-0005-0000-0000-0000BBAA0000}"/>
    <cellStyle name="20% - Accent1 4 5 4 2 2 3 2" xfId="43873" xr:uid="{00000000-0005-0000-0000-0000BCAA0000}"/>
    <cellStyle name="20% - Accent1 4 5 4 2 2 4" xfId="43874" xr:uid="{00000000-0005-0000-0000-0000BDAA0000}"/>
    <cellStyle name="20% - Accent1 4 5 4 2 3" xfId="43875" xr:uid="{00000000-0005-0000-0000-0000BEAA0000}"/>
    <cellStyle name="20% - Accent1 4 5 4 2 3 2" xfId="43876" xr:uid="{00000000-0005-0000-0000-0000BFAA0000}"/>
    <cellStyle name="20% - Accent1 4 5 4 2 3 2 2" xfId="43877" xr:uid="{00000000-0005-0000-0000-0000C0AA0000}"/>
    <cellStyle name="20% - Accent1 4 5 4 2 3 2 2 2" xfId="43878" xr:uid="{00000000-0005-0000-0000-0000C1AA0000}"/>
    <cellStyle name="20% - Accent1 4 5 4 2 3 2 3" xfId="43879" xr:uid="{00000000-0005-0000-0000-0000C2AA0000}"/>
    <cellStyle name="20% - Accent1 4 5 4 2 3 3" xfId="43880" xr:uid="{00000000-0005-0000-0000-0000C3AA0000}"/>
    <cellStyle name="20% - Accent1 4 5 4 2 3 3 2" xfId="43881" xr:uid="{00000000-0005-0000-0000-0000C4AA0000}"/>
    <cellStyle name="20% - Accent1 4 5 4 2 3 4" xfId="43882" xr:uid="{00000000-0005-0000-0000-0000C5AA0000}"/>
    <cellStyle name="20% - Accent1 4 5 4 2 4" xfId="43883" xr:uid="{00000000-0005-0000-0000-0000C6AA0000}"/>
    <cellStyle name="20% - Accent1 4 5 4 2 4 2" xfId="43884" xr:uid="{00000000-0005-0000-0000-0000C7AA0000}"/>
    <cellStyle name="20% - Accent1 4 5 4 2 4 2 2" xfId="43885" xr:uid="{00000000-0005-0000-0000-0000C8AA0000}"/>
    <cellStyle name="20% - Accent1 4 5 4 2 4 2 2 2" xfId="43886" xr:uid="{00000000-0005-0000-0000-0000C9AA0000}"/>
    <cellStyle name="20% - Accent1 4 5 4 2 4 2 3" xfId="43887" xr:uid="{00000000-0005-0000-0000-0000CAAA0000}"/>
    <cellStyle name="20% - Accent1 4 5 4 2 4 3" xfId="43888" xr:uid="{00000000-0005-0000-0000-0000CBAA0000}"/>
    <cellStyle name="20% - Accent1 4 5 4 2 4 3 2" xfId="43889" xr:uid="{00000000-0005-0000-0000-0000CCAA0000}"/>
    <cellStyle name="20% - Accent1 4 5 4 2 4 4" xfId="43890" xr:uid="{00000000-0005-0000-0000-0000CDAA0000}"/>
    <cellStyle name="20% - Accent1 4 5 4 2 5" xfId="43891" xr:uid="{00000000-0005-0000-0000-0000CEAA0000}"/>
    <cellStyle name="20% - Accent1 4 5 4 2 5 2" xfId="43892" xr:uid="{00000000-0005-0000-0000-0000CFAA0000}"/>
    <cellStyle name="20% - Accent1 4 5 4 2 5 2 2" xfId="43893" xr:uid="{00000000-0005-0000-0000-0000D0AA0000}"/>
    <cellStyle name="20% - Accent1 4 5 4 2 5 3" xfId="43894" xr:uid="{00000000-0005-0000-0000-0000D1AA0000}"/>
    <cellStyle name="20% - Accent1 4 5 4 2 6" xfId="43895" xr:uid="{00000000-0005-0000-0000-0000D2AA0000}"/>
    <cellStyle name="20% - Accent1 4 5 4 2 6 2" xfId="43896" xr:uid="{00000000-0005-0000-0000-0000D3AA0000}"/>
    <cellStyle name="20% - Accent1 4 5 4 2 6 2 2" xfId="43897" xr:uid="{00000000-0005-0000-0000-0000D4AA0000}"/>
    <cellStyle name="20% - Accent1 4 5 4 2 6 3" xfId="43898" xr:uid="{00000000-0005-0000-0000-0000D5AA0000}"/>
    <cellStyle name="20% - Accent1 4 5 4 2 7" xfId="43899" xr:uid="{00000000-0005-0000-0000-0000D6AA0000}"/>
    <cellStyle name="20% - Accent1 4 5 4 2 7 2" xfId="43900" xr:uid="{00000000-0005-0000-0000-0000D7AA0000}"/>
    <cellStyle name="20% - Accent1 4 5 4 2 8" xfId="43901" xr:uid="{00000000-0005-0000-0000-0000D8AA0000}"/>
    <cellStyle name="20% - Accent1 4 5 4 2 8 2" xfId="43902" xr:uid="{00000000-0005-0000-0000-0000D9AA0000}"/>
    <cellStyle name="20% - Accent1 4 5 4 2 9" xfId="43903" xr:uid="{00000000-0005-0000-0000-0000DAAA0000}"/>
    <cellStyle name="20% - Accent1 4 5 4 3" xfId="43904" xr:uid="{00000000-0005-0000-0000-0000DBAA0000}"/>
    <cellStyle name="20% - Accent1 4 5 4 3 2" xfId="43905" xr:uid="{00000000-0005-0000-0000-0000DCAA0000}"/>
    <cellStyle name="20% - Accent1 4 5 4 3 2 2" xfId="43906" xr:uid="{00000000-0005-0000-0000-0000DDAA0000}"/>
    <cellStyle name="20% - Accent1 4 5 4 3 2 2 2" xfId="43907" xr:uid="{00000000-0005-0000-0000-0000DEAA0000}"/>
    <cellStyle name="20% - Accent1 4 5 4 3 2 2 2 2" xfId="43908" xr:uid="{00000000-0005-0000-0000-0000DFAA0000}"/>
    <cellStyle name="20% - Accent1 4 5 4 3 2 2 3" xfId="43909" xr:uid="{00000000-0005-0000-0000-0000E0AA0000}"/>
    <cellStyle name="20% - Accent1 4 5 4 3 2 3" xfId="43910" xr:uid="{00000000-0005-0000-0000-0000E1AA0000}"/>
    <cellStyle name="20% - Accent1 4 5 4 3 2 3 2" xfId="43911" xr:uid="{00000000-0005-0000-0000-0000E2AA0000}"/>
    <cellStyle name="20% - Accent1 4 5 4 3 2 4" xfId="43912" xr:uid="{00000000-0005-0000-0000-0000E3AA0000}"/>
    <cellStyle name="20% - Accent1 4 5 4 3 3" xfId="43913" xr:uid="{00000000-0005-0000-0000-0000E4AA0000}"/>
    <cellStyle name="20% - Accent1 4 5 4 3 3 2" xfId="43914" xr:uid="{00000000-0005-0000-0000-0000E5AA0000}"/>
    <cellStyle name="20% - Accent1 4 5 4 3 3 2 2" xfId="43915" xr:uid="{00000000-0005-0000-0000-0000E6AA0000}"/>
    <cellStyle name="20% - Accent1 4 5 4 3 3 2 2 2" xfId="43916" xr:uid="{00000000-0005-0000-0000-0000E7AA0000}"/>
    <cellStyle name="20% - Accent1 4 5 4 3 3 2 3" xfId="43917" xr:uid="{00000000-0005-0000-0000-0000E8AA0000}"/>
    <cellStyle name="20% - Accent1 4 5 4 3 3 3" xfId="43918" xr:uid="{00000000-0005-0000-0000-0000E9AA0000}"/>
    <cellStyle name="20% - Accent1 4 5 4 3 3 3 2" xfId="43919" xr:uid="{00000000-0005-0000-0000-0000EAAA0000}"/>
    <cellStyle name="20% - Accent1 4 5 4 3 3 4" xfId="43920" xr:uid="{00000000-0005-0000-0000-0000EBAA0000}"/>
    <cellStyle name="20% - Accent1 4 5 4 3 4" xfId="43921" xr:uid="{00000000-0005-0000-0000-0000ECAA0000}"/>
    <cellStyle name="20% - Accent1 4 5 4 3 4 2" xfId="43922" xr:uid="{00000000-0005-0000-0000-0000EDAA0000}"/>
    <cellStyle name="20% - Accent1 4 5 4 3 4 2 2" xfId="43923" xr:uid="{00000000-0005-0000-0000-0000EEAA0000}"/>
    <cellStyle name="20% - Accent1 4 5 4 3 4 2 2 2" xfId="43924" xr:uid="{00000000-0005-0000-0000-0000EFAA0000}"/>
    <cellStyle name="20% - Accent1 4 5 4 3 4 2 3" xfId="43925" xr:uid="{00000000-0005-0000-0000-0000F0AA0000}"/>
    <cellStyle name="20% - Accent1 4 5 4 3 4 3" xfId="43926" xr:uid="{00000000-0005-0000-0000-0000F1AA0000}"/>
    <cellStyle name="20% - Accent1 4 5 4 3 4 3 2" xfId="43927" xr:uid="{00000000-0005-0000-0000-0000F2AA0000}"/>
    <cellStyle name="20% - Accent1 4 5 4 3 4 4" xfId="43928" xr:uid="{00000000-0005-0000-0000-0000F3AA0000}"/>
    <cellStyle name="20% - Accent1 4 5 4 3 5" xfId="43929" xr:uid="{00000000-0005-0000-0000-0000F4AA0000}"/>
    <cellStyle name="20% - Accent1 4 5 4 3 5 2" xfId="43930" xr:uid="{00000000-0005-0000-0000-0000F5AA0000}"/>
    <cellStyle name="20% - Accent1 4 5 4 3 5 2 2" xfId="43931" xr:uid="{00000000-0005-0000-0000-0000F6AA0000}"/>
    <cellStyle name="20% - Accent1 4 5 4 3 5 3" xfId="43932" xr:uid="{00000000-0005-0000-0000-0000F7AA0000}"/>
    <cellStyle name="20% - Accent1 4 5 4 3 6" xfId="43933" xr:uid="{00000000-0005-0000-0000-0000F8AA0000}"/>
    <cellStyle name="20% - Accent1 4 5 4 3 6 2" xfId="43934" xr:uid="{00000000-0005-0000-0000-0000F9AA0000}"/>
    <cellStyle name="20% - Accent1 4 5 4 3 6 2 2" xfId="43935" xr:uid="{00000000-0005-0000-0000-0000FAAA0000}"/>
    <cellStyle name="20% - Accent1 4 5 4 3 6 3" xfId="43936" xr:uid="{00000000-0005-0000-0000-0000FBAA0000}"/>
    <cellStyle name="20% - Accent1 4 5 4 3 7" xfId="43937" xr:uid="{00000000-0005-0000-0000-0000FCAA0000}"/>
    <cellStyle name="20% - Accent1 4 5 4 3 7 2" xfId="43938" xr:uid="{00000000-0005-0000-0000-0000FDAA0000}"/>
    <cellStyle name="20% - Accent1 4 5 4 3 8" xfId="43939" xr:uid="{00000000-0005-0000-0000-0000FEAA0000}"/>
    <cellStyle name="20% - Accent1 4 5 4 3 8 2" xfId="43940" xr:uid="{00000000-0005-0000-0000-0000FFAA0000}"/>
    <cellStyle name="20% - Accent1 4 5 4 3 9" xfId="43941" xr:uid="{00000000-0005-0000-0000-000000AB0000}"/>
    <cellStyle name="20% - Accent1 4 5 4 4" xfId="43942" xr:uid="{00000000-0005-0000-0000-000001AB0000}"/>
    <cellStyle name="20% - Accent1 4 5 4 4 2" xfId="43943" xr:uid="{00000000-0005-0000-0000-000002AB0000}"/>
    <cellStyle name="20% - Accent1 4 5 4 4 2 2" xfId="43944" xr:uid="{00000000-0005-0000-0000-000003AB0000}"/>
    <cellStyle name="20% - Accent1 4 5 4 4 2 2 2" xfId="43945" xr:uid="{00000000-0005-0000-0000-000004AB0000}"/>
    <cellStyle name="20% - Accent1 4 5 4 4 2 3" xfId="43946" xr:uid="{00000000-0005-0000-0000-000005AB0000}"/>
    <cellStyle name="20% - Accent1 4 5 4 4 3" xfId="43947" xr:uid="{00000000-0005-0000-0000-000006AB0000}"/>
    <cellStyle name="20% - Accent1 4 5 4 4 3 2" xfId="43948" xr:uid="{00000000-0005-0000-0000-000007AB0000}"/>
    <cellStyle name="20% - Accent1 4 5 4 4 4" xfId="43949" xr:uid="{00000000-0005-0000-0000-000008AB0000}"/>
    <cellStyle name="20% - Accent1 4 5 4 5" xfId="43950" xr:uid="{00000000-0005-0000-0000-000009AB0000}"/>
    <cellStyle name="20% - Accent1 4 5 4 5 2" xfId="43951" xr:uid="{00000000-0005-0000-0000-00000AAB0000}"/>
    <cellStyle name="20% - Accent1 4 5 4 5 2 2" xfId="43952" xr:uid="{00000000-0005-0000-0000-00000BAB0000}"/>
    <cellStyle name="20% - Accent1 4 5 4 5 2 2 2" xfId="43953" xr:uid="{00000000-0005-0000-0000-00000CAB0000}"/>
    <cellStyle name="20% - Accent1 4 5 4 5 2 3" xfId="43954" xr:uid="{00000000-0005-0000-0000-00000DAB0000}"/>
    <cellStyle name="20% - Accent1 4 5 4 5 3" xfId="43955" xr:uid="{00000000-0005-0000-0000-00000EAB0000}"/>
    <cellStyle name="20% - Accent1 4 5 4 5 3 2" xfId="43956" xr:uid="{00000000-0005-0000-0000-00000FAB0000}"/>
    <cellStyle name="20% - Accent1 4 5 4 5 4" xfId="43957" xr:uid="{00000000-0005-0000-0000-000010AB0000}"/>
    <cellStyle name="20% - Accent1 4 5 4 6" xfId="43958" xr:uid="{00000000-0005-0000-0000-000011AB0000}"/>
    <cellStyle name="20% - Accent1 4 5 4 6 2" xfId="43959" xr:uid="{00000000-0005-0000-0000-000012AB0000}"/>
    <cellStyle name="20% - Accent1 4 5 4 6 2 2" xfId="43960" xr:uid="{00000000-0005-0000-0000-000013AB0000}"/>
    <cellStyle name="20% - Accent1 4 5 4 6 2 2 2" xfId="43961" xr:uid="{00000000-0005-0000-0000-000014AB0000}"/>
    <cellStyle name="20% - Accent1 4 5 4 6 2 3" xfId="43962" xr:uid="{00000000-0005-0000-0000-000015AB0000}"/>
    <cellStyle name="20% - Accent1 4 5 4 6 3" xfId="43963" xr:uid="{00000000-0005-0000-0000-000016AB0000}"/>
    <cellStyle name="20% - Accent1 4 5 4 6 3 2" xfId="43964" xr:uid="{00000000-0005-0000-0000-000017AB0000}"/>
    <cellStyle name="20% - Accent1 4 5 4 6 4" xfId="43965" xr:uid="{00000000-0005-0000-0000-000018AB0000}"/>
    <cellStyle name="20% - Accent1 4 5 4 7" xfId="43966" xr:uid="{00000000-0005-0000-0000-000019AB0000}"/>
    <cellStyle name="20% - Accent1 4 5 4 7 2" xfId="43967" xr:uid="{00000000-0005-0000-0000-00001AAB0000}"/>
    <cellStyle name="20% - Accent1 4 5 4 7 2 2" xfId="43968" xr:uid="{00000000-0005-0000-0000-00001BAB0000}"/>
    <cellStyle name="20% - Accent1 4 5 4 7 3" xfId="43969" xr:uid="{00000000-0005-0000-0000-00001CAB0000}"/>
    <cellStyle name="20% - Accent1 4 5 4 8" xfId="43970" xr:uid="{00000000-0005-0000-0000-00001DAB0000}"/>
    <cellStyle name="20% - Accent1 4 5 4 8 2" xfId="43971" xr:uid="{00000000-0005-0000-0000-00001EAB0000}"/>
    <cellStyle name="20% - Accent1 4 5 4 8 2 2" xfId="43972" xr:uid="{00000000-0005-0000-0000-00001FAB0000}"/>
    <cellStyle name="20% - Accent1 4 5 4 8 3" xfId="43973" xr:uid="{00000000-0005-0000-0000-000020AB0000}"/>
    <cellStyle name="20% - Accent1 4 5 4 9" xfId="43974" xr:uid="{00000000-0005-0000-0000-000021AB0000}"/>
    <cellStyle name="20% - Accent1 4 5 4 9 2" xfId="43975" xr:uid="{00000000-0005-0000-0000-000022AB0000}"/>
    <cellStyle name="20% - Accent1 4 5 5" xfId="43976" xr:uid="{00000000-0005-0000-0000-000023AB0000}"/>
    <cellStyle name="20% - Accent1 4 5 5 10" xfId="43977" xr:uid="{00000000-0005-0000-0000-000024AB0000}"/>
    <cellStyle name="20% - Accent1 4 5 5 10 2" xfId="43978" xr:uid="{00000000-0005-0000-0000-000025AB0000}"/>
    <cellStyle name="20% - Accent1 4 5 5 11" xfId="43979" xr:uid="{00000000-0005-0000-0000-000026AB0000}"/>
    <cellStyle name="20% - Accent1 4 5 5 2" xfId="43980" xr:uid="{00000000-0005-0000-0000-000027AB0000}"/>
    <cellStyle name="20% - Accent1 4 5 5 2 2" xfId="43981" xr:uid="{00000000-0005-0000-0000-000028AB0000}"/>
    <cellStyle name="20% - Accent1 4 5 5 2 2 2" xfId="43982" xr:uid="{00000000-0005-0000-0000-000029AB0000}"/>
    <cellStyle name="20% - Accent1 4 5 5 2 2 2 2" xfId="43983" xr:uid="{00000000-0005-0000-0000-00002AAB0000}"/>
    <cellStyle name="20% - Accent1 4 5 5 2 2 2 2 2" xfId="43984" xr:uid="{00000000-0005-0000-0000-00002BAB0000}"/>
    <cellStyle name="20% - Accent1 4 5 5 2 2 2 3" xfId="43985" xr:uid="{00000000-0005-0000-0000-00002CAB0000}"/>
    <cellStyle name="20% - Accent1 4 5 5 2 2 3" xfId="43986" xr:uid="{00000000-0005-0000-0000-00002DAB0000}"/>
    <cellStyle name="20% - Accent1 4 5 5 2 2 3 2" xfId="43987" xr:uid="{00000000-0005-0000-0000-00002EAB0000}"/>
    <cellStyle name="20% - Accent1 4 5 5 2 2 4" xfId="43988" xr:uid="{00000000-0005-0000-0000-00002FAB0000}"/>
    <cellStyle name="20% - Accent1 4 5 5 2 3" xfId="43989" xr:uid="{00000000-0005-0000-0000-000030AB0000}"/>
    <cellStyle name="20% - Accent1 4 5 5 2 3 2" xfId="43990" xr:uid="{00000000-0005-0000-0000-000031AB0000}"/>
    <cellStyle name="20% - Accent1 4 5 5 2 3 2 2" xfId="43991" xr:uid="{00000000-0005-0000-0000-000032AB0000}"/>
    <cellStyle name="20% - Accent1 4 5 5 2 3 2 2 2" xfId="43992" xr:uid="{00000000-0005-0000-0000-000033AB0000}"/>
    <cellStyle name="20% - Accent1 4 5 5 2 3 2 3" xfId="43993" xr:uid="{00000000-0005-0000-0000-000034AB0000}"/>
    <cellStyle name="20% - Accent1 4 5 5 2 3 3" xfId="43994" xr:uid="{00000000-0005-0000-0000-000035AB0000}"/>
    <cellStyle name="20% - Accent1 4 5 5 2 3 3 2" xfId="43995" xr:uid="{00000000-0005-0000-0000-000036AB0000}"/>
    <cellStyle name="20% - Accent1 4 5 5 2 3 4" xfId="43996" xr:uid="{00000000-0005-0000-0000-000037AB0000}"/>
    <cellStyle name="20% - Accent1 4 5 5 2 4" xfId="43997" xr:uid="{00000000-0005-0000-0000-000038AB0000}"/>
    <cellStyle name="20% - Accent1 4 5 5 2 4 2" xfId="43998" xr:uid="{00000000-0005-0000-0000-000039AB0000}"/>
    <cellStyle name="20% - Accent1 4 5 5 2 4 2 2" xfId="43999" xr:uid="{00000000-0005-0000-0000-00003AAB0000}"/>
    <cellStyle name="20% - Accent1 4 5 5 2 4 2 2 2" xfId="44000" xr:uid="{00000000-0005-0000-0000-00003BAB0000}"/>
    <cellStyle name="20% - Accent1 4 5 5 2 4 2 3" xfId="44001" xr:uid="{00000000-0005-0000-0000-00003CAB0000}"/>
    <cellStyle name="20% - Accent1 4 5 5 2 4 3" xfId="44002" xr:uid="{00000000-0005-0000-0000-00003DAB0000}"/>
    <cellStyle name="20% - Accent1 4 5 5 2 4 3 2" xfId="44003" xr:uid="{00000000-0005-0000-0000-00003EAB0000}"/>
    <cellStyle name="20% - Accent1 4 5 5 2 4 4" xfId="44004" xr:uid="{00000000-0005-0000-0000-00003FAB0000}"/>
    <cellStyle name="20% - Accent1 4 5 5 2 5" xfId="44005" xr:uid="{00000000-0005-0000-0000-000040AB0000}"/>
    <cellStyle name="20% - Accent1 4 5 5 2 5 2" xfId="44006" xr:uid="{00000000-0005-0000-0000-000041AB0000}"/>
    <cellStyle name="20% - Accent1 4 5 5 2 5 2 2" xfId="44007" xr:uid="{00000000-0005-0000-0000-000042AB0000}"/>
    <cellStyle name="20% - Accent1 4 5 5 2 5 3" xfId="44008" xr:uid="{00000000-0005-0000-0000-000043AB0000}"/>
    <cellStyle name="20% - Accent1 4 5 5 2 6" xfId="44009" xr:uid="{00000000-0005-0000-0000-000044AB0000}"/>
    <cellStyle name="20% - Accent1 4 5 5 2 6 2" xfId="44010" xr:uid="{00000000-0005-0000-0000-000045AB0000}"/>
    <cellStyle name="20% - Accent1 4 5 5 2 6 2 2" xfId="44011" xr:uid="{00000000-0005-0000-0000-000046AB0000}"/>
    <cellStyle name="20% - Accent1 4 5 5 2 6 3" xfId="44012" xr:uid="{00000000-0005-0000-0000-000047AB0000}"/>
    <cellStyle name="20% - Accent1 4 5 5 2 7" xfId="44013" xr:uid="{00000000-0005-0000-0000-000048AB0000}"/>
    <cellStyle name="20% - Accent1 4 5 5 2 7 2" xfId="44014" xr:uid="{00000000-0005-0000-0000-000049AB0000}"/>
    <cellStyle name="20% - Accent1 4 5 5 2 8" xfId="44015" xr:uid="{00000000-0005-0000-0000-00004AAB0000}"/>
    <cellStyle name="20% - Accent1 4 5 5 2 8 2" xfId="44016" xr:uid="{00000000-0005-0000-0000-00004BAB0000}"/>
    <cellStyle name="20% - Accent1 4 5 5 2 9" xfId="44017" xr:uid="{00000000-0005-0000-0000-00004CAB0000}"/>
    <cellStyle name="20% - Accent1 4 5 5 3" xfId="44018" xr:uid="{00000000-0005-0000-0000-00004DAB0000}"/>
    <cellStyle name="20% - Accent1 4 5 5 3 2" xfId="44019" xr:uid="{00000000-0005-0000-0000-00004EAB0000}"/>
    <cellStyle name="20% - Accent1 4 5 5 3 2 2" xfId="44020" xr:uid="{00000000-0005-0000-0000-00004FAB0000}"/>
    <cellStyle name="20% - Accent1 4 5 5 3 2 2 2" xfId="44021" xr:uid="{00000000-0005-0000-0000-000050AB0000}"/>
    <cellStyle name="20% - Accent1 4 5 5 3 2 2 2 2" xfId="44022" xr:uid="{00000000-0005-0000-0000-000051AB0000}"/>
    <cellStyle name="20% - Accent1 4 5 5 3 2 2 3" xfId="44023" xr:uid="{00000000-0005-0000-0000-000052AB0000}"/>
    <cellStyle name="20% - Accent1 4 5 5 3 2 3" xfId="44024" xr:uid="{00000000-0005-0000-0000-000053AB0000}"/>
    <cellStyle name="20% - Accent1 4 5 5 3 2 3 2" xfId="44025" xr:uid="{00000000-0005-0000-0000-000054AB0000}"/>
    <cellStyle name="20% - Accent1 4 5 5 3 2 4" xfId="44026" xr:uid="{00000000-0005-0000-0000-000055AB0000}"/>
    <cellStyle name="20% - Accent1 4 5 5 3 3" xfId="44027" xr:uid="{00000000-0005-0000-0000-000056AB0000}"/>
    <cellStyle name="20% - Accent1 4 5 5 3 3 2" xfId="44028" xr:uid="{00000000-0005-0000-0000-000057AB0000}"/>
    <cellStyle name="20% - Accent1 4 5 5 3 3 2 2" xfId="44029" xr:uid="{00000000-0005-0000-0000-000058AB0000}"/>
    <cellStyle name="20% - Accent1 4 5 5 3 3 2 2 2" xfId="44030" xr:uid="{00000000-0005-0000-0000-000059AB0000}"/>
    <cellStyle name="20% - Accent1 4 5 5 3 3 2 3" xfId="44031" xr:uid="{00000000-0005-0000-0000-00005AAB0000}"/>
    <cellStyle name="20% - Accent1 4 5 5 3 3 3" xfId="44032" xr:uid="{00000000-0005-0000-0000-00005BAB0000}"/>
    <cellStyle name="20% - Accent1 4 5 5 3 3 3 2" xfId="44033" xr:uid="{00000000-0005-0000-0000-00005CAB0000}"/>
    <cellStyle name="20% - Accent1 4 5 5 3 3 4" xfId="44034" xr:uid="{00000000-0005-0000-0000-00005DAB0000}"/>
    <cellStyle name="20% - Accent1 4 5 5 3 4" xfId="44035" xr:uid="{00000000-0005-0000-0000-00005EAB0000}"/>
    <cellStyle name="20% - Accent1 4 5 5 3 4 2" xfId="44036" xr:uid="{00000000-0005-0000-0000-00005FAB0000}"/>
    <cellStyle name="20% - Accent1 4 5 5 3 4 2 2" xfId="44037" xr:uid="{00000000-0005-0000-0000-000060AB0000}"/>
    <cellStyle name="20% - Accent1 4 5 5 3 4 2 2 2" xfId="44038" xr:uid="{00000000-0005-0000-0000-000061AB0000}"/>
    <cellStyle name="20% - Accent1 4 5 5 3 4 2 3" xfId="44039" xr:uid="{00000000-0005-0000-0000-000062AB0000}"/>
    <cellStyle name="20% - Accent1 4 5 5 3 4 3" xfId="44040" xr:uid="{00000000-0005-0000-0000-000063AB0000}"/>
    <cellStyle name="20% - Accent1 4 5 5 3 4 3 2" xfId="44041" xr:uid="{00000000-0005-0000-0000-000064AB0000}"/>
    <cellStyle name="20% - Accent1 4 5 5 3 4 4" xfId="44042" xr:uid="{00000000-0005-0000-0000-000065AB0000}"/>
    <cellStyle name="20% - Accent1 4 5 5 3 5" xfId="44043" xr:uid="{00000000-0005-0000-0000-000066AB0000}"/>
    <cellStyle name="20% - Accent1 4 5 5 3 5 2" xfId="44044" xr:uid="{00000000-0005-0000-0000-000067AB0000}"/>
    <cellStyle name="20% - Accent1 4 5 5 3 5 2 2" xfId="44045" xr:uid="{00000000-0005-0000-0000-000068AB0000}"/>
    <cellStyle name="20% - Accent1 4 5 5 3 5 3" xfId="44046" xr:uid="{00000000-0005-0000-0000-000069AB0000}"/>
    <cellStyle name="20% - Accent1 4 5 5 3 6" xfId="44047" xr:uid="{00000000-0005-0000-0000-00006AAB0000}"/>
    <cellStyle name="20% - Accent1 4 5 5 3 6 2" xfId="44048" xr:uid="{00000000-0005-0000-0000-00006BAB0000}"/>
    <cellStyle name="20% - Accent1 4 5 5 3 6 2 2" xfId="44049" xr:uid="{00000000-0005-0000-0000-00006CAB0000}"/>
    <cellStyle name="20% - Accent1 4 5 5 3 6 3" xfId="44050" xr:uid="{00000000-0005-0000-0000-00006DAB0000}"/>
    <cellStyle name="20% - Accent1 4 5 5 3 7" xfId="44051" xr:uid="{00000000-0005-0000-0000-00006EAB0000}"/>
    <cellStyle name="20% - Accent1 4 5 5 3 7 2" xfId="44052" xr:uid="{00000000-0005-0000-0000-00006FAB0000}"/>
    <cellStyle name="20% - Accent1 4 5 5 3 8" xfId="44053" xr:uid="{00000000-0005-0000-0000-000070AB0000}"/>
    <cellStyle name="20% - Accent1 4 5 5 3 8 2" xfId="44054" xr:uid="{00000000-0005-0000-0000-000071AB0000}"/>
    <cellStyle name="20% - Accent1 4 5 5 3 9" xfId="44055" xr:uid="{00000000-0005-0000-0000-000072AB0000}"/>
    <cellStyle name="20% - Accent1 4 5 5 4" xfId="44056" xr:uid="{00000000-0005-0000-0000-000073AB0000}"/>
    <cellStyle name="20% - Accent1 4 5 5 4 2" xfId="44057" xr:uid="{00000000-0005-0000-0000-000074AB0000}"/>
    <cellStyle name="20% - Accent1 4 5 5 4 2 2" xfId="44058" xr:uid="{00000000-0005-0000-0000-000075AB0000}"/>
    <cellStyle name="20% - Accent1 4 5 5 4 2 2 2" xfId="44059" xr:uid="{00000000-0005-0000-0000-000076AB0000}"/>
    <cellStyle name="20% - Accent1 4 5 5 4 2 3" xfId="44060" xr:uid="{00000000-0005-0000-0000-000077AB0000}"/>
    <cellStyle name="20% - Accent1 4 5 5 4 3" xfId="44061" xr:uid="{00000000-0005-0000-0000-000078AB0000}"/>
    <cellStyle name="20% - Accent1 4 5 5 4 3 2" xfId="44062" xr:uid="{00000000-0005-0000-0000-000079AB0000}"/>
    <cellStyle name="20% - Accent1 4 5 5 4 4" xfId="44063" xr:uid="{00000000-0005-0000-0000-00007AAB0000}"/>
    <cellStyle name="20% - Accent1 4 5 5 5" xfId="44064" xr:uid="{00000000-0005-0000-0000-00007BAB0000}"/>
    <cellStyle name="20% - Accent1 4 5 5 5 2" xfId="44065" xr:uid="{00000000-0005-0000-0000-00007CAB0000}"/>
    <cellStyle name="20% - Accent1 4 5 5 5 2 2" xfId="44066" xr:uid="{00000000-0005-0000-0000-00007DAB0000}"/>
    <cellStyle name="20% - Accent1 4 5 5 5 2 2 2" xfId="44067" xr:uid="{00000000-0005-0000-0000-00007EAB0000}"/>
    <cellStyle name="20% - Accent1 4 5 5 5 2 3" xfId="44068" xr:uid="{00000000-0005-0000-0000-00007FAB0000}"/>
    <cellStyle name="20% - Accent1 4 5 5 5 3" xfId="44069" xr:uid="{00000000-0005-0000-0000-000080AB0000}"/>
    <cellStyle name="20% - Accent1 4 5 5 5 3 2" xfId="44070" xr:uid="{00000000-0005-0000-0000-000081AB0000}"/>
    <cellStyle name="20% - Accent1 4 5 5 5 4" xfId="44071" xr:uid="{00000000-0005-0000-0000-000082AB0000}"/>
    <cellStyle name="20% - Accent1 4 5 5 6" xfId="44072" xr:uid="{00000000-0005-0000-0000-000083AB0000}"/>
    <cellStyle name="20% - Accent1 4 5 5 6 2" xfId="44073" xr:uid="{00000000-0005-0000-0000-000084AB0000}"/>
    <cellStyle name="20% - Accent1 4 5 5 6 2 2" xfId="44074" xr:uid="{00000000-0005-0000-0000-000085AB0000}"/>
    <cellStyle name="20% - Accent1 4 5 5 6 2 2 2" xfId="44075" xr:uid="{00000000-0005-0000-0000-000086AB0000}"/>
    <cellStyle name="20% - Accent1 4 5 5 6 2 3" xfId="44076" xr:uid="{00000000-0005-0000-0000-000087AB0000}"/>
    <cellStyle name="20% - Accent1 4 5 5 6 3" xfId="44077" xr:uid="{00000000-0005-0000-0000-000088AB0000}"/>
    <cellStyle name="20% - Accent1 4 5 5 6 3 2" xfId="44078" xr:uid="{00000000-0005-0000-0000-000089AB0000}"/>
    <cellStyle name="20% - Accent1 4 5 5 6 4" xfId="44079" xr:uid="{00000000-0005-0000-0000-00008AAB0000}"/>
    <cellStyle name="20% - Accent1 4 5 5 7" xfId="44080" xr:uid="{00000000-0005-0000-0000-00008BAB0000}"/>
    <cellStyle name="20% - Accent1 4 5 5 7 2" xfId="44081" xr:uid="{00000000-0005-0000-0000-00008CAB0000}"/>
    <cellStyle name="20% - Accent1 4 5 5 7 2 2" xfId="44082" xr:uid="{00000000-0005-0000-0000-00008DAB0000}"/>
    <cellStyle name="20% - Accent1 4 5 5 7 3" xfId="44083" xr:uid="{00000000-0005-0000-0000-00008EAB0000}"/>
    <cellStyle name="20% - Accent1 4 5 5 8" xfId="44084" xr:uid="{00000000-0005-0000-0000-00008FAB0000}"/>
    <cellStyle name="20% - Accent1 4 5 5 8 2" xfId="44085" xr:uid="{00000000-0005-0000-0000-000090AB0000}"/>
    <cellStyle name="20% - Accent1 4 5 5 8 2 2" xfId="44086" xr:uid="{00000000-0005-0000-0000-000091AB0000}"/>
    <cellStyle name="20% - Accent1 4 5 5 8 3" xfId="44087" xr:uid="{00000000-0005-0000-0000-000092AB0000}"/>
    <cellStyle name="20% - Accent1 4 5 5 9" xfId="44088" xr:uid="{00000000-0005-0000-0000-000093AB0000}"/>
    <cellStyle name="20% - Accent1 4 5 5 9 2" xfId="44089" xr:uid="{00000000-0005-0000-0000-000094AB0000}"/>
    <cellStyle name="20% - Accent1 4 5 6" xfId="44090" xr:uid="{00000000-0005-0000-0000-000095AB0000}"/>
    <cellStyle name="20% - Accent1 4 5 6 10" xfId="44091" xr:uid="{00000000-0005-0000-0000-000096AB0000}"/>
    <cellStyle name="20% - Accent1 4 5 6 10 2" xfId="44092" xr:uid="{00000000-0005-0000-0000-000097AB0000}"/>
    <cellStyle name="20% - Accent1 4 5 6 11" xfId="44093" xr:uid="{00000000-0005-0000-0000-000098AB0000}"/>
    <cellStyle name="20% - Accent1 4 5 6 2" xfId="44094" xr:uid="{00000000-0005-0000-0000-000099AB0000}"/>
    <cellStyle name="20% - Accent1 4 5 6 2 2" xfId="44095" xr:uid="{00000000-0005-0000-0000-00009AAB0000}"/>
    <cellStyle name="20% - Accent1 4 5 6 2 2 2" xfId="44096" xr:uid="{00000000-0005-0000-0000-00009BAB0000}"/>
    <cellStyle name="20% - Accent1 4 5 6 2 2 2 2" xfId="44097" xr:uid="{00000000-0005-0000-0000-00009CAB0000}"/>
    <cellStyle name="20% - Accent1 4 5 6 2 2 2 2 2" xfId="44098" xr:uid="{00000000-0005-0000-0000-00009DAB0000}"/>
    <cellStyle name="20% - Accent1 4 5 6 2 2 2 3" xfId="44099" xr:uid="{00000000-0005-0000-0000-00009EAB0000}"/>
    <cellStyle name="20% - Accent1 4 5 6 2 2 3" xfId="44100" xr:uid="{00000000-0005-0000-0000-00009FAB0000}"/>
    <cellStyle name="20% - Accent1 4 5 6 2 2 3 2" xfId="44101" xr:uid="{00000000-0005-0000-0000-0000A0AB0000}"/>
    <cellStyle name="20% - Accent1 4 5 6 2 2 4" xfId="44102" xr:uid="{00000000-0005-0000-0000-0000A1AB0000}"/>
    <cellStyle name="20% - Accent1 4 5 6 2 3" xfId="44103" xr:uid="{00000000-0005-0000-0000-0000A2AB0000}"/>
    <cellStyle name="20% - Accent1 4 5 6 2 3 2" xfId="44104" xr:uid="{00000000-0005-0000-0000-0000A3AB0000}"/>
    <cellStyle name="20% - Accent1 4 5 6 2 3 2 2" xfId="44105" xr:uid="{00000000-0005-0000-0000-0000A4AB0000}"/>
    <cellStyle name="20% - Accent1 4 5 6 2 3 2 2 2" xfId="44106" xr:uid="{00000000-0005-0000-0000-0000A5AB0000}"/>
    <cellStyle name="20% - Accent1 4 5 6 2 3 2 3" xfId="44107" xr:uid="{00000000-0005-0000-0000-0000A6AB0000}"/>
    <cellStyle name="20% - Accent1 4 5 6 2 3 3" xfId="44108" xr:uid="{00000000-0005-0000-0000-0000A7AB0000}"/>
    <cellStyle name="20% - Accent1 4 5 6 2 3 3 2" xfId="44109" xr:uid="{00000000-0005-0000-0000-0000A8AB0000}"/>
    <cellStyle name="20% - Accent1 4 5 6 2 3 4" xfId="44110" xr:uid="{00000000-0005-0000-0000-0000A9AB0000}"/>
    <cellStyle name="20% - Accent1 4 5 6 2 4" xfId="44111" xr:uid="{00000000-0005-0000-0000-0000AAAB0000}"/>
    <cellStyle name="20% - Accent1 4 5 6 2 4 2" xfId="44112" xr:uid="{00000000-0005-0000-0000-0000ABAB0000}"/>
    <cellStyle name="20% - Accent1 4 5 6 2 4 2 2" xfId="44113" xr:uid="{00000000-0005-0000-0000-0000ACAB0000}"/>
    <cellStyle name="20% - Accent1 4 5 6 2 4 2 2 2" xfId="44114" xr:uid="{00000000-0005-0000-0000-0000ADAB0000}"/>
    <cellStyle name="20% - Accent1 4 5 6 2 4 2 3" xfId="44115" xr:uid="{00000000-0005-0000-0000-0000AEAB0000}"/>
    <cellStyle name="20% - Accent1 4 5 6 2 4 3" xfId="44116" xr:uid="{00000000-0005-0000-0000-0000AFAB0000}"/>
    <cellStyle name="20% - Accent1 4 5 6 2 4 3 2" xfId="44117" xr:uid="{00000000-0005-0000-0000-0000B0AB0000}"/>
    <cellStyle name="20% - Accent1 4 5 6 2 4 4" xfId="44118" xr:uid="{00000000-0005-0000-0000-0000B1AB0000}"/>
    <cellStyle name="20% - Accent1 4 5 6 2 5" xfId="44119" xr:uid="{00000000-0005-0000-0000-0000B2AB0000}"/>
    <cellStyle name="20% - Accent1 4 5 6 2 5 2" xfId="44120" xr:uid="{00000000-0005-0000-0000-0000B3AB0000}"/>
    <cellStyle name="20% - Accent1 4 5 6 2 5 2 2" xfId="44121" xr:uid="{00000000-0005-0000-0000-0000B4AB0000}"/>
    <cellStyle name="20% - Accent1 4 5 6 2 5 3" xfId="44122" xr:uid="{00000000-0005-0000-0000-0000B5AB0000}"/>
    <cellStyle name="20% - Accent1 4 5 6 2 6" xfId="44123" xr:uid="{00000000-0005-0000-0000-0000B6AB0000}"/>
    <cellStyle name="20% - Accent1 4 5 6 2 6 2" xfId="44124" xr:uid="{00000000-0005-0000-0000-0000B7AB0000}"/>
    <cellStyle name="20% - Accent1 4 5 6 2 6 2 2" xfId="44125" xr:uid="{00000000-0005-0000-0000-0000B8AB0000}"/>
    <cellStyle name="20% - Accent1 4 5 6 2 6 3" xfId="44126" xr:uid="{00000000-0005-0000-0000-0000B9AB0000}"/>
    <cellStyle name="20% - Accent1 4 5 6 2 7" xfId="44127" xr:uid="{00000000-0005-0000-0000-0000BAAB0000}"/>
    <cellStyle name="20% - Accent1 4 5 6 2 7 2" xfId="44128" xr:uid="{00000000-0005-0000-0000-0000BBAB0000}"/>
    <cellStyle name="20% - Accent1 4 5 6 2 8" xfId="44129" xr:uid="{00000000-0005-0000-0000-0000BCAB0000}"/>
    <cellStyle name="20% - Accent1 4 5 6 2 8 2" xfId="44130" xr:uid="{00000000-0005-0000-0000-0000BDAB0000}"/>
    <cellStyle name="20% - Accent1 4 5 6 2 9" xfId="44131" xr:uid="{00000000-0005-0000-0000-0000BEAB0000}"/>
    <cellStyle name="20% - Accent1 4 5 6 3" xfId="44132" xr:uid="{00000000-0005-0000-0000-0000BFAB0000}"/>
    <cellStyle name="20% - Accent1 4 5 6 3 2" xfId="44133" xr:uid="{00000000-0005-0000-0000-0000C0AB0000}"/>
    <cellStyle name="20% - Accent1 4 5 6 3 2 2" xfId="44134" xr:uid="{00000000-0005-0000-0000-0000C1AB0000}"/>
    <cellStyle name="20% - Accent1 4 5 6 3 2 2 2" xfId="44135" xr:uid="{00000000-0005-0000-0000-0000C2AB0000}"/>
    <cellStyle name="20% - Accent1 4 5 6 3 2 2 2 2" xfId="44136" xr:uid="{00000000-0005-0000-0000-0000C3AB0000}"/>
    <cellStyle name="20% - Accent1 4 5 6 3 2 2 3" xfId="44137" xr:uid="{00000000-0005-0000-0000-0000C4AB0000}"/>
    <cellStyle name="20% - Accent1 4 5 6 3 2 3" xfId="44138" xr:uid="{00000000-0005-0000-0000-0000C5AB0000}"/>
    <cellStyle name="20% - Accent1 4 5 6 3 2 3 2" xfId="44139" xr:uid="{00000000-0005-0000-0000-0000C6AB0000}"/>
    <cellStyle name="20% - Accent1 4 5 6 3 2 4" xfId="44140" xr:uid="{00000000-0005-0000-0000-0000C7AB0000}"/>
    <cellStyle name="20% - Accent1 4 5 6 3 3" xfId="44141" xr:uid="{00000000-0005-0000-0000-0000C8AB0000}"/>
    <cellStyle name="20% - Accent1 4 5 6 3 3 2" xfId="44142" xr:uid="{00000000-0005-0000-0000-0000C9AB0000}"/>
    <cellStyle name="20% - Accent1 4 5 6 3 3 2 2" xfId="44143" xr:uid="{00000000-0005-0000-0000-0000CAAB0000}"/>
    <cellStyle name="20% - Accent1 4 5 6 3 3 2 2 2" xfId="44144" xr:uid="{00000000-0005-0000-0000-0000CBAB0000}"/>
    <cellStyle name="20% - Accent1 4 5 6 3 3 2 3" xfId="44145" xr:uid="{00000000-0005-0000-0000-0000CCAB0000}"/>
    <cellStyle name="20% - Accent1 4 5 6 3 3 3" xfId="44146" xr:uid="{00000000-0005-0000-0000-0000CDAB0000}"/>
    <cellStyle name="20% - Accent1 4 5 6 3 3 3 2" xfId="44147" xr:uid="{00000000-0005-0000-0000-0000CEAB0000}"/>
    <cellStyle name="20% - Accent1 4 5 6 3 3 4" xfId="44148" xr:uid="{00000000-0005-0000-0000-0000CFAB0000}"/>
    <cellStyle name="20% - Accent1 4 5 6 3 4" xfId="44149" xr:uid="{00000000-0005-0000-0000-0000D0AB0000}"/>
    <cellStyle name="20% - Accent1 4 5 6 3 4 2" xfId="44150" xr:uid="{00000000-0005-0000-0000-0000D1AB0000}"/>
    <cellStyle name="20% - Accent1 4 5 6 3 4 2 2" xfId="44151" xr:uid="{00000000-0005-0000-0000-0000D2AB0000}"/>
    <cellStyle name="20% - Accent1 4 5 6 3 4 2 2 2" xfId="44152" xr:uid="{00000000-0005-0000-0000-0000D3AB0000}"/>
    <cellStyle name="20% - Accent1 4 5 6 3 4 2 3" xfId="44153" xr:uid="{00000000-0005-0000-0000-0000D4AB0000}"/>
    <cellStyle name="20% - Accent1 4 5 6 3 4 3" xfId="44154" xr:uid="{00000000-0005-0000-0000-0000D5AB0000}"/>
    <cellStyle name="20% - Accent1 4 5 6 3 4 3 2" xfId="44155" xr:uid="{00000000-0005-0000-0000-0000D6AB0000}"/>
    <cellStyle name="20% - Accent1 4 5 6 3 4 4" xfId="44156" xr:uid="{00000000-0005-0000-0000-0000D7AB0000}"/>
    <cellStyle name="20% - Accent1 4 5 6 3 5" xfId="44157" xr:uid="{00000000-0005-0000-0000-0000D8AB0000}"/>
    <cellStyle name="20% - Accent1 4 5 6 3 5 2" xfId="44158" xr:uid="{00000000-0005-0000-0000-0000D9AB0000}"/>
    <cellStyle name="20% - Accent1 4 5 6 3 5 2 2" xfId="44159" xr:uid="{00000000-0005-0000-0000-0000DAAB0000}"/>
    <cellStyle name="20% - Accent1 4 5 6 3 5 3" xfId="44160" xr:uid="{00000000-0005-0000-0000-0000DBAB0000}"/>
    <cellStyle name="20% - Accent1 4 5 6 3 6" xfId="44161" xr:uid="{00000000-0005-0000-0000-0000DCAB0000}"/>
    <cellStyle name="20% - Accent1 4 5 6 3 6 2" xfId="44162" xr:uid="{00000000-0005-0000-0000-0000DDAB0000}"/>
    <cellStyle name="20% - Accent1 4 5 6 3 6 2 2" xfId="44163" xr:uid="{00000000-0005-0000-0000-0000DEAB0000}"/>
    <cellStyle name="20% - Accent1 4 5 6 3 6 3" xfId="44164" xr:uid="{00000000-0005-0000-0000-0000DFAB0000}"/>
    <cellStyle name="20% - Accent1 4 5 6 3 7" xfId="44165" xr:uid="{00000000-0005-0000-0000-0000E0AB0000}"/>
    <cellStyle name="20% - Accent1 4 5 6 3 7 2" xfId="44166" xr:uid="{00000000-0005-0000-0000-0000E1AB0000}"/>
    <cellStyle name="20% - Accent1 4 5 6 3 8" xfId="44167" xr:uid="{00000000-0005-0000-0000-0000E2AB0000}"/>
    <cellStyle name="20% - Accent1 4 5 6 3 8 2" xfId="44168" xr:uid="{00000000-0005-0000-0000-0000E3AB0000}"/>
    <cellStyle name="20% - Accent1 4 5 6 3 9" xfId="44169" xr:uid="{00000000-0005-0000-0000-0000E4AB0000}"/>
    <cellStyle name="20% - Accent1 4 5 6 4" xfId="44170" xr:uid="{00000000-0005-0000-0000-0000E5AB0000}"/>
    <cellStyle name="20% - Accent1 4 5 6 4 2" xfId="44171" xr:uid="{00000000-0005-0000-0000-0000E6AB0000}"/>
    <cellStyle name="20% - Accent1 4 5 6 4 2 2" xfId="44172" xr:uid="{00000000-0005-0000-0000-0000E7AB0000}"/>
    <cellStyle name="20% - Accent1 4 5 6 4 2 2 2" xfId="44173" xr:uid="{00000000-0005-0000-0000-0000E8AB0000}"/>
    <cellStyle name="20% - Accent1 4 5 6 4 2 3" xfId="44174" xr:uid="{00000000-0005-0000-0000-0000E9AB0000}"/>
    <cellStyle name="20% - Accent1 4 5 6 4 3" xfId="44175" xr:uid="{00000000-0005-0000-0000-0000EAAB0000}"/>
    <cellStyle name="20% - Accent1 4 5 6 4 3 2" xfId="44176" xr:uid="{00000000-0005-0000-0000-0000EBAB0000}"/>
    <cellStyle name="20% - Accent1 4 5 6 4 4" xfId="44177" xr:uid="{00000000-0005-0000-0000-0000ECAB0000}"/>
    <cellStyle name="20% - Accent1 4 5 6 5" xfId="44178" xr:uid="{00000000-0005-0000-0000-0000EDAB0000}"/>
    <cellStyle name="20% - Accent1 4 5 6 5 2" xfId="44179" xr:uid="{00000000-0005-0000-0000-0000EEAB0000}"/>
    <cellStyle name="20% - Accent1 4 5 6 5 2 2" xfId="44180" xr:uid="{00000000-0005-0000-0000-0000EFAB0000}"/>
    <cellStyle name="20% - Accent1 4 5 6 5 2 2 2" xfId="44181" xr:uid="{00000000-0005-0000-0000-0000F0AB0000}"/>
    <cellStyle name="20% - Accent1 4 5 6 5 2 3" xfId="44182" xr:uid="{00000000-0005-0000-0000-0000F1AB0000}"/>
    <cellStyle name="20% - Accent1 4 5 6 5 3" xfId="44183" xr:uid="{00000000-0005-0000-0000-0000F2AB0000}"/>
    <cellStyle name="20% - Accent1 4 5 6 5 3 2" xfId="44184" xr:uid="{00000000-0005-0000-0000-0000F3AB0000}"/>
    <cellStyle name="20% - Accent1 4 5 6 5 4" xfId="44185" xr:uid="{00000000-0005-0000-0000-0000F4AB0000}"/>
    <cellStyle name="20% - Accent1 4 5 6 6" xfId="44186" xr:uid="{00000000-0005-0000-0000-0000F5AB0000}"/>
    <cellStyle name="20% - Accent1 4 5 6 6 2" xfId="44187" xr:uid="{00000000-0005-0000-0000-0000F6AB0000}"/>
    <cellStyle name="20% - Accent1 4 5 6 6 2 2" xfId="44188" xr:uid="{00000000-0005-0000-0000-0000F7AB0000}"/>
    <cellStyle name="20% - Accent1 4 5 6 6 2 2 2" xfId="44189" xr:uid="{00000000-0005-0000-0000-0000F8AB0000}"/>
    <cellStyle name="20% - Accent1 4 5 6 6 2 3" xfId="44190" xr:uid="{00000000-0005-0000-0000-0000F9AB0000}"/>
    <cellStyle name="20% - Accent1 4 5 6 6 3" xfId="44191" xr:uid="{00000000-0005-0000-0000-0000FAAB0000}"/>
    <cellStyle name="20% - Accent1 4 5 6 6 3 2" xfId="44192" xr:uid="{00000000-0005-0000-0000-0000FBAB0000}"/>
    <cellStyle name="20% - Accent1 4 5 6 6 4" xfId="44193" xr:uid="{00000000-0005-0000-0000-0000FCAB0000}"/>
    <cellStyle name="20% - Accent1 4 5 6 7" xfId="44194" xr:uid="{00000000-0005-0000-0000-0000FDAB0000}"/>
    <cellStyle name="20% - Accent1 4 5 6 7 2" xfId="44195" xr:uid="{00000000-0005-0000-0000-0000FEAB0000}"/>
    <cellStyle name="20% - Accent1 4 5 6 7 2 2" xfId="44196" xr:uid="{00000000-0005-0000-0000-0000FFAB0000}"/>
    <cellStyle name="20% - Accent1 4 5 6 7 3" xfId="44197" xr:uid="{00000000-0005-0000-0000-000000AC0000}"/>
    <cellStyle name="20% - Accent1 4 5 6 8" xfId="44198" xr:uid="{00000000-0005-0000-0000-000001AC0000}"/>
    <cellStyle name="20% - Accent1 4 5 6 8 2" xfId="44199" xr:uid="{00000000-0005-0000-0000-000002AC0000}"/>
    <cellStyle name="20% - Accent1 4 5 6 8 2 2" xfId="44200" xr:uid="{00000000-0005-0000-0000-000003AC0000}"/>
    <cellStyle name="20% - Accent1 4 5 6 8 3" xfId="44201" xr:uid="{00000000-0005-0000-0000-000004AC0000}"/>
    <cellStyle name="20% - Accent1 4 5 6 9" xfId="44202" xr:uid="{00000000-0005-0000-0000-000005AC0000}"/>
    <cellStyle name="20% - Accent1 4 5 6 9 2" xfId="44203" xr:uid="{00000000-0005-0000-0000-000006AC0000}"/>
    <cellStyle name="20% - Accent1 4 5 7" xfId="44204" xr:uid="{00000000-0005-0000-0000-000007AC0000}"/>
    <cellStyle name="20% - Accent1 4 5 7 2" xfId="44205" xr:uid="{00000000-0005-0000-0000-000008AC0000}"/>
    <cellStyle name="20% - Accent1 4 5 7 2 2" xfId="44206" xr:uid="{00000000-0005-0000-0000-000009AC0000}"/>
    <cellStyle name="20% - Accent1 4 5 7 2 2 2" xfId="44207" xr:uid="{00000000-0005-0000-0000-00000AAC0000}"/>
    <cellStyle name="20% - Accent1 4 5 7 2 2 2 2" xfId="44208" xr:uid="{00000000-0005-0000-0000-00000BAC0000}"/>
    <cellStyle name="20% - Accent1 4 5 7 2 2 3" xfId="44209" xr:uid="{00000000-0005-0000-0000-00000CAC0000}"/>
    <cellStyle name="20% - Accent1 4 5 7 2 3" xfId="44210" xr:uid="{00000000-0005-0000-0000-00000DAC0000}"/>
    <cellStyle name="20% - Accent1 4 5 7 2 3 2" xfId="44211" xr:uid="{00000000-0005-0000-0000-00000EAC0000}"/>
    <cellStyle name="20% - Accent1 4 5 7 2 4" xfId="44212" xr:uid="{00000000-0005-0000-0000-00000FAC0000}"/>
    <cellStyle name="20% - Accent1 4 5 7 3" xfId="44213" xr:uid="{00000000-0005-0000-0000-000010AC0000}"/>
    <cellStyle name="20% - Accent1 4 5 7 3 2" xfId="44214" xr:uid="{00000000-0005-0000-0000-000011AC0000}"/>
    <cellStyle name="20% - Accent1 4 5 7 3 2 2" xfId="44215" xr:uid="{00000000-0005-0000-0000-000012AC0000}"/>
    <cellStyle name="20% - Accent1 4 5 7 3 2 2 2" xfId="44216" xr:uid="{00000000-0005-0000-0000-000013AC0000}"/>
    <cellStyle name="20% - Accent1 4 5 7 3 2 3" xfId="44217" xr:uid="{00000000-0005-0000-0000-000014AC0000}"/>
    <cellStyle name="20% - Accent1 4 5 7 3 3" xfId="44218" xr:uid="{00000000-0005-0000-0000-000015AC0000}"/>
    <cellStyle name="20% - Accent1 4 5 7 3 3 2" xfId="44219" xr:uid="{00000000-0005-0000-0000-000016AC0000}"/>
    <cellStyle name="20% - Accent1 4 5 7 3 4" xfId="44220" xr:uid="{00000000-0005-0000-0000-000017AC0000}"/>
    <cellStyle name="20% - Accent1 4 5 7 4" xfId="44221" xr:uid="{00000000-0005-0000-0000-000018AC0000}"/>
    <cellStyle name="20% - Accent1 4 5 7 4 2" xfId="44222" xr:uid="{00000000-0005-0000-0000-000019AC0000}"/>
    <cellStyle name="20% - Accent1 4 5 7 4 2 2" xfId="44223" xr:uid="{00000000-0005-0000-0000-00001AAC0000}"/>
    <cellStyle name="20% - Accent1 4 5 7 4 2 2 2" xfId="44224" xr:uid="{00000000-0005-0000-0000-00001BAC0000}"/>
    <cellStyle name="20% - Accent1 4 5 7 4 2 3" xfId="44225" xr:uid="{00000000-0005-0000-0000-00001CAC0000}"/>
    <cellStyle name="20% - Accent1 4 5 7 4 3" xfId="44226" xr:uid="{00000000-0005-0000-0000-00001DAC0000}"/>
    <cellStyle name="20% - Accent1 4 5 7 4 3 2" xfId="44227" xr:uid="{00000000-0005-0000-0000-00001EAC0000}"/>
    <cellStyle name="20% - Accent1 4 5 7 4 4" xfId="44228" xr:uid="{00000000-0005-0000-0000-00001FAC0000}"/>
    <cellStyle name="20% - Accent1 4 5 7 5" xfId="44229" xr:uid="{00000000-0005-0000-0000-000020AC0000}"/>
    <cellStyle name="20% - Accent1 4 5 7 5 2" xfId="44230" xr:uid="{00000000-0005-0000-0000-000021AC0000}"/>
    <cellStyle name="20% - Accent1 4 5 7 5 2 2" xfId="44231" xr:uid="{00000000-0005-0000-0000-000022AC0000}"/>
    <cellStyle name="20% - Accent1 4 5 7 5 3" xfId="44232" xr:uid="{00000000-0005-0000-0000-000023AC0000}"/>
    <cellStyle name="20% - Accent1 4 5 7 6" xfId="44233" xr:uid="{00000000-0005-0000-0000-000024AC0000}"/>
    <cellStyle name="20% - Accent1 4 5 7 6 2" xfId="44234" xr:uid="{00000000-0005-0000-0000-000025AC0000}"/>
    <cellStyle name="20% - Accent1 4 5 7 6 2 2" xfId="44235" xr:uid="{00000000-0005-0000-0000-000026AC0000}"/>
    <cellStyle name="20% - Accent1 4 5 7 6 3" xfId="44236" xr:uid="{00000000-0005-0000-0000-000027AC0000}"/>
    <cellStyle name="20% - Accent1 4 5 7 7" xfId="44237" xr:uid="{00000000-0005-0000-0000-000028AC0000}"/>
    <cellStyle name="20% - Accent1 4 5 7 7 2" xfId="44238" xr:uid="{00000000-0005-0000-0000-000029AC0000}"/>
    <cellStyle name="20% - Accent1 4 5 7 8" xfId="44239" xr:uid="{00000000-0005-0000-0000-00002AAC0000}"/>
    <cellStyle name="20% - Accent1 4 5 7 8 2" xfId="44240" xr:uid="{00000000-0005-0000-0000-00002BAC0000}"/>
    <cellStyle name="20% - Accent1 4 5 7 9" xfId="44241" xr:uid="{00000000-0005-0000-0000-00002CAC0000}"/>
    <cellStyle name="20% - Accent1 4 5 8" xfId="44242" xr:uid="{00000000-0005-0000-0000-00002DAC0000}"/>
    <cellStyle name="20% - Accent1 4 5 8 2" xfId="44243" xr:uid="{00000000-0005-0000-0000-00002EAC0000}"/>
    <cellStyle name="20% - Accent1 4 5 8 2 2" xfId="44244" xr:uid="{00000000-0005-0000-0000-00002FAC0000}"/>
    <cellStyle name="20% - Accent1 4 5 8 2 2 2" xfId="44245" xr:uid="{00000000-0005-0000-0000-000030AC0000}"/>
    <cellStyle name="20% - Accent1 4 5 8 2 2 2 2" xfId="44246" xr:uid="{00000000-0005-0000-0000-000031AC0000}"/>
    <cellStyle name="20% - Accent1 4 5 8 2 2 3" xfId="44247" xr:uid="{00000000-0005-0000-0000-000032AC0000}"/>
    <cellStyle name="20% - Accent1 4 5 8 2 3" xfId="44248" xr:uid="{00000000-0005-0000-0000-000033AC0000}"/>
    <cellStyle name="20% - Accent1 4 5 8 2 3 2" xfId="44249" xr:uid="{00000000-0005-0000-0000-000034AC0000}"/>
    <cellStyle name="20% - Accent1 4 5 8 2 4" xfId="44250" xr:uid="{00000000-0005-0000-0000-000035AC0000}"/>
    <cellStyle name="20% - Accent1 4 5 8 3" xfId="44251" xr:uid="{00000000-0005-0000-0000-000036AC0000}"/>
    <cellStyle name="20% - Accent1 4 5 8 3 2" xfId="44252" xr:uid="{00000000-0005-0000-0000-000037AC0000}"/>
    <cellStyle name="20% - Accent1 4 5 8 3 2 2" xfId="44253" xr:uid="{00000000-0005-0000-0000-000038AC0000}"/>
    <cellStyle name="20% - Accent1 4 5 8 3 2 2 2" xfId="44254" xr:uid="{00000000-0005-0000-0000-000039AC0000}"/>
    <cellStyle name="20% - Accent1 4 5 8 3 2 3" xfId="44255" xr:uid="{00000000-0005-0000-0000-00003AAC0000}"/>
    <cellStyle name="20% - Accent1 4 5 8 3 3" xfId="44256" xr:uid="{00000000-0005-0000-0000-00003BAC0000}"/>
    <cellStyle name="20% - Accent1 4 5 8 3 3 2" xfId="44257" xr:uid="{00000000-0005-0000-0000-00003CAC0000}"/>
    <cellStyle name="20% - Accent1 4 5 8 3 4" xfId="44258" xr:uid="{00000000-0005-0000-0000-00003DAC0000}"/>
    <cellStyle name="20% - Accent1 4 5 8 4" xfId="44259" xr:uid="{00000000-0005-0000-0000-00003EAC0000}"/>
    <cellStyle name="20% - Accent1 4 5 8 4 2" xfId="44260" xr:uid="{00000000-0005-0000-0000-00003FAC0000}"/>
    <cellStyle name="20% - Accent1 4 5 8 4 2 2" xfId="44261" xr:uid="{00000000-0005-0000-0000-000040AC0000}"/>
    <cellStyle name="20% - Accent1 4 5 8 4 2 2 2" xfId="44262" xr:uid="{00000000-0005-0000-0000-000041AC0000}"/>
    <cellStyle name="20% - Accent1 4 5 8 4 2 3" xfId="44263" xr:uid="{00000000-0005-0000-0000-000042AC0000}"/>
    <cellStyle name="20% - Accent1 4 5 8 4 3" xfId="44264" xr:uid="{00000000-0005-0000-0000-000043AC0000}"/>
    <cellStyle name="20% - Accent1 4 5 8 4 3 2" xfId="44265" xr:uid="{00000000-0005-0000-0000-000044AC0000}"/>
    <cellStyle name="20% - Accent1 4 5 8 4 4" xfId="44266" xr:uid="{00000000-0005-0000-0000-000045AC0000}"/>
    <cellStyle name="20% - Accent1 4 5 8 5" xfId="44267" xr:uid="{00000000-0005-0000-0000-000046AC0000}"/>
    <cellStyle name="20% - Accent1 4 5 8 5 2" xfId="44268" xr:uid="{00000000-0005-0000-0000-000047AC0000}"/>
    <cellStyle name="20% - Accent1 4 5 8 5 2 2" xfId="44269" xr:uid="{00000000-0005-0000-0000-000048AC0000}"/>
    <cellStyle name="20% - Accent1 4 5 8 5 3" xfId="44270" xr:uid="{00000000-0005-0000-0000-000049AC0000}"/>
    <cellStyle name="20% - Accent1 4 5 8 6" xfId="44271" xr:uid="{00000000-0005-0000-0000-00004AAC0000}"/>
    <cellStyle name="20% - Accent1 4 5 8 6 2" xfId="44272" xr:uid="{00000000-0005-0000-0000-00004BAC0000}"/>
    <cellStyle name="20% - Accent1 4 5 8 6 2 2" xfId="44273" xr:uid="{00000000-0005-0000-0000-00004CAC0000}"/>
    <cellStyle name="20% - Accent1 4 5 8 6 3" xfId="44274" xr:uid="{00000000-0005-0000-0000-00004DAC0000}"/>
    <cellStyle name="20% - Accent1 4 5 8 7" xfId="44275" xr:uid="{00000000-0005-0000-0000-00004EAC0000}"/>
    <cellStyle name="20% - Accent1 4 5 8 7 2" xfId="44276" xr:uid="{00000000-0005-0000-0000-00004FAC0000}"/>
    <cellStyle name="20% - Accent1 4 5 8 8" xfId="44277" xr:uid="{00000000-0005-0000-0000-000050AC0000}"/>
    <cellStyle name="20% - Accent1 4 5 8 8 2" xfId="44278" xr:uid="{00000000-0005-0000-0000-000051AC0000}"/>
    <cellStyle name="20% - Accent1 4 5 8 9" xfId="44279" xr:uid="{00000000-0005-0000-0000-000052AC0000}"/>
    <cellStyle name="20% - Accent1 4 5 9" xfId="44280" xr:uid="{00000000-0005-0000-0000-000053AC0000}"/>
    <cellStyle name="20% - Accent1 4 5 9 2" xfId="44281" xr:uid="{00000000-0005-0000-0000-000054AC0000}"/>
    <cellStyle name="20% - Accent1 4 5 9 2 2" xfId="44282" xr:uid="{00000000-0005-0000-0000-000055AC0000}"/>
    <cellStyle name="20% - Accent1 4 5 9 2 2 2" xfId="44283" xr:uid="{00000000-0005-0000-0000-000056AC0000}"/>
    <cellStyle name="20% - Accent1 4 5 9 2 3" xfId="44284" xr:uid="{00000000-0005-0000-0000-000057AC0000}"/>
    <cellStyle name="20% - Accent1 4 5 9 3" xfId="44285" xr:uid="{00000000-0005-0000-0000-000058AC0000}"/>
    <cellStyle name="20% - Accent1 4 5 9 3 2" xfId="44286" xr:uid="{00000000-0005-0000-0000-000059AC0000}"/>
    <cellStyle name="20% - Accent1 4 5 9 4" xfId="44287" xr:uid="{00000000-0005-0000-0000-00005AAC0000}"/>
    <cellStyle name="20% - Accent1 4 6" xfId="44288" xr:uid="{00000000-0005-0000-0000-00005BAC0000}"/>
    <cellStyle name="20% - Accent1 4 6 10" xfId="44289" xr:uid="{00000000-0005-0000-0000-00005CAC0000}"/>
    <cellStyle name="20% - Accent1 4 6 10 2" xfId="44290" xr:uid="{00000000-0005-0000-0000-00005DAC0000}"/>
    <cellStyle name="20% - Accent1 4 6 10 2 2" xfId="44291" xr:uid="{00000000-0005-0000-0000-00005EAC0000}"/>
    <cellStyle name="20% - Accent1 4 6 10 2 2 2" xfId="44292" xr:uid="{00000000-0005-0000-0000-00005FAC0000}"/>
    <cellStyle name="20% - Accent1 4 6 10 2 3" xfId="44293" xr:uid="{00000000-0005-0000-0000-000060AC0000}"/>
    <cellStyle name="20% - Accent1 4 6 10 3" xfId="44294" xr:uid="{00000000-0005-0000-0000-000061AC0000}"/>
    <cellStyle name="20% - Accent1 4 6 10 3 2" xfId="44295" xr:uid="{00000000-0005-0000-0000-000062AC0000}"/>
    <cellStyle name="20% - Accent1 4 6 10 4" xfId="44296" xr:uid="{00000000-0005-0000-0000-000063AC0000}"/>
    <cellStyle name="20% - Accent1 4 6 11" xfId="44297" xr:uid="{00000000-0005-0000-0000-000064AC0000}"/>
    <cellStyle name="20% - Accent1 4 6 11 2" xfId="44298" xr:uid="{00000000-0005-0000-0000-000065AC0000}"/>
    <cellStyle name="20% - Accent1 4 6 11 2 2" xfId="44299" xr:uid="{00000000-0005-0000-0000-000066AC0000}"/>
    <cellStyle name="20% - Accent1 4 6 11 3" xfId="44300" xr:uid="{00000000-0005-0000-0000-000067AC0000}"/>
    <cellStyle name="20% - Accent1 4 6 12" xfId="44301" xr:uid="{00000000-0005-0000-0000-000068AC0000}"/>
    <cellStyle name="20% - Accent1 4 6 12 2" xfId="44302" xr:uid="{00000000-0005-0000-0000-000069AC0000}"/>
    <cellStyle name="20% - Accent1 4 6 12 2 2" xfId="44303" xr:uid="{00000000-0005-0000-0000-00006AAC0000}"/>
    <cellStyle name="20% - Accent1 4 6 12 3" xfId="44304" xr:uid="{00000000-0005-0000-0000-00006BAC0000}"/>
    <cellStyle name="20% - Accent1 4 6 13" xfId="44305" xr:uid="{00000000-0005-0000-0000-00006CAC0000}"/>
    <cellStyle name="20% - Accent1 4 6 13 2" xfId="44306" xr:uid="{00000000-0005-0000-0000-00006DAC0000}"/>
    <cellStyle name="20% - Accent1 4 6 14" xfId="44307" xr:uid="{00000000-0005-0000-0000-00006EAC0000}"/>
    <cellStyle name="20% - Accent1 4 6 14 2" xfId="44308" xr:uid="{00000000-0005-0000-0000-00006FAC0000}"/>
    <cellStyle name="20% - Accent1 4 6 15" xfId="44309" xr:uid="{00000000-0005-0000-0000-000070AC0000}"/>
    <cellStyle name="20% - Accent1 4 6 2" xfId="44310" xr:uid="{00000000-0005-0000-0000-000071AC0000}"/>
    <cellStyle name="20% - Accent1 4 6 2 10" xfId="44311" xr:uid="{00000000-0005-0000-0000-000072AC0000}"/>
    <cellStyle name="20% - Accent1 4 6 2 10 2" xfId="44312" xr:uid="{00000000-0005-0000-0000-000073AC0000}"/>
    <cellStyle name="20% - Accent1 4 6 2 10 2 2" xfId="44313" xr:uid="{00000000-0005-0000-0000-000074AC0000}"/>
    <cellStyle name="20% - Accent1 4 6 2 10 3" xfId="44314" xr:uid="{00000000-0005-0000-0000-000075AC0000}"/>
    <cellStyle name="20% - Accent1 4 6 2 11" xfId="44315" xr:uid="{00000000-0005-0000-0000-000076AC0000}"/>
    <cellStyle name="20% - Accent1 4 6 2 11 2" xfId="44316" xr:uid="{00000000-0005-0000-0000-000077AC0000}"/>
    <cellStyle name="20% - Accent1 4 6 2 11 2 2" xfId="44317" xr:uid="{00000000-0005-0000-0000-000078AC0000}"/>
    <cellStyle name="20% - Accent1 4 6 2 11 3" xfId="44318" xr:uid="{00000000-0005-0000-0000-000079AC0000}"/>
    <cellStyle name="20% - Accent1 4 6 2 12" xfId="44319" xr:uid="{00000000-0005-0000-0000-00007AAC0000}"/>
    <cellStyle name="20% - Accent1 4 6 2 12 2" xfId="44320" xr:uid="{00000000-0005-0000-0000-00007BAC0000}"/>
    <cellStyle name="20% - Accent1 4 6 2 13" xfId="44321" xr:uid="{00000000-0005-0000-0000-00007CAC0000}"/>
    <cellStyle name="20% - Accent1 4 6 2 13 2" xfId="44322" xr:uid="{00000000-0005-0000-0000-00007DAC0000}"/>
    <cellStyle name="20% - Accent1 4 6 2 14" xfId="44323" xr:uid="{00000000-0005-0000-0000-00007EAC0000}"/>
    <cellStyle name="20% - Accent1 4 6 2 2" xfId="44324" xr:uid="{00000000-0005-0000-0000-00007FAC0000}"/>
    <cellStyle name="20% - Accent1 4 6 2 2 10" xfId="44325" xr:uid="{00000000-0005-0000-0000-000080AC0000}"/>
    <cellStyle name="20% - Accent1 4 6 2 2 10 2" xfId="44326" xr:uid="{00000000-0005-0000-0000-000081AC0000}"/>
    <cellStyle name="20% - Accent1 4 6 2 2 11" xfId="44327" xr:uid="{00000000-0005-0000-0000-000082AC0000}"/>
    <cellStyle name="20% - Accent1 4 6 2 2 2" xfId="44328" xr:uid="{00000000-0005-0000-0000-000083AC0000}"/>
    <cellStyle name="20% - Accent1 4 6 2 2 2 2" xfId="44329" xr:uid="{00000000-0005-0000-0000-000084AC0000}"/>
    <cellStyle name="20% - Accent1 4 6 2 2 2 2 2" xfId="44330" xr:uid="{00000000-0005-0000-0000-000085AC0000}"/>
    <cellStyle name="20% - Accent1 4 6 2 2 2 2 2 2" xfId="44331" xr:uid="{00000000-0005-0000-0000-000086AC0000}"/>
    <cellStyle name="20% - Accent1 4 6 2 2 2 2 2 2 2" xfId="44332" xr:uid="{00000000-0005-0000-0000-000087AC0000}"/>
    <cellStyle name="20% - Accent1 4 6 2 2 2 2 2 3" xfId="44333" xr:uid="{00000000-0005-0000-0000-000088AC0000}"/>
    <cellStyle name="20% - Accent1 4 6 2 2 2 2 3" xfId="44334" xr:uid="{00000000-0005-0000-0000-000089AC0000}"/>
    <cellStyle name="20% - Accent1 4 6 2 2 2 2 3 2" xfId="44335" xr:uid="{00000000-0005-0000-0000-00008AAC0000}"/>
    <cellStyle name="20% - Accent1 4 6 2 2 2 2 4" xfId="44336" xr:uid="{00000000-0005-0000-0000-00008BAC0000}"/>
    <cellStyle name="20% - Accent1 4 6 2 2 2 3" xfId="44337" xr:uid="{00000000-0005-0000-0000-00008CAC0000}"/>
    <cellStyle name="20% - Accent1 4 6 2 2 2 3 2" xfId="44338" xr:uid="{00000000-0005-0000-0000-00008DAC0000}"/>
    <cellStyle name="20% - Accent1 4 6 2 2 2 3 2 2" xfId="44339" xr:uid="{00000000-0005-0000-0000-00008EAC0000}"/>
    <cellStyle name="20% - Accent1 4 6 2 2 2 3 2 2 2" xfId="44340" xr:uid="{00000000-0005-0000-0000-00008FAC0000}"/>
    <cellStyle name="20% - Accent1 4 6 2 2 2 3 2 3" xfId="44341" xr:uid="{00000000-0005-0000-0000-000090AC0000}"/>
    <cellStyle name="20% - Accent1 4 6 2 2 2 3 3" xfId="44342" xr:uid="{00000000-0005-0000-0000-000091AC0000}"/>
    <cellStyle name="20% - Accent1 4 6 2 2 2 3 3 2" xfId="44343" xr:uid="{00000000-0005-0000-0000-000092AC0000}"/>
    <cellStyle name="20% - Accent1 4 6 2 2 2 3 4" xfId="44344" xr:uid="{00000000-0005-0000-0000-000093AC0000}"/>
    <cellStyle name="20% - Accent1 4 6 2 2 2 4" xfId="44345" xr:uid="{00000000-0005-0000-0000-000094AC0000}"/>
    <cellStyle name="20% - Accent1 4 6 2 2 2 4 2" xfId="44346" xr:uid="{00000000-0005-0000-0000-000095AC0000}"/>
    <cellStyle name="20% - Accent1 4 6 2 2 2 4 2 2" xfId="44347" xr:uid="{00000000-0005-0000-0000-000096AC0000}"/>
    <cellStyle name="20% - Accent1 4 6 2 2 2 4 2 2 2" xfId="44348" xr:uid="{00000000-0005-0000-0000-000097AC0000}"/>
    <cellStyle name="20% - Accent1 4 6 2 2 2 4 2 3" xfId="44349" xr:uid="{00000000-0005-0000-0000-000098AC0000}"/>
    <cellStyle name="20% - Accent1 4 6 2 2 2 4 3" xfId="44350" xr:uid="{00000000-0005-0000-0000-000099AC0000}"/>
    <cellStyle name="20% - Accent1 4 6 2 2 2 4 3 2" xfId="44351" xr:uid="{00000000-0005-0000-0000-00009AAC0000}"/>
    <cellStyle name="20% - Accent1 4 6 2 2 2 4 4" xfId="44352" xr:uid="{00000000-0005-0000-0000-00009BAC0000}"/>
    <cellStyle name="20% - Accent1 4 6 2 2 2 5" xfId="44353" xr:uid="{00000000-0005-0000-0000-00009CAC0000}"/>
    <cellStyle name="20% - Accent1 4 6 2 2 2 5 2" xfId="44354" xr:uid="{00000000-0005-0000-0000-00009DAC0000}"/>
    <cellStyle name="20% - Accent1 4 6 2 2 2 5 2 2" xfId="44355" xr:uid="{00000000-0005-0000-0000-00009EAC0000}"/>
    <cellStyle name="20% - Accent1 4 6 2 2 2 5 3" xfId="44356" xr:uid="{00000000-0005-0000-0000-00009FAC0000}"/>
    <cellStyle name="20% - Accent1 4 6 2 2 2 6" xfId="44357" xr:uid="{00000000-0005-0000-0000-0000A0AC0000}"/>
    <cellStyle name="20% - Accent1 4 6 2 2 2 6 2" xfId="44358" xr:uid="{00000000-0005-0000-0000-0000A1AC0000}"/>
    <cellStyle name="20% - Accent1 4 6 2 2 2 6 2 2" xfId="44359" xr:uid="{00000000-0005-0000-0000-0000A2AC0000}"/>
    <cellStyle name="20% - Accent1 4 6 2 2 2 6 3" xfId="44360" xr:uid="{00000000-0005-0000-0000-0000A3AC0000}"/>
    <cellStyle name="20% - Accent1 4 6 2 2 2 7" xfId="44361" xr:uid="{00000000-0005-0000-0000-0000A4AC0000}"/>
    <cellStyle name="20% - Accent1 4 6 2 2 2 7 2" xfId="44362" xr:uid="{00000000-0005-0000-0000-0000A5AC0000}"/>
    <cellStyle name="20% - Accent1 4 6 2 2 2 8" xfId="44363" xr:uid="{00000000-0005-0000-0000-0000A6AC0000}"/>
    <cellStyle name="20% - Accent1 4 6 2 2 2 8 2" xfId="44364" xr:uid="{00000000-0005-0000-0000-0000A7AC0000}"/>
    <cellStyle name="20% - Accent1 4 6 2 2 2 9" xfId="44365" xr:uid="{00000000-0005-0000-0000-0000A8AC0000}"/>
    <cellStyle name="20% - Accent1 4 6 2 2 3" xfId="44366" xr:uid="{00000000-0005-0000-0000-0000A9AC0000}"/>
    <cellStyle name="20% - Accent1 4 6 2 2 3 2" xfId="44367" xr:uid="{00000000-0005-0000-0000-0000AAAC0000}"/>
    <cellStyle name="20% - Accent1 4 6 2 2 3 2 2" xfId="44368" xr:uid="{00000000-0005-0000-0000-0000ABAC0000}"/>
    <cellStyle name="20% - Accent1 4 6 2 2 3 2 2 2" xfId="44369" xr:uid="{00000000-0005-0000-0000-0000ACAC0000}"/>
    <cellStyle name="20% - Accent1 4 6 2 2 3 2 2 2 2" xfId="44370" xr:uid="{00000000-0005-0000-0000-0000ADAC0000}"/>
    <cellStyle name="20% - Accent1 4 6 2 2 3 2 2 3" xfId="44371" xr:uid="{00000000-0005-0000-0000-0000AEAC0000}"/>
    <cellStyle name="20% - Accent1 4 6 2 2 3 2 3" xfId="44372" xr:uid="{00000000-0005-0000-0000-0000AFAC0000}"/>
    <cellStyle name="20% - Accent1 4 6 2 2 3 2 3 2" xfId="44373" xr:uid="{00000000-0005-0000-0000-0000B0AC0000}"/>
    <cellStyle name="20% - Accent1 4 6 2 2 3 2 4" xfId="44374" xr:uid="{00000000-0005-0000-0000-0000B1AC0000}"/>
    <cellStyle name="20% - Accent1 4 6 2 2 3 3" xfId="44375" xr:uid="{00000000-0005-0000-0000-0000B2AC0000}"/>
    <cellStyle name="20% - Accent1 4 6 2 2 3 3 2" xfId="44376" xr:uid="{00000000-0005-0000-0000-0000B3AC0000}"/>
    <cellStyle name="20% - Accent1 4 6 2 2 3 3 2 2" xfId="44377" xr:uid="{00000000-0005-0000-0000-0000B4AC0000}"/>
    <cellStyle name="20% - Accent1 4 6 2 2 3 3 2 2 2" xfId="44378" xr:uid="{00000000-0005-0000-0000-0000B5AC0000}"/>
    <cellStyle name="20% - Accent1 4 6 2 2 3 3 2 3" xfId="44379" xr:uid="{00000000-0005-0000-0000-0000B6AC0000}"/>
    <cellStyle name="20% - Accent1 4 6 2 2 3 3 3" xfId="44380" xr:uid="{00000000-0005-0000-0000-0000B7AC0000}"/>
    <cellStyle name="20% - Accent1 4 6 2 2 3 3 3 2" xfId="44381" xr:uid="{00000000-0005-0000-0000-0000B8AC0000}"/>
    <cellStyle name="20% - Accent1 4 6 2 2 3 3 4" xfId="44382" xr:uid="{00000000-0005-0000-0000-0000B9AC0000}"/>
    <cellStyle name="20% - Accent1 4 6 2 2 3 4" xfId="44383" xr:uid="{00000000-0005-0000-0000-0000BAAC0000}"/>
    <cellStyle name="20% - Accent1 4 6 2 2 3 4 2" xfId="44384" xr:uid="{00000000-0005-0000-0000-0000BBAC0000}"/>
    <cellStyle name="20% - Accent1 4 6 2 2 3 4 2 2" xfId="44385" xr:uid="{00000000-0005-0000-0000-0000BCAC0000}"/>
    <cellStyle name="20% - Accent1 4 6 2 2 3 4 2 2 2" xfId="44386" xr:uid="{00000000-0005-0000-0000-0000BDAC0000}"/>
    <cellStyle name="20% - Accent1 4 6 2 2 3 4 2 3" xfId="44387" xr:uid="{00000000-0005-0000-0000-0000BEAC0000}"/>
    <cellStyle name="20% - Accent1 4 6 2 2 3 4 3" xfId="44388" xr:uid="{00000000-0005-0000-0000-0000BFAC0000}"/>
    <cellStyle name="20% - Accent1 4 6 2 2 3 4 3 2" xfId="44389" xr:uid="{00000000-0005-0000-0000-0000C0AC0000}"/>
    <cellStyle name="20% - Accent1 4 6 2 2 3 4 4" xfId="44390" xr:uid="{00000000-0005-0000-0000-0000C1AC0000}"/>
    <cellStyle name="20% - Accent1 4 6 2 2 3 5" xfId="44391" xr:uid="{00000000-0005-0000-0000-0000C2AC0000}"/>
    <cellStyle name="20% - Accent1 4 6 2 2 3 5 2" xfId="44392" xr:uid="{00000000-0005-0000-0000-0000C3AC0000}"/>
    <cellStyle name="20% - Accent1 4 6 2 2 3 5 2 2" xfId="44393" xr:uid="{00000000-0005-0000-0000-0000C4AC0000}"/>
    <cellStyle name="20% - Accent1 4 6 2 2 3 5 3" xfId="44394" xr:uid="{00000000-0005-0000-0000-0000C5AC0000}"/>
    <cellStyle name="20% - Accent1 4 6 2 2 3 6" xfId="44395" xr:uid="{00000000-0005-0000-0000-0000C6AC0000}"/>
    <cellStyle name="20% - Accent1 4 6 2 2 3 6 2" xfId="44396" xr:uid="{00000000-0005-0000-0000-0000C7AC0000}"/>
    <cellStyle name="20% - Accent1 4 6 2 2 3 6 2 2" xfId="44397" xr:uid="{00000000-0005-0000-0000-0000C8AC0000}"/>
    <cellStyle name="20% - Accent1 4 6 2 2 3 6 3" xfId="44398" xr:uid="{00000000-0005-0000-0000-0000C9AC0000}"/>
    <cellStyle name="20% - Accent1 4 6 2 2 3 7" xfId="44399" xr:uid="{00000000-0005-0000-0000-0000CAAC0000}"/>
    <cellStyle name="20% - Accent1 4 6 2 2 3 7 2" xfId="44400" xr:uid="{00000000-0005-0000-0000-0000CBAC0000}"/>
    <cellStyle name="20% - Accent1 4 6 2 2 3 8" xfId="44401" xr:uid="{00000000-0005-0000-0000-0000CCAC0000}"/>
    <cellStyle name="20% - Accent1 4 6 2 2 3 8 2" xfId="44402" xr:uid="{00000000-0005-0000-0000-0000CDAC0000}"/>
    <cellStyle name="20% - Accent1 4 6 2 2 3 9" xfId="44403" xr:uid="{00000000-0005-0000-0000-0000CEAC0000}"/>
    <cellStyle name="20% - Accent1 4 6 2 2 4" xfId="44404" xr:uid="{00000000-0005-0000-0000-0000CFAC0000}"/>
    <cellStyle name="20% - Accent1 4 6 2 2 4 2" xfId="44405" xr:uid="{00000000-0005-0000-0000-0000D0AC0000}"/>
    <cellStyle name="20% - Accent1 4 6 2 2 4 2 2" xfId="44406" xr:uid="{00000000-0005-0000-0000-0000D1AC0000}"/>
    <cellStyle name="20% - Accent1 4 6 2 2 4 2 2 2" xfId="44407" xr:uid="{00000000-0005-0000-0000-0000D2AC0000}"/>
    <cellStyle name="20% - Accent1 4 6 2 2 4 2 3" xfId="44408" xr:uid="{00000000-0005-0000-0000-0000D3AC0000}"/>
    <cellStyle name="20% - Accent1 4 6 2 2 4 3" xfId="44409" xr:uid="{00000000-0005-0000-0000-0000D4AC0000}"/>
    <cellStyle name="20% - Accent1 4 6 2 2 4 3 2" xfId="44410" xr:uid="{00000000-0005-0000-0000-0000D5AC0000}"/>
    <cellStyle name="20% - Accent1 4 6 2 2 4 4" xfId="44411" xr:uid="{00000000-0005-0000-0000-0000D6AC0000}"/>
    <cellStyle name="20% - Accent1 4 6 2 2 5" xfId="44412" xr:uid="{00000000-0005-0000-0000-0000D7AC0000}"/>
    <cellStyle name="20% - Accent1 4 6 2 2 5 2" xfId="44413" xr:uid="{00000000-0005-0000-0000-0000D8AC0000}"/>
    <cellStyle name="20% - Accent1 4 6 2 2 5 2 2" xfId="44414" xr:uid="{00000000-0005-0000-0000-0000D9AC0000}"/>
    <cellStyle name="20% - Accent1 4 6 2 2 5 2 2 2" xfId="44415" xr:uid="{00000000-0005-0000-0000-0000DAAC0000}"/>
    <cellStyle name="20% - Accent1 4 6 2 2 5 2 3" xfId="44416" xr:uid="{00000000-0005-0000-0000-0000DBAC0000}"/>
    <cellStyle name="20% - Accent1 4 6 2 2 5 3" xfId="44417" xr:uid="{00000000-0005-0000-0000-0000DCAC0000}"/>
    <cellStyle name="20% - Accent1 4 6 2 2 5 3 2" xfId="44418" xr:uid="{00000000-0005-0000-0000-0000DDAC0000}"/>
    <cellStyle name="20% - Accent1 4 6 2 2 5 4" xfId="44419" xr:uid="{00000000-0005-0000-0000-0000DEAC0000}"/>
    <cellStyle name="20% - Accent1 4 6 2 2 6" xfId="44420" xr:uid="{00000000-0005-0000-0000-0000DFAC0000}"/>
    <cellStyle name="20% - Accent1 4 6 2 2 6 2" xfId="44421" xr:uid="{00000000-0005-0000-0000-0000E0AC0000}"/>
    <cellStyle name="20% - Accent1 4 6 2 2 6 2 2" xfId="44422" xr:uid="{00000000-0005-0000-0000-0000E1AC0000}"/>
    <cellStyle name="20% - Accent1 4 6 2 2 6 2 2 2" xfId="44423" xr:uid="{00000000-0005-0000-0000-0000E2AC0000}"/>
    <cellStyle name="20% - Accent1 4 6 2 2 6 2 3" xfId="44424" xr:uid="{00000000-0005-0000-0000-0000E3AC0000}"/>
    <cellStyle name="20% - Accent1 4 6 2 2 6 3" xfId="44425" xr:uid="{00000000-0005-0000-0000-0000E4AC0000}"/>
    <cellStyle name="20% - Accent1 4 6 2 2 6 3 2" xfId="44426" xr:uid="{00000000-0005-0000-0000-0000E5AC0000}"/>
    <cellStyle name="20% - Accent1 4 6 2 2 6 4" xfId="44427" xr:uid="{00000000-0005-0000-0000-0000E6AC0000}"/>
    <cellStyle name="20% - Accent1 4 6 2 2 7" xfId="44428" xr:uid="{00000000-0005-0000-0000-0000E7AC0000}"/>
    <cellStyle name="20% - Accent1 4 6 2 2 7 2" xfId="44429" xr:uid="{00000000-0005-0000-0000-0000E8AC0000}"/>
    <cellStyle name="20% - Accent1 4 6 2 2 7 2 2" xfId="44430" xr:uid="{00000000-0005-0000-0000-0000E9AC0000}"/>
    <cellStyle name="20% - Accent1 4 6 2 2 7 3" xfId="44431" xr:uid="{00000000-0005-0000-0000-0000EAAC0000}"/>
    <cellStyle name="20% - Accent1 4 6 2 2 8" xfId="44432" xr:uid="{00000000-0005-0000-0000-0000EBAC0000}"/>
    <cellStyle name="20% - Accent1 4 6 2 2 8 2" xfId="44433" xr:uid="{00000000-0005-0000-0000-0000ECAC0000}"/>
    <cellStyle name="20% - Accent1 4 6 2 2 8 2 2" xfId="44434" xr:uid="{00000000-0005-0000-0000-0000EDAC0000}"/>
    <cellStyle name="20% - Accent1 4 6 2 2 8 3" xfId="44435" xr:uid="{00000000-0005-0000-0000-0000EEAC0000}"/>
    <cellStyle name="20% - Accent1 4 6 2 2 9" xfId="44436" xr:uid="{00000000-0005-0000-0000-0000EFAC0000}"/>
    <cellStyle name="20% - Accent1 4 6 2 2 9 2" xfId="44437" xr:uid="{00000000-0005-0000-0000-0000F0AC0000}"/>
    <cellStyle name="20% - Accent1 4 6 2 3" xfId="44438" xr:uid="{00000000-0005-0000-0000-0000F1AC0000}"/>
    <cellStyle name="20% - Accent1 4 6 2 3 10" xfId="44439" xr:uid="{00000000-0005-0000-0000-0000F2AC0000}"/>
    <cellStyle name="20% - Accent1 4 6 2 3 10 2" xfId="44440" xr:uid="{00000000-0005-0000-0000-0000F3AC0000}"/>
    <cellStyle name="20% - Accent1 4 6 2 3 11" xfId="44441" xr:uid="{00000000-0005-0000-0000-0000F4AC0000}"/>
    <cellStyle name="20% - Accent1 4 6 2 3 2" xfId="44442" xr:uid="{00000000-0005-0000-0000-0000F5AC0000}"/>
    <cellStyle name="20% - Accent1 4 6 2 3 2 2" xfId="44443" xr:uid="{00000000-0005-0000-0000-0000F6AC0000}"/>
    <cellStyle name="20% - Accent1 4 6 2 3 2 2 2" xfId="44444" xr:uid="{00000000-0005-0000-0000-0000F7AC0000}"/>
    <cellStyle name="20% - Accent1 4 6 2 3 2 2 2 2" xfId="44445" xr:uid="{00000000-0005-0000-0000-0000F8AC0000}"/>
    <cellStyle name="20% - Accent1 4 6 2 3 2 2 2 2 2" xfId="44446" xr:uid="{00000000-0005-0000-0000-0000F9AC0000}"/>
    <cellStyle name="20% - Accent1 4 6 2 3 2 2 2 3" xfId="44447" xr:uid="{00000000-0005-0000-0000-0000FAAC0000}"/>
    <cellStyle name="20% - Accent1 4 6 2 3 2 2 3" xfId="44448" xr:uid="{00000000-0005-0000-0000-0000FBAC0000}"/>
    <cellStyle name="20% - Accent1 4 6 2 3 2 2 3 2" xfId="44449" xr:uid="{00000000-0005-0000-0000-0000FCAC0000}"/>
    <cellStyle name="20% - Accent1 4 6 2 3 2 2 4" xfId="44450" xr:uid="{00000000-0005-0000-0000-0000FDAC0000}"/>
    <cellStyle name="20% - Accent1 4 6 2 3 2 3" xfId="44451" xr:uid="{00000000-0005-0000-0000-0000FEAC0000}"/>
    <cellStyle name="20% - Accent1 4 6 2 3 2 3 2" xfId="44452" xr:uid="{00000000-0005-0000-0000-0000FFAC0000}"/>
    <cellStyle name="20% - Accent1 4 6 2 3 2 3 2 2" xfId="44453" xr:uid="{00000000-0005-0000-0000-000000AD0000}"/>
    <cellStyle name="20% - Accent1 4 6 2 3 2 3 2 2 2" xfId="44454" xr:uid="{00000000-0005-0000-0000-000001AD0000}"/>
    <cellStyle name="20% - Accent1 4 6 2 3 2 3 2 3" xfId="44455" xr:uid="{00000000-0005-0000-0000-000002AD0000}"/>
    <cellStyle name="20% - Accent1 4 6 2 3 2 3 3" xfId="44456" xr:uid="{00000000-0005-0000-0000-000003AD0000}"/>
    <cellStyle name="20% - Accent1 4 6 2 3 2 3 3 2" xfId="44457" xr:uid="{00000000-0005-0000-0000-000004AD0000}"/>
    <cellStyle name="20% - Accent1 4 6 2 3 2 3 4" xfId="44458" xr:uid="{00000000-0005-0000-0000-000005AD0000}"/>
    <cellStyle name="20% - Accent1 4 6 2 3 2 4" xfId="44459" xr:uid="{00000000-0005-0000-0000-000006AD0000}"/>
    <cellStyle name="20% - Accent1 4 6 2 3 2 4 2" xfId="44460" xr:uid="{00000000-0005-0000-0000-000007AD0000}"/>
    <cellStyle name="20% - Accent1 4 6 2 3 2 4 2 2" xfId="44461" xr:uid="{00000000-0005-0000-0000-000008AD0000}"/>
    <cellStyle name="20% - Accent1 4 6 2 3 2 4 2 2 2" xfId="44462" xr:uid="{00000000-0005-0000-0000-000009AD0000}"/>
    <cellStyle name="20% - Accent1 4 6 2 3 2 4 2 3" xfId="44463" xr:uid="{00000000-0005-0000-0000-00000AAD0000}"/>
    <cellStyle name="20% - Accent1 4 6 2 3 2 4 3" xfId="44464" xr:uid="{00000000-0005-0000-0000-00000BAD0000}"/>
    <cellStyle name="20% - Accent1 4 6 2 3 2 4 3 2" xfId="44465" xr:uid="{00000000-0005-0000-0000-00000CAD0000}"/>
    <cellStyle name="20% - Accent1 4 6 2 3 2 4 4" xfId="44466" xr:uid="{00000000-0005-0000-0000-00000DAD0000}"/>
    <cellStyle name="20% - Accent1 4 6 2 3 2 5" xfId="44467" xr:uid="{00000000-0005-0000-0000-00000EAD0000}"/>
    <cellStyle name="20% - Accent1 4 6 2 3 2 5 2" xfId="44468" xr:uid="{00000000-0005-0000-0000-00000FAD0000}"/>
    <cellStyle name="20% - Accent1 4 6 2 3 2 5 2 2" xfId="44469" xr:uid="{00000000-0005-0000-0000-000010AD0000}"/>
    <cellStyle name="20% - Accent1 4 6 2 3 2 5 3" xfId="44470" xr:uid="{00000000-0005-0000-0000-000011AD0000}"/>
    <cellStyle name="20% - Accent1 4 6 2 3 2 6" xfId="44471" xr:uid="{00000000-0005-0000-0000-000012AD0000}"/>
    <cellStyle name="20% - Accent1 4 6 2 3 2 6 2" xfId="44472" xr:uid="{00000000-0005-0000-0000-000013AD0000}"/>
    <cellStyle name="20% - Accent1 4 6 2 3 2 6 2 2" xfId="44473" xr:uid="{00000000-0005-0000-0000-000014AD0000}"/>
    <cellStyle name="20% - Accent1 4 6 2 3 2 6 3" xfId="44474" xr:uid="{00000000-0005-0000-0000-000015AD0000}"/>
    <cellStyle name="20% - Accent1 4 6 2 3 2 7" xfId="44475" xr:uid="{00000000-0005-0000-0000-000016AD0000}"/>
    <cellStyle name="20% - Accent1 4 6 2 3 2 7 2" xfId="44476" xr:uid="{00000000-0005-0000-0000-000017AD0000}"/>
    <cellStyle name="20% - Accent1 4 6 2 3 2 8" xfId="44477" xr:uid="{00000000-0005-0000-0000-000018AD0000}"/>
    <cellStyle name="20% - Accent1 4 6 2 3 2 8 2" xfId="44478" xr:uid="{00000000-0005-0000-0000-000019AD0000}"/>
    <cellStyle name="20% - Accent1 4 6 2 3 2 9" xfId="44479" xr:uid="{00000000-0005-0000-0000-00001AAD0000}"/>
    <cellStyle name="20% - Accent1 4 6 2 3 3" xfId="44480" xr:uid="{00000000-0005-0000-0000-00001BAD0000}"/>
    <cellStyle name="20% - Accent1 4 6 2 3 3 2" xfId="44481" xr:uid="{00000000-0005-0000-0000-00001CAD0000}"/>
    <cellStyle name="20% - Accent1 4 6 2 3 3 2 2" xfId="44482" xr:uid="{00000000-0005-0000-0000-00001DAD0000}"/>
    <cellStyle name="20% - Accent1 4 6 2 3 3 2 2 2" xfId="44483" xr:uid="{00000000-0005-0000-0000-00001EAD0000}"/>
    <cellStyle name="20% - Accent1 4 6 2 3 3 2 2 2 2" xfId="44484" xr:uid="{00000000-0005-0000-0000-00001FAD0000}"/>
    <cellStyle name="20% - Accent1 4 6 2 3 3 2 2 3" xfId="44485" xr:uid="{00000000-0005-0000-0000-000020AD0000}"/>
    <cellStyle name="20% - Accent1 4 6 2 3 3 2 3" xfId="44486" xr:uid="{00000000-0005-0000-0000-000021AD0000}"/>
    <cellStyle name="20% - Accent1 4 6 2 3 3 2 3 2" xfId="44487" xr:uid="{00000000-0005-0000-0000-000022AD0000}"/>
    <cellStyle name="20% - Accent1 4 6 2 3 3 2 4" xfId="44488" xr:uid="{00000000-0005-0000-0000-000023AD0000}"/>
    <cellStyle name="20% - Accent1 4 6 2 3 3 3" xfId="44489" xr:uid="{00000000-0005-0000-0000-000024AD0000}"/>
    <cellStyle name="20% - Accent1 4 6 2 3 3 3 2" xfId="44490" xr:uid="{00000000-0005-0000-0000-000025AD0000}"/>
    <cellStyle name="20% - Accent1 4 6 2 3 3 3 2 2" xfId="44491" xr:uid="{00000000-0005-0000-0000-000026AD0000}"/>
    <cellStyle name="20% - Accent1 4 6 2 3 3 3 2 2 2" xfId="44492" xr:uid="{00000000-0005-0000-0000-000027AD0000}"/>
    <cellStyle name="20% - Accent1 4 6 2 3 3 3 2 3" xfId="44493" xr:uid="{00000000-0005-0000-0000-000028AD0000}"/>
    <cellStyle name="20% - Accent1 4 6 2 3 3 3 3" xfId="44494" xr:uid="{00000000-0005-0000-0000-000029AD0000}"/>
    <cellStyle name="20% - Accent1 4 6 2 3 3 3 3 2" xfId="44495" xr:uid="{00000000-0005-0000-0000-00002AAD0000}"/>
    <cellStyle name="20% - Accent1 4 6 2 3 3 3 4" xfId="44496" xr:uid="{00000000-0005-0000-0000-00002BAD0000}"/>
    <cellStyle name="20% - Accent1 4 6 2 3 3 4" xfId="44497" xr:uid="{00000000-0005-0000-0000-00002CAD0000}"/>
    <cellStyle name="20% - Accent1 4 6 2 3 3 4 2" xfId="44498" xr:uid="{00000000-0005-0000-0000-00002DAD0000}"/>
    <cellStyle name="20% - Accent1 4 6 2 3 3 4 2 2" xfId="44499" xr:uid="{00000000-0005-0000-0000-00002EAD0000}"/>
    <cellStyle name="20% - Accent1 4 6 2 3 3 4 2 2 2" xfId="44500" xr:uid="{00000000-0005-0000-0000-00002FAD0000}"/>
    <cellStyle name="20% - Accent1 4 6 2 3 3 4 2 3" xfId="44501" xr:uid="{00000000-0005-0000-0000-000030AD0000}"/>
    <cellStyle name="20% - Accent1 4 6 2 3 3 4 3" xfId="44502" xr:uid="{00000000-0005-0000-0000-000031AD0000}"/>
    <cellStyle name="20% - Accent1 4 6 2 3 3 4 3 2" xfId="44503" xr:uid="{00000000-0005-0000-0000-000032AD0000}"/>
    <cellStyle name="20% - Accent1 4 6 2 3 3 4 4" xfId="44504" xr:uid="{00000000-0005-0000-0000-000033AD0000}"/>
    <cellStyle name="20% - Accent1 4 6 2 3 3 5" xfId="44505" xr:uid="{00000000-0005-0000-0000-000034AD0000}"/>
    <cellStyle name="20% - Accent1 4 6 2 3 3 5 2" xfId="44506" xr:uid="{00000000-0005-0000-0000-000035AD0000}"/>
    <cellStyle name="20% - Accent1 4 6 2 3 3 5 2 2" xfId="44507" xr:uid="{00000000-0005-0000-0000-000036AD0000}"/>
    <cellStyle name="20% - Accent1 4 6 2 3 3 5 3" xfId="44508" xr:uid="{00000000-0005-0000-0000-000037AD0000}"/>
    <cellStyle name="20% - Accent1 4 6 2 3 3 6" xfId="44509" xr:uid="{00000000-0005-0000-0000-000038AD0000}"/>
    <cellStyle name="20% - Accent1 4 6 2 3 3 6 2" xfId="44510" xr:uid="{00000000-0005-0000-0000-000039AD0000}"/>
    <cellStyle name="20% - Accent1 4 6 2 3 3 6 2 2" xfId="44511" xr:uid="{00000000-0005-0000-0000-00003AAD0000}"/>
    <cellStyle name="20% - Accent1 4 6 2 3 3 6 3" xfId="44512" xr:uid="{00000000-0005-0000-0000-00003BAD0000}"/>
    <cellStyle name="20% - Accent1 4 6 2 3 3 7" xfId="44513" xr:uid="{00000000-0005-0000-0000-00003CAD0000}"/>
    <cellStyle name="20% - Accent1 4 6 2 3 3 7 2" xfId="44514" xr:uid="{00000000-0005-0000-0000-00003DAD0000}"/>
    <cellStyle name="20% - Accent1 4 6 2 3 3 8" xfId="44515" xr:uid="{00000000-0005-0000-0000-00003EAD0000}"/>
    <cellStyle name="20% - Accent1 4 6 2 3 3 8 2" xfId="44516" xr:uid="{00000000-0005-0000-0000-00003FAD0000}"/>
    <cellStyle name="20% - Accent1 4 6 2 3 3 9" xfId="44517" xr:uid="{00000000-0005-0000-0000-000040AD0000}"/>
    <cellStyle name="20% - Accent1 4 6 2 3 4" xfId="44518" xr:uid="{00000000-0005-0000-0000-000041AD0000}"/>
    <cellStyle name="20% - Accent1 4 6 2 3 4 2" xfId="44519" xr:uid="{00000000-0005-0000-0000-000042AD0000}"/>
    <cellStyle name="20% - Accent1 4 6 2 3 4 2 2" xfId="44520" xr:uid="{00000000-0005-0000-0000-000043AD0000}"/>
    <cellStyle name="20% - Accent1 4 6 2 3 4 2 2 2" xfId="44521" xr:uid="{00000000-0005-0000-0000-000044AD0000}"/>
    <cellStyle name="20% - Accent1 4 6 2 3 4 2 3" xfId="44522" xr:uid="{00000000-0005-0000-0000-000045AD0000}"/>
    <cellStyle name="20% - Accent1 4 6 2 3 4 3" xfId="44523" xr:uid="{00000000-0005-0000-0000-000046AD0000}"/>
    <cellStyle name="20% - Accent1 4 6 2 3 4 3 2" xfId="44524" xr:uid="{00000000-0005-0000-0000-000047AD0000}"/>
    <cellStyle name="20% - Accent1 4 6 2 3 4 4" xfId="44525" xr:uid="{00000000-0005-0000-0000-000048AD0000}"/>
    <cellStyle name="20% - Accent1 4 6 2 3 5" xfId="44526" xr:uid="{00000000-0005-0000-0000-000049AD0000}"/>
    <cellStyle name="20% - Accent1 4 6 2 3 5 2" xfId="44527" xr:uid="{00000000-0005-0000-0000-00004AAD0000}"/>
    <cellStyle name="20% - Accent1 4 6 2 3 5 2 2" xfId="44528" xr:uid="{00000000-0005-0000-0000-00004BAD0000}"/>
    <cellStyle name="20% - Accent1 4 6 2 3 5 2 2 2" xfId="44529" xr:uid="{00000000-0005-0000-0000-00004CAD0000}"/>
    <cellStyle name="20% - Accent1 4 6 2 3 5 2 3" xfId="44530" xr:uid="{00000000-0005-0000-0000-00004DAD0000}"/>
    <cellStyle name="20% - Accent1 4 6 2 3 5 3" xfId="44531" xr:uid="{00000000-0005-0000-0000-00004EAD0000}"/>
    <cellStyle name="20% - Accent1 4 6 2 3 5 3 2" xfId="44532" xr:uid="{00000000-0005-0000-0000-00004FAD0000}"/>
    <cellStyle name="20% - Accent1 4 6 2 3 5 4" xfId="44533" xr:uid="{00000000-0005-0000-0000-000050AD0000}"/>
    <cellStyle name="20% - Accent1 4 6 2 3 6" xfId="44534" xr:uid="{00000000-0005-0000-0000-000051AD0000}"/>
    <cellStyle name="20% - Accent1 4 6 2 3 6 2" xfId="44535" xr:uid="{00000000-0005-0000-0000-000052AD0000}"/>
    <cellStyle name="20% - Accent1 4 6 2 3 6 2 2" xfId="44536" xr:uid="{00000000-0005-0000-0000-000053AD0000}"/>
    <cellStyle name="20% - Accent1 4 6 2 3 6 2 2 2" xfId="44537" xr:uid="{00000000-0005-0000-0000-000054AD0000}"/>
    <cellStyle name="20% - Accent1 4 6 2 3 6 2 3" xfId="44538" xr:uid="{00000000-0005-0000-0000-000055AD0000}"/>
    <cellStyle name="20% - Accent1 4 6 2 3 6 3" xfId="44539" xr:uid="{00000000-0005-0000-0000-000056AD0000}"/>
    <cellStyle name="20% - Accent1 4 6 2 3 6 3 2" xfId="44540" xr:uid="{00000000-0005-0000-0000-000057AD0000}"/>
    <cellStyle name="20% - Accent1 4 6 2 3 6 4" xfId="44541" xr:uid="{00000000-0005-0000-0000-000058AD0000}"/>
    <cellStyle name="20% - Accent1 4 6 2 3 7" xfId="44542" xr:uid="{00000000-0005-0000-0000-000059AD0000}"/>
    <cellStyle name="20% - Accent1 4 6 2 3 7 2" xfId="44543" xr:uid="{00000000-0005-0000-0000-00005AAD0000}"/>
    <cellStyle name="20% - Accent1 4 6 2 3 7 2 2" xfId="44544" xr:uid="{00000000-0005-0000-0000-00005BAD0000}"/>
    <cellStyle name="20% - Accent1 4 6 2 3 7 3" xfId="44545" xr:uid="{00000000-0005-0000-0000-00005CAD0000}"/>
    <cellStyle name="20% - Accent1 4 6 2 3 8" xfId="44546" xr:uid="{00000000-0005-0000-0000-00005DAD0000}"/>
    <cellStyle name="20% - Accent1 4 6 2 3 8 2" xfId="44547" xr:uid="{00000000-0005-0000-0000-00005EAD0000}"/>
    <cellStyle name="20% - Accent1 4 6 2 3 8 2 2" xfId="44548" xr:uid="{00000000-0005-0000-0000-00005FAD0000}"/>
    <cellStyle name="20% - Accent1 4 6 2 3 8 3" xfId="44549" xr:uid="{00000000-0005-0000-0000-000060AD0000}"/>
    <cellStyle name="20% - Accent1 4 6 2 3 9" xfId="44550" xr:uid="{00000000-0005-0000-0000-000061AD0000}"/>
    <cellStyle name="20% - Accent1 4 6 2 3 9 2" xfId="44551" xr:uid="{00000000-0005-0000-0000-000062AD0000}"/>
    <cellStyle name="20% - Accent1 4 6 2 4" xfId="44552" xr:uid="{00000000-0005-0000-0000-000063AD0000}"/>
    <cellStyle name="20% - Accent1 4 6 2 4 10" xfId="44553" xr:uid="{00000000-0005-0000-0000-000064AD0000}"/>
    <cellStyle name="20% - Accent1 4 6 2 4 10 2" xfId="44554" xr:uid="{00000000-0005-0000-0000-000065AD0000}"/>
    <cellStyle name="20% - Accent1 4 6 2 4 11" xfId="44555" xr:uid="{00000000-0005-0000-0000-000066AD0000}"/>
    <cellStyle name="20% - Accent1 4 6 2 4 2" xfId="44556" xr:uid="{00000000-0005-0000-0000-000067AD0000}"/>
    <cellStyle name="20% - Accent1 4 6 2 4 2 2" xfId="44557" xr:uid="{00000000-0005-0000-0000-000068AD0000}"/>
    <cellStyle name="20% - Accent1 4 6 2 4 2 2 2" xfId="44558" xr:uid="{00000000-0005-0000-0000-000069AD0000}"/>
    <cellStyle name="20% - Accent1 4 6 2 4 2 2 2 2" xfId="44559" xr:uid="{00000000-0005-0000-0000-00006AAD0000}"/>
    <cellStyle name="20% - Accent1 4 6 2 4 2 2 2 2 2" xfId="44560" xr:uid="{00000000-0005-0000-0000-00006BAD0000}"/>
    <cellStyle name="20% - Accent1 4 6 2 4 2 2 2 3" xfId="44561" xr:uid="{00000000-0005-0000-0000-00006CAD0000}"/>
    <cellStyle name="20% - Accent1 4 6 2 4 2 2 3" xfId="44562" xr:uid="{00000000-0005-0000-0000-00006DAD0000}"/>
    <cellStyle name="20% - Accent1 4 6 2 4 2 2 3 2" xfId="44563" xr:uid="{00000000-0005-0000-0000-00006EAD0000}"/>
    <cellStyle name="20% - Accent1 4 6 2 4 2 2 4" xfId="44564" xr:uid="{00000000-0005-0000-0000-00006FAD0000}"/>
    <cellStyle name="20% - Accent1 4 6 2 4 2 3" xfId="44565" xr:uid="{00000000-0005-0000-0000-000070AD0000}"/>
    <cellStyle name="20% - Accent1 4 6 2 4 2 3 2" xfId="44566" xr:uid="{00000000-0005-0000-0000-000071AD0000}"/>
    <cellStyle name="20% - Accent1 4 6 2 4 2 3 2 2" xfId="44567" xr:uid="{00000000-0005-0000-0000-000072AD0000}"/>
    <cellStyle name="20% - Accent1 4 6 2 4 2 3 2 2 2" xfId="44568" xr:uid="{00000000-0005-0000-0000-000073AD0000}"/>
    <cellStyle name="20% - Accent1 4 6 2 4 2 3 2 3" xfId="44569" xr:uid="{00000000-0005-0000-0000-000074AD0000}"/>
    <cellStyle name="20% - Accent1 4 6 2 4 2 3 3" xfId="44570" xr:uid="{00000000-0005-0000-0000-000075AD0000}"/>
    <cellStyle name="20% - Accent1 4 6 2 4 2 3 3 2" xfId="44571" xr:uid="{00000000-0005-0000-0000-000076AD0000}"/>
    <cellStyle name="20% - Accent1 4 6 2 4 2 3 4" xfId="44572" xr:uid="{00000000-0005-0000-0000-000077AD0000}"/>
    <cellStyle name="20% - Accent1 4 6 2 4 2 4" xfId="44573" xr:uid="{00000000-0005-0000-0000-000078AD0000}"/>
    <cellStyle name="20% - Accent1 4 6 2 4 2 4 2" xfId="44574" xr:uid="{00000000-0005-0000-0000-000079AD0000}"/>
    <cellStyle name="20% - Accent1 4 6 2 4 2 4 2 2" xfId="44575" xr:uid="{00000000-0005-0000-0000-00007AAD0000}"/>
    <cellStyle name="20% - Accent1 4 6 2 4 2 4 2 2 2" xfId="44576" xr:uid="{00000000-0005-0000-0000-00007BAD0000}"/>
    <cellStyle name="20% - Accent1 4 6 2 4 2 4 2 3" xfId="44577" xr:uid="{00000000-0005-0000-0000-00007CAD0000}"/>
    <cellStyle name="20% - Accent1 4 6 2 4 2 4 3" xfId="44578" xr:uid="{00000000-0005-0000-0000-00007DAD0000}"/>
    <cellStyle name="20% - Accent1 4 6 2 4 2 4 3 2" xfId="44579" xr:uid="{00000000-0005-0000-0000-00007EAD0000}"/>
    <cellStyle name="20% - Accent1 4 6 2 4 2 4 4" xfId="44580" xr:uid="{00000000-0005-0000-0000-00007FAD0000}"/>
    <cellStyle name="20% - Accent1 4 6 2 4 2 5" xfId="44581" xr:uid="{00000000-0005-0000-0000-000080AD0000}"/>
    <cellStyle name="20% - Accent1 4 6 2 4 2 5 2" xfId="44582" xr:uid="{00000000-0005-0000-0000-000081AD0000}"/>
    <cellStyle name="20% - Accent1 4 6 2 4 2 5 2 2" xfId="44583" xr:uid="{00000000-0005-0000-0000-000082AD0000}"/>
    <cellStyle name="20% - Accent1 4 6 2 4 2 5 3" xfId="44584" xr:uid="{00000000-0005-0000-0000-000083AD0000}"/>
    <cellStyle name="20% - Accent1 4 6 2 4 2 6" xfId="44585" xr:uid="{00000000-0005-0000-0000-000084AD0000}"/>
    <cellStyle name="20% - Accent1 4 6 2 4 2 6 2" xfId="44586" xr:uid="{00000000-0005-0000-0000-000085AD0000}"/>
    <cellStyle name="20% - Accent1 4 6 2 4 2 6 2 2" xfId="44587" xr:uid="{00000000-0005-0000-0000-000086AD0000}"/>
    <cellStyle name="20% - Accent1 4 6 2 4 2 6 3" xfId="44588" xr:uid="{00000000-0005-0000-0000-000087AD0000}"/>
    <cellStyle name="20% - Accent1 4 6 2 4 2 7" xfId="44589" xr:uid="{00000000-0005-0000-0000-000088AD0000}"/>
    <cellStyle name="20% - Accent1 4 6 2 4 2 7 2" xfId="44590" xr:uid="{00000000-0005-0000-0000-000089AD0000}"/>
    <cellStyle name="20% - Accent1 4 6 2 4 2 8" xfId="44591" xr:uid="{00000000-0005-0000-0000-00008AAD0000}"/>
    <cellStyle name="20% - Accent1 4 6 2 4 2 8 2" xfId="44592" xr:uid="{00000000-0005-0000-0000-00008BAD0000}"/>
    <cellStyle name="20% - Accent1 4 6 2 4 2 9" xfId="44593" xr:uid="{00000000-0005-0000-0000-00008CAD0000}"/>
    <cellStyle name="20% - Accent1 4 6 2 4 3" xfId="44594" xr:uid="{00000000-0005-0000-0000-00008DAD0000}"/>
    <cellStyle name="20% - Accent1 4 6 2 4 3 2" xfId="44595" xr:uid="{00000000-0005-0000-0000-00008EAD0000}"/>
    <cellStyle name="20% - Accent1 4 6 2 4 3 2 2" xfId="44596" xr:uid="{00000000-0005-0000-0000-00008FAD0000}"/>
    <cellStyle name="20% - Accent1 4 6 2 4 3 2 2 2" xfId="44597" xr:uid="{00000000-0005-0000-0000-000090AD0000}"/>
    <cellStyle name="20% - Accent1 4 6 2 4 3 2 2 2 2" xfId="44598" xr:uid="{00000000-0005-0000-0000-000091AD0000}"/>
    <cellStyle name="20% - Accent1 4 6 2 4 3 2 2 3" xfId="44599" xr:uid="{00000000-0005-0000-0000-000092AD0000}"/>
    <cellStyle name="20% - Accent1 4 6 2 4 3 2 3" xfId="44600" xr:uid="{00000000-0005-0000-0000-000093AD0000}"/>
    <cellStyle name="20% - Accent1 4 6 2 4 3 2 3 2" xfId="44601" xr:uid="{00000000-0005-0000-0000-000094AD0000}"/>
    <cellStyle name="20% - Accent1 4 6 2 4 3 2 4" xfId="44602" xr:uid="{00000000-0005-0000-0000-000095AD0000}"/>
    <cellStyle name="20% - Accent1 4 6 2 4 3 3" xfId="44603" xr:uid="{00000000-0005-0000-0000-000096AD0000}"/>
    <cellStyle name="20% - Accent1 4 6 2 4 3 3 2" xfId="44604" xr:uid="{00000000-0005-0000-0000-000097AD0000}"/>
    <cellStyle name="20% - Accent1 4 6 2 4 3 3 2 2" xfId="44605" xr:uid="{00000000-0005-0000-0000-000098AD0000}"/>
    <cellStyle name="20% - Accent1 4 6 2 4 3 3 2 2 2" xfId="44606" xr:uid="{00000000-0005-0000-0000-000099AD0000}"/>
    <cellStyle name="20% - Accent1 4 6 2 4 3 3 2 3" xfId="44607" xr:uid="{00000000-0005-0000-0000-00009AAD0000}"/>
    <cellStyle name="20% - Accent1 4 6 2 4 3 3 3" xfId="44608" xr:uid="{00000000-0005-0000-0000-00009BAD0000}"/>
    <cellStyle name="20% - Accent1 4 6 2 4 3 3 3 2" xfId="44609" xr:uid="{00000000-0005-0000-0000-00009CAD0000}"/>
    <cellStyle name="20% - Accent1 4 6 2 4 3 3 4" xfId="44610" xr:uid="{00000000-0005-0000-0000-00009DAD0000}"/>
    <cellStyle name="20% - Accent1 4 6 2 4 3 4" xfId="44611" xr:uid="{00000000-0005-0000-0000-00009EAD0000}"/>
    <cellStyle name="20% - Accent1 4 6 2 4 3 4 2" xfId="44612" xr:uid="{00000000-0005-0000-0000-00009FAD0000}"/>
    <cellStyle name="20% - Accent1 4 6 2 4 3 4 2 2" xfId="44613" xr:uid="{00000000-0005-0000-0000-0000A0AD0000}"/>
    <cellStyle name="20% - Accent1 4 6 2 4 3 4 2 2 2" xfId="44614" xr:uid="{00000000-0005-0000-0000-0000A1AD0000}"/>
    <cellStyle name="20% - Accent1 4 6 2 4 3 4 2 3" xfId="44615" xr:uid="{00000000-0005-0000-0000-0000A2AD0000}"/>
    <cellStyle name="20% - Accent1 4 6 2 4 3 4 3" xfId="44616" xr:uid="{00000000-0005-0000-0000-0000A3AD0000}"/>
    <cellStyle name="20% - Accent1 4 6 2 4 3 4 3 2" xfId="44617" xr:uid="{00000000-0005-0000-0000-0000A4AD0000}"/>
    <cellStyle name="20% - Accent1 4 6 2 4 3 4 4" xfId="44618" xr:uid="{00000000-0005-0000-0000-0000A5AD0000}"/>
    <cellStyle name="20% - Accent1 4 6 2 4 3 5" xfId="44619" xr:uid="{00000000-0005-0000-0000-0000A6AD0000}"/>
    <cellStyle name="20% - Accent1 4 6 2 4 3 5 2" xfId="44620" xr:uid="{00000000-0005-0000-0000-0000A7AD0000}"/>
    <cellStyle name="20% - Accent1 4 6 2 4 3 5 2 2" xfId="44621" xr:uid="{00000000-0005-0000-0000-0000A8AD0000}"/>
    <cellStyle name="20% - Accent1 4 6 2 4 3 5 3" xfId="44622" xr:uid="{00000000-0005-0000-0000-0000A9AD0000}"/>
    <cellStyle name="20% - Accent1 4 6 2 4 3 6" xfId="44623" xr:uid="{00000000-0005-0000-0000-0000AAAD0000}"/>
    <cellStyle name="20% - Accent1 4 6 2 4 3 6 2" xfId="44624" xr:uid="{00000000-0005-0000-0000-0000ABAD0000}"/>
    <cellStyle name="20% - Accent1 4 6 2 4 3 6 2 2" xfId="44625" xr:uid="{00000000-0005-0000-0000-0000ACAD0000}"/>
    <cellStyle name="20% - Accent1 4 6 2 4 3 6 3" xfId="44626" xr:uid="{00000000-0005-0000-0000-0000ADAD0000}"/>
    <cellStyle name="20% - Accent1 4 6 2 4 3 7" xfId="44627" xr:uid="{00000000-0005-0000-0000-0000AEAD0000}"/>
    <cellStyle name="20% - Accent1 4 6 2 4 3 7 2" xfId="44628" xr:uid="{00000000-0005-0000-0000-0000AFAD0000}"/>
    <cellStyle name="20% - Accent1 4 6 2 4 3 8" xfId="44629" xr:uid="{00000000-0005-0000-0000-0000B0AD0000}"/>
    <cellStyle name="20% - Accent1 4 6 2 4 3 8 2" xfId="44630" xr:uid="{00000000-0005-0000-0000-0000B1AD0000}"/>
    <cellStyle name="20% - Accent1 4 6 2 4 3 9" xfId="44631" xr:uid="{00000000-0005-0000-0000-0000B2AD0000}"/>
    <cellStyle name="20% - Accent1 4 6 2 4 4" xfId="44632" xr:uid="{00000000-0005-0000-0000-0000B3AD0000}"/>
    <cellStyle name="20% - Accent1 4 6 2 4 4 2" xfId="44633" xr:uid="{00000000-0005-0000-0000-0000B4AD0000}"/>
    <cellStyle name="20% - Accent1 4 6 2 4 4 2 2" xfId="44634" xr:uid="{00000000-0005-0000-0000-0000B5AD0000}"/>
    <cellStyle name="20% - Accent1 4 6 2 4 4 2 2 2" xfId="44635" xr:uid="{00000000-0005-0000-0000-0000B6AD0000}"/>
    <cellStyle name="20% - Accent1 4 6 2 4 4 2 3" xfId="44636" xr:uid="{00000000-0005-0000-0000-0000B7AD0000}"/>
    <cellStyle name="20% - Accent1 4 6 2 4 4 3" xfId="44637" xr:uid="{00000000-0005-0000-0000-0000B8AD0000}"/>
    <cellStyle name="20% - Accent1 4 6 2 4 4 3 2" xfId="44638" xr:uid="{00000000-0005-0000-0000-0000B9AD0000}"/>
    <cellStyle name="20% - Accent1 4 6 2 4 4 4" xfId="44639" xr:uid="{00000000-0005-0000-0000-0000BAAD0000}"/>
    <cellStyle name="20% - Accent1 4 6 2 4 5" xfId="44640" xr:uid="{00000000-0005-0000-0000-0000BBAD0000}"/>
    <cellStyle name="20% - Accent1 4 6 2 4 5 2" xfId="44641" xr:uid="{00000000-0005-0000-0000-0000BCAD0000}"/>
    <cellStyle name="20% - Accent1 4 6 2 4 5 2 2" xfId="44642" xr:uid="{00000000-0005-0000-0000-0000BDAD0000}"/>
    <cellStyle name="20% - Accent1 4 6 2 4 5 2 2 2" xfId="44643" xr:uid="{00000000-0005-0000-0000-0000BEAD0000}"/>
    <cellStyle name="20% - Accent1 4 6 2 4 5 2 3" xfId="44644" xr:uid="{00000000-0005-0000-0000-0000BFAD0000}"/>
    <cellStyle name="20% - Accent1 4 6 2 4 5 3" xfId="44645" xr:uid="{00000000-0005-0000-0000-0000C0AD0000}"/>
    <cellStyle name="20% - Accent1 4 6 2 4 5 3 2" xfId="44646" xr:uid="{00000000-0005-0000-0000-0000C1AD0000}"/>
    <cellStyle name="20% - Accent1 4 6 2 4 5 4" xfId="44647" xr:uid="{00000000-0005-0000-0000-0000C2AD0000}"/>
    <cellStyle name="20% - Accent1 4 6 2 4 6" xfId="44648" xr:uid="{00000000-0005-0000-0000-0000C3AD0000}"/>
    <cellStyle name="20% - Accent1 4 6 2 4 6 2" xfId="44649" xr:uid="{00000000-0005-0000-0000-0000C4AD0000}"/>
    <cellStyle name="20% - Accent1 4 6 2 4 6 2 2" xfId="44650" xr:uid="{00000000-0005-0000-0000-0000C5AD0000}"/>
    <cellStyle name="20% - Accent1 4 6 2 4 6 2 2 2" xfId="44651" xr:uid="{00000000-0005-0000-0000-0000C6AD0000}"/>
    <cellStyle name="20% - Accent1 4 6 2 4 6 2 3" xfId="44652" xr:uid="{00000000-0005-0000-0000-0000C7AD0000}"/>
    <cellStyle name="20% - Accent1 4 6 2 4 6 3" xfId="44653" xr:uid="{00000000-0005-0000-0000-0000C8AD0000}"/>
    <cellStyle name="20% - Accent1 4 6 2 4 6 3 2" xfId="44654" xr:uid="{00000000-0005-0000-0000-0000C9AD0000}"/>
    <cellStyle name="20% - Accent1 4 6 2 4 6 4" xfId="44655" xr:uid="{00000000-0005-0000-0000-0000CAAD0000}"/>
    <cellStyle name="20% - Accent1 4 6 2 4 7" xfId="44656" xr:uid="{00000000-0005-0000-0000-0000CBAD0000}"/>
    <cellStyle name="20% - Accent1 4 6 2 4 7 2" xfId="44657" xr:uid="{00000000-0005-0000-0000-0000CCAD0000}"/>
    <cellStyle name="20% - Accent1 4 6 2 4 7 2 2" xfId="44658" xr:uid="{00000000-0005-0000-0000-0000CDAD0000}"/>
    <cellStyle name="20% - Accent1 4 6 2 4 7 3" xfId="44659" xr:uid="{00000000-0005-0000-0000-0000CEAD0000}"/>
    <cellStyle name="20% - Accent1 4 6 2 4 8" xfId="44660" xr:uid="{00000000-0005-0000-0000-0000CFAD0000}"/>
    <cellStyle name="20% - Accent1 4 6 2 4 8 2" xfId="44661" xr:uid="{00000000-0005-0000-0000-0000D0AD0000}"/>
    <cellStyle name="20% - Accent1 4 6 2 4 8 2 2" xfId="44662" xr:uid="{00000000-0005-0000-0000-0000D1AD0000}"/>
    <cellStyle name="20% - Accent1 4 6 2 4 8 3" xfId="44663" xr:uid="{00000000-0005-0000-0000-0000D2AD0000}"/>
    <cellStyle name="20% - Accent1 4 6 2 4 9" xfId="44664" xr:uid="{00000000-0005-0000-0000-0000D3AD0000}"/>
    <cellStyle name="20% - Accent1 4 6 2 4 9 2" xfId="44665" xr:uid="{00000000-0005-0000-0000-0000D4AD0000}"/>
    <cellStyle name="20% - Accent1 4 6 2 5" xfId="44666" xr:uid="{00000000-0005-0000-0000-0000D5AD0000}"/>
    <cellStyle name="20% - Accent1 4 6 2 5 2" xfId="44667" xr:uid="{00000000-0005-0000-0000-0000D6AD0000}"/>
    <cellStyle name="20% - Accent1 4 6 2 5 2 2" xfId="44668" xr:uid="{00000000-0005-0000-0000-0000D7AD0000}"/>
    <cellStyle name="20% - Accent1 4 6 2 5 2 2 2" xfId="44669" xr:uid="{00000000-0005-0000-0000-0000D8AD0000}"/>
    <cellStyle name="20% - Accent1 4 6 2 5 2 2 2 2" xfId="44670" xr:uid="{00000000-0005-0000-0000-0000D9AD0000}"/>
    <cellStyle name="20% - Accent1 4 6 2 5 2 2 3" xfId="44671" xr:uid="{00000000-0005-0000-0000-0000DAAD0000}"/>
    <cellStyle name="20% - Accent1 4 6 2 5 2 3" xfId="44672" xr:uid="{00000000-0005-0000-0000-0000DBAD0000}"/>
    <cellStyle name="20% - Accent1 4 6 2 5 2 3 2" xfId="44673" xr:uid="{00000000-0005-0000-0000-0000DCAD0000}"/>
    <cellStyle name="20% - Accent1 4 6 2 5 2 4" xfId="44674" xr:uid="{00000000-0005-0000-0000-0000DDAD0000}"/>
    <cellStyle name="20% - Accent1 4 6 2 5 3" xfId="44675" xr:uid="{00000000-0005-0000-0000-0000DEAD0000}"/>
    <cellStyle name="20% - Accent1 4 6 2 5 3 2" xfId="44676" xr:uid="{00000000-0005-0000-0000-0000DFAD0000}"/>
    <cellStyle name="20% - Accent1 4 6 2 5 3 2 2" xfId="44677" xr:uid="{00000000-0005-0000-0000-0000E0AD0000}"/>
    <cellStyle name="20% - Accent1 4 6 2 5 3 2 2 2" xfId="44678" xr:uid="{00000000-0005-0000-0000-0000E1AD0000}"/>
    <cellStyle name="20% - Accent1 4 6 2 5 3 2 3" xfId="44679" xr:uid="{00000000-0005-0000-0000-0000E2AD0000}"/>
    <cellStyle name="20% - Accent1 4 6 2 5 3 3" xfId="44680" xr:uid="{00000000-0005-0000-0000-0000E3AD0000}"/>
    <cellStyle name="20% - Accent1 4 6 2 5 3 3 2" xfId="44681" xr:uid="{00000000-0005-0000-0000-0000E4AD0000}"/>
    <cellStyle name="20% - Accent1 4 6 2 5 3 4" xfId="44682" xr:uid="{00000000-0005-0000-0000-0000E5AD0000}"/>
    <cellStyle name="20% - Accent1 4 6 2 5 4" xfId="44683" xr:uid="{00000000-0005-0000-0000-0000E6AD0000}"/>
    <cellStyle name="20% - Accent1 4 6 2 5 4 2" xfId="44684" xr:uid="{00000000-0005-0000-0000-0000E7AD0000}"/>
    <cellStyle name="20% - Accent1 4 6 2 5 4 2 2" xfId="44685" xr:uid="{00000000-0005-0000-0000-0000E8AD0000}"/>
    <cellStyle name="20% - Accent1 4 6 2 5 4 2 2 2" xfId="44686" xr:uid="{00000000-0005-0000-0000-0000E9AD0000}"/>
    <cellStyle name="20% - Accent1 4 6 2 5 4 2 3" xfId="44687" xr:uid="{00000000-0005-0000-0000-0000EAAD0000}"/>
    <cellStyle name="20% - Accent1 4 6 2 5 4 3" xfId="44688" xr:uid="{00000000-0005-0000-0000-0000EBAD0000}"/>
    <cellStyle name="20% - Accent1 4 6 2 5 4 3 2" xfId="44689" xr:uid="{00000000-0005-0000-0000-0000ECAD0000}"/>
    <cellStyle name="20% - Accent1 4 6 2 5 4 4" xfId="44690" xr:uid="{00000000-0005-0000-0000-0000EDAD0000}"/>
    <cellStyle name="20% - Accent1 4 6 2 5 5" xfId="44691" xr:uid="{00000000-0005-0000-0000-0000EEAD0000}"/>
    <cellStyle name="20% - Accent1 4 6 2 5 5 2" xfId="44692" xr:uid="{00000000-0005-0000-0000-0000EFAD0000}"/>
    <cellStyle name="20% - Accent1 4 6 2 5 5 2 2" xfId="44693" xr:uid="{00000000-0005-0000-0000-0000F0AD0000}"/>
    <cellStyle name="20% - Accent1 4 6 2 5 5 3" xfId="44694" xr:uid="{00000000-0005-0000-0000-0000F1AD0000}"/>
    <cellStyle name="20% - Accent1 4 6 2 5 6" xfId="44695" xr:uid="{00000000-0005-0000-0000-0000F2AD0000}"/>
    <cellStyle name="20% - Accent1 4 6 2 5 6 2" xfId="44696" xr:uid="{00000000-0005-0000-0000-0000F3AD0000}"/>
    <cellStyle name="20% - Accent1 4 6 2 5 6 2 2" xfId="44697" xr:uid="{00000000-0005-0000-0000-0000F4AD0000}"/>
    <cellStyle name="20% - Accent1 4 6 2 5 6 3" xfId="44698" xr:uid="{00000000-0005-0000-0000-0000F5AD0000}"/>
    <cellStyle name="20% - Accent1 4 6 2 5 7" xfId="44699" xr:uid="{00000000-0005-0000-0000-0000F6AD0000}"/>
    <cellStyle name="20% - Accent1 4 6 2 5 7 2" xfId="44700" xr:uid="{00000000-0005-0000-0000-0000F7AD0000}"/>
    <cellStyle name="20% - Accent1 4 6 2 5 8" xfId="44701" xr:uid="{00000000-0005-0000-0000-0000F8AD0000}"/>
    <cellStyle name="20% - Accent1 4 6 2 5 8 2" xfId="44702" xr:uid="{00000000-0005-0000-0000-0000F9AD0000}"/>
    <cellStyle name="20% - Accent1 4 6 2 5 9" xfId="44703" xr:uid="{00000000-0005-0000-0000-0000FAAD0000}"/>
    <cellStyle name="20% - Accent1 4 6 2 6" xfId="44704" xr:uid="{00000000-0005-0000-0000-0000FBAD0000}"/>
    <cellStyle name="20% - Accent1 4 6 2 6 2" xfId="44705" xr:uid="{00000000-0005-0000-0000-0000FCAD0000}"/>
    <cellStyle name="20% - Accent1 4 6 2 6 2 2" xfId="44706" xr:uid="{00000000-0005-0000-0000-0000FDAD0000}"/>
    <cellStyle name="20% - Accent1 4 6 2 6 2 2 2" xfId="44707" xr:uid="{00000000-0005-0000-0000-0000FEAD0000}"/>
    <cellStyle name="20% - Accent1 4 6 2 6 2 2 2 2" xfId="44708" xr:uid="{00000000-0005-0000-0000-0000FFAD0000}"/>
    <cellStyle name="20% - Accent1 4 6 2 6 2 2 3" xfId="44709" xr:uid="{00000000-0005-0000-0000-000000AE0000}"/>
    <cellStyle name="20% - Accent1 4 6 2 6 2 3" xfId="44710" xr:uid="{00000000-0005-0000-0000-000001AE0000}"/>
    <cellStyle name="20% - Accent1 4 6 2 6 2 3 2" xfId="44711" xr:uid="{00000000-0005-0000-0000-000002AE0000}"/>
    <cellStyle name="20% - Accent1 4 6 2 6 2 4" xfId="44712" xr:uid="{00000000-0005-0000-0000-000003AE0000}"/>
    <cellStyle name="20% - Accent1 4 6 2 6 3" xfId="44713" xr:uid="{00000000-0005-0000-0000-000004AE0000}"/>
    <cellStyle name="20% - Accent1 4 6 2 6 3 2" xfId="44714" xr:uid="{00000000-0005-0000-0000-000005AE0000}"/>
    <cellStyle name="20% - Accent1 4 6 2 6 3 2 2" xfId="44715" xr:uid="{00000000-0005-0000-0000-000006AE0000}"/>
    <cellStyle name="20% - Accent1 4 6 2 6 3 2 2 2" xfId="44716" xr:uid="{00000000-0005-0000-0000-000007AE0000}"/>
    <cellStyle name="20% - Accent1 4 6 2 6 3 2 3" xfId="44717" xr:uid="{00000000-0005-0000-0000-000008AE0000}"/>
    <cellStyle name="20% - Accent1 4 6 2 6 3 3" xfId="44718" xr:uid="{00000000-0005-0000-0000-000009AE0000}"/>
    <cellStyle name="20% - Accent1 4 6 2 6 3 3 2" xfId="44719" xr:uid="{00000000-0005-0000-0000-00000AAE0000}"/>
    <cellStyle name="20% - Accent1 4 6 2 6 3 4" xfId="44720" xr:uid="{00000000-0005-0000-0000-00000BAE0000}"/>
    <cellStyle name="20% - Accent1 4 6 2 6 4" xfId="44721" xr:uid="{00000000-0005-0000-0000-00000CAE0000}"/>
    <cellStyle name="20% - Accent1 4 6 2 6 4 2" xfId="44722" xr:uid="{00000000-0005-0000-0000-00000DAE0000}"/>
    <cellStyle name="20% - Accent1 4 6 2 6 4 2 2" xfId="44723" xr:uid="{00000000-0005-0000-0000-00000EAE0000}"/>
    <cellStyle name="20% - Accent1 4 6 2 6 4 2 2 2" xfId="44724" xr:uid="{00000000-0005-0000-0000-00000FAE0000}"/>
    <cellStyle name="20% - Accent1 4 6 2 6 4 2 3" xfId="44725" xr:uid="{00000000-0005-0000-0000-000010AE0000}"/>
    <cellStyle name="20% - Accent1 4 6 2 6 4 3" xfId="44726" xr:uid="{00000000-0005-0000-0000-000011AE0000}"/>
    <cellStyle name="20% - Accent1 4 6 2 6 4 3 2" xfId="44727" xr:uid="{00000000-0005-0000-0000-000012AE0000}"/>
    <cellStyle name="20% - Accent1 4 6 2 6 4 4" xfId="44728" xr:uid="{00000000-0005-0000-0000-000013AE0000}"/>
    <cellStyle name="20% - Accent1 4 6 2 6 5" xfId="44729" xr:uid="{00000000-0005-0000-0000-000014AE0000}"/>
    <cellStyle name="20% - Accent1 4 6 2 6 5 2" xfId="44730" xr:uid="{00000000-0005-0000-0000-000015AE0000}"/>
    <cellStyle name="20% - Accent1 4 6 2 6 5 2 2" xfId="44731" xr:uid="{00000000-0005-0000-0000-000016AE0000}"/>
    <cellStyle name="20% - Accent1 4 6 2 6 5 3" xfId="44732" xr:uid="{00000000-0005-0000-0000-000017AE0000}"/>
    <cellStyle name="20% - Accent1 4 6 2 6 6" xfId="44733" xr:uid="{00000000-0005-0000-0000-000018AE0000}"/>
    <cellStyle name="20% - Accent1 4 6 2 6 6 2" xfId="44734" xr:uid="{00000000-0005-0000-0000-000019AE0000}"/>
    <cellStyle name="20% - Accent1 4 6 2 6 6 2 2" xfId="44735" xr:uid="{00000000-0005-0000-0000-00001AAE0000}"/>
    <cellStyle name="20% - Accent1 4 6 2 6 6 3" xfId="44736" xr:uid="{00000000-0005-0000-0000-00001BAE0000}"/>
    <cellStyle name="20% - Accent1 4 6 2 6 7" xfId="44737" xr:uid="{00000000-0005-0000-0000-00001CAE0000}"/>
    <cellStyle name="20% - Accent1 4 6 2 6 7 2" xfId="44738" xr:uid="{00000000-0005-0000-0000-00001DAE0000}"/>
    <cellStyle name="20% - Accent1 4 6 2 6 8" xfId="44739" xr:uid="{00000000-0005-0000-0000-00001EAE0000}"/>
    <cellStyle name="20% - Accent1 4 6 2 6 8 2" xfId="44740" xr:uid="{00000000-0005-0000-0000-00001FAE0000}"/>
    <cellStyle name="20% - Accent1 4 6 2 6 9" xfId="44741" xr:uid="{00000000-0005-0000-0000-000020AE0000}"/>
    <cellStyle name="20% - Accent1 4 6 2 7" xfId="44742" xr:uid="{00000000-0005-0000-0000-000021AE0000}"/>
    <cellStyle name="20% - Accent1 4 6 2 7 2" xfId="44743" xr:uid="{00000000-0005-0000-0000-000022AE0000}"/>
    <cellStyle name="20% - Accent1 4 6 2 7 2 2" xfId="44744" xr:uid="{00000000-0005-0000-0000-000023AE0000}"/>
    <cellStyle name="20% - Accent1 4 6 2 7 2 2 2" xfId="44745" xr:uid="{00000000-0005-0000-0000-000024AE0000}"/>
    <cellStyle name="20% - Accent1 4 6 2 7 2 3" xfId="44746" xr:uid="{00000000-0005-0000-0000-000025AE0000}"/>
    <cellStyle name="20% - Accent1 4 6 2 7 3" xfId="44747" xr:uid="{00000000-0005-0000-0000-000026AE0000}"/>
    <cellStyle name="20% - Accent1 4 6 2 7 3 2" xfId="44748" xr:uid="{00000000-0005-0000-0000-000027AE0000}"/>
    <cellStyle name="20% - Accent1 4 6 2 7 4" xfId="44749" xr:uid="{00000000-0005-0000-0000-000028AE0000}"/>
    <cellStyle name="20% - Accent1 4 6 2 8" xfId="44750" xr:uid="{00000000-0005-0000-0000-000029AE0000}"/>
    <cellStyle name="20% - Accent1 4 6 2 8 2" xfId="44751" xr:uid="{00000000-0005-0000-0000-00002AAE0000}"/>
    <cellStyle name="20% - Accent1 4 6 2 8 2 2" xfId="44752" xr:uid="{00000000-0005-0000-0000-00002BAE0000}"/>
    <cellStyle name="20% - Accent1 4 6 2 8 2 2 2" xfId="44753" xr:uid="{00000000-0005-0000-0000-00002CAE0000}"/>
    <cellStyle name="20% - Accent1 4 6 2 8 2 3" xfId="44754" xr:uid="{00000000-0005-0000-0000-00002DAE0000}"/>
    <cellStyle name="20% - Accent1 4 6 2 8 3" xfId="44755" xr:uid="{00000000-0005-0000-0000-00002EAE0000}"/>
    <cellStyle name="20% - Accent1 4 6 2 8 3 2" xfId="44756" xr:uid="{00000000-0005-0000-0000-00002FAE0000}"/>
    <cellStyle name="20% - Accent1 4 6 2 8 4" xfId="44757" xr:uid="{00000000-0005-0000-0000-000030AE0000}"/>
    <cellStyle name="20% - Accent1 4 6 2 9" xfId="44758" xr:uid="{00000000-0005-0000-0000-000031AE0000}"/>
    <cellStyle name="20% - Accent1 4 6 2 9 2" xfId="44759" xr:uid="{00000000-0005-0000-0000-000032AE0000}"/>
    <cellStyle name="20% - Accent1 4 6 2 9 2 2" xfId="44760" xr:uid="{00000000-0005-0000-0000-000033AE0000}"/>
    <cellStyle name="20% - Accent1 4 6 2 9 2 2 2" xfId="44761" xr:uid="{00000000-0005-0000-0000-000034AE0000}"/>
    <cellStyle name="20% - Accent1 4 6 2 9 2 3" xfId="44762" xr:uid="{00000000-0005-0000-0000-000035AE0000}"/>
    <cellStyle name="20% - Accent1 4 6 2 9 3" xfId="44763" xr:uid="{00000000-0005-0000-0000-000036AE0000}"/>
    <cellStyle name="20% - Accent1 4 6 2 9 3 2" xfId="44764" xr:uid="{00000000-0005-0000-0000-000037AE0000}"/>
    <cellStyle name="20% - Accent1 4 6 2 9 4" xfId="44765" xr:uid="{00000000-0005-0000-0000-000038AE0000}"/>
    <cellStyle name="20% - Accent1 4 6 3" xfId="44766" xr:uid="{00000000-0005-0000-0000-000039AE0000}"/>
    <cellStyle name="20% - Accent1 4 6 3 10" xfId="44767" xr:uid="{00000000-0005-0000-0000-00003AAE0000}"/>
    <cellStyle name="20% - Accent1 4 6 3 10 2" xfId="44768" xr:uid="{00000000-0005-0000-0000-00003BAE0000}"/>
    <cellStyle name="20% - Accent1 4 6 3 11" xfId="44769" xr:uid="{00000000-0005-0000-0000-00003CAE0000}"/>
    <cellStyle name="20% - Accent1 4 6 3 2" xfId="44770" xr:uid="{00000000-0005-0000-0000-00003DAE0000}"/>
    <cellStyle name="20% - Accent1 4 6 3 2 2" xfId="44771" xr:uid="{00000000-0005-0000-0000-00003EAE0000}"/>
    <cellStyle name="20% - Accent1 4 6 3 2 2 2" xfId="44772" xr:uid="{00000000-0005-0000-0000-00003FAE0000}"/>
    <cellStyle name="20% - Accent1 4 6 3 2 2 2 2" xfId="44773" xr:uid="{00000000-0005-0000-0000-000040AE0000}"/>
    <cellStyle name="20% - Accent1 4 6 3 2 2 2 2 2" xfId="44774" xr:uid="{00000000-0005-0000-0000-000041AE0000}"/>
    <cellStyle name="20% - Accent1 4 6 3 2 2 2 3" xfId="44775" xr:uid="{00000000-0005-0000-0000-000042AE0000}"/>
    <cellStyle name="20% - Accent1 4 6 3 2 2 3" xfId="44776" xr:uid="{00000000-0005-0000-0000-000043AE0000}"/>
    <cellStyle name="20% - Accent1 4 6 3 2 2 3 2" xfId="44777" xr:uid="{00000000-0005-0000-0000-000044AE0000}"/>
    <cellStyle name="20% - Accent1 4 6 3 2 2 4" xfId="44778" xr:uid="{00000000-0005-0000-0000-000045AE0000}"/>
    <cellStyle name="20% - Accent1 4 6 3 2 3" xfId="44779" xr:uid="{00000000-0005-0000-0000-000046AE0000}"/>
    <cellStyle name="20% - Accent1 4 6 3 2 3 2" xfId="44780" xr:uid="{00000000-0005-0000-0000-000047AE0000}"/>
    <cellStyle name="20% - Accent1 4 6 3 2 3 2 2" xfId="44781" xr:uid="{00000000-0005-0000-0000-000048AE0000}"/>
    <cellStyle name="20% - Accent1 4 6 3 2 3 2 2 2" xfId="44782" xr:uid="{00000000-0005-0000-0000-000049AE0000}"/>
    <cellStyle name="20% - Accent1 4 6 3 2 3 2 3" xfId="44783" xr:uid="{00000000-0005-0000-0000-00004AAE0000}"/>
    <cellStyle name="20% - Accent1 4 6 3 2 3 3" xfId="44784" xr:uid="{00000000-0005-0000-0000-00004BAE0000}"/>
    <cellStyle name="20% - Accent1 4 6 3 2 3 3 2" xfId="44785" xr:uid="{00000000-0005-0000-0000-00004CAE0000}"/>
    <cellStyle name="20% - Accent1 4 6 3 2 3 4" xfId="44786" xr:uid="{00000000-0005-0000-0000-00004DAE0000}"/>
    <cellStyle name="20% - Accent1 4 6 3 2 4" xfId="44787" xr:uid="{00000000-0005-0000-0000-00004EAE0000}"/>
    <cellStyle name="20% - Accent1 4 6 3 2 4 2" xfId="44788" xr:uid="{00000000-0005-0000-0000-00004FAE0000}"/>
    <cellStyle name="20% - Accent1 4 6 3 2 4 2 2" xfId="44789" xr:uid="{00000000-0005-0000-0000-000050AE0000}"/>
    <cellStyle name="20% - Accent1 4 6 3 2 4 2 2 2" xfId="44790" xr:uid="{00000000-0005-0000-0000-000051AE0000}"/>
    <cellStyle name="20% - Accent1 4 6 3 2 4 2 3" xfId="44791" xr:uid="{00000000-0005-0000-0000-000052AE0000}"/>
    <cellStyle name="20% - Accent1 4 6 3 2 4 3" xfId="44792" xr:uid="{00000000-0005-0000-0000-000053AE0000}"/>
    <cellStyle name="20% - Accent1 4 6 3 2 4 3 2" xfId="44793" xr:uid="{00000000-0005-0000-0000-000054AE0000}"/>
    <cellStyle name="20% - Accent1 4 6 3 2 4 4" xfId="44794" xr:uid="{00000000-0005-0000-0000-000055AE0000}"/>
    <cellStyle name="20% - Accent1 4 6 3 2 5" xfId="44795" xr:uid="{00000000-0005-0000-0000-000056AE0000}"/>
    <cellStyle name="20% - Accent1 4 6 3 2 5 2" xfId="44796" xr:uid="{00000000-0005-0000-0000-000057AE0000}"/>
    <cellStyle name="20% - Accent1 4 6 3 2 5 2 2" xfId="44797" xr:uid="{00000000-0005-0000-0000-000058AE0000}"/>
    <cellStyle name="20% - Accent1 4 6 3 2 5 3" xfId="44798" xr:uid="{00000000-0005-0000-0000-000059AE0000}"/>
    <cellStyle name="20% - Accent1 4 6 3 2 6" xfId="44799" xr:uid="{00000000-0005-0000-0000-00005AAE0000}"/>
    <cellStyle name="20% - Accent1 4 6 3 2 6 2" xfId="44800" xr:uid="{00000000-0005-0000-0000-00005BAE0000}"/>
    <cellStyle name="20% - Accent1 4 6 3 2 6 2 2" xfId="44801" xr:uid="{00000000-0005-0000-0000-00005CAE0000}"/>
    <cellStyle name="20% - Accent1 4 6 3 2 6 3" xfId="44802" xr:uid="{00000000-0005-0000-0000-00005DAE0000}"/>
    <cellStyle name="20% - Accent1 4 6 3 2 7" xfId="44803" xr:uid="{00000000-0005-0000-0000-00005EAE0000}"/>
    <cellStyle name="20% - Accent1 4 6 3 2 7 2" xfId="44804" xr:uid="{00000000-0005-0000-0000-00005FAE0000}"/>
    <cellStyle name="20% - Accent1 4 6 3 2 8" xfId="44805" xr:uid="{00000000-0005-0000-0000-000060AE0000}"/>
    <cellStyle name="20% - Accent1 4 6 3 2 8 2" xfId="44806" xr:uid="{00000000-0005-0000-0000-000061AE0000}"/>
    <cellStyle name="20% - Accent1 4 6 3 2 9" xfId="44807" xr:uid="{00000000-0005-0000-0000-000062AE0000}"/>
    <cellStyle name="20% - Accent1 4 6 3 3" xfId="44808" xr:uid="{00000000-0005-0000-0000-000063AE0000}"/>
    <cellStyle name="20% - Accent1 4 6 3 3 2" xfId="44809" xr:uid="{00000000-0005-0000-0000-000064AE0000}"/>
    <cellStyle name="20% - Accent1 4 6 3 3 2 2" xfId="44810" xr:uid="{00000000-0005-0000-0000-000065AE0000}"/>
    <cellStyle name="20% - Accent1 4 6 3 3 2 2 2" xfId="44811" xr:uid="{00000000-0005-0000-0000-000066AE0000}"/>
    <cellStyle name="20% - Accent1 4 6 3 3 2 2 2 2" xfId="44812" xr:uid="{00000000-0005-0000-0000-000067AE0000}"/>
    <cellStyle name="20% - Accent1 4 6 3 3 2 2 3" xfId="44813" xr:uid="{00000000-0005-0000-0000-000068AE0000}"/>
    <cellStyle name="20% - Accent1 4 6 3 3 2 3" xfId="44814" xr:uid="{00000000-0005-0000-0000-000069AE0000}"/>
    <cellStyle name="20% - Accent1 4 6 3 3 2 3 2" xfId="44815" xr:uid="{00000000-0005-0000-0000-00006AAE0000}"/>
    <cellStyle name="20% - Accent1 4 6 3 3 2 4" xfId="44816" xr:uid="{00000000-0005-0000-0000-00006BAE0000}"/>
    <cellStyle name="20% - Accent1 4 6 3 3 3" xfId="44817" xr:uid="{00000000-0005-0000-0000-00006CAE0000}"/>
    <cellStyle name="20% - Accent1 4 6 3 3 3 2" xfId="44818" xr:uid="{00000000-0005-0000-0000-00006DAE0000}"/>
    <cellStyle name="20% - Accent1 4 6 3 3 3 2 2" xfId="44819" xr:uid="{00000000-0005-0000-0000-00006EAE0000}"/>
    <cellStyle name="20% - Accent1 4 6 3 3 3 2 2 2" xfId="44820" xr:uid="{00000000-0005-0000-0000-00006FAE0000}"/>
    <cellStyle name="20% - Accent1 4 6 3 3 3 2 3" xfId="44821" xr:uid="{00000000-0005-0000-0000-000070AE0000}"/>
    <cellStyle name="20% - Accent1 4 6 3 3 3 3" xfId="44822" xr:uid="{00000000-0005-0000-0000-000071AE0000}"/>
    <cellStyle name="20% - Accent1 4 6 3 3 3 3 2" xfId="44823" xr:uid="{00000000-0005-0000-0000-000072AE0000}"/>
    <cellStyle name="20% - Accent1 4 6 3 3 3 4" xfId="44824" xr:uid="{00000000-0005-0000-0000-000073AE0000}"/>
    <cellStyle name="20% - Accent1 4 6 3 3 4" xfId="44825" xr:uid="{00000000-0005-0000-0000-000074AE0000}"/>
    <cellStyle name="20% - Accent1 4 6 3 3 4 2" xfId="44826" xr:uid="{00000000-0005-0000-0000-000075AE0000}"/>
    <cellStyle name="20% - Accent1 4 6 3 3 4 2 2" xfId="44827" xr:uid="{00000000-0005-0000-0000-000076AE0000}"/>
    <cellStyle name="20% - Accent1 4 6 3 3 4 2 2 2" xfId="44828" xr:uid="{00000000-0005-0000-0000-000077AE0000}"/>
    <cellStyle name="20% - Accent1 4 6 3 3 4 2 3" xfId="44829" xr:uid="{00000000-0005-0000-0000-000078AE0000}"/>
    <cellStyle name="20% - Accent1 4 6 3 3 4 3" xfId="44830" xr:uid="{00000000-0005-0000-0000-000079AE0000}"/>
    <cellStyle name="20% - Accent1 4 6 3 3 4 3 2" xfId="44831" xr:uid="{00000000-0005-0000-0000-00007AAE0000}"/>
    <cellStyle name="20% - Accent1 4 6 3 3 4 4" xfId="44832" xr:uid="{00000000-0005-0000-0000-00007BAE0000}"/>
    <cellStyle name="20% - Accent1 4 6 3 3 5" xfId="44833" xr:uid="{00000000-0005-0000-0000-00007CAE0000}"/>
    <cellStyle name="20% - Accent1 4 6 3 3 5 2" xfId="44834" xr:uid="{00000000-0005-0000-0000-00007DAE0000}"/>
    <cellStyle name="20% - Accent1 4 6 3 3 5 2 2" xfId="44835" xr:uid="{00000000-0005-0000-0000-00007EAE0000}"/>
    <cellStyle name="20% - Accent1 4 6 3 3 5 3" xfId="44836" xr:uid="{00000000-0005-0000-0000-00007FAE0000}"/>
    <cellStyle name="20% - Accent1 4 6 3 3 6" xfId="44837" xr:uid="{00000000-0005-0000-0000-000080AE0000}"/>
    <cellStyle name="20% - Accent1 4 6 3 3 6 2" xfId="44838" xr:uid="{00000000-0005-0000-0000-000081AE0000}"/>
    <cellStyle name="20% - Accent1 4 6 3 3 6 2 2" xfId="44839" xr:uid="{00000000-0005-0000-0000-000082AE0000}"/>
    <cellStyle name="20% - Accent1 4 6 3 3 6 3" xfId="44840" xr:uid="{00000000-0005-0000-0000-000083AE0000}"/>
    <cellStyle name="20% - Accent1 4 6 3 3 7" xfId="44841" xr:uid="{00000000-0005-0000-0000-000084AE0000}"/>
    <cellStyle name="20% - Accent1 4 6 3 3 7 2" xfId="44842" xr:uid="{00000000-0005-0000-0000-000085AE0000}"/>
    <cellStyle name="20% - Accent1 4 6 3 3 8" xfId="44843" xr:uid="{00000000-0005-0000-0000-000086AE0000}"/>
    <cellStyle name="20% - Accent1 4 6 3 3 8 2" xfId="44844" xr:uid="{00000000-0005-0000-0000-000087AE0000}"/>
    <cellStyle name="20% - Accent1 4 6 3 3 9" xfId="44845" xr:uid="{00000000-0005-0000-0000-000088AE0000}"/>
    <cellStyle name="20% - Accent1 4 6 3 4" xfId="44846" xr:uid="{00000000-0005-0000-0000-000089AE0000}"/>
    <cellStyle name="20% - Accent1 4 6 3 4 2" xfId="44847" xr:uid="{00000000-0005-0000-0000-00008AAE0000}"/>
    <cellStyle name="20% - Accent1 4 6 3 4 2 2" xfId="44848" xr:uid="{00000000-0005-0000-0000-00008BAE0000}"/>
    <cellStyle name="20% - Accent1 4 6 3 4 2 2 2" xfId="44849" xr:uid="{00000000-0005-0000-0000-00008CAE0000}"/>
    <cellStyle name="20% - Accent1 4 6 3 4 2 3" xfId="44850" xr:uid="{00000000-0005-0000-0000-00008DAE0000}"/>
    <cellStyle name="20% - Accent1 4 6 3 4 3" xfId="44851" xr:uid="{00000000-0005-0000-0000-00008EAE0000}"/>
    <cellStyle name="20% - Accent1 4 6 3 4 3 2" xfId="44852" xr:uid="{00000000-0005-0000-0000-00008FAE0000}"/>
    <cellStyle name="20% - Accent1 4 6 3 4 4" xfId="44853" xr:uid="{00000000-0005-0000-0000-000090AE0000}"/>
    <cellStyle name="20% - Accent1 4 6 3 5" xfId="44854" xr:uid="{00000000-0005-0000-0000-000091AE0000}"/>
    <cellStyle name="20% - Accent1 4 6 3 5 2" xfId="44855" xr:uid="{00000000-0005-0000-0000-000092AE0000}"/>
    <cellStyle name="20% - Accent1 4 6 3 5 2 2" xfId="44856" xr:uid="{00000000-0005-0000-0000-000093AE0000}"/>
    <cellStyle name="20% - Accent1 4 6 3 5 2 2 2" xfId="44857" xr:uid="{00000000-0005-0000-0000-000094AE0000}"/>
    <cellStyle name="20% - Accent1 4 6 3 5 2 3" xfId="44858" xr:uid="{00000000-0005-0000-0000-000095AE0000}"/>
    <cellStyle name="20% - Accent1 4 6 3 5 3" xfId="44859" xr:uid="{00000000-0005-0000-0000-000096AE0000}"/>
    <cellStyle name="20% - Accent1 4 6 3 5 3 2" xfId="44860" xr:uid="{00000000-0005-0000-0000-000097AE0000}"/>
    <cellStyle name="20% - Accent1 4 6 3 5 4" xfId="44861" xr:uid="{00000000-0005-0000-0000-000098AE0000}"/>
    <cellStyle name="20% - Accent1 4 6 3 6" xfId="44862" xr:uid="{00000000-0005-0000-0000-000099AE0000}"/>
    <cellStyle name="20% - Accent1 4 6 3 6 2" xfId="44863" xr:uid="{00000000-0005-0000-0000-00009AAE0000}"/>
    <cellStyle name="20% - Accent1 4 6 3 6 2 2" xfId="44864" xr:uid="{00000000-0005-0000-0000-00009BAE0000}"/>
    <cellStyle name="20% - Accent1 4 6 3 6 2 2 2" xfId="44865" xr:uid="{00000000-0005-0000-0000-00009CAE0000}"/>
    <cellStyle name="20% - Accent1 4 6 3 6 2 3" xfId="44866" xr:uid="{00000000-0005-0000-0000-00009DAE0000}"/>
    <cellStyle name="20% - Accent1 4 6 3 6 3" xfId="44867" xr:uid="{00000000-0005-0000-0000-00009EAE0000}"/>
    <cellStyle name="20% - Accent1 4 6 3 6 3 2" xfId="44868" xr:uid="{00000000-0005-0000-0000-00009FAE0000}"/>
    <cellStyle name="20% - Accent1 4 6 3 6 4" xfId="44869" xr:uid="{00000000-0005-0000-0000-0000A0AE0000}"/>
    <cellStyle name="20% - Accent1 4 6 3 7" xfId="44870" xr:uid="{00000000-0005-0000-0000-0000A1AE0000}"/>
    <cellStyle name="20% - Accent1 4 6 3 7 2" xfId="44871" xr:uid="{00000000-0005-0000-0000-0000A2AE0000}"/>
    <cellStyle name="20% - Accent1 4 6 3 7 2 2" xfId="44872" xr:uid="{00000000-0005-0000-0000-0000A3AE0000}"/>
    <cellStyle name="20% - Accent1 4 6 3 7 3" xfId="44873" xr:uid="{00000000-0005-0000-0000-0000A4AE0000}"/>
    <cellStyle name="20% - Accent1 4 6 3 8" xfId="44874" xr:uid="{00000000-0005-0000-0000-0000A5AE0000}"/>
    <cellStyle name="20% - Accent1 4 6 3 8 2" xfId="44875" xr:uid="{00000000-0005-0000-0000-0000A6AE0000}"/>
    <cellStyle name="20% - Accent1 4 6 3 8 2 2" xfId="44876" xr:uid="{00000000-0005-0000-0000-0000A7AE0000}"/>
    <cellStyle name="20% - Accent1 4 6 3 8 3" xfId="44877" xr:uid="{00000000-0005-0000-0000-0000A8AE0000}"/>
    <cellStyle name="20% - Accent1 4 6 3 9" xfId="44878" xr:uid="{00000000-0005-0000-0000-0000A9AE0000}"/>
    <cellStyle name="20% - Accent1 4 6 3 9 2" xfId="44879" xr:uid="{00000000-0005-0000-0000-0000AAAE0000}"/>
    <cellStyle name="20% - Accent1 4 6 4" xfId="44880" xr:uid="{00000000-0005-0000-0000-0000ABAE0000}"/>
    <cellStyle name="20% - Accent1 4 6 4 10" xfId="44881" xr:uid="{00000000-0005-0000-0000-0000ACAE0000}"/>
    <cellStyle name="20% - Accent1 4 6 4 10 2" xfId="44882" xr:uid="{00000000-0005-0000-0000-0000ADAE0000}"/>
    <cellStyle name="20% - Accent1 4 6 4 11" xfId="44883" xr:uid="{00000000-0005-0000-0000-0000AEAE0000}"/>
    <cellStyle name="20% - Accent1 4 6 4 2" xfId="44884" xr:uid="{00000000-0005-0000-0000-0000AFAE0000}"/>
    <cellStyle name="20% - Accent1 4 6 4 2 2" xfId="44885" xr:uid="{00000000-0005-0000-0000-0000B0AE0000}"/>
    <cellStyle name="20% - Accent1 4 6 4 2 2 2" xfId="44886" xr:uid="{00000000-0005-0000-0000-0000B1AE0000}"/>
    <cellStyle name="20% - Accent1 4 6 4 2 2 2 2" xfId="44887" xr:uid="{00000000-0005-0000-0000-0000B2AE0000}"/>
    <cellStyle name="20% - Accent1 4 6 4 2 2 2 2 2" xfId="44888" xr:uid="{00000000-0005-0000-0000-0000B3AE0000}"/>
    <cellStyle name="20% - Accent1 4 6 4 2 2 2 3" xfId="44889" xr:uid="{00000000-0005-0000-0000-0000B4AE0000}"/>
    <cellStyle name="20% - Accent1 4 6 4 2 2 3" xfId="44890" xr:uid="{00000000-0005-0000-0000-0000B5AE0000}"/>
    <cellStyle name="20% - Accent1 4 6 4 2 2 3 2" xfId="44891" xr:uid="{00000000-0005-0000-0000-0000B6AE0000}"/>
    <cellStyle name="20% - Accent1 4 6 4 2 2 4" xfId="44892" xr:uid="{00000000-0005-0000-0000-0000B7AE0000}"/>
    <cellStyle name="20% - Accent1 4 6 4 2 3" xfId="44893" xr:uid="{00000000-0005-0000-0000-0000B8AE0000}"/>
    <cellStyle name="20% - Accent1 4 6 4 2 3 2" xfId="44894" xr:uid="{00000000-0005-0000-0000-0000B9AE0000}"/>
    <cellStyle name="20% - Accent1 4 6 4 2 3 2 2" xfId="44895" xr:uid="{00000000-0005-0000-0000-0000BAAE0000}"/>
    <cellStyle name="20% - Accent1 4 6 4 2 3 2 2 2" xfId="44896" xr:uid="{00000000-0005-0000-0000-0000BBAE0000}"/>
    <cellStyle name="20% - Accent1 4 6 4 2 3 2 3" xfId="44897" xr:uid="{00000000-0005-0000-0000-0000BCAE0000}"/>
    <cellStyle name="20% - Accent1 4 6 4 2 3 3" xfId="44898" xr:uid="{00000000-0005-0000-0000-0000BDAE0000}"/>
    <cellStyle name="20% - Accent1 4 6 4 2 3 3 2" xfId="44899" xr:uid="{00000000-0005-0000-0000-0000BEAE0000}"/>
    <cellStyle name="20% - Accent1 4 6 4 2 3 4" xfId="44900" xr:uid="{00000000-0005-0000-0000-0000BFAE0000}"/>
    <cellStyle name="20% - Accent1 4 6 4 2 4" xfId="44901" xr:uid="{00000000-0005-0000-0000-0000C0AE0000}"/>
    <cellStyle name="20% - Accent1 4 6 4 2 4 2" xfId="44902" xr:uid="{00000000-0005-0000-0000-0000C1AE0000}"/>
    <cellStyle name="20% - Accent1 4 6 4 2 4 2 2" xfId="44903" xr:uid="{00000000-0005-0000-0000-0000C2AE0000}"/>
    <cellStyle name="20% - Accent1 4 6 4 2 4 2 2 2" xfId="44904" xr:uid="{00000000-0005-0000-0000-0000C3AE0000}"/>
    <cellStyle name="20% - Accent1 4 6 4 2 4 2 3" xfId="44905" xr:uid="{00000000-0005-0000-0000-0000C4AE0000}"/>
    <cellStyle name="20% - Accent1 4 6 4 2 4 3" xfId="44906" xr:uid="{00000000-0005-0000-0000-0000C5AE0000}"/>
    <cellStyle name="20% - Accent1 4 6 4 2 4 3 2" xfId="44907" xr:uid="{00000000-0005-0000-0000-0000C6AE0000}"/>
    <cellStyle name="20% - Accent1 4 6 4 2 4 4" xfId="44908" xr:uid="{00000000-0005-0000-0000-0000C7AE0000}"/>
    <cellStyle name="20% - Accent1 4 6 4 2 5" xfId="44909" xr:uid="{00000000-0005-0000-0000-0000C8AE0000}"/>
    <cellStyle name="20% - Accent1 4 6 4 2 5 2" xfId="44910" xr:uid="{00000000-0005-0000-0000-0000C9AE0000}"/>
    <cellStyle name="20% - Accent1 4 6 4 2 5 2 2" xfId="44911" xr:uid="{00000000-0005-0000-0000-0000CAAE0000}"/>
    <cellStyle name="20% - Accent1 4 6 4 2 5 3" xfId="44912" xr:uid="{00000000-0005-0000-0000-0000CBAE0000}"/>
    <cellStyle name="20% - Accent1 4 6 4 2 6" xfId="44913" xr:uid="{00000000-0005-0000-0000-0000CCAE0000}"/>
    <cellStyle name="20% - Accent1 4 6 4 2 6 2" xfId="44914" xr:uid="{00000000-0005-0000-0000-0000CDAE0000}"/>
    <cellStyle name="20% - Accent1 4 6 4 2 6 2 2" xfId="44915" xr:uid="{00000000-0005-0000-0000-0000CEAE0000}"/>
    <cellStyle name="20% - Accent1 4 6 4 2 6 3" xfId="44916" xr:uid="{00000000-0005-0000-0000-0000CFAE0000}"/>
    <cellStyle name="20% - Accent1 4 6 4 2 7" xfId="44917" xr:uid="{00000000-0005-0000-0000-0000D0AE0000}"/>
    <cellStyle name="20% - Accent1 4 6 4 2 7 2" xfId="44918" xr:uid="{00000000-0005-0000-0000-0000D1AE0000}"/>
    <cellStyle name="20% - Accent1 4 6 4 2 8" xfId="44919" xr:uid="{00000000-0005-0000-0000-0000D2AE0000}"/>
    <cellStyle name="20% - Accent1 4 6 4 2 8 2" xfId="44920" xr:uid="{00000000-0005-0000-0000-0000D3AE0000}"/>
    <cellStyle name="20% - Accent1 4 6 4 2 9" xfId="44921" xr:uid="{00000000-0005-0000-0000-0000D4AE0000}"/>
    <cellStyle name="20% - Accent1 4 6 4 3" xfId="44922" xr:uid="{00000000-0005-0000-0000-0000D5AE0000}"/>
    <cellStyle name="20% - Accent1 4 6 4 3 2" xfId="44923" xr:uid="{00000000-0005-0000-0000-0000D6AE0000}"/>
    <cellStyle name="20% - Accent1 4 6 4 3 2 2" xfId="44924" xr:uid="{00000000-0005-0000-0000-0000D7AE0000}"/>
    <cellStyle name="20% - Accent1 4 6 4 3 2 2 2" xfId="44925" xr:uid="{00000000-0005-0000-0000-0000D8AE0000}"/>
    <cellStyle name="20% - Accent1 4 6 4 3 2 2 2 2" xfId="44926" xr:uid="{00000000-0005-0000-0000-0000D9AE0000}"/>
    <cellStyle name="20% - Accent1 4 6 4 3 2 2 3" xfId="44927" xr:uid="{00000000-0005-0000-0000-0000DAAE0000}"/>
    <cellStyle name="20% - Accent1 4 6 4 3 2 3" xfId="44928" xr:uid="{00000000-0005-0000-0000-0000DBAE0000}"/>
    <cellStyle name="20% - Accent1 4 6 4 3 2 3 2" xfId="44929" xr:uid="{00000000-0005-0000-0000-0000DCAE0000}"/>
    <cellStyle name="20% - Accent1 4 6 4 3 2 4" xfId="44930" xr:uid="{00000000-0005-0000-0000-0000DDAE0000}"/>
    <cellStyle name="20% - Accent1 4 6 4 3 3" xfId="44931" xr:uid="{00000000-0005-0000-0000-0000DEAE0000}"/>
    <cellStyle name="20% - Accent1 4 6 4 3 3 2" xfId="44932" xr:uid="{00000000-0005-0000-0000-0000DFAE0000}"/>
    <cellStyle name="20% - Accent1 4 6 4 3 3 2 2" xfId="44933" xr:uid="{00000000-0005-0000-0000-0000E0AE0000}"/>
    <cellStyle name="20% - Accent1 4 6 4 3 3 2 2 2" xfId="44934" xr:uid="{00000000-0005-0000-0000-0000E1AE0000}"/>
    <cellStyle name="20% - Accent1 4 6 4 3 3 2 3" xfId="44935" xr:uid="{00000000-0005-0000-0000-0000E2AE0000}"/>
    <cellStyle name="20% - Accent1 4 6 4 3 3 3" xfId="44936" xr:uid="{00000000-0005-0000-0000-0000E3AE0000}"/>
    <cellStyle name="20% - Accent1 4 6 4 3 3 3 2" xfId="44937" xr:uid="{00000000-0005-0000-0000-0000E4AE0000}"/>
    <cellStyle name="20% - Accent1 4 6 4 3 3 4" xfId="44938" xr:uid="{00000000-0005-0000-0000-0000E5AE0000}"/>
    <cellStyle name="20% - Accent1 4 6 4 3 4" xfId="44939" xr:uid="{00000000-0005-0000-0000-0000E6AE0000}"/>
    <cellStyle name="20% - Accent1 4 6 4 3 4 2" xfId="44940" xr:uid="{00000000-0005-0000-0000-0000E7AE0000}"/>
    <cellStyle name="20% - Accent1 4 6 4 3 4 2 2" xfId="44941" xr:uid="{00000000-0005-0000-0000-0000E8AE0000}"/>
    <cellStyle name="20% - Accent1 4 6 4 3 4 2 2 2" xfId="44942" xr:uid="{00000000-0005-0000-0000-0000E9AE0000}"/>
    <cellStyle name="20% - Accent1 4 6 4 3 4 2 3" xfId="44943" xr:uid="{00000000-0005-0000-0000-0000EAAE0000}"/>
    <cellStyle name="20% - Accent1 4 6 4 3 4 3" xfId="44944" xr:uid="{00000000-0005-0000-0000-0000EBAE0000}"/>
    <cellStyle name="20% - Accent1 4 6 4 3 4 3 2" xfId="44945" xr:uid="{00000000-0005-0000-0000-0000ECAE0000}"/>
    <cellStyle name="20% - Accent1 4 6 4 3 4 4" xfId="44946" xr:uid="{00000000-0005-0000-0000-0000EDAE0000}"/>
    <cellStyle name="20% - Accent1 4 6 4 3 5" xfId="44947" xr:uid="{00000000-0005-0000-0000-0000EEAE0000}"/>
    <cellStyle name="20% - Accent1 4 6 4 3 5 2" xfId="44948" xr:uid="{00000000-0005-0000-0000-0000EFAE0000}"/>
    <cellStyle name="20% - Accent1 4 6 4 3 5 2 2" xfId="44949" xr:uid="{00000000-0005-0000-0000-0000F0AE0000}"/>
    <cellStyle name="20% - Accent1 4 6 4 3 5 3" xfId="44950" xr:uid="{00000000-0005-0000-0000-0000F1AE0000}"/>
    <cellStyle name="20% - Accent1 4 6 4 3 6" xfId="44951" xr:uid="{00000000-0005-0000-0000-0000F2AE0000}"/>
    <cellStyle name="20% - Accent1 4 6 4 3 6 2" xfId="44952" xr:uid="{00000000-0005-0000-0000-0000F3AE0000}"/>
    <cellStyle name="20% - Accent1 4 6 4 3 6 2 2" xfId="44953" xr:uid="{00000000-0005-0000-0000-0000F4AE0000}"/>
    <cellStyle name="20% - Accent1 4 6 4 3 6 3" xfId="44954" xr:uid="{00000000-0005-0000-0000-0000F5AE0000}"/>
    <cellStyle name="20% - Accent1 4 6 4 3 7" xfId="44955" xr:uid="{00000000-0005-0000-0000-0000F6AE0000}"/>
    <cellStyle name="20% - Accent1 4 6 4 3 7 2" xfId="44956" xr:uid="{00000000-0005-0000-0000-0000F7AE0000}"/>
    <cellStyle name="20% - Accent1 4 6 4 3 8" xfId="44957" xr:uid="{00000000-0005-0000-0000-0000F8AE0000}"/>
    <cellStyle name="20% - Accent1 4 6 4 3 8 2" xfId="44958" xr:uid="{00000000-0005-0000-0000-0000F9AE0000}"/>
    <cellStyle name="20% - Accent1 4 6 4 3 9" xfId="44959" xr:uid="{00000000-0005-0000-0000-0000FAAE0000}"/>
    <cellStyle name="20% - Accent1 4 6 4 4" xfId="44960" xr:uid="{00000000-0005-0000-0000-0000FBAE0000}"/>
    <cellStyle name="20% - Accent1 4 6 4 4 2" xfId="44961" xr:uid="{00000000-0005-0000-0000-0000FCAE0000}"/>
    <cellStyle name="20% - Accent1 4 6 4 4 2 2" xfId="44962" xr:uid="{00000000-0005-0000-0000-0000FDAE0000}"/>
    <cellStyle name="20% - Accent1 4 6 4 4 2 2 2" xfId="44963" xr:uid="{00000000-0005-0000-0000-0000FEAE0000}"/>
    <cellStyle name="20% - Accent1 4 6 4 4 2 3" xfId="44964" xr:uid="{00000000-0005-0000-0000-0000FFAE0000}"/>
    <cellStyle name="20% - Accent1 4 6 4 4 3" xfId="44965" xr:uid="{00000000-0005-0000-0000-000000AF0000}"/>
    <cellStyle name="20% - Accent1 4 6 4 4 3 2" xfId="44966" xr:uid="{00000000-0005-0000-0000-000001AF0000}"/>
    <cellStyle name="20% - Accent1 4 6 4 4 4" xfId="44967" xr:uid="{00000000-0005-0000-0000-000002AF0000}"/>
    <cellStyle name="20% - Accent1 4 6 4 5" xfId="44968" xr:uid="{00000000-0005-0000-0000-000003AF0000}"/>
    <cellStyle name="20% - Accent1 4 6 4 5 2" xfId="44969" xr:uid="{00000000-0005-0000-0000-000004AF0000}"/>
    <cellStyle name="20% - Accent1 4 6 4 5 2 2" xfId="44970" xr:uid="{00000000-0005-0000-0000-000005AF0000}"/>
    <cellStyle name="20% - Accent1 4 6 4 5 2 2 2" xfId="44971" xr:uid="{00000000-0005-0000-0000-000006AF0000}"/>
    <cellStyle name="20% - Accent1 4 6 4 5 2 3" xfId="44972" xr:uid="{00000000-0005-0000-0000-000007AF0000}"/>
    <cellStyle name="20% - Accent1 4 6 4 5 3" xfId="44973" xr:uid="{00000000-0005-0000-0000-000008AF0000}"/>
    <cellStyle name="20% - Accent1 4 6 4 5 3 2" xfId="44974" xr:uid="{00000000-0005-0000-0000-000009AF0000}"/>
    <cellStyle name="20% - Accent1 4 6 4 5 4" xfId="44975" xr:uid="{00000000-0005-0000-0000-00000AAF0000}"/>
    <cellStyle name="20% - Accent1 4 6 4 6" xfId="44976" xr:uid="{00000000-0005-0000-0000-00000BAF0000}"/>
    <cellStyle name="20% - Accent1 4 6 4 6 2" xfId="44977" xr:uid="{00000000-0005-0000-0000-00000CAF0000}"/>
    <cellStyle name="20% - Accent1 4 6 4 6 2 2" xfId="44978" xr:uid="{00000000-0005-0000-0000-00000DAF0000}"/>
    <cellStyle name="20% - Accent1 4 6 4 6 2 2 2" xfId="44979" xr:uid="{00000000-0005-0000-0000-00000EAF0000}"/>
    <cellStyle name="20% - Accent1 4 6 4 6 2 3" xfId="44980" xr:uid="{00000000-0005-0000-0000-00000FAF0000}"/>
    <cellStyle name="20% - Accent1 4 6 4 6 3" xfId="44981" xr:uid="{00000000-0005-0000-0000-000010AF0000}"/>
    <cellStyle name="20% - Accent1 4 6 4 6 3 2" xfId="44982" xr:uid="{00000000-0005-0000-0000-000011AF0000}"/>
    <cellStyle name="20% - Accent1 4 6 4 6 4" xfId="44983" xr:uid="{00000000-0005-0000-0000-000012AF0000}"/>
    <cellStyle name="20% - Accent1 4 6 4 7" xfId="44984" xr:uid="{00000000-0005-0000-0000-000013AF0000}"/>
    <cellStyle name="20% - Accent1 4 6 4 7 2" xfId="44985" xr:uid="{00000000-0005-0000-0000-000014AF0000}"/>
    <cellStyle name="20% - Accent1 4 6 4 7 2 2" xfId="44986" xr:uid="{00000000-0005-0000-0000-000015AF0000}"/>
    <cellStyle name="20% - Accent1 4 6 4 7 3" xfId="44987" xr:uid="{00000000-0005-0000-0000-000016AF0000}"/>
    <cellStyle name="20% - Accent1 4 6 4 8" xfId="44988" xr:uid="{00000000-0005-0000-0000-000017AF0000}"/>
    <cellStyle name="20% - Accent1 4 6 4 8 2" xfId="44989" xr:uid="{00000000-0005-0000-0000-000018AF0000}"/>
    <cellStyle name="20% - Accent1 4 6 4 8 2 2" xfId="44990" xr:uid="{00000000-0005-0000-0000-000019AF0000}"/>
    <cellStyle name="20% - Accent1 4 6 4 8 3" xfId="44991" xr:uid="{00000000-0005-0000-0000-00001AAF0000}"/>
    <cellStyle name="20% - Accent1 4 6 4 9" xfId="44992" xr:uid="{00000000-0005-0000-0000-00001BAF0000}"/>
    <cellStyle name="20% - Accent1 4 6 4 9 2" xfId="44993" xr:uid="{00000000-0005-0000-0000-00001CAF0000}"/>
    <cellStyle name="20% - Accent1 4 6 5" xfId="44994" xr:uid="{00000000-0005-0000-0000-00001DAF0000}"/>
    <cellStyle name="20% - Accent1 4 6 5 10" xfId="44995" xr:uid="{00000000-0005-0000-0000-00001EAF0000}"/>
    <cellStyle name="20% - Accent1 4 6 5 10 2" xfId="44996" xr:uid="{00000000-0005-0000-0000-00001FAF0000}"/>
    <cellStyle name="20% - Accent1 4 6 5 11" xfId="44997" xr:uid="{00000000-0005-0000-0000-000020AF0000}"/>
    <cellStyle name="20% - Accent1 4 6 5 2" xfId="44998" xr:uid="{00000000-0005-0000-0000-000021AF0000}"/>
    <cellStyle name="20% - Accent1 4 6 5 2 2" xfId="44999" xr:uid="{00000000-0005-0000-0000-000022AF0000}"/>
    <cellStyle name="20% - Accent1 4 6 5 2 2 2" xfId="45000" xr:uid="{00000000-0005-0000-0000-000023AF0000}"/>
    <cellStyle name="20% - Accent1 4 6 5 2 2 2 2" xfId="45001" xr:uid="{00000000-0005-0000-0000-000024AF0000}"/>
    <cellStyle name="20% - Accent1 4 6 5 2 2 2 2 2" xfId="45002" xr:uid="{00000000-0005-0000-0000-000025AF0000}"/>
    <cellStyle name="20% - Accent1 4 6 5 2 2 2 3" xfId="45003" xr:uid="{00000000-0005-0000-0000-000026AF0000}"/>
    <cellStyle name="20% - Accent1 4 6 5 2 2 3" xfId="45004" xr:uid="{00000000-0005-0000-0000-000027AF0000}"/>
    <cellStyle name="20% - Accent1 4 6 5 2 2 3 2" xfId="45005" xr:uid="{00000000-0005-0000-0000-000028AF0000}"/>
    <cellStyle name="20% - Accent1 4 6 5 2 2 4" xfId="45006" xr:uid="{00000000-0005-0000-0000-000029AF0000}"/>
    <cellStyle name="20% - Accent1 4 6 5 2 3" xfId="45007" xr:uid="{00000000-0005-0000-0000-00002AAF0000}"/>
    <cellStyle name="20% - Accent1 4 6 5 2 3 2" xfId="45008" xr:uid="{00000000-0005-0000-0000-00002BAF0000}"/>
    <cellStyle name="20% - Accent1 4 6 5 2 3 2 2" xfId="45009" xr:uid="{00000000-0005-0000-0000-00002CAF0000}"/>
    <cellStyle name="20% - Accent1 4 6 5 2 3 2 2 2" xfId="45010" xr:uid="{00000000-0005-0000-0000-00002DAF0000}"/>
    <cellStyle name="20% - Accent1 4 6 5 2 3 2 3" xfId="45011" xr:uid="{00000000-0005-0000-0000-00002EAF0000}"/>
    <cellStyle name="20% - Accent1 4 6 5 2 3 3" xfId="45012" xr:uid="{00000000-0005-0000-0000-00002FAF0000}"/>
    <cellStyle name="20% - Accent1 4 6 5 2 3 3 2" xfId="45013" xr:uid="{00000000-0005-0000-0000-000030AF0000}"/>
    <cellStyle name="20% - Accent1 4 6 5 2 3 4" xfId="45014" xr:uid="{00000000-0005-0000-0000-000031AF0000}"/>
    <cellStyle name="20% - Accent1 4 6 5 2 4" xfId="45015" xr:uid="{00000000-0005-0000-0000-000032AF0000}"/>
    <cellStyle name="20% - Accent1 4 6 5 2 4 2" xfId="45016" xr:uid="{00000000-0005-0000-0000-000033AF0000}"/>
    <cellStyle name="20% - Accent1 4 6 5 2 4 2 2" xfId="45017" xr:uid="{00000000-0005-0000-0000-000034AF0000}"/>
    <cellStyle name="20% - Accent1 4 6 5 2 4 2 2 2" xfId="45018" xr:uid="{00000000-0005-0000-0000-000035AF0000}"/>
    <cellStyle name="20% - Accent1 4 6 5 2 4 2 3" xfId="45019" xr:uid="{00000000-0005-0000-0000-000036AF0000}"/>
    <cellStyle name="20% - Accent1 4 6 5 2 4 3" xfId="45020" xr:uid="{00000000-0005-0000-0000-000037AF0000}"/>
    <cellStyle name="20% - Accent1 4 6 5 2 4 3 2" xfId="45021" xr:uid="{00000000-0005-0000-0000-000038AF0000}"/>
    <cellStyle name="20% - Accent1 4 6 5 2 4 4" xfId="45022" xr:uid="{00000000-0005-0000-0000-000039AF0000}"/>
    <cellStyle name="20% - Accent1 4 6 5 2 5" xfId="45023" xr:uid="{00000000-0005-0000-0000-00003AAF0000}"/>
    <cellStyle name="20% - Accent1 4 6 5 2 5 2" xfId="45024" xr:uid="{00000000-0005-0000-0000-00003BAF0000}"/>
    <cellStyle name="20% - Accent1 4 6 5 2 5 2 2" xfId="45025" xr:uid="{00000000-0005-0000-0000-00003CAF0000}"/>
    <cellStyle name="20% - Accent1 4 6 5 2 5 3" xfId="45026" xr:uid="{00000000-0005-0000-0000-00003DAF0000}"/>
    <cellStyle name="20% - Accent1 4 6 5 2 6" xfId="45027" xr:uid="{00000000-0005-0000-0000-00003EAF0000}"/>
    <cellStyle name="20% - Accent1 4 6 5 2 6 2" xfId="45028" xr:uid="{00000000-0005-0000-0000-00003FAF0000}"/>
    <cellStyle name="20% - Accent1 4 6 5 2 6 2 2" xfId="45029" xr:uid="{00000000-0005-0000-0000-000040AF0000}"/>
    <cellStyle name="20% - Accent1 4 6 5 2 6 3" xfId="45030" xr:uid="{00000000-0005-0000-0000-000041AF0000}"/>
    <cellStyle name="20% - Accent1 4 6 5 2 7" xfId="45031" xr:uid="{00000000-0005-0000-0000-000042AF0000}"/>
    <cellStyle name="20% - Accent1 4 6 5 2 7 2" xfId="45032" xr:uid="{00000000-0005-0000-0000-000043AF0000}"/>
    <cellStyle name="20% - Accent1 4 6 5 2 8" xfId="45033" xr:uid="{00000000-0005-0000-0000-000044AF0000}"/>
    <cellStyle name="20% - Accent1 4 6 5 2 8 2" xfId="45034" xr:uid="{00000000-0005-0000-0000-000045AF0000}"/>
    <cellStyle name="20% - Accent1 4 6 5 2 9" xfId="45035" xr:uid="{00000000-0005-0000-0000-000046AF0000}"/>
    <cellStyle name="20% - Accent1 4 6 5 3" xfId="45036" xr:uid="{00000000-0005-0000-0000-000047AF0000}"/>
    <cellStyle name="20% - Accent1 4 6 5 3 2" xfId="45037" xr:uid="{00000000-0005-0000-0000-000048AF0000}"/>
    <cellStyle name="20% - Accent1 4 6 5 3 2 2" xfId="45038" xr:uid="{00000000-0005-0000-0000-000049AF0000}"/>
    <cellStyle name="20% - Accent1 4 6 5 3 2 2 2" xfId="45039" xr:uid="{00000000-0005-0000-0000-00004AAF0000}"/>
    <cellStyle name="20% - Accent1 4 6 5 3 2 2 2 2" xfId="45040" xr:uid="{00000000-0005-0000-0000-00004BAF0000}"/>
    <cellStyle name="20% - Accent1 4 6 5 3 2 2 3" xfId="45041" xr:uid="{00000000-0005-0000-0000-00004CAF0000}"/>
    <cellStyle name="20% - Accent1 4 6 5 3 2 3" xfId="45042" xr:uid="{00000000-0005-0000-0000-00004DAF0000}"/>
    <cellStyle name="20% - Accent1 4 6 5 3 2 3 2" xfId="45043" xr:uid="{00000000-0005-0000-0000-00004EAF0000}"/>
    <cellStyle name="20% - Accent1 4 6 5 3 2 4" xfId="45044" xr:uid="{00000000-0005-0000-0000-00004FAF0000}"/>
    <cellStyle name="20% - Accent1 4 6 5 3 3" xfId="45045" xr:uid="{00000000-0005-0000-0000-000050AF0000}"/>
    <cellStyle name="20% - Accent1 4 6 5 3 3 2" xfId="45046" xr:uid="{00000000-0005-0000-0000-000051AF0000}"/>
    <cellStyle name="20% - Accent1 4 6 5 3 3 2 2" xfId="45047" xr:uid="{00000000-0005-0000-0000-000052AF0000}"/>
    <cellStyle name="20% - Accent1 4 6 5 3 3 2 2 2" xfId="45048" xr:uid="{00000000-0005-0000-0000-000053AF0000}"/>
    <cellStyle name="20% - Accent1 4 6 5 3 3 2 3" xfId="45049" xr:uid="{00000000-0005-0000-0000-000054AF0000}"/>
    <cellStyle name="20% - Accent1 4 6 5 3 3 3" xfId="45050" xr:uid="{00000000-0005-0000-0000-000055AF0000}"/>
    <cellStyle name="20% - Accent1 4 6 5 3 3 3 2" xfId="45051" xr:uid="{00000000-0005-0000-0000-000056AF0000}"/>
    <cellStyle name="20% - Accent1 4 6 5 3 3 4" xfId="45052" xr:uid="{00000000-0005-0000-0000-000057AF0000}"/>
    <cellStyle name="20% - Accent1 4 6 5 3 4" xfId="45053" xr:uid="{00000000-0005-0000-0000-000058AF0000}"/>
    <cellStyle name="20% - Accent1 4 6 5 3 4 2" xfId="45054" xr:uid="{00000000-0005-0000-0000-000059AF0000}"/>
    <cellStyle name="20% - Accent1 4 6 5 3 4 2 2" xfId="45055" xr:uid="{00000000-0005-0000-0000-00005AAF0000}"/>
    <cellStyle name="20% - Accent1 4 6 5 3 4 2 2 2" xfId="45056" xr:uid="{00000000-0005-0000-0000-00005BAF0000}"/>
    <cellStyle name="20% - Accent1 4 6 5 3 4 2 3" xfId="45057" xr:uid="{00000000-0005-0000-0000-00005CAF0000}"/>
    <cellStyle name="20% - Accent1 4 6 5 3 4 3" xfId="45058" xr:uid="{00000000-0005-0000-0000-00005DAF0000}"/>
    <cellStyle name="20% - Accent1 4 6 5 3 4 3 2" xfId="45059" xr:uid="{00000000-0005-0000-0000-00005EAF0000}"/>
    <cellStyle name="20% - Accent1 4 6 5 3 4 4" xfId="45060" xr:uid="{00000000-0005-0000-0000-00005FAF0000}"/>
    <cellStyle name="20% - Accent1 4 6 5 3 5" xfId="45061" xr:uid="{00000000-0005-0000-0000-000060AF0000}"/>
    <cellStyle name="20% - Accent1 4 6 5 3 5 2" xfId="45062" xr:uid="{00000000-0005-0000-0000-000061AF0000}"/>
    <cellStyle name="20% - Accent1 4 6 5 3 5 2 2" xfId="45063" xr:uid="{00000000-0005-0000-0000-000062AF0000}"/>
    <cellStyle name="20% - Accent1 4 6 5 3 5 3" xfId="45064" xr:uid="{00000000-0005-0000-0000-000063AF0000}"/>
    <cellStyle name="20% - Accent1 4 6 5 3 6" xfId="45065" xr:uid="{00000000-0005-0000-0000-000064AF0000}"/>
    <cellStyle name="20% - Accent1 4 6 5 3 6 2" xfId="45066" xr:uid="{00000000-0005-0000-0000-000065AF0000}"/>
    <cellStyle name="20% - Accent1 4 6 5 3 6 2 2" xfId="45067" xr:uid="{00000000-0005-0000-0000-000066AF0000}"/>
    <cellStyle name="20% - Accent1 4 6 5 3 6 3" xfId="45068" xr:uid="{00000000-0005-0000-0000-000067AF0000}"/>
    <cellStyle name="20% - Accent1 4 6 5 3 7" xfId="45069" xr:uid="{00000000-0005-0000-0000-000068AF0000}"/>
    <cellStyle name="20% - Accent1 4 6 5 3 7 2" xfId="45070" xr:uid="{00000000-0005-0000-0000-000069AF0000}"/>
    <cellStyle name="20% - Accent1 4 6 5 3 8" xfId="45071" xr:uid="{00000000-0005-0000-0000-00006AAF0000}"/>
    <cellStyle name="20% - Accent1 4 6 5 3 8 2" xfId="45072" xr:uid="{00000000-0005-0000-0000-00006BAF0000}"/>
    <cellStyle name="20% - Accent1 4 6 5 3 9" xfId="45073" xr:uid="{00000000-0005-0000-0000-00006CAF0000}"/>
    <cellStyle name="20% - Accent1 4 6 5 4" xfId="45074" xr:uid="{00000000-0005-0000-0000-00006DAF0000}"/>
    <cellStyle name="20% - Accent1 4 6 5 4 2" xfId="45075" xr:uid="{00000000-0005-0000-0000-00006EAF0000}"/>
    <cellStyle name="20% - Accent1 4 6 5 4 2 2" xfId="45076" xr:uid="{00000000-0005-0000-0000-00006FAF0000}"/>
    <cellStyle name="20% - Accent1 4 6 5 4 2 2 2" xfId="45077" xr:uid="{00000000-0005-0000-0000-000070AF0000}"/>
    <cellStyle name="20% - Accent1 4 6 5 4 2 3" xfId="45078" xr:uid="{00000000-0005-0000-0000-000071AF0000}"/>
    <cellStyle name="20% - Accent1 4 6 5 4 3" xfId="45079" xr:uid="{00000000-0005-0000-0000-000072AF0000}"/>
    <cellStyle name="20% - Accent1 4 6 5 4 3 2" xfId="45080" xr:uid="{00000000-0005-0000-0000-000073AF0000}"/>
    <cellStyle name="20% - Accent1 4 6 5 4 4" xfId="45081" xr:uid="{00000000-0005-0000-0000-000074AF0000}"/>
    <cellStyle name="20% - Accent1 4 6 5 5" xfId="45082" xr:uid="{00000000-0005-0000-0000-000075AF0000}"/>
    <cellStyle name="20% - Accent1 4 6 5 5 2" xfId="45083" xr:uid="{00000000-0005-0000-0000-000076AF0000}"/>
    <cellStyle name="20% - Accent1 4 6 5 5 2 2" xfId="45084" xr:uid="{00000000-0005-0000-0000-000077AF0000}"/>
    <cellStyle name="20% - Accent1 4 6 5 5 2 2 2" xfId="45085" xr:uid="{00000000-0005-0000-0000-000078AF0000}"/>
    <cellStyle name="20% - Accent1 4 6 5 5 2 3" xfId="45086" xr:uid="{00000000-0005-0000-0000-000079AF0000}"/>
    <cellStyle name="20% - Accent1 4 6 5 5 3" xfId="45087" xr:uid="{00000000-0005-0000-0000-00007AAF0000}"/>
    <cellStyle name="20% - Accent1 4 6 5 5 3 2" xfId="45088" xr:uid="{00000000-0005-0000-0000-00007BAF0000}"/>
    <cellStyle name="20% - Accent1 4 6 5 5 4" xfId="45089" xr:uid="{00000000-0005-0000-0000-00007CAF0000}"/>
    <cellStyle name="20% - Accent1 4 6 5 6" xfId="45090" xr:uid="{00000000-0005-0000-0000-00007DAF0000}"/>
    <cellStyle name="20% - Accent1 4 6 5 6 2" xfId="45091" xr:uid="{00000000-0005-0000-0000-00007EAF0000}"/>
    <cellStyle name="20% - Accent1 4 6 5 6 2 2" xfId="45092" xr:uid="{00000000-0005-0000-0000-00007FAF0000}"/>
    <cellStyle name="20% - Accent1 4 6 5 6 2 2 2" xfId="45093" xr:uid="{00000000-0005-0000-0000-000080AF0000}"/>
    <cellStyle name="20% - Accent1 4 6 5 6 2 3" xfId="45094" xr:uid="{00000000-0005-0000-0000-000081AF0000}"/>
    <cellStyle name="20% - Accent1 4 6 5 6 3" xfId="45095" xr:uid="{00000000-0005-0000-0000-000082AF0000}"/>
    <cellStyle name="20% - Accent1 4 6 5 6 3 2" xfId="45096" xr:uid="{00000000-0005-0000-0000-000083AF0000}"/>
    <cellStyle name="20% - Accent1 4 6 5 6 4" xfId="45097" xr:uid="{00000000-0005-0000-0000-000084AF0000}"/>
    <cellStyle name="20% - Accent1 4 6 5 7" xfId="45098" xr:uid="{00000000-0005-0000-0000-000085AF0000}"/>
    <cellStyle name="20% - Accent1 4 6 5 7 2" xfId="45099" xr:uid="{00000000-0005-0000-0000-000086AF0000}"/>
    <cellStyle name="20% - Accent1 4 6 5 7 2 2" xfId="45100" xr:uid="{00000000-0005-0000-0000-000087AF0000}"/>
    <cellStyle name="20% - Accent1 4 6 5 7 3" xfId="45101" xr:uid="{00000000-0005-0000-0000-000088AF0000}"/>
    <cellStyle name="20% - Accent1 4 6 5 8" xfId="45102" xr:uid="{00000000-0005-0000-0000-000089AF0000}"/>
    <cellStyle name="20% - Accent1 4 6 5 8 2" xfId="45103" xr:uid="{00000000-0005-0000-0000-00008AAF0000}"/>
    <cellStyle name="20% - Accent1 4 6 5 8 2 2" xfId="45104" xr:uid="{00000000-0005-0000-0000-00008BAF0000}"/>
    <cellStyle name="20% - Accent1 4 6 5 8 3" xfId="45105" xr:uid="{00000000-0005-0000-0000-00008CAF0000}"/>
    <cellStyle name="20% - Accent1 4 6 5 9" xfId="45106" xr:uid="{00000000-0005-0000-0000-00008DAF0000}"/>
    <cellStyle name="20% - Accent1 4 6 5 9 2" xfId="45107" xr:uid="{00000000-0005-0000-0000-00008EAF0000}"/>
    <cellStyle name="20% - Accent1 4 6 6" xfId="45108" xr:uid="{00000000-0005-0000-0000-00008FAF0000}"/>
    <cellStyle name="20% - Accent1 4 6 6 2" xfId="45109" xr:uid="{00000000-0005-0000-0000-000090AF0000}"/>
    <cellStyle name="20% - Accent1 4 6 6 2 2" xfId="45110" xr:uid="{00000000-0005-0000-0000-000091AF0000}"/>
    <cellStyle name="20% - Accent1 4 6 6 2 2 2" xfId="45111" xr:uid="{00000000-0005-0000-0000-000092AF0000}"/>
    <cellStyle name="20% - Accent1 4 6 6 2 2 2 2" xfId="45112" xr:uid="{00000000-0005-0000-0000-000093AF0000}"/>
    <cellStyle name="20% - Accent1 4 6 6 2 2 3" xfId="45113" xr:uid="{00000000-0005-0000-0000-000094AF0000}"/>
    <cellStyle name="20% - Accent1 4 6 6 2 3" xfId="45114" xr:uid="{00000000-0005-0000-0000-000095AF0000}"/>
    <cellStyle name="20% - Accent1 4 6 6 2 3 2" xfId="45115" xr:uid="{00000000-0005-0000-0000-000096AF0000}"/>
    <cellStyle name="20% - Accent1 4 6 6 2 4" xfId="45116" xr:uid="{00000000-0005-0000-0000-000097AF0000}"/>
    <cellStyle name="20% - Accent1 4 6 6 3" xfId="45117" xr:uid="{00000000-0005-0000-0000-000098AF0000}"/>
    <cellStyle name="20% - Accent1 4 6 6 3 2" xfId="45118" xr:uid="{00000000-0005-0000-0000-000099AF0000}"/>
    <cellStyle name="20% - Accent1 4 6 6 3 2 2" xfId="45119" xr:uid="{00000000-0005-0000-0000-00009AAF0000}"/>
    <cellStyle name="20% - Accent1 4 6 6 3 2 2 2" xfId="45120" xr:uid="{00000000-0005-0000-0000-00009BAF0000}"/>
    <cellStyle name="20% - Accent1 4 6 6 3 2 3" xfId="45121" xr:uid="{00000000-0005-0000-0000-00009CAF0000}"/>
    <cellStyle name="20% - Accent1 4 6 6 3 3" xfId="45122" xr:uid="{00000000-0005-0000-0000-00009DAF0000}"/>
    <cellStyle name="20% - Accent1 4 6 6 3 3 2" xfId="45123" xr:uid="{00000000-0005-0000-0000-00009EAF0000}"/>
    <cellStyle name="20% - Accent1 4 6 6 3 4" xfId="45124" xr:uid="{00000000-0005-0000-0000-00009FAF0000}"/>
    <cellStyle name="20% - Accent1 4 6 6 4" xfId="45125" xr:uid="{00000000-0005-0000-0000-0000A0AF0000}"/>
    <cellStyle name="20% - Accent1 4 6 6 4 2" xfId="45126" xr:uid="{00000000-0005-0000-0000-0000A1AF0000}"/>
    <cellStyle name="20% - Accent1 4 6 6 4 2 2" xfId="45127" xr:uid="{00000000-0005-0000-0000-0000A2AF0000}"/>
    <cellStyle name="20% - Accent1 4 6 6 4 2 2 2" xfId="45128" xr:uid="{00000000-0005-0000-0000-0000A3AF0000}"/>
    <cellStyle name="20% - Accent1 4 6 6 4 2 3" xfId="45129" xr:uid="{00000000-0005-0000-0000-0000A4AF0000}"/>
    <cellStyle name="20% - Accent1 4 6 6 4 3" xfId="45130" xr:uid="{00000000-0005-0000-0000-0000A5AF0000}"/>
    <cellStyle name="20% - Accent1 4 6 6 4 3 2" xfId="45131" xr:uid="{00000000-0005-0000-0000-0000A6AF0000}"/>
    <cellStyle name="20% - Accent1 4 6 6 4 4" xfId="45132" xr:uid="{00000000-0005-0000-0000-0000A7AF0000}"/>
    <cellStyle name="20% - Accent1 4 6 6 5" xfId="45133" xr:uid="{00000000-0005-0000-0000-0000A8AF0000}"/>
    <cellStyle name="20% - Accent1 4 6 6 5 2" xfId="45134" xr:uid="{00000000-0005-0000-0000-0000A9AF0000}"/>
    <cellStyle name="20% - Accent1 4 6 6 5 2 2" xfId="45135" xr:uid="{00000000-0005-0000-0000-0000AAAF0000}"/>
    <cellStyle name="20% - Accent1 4 6 6 5 3" xfId="45136" xr:uid="{00000000-0005-0000-0000-0000ABAF0000}"/>
    <cellStyle name="20% - Accent1 4 6 6 6" xfId="45137" xr:uid="{00000000-0005-0000-0000-0000ACAF0000}"/>
    <cellStyle name="20% - Accent1 4 6 6 6 2" xfId="45138" xr:uid="{00000000-0005-0000-0000-0000ADAF0000}"/>
    <cellStyle name="20% - Accent1 4 6 6 6 2 2" xfId="45139" xr:uid="{00000000-0005-0000-0000-0000AEAF0000}"/>
    <cellStyle name="20% - Accent1 4 6 6 6 3" xfId="45140" xr:uid="{00000000-0005-0000-0000-0000AFAF0000}"/>
    <cellStyle name="20% - Accent1 4 6 6 7" xfId="45141" xr:uid="{00000000-0005-0000-0000-0000B0AF0000}"/>
    <cellStyle name="20% - Accent1 4 6 6 7 2" xfId="45142" xr:uid="{00000000-0005-0000-0000-0000B1AF0000}"/>
    <cellStyle name="20% - Accent1 4 6 6 8" xfId="45143" xr:uid="{00000000-0005-0000-0000-0000B2AF0000}"/>
    <cellStyle name="20% - Accent1 4 6 6 8 2" xfId="45144" xr:uid="{00000000-0005-0000-0000-0000B3AF0000}"/>
    <cellStyle name="20% - Accent1 4 6 6 9" xfId="45145" xr:uid="{00000000-0005-0000-0000-0000B4AF0000}"/>
    <cellStyle name="20% - Accent1 4 6 7" xfId="45146" xr:uid="{00000000-0005-0000-0000-0000B5AF0000}"/>
    <cellStyle name="20% - Accent1 4 6 7 2" xfId="45147" xr:uid="{00000000-0005-0000-0000-0000B6AF0000}"/>
    <cellStyle name="20% - Accent1 4 6 7 2 2" xfId="45148" xr:uid="{00000000-0005-0000-0000-0000B7AF0000}"/>
    <cellStyle name="20% - Accent1 4 6 7 2 2 2" xfId="45149" xr:uid="{00000000-0005-0000-0000-0000B8AF0000}"/>
    <cellStyle name="20% - Accent1 4 6 7 2 2 2 2" xfId="45150" xr:uid="{00000000-0005-0000-0000-0000B9AF0000}"/>
    <cellStyle name="20% - Accent1 4 6 7 2 2 3" xfId="45151" xr:uid="{00000000-0005-0000-0000-0000BAAF0000}"/>
    <cellStyle name="20% - Accent1 4 6 7 2 3" xfId="45152" xr:uid="{00000000-0005-0000-0000-0000BBAF0000}"/>
    <cellStyle name="20% - Accent1 4 6 7 2 3 2" xfId="45153" xr:uid="{00000000-0005-0000-0000-0000BCAF0000}"/>
    <cellStyle name="20% - Accent1 4 6 7 2 4" xfId="45154" xr:uid="{00000000-0005-0000-0000-0000BDAF0000}"/>
    <cellStyle name="20% - Accent1 4 6 7 3" xfId="45155" xr:uid="{00000000-0005-0000-0000-0000BEAF0000}"/>
    <cellStyle name="20% - Accent1 4 6 7 3 2" xfId="45156" xr:uid="{00000000-0005-0000-0000-0000BFAF0000}"/>
    <cellStyle name="20% - Accent1 4 6 7 3 2 2" xfId="45157" xr:uid="{00000000-0005-0000-0000-0000C0AF0000}"/>
    <cellStyle name="20% - Accent1 4 6 7 3 2 2 2" xfId="45158" xr:uid="{00000000-0005-0000-0000-0000C1AF0000}"/>
    <cellStyle name="20% - Accent1 4 6 7 3 2 3" xfId="45159" xr:uid="{00000000-0005-0000-0000-0000C2AF0000}"/>
    <cellStyle name="20% - Accent1 4 6 7 3 3" xfId="45160" xr:uid="{00000000-0005-0000-0000-0000C3AF0000}"/>
    <cellStyle name="20% - Accent1 4 6 7 3 3 2" xfId="45161" xr:uid="{00000000-0005-0000-0000-0000C4AF0000}"/>
    <cellStyle name="20% - Accent1 4 6 7 3 4" xfId="45162" xr:uid="{00000000-0005-0000-0000-0000C5AF0000}"/>
    <cellStyle name="20% - Accent1 4 6 7 4" xfId="45163" xr:uid="{00000000-0005-0000-0000-0000C6AF0000}"/>
    <cellStyle name="20% - Accent1 4 6 7 4 2" xfId="45164" xr:uid="{00000000-0005-0000-0000-0000C7AF0000}"/>
    <cellStyle name="20% - Accent1 4 6 7 4 2 2" xfId="45165" xr:uid="{00000000-0005-0000-0000-0000C8AF0000}"/>
    <cellStyle name="20% - Accent1 4 6 7 4 2 2 2" xfId="45166" xr:uid="{00000000-0005-0000-0000-0000C9AF0000}"/>
    <cellStyle name="20% - Accent1 4 6 7 4 2 3" xfId="45167" xr:uid="{00000000-0005-0000-0000-0000CAAF0000}"/>
    <cellStyle name="20% - Accent1 4 6 7 4 3" xfId="45168" xr:uid="{00000000-0005-0000-0000-0000CBAF0000}"/>
    <cellStyle name="20% - Accent1 4 6 7 4 3 2" xfId="45169" xr:uid="{00000000-0005-0000-0000-0000CCAF0000}"/>
    <cellStyle name="20% - Accent1 4 6 7 4 4" xfId="45170" xr:uid="{00000000-0005-0000-0000-0000CDAF0000}"/>
    <cellStyle name="20% - Accent1 4 6 7 5" xfId="45171" xr:uid="{00000000-0005-0000-0000-0000CEAF0000}"/>
    <cellStyle name="20% - Accent1 4 6 7 5 2" xfId="45172" xr:uid="{00000000-0005-0000-0000-0000CFAF0000}"/>
    <cellStyle name="20% - Accent1 4 6 7 5 2 2" xfId="45173" xr:uid="{00000000-0005-0000-0000-0000D0AF0000}"/>
    <cellStyle name="20% - Accent1 4 6 7 5 3" xfId="45174" xr:uid="{00000000-0005-0000-0000-0000D1AF0000}"/>
    <cellStyle name="20% - Accent1 4 6 7 6" xfId="45175" xr:uid="{00000000-0005-0000-0000-0000D2AF0000}"/>
    <cellStyle name="20% - Accent1 4 6 7 6 2" xfId="45176" xr:uid="{00000000-0005-0000-0000-0000D3AF0000}"/>
    <cellStyle name="20% - Accent1 4 6 7 6 2 2" xfId="45177" xr:uid="{00000000-0005-0000-0000-0000D4AF0000}"/>
    <cellStyle name="20% - Accent1 4 6 7 6 3" xfId="45178" xr:uid="{00000000-0005-0000-0000-0000D5AF0000}"/>
    <cellStyle name="20% - Accent1 4 6 7 7" xfId="45179" xr:uid="{00000000-0005-0000-0000-0000D6AF0000}"/>
    <cellStyle name="20% - Accent1 4 6 7 7 2" xfId="45180" xr:uid="{00000000-0005-0000-0000-0000D7AF0000}"/>
    <cellStyle name="20% - Accent1 4 6 7 8" xfId="45181" xr:uid="{00000000-0005-0000-0000-0000D8AF0000}"/>
    <cellStyle name="20% - Accent1 4 6 7 8 2" xfId="45182" xr:uid="{00000000-0005-0000-0000-0000D9AF0000}"/>
    <cellStyle name="20% - Accent1 4 6 7 9" xfId="45183" xr:uid="{00000000-0005-0000-0000-0000DAAF0000}"/>
    <cellStyle name="20% - Accent1 4 6 8" xfId="45184" xr:uid="{00000000-0005-0000-0000-0000DBAF0000}"/>
    <cellStyle name="20% - Accent1 4 6 8 2" xfId="45185" xr:uid="{00000000-0005-0000-0000-0000DCAF0000}"/>
    <cellStyle name="20% - Accent1 4 6 8 2 2" xfId="45186" xr:uid="{00000000-0005-0000-0000-0000DDAF0000}"/>
    <cellStyle name="20% - Accent1 4 6 8 2 2 2" xfId="45187" xr:uid="{00000000-0005-0000-0000-0000DEAF0000}"/>
    <cellStyle name="20% - Accent1 4 6 8 2 3" xfId="45188" xr:uid="{00000000-0005-0000-0000-0000DFAF0000}"/>
    <cellStyle name="20% - Accent1 4 6 8 3" xfId="45189" xr:uid="{00000000-0005-0000-0000-0000E0AF0000}"/>
    <cellStyle name="20% - Accent1 4 6 8 3 2" xfId="45190" xr:uid="{00000000-0005-0000-0000-0000E1AF0000}"/>
    <cellStyle name="20% - Accent1 4 6 8 4" xfId="45191" xr:uid="{00000000-0005-0000-0000-0000E2AF0000}"/>
    <cellStyle name="20% - Accent1 4 6 9" xfId="45192" xr:uid="{00000000-0005-0000-0000-0000E3AF0000}"/>
    <cellStyle name="20% - Accent1 4 6 9 2" xfId="45193" xr:uid="{00000000-0005-0000-0000-0000E4AF0000}"/>
    <cellStyle name="20% - Accent1 4 6 9 2 2" xfId="45194" xr:uid="{00000000-0005-0000-0000-0000E5AF0000}"/>
    <cellStyle name="20% - Accent1 4 6 9 2 2 2" xfId="45195" xr:uid="{00000000-0005-0000-0000-0000E6AF0000}"/>
    <cellStyle name="20% - Accent1 4 6 9 2 3" xfId="45196" xr:uid="{00000000-0005-0000-0000-0000E7AF0000}"/>
    <cellStyle name="20% - Accent1 4 6 9 3" xfId="45197" xr:uid="{00000000-0005-0000-0000-0000E8AF0000}"/>
    <cellStyle name="20% - Accent1 4 6 9 3 2" xfId="45198" xr:uid="{00000000-0005-0000-0000-0000E9AF0000}"/>
    <cellStyle name="20% - Accent1 4 6 9 4" xfId="45199" xr:uid="{00000000-0005-0000-0000-0000EAAF0000}"/>
    <cellStyle name="20% - Accent1 4 7" xfId="45200" xr:uid="{00000000-0005-0000-0000-0000EBAF0000}"/>
    <cellStyle name="20% - Accent1 4 7 10" xfId="45201" xr:uid="{00000000-0005-0000-0000-0000ECAF0000}"/>
    <cellStyle name="20% - Accent1 4 7 10 2" xfId="45202" xr:uid="{00000000-0005-0000-0000-0000EDAF0000}"/>
    <cellStyle name="20% - Accent1 4 7 10 2 2" xfId="45203" xr:uid="{00000000-0005-0000-0000-0000EEAF0000}"/>
    <cellStyle name="20% - Accent1 4 7 10 3" xfId="45204" xr:uid="{00000000-0005-0000-0000-0000EFAF0000}"/>
    <cellStyle name="20% - Accent1 4 7 11" xfId="45205" xr:uid="{00000000-0005-0000-0000-0000F0AF0000}"/>
    <cellStyle name="20% - Accent1 4 7 11 2" xfId="45206" xr:uid="{00000000-0005-0000-0000-0000F1AF0000}"/>
    <cellStyle name="20% - Accent1 4 7 11 2 2" xfId="45207" xr:uid="{00000000-0005-0000-0000-0000F2AF0000}"/>
    <cellStyle name="20% - Accent1 4 7 11 3" xfId="45208" xr:uid="{00000000-0005-0000-0000-0000F3AF0000}"/>
    <cellStyle name="20% - Accent1 4 7 12" xfId="45209" xr:uid="{00000000-0005-0000-0000-0000F4AF0000}"/>
    <cellStyle name="20% - Accent1 4 7 12 2" xfId="45210" xr:uid="{00000000-0005-0000-0000-0000F5AF0000}"/>
    <cellStyle name="20% - Accent1 4 7 13" xfId="45211" xr:uid="{00000000-0005-0000-0000-0000F6AF0000}"/>
    <cellStyle name="20% - Accent1 4 7 13 2" xfId="45212" xr:uid="{00000000-0005-0000-0000-0000F7AF0000}"/>
    <cellStyle name="20% - Accent1 4 7 14" xfId="45213" xr:uid="{00000000-0005-0000-0000-0000F8AF0000}"/>
    <cellStyle name="20% - Accent1 4 7 2" xfId="45214" xr:uid="{00000000-0005-0000-0000-0000F9AF0000}"/>
    <cellStyle name="20% - Accent1 4 7 2 10" xfId="45215" xr:uid="{00000000-0005-0000-0000-0000FAAF0000}"/>
    <cellStyle name="20% - Accent1 4 7 2 10 2" xfId="45216" xr:uid="{00000000-0005-0000-0000-0000FBAF0000}"/>
    <cellStyle name="20% - Accent1 4 7 2 11" xfId="45217" xr:uid="{00000000-0005-0000-0000-0000FCAF0000}"/>
    <cellStyle name="20% - Accent1 4 7 2 2" xfId="45218" xr:uid="{00000000-0005-0000-0000-0000FDAF0000}"/>
    <cellStyle name="20% - Accent1 4 7 2 2 2" xfId="45219" xr:uid="{00000000-0005-0000-0000-0000FEAF0000}"/>
    <cellStyle name="20% - Accent1 4 7 2 2 2 2" xfId="45220" xr:uid="{00000000-0005-0000-0000-0000FFAF0000}"/>
    <cellStyle name="20% - Accent1 4 7 2 2 2 2 2" xfId="45221" xr:uid="{00000000-0005-0000-0000-000000B00000}"/>
    <cellStyle name="20% - Accent1 4 7 2 2 2 2 2 2" xfId="45222" xr:uid="{00000000-0005-0000-0000-000001B00000}"/>
    <cellStyle name="20% - Accent1 4 7 2 2 2 2 3" xfId="45223" xr:uid="{00000000-0005-0000-0000-000002B00000}"/>
    <cellStyle name="20% - Accent1 4 7 2 2 2 3" xfId="45224" xr:uid="{00000000-0005-0000-0000-000003B00000}"/>
    <cellStyle name="20% - Accent1 4 7 2 2 2 3 2" xfId="45225" xr:uid="{00000000-0005-0000-0000-000004B00000}"/>
    <cellStyle name="20% - Accent1 4 7 2 2 2 4" xfId="45226" xr:uid="{00000000-0005-0000-0000-000005B00000}"/>
    <cellStyle name="20% - Accent1 4 7 2 2 3" xfId="45227" xr:uid="{00000000-0005-0000-0000-000006B00000}"/>
    <cellStyle name="20% - Accent1 4 7 2 2 3 2" xfId="45228" xr:uid="{00000000-0005-0000-0000-000007B00000}"/>
    <cellStyle name="20% - Accent1 4 7 2 2 3 2 2" xfId="45229" xr:uid="{00000000-0005-0000-0000-000008B00000}"/>
    <cellStyle name="20% - Accent1 4 7 2 2 3 2 2 2" xfId="45230" xr:uid="{00000000-0005-0000-0000-000009B00000}"/>
    <cellStyle name="20% - Accent1 4 7 2 2 3 2 3" xfId="45231" xr:uid="{00000000-0005-0000-0000-00000AB00000}"/>
    <cellStyle name="20% - Accent1 4 7 2 2 3 3" xfId="45232" xr:uid="{00000000-0005-0000-0000-00000BB00000}"/>
    <cellStyle name="20% - Accent1 4 7 2 2 3 3 2" xfId="45233" xr:uid="{00000000-0005-0000-0000-00000CB00000}"/>
    <cellStyle name="20% - Accent1 4 7 2 2 3 4" xfId="45234" xr:uid="{00000000-0005-0000-0000-00000DB00000}"/>
    <cellStyle name="20% - Accent1 4 7 2 2 4" xfId="45235" xr:uid="{00000000-0005-0000-0000-00000EB00000}"/>
    <cellStyle name="20% - Accent1 4 7 2 2 4 2" xfId="45236" xr:uid="{00000000-0005-0000-0000-00000FB00000}"/>
    <cellStyle name="20% - Accent1 4 7 2 2 4 2 2" xfId="45237" xr:uid="{00000000-0005-0000-0000-000010B00000}"/>
    <cellStyle name="20% - Accent1 4 7 2 2 4 2 2 2" xfId="45238" xr:uid="{00000000-0005-0000-0000-000011B00000}"/>
    <cellStyle name="20% - Accent1 4 7 2 2 4 2 3" xfId="45239" xr:uid="{00000000-0005-0000-0000-000012B00000}"/>
    <cellStyle name="20% - Accent1 4 7 2 2 4 3" xfId="45240" xr:uid="{00000000-0005-0000-0000-000013B00000}"/>
    <cellStyle name="20% - Accent1 4 7 2 2 4 3 2" xfId="45241" xr:uid="{00000000-0005-0000-0000-000014B00000}"/>
    <cellStyle name="20% - Accent1 4 7 2 2 4 4" xfId="45242" xr:uid="{00000000-0005-0000-0000-000015B00000}"/>
    <cellStyle name="20% - Accent1 4 7 2 2 5" xfId="45243" xr:uid="{00000000-0005-0000-0000-000016B00000}"/>
    <cellStyle name="20% - Accent1 4 7 2 2 5 2" xfId="45244" xr:uid="{00000000-0005-0000-0000-000017B00000}"/>
    <cellStyle name="20% - Accent1 4 7 2 2 5 2 2" xfId="45245" xr:uid="{00000000-0005-0000-0000-000018B00000}"/>
    <cellStyle name="20% - Accent1 4 7 2 2 5 3" xfId="45246" xr:uid="{00000000-0005-0000-0000-000019B00000}"/>
    <cellStyle name="20% - Accent1 4 7 2 2 6" xfId="45247" xr:uid="{00000000-0005-0000-0000-00001AB00000}"/>
    <cellStyle name="20% - Accent1 4 7 2 2 6 2" xfId="45248" xr:uid="{00000000-0005-0000-0000-00001BB00000}"/>
    <cellStyle name="20% - Accent1 4 7 2 2 6 2 2" xfId="45249" xr:uid="{00000000-0005-0000-0000-00001CB00000}"/>
    <cellStyle name="20% - Accent1 4 7 2 2 6 3" xfId="45250" xr:uid="{00000000-0005-0000-0000-00001DB00000}"/>
    <cellStyle name="20% - Accent1 4 7 2 2 7" xfId="45251" xr:uid="{00000000-0005-0000-0000-00001EB00000}"/>
    <cellStyle name="20% - Accent1 4 7 2 2 7 2" xfId="45252" xr:uid="{00000000-0005-0000-0000-00001FB00000}"/>
    <cellStyle name="20% - Accent1 4 7 2 2 8" xfId="45253" xr:uid="{00000000-0005-0000-0000-000020B00000}"/>
    <cellStyle name="20% - Accent1 4 7 2 2 8 2" xfId="45254" xr:uid="{00000000-0005-0000-0000-000021B00000}"/>
    <cellStyle name="20% - Accent1 4 7 2 2 9" xfId="45255" xr:uid="{00000000-0005-0000-0000-000022B00000}"/>
    <cellStyle name="20% - Accent1 4 7 2 3" xfId="45256" xr:uid="{00000000-0005-0000-0000-000023B00000}"/>
    <cellStyle name="20% - Accent1 4 7 2 3 2" xfId="45257" xr:uid="{00000000-0005-0000-0000-000024B00000}"/>
    <cellStyle name="20% - Accent1 4 7 2 3 2 2" xfId="45258" xr:uid="{00000000-0005-0000-0000-000025B00000}"/>
    <cellStyle name="20% - Accent1 4 7 2 3 2 2 2" xfId="45259" xr:uid="{00000000-0005-0000-0000-000026B00000}"/>
    <cellStyle name="20% - Accent1 4 7 2 3 2 2 2 2" xfId="45260" xr:uid="{00000000-0005-0000-0000-000027B00000}"/>
    <cellStyle name="20% - Accent1 4 7 2 3 2 2 3" xfId="45261" xr:uid="{00000000-0005-0000-0000-000028B00000}"/>
    <cellStyle name="20% - Accent1 4 7 2 3 2 3" xfId="45262" xr:uid="{00000000-0005-0000-0000-000029B00000}"/>
    <cellStyle name="20% - Accent1 4 7 2 3 2 3 2" xfId="45263" xr:uid="{00000000-0005-0000-0000-00002AB00000}"/>
    <cellStyle name="20% - Accent1 4 7 2 3 2 4" xfId="45264" xr:uid="{00000000-0005-0000-0000-00002BB00000}"/>
    <cellStyle name="20% - Accent1 4 7 2 3 3" xfId="45265" xr:uid="{00000000-0005-0000-0000-00002CB00000}"/>
    <cellStyle name="20% - Accent1 4 7 2 3 3 2" xfId="45266" xr:uid="{00000000-0005-0000-0000-00002DB00000}"/>
    <cellStyle name="20% - Accent1 4 7 2 3 3 2 2" xfId="45267" xr:uid="{00000000-0005-0000-0000-00002EB00000}"/>
    <cellStyle name="20% - Accent1 4 7 2 3 3 2 2 2" xfId="45268" xr:uid="{00000000-0005-0000-0000-00002FB00000}"/>
    <cellStyle name="20% - Accent1 4 7 2 3 3 2 3" xfId="45269" xr:uid="{00000000-0005-0000-0000-000030B00000}"/>
    <cellStyle name="20% - Accent1 4 7 2 3 3 3" xfId="45270" xr:uid="{00000000-0005-0000-0000-000031B00000}"/>
    <cellStyle name="20% - Accent1 4 7 2 3 3 3 2" xfId="45271" xr:uid="{00000000-0005-0000-0000-000032B00000}"/>
    <cellStyle name="20% - Accent1 4 7 2 3 3 4" xfId="45272" xr:uid="{00000000-0005-0000-0000-000033B00000}"/>
    <cellStyle name="20% - Accent1 4 7 2 3 4" xfId="45273" xr:uid="{00000000-0005-0000-0000-000034B00000}"/>
    <cellStyle name="20% - Accent1 4 7 2 3 4 2" xfId="45274" xr:uid="{00000000-0005-0000-0000-000035B00000}"/>
    <cellStyle name="20% - Accent1 4 7 2 3 4 2 2" xfId="45275" xr:uid="{00000000-0005-0000-0000-000036B00000}"/>
    <cellStyle name="20% - Accent1 4 7 2 3 4 2 2 2" xfId="45276" xr:uid="{00000000-0005-0000-0000-000037B00000}"/>
    <cellStyle name="20% - Accent1 4 7 2 3 4 2 3" xfId="45277" xr:uid="{00000000-0005-0000-0000-000038B00000}"/>
    <cellStyle name="20% - Accent1 4 7 2 3 4 3" xfId="45278" xr:uid="{00000000-0005-0000-0000-000039B00000}"/>
    <cellStyle name="20% - Accent1 4 7 2 3 4 3 2" xfId="45279" xr:uid="{00000000-0005-0000-0000-00003AB00000}"/>
    <cellStyle name="20% - Accent1 4 7 2 3 4 4" xfId="45280" xr:uid="{00000000-0005-0000-0000-00003BB00000}"/>
    <cellStyle name="20% - Accent1 4 7 2 3 5" xfId="45281" xr:uid="{00000000-0005-0000-0000-00003CB00000}"/>
    <cellStyle name="20% - Accent1 4 7 2 3 5 2" xfId="45282" xr:uid="{00000000-0005-0000-0000-00003DB00000}"/>
    <cellStyle name="20% - Accent1 4 7 2 3 5 2 2" xfId="45283" xr:uid="{00000000-0005-0000-0000-00003EB00000}"/>
    <cellStyle name="20% - Accent1 4 7 2 3 5 3" xfId="45284" xr:uid="{00000000-0005-0000-0000-00003FB00000}"/>
    <cellStyle name="20% - Accent1 4 7 2 3 6" xfId="45285" xr:uid="{00000000-0005-0000-0000-000040B00000}"/>
    <cellStyle name="20% - Accent1 4 7 2 3 6 2" xfId="45286" xr:uid="{00000000-0005-0000-0000-000041B00000}"/>
    <cellStyle name="20% - Accent1 4 7 2 3 6 2 2" xfId="45287" xr:uid="{00000000-0005-0000-0000-000042B00000}"/>
    <cellStyle name="20% - Accent1 4 7 2 3 6 3" xfId="45288" xr:uid="{00000000-0005-0000-0000-000043B00000}"/>
    <cellStyle name="20% - Accent1 4 7 2 3 7" xfId="45289" xr:uid="{00000000-0005-0000-0000-000044B00000}"/>
    <cellStyle name="20% - Accent1 4 7 2 3 7 2" xfId="45290" xr:uid="{00000000-0005-0000-0000-000045B00000}"/>
    <cellStyle name="20% - Accent1 4 7 2 3 8" xfId="45291" xr:uid="{00000000-0005-0000-0000-000046B00000}"/>
    <cellStyle name="20% - Accent1 4 7 2 3 8 2" xfId="45292" xr:uid="{00000000-0005-0000-0000-000047B00000}"/>
    <cellStyle name="20% - Accent1 4 7 2 3 9" xfId="45293" xr:uid="{00000000-0005-0000-0000-000048B00000}"/>
    <cellStyle name="20% - Accent1 4 7 2 4" xfId="45294" xr:uid="{00000000-0005-0000-0000-000049B00000}"/>
    <cellStyle name="20% - Accent1 4 7 2 4 2" xfId="45295" xr:uid="{00000000-0005-0000-0000-00004AB00000}"/>
    <cellStyle name="20% - Accent1 4 7 2 4 2 2" xfId="45296" xr:uid="{00000000-0005-0000-0000-00004BB00000}"/>
    <cellStyle name="20% - Accent1 4 7 2 4 2 2 2" xfId="45297" xr:uid="{00000000-0005-0000-0000-00004CB00000}"/>
    <cellStyle name="20% - Accent1 4 7 2 4 2 3" xfId="45298" xr:uid="{00000000-0005-0000-0000-00004DB00000}"/>
    <cellStyle name="20% - Accent1 4 7 2 4 3" xfId="45299" xr:uid="{00000000-0005-0000-0000-00004EB00000}"/>
    <cellStyle name="20% - Accent1 4 7 2 4 3 2" xfId="45300" xr:uid="{00000000-0005-0000-0000-00004FB00000}"/>
    <cellStyle name="20% - Accent1 4 7 2 4 4" xfId="45301" xr:uid="{00000000-0005-0000-0000-000050B00000}"/>
    <cellStyle name="20% - Accent1 4 7 2 5" xfId="45302" xr:uid="{00000000-0005-0000-0000-000051B00000}"/>
    <cellStyle name="20% - Accent1 4 7 2 5 2" xfId="45303" xr:uid="{00000000-0005-0000-0000-000052B00000}"/>
    <cellStyle name="20% - Accent1 4 7 2 5 2 2" xfId="45304" xr:uid="{00000000-0005-0000-0000-000053B00000}"/>
    <cellStyle name="20% - Accent1 4 7 2 5 2 2 2" xfId="45305" xr:uid="{00000000-0005-0000-0000-000054B00000}"/>
    <cellStyle name="20% - Accent1 4 7 2 5 2 3" xfId="45306" xr:uid="{00000000-0005-0000-0000-000055B00000}"/>
    <cellStyle name="20% - Accent1 4 7 2 5 3" xfId="45307" xr:uid="{00000000-0005-0000-0000-000056B00000}"/>
    <cellStyle name="20% - Accent1 4 7 2 5 3 2" xfId="45308" xr:uid="{00000000-0005-0000-0000-000057B00000}"/>
    <cellStyle name="20% - Accent1 4 7 2 5 4" xfId="45309" xr:uid="{00000000-0005-0000-0000-000058B00000}"/>
    <cellStyle name="20% - Accent1 4 7 2 6" xfId="45310" xr:uid="{00000000-0005-0000-0000-000059B00000}"/>
    <cellStyle name="20% - Accent1 4 7 2 6 2" xfId="45311" xr:uid="{00000000-0005-0000-0000-00005AB00000}"/>
    <cellStyle name="20% - Accent1 4 7 2 6 2 2" xfId="45312" xr:uid="{00000000-0005-0000-0000-00005BB00000}"/>
    <cellStyle name="20% - Accent1 4 7 2 6 2 2 2" xfId="45313" xr:uid="{00000000-0005-0000-0000-00005CB00000}"/>
    <cellStyle name="20% - Accent1 4 7 2 6 2 3" xfId="45314" xr:uid="{00000000-0005-0000-0000-00005DB00000}"/>
    <cellStyle name="20% - Accent1 4 7 2 6 3" xfId="45315" xr:uid="{00000000-0005-0000-0000-00005EB00000}"/>
    <cellStyle name="20% - Accent1 4 7 2 6 3 2" xfId="45316" xr:uid="{00000000-0005-0000-0000-00005FB00000}"/>
    <cellStyle name="20% - Accent1 4 7 2 6 4" xfId="45317" xr:uid="{00000000-0005-0000-0000-000060B00000}"/>
    <cellStyle name="20% - Accent1 4 7 2 7" xfId="45318" xr:uid="{00000000-0005-0000-0000-000061B00000}"/>
    <cellStyle name="20% - Accent1 4 7 2 7 2" xfId="45319" xr:uid="{00000000-0005-0000-0000-000062B00000}"/>
    <cellStyle name="20% - Accent1 4 7 2 7 2 2" xfId="45320" xr:uid="{00000000-0005-0000-0000-000063B00000}"/>
    <cellStyle name="20% - Accent1 4 7 2 7 3" xfId="45321" xr:uid="{00000000-0005-0000-0000-000064B00000}"/>
    <cellStyle name="20% - Accent1 4 7 2 8" xfId="45322" xr:uid="{00000000-0005-0000-0000-000065B00000}"/>
    <cellStyle name="20% - Accent1 4 7 2 8 2" xfId="45323" xr:uid="{00000000-0005-0000-0000-000066B00000}"/>
    <cellStyle name="20% - Accent1 4 7 2 8 2 2" xfId="45324" xr:uid="{00000000-0005-0000-0000-000067B00000}"/>
    <cellStyle name="20% - Accent1 4 7 2 8 3" xfId="45325" xr:uid="{00000000-0005-0000-0000-000068B00000}"/>
    <cellStyle name="20% - Accent1 4 7 2 9" xfId="45326" xr:uid="{00000000-0005-0000-0000-000069B00000}"/>
    <cellStyle name="20% - Accent1 4 7 2 9 2" xfId="45327" xr:uid="{00000000-0005-0000-0000-00006AB00000}"/>
    <cellStyle name="20% - Accent1 4 7 3" xfId="45328" xr:uid="{00000000-0005-0000-0000-00006BB00000}"/>
    <cellStyle name="20% - Accent1 4 7 3 10" xfId="45329" xr:uid="{00000000-0005-0000-0000-00006CB00000}"/>
    <cellStyle name="20% - Accent1 4 7 3 10 2" xfId="45330" xr:uid="{00000000-0005-0000-0000-00006DB00000}"/>
    <cellStyle name="20% - Accent1 4 7 3 11" xfId="45331" xr:uid="{00000000-0005-0000-0000-00006EB00000}"/>
    <cellStyle name="20% - Accent1 4 7 3 2" xfId="45332" xr:uid="{00000000-0005-0000-0000-00006FB00000}"/>
    <cellStyle name="20% - Accent1 4 7 3 2 2" xfId="45333" xr:uid="{00000000-0005-0000-0000-000070B00000}"/>
    <cellStyle name="20% - Accent1 4 7 3 2 2 2" xfId="45334" xr:uid="{00000000-0005-0000-0000-000071B00000}"/>
    <cellStyle name="20% - Accent1 4 7 3 2 2 2 2" xfId="45335" xr:uid="{00000000-0005-0000-0000-000072B00000}"/>
    <cellStyle name="20% - Accent1 4 7 3 2 2 2 2 2" xfId="45336" xr:uid="{00000000-0005-0000-0000-000073B00000}"/>
    <cellStyle name="20% - Accent1 4 7 3 2 2 2 3" xfId="45337" xr:uid="{00000000-0005-0000-0000-000074B00000}"/>
    <cellStyle name="20% - Accent1 4 7 3 2 2 3" xfId="45338" xr:uid="{00000000-0005-0000-0000-000075B00000}"/>
    <cellStyle name="20% - Accent1 4 7 3 2 2 3 2" xfId="45339" xr:uid="{00000000-0005-0000-0000-000076B00000}"/>
    <cellStyle name="20% - Accent1 4 7 3 2 2 4" xfId="45340" xr:uid="{00000000-0005-0000-0000-000077B00000}"/>
    <cellStyle name="20% - Accent1 4 7 3 2 3" xfId="45341" xr:uid="{00000000-0005-0000-0000-000078B00000}"/>
    <cellStyle name="20% - Accent1 4 7 3 2 3 2" xfId="45342" xr:uid="{00000000-0005-0000-0000-000079B00000}"/>
    <cellStyle name="20% - Accent1 4 7 3 2 3 2 2" xfId="45343" xr:uid="{00000000-0005-0000-0000-00007AB00000}"/>
    <cellStyle name="20% - Accent1 4 7 3 2 3 2 2 2" xfId="45344" xr:uid="{00000000-0005-0000-0000-00007BB00000}"/>
    <cellStyle name="20% - Accent1 4 7 3 2 3 2 3" xfId="45345" xr:uid="{00000000-0005-0000-0000-00007CB00000}"/>
    <cellStyle name="20% - Accent1 4 7 3 2 3 3" xfId="45346" xr:uid="{00000000-0005-0000-0000-00007DB00000}"/>
    <cellStyle name="20% - Accent1 4 7 3 2 3 3 2" xfId="45347" xr:uid="{00000000-0005-0000-0000-00007EB00000}"/>
    <cellStyle name="20% - Accent1 4 7 3 2 3 4" xfId="45348" xr:uid="{00000000-0005-0000-0000-00007FB00000}"/>
    <cellStyle name="20% - Accent1 4 7 3 2 4" xfId="45349" xr:uid="{00000000-0005-0000-0000-000080B00000}"/>
    <cellStyle name="20% - Accent1 4 7 3 2 4 2" xfId="45350" xr:uid="{00000000-0005-0000-0000-000081B00000}"/>
    <cellStyle name="20% - Accent1 4 7 3 2 4 2 2" xfId="45351" xr:uid="{00000000-0005-0000-0000-000082B00000}"/>
    <cellStyle name="20% - Accent1 4 7 3 2 4 2 2 2" xfId="45352" xr:uid="{00000000-0005-0000-0000-000083B00000}"/>
    <cellStyle name="20% - Accent1 4 7 3 2 4 2 3" xfId="45353" xr:uid="{00000000-0005-0000-0000-000084B00000}"/>
    <cellStyle name="20% - Accent1 4 7 3 2 4 3" xfId="45354" xr:uid="{00000000-0005-0000-0000-000085B00000}"/>
    <cellStyle name="20% - Accent1 4 7 3 2 4 3 2" xfId="45355" xr:uid="{00000000-0005-0000-0000-000086B00000}"/>
    <cellStyle name="20% - Accent1 4 7 3 2 4 4" xfId="45356" xr:uid="{00000000-0005-0000-0000-000087B00000}"/>
    <cellStyle name="20% - Accent1 4 7 3 2 5" xfId="45357" xr:uid="{00000000-0005-0000-0000-000088B00000}"/>
    <cellStyle name="20% - Accent1 4 7 3 2 5 2" xfId="45358" xr:uid="{00000000-0005-0000-0000-000089B00000}"/>
    <cellStyle name="20% - Accent1 4 7 3 2 5 2 2" xfId="45359" xr:uid="{00000000-0005-0000-0000-00008AB00000}"/>
    <cellStyle name="20% - Accent1 4 7 3 2 5 3" xfId="45360" xr:uid="{00000000-0005-0000-0000-00008BB00000}"/>
    <cellStyle name="20% - Accent1 4 7 3 2 6" xfId="45361" xr:uid="{00000000-0005-0000-0000-00008CB00000}"/>
    <cellStyle name="20% - Accent1 4 7 3 2 6 2" xfId="45362" xr:uid="{00000000-0005-0000-0000-00008DB00000}"/>
    <cellStyle name="20% - Accent1 4 7 3 2 6 2 2" xfId="45363" xr:uid="{00000000-0005-0000-0000-00008EB00000}"/>
    <cellStyle name="20% - Accent1 4 7 3 2 6 3" xfId="45364" xr:uid="{00000000-0005-0000-0000-00008FB00000}"/>
    <cellStyle name="20% - Accent1 4 7 3 2 7" xfId="45365" xr:uid="{00000000-0005-0000-0000-000090B00000}"/>
    <cellStyle name="20% - Accent1 4 7 3 2 7 2" xfId="45366" xr:uid="{00000000-0005-0000-0000-000091B00000}"/>
    <cellStyle name="20% - Accent1 4 7 3 2 8" xfId="45367" xr:uid="{00000000-0005-0000-0000-000092B00000}"/>
    <cellStyle name="20% - Accent1 4 7 3 2 8 2" xfId="45368" xr:uid="{00000000-0005-0000-0000-000093B00000}"/>
    <cellStyle name="20% - Accent1 4 7 3 2 9" xfId="45369" xr:uid="{00000000-0005-0000-0000-000094B00000}"/>
    <cellStyle name="20% - Accent1 4 7 3 3" xfId="45370" xr:uid="{00000000-0005-0000-0000-000095B00000}"/>
    <cellStyle name="20% - Accent1 4 7 3 3 2" xfId="45371" xr:uid="{00000000-0005-0000-0000-000096B00000}"/>
    <cellStyle name="20% - Accent1 4 7 3 3 2 2" xfId="45372" xr:uid="{00000000-0005-0000-0000-000097B00000}"/>
    <cellStyle name="20% - Accent1 4 7 3 3 2 2 2" xfId="45373" xr:uid="{00000000-0005-0000-0000-000098B00000}"/>
    <cellStyle name="20% - Accent1 4 7 3 3 2 2 2 2" xfId="45374" xr:uid="{00000000-0005-0000-0000-000099B00000}"/>
    <cellStyle name="20% - Accent1 4 7 3 3 2 2 3" xfId="45375" xr:uid="{00000000-0005-0000-0000-00009AB00000}"/>
    <cellStyle name="20% - Accent1 4 7 3 3 2 3" xfId="45376" xr:uid="{00000000-0005-0000-0000-00009BB00000}"/>
    <cellStyle name="20% - Accent1 4 7 3 3 2 3 2" xfId="45377" xr:uid="{00000000-0005-0000-0000-00009CB00000}"/>
    <cellStyle name="20% - Accent1 4 7 3 3 2 4" xfId="45378" xr:uid="{00000000-0005-0000-0000-00009DB00000}"/>
    <cellStyle name="20% - Accent1 4 7 3 3 3" xfId="45379" xr:uid="{00000000-0005-0000-0000-00009EB00000}"/>
    <cellStyle name="20% - Accent1 4 7 3 3 3 2" xfId="45380" xr:uid="{00000000-0005-0000-0000-00009FB00000}"/>
    <cellStyle name="20% - Accent1 4 7 3 3 3 2 2" xfId="45381" xr:uid="{00000000-0005-0000-0000-0000A0B00000}"/>
    <cellStyle name="20% - Accent1 4 7 3 3 3 2 2 2" xfId="45382" xr:uid="{00000000-0005-0000-0000-0000A1B00000}"/>
    <cellStyle name="20% - Accent1 4 7 3 3 3 2 3" xfId="45383" xr:uid="{00000000-0005-0000-0000-0000A2B00000}"/>
    <cellStyle name="20% - Accent1 4 7 3 3 3 3" xfId="45384" xr:uid="{00000000-0005-0000-0000-0000A3B00000}"/>
    <cellStyle name="20% - Accent1 4 7 3 3 3 3 2" xfId="45385" xr:uid="{00000000-0005-0000-0000-0000A4B00000}"/>
    <cellStyle name="20% - Accent1 4 7 3 3 3 4" xfId="45386" xr:uid="{00000000-0005-0000-0000-0000A5B00000}"/>
    <cellStyle name="20% - Accent1 4 7 3 3 4" xfId="45387" xr:uid="{00000000-0005-0000-0000-0000A6B00000}"/>
    <cellStyle name="20% - Accent1 4 7 3 3 4 2" xfId="45388" xr:uid="{00000000-0005-0000-0000-0000A7B00000}"/>
    <cellStyle name="20% - Accent1 4 7 3 3 4 2 2" xfId="45389" xr:uid="{00000000-0005-0000-0000-0000A8B00000}"/>
    <cellStyle name="20% - Accent1 4 7 3 3 4 2 2 2" xfId="45390" xr:uid="{00000000-0005-0000-0000-0000A9B00000}"/>
    <cellStyle name="20% - Accent1 4 7 3 3 4 2 3" xfId="45391" xr:uid="{00000000-0005-0000-0000-0000AAB00000}"/>
    <cellStyle name="20% - Accent1 4 7 3 3 4 3" xfId="45392" xr:uid="{00000000-0005-0000-0000-0000ABB00000}"/>
    <cellStyle name="20% - Accent1 4 7 3 3 4 3 2" xfId="45393" xr:uid="{00000000-0005-0000-0000-0000ACB00000}"/>
    <cellStyle name="20% - Accent1 4 7 3 3 4 4" xfId="45394" xr:uid="{00000000-0005-0000-0000-0000ADB00000}"/>
    <cellStyle name="20% - Accent1 4 7 3 3 5" xfId="45395" xr:uid="{00000000-0005-0000-0000-0000AEB00000}"/>
    <cellStyle name="20% - Accent1 4 7 3 3 5 2" xfId="45396" xr:uid="{00000000-0005-0000-0000-0000AFB00000}"/>
    <cellStyle name="20% - Accent1 4 7 3 3 5 2 2" xfId="45397" xr:uid="{00000000-0005-0000-0000-0000B0B00000}"/>
    <cellStyle name="20% - Accent1 4 7 3 3 5 3" xfId="45398" xr:uid="{00000000-0005-0000-0000-0000B1B00000}"/>
    <cellStyle name="20% - Accent1 4 7 3 3 6" xfId="45399" xr:uid="{00000000-0005-0000-0000-0000B2B00000}"/>
    <cellStyle name="20% - Accent1 4 7 3 3 6 2" xfId="45400" xr:uid="{00000000-0005-0000-0000-0000B3B00000}"/>
    <cellStyle name="20% - Accent1 4 7 3 3 6 2 2" xfId="45401" xr:uid="{00000000-0005-0000-0000-0000B4B00000}"/>
    <cellStyle name="20% - Accent1 4 7 3 3 6 3" xfId="45402" xr:uid="{00000000-0005-0000-0000-0000B5B00000}"/>
    <cellStyle name="20% - Accent1 4 7 3 3 7" xfId="45403" xr:uid="{00000000-0005-0000-0000-0000B6B00000}"/>
    <cellStyle name="20% - Accent1 4 7 3 3 7 2" xfId="45404" xr:uid="{00000000-0005-0000-0000-0000B7B00000}"/>
    <cellStyle name="20% - Accent1 4 7 3 3 8" xfId="45405" xr:uid="{00000000-0005-0000-0000-0000B8B00000}"/>
    <cellStyle name="20% - Accent1 4 7 3 3 8 2" xfId="45406" xr:uid="{00000000-0005-0000-0000-0000B9B00000}"/>
    <cellStyle name="20% - Accent1 4 7 3 3 9" xfId="45407" xr:uid="{00000000-0005-0000-0000-0000BAB00000}"/>
    <cellStyle name="20% - Accent1 4 7 3 4" xfId="45408" xr:uid="{00000000-0005-0000-0000-0000BBB00000}"/>
    <cellStyle name="20% - Accent1 4 7 3 4 2" xfId="45409" xr:uid="{00000000-0005-0000-0000-0000BCB00000}"/>
    <cellStyle name="20% - Accent1 4 7 3 4 2 2" xfId="45410" xr:uid="{00000000-0005-0000-0000-0000BDB00000}"/>
    <cellStyle name="20% - Accent1 4 7 3 4 2 2 2" xfId="45411" xr:uid="{00000000-0005-0000-0000-0000BEB00000}"/>
    <cellStyle name="20% - Accent1 4 7 3 4 2 3" xfId="45412" xr:uid="{00000000-0005-0000-0000-0000BFB00000}"/>
    <cellStyle name="20% - Accent1 4 7 3 4 3" xfId="45413" xr:uid="{00000000-0005-0000-0000-0000C0B00000}"/>
    <cellStyle name="20% - Accent1 4 7 3 4 3 2" xfId="45414" xr:uid="{00000000-0005-0000-0000-0000C1B00000}"/>
    <cellStyle name="20% - Accent1 4 7 3 4 4" xfId="45415" xr:uid="{00000000-0005-0000-0000-0000C2B00000}"/>
    <cellStyle name="20% - Accent1 4 7 3 5" xfId="45416" xr:uid="{00000000-0005-0000-0000-0000C3B00000}"/>
    <cellStyle name="20% - Accent1 4 7 3 5 2" xfId="45417" xr:uid="{00000000-0005-0000-0000-0000C4B00000}"/>
    <cellStyle name="20% - Accent1 4 7 3 5 2 2" xfId="45418" xr:uid="{00000000-0005-0000-0000-0000C5B00000}"/>
    <cellStyle name="20% - Accent1 4 7 3 5 2 2 2" xfId="45419" xr:uid="{00000000-0005-0000-0000-0000C6B00000}"/>
    <cellStyle name="20% - Accent1 4 7 3 5 2 3" xfId="45420" xr:uid="{00000000-0005-0000-0000-0000C7B00000}"/>
    <cellStyle name="20% - Accent1 4 7 3 5 3" xfId="45421" xr:uid="{00000000-0005-0000-0000-0000C8B00000}"/>
    <cellStyle name="20% - Accent1 4 7 3 5 3 2" xfId="45422" xr:uid="{00000000-0005-0000-0000-0000C9B00000}"/>
    <cellStyle name="20% - Accent1 4 7 3 5 4" xfId="45423" xr:uid="{00000000-0005-0000-0000-0000CAB00000}"/>
    <cellStyle name="20% - Accent1 4 7 3 6" xfId="45424" xr:uid="{00000000-0005-0000-0000-0000CBB00000}"/>
    <cellStyle name="20% - Accent1 4 7 3 6 2" xfId="45425" xr:uid="{00000000-0005-0000-0000-0000CCB00000}"/>
    <cellStyle name="20% - Accent1 4 7 3 6 2 2" xfId="45426" xr:uid="{00000000-0005-0000-0000-0000CDB00000}"/>
    <cellStyle name="20% - Accent1 4 7 3 6 2 2 2" xfId="45427" xr:uid="{00000000-0005-0000-0000-0000CEB00000}"/>
    <cellStyle name="20% - Accent1 4 7 3 6 2 3" xfId="45428" xr:uid="{00000000-0005-0000-0000-0000CFB00000}"/>
    <cellStyle name="20% - Accent1 4 7 3 6 3" xfId="45429" xr:uid="{00000000-0005-0000-0000-0000D0B00000}"/>
    <cellStyle name="20% - Accent1 4 7 3 6 3 2" xfId="45430" xr:uid="{00000000-0005-0000-0000-0000D1B00000}"/>
    <cellStyle name="20% - Accent1 4 7 3 6 4" xfId="45431" xr:uid="{00000000-0005-0000-0000-0000D2B00000}"/>
    <cellStyle name="20% - Accent1 4 7 3 7" xfId="45432" xr:uid="{00000000-0005-0000-0000-0000D3B00000}"/>
    <cellStyle name="20% - Accent1 4 7 3 7 2" xfId="45433" xr:uid="{00000000-0005-0000-0000-0000D4B00000}"/>
    <cellStyle name="20% - Accent1 4 7 3 7 2 2" xfId="45434" xr:uid="{00000000-0005-0000-0000-0000D5B00000}"/>
    <cellStyle name="20% - Accent1 4 7 3 7 3" xfId="45435" xr:uid="{00000000-0005-0000-0000-0000D6B00000}"/>
    <cellStyle name="20% - Accent1 4 7 3 8" xfId="45436" xr:uid="{00000000-0005-0000-0000-0000D7B00000}"/>
    <cellStyle name="20% - Accent1 4 7 3 8 2" xfId="45437" xr:uid="{00000000-0005-0000-0000-0000D8B00000}"/>
    <cellStyle name="20% - Accent1 4 7 3 8 2 2" xfId="45438" xr:uid="{00000000-0005-0000-0000-0000D9B00000}"/>
    <cellStyle name="20% - Accent1 4 7 3 8 3" xfId="45439" xr:uid="{00000000-0005-0000-0000-0000DAB00000}"/>
    <cellStyle name="20% - Accent1 4 7 3 9" xfId="45440" xr:uid="{00000000-0005-0000-0000-0000DBB00000}"/>
    <cellStyle name="20% - Accent1 4 7 3 9 2" xfId="45441" xr:uid="{00000000-0005-0000-0000-0000DCB00000}"/>
    <cellStyle name="20% - Accent1 4 7 4" xfId="45442" xr:uid="{00000000-0005-0000-0000-0000DDB00000}"/>
    <cellStyle name="20% - Accent1 4 7 4 10" xfId="45443" xr:uid="{00000000-0005-0000-0000-0000DEB00000}"/>
    <cellStyle name="20% - Accent1 4 7 4 10 2" xfId="45444" xr:uid="{00000000-0005-0000-0000-0000DFB00000}"/>
    <cellStyle name="20% - Accent1 4 7 4 11" xfId="45445" xr:uid="{00000000-0005-0000-0000-0000E0B00000}"/>
    <cellStyle name="20% - Accent1 4 7 4 2" xfId="45446" xr:uid="{00000000-0005-0000-0000-0000E1B00000}"/>
    <cellStyle name="20% - Accent1 4 7 4 2 2" xfId="45447" xr:uid="{00000000-0005-0000-0000-0000E2B00000}"/>
    <cellStyle name="20% - Accent1 4 7 4 2 2 2" xfId="45448" xr:uid="{00000000-0005-0000-0000-0000E3B00000}"/>
    <cellStyle name="20% - Accent1 4 7 4 2 2 2 2" xfId="45449" xr:uid="{00000000-0005-0000-0000-0000E4B00000}"/>
    <cellStyle name="20% - Accent1 4 7 4 2 2 2 2 2" xfId="45450" xr:uid="{00000000-0005-0000-0000-0000E5B00000}"/>
    <cellStyle name="20% - Accent1 4 7 4 2 2 2 3" xfId="45451" xr:uid="{00000000-0005-0000-0000-0000E6B00000}"/>
    <cellStyle name="20% - Accent1 4 7 4 2 2 3" xfId="45452" xr:uid="{00000000-0005-0000-0000-0000E7B00000}"/>
    <cellStyle name="20% - Accent1 4 7 4 2 2 3 2" xfId="45453" xr:uid="{00000000-0005-0000-0000-0000E8B00000}"/>
    <cellStyle name="20% - Accent1 4 7 4 2 2 4" xfId="45454" xr:uid="{00000000-0005-0000-0000-0000E9B00000}"/>
    <cellStyle name="20% - Accent1 4 7 4 2 3" xfId="45455" xr:uid="{00000000-0005-0000-0000-0000EAB00000}"/>
    <cellStyle name="20% - Accent1 4 7 4 2 3 2" xfId="45456" xr:uid="{00000000-0005-0000-0000-0000EBB00000}"/>
    <cellStyle name="20% - Accent1 4 7 4 2 3 2 2" xfId="45457" xr:uid="{00000000-0005-0000-0000-0000ECB00000}"/>
    <cellStyle name="20% - Accent1 4 7 4 2 3 2 2 2" xfId="45458" xr:uid="{00000000-0005-0000-0000-0000EDB00000}"/>
    <cellStyle name="20% - Accent1 4 7 4 2 3 2 3" xfId="45459" xr:uid="{00000000-0005-0000-0000-0000EEB00000}"/>
    <cellStyle name="20% - Accent1 4 7 4 2 3 3" xfId="45460" xr:uid="{00000000-0005-0000-0000-0000EFB00000}"/>
    <cellStyle name="20% - Accent1 4 7 4 2 3 3 2" xfId="45461" xr:uid="{00000000-0005-0000-0000-0000F0B00000}"/>
    <cellStyle name="20% - Accent1 4 7 4 2 3 4" xfId="45462" xr:uid="{00000000-0005-0000-0000-0000F1B00000}"/>
    <cellStyle name="20% - Accent1 4 7 4 2 4" xfId="45463" xr:uid="{00000000-0005-0000-0000-0000F2B00000}"/>
    <cellStyle name="20% - Accent1 4 7 4 2 4 2" xfId="45464" xr:uid="{00000000-0005-0000-0000-0000F3B00000}"/>
    <cellStyle name="20% - Accent1 4 7 4 2 4 2 2" xfId="45465" xr:uid="{00000000-0005-0000-0000-0000F4B00000}"/>
    <cellStyle name="20% - Accent1 4 7 4 2 4 2 2 2" xfId="45466" xr:uid="{00000000-0005-0000-0000-0000F5B00000}"/>
    <cellStyle name="20% - Accent1 4 7 4 2 4 2 3" xfId="45467" xr:uid="{00000000-0005-0000-0000-0000F6B00000}"/>
    <cellStyle name="20% - Accent1 4 7 4 2 4 3" xfId="45468" xr:uid="{00000000-0005-0000-0000-0000F7B00000}"/>
    <cellStyle name="20% - Accent1 4 7 4 2 4 3 2" xfId="45469" xr:uid="{00000000-0005-0000-0000-0000F8B00000}"/>
    <cellStyle name="20% - Accent1 4 7 4 2 4 4" xfId="45470" xr:uid="{00000000-0005-0000-0000-0000F9B00000}"/>
    <cellStyle name="20% - Accent1 4 7 4 2 5" xfId="45471" xr:uid="{00000000-0005-0000-0000-0000FAB00000}"/>
    <cellStyle name="20% - Accent1 4 7 4 2 5 2" xfId="45472" xr:uid="{00000000-0005-0000-0000-0000FBB00000}"/>
    <cellStyle name="20% - Accent1 4 7 4 2 5 2 2" xfId="45473" xr:uid="{00000000-0005-0000-0000-0000FCB00000}"/>
    <cellStyle name="20% - Accent1 4 7 4 2 5 3" xfId="45474" xr:uid="{00000000-0005-0000-0000-0000FDB00000}"/>
    <cellStyle name="20% - Accent1 4 7 4 2 6" xfId="45475" xr:uid="{00000000-0005-0000-0000-0000FEB00000}"/>
    <cellStyle name="20% - Accent1 4 7 4 2 6 2" xfId="45476" xr:uid="{00000000-0005-0000-0000-0000FFB00000}"/>
    <cellStyle name="20% - Accent1 4 7 4 2 6 2 2" xfId="45477" xr:uid="{00000000-0005-0000-0000-000000B10000}"/>
    <cellStyle name="20% - Accent1 4 7 4 2 6 3" xfId="45478" xr:uid="{00000000-0005-0000-0000-000001B10000}"/>
    <cellStyle name="20% - Accent1 4 7 4 2 7" xfId="45479" xr:uid="{00000000-0005-0000-0000-000002B10000}"/>
    <cellStyle name="20% - Accent1 4 7 4 2 7 2" xfId="45480" xr:uid="{00000000-0005-0000-0000-000003B10000}"/>
    <cellStyle name="20% - Accent1 4 7 4 2 8" xfId="45481" xr:uid="{00000000-0005-0000-0000-000004B10000}"/>
    <cellStyle name="20% - Accent1 4 7 4 2 8 2" xfId="45482" xr:uid="{00000000-0005-0000-0000-000005B10000}"/>
    <cellStyle name="20% - Accent1 4 7 4 2 9" xfId="45483" xr:uid="{00000000-0005-0000-0000-000006B10000}"/>
    <cellStyle name="20% - Accent1 4 7 4 3" xfId="45484" xr:uid="{00000000-0005-0000-0000-000007B10000}"/>
    <cellStyle name="20% - Accent1 4 7 4 3 2" xfId="45485" xr:uid="{00000000-0005-0000-0000-000008B10000}"/>
    <cellStyle name="20% - Accent1 4 7 4 3 2 2" xfId="45486" xr:uid="{00000000-0005-0000-0000-000009B10000}"/>
    <cellStyle name="20% - Accent1 4 7 4 3 2 2 2" xfId="45487" xr:uid="{00000000-0005-0000-0000-00000AB10000}"/>
    <cellStyle name="20% - Accent1 4 7 4 3 2 2 2 2" xfId="45488" xr:uid="{00000000-0005-0000-0000-00000BB10000}"/>
    <cellStyle name="20% - Accent1 4 7 4 3 2 2 3" xfId="45489" xr:uid="{00000000-0005-0000-0000-00000CB10000}"/>
    <cellStyle name="20% - Accent1 4 7 4 3 2 3" xfId="45490" xr:uid="{00000000-0005-0000-0000-00000DB10000}"/>
    <cellStyle name="20% - Accent1 4 7 4 3 2 3 2" xfId="45491" xr:uid="{00000000-0005-0000-0000-00000EB10000}"/>
    <cellStyle name="20% - Accent1 4 7 4 3 2 4" xfId="45492" xr:uid="{00000000-0005-0000-0000-00000FB10000}"/>
    <cellStyle name="20% - Accent1 4 7 4 3 3" xfId="45493" xr:uid="{00000000-0005-0000-0000-000010B10000}"/>
    <cellStyle name="20% - Accent1 4 7 4 3 3 2" xfId="45494" xr:uid="{00000000-0005-0000-0000-000011B10000}"/>
    <cellStyle name="20% - Accent1 4 7 4 3 3 2 2" xfId="45495" xr:uid="{00000000-0005-0000-0000-000012B10000}"/>
    <cellStyle name="20% - Accent1 4 7 4 3 3 2 2 2" xfId="45496" xr:uid="{00000000-0005-0000-0000-000013B10000}"/>
    <cellStyle name="20% - Accent1 4 7 4 3 3 2 3" xfId="45497" xr:uid="{00000000-0005-0000-0000-000014B10000}"/>
    <cellStyle name="20% - Accent1 4 7 4 3 3 3" xfId="45498" xr:uid="{00000000-0005-0000-0000-000015B10000}"/>
    <cellStyle name="20% - Accent1 4 7 4 3 3 3 2" xfId="45499" xr:uid="{00000000-0005-0000-0000-000016B10000}"/>
    <cellStyle name="20% - Accent1 4 7 4 3 3 4" xfId="45500" xr:uid="{00000000-0005-0000-0000-000017B10000}"/>
    <cellStyle name="20% - Accent1 4 7 4 3 4" xfId="45501" xr:uid="{00000000-0005-0000-0000-000018B10000}"/>
    <cellStyle name="20% - Accent1 4 7 4 3 4 2" xfId="45502" xr:uid="{00000000-0005-0000-0000-000019B10000}"/>
    <cellStyle name="20% - Accent1 4 7 4 3 4 2 2" xfId="45503" xr:uid="{00000000-0005-0000-0000-00001AB10000}"/>
    <cellStyle name="20% - Accent1 4 7 4 3 4 2 2 2" xfId="45504" xr:uid="{00000000-0005-0000-0000-00001BB10000}"/>
    <cellStyle name="20% - Accent1 4 7 4 3 4 2 3" xfId="45505" xr:uid="{00000000-0005-0000-0000-00001CB10000}"/>
    <cellStyle name="20% - Accent1 4 7 4 3 4 3" xfId="45506" xr:uid="{00000000-0005-0000-0000-00001DB10000}"/>
    <cellStyle name="20% - Accent1 4 7 4 3 4 3 2" xfId="45507" xr:uid="{00000000-0005-0000-0000-00001EB10000}"/>
    <cellStyle name="20% - Accent1 4 7 4 3 4 4" xfId="45508" xr:uid="{00000000-0005-0000-0000-00001FB10000}"/>
    <cellStyle name="20% - Accent1 4 7 4 3 5" xfId="45509" xr:uid="{00000000-0005-0000-0000-000020B10000}"/>
    <cellStyle name="20% - Accent1 4 7 4 3 5 2" xfId="45510" xr:uid="{00000000-0005-0000-0000-000021B10000}"/>
    <cellStyle name="20% - Accent1 4 7 4 3 5 2 2" xfId="45511" xr:uid="{00000000-0005-0000-0000-000022B10000}"/>
    <cellStyle name="20% - Accent1 4 7 4 3 5 3" xfId="45512" xr:uid="{00000000-0005-0000-0000-000023B10000}"/>
    <cellStyle name="20% - Accent1 4 7 4 3 6" xfId="45513" xr:uid="{00000000-0005-0000-0000-000024B10000}"/>
    <cellStyle name="20% - Accent1 4 7 4 3 6 2" xfId="45514" xr:uid="{00000000-0005-0000-0000-000025B10000}"/>
    <cellStyle name="20% - Accent1 4 7 4 3 6 2 2" xfId="45515" xr:uid="{00000000-0005-0000-0000-000026B10000}"/>
    <cellStyle name="20% - Accent1 4 7 4 3 6 3" xfId="45516" xr:uid="{00000000-0005-0000-0000-000027B10000}"/>
    <cellStyle name="20% - Accent1 4 7 4 3 7" xfId="45517" xr:uid="{00000000-0005-0000-0000-000028B10000}"/>
    <cellStyle name="20% - Accent1 4 7 4 3 7 2" xfId="45518" xr:uid="{00000000-0005-0000-0000-000029B10000}"/>
    <cellStyle name="20% - Accent1 4 7 4 3 8" xfId="45519" xr:uid="{00000000-0005-0000-0000-00002AB10000}"/>
    <cellStyle name="20% - Accent1 4 7 4 3 8 2" xfId="45520" xr:uid="{00000000-0005-0000-0000-00002BB10000}"/>
    <cellStyle name="20% - Accent1 4 7 4 3 9" xfId="45521" xr:uid="{00000000-0005-0000-0000-00002CB10000}"/>
    <cellStyle name="20% - Accent1 4 7 4 4" xfId="45522" xr:uid="{00000000-0005-0000-0000-00002DB10000}"/>
    <cellStyle name="20% - Accent1 4 7 4 4 2" xfId="45523" xr:uid="{00000000-0005-0000-0000-00002EB10000}"/>
    <cellStyle name="20% - Accent1 4 7 4 4 2 2" xfId="45524" xr:uid="{00000000-0005-0000-0000-00002FB10000}"/>
    <cellStyle name="20% - Accent1 4 7 4 4 2 2 2" xfId="45525" xr:uid="{00000000-0005-0000-0000-000030B10000}"/>
    <cellStyle name="20% - Accent1 4 7 4 4 2 3" xfId="45526" xr:uid="{00000000-0005-0000-0000-000031B10000}"/>
    <cellStyle name="20% - Accent1 4 7 4 4 3" xfId="45527" xr:uid="{00000000-0005-0000-0000-000032B10000}"/>
    <cellStyle name="20% - Accent1 4 7 4 4 3 2" xfId="45528" xr:uid="{00000000-0005-0000-0000-000033B10000}"/>
    <cellStyle name="20% - Accent1 4 7 4 4 4" xfId="45529" xr:uid="{00000000-0005-0000-0000-000034B10000}"/>
    <cellStyle name="20% - Accent1 4 7 4 5" xfId="45530" xr:uid="{00000000-0005-0000-0000-000035B10000}"/>
    <cellStyle name="20% - Accent1 4 7 4 5 2" xfId="45531" xr:uid="{00000000-0005-0000-0000-000036B10000}"/>
    <cellStyle name="20% - Accent1 4 7 4 5 2 2" xfId="45532" xr:uid="{00000000-0005-0000-0000-000037B10000}"/>
    <cellStyle name="20% - Accent1 4 7 4 5 2 2 2" xfId="45533" xr:uid="{00000000-0005-0000-0000-000038B10000}"/>
    <cellStyle name="20% - Accent1 4 7 4 5 2 3" xfId="45534" xr:uid="{00000000-0005-0000-0000-000039B10000}"/>
    <cellStyle name="20% - Accent1 4 7 4 5 3" xfId="45535" xr:uid="{00000000-0005-0000-0000-00003AB10000}"/>
    <cellStyle name="20% - Accent1 4 7 4 5 3 2" xfId="45536" xr:uid="{00000000-0005-0000-0000-00003BB10000}"/>
    <cellStyle name="20% - Accent1 4 7 4 5 4" xfId="45537" xr:uid="{00000000-0005-0000-0000-00003CB10000}"/>
    <cellStyle name="20% - Accent1 4 7 4 6" xfId="45538" xr:uid="{00000000-0005-0000-0000-00003DB10000}"/>
    <cellStyle name="20% - Accent1 4 7 4 6 2" xfId="45539" xr:uid="{00000000-0005-0000-0000-00003EB10000}"/>
    <cellStyle name="20% - Accent1 4 7 4 6 2 2" xfId="45540" xr:uid="{00000000-0005-0000-0000-00003FB10000}"/>
    <cellStyle name="20% - Accent1 4 7 4 6 2 2 2" xfId="45541" xr:uid="{00000000-0005-0000-0000-000040B10000}"/>
    <cellStyle name="20% - Accent1 4 7 4 6 2 3" xfId="45542" xr:uid="{00000000-0005-0000-0000-000041B10000}"/>
    <cellStyle name="20% - Accent1 4 7 4 6 3" xfId="45543" xr:uid="{00000000-0005-0000-0000-000042B10000}"/>
    <cellStyle name="20% - Accent1 4 7 4 6 3 2" xfId="45544" xr:uid="{00000000-0005-0000-0000-000043B10000}"/>
    <cellStyle name="20% - Accent1 4 7 4 6 4" xfId="45545" xr:uid="{00000000-0005-0000-0000-000044B10000}"/>
    <cellStyle name="20% - Accent1 4 7 4 7" xfId="45546" xr:uid="{00000000-0005-0000-0000-000045B10000}"/>
    <cellStyle name="20% - Accent1 4 7 4 7 2" xfId="45547" xr:uid="{00000000-0005-0000-0000-000046B10000}"/>
    <cellStyle name="20% - Accent1 4 7 4 7 2 2" xfId="45548" xr:uid="{00000000-0005-0000-0000-000047B10000}"/>
    <cellStyle name="20% - Accent1 4 7 4 7 3" xfId="45549" xr:uid="{00000000-0005-0000-0000-000048B10000}"/>
    <cellStyle name="20% - Accent1 4 7 4 8" xfId="45550" xr:uid="{00000000-0005-0000-0000-000049B10000}"/>
    <cellStyle name="20% - Accent1 4 7 4 8 2" xfId="45551" xr:uid="{00000000-0005-0000-0000-00004AB10000}"/>
    <cellStyle name="20% - Accent1 4 7 4 8 2 2" xfId="45552" xr:uid="{00000000-0005-0000-0000-00004BB10000}"/>
    <cellStyle name="20% - Accent1 4 7 4 8 3" xfId="45553" xr:uid="{00000000-0005-0000-0000-00004CB10000}"/>
    <cellStyle name="20% - Accent1 4 7 4 9" xfId="45554" xr:uid="{00000000-0005-0000-0000-00004DB10000}"/>
    <cellStyle name="20% - Accent1 4 7 4 9 2" xfId="45555" xr:uid="{00000000-0005-0000-0000-00004EB10000}"/>
    <cellStyle name="20% - Accent1 4 7 5" xfId="45556" xr:uid="{00000000-0005-0000-0000-00004FB10000}"/>
    <cellStyle name="20% - Accent1 4 7 5 2" xfId="45557" xr:uid="{00000000-0005-0000-0000-000050B10000}"/>
    <cellStyle name="20% - Accent1 4 7 5 2 2" xfId="45558" xr:uid="{00000000-0005-0000-0000-000051B10000}"/>
    <cellStyle name="20% - Accent1 4 7 5 2 2 2" xfId="45559" xr:uid="{00000000-0005-0000-0000-000052B10000}"/>
    <cellStyle name="20% - Accent1 4 7 5 2 2 2 2" xfId="45560" xr:uid="{00000000-0005-0000-0000-000053B10000}"/>
    <cellStyle name="20% - Accent1 4 7 5 2 2 3" xfId="45561" xr:uid="{00000000-0005-0000-0000-000054B10000}"/>
    <cellStyle name="20% - Accent1 4 7 5 2 3" xfId="45562" xr:uid="{00000000-0005-0000-0000-000055B10000}"/>
    <cellStyle name="20% - Accent1 4 7 5 2 3 2" xfId="45563" xr:uid="{00000000-0005-0000-0000-000056B10000}"/>
    <cellStyle name="20% - Accent1 4 7 5 2 4" xfId="45564" xr:uid="{00000000-0005-0000-0000-000057B10000}"/>
    <cellStyle name="20% - Accent1 4 7 5 3" xfId="45565" xr:uid="{00000000-0005-0000-0000-000058B10000}"/>
    <cellStyle name="20% - Accent1 4 7 5 3 2" xfId="45566" xr:uid="{00000000-0005-0000-0000-000059B10000}"/>
    <cellStyle name="20% - Accent1 4 7 5 3 2 2" xfId="45567" xr:uid="{00000000-0005-0000-0000-00005AB10000}"/>
    <cellStyle name="20% - Accent1 4 7 5 3 2 2 2" xfId="45568" xr:uid="{00000000-0005-0000-0000-00005BB10000}"/>
    <cellStyle name="20% - Accent1 4 7 5 3 2 3" xfId="45569" xr:uid="{00000000-0005-0000-0000-00005CB10000}"/>
    <cellStyle name="20% - Accent1 4 7 5 3 3" xfId="45570" xr:uid="{00000000-0005-0000-0000-00005DB10000}"/>
    <cellStyle name="20% - Accent1 4 7 5 3 3 2" xfId="45571" xr:uid="{00000000-0005-0000-0000-00005EB10000}"/>
    <cellStyle name="20% - Accent1 4 7 5 3 4" xfId="45572" xr:uid="{00000000-0005-0000-0000-00005FB10000}"/>
    <cellStyle name="20% - Accent1 4 7 5 4" xfId="45573" xr:uid="{00000000-0005-0000-0000-000060B10000}"/>
    <cellStyle name="20% - Accent1 4 7 5 4 2" xfId="45574" xr:uid="{00000000-0005-0000-0000-000061B10000}"/>
    <cellStyle name="20% - Accent1 4 7 5 4 2 2" xfId="45575" xr:uid="{00000000-0005-0000-0000-000062B10000}"/>
    <cellStyle name="20% - Accent1 4 7 5 4 2 2 2" xfId="45576" xr:uid="{00000000-0005-0000-0000-000063B10000}"/>
    <cellStyle name="20% - Accent1 4 7 5 4 2 3" xfId="45577" xr:uid="{00000000-0005-0000-0000-000064B10000}"/>
    <cellStyle name="20% - Accent1 4 7 5 4 3" xfId="45578" xr:uid="{00000000-0005-0000-0000-000065B10000}"/>
    <cellStyle name="20% - Accent1 4 7 5 4 3 2" xfId="45579" xr:uid="{00000000-0005-0000-0000-000066B10000}"/>
    <cellStyle name="20% - Accent1 4 7 5 4 4" xfId="45580" xr:uid="{00000000-0005-0000-0000-000067B10000}"/>
    <cellStyle name="20% - Accent1 4 7 5 5" xfId="45581" xr:uid="{00000000-0005-0000-0000-000068B10000}"/>
    <cellStyle name="20% - Accent1 4 7 5 5 2" xfId="45582" xr:uid="{00000000-0005-0000-0000-000069B10000}"/>
    <cellStyle name="20% - Accent1 4 7 5 5 2 2" xfId="45583" xr:uid="{00000000-0005-0000-0000-00006AB10000}"/>
    <cellStyle name="20% - Accent1 4 7 5 5 3" xfId="45584" xr:uid="{00000000-0005-0000-0000-00006BB10000}"/>
    <cellStyle name="20% - Accent1 4 7 5 6" xfId="45585" xr:uid="{00000000-0005-0000-0000-00006CB10000}"/>
    <cellStyle name="20% - Accent1 4 7 5 6 2" xfId="45586" xr:uid="{00000000-0005-0000-0000-00006DB10000}"/>
    <cellStyle name="20% - Accent1 4 7 5 6 2 2" xfId="45587" xr:uid="{00000000-0005-0000-0000-00006EB10000}"/>
    <cellStyle name="20% - Accent1 4 7 5 6 3" xfId="45588" xr:uid="{00000000-0005-0000-0000-00006FB10000}"/>
    <cellStyle name="20% - Accent1 4 7 5 7" xfId="45589" xr:uid="{00000000-0005-0000-0000-000070B10000}"/>
    <cellStyle name="20% - Accent1 4 7 5 7 2" xfId="45590" xr:uid="{00000000-0005-0000-0000-000071B10000}"/>
    <cellStyle name="20% - Accent1 4 7 5 8" xfId="45591" xr:uid="{00000000-0005-0000-0000-000072B10000}"/>
    <cellStyle name="20% - Accent1 4 7 5 8 2" xfId="45592" xr:uid="{00000000-0005-0000-0000-000073B10000}"/>
    <cellStyle name="20% - Accent1 4 7 5 9" xfId="45593" xr:uid="{00000000-0005-0000-0000-000074B10000}"/>
    <cellStyle name="20% - Accent1 4 7 6" xfId="45594" xr:uid="{00000000-0005-0000-0000-000075B10000}"/>
    <cellStyle name="20% - Accent1 4 7 6 2" xfId="45595" xr:uid="{00000000-0005-0000-0000-000076B10000}"/>
    <cellStyle name="20% - Accent1 4 7 6 2 2" xfId="45596" xr:uid="{00000000-0005-0000-0000-000077B10000}"/>
    <cellStyle name="20% - Accent1 4 7 6 2 2 2" xfId="45597" xr:uid="{00000000-0005-0000-0000-000078B10000}"/>
    <cellStyle name="20% - Accent1 4 7 6 2 2 2 2" xfId="45598" xr:uid="{00000000-0005-0000-0000-000079B10000}"/>
    <cellStyle name="20% - Accent1 4 7 6 2 2 3" xfId="45599" xr:uid="{00000000-0005-0000-0000-00007AB10000}"/>
    <cellStyle name="20% - Accent1 4 7 6 2 3" xfId="45600" xr:uid="{00000000-0005-0000-0000-00007BB10000}"/>
    <cellStyle name="20% - Accent1 4 7 6 2 3 2" xfId="45601" xr:uid="{00000000-0005-0000-0000-00007CB10000}"/>
    <cellStyle name="20% - Accent1 4 7 6 2 4" xfId="45602" xr:uid="{00000000-0005-0000-0000-00007DB10000}"/>
    <cellStyle name="20% - Accent1 4 7 6 3" xfId="45603" xr:uid="{00000000-0005-0000-0000-00007EB10000}"/>
    <cellStyle name="20% - Accent1 4 7 6 3 2" xfId="45604" xr:uid="{00000000-0005-0000-0000-00007FB10000}"/>
    <cellStyle name="20% - Accent1 4 7 6 3 2 2" xfId="45605" xr:uid="{00000000-0005-0000-0000-000080B10000}"/>
    <cellStyle name="20% - Accent1 4 7 6 3 2 2 2" xfId="45606" xr:uid="{00000000-0005-0000-0000-000081B10000}"/>
    <cellStyle name="20% - Accent1 4 7 6 3 2 3" xfId="45607" xr:uid="{00000000-0005-0000-0000-000082B10000}"/>
    <cellStyle name="20% - Accent1 4 7 6 3 3" xfId="45608" xr:uid="{00000000-0005-0000-0000-000083B10000}"/>
    <cellStyle name="20% - Accent1 4 7 6 3 3 2" xfId="45609" xr:uid="{00000000-0005-0000-0000-000084B10000}"/>
    <cellStyle name="20% - Accent1 4 7 6 3 4" xfId="45610" xr:uid="{00000000-0005-0000-0000-000085B10000}"/>
    <cellStyle name="20% - Accent1 4 7 6 4" xfId="45611" xr:uid="{00000000-0005-0000-0000-000086B10000}"/>
    <cellStyle name="20% - Accent1 4 7 6 4 2" xfId="45612" xr:uid="{00000000-0005-0000-0000-000087B10000}"/>
    <cellStyle name="20% - Accent1 4 7 6 4 2 2" xfId="45613" xr:uid="{00000000-0005-0000-0000-000088B10000}"/>
    <cellStyle name="20% - Accent1 4 7 6 4 2 2 2" xfId="45614" xr:uid="{00000000-0005-0000-0000-000089B10000}"/>
    <cellStyle name="20% - Accent1 4 7 6 4 2 3" xfId="45615" xr:uid="{00000000-0005-0000-0000-00008AB10000}"/>
    <cellStyle name="20% - Accent1 4 7 6 4 3" xfId="45616" xr:uid="{00000000-0005-0000-0000-00008BB10000}"/>
    <cellStyle name="20% - Accent1 4 7 6 4 3 2" xfId="45617" xr:uid="{00000000-0005-0000-0000-00008CB10000}"/>
    <cellStyle name="20% - Accent1 4 7 6 4 4" xfId="45618" xr:uid="{00000000-0005-0000-0000-00008DB10000}"/>
    <cellStyle name="20% - Accent1 4 7 6 5" xfId="45619" xr:uid="{00000000-0005-0000-0000-00008EB10000}"/>
    <cellStyle name="20% - Accent1 4 7 6 5 2" xfId="45620" xr:uid="{00000000-0005-0000-0000-00008FB10000}"/>
    <cellStyle name="20% - Accent1 4 7 6 5 2 2" xfId="45621" xr:uid="{00000000-0005-0000-0000-000090B10000}"/>
    <cellStyle name="20% - Accent1 4 7 6 5 3" xfId="45622" xr:uid="{00000000-0005-0000-0000-000091B10000}"/>
    <cellStyle name="20% - Accent1 4 7 6 6" xfId="45623" xr:uid="{00000000-0005-0000-0000-000092B10000}"/>
    <cellStyle name="20% - Accent1 4 7 6 6 2" xfId="45624" xr:uid="{00000000-0005-0000-0000-000093B10000}"/>
    <cellStyle name="20% - Accent1 4 7 6 6 2 2" xfId="45625" xr:uid="{00000000-0005-0000-0000-000094B10000}"/>
    <cellStyle name="20% - Accent1 4 7 6 6 3" xfId="45626" xr:uid="{00000000-0005-0000-0000-000095B10000}"/>
    <cellStyle name="20% - Accent1 4 7 6 7" xfId="45627" xr:uid="{00000000-0005-0000-0000-000096B10000}"/>
    <cellStyle name="20% - Accent1 4 7 6 7 2" xfId="45628" xr:uid="{00000000-0005-0000-0000-000097B10000}"/>
    <cellStyle name="20% - Accent1 4 7 6 8" xfId="45629" xr:uid="{00000000-0005-0000-0000-000098B10000}"/>
    <cellStyle name="20% - Accent1 4 7 6 8 2" xfId="45630" xr:uid="{00000000-0005-0000-0000-000099B10000}"/>
    <cellStyle name="20% - Accent1 4 7 6 9" xfId="45631" xr:uid="{00000000-0005-0000-0000-00009AB10000}"/>
    <cellStyle name="20% - Accent1 4 7 7" xfId="45632" xr:uid="{00000000-0005-0000-0000-00009BB10000}"/>
    <cellStyle name="20% - Accent1 4 7 7 2" xfId="45633" xr:uid="{00000000-0005-0000-0000-00009CB10000}"/>
    <cellStyle name="20% - Accent1 4 7 7 2 2" xfId="45634" xr:uid="{00000000-0005-0000-0000-00009DB10000}"/>
    <cellStyle name="20% - Accent1 4 7 7 2 2 2" xfId="45635" xr:uid="{00000000-0005-0000-0000-00009EB10000}"/>
    <cellStyle name="20% - Accent1 4 7 7 2 3" xfId="45636" xr:uid="{00000000-0005-0000-0000-00009FB10000}"/>
    <cellStyle name="20% - Accent1 4 7 7 3" xfId="45637" xr:uid="{00000000-0005-0000-0000-0000A0B10000}"/>
    <cellStyle name="20% - Accent1 4 7 7 3 2" xfId="45638" xr:uid="{00000000-0005-0000-0000-0000A1B10000}"/>
    <cellStyle name="20% - Accent1 4 7 7 4" xfId="45639" xr:uid="{00000000-0005-0000-0000-0000A2B10000}"/>
    <cellStyle name="20% - Accent1 4 7 8" xfId="45640" xr:uid="{00000000-0005-0000-0000-0000A3B10000}"/>
    <cellStyle name="20% - Accent1 4 7 8 2" xfId="45641" xr:uid="{00000000-0005-0000-0000-0000A4B10000}"/>
    <cellStyle name="20% - Accent1 4 7 8 2 2" xfId="45642" xr:uid="{00000000-0005-0000-0000-0000A5B10000}"/>
    <cellStyle name="20% - Accent1 4 7 8 2 2 2" xfId="45643" xr:uid="{00000000-0005-0000-0000-0000A6B10000}"/>
    <cellStyle name="20% - Accent1 4 7 8 2 3" xfId="45644" xr:uid="{00000000-0005-0000-0000-0000A7B10000}"/>
    <cellStyle name="20% - Accent1 4 7 8 3" xfId="45645" xr:uid="{00000000-0005-0000-0000-0000A8B10000}"/>
    <cellStyle name="20% - Accent1 4 7 8 3 2" xfId="45646" xr:uid="{00000000-0005-0000-0000-0000A9B10000}"/>
    <cellStyle name="20% - Accent1 4 7 8 4" xfId="45647" xr:uid="{00000000-0005-0000-0000-0000AAB10000}"/>
    <cellStyle name="20% - Accent1 4 7 9" xfId="45648" xr:uid="{00000000-0005-0000-0000-0000ABB10000}"/>
    <cellStyle name="20% - Accent1 4 7 9 2" xfId="45649" xr:uid="{00000000-0005-0000-0000-0000ACB10000}"/>
    <cellStyle name="20% - Accent1 4 7 9 2 2" xfId="45650" xr:uid="{00000000-0005-0000-0000-0000ADB10000}"/>
    <cellStyle name="20% - Accent1 4 7 9 2 2 2" xfId="45651" xr:uid="{00000000-0005-0000-0000-0000AEB10000}"/>
    <cellStyle name="20% - Accent1 4 7 9 2 3" xfId="45652" xr:uid="{00000000-0005-0000-0000-0000AFB10000}"/>
    <cellStyle name="20% - Accent1 4 7 9 3" xfId="45653" xr:uid="{00000000-0005-0000-0000-0000B0B10000}"/>
    <cellStyle name="20% - Accent1 4 7 9 3 2" xfId="45654" xr:uid="{00000000-0005-0000-0000-0000B1B10000}"/>
    <cellStyle name="20% - Accent1 4 7 9 4" xfId="45655" xr:uid="{00000000-0005-0000-0000-0000B2B10000}"/>
    <cellStyle name="20% - Accent1 4 8" xfId="45656" xr:uid="{00000000-0005-0000-0000-0000B3B10000}"/>
    <cellStyle name="20% - Accent1 4 8 10" xfId="45657" xr:uid="{00000000-0005-0000-0000-0000B4B10000}"/>
    <cellStyle name="20% - Accent1 4 8 10 2" xfId="45658" xr:uid="{00000000-0005-0000-0000-0000B5B10000}"/>
    <cellStyle name="20% - Accent1 4 8 11" xfId="45659" xr:uid="{00000000-0005-0000-0000-0000B6B10000}"/>
    <cellStyle name="20% - Accent1 4 8 11 2" xfId="45660" xr:uid="{00000000-0005-0000-0000-0000B7B10000}"/>
    <cellStyle name="20% - Accent1 4 8 12" xfId="45661" xr:uid="{00000000-0005-0000-0000-0000B8B10000}"/>
    <cellStyle name="20% - Accent1 4 8 2" xfId="45662" xr:uid="{00000000-0005-0000-0000-0000B9B10000}"/>
    <cellStyle name="20% - Accent1 4 8 2 10" xfId="45663" xr:uid="{00000000-0005-0000-0000-0000BAB10000}"/>
    <cellStyle name="20% - Accent1 4 8 2 10 2" xfId="45664" xr:uid="{00000000-0005-0000-0000-0000BBB10000}"/>
    <cellStyle name="20% - Accent1 4 8 2 11" xfId="45665" xr:uid="{00000000-0005-0000-0000-0000BCB10000}"/>
    <cellStyle name="20% - Accent1 4 8 2 2" xfId="45666" xr:uid="{00000000-0005-0000-0000-0000BDB10000}"/>
    <cellStyle name="20% - Accent1 4 8 2 2 2" xfId="45667" xr:uid="{00000000-0005-0000-0000-0000BEB10000}"/>
    <cellStyle name="20% - Accent1 4 8 2 2 2 2" xfId="45668" xr:uid="{00000000-0005-0000-0000-0000BFB10000}"/>
    <cellStyle name="20% - Accent1 4 8 2 2 2 2 2" xfId="45669" xr:uid="{00000000-0005-0000-0000-0000C0B10000}"/>
    <cellStyle name="20% - Accent1 4 8 2 2 2 2 2 2" xfId="45670" xr:uid="{00000000-0005-0000-0000-0000C1B10000}"/>
    <cellStyle name="20% - Accent1 4 8 2 2 2 2 3" xfId="45671" xr:uid="{00000000-0005-0000-0000-0000C2B10000}"/>
    <cellStyle name="20% - Accent1 4 8 2 2 2 3" xfId="45672" xr:uid="{00000000-0005-0000-0000-0000C3B10000}"/>
    <cellStyle name="20% - Accent1 4 8 2 2 2 3 2" xfId="45673" xr:uid="{00000000-0005-0000-0000-0000C4B10000}"/>
    <cellStyle name="20% - Accent1 4 8 2 2 2 4" xfId="45674" xr:uid="{00000000-0005-0000-0000-0000C5B10000}"/>
    <cellStyle name="20% - Accent1 4 8 2 2 3" xfId="45675" xr:uid="{00000000-0005-0000-0000-0000C6B10000}"/>
    <cellStyle name="20% - Accent1 4 8 2 2 3 2" xfId="45676" xr:uid="{00000000-0005-0000-0000-0000C7B10000}"/>
    <cellStyle name="20% - Accent1 4 8 2 2 3 2 2" xfId="45677" xr:uid="{00000000-0005-0000-0000-0000C8B10000}"/>
    <cellStyle name="20% - Accent1 4 8 2 2 3 2 2 2" xfId="45678" xr:uid="{00000000-0005-0000-0000-0000C9B10000}"/>
    <cellStyle name="20% - Accent1 4 8 2 2 3 2 3" xfId="45679" xr:uid="{00000000-0005-0000-0000-0000CAB10000}"/>
    <cellStyle name="20% - Accent1 4 8 2 2 3 3" xfId="45680" xr:uid="{00000000-0005-0000-0000-0000CBB10000}"/>
    <cellStyle name="20% - Accent1 4 8 2 2 3 3 2" xfId="45681" xr:uid="{00000000-0005-0000-0000-0000CCB10000}"/>
    <cellStyle name="20% - Accent1 4 8 2 2 3 4" xfId="45682" xr:uid="{00000000-0005-0000-0000-0000CDB10000}"/>
    <cellStyle name="20% - Accent1 4 8 2 2 4" xfId="45683" xr:uid="{00000000-0005-0000-0000-0000CEB10000}"/>
    <cellStyle name="20% - Accent1 4 8 2 2 4 2" xfId="45684" xr:uid="{00000000-0005-0000-0000-0000CFB10000}"/>
    <cellStyle name="20% - Accent1 4 8 2 2 4 2 2" xfId="45685" xr:uid="{00000000-0005-0000-0000-0000D0B10000}"/>
    <cellStyle name="20% - Accent1 4 8 2 2 4 2 2 2" xfId="45686" xr:uid="{00000000-0005-0000-0000-0000D1B10000}"/>
    <cellStyle name="20% - Accent1 4 8 2 2 4 2 3" xfId="45687" xr:uid="{00000000-0005-0000-0000-0000D2B10000}"/>
    <cellStyle name="20% - Accent1 4 8 2 2 4 3" xfId="45688" xr:uid="{00000000-0005-0000-0000-0000D3B10000}"/>
    <cellStyle name="20% - Accent1 4 8 2 2 4 3 2" xfId="45689" xr:uid="{00000000-0005-0000-0000-0000D4B10000}"/>
    <cellStyle name="20% - Accent1 4 8 2 2 4 4" xfId="45690" xr:uid="{00000000-0005-0000-0000-0000D5B10000}"/>
    <cellStyle name="20% - Accent1 4 8 2 2 5" xfId="45691" xr:uid="{00000000-0005-0000-0000-0000D6B10000}"/>
    <cellStyle name="20% - Accent1 4 8 2 2 5 2" xfId="45692" xr:uid="{00000000-0005-0000-0000-0000D7B10000}"/>
    <cellStyle name="20% - Accent1 4 8 2 2 5 2 2" xfId="45693" xr:uid="{00000000-0005-0000-0000-0000D8B10000}"/>
    <cellStyle name="20% - Accent1 4 8 2 2 5 3" xfId="45694" xr:uid="{00000000-0005-0000-0000-0000D9B10000}"/>
    <cellStyle name="20% - Accent1 4 8 2 2 6" xfId="45695" xr:uid="{00000000-0005-0000-0000-0000DAB10000}"/>
    <cellStyle name="20% - Accent1 4 8 2 2 6 2" xfId="45696" xr:uid="{00000000-0005-0000-0000-0000DBB10000}"/>
    <cellStyle name="20% - Accent1 4 8 2 2 6 2 2" xfId="45697" xr:uid="{00000000-0005-0000-0000-0000DCB10000}"/>
    <cellStyle name="20% - Accent1 4 8 2 2 6 3" xfId="45698" xr:uid="{00000000-0005-0000-0000-0000DDB10000}"/>
    <cellStyle name="20% - Accent1 4 8 2 2 7" xfId="45699" xr:uid="{00000000-0005-0000-0000-0000DEB10000}"/>
    <cellStyle name="20% - Accent1 4 8 2 2 7 2" xfId="45700" xr:uid="{00000000-0005-0000-0000-0000DFB10000}"/>
    <cellStyle name="20% - Accent1 4 8 2 2 8" xfId="45701" xr:uid="{00000000-0005-0000-0000-0000E0B10000}"/>
    <cellStyle name="20% - Accent1 4 8 2 2 8 2" xfId="45702" xr:uid="{00000000-0005-0000-0000-0000E1B10000}"/>
    <cellStyle name="20% - Accent1 4 8 2 2 9" xfId="45703" xr:uid="{00000000-0005-0000-0000-0000E2B10000}"/>
    <cellStyle name="20% - Accent1 4 8 2 3" xfId="45704" xr:uid="{00000000-0005-0000-0000-0000E3B10000}"/>
    <cellStyle name="20% - Accent1 4 8 2 3 2" xfId="45705" xr:uid="{00000000-0005-0000-0000-0000E4B10000}"/>
    <cellStyle name="20% - Accent1 4 8 2 3 2 2" xfId="45706" xr:uid="{00000000-0005-0000-0000-0000E5B10000}"/>
    <cellStyle name="20% - Accent1 4 8 2 3 2 2 2" xfId="45707" xr:uid="{00000000-0005-0000-0000-0000E6B10000}"/>
    <cellStyle name="20% - Accent1 4 8 2 3 2 2 2 2" xfId="45708" xr:uid="{00000000-0005-0000-0000-0000E7B10000}"/>
    <cellStyle name="20% - Accent1 4 8 2 3 2 2 3" xfId="45709" xr:uid="{00000000-0005-0000-0000-0000E8B10000}"/>
    <cellStyle name="20% - Accent1 4 8 2 3 2 3" xfId="45710" xr:uid="{00000000-0005-0000-0000-0000E9B10000}"/>
    <cellStyle name="20% - Accent1 4 8 2 3 2 3 2" xfId="45711" xr:uid="{00000000-0005-0000-0000-0000EAB10000}"/>
    <cellStyle name="20% - Accent1 4 8 2 3 2 4" xfId="45712" xr:uid="{00000000-0005-0000-0000-0000EBB10000}"/>
    <cellStyle name="20% - Accent1 4 8 2 3 3" xfId="45713" xr:uid="{00000000-0005-0000-0000-0000ECB10000}"/>
    <cellStyle name="20% - Accent1 4 8 2 3 3 2" xfId="45714" xr:uid="{00000000-0005-0000-0000-0000EDB10000}"/>
    <cellStyle name="20% - Accent1 4 8 2 3 3 2 2" xfId="45715" xr:uid="{00000000-0005-0000-0000-0000EEB10000}"/>
    <cellStyle name="20% - Accent1 4 8 2 3 3 2 2 2" xfId="45716" xr:uid="{00000000-0005-0000-0000-0000EFB10000}"/>
    <cellStyle name="20% - Accent1 4 8 2 3 3 2 3" xfId="45717" xr:uid="{00000000-0005-0000-0000-0000F0B10000}"/>
    <cellStyle name="20% - Accent1 4 8 2 3 3 3" xfId="45718" xr:uid="{00000000-0005-0000-0000-0000F1B10000}"/>
    <cellStyle name="20% - Accent1 4 8 2 3 3 3 2" xfId="45719" xr:uid="{00000000-0005-0000-0000-0000F2B10000}"/>
    <cellStyle name="20% - Accent1 4 8 2 3 3 4" xfId="45720" xr:uid="{00000000-0005-0000-0000-0000F3B10000}"/>
    <cellStyle name="20% - Accent1 4 8 2 3 4" xfId="45721" xr:uid="{00000000-0005-0000-0000-0000F4B10000}"/>
    <cellStyle name="20% - Accent1 4 8 2 3 4 2" xfId="45722" xr:uid="{00000000-0005-0000-0000-0000F5B10000}"/>
    <cellStyle name="20% - Accent1 4 8 2 3 4 2 2" xfId="45723" xr:uid="{00000000-0005-0000-0000-0000F6B10000}"/>
    <cellStyle name="20% - Accent1 4 8 2 3 4 2 2 2" xfId="45724" xr:uid="{00000000-0005-0000-0000-0000F7B10000}"/>
    <cellStyle name="20% - Accent1 4 8 2 3 4 2 3" xfId="45725" xr:uid="{00000000-0005-0000-0000-0000F8B10000}"/>
    <cellStyle name="20% - Accent1 4 8 2 3 4 3" xfId="45726" xr:uid="{00000000-0005-0000-0000-0000F9B10000}"/>
    <cellStyle name="20% - Accent1 4 8 2 3 4 3 2" xfId="45727" xr:uid="{00000000-0005-0000-0000-0000FAB10000}"/>
    <cellStyle name="20% - Accent1 4 8 2 3 4 4" xfId="45728" xr:uid="{00000000-0005-0000-0000-0000FBB10000}"/>
    <cellStyle name="20% - Accent1 4 8 2 3 5" xfId="45729" xr:uid="{00000000-0005-0000-0000-0000FCB10000}"/>
    <cellStyle name="20% - Accent1 4 8 2 3 5 2" xfId="45730" xr:uid="{00000000-0005-0000-0000-0000FDB10000}"/>
    <cellStyle name="20% - Accent1 4 8 2 3 5 2 2" xfId="45731" xr:uid="{00000000-0005-0000-0000-0000FEB10000}"/>
    <cellStyle name="20% - Accent1 4 8 2 3 5 3" xfId="45732" xr:uid="{00000000-0005-0000-0000-0000FFB10000}"/>
    <cellStyle name="20% - Accent1 4 8 2 3 6" xfId="45733" xr:uid="{00000000-0005-0000-0000-000000B20000}"/>
    <cellStyle name="20% - Accent1 4 8 2 3 6 2" xfId="45734" xr:uid="{00000000-0005-0000-0000-000001B20000}"/>
    <cellStyle name="20% - Accent1 4 8 2 3 6 2 2" xfId="45735" xr:uid="{00000000-0005-0000-0000-000002B20000}"/>
    <cellStyle name="20% - Accent1 4 8 2 3 6 3" xfId="45736" xr:uid="{00000000-0005-0000-0000-000003B20000}"/>
    <cellStyle name="20% - Accent1 4 8 2 3 7" xfId="45737" xr:uid="{00000000-0005-0000-0000-000004B20000}"/>
    <cellStyle name="20% - Accent1 4 8 2 3 7 2" xfId="45738" xr:uid="{00000000-0005-0000-0000-000005B20000}"/>
    <cellStyle name="20% - Accent1 4 8 2 3 8" xfId="45739" xr:uid="{00000000-0005-0000-0000-000006B20000}"/>
    <cellStyle name="20% - Accent1 4 8 2 3 8 2" xfId="45740" xr:uid="{00000000-0005-0000-0000-000007B20000}"/>
    <cellStyle name="20% - Accent1 4 8 2 3 9" xfId="45741" xr:uid="{00000000-0005-0000-0000-000008B20000}"/>
    <cellStyle name="20% - Accent1 4 8 2 4" xfId="45742" xr:uid="{00000000-0005-0000-0000-000009B20000}"/>
    <cellStyle name="20% - Accent1 4 8 2 4 2" xfId="45743" xr:uid="{00000000-0005-0000-0000-00000AB20000}"/>
    <cellStyle name="20% - Accent1 4 8 2 4 2 2" xfId="45744" xr:uid="{00000000-0005-0000-0000-00000BB20000}"/>
    <cellStyle name="20% - Accent1 4 8 2 4 2 2 2" xfId="45745" xr:uid="{00000000-0005-0000-0000-00000CB20000}"/>
    <cellStyle name="20% - Accent1 4 8 2 4 2 3" xfId="45746" xr:uid="{00000000-0005-0000-0000-00000DB20000}"/>
    <cellStyle name="20% - Accent1 4 8 2 4 3" xfId="45747" xr:uid="{00000000-0005-0000-0000-00000EB20000}"/>
    <cellStyle name="20% - Accent1 4 8 2 4 3 2" xfId="45748" xr:uid="{00000000-0005-0000-0000-00000FB20000}"/>
    <cellStyle name="20% - Accent1 4 8 2 4 4" xfId="45749" xr:uid="{00000000-0005-0000-0000-000010B20000}"/>
    <cellStyle name="20% - Accent1 4 8 2 5" xfId="45750" xr:uid="{00000000-0005-0000-0000-000011B20000}"/>
    <cellStyle name="20% - Accent1 4 8 2 5 2" xfId="45751" xr:uid="{00000000-0005-0000-0000-000012B20000}"/>
    <cellStyle name="20% - Accent1 4 8 2 5 2 2" xfId="45752" xr:uid="{00000000-0005-0000-0000-000013B20000}"/>
    <cellStyle name="20% - Accent1 4 8 2 5 2 2 2" xfId="45753" xr:uid="{00000000-0005-0000-0000-000014B20000}"/>
    <cellStyle name="20% - Accent1 4 8 2 5 2 3" xfId="45754" xr:uid="{00000000-0005-0000-0000-000015B20000}"/>
    <cellStyle name="20% - Accent1 4 8 2 5 3" xfId="45755" xr:uid="{00000000-0005-0000-0000-000016B20000}"/>
    <cellStyle name="20% - Accent1 4 8 2 5 3 2" xfId="45756" xr:uid="{00000000-0005-0000-0000-000017B20000}"/>
    <cellStyle name="20% - Accent1 4 8 2 5 4" xfId="45757" xr:uid="{00000000-0005-0000-0000-000018B20000}"/>
    <cellStyle name="20% - Accent1 4 8 2 6" xfId="45758" xr:uid="{00000000-0005-0000-0000-000019B20000}"/>
    <cellStyle name="20% - Accent1 4 8 2 6 2" xfId="45759" xr:uid="{00000000-0005-0000-0000-00001AB20000}"/>
    <cellStyle name="20% - Accent1 4 8 2 6 2 2" xfId="45760" xr:uid="{00000000-0005-0000-0000-00001BB20000}"/>
    <cellStyle name="20% - Accent1 4 8 2 6 2 2 2" xfId="45761" xr:uid="{00000000-0005-0000-0000-00001CB20000}"/>
    <cellStyle name="20% - Accent1 4 8 2 6 2 3" xfId="45762" xr:uid="{00000000-0005-0000-0000-00001DB20000}"/>
    <cellStyle name="20% - Accent1 4 8 2 6 3" xfId="45763" xr:uid="{00000000-0005-0000-0000-00001EB20000}"/>
    <cellStyle name="20% - Accent1 4 8 2 6 3 2" xfId="45764" xr:uid="{00000000-0005-0000-0000-00001FB20000}"/>
    <cellStyle name="20% - Accent1 4 8 2 6 4" xfId="45765" xr:uid="{00000000-0005-0000-0000-000020B20000}"/>
    <cellStyle name="20% - Accent1 4 8 2 7" xfId="45766" xr:uid="{00000000-0005-0000-0000-000021B20000}"/>
    <cellStyle name="20% - Accent1 4 8 2 7 2" xfId="45767" xr:uid="{00000000-0005-0000-0000-000022B20000}"/>
    <cellStyle name="20% - Accent1 4 8 2 7 2 2" xfId="45768" xr:uid="{00000000-0005-0000-0000-000023B20000}"/>
    <cellStyle name="20% - Accent1 4 8 2 7 3" xfId="45769" xr:uid="{00000000-0005-0000-0000-000024B20000}"/>
    <cellStyle name="20% - Accent1 4 8 2 8" xfId="45770" xr:uid="{00000000-0005-0000-0000-000025B20000}"/>
    <cellStyle name="20% - Accent1 4 8 2 8 2" xfId="45771" xr:uid="{00000000-0005-0000-0000-000026B20000}"/>
    <cellStyle name="20% - Accent1 4 8 2 8 2 2" xfId="45772" xr:uid="{00000000-0005-0000-0000-000027B20000}"/>
    <cellStyle name="20% - Accent1 4 8 2 8 3" xfId="45773" xr:uid="{00000000-0005-0000-0000-000028B20000}"/>
    <cellStyle name="20% - Accent1 4 8 2 9" xfId="45774" xr:uid="{00000000-0005-0000-0000-000029B20000}"/>
    <cellStyle name="20% - Accent1 4 8 2 9 2" xfId="45775" xr:uid="{00000000-0005-0000-0000-00002AB20000}"/>
    <cellStyle name="20% - Accent1 4 8 3" xfId="45776" xr:uid="{00000000-0005-0000-0000-00002BB20000}"/>
    <cellStyle name="20% - Accent1 4 8 3 2" xfId="45777" xr:uid="{00000000-0005-0000-0000-00002CB20000}"/>
    <cellStyle name="20% - Accent1 4 8 3 2 2" xfId="45778" xr:uid="{00000000-0005-0000-0000-00002DB20000}"/>
    <cellStyle name="20% - Accent1 4 8 3 2 2 2" xfId="45779" xr:uid="{00000000-0005-0000-0000-00002EB20000}"/>
    <cellStyle name="20% - Accent1 4 8 3 2 2 2 2" xfId="45780" xr:uid="{00000000-0005-0000-0000-00002FB20000}"/>
    <cellStyle name="20% - Accent1 4 8 3 2 2 3" xfId="45781" xr:uid="{00000000-0005-0000-0000-000030B20000}"/>
    <cellStyle name="20% - Accent1 4 8 3 2 3" xfId="45782" xr:uid="{00000000-0005-0000-0000-000031B20000}"/>
    <cellStyle name="20% - Accent1 4 8 3 2 3 2" xfId="45783" xr:uid="{00000000-0005-0000-0000-000032B20000}"/>
    <cellStyle name="20% - Accent1 4 8 3 2 4" xfId="45784" xr:uid="{00000000-0005-0000-0000-000033B20000}"/>
    <cellStyle name="20% - Accent1 4 8 3 3" xfId="45785" xr:uid="{00000000-0005-0000-0000-000034B20000}"/>
    <cellStyle name="20% - Accent1 4 8 3 3 2" xfId="45786" xr:uid="{00000000-0005-0000-0000-000035B20000}"/>
    <cellStyle name="20% - Accent1 4 8 3 3 2 2" xfId="45787" xr:uid="{00000000-0005-0000-0000-000036B20000}"/>
    <cellStyle name="20% - Accent1 4 8 3 3 2 2 2" xfId="45788" xr:uid="{00000000-0005-0000-0000-000037B20000}"/>
    <cellStyle name="20% - Accent1 4 8 3 3 2 3" xfId="45789" xr:uid="{00000000-0005-0000-0000-000038B20000}"/>
    <cellStyle name="20% - Accent1 4 8 3 3 3" xfId="45790" xr:uid="{00000000-0005-0000-0000-000039B20000}"/>
    <cellStyle name="20% - Accent1 4 8 3 3 3 2" xfId="45791" xr:uid="{00000000-0005-0000-0000-00003AB20000}"/>
    <cellStyle name="20% - Accent1 4 8 3 3 4" xfId="45792" xr:uid="{00000000-0005-0000-0000-00003BB20000}"/>
    <cellStyle name="20% - Accent1 4 8 3 4" xfId="45793" xr:uid="{00000000-0005-0000-0000-00003CB20000}"/>
    <cellStyle name="20% - Accent1 4 8 3 4 2" xfId="45794" xr:uid="{00000000-0005-0000-0000-00003DB20000}"/>
    <cellStyle name="20% - Accent1 4 8 3 4 2 2" xfId="45795" xr:uid="{00000000-0005-0000-0000-00003EB20000}"/>
    <cellStyle name="20% - Accent1 4 8 3 4 2 2 2" xfId="45796" xr:uid="{00000000-0005-0000-0000-00003FB20000}"/>
    <cellStyle name="20% - Accent1 4 8 3 4 2 3" xfId="45797" xr:uid="{00000000-0005-0000-0000-000040B20000}"/>
    <cellStyle name="20% - Accent1 4 8 3 4 3" xfId="45798" xr:uid="{00000000-0005-0000-0000-000041B20000}"/>
    <cellStyle name="20% - Accent1 4 8 3 4 3 2" xfId="45799" xr:uid="{00000000-0005-0000-0000-000042B20000}"/>
    <cellStyle name="20% - Accent1 4 8 3 4 4" xfId="45800" xr:uid="{00000000-0005-0000-0000-000043B20000}"/>
    <cellStyle name="20% - Accent1 4 8 3 5" xfId="45801" xr:uid="{00000000-0005-0000-0000-000044B20000}"/>
    <cellStyle name="20% - Accent1 4 8 3 5 2" xfId="45802" xr:uid="{00000000-0005-0000-0000-000045B20000}"/>
    <cellStyle name="20% - Accent1 4 8 3 5 2 2" xfId="45803" xr:uid="{00000000-0005-0000-0000-000046B20000}"/>
    <cellStyle name="20% - Accent1 4 8 3 5 3" xfId="45804" xr:uid="{00000000-0005-0000-0000-000047B20000}"/>
    <cellStyle name="20% - Accent1 4 8 3 6" xfId="45805" xr:uid="{00000000-0005-0000-0000-000048B20000}"/>
    <cellStyle name="20% - Accent1 4 8 3 6 2" xfId="45806" xr:uid="{00000000-0005-0000-0000-000049B20000}"/>
    <cellStyle name="20% - Accent1 4 8 3 6 2 2" xfId="45807" xr:uid="{00000000-0005-0000-0000-00004AB20000}"/>
    <cellStyle name="20% - Accent1 4 8 3 6 3" xfId="45808" xr:uid="{00000000-0005-0000-0000-00004BB20000}"/>
    <cellStyle name="20% - Accent1 4 8 3 7" xfId="45809" xr:uid="{00000000-0005-0000-0000-00004CB20000}"/>
    <cellStyle name="20% - Accent1 4 8 3 7 2" xfId="45810" xr:uid="{00000000-0005-0000-0000-00004DB20000}"/>
    <cellStyle name="20% - Accent1 4 8 3 8" xfId="45811" xr:uid="{00000000-0005-0000-0000-00004EB20000}"/>
    <cellStyle name="20% - Accent1 4 8 3 8 2" xfId="45812" xr:uid="{00000000-0005-0000-0000-00004FB20000}"/>
    <cellStyle name="20% - Accent1 4 8 3 9" xfId="45813" xr:uid="{00000000-0005-0000-0000-000050B20000}"/>
    <cellStyle name="20% - Accent1 4 8 4" xfId="45814" xr:uid="{00000000-0005-0000-0000-000051B20000}"/>
    <cellStyle name="20% - Accent1 4 8 4 2" xfId="45815" xr:uid="{00000000-0005-0000-0000-000052B20000}"/>
    <cellStyle name="20% - Accent1 4 8 4 2 2" xfId="45816" xr:uid="{00000000-0005-0000-0000-000053B20000}"/>
    <cellStyle name="20% - Accent1 4 8 4 2 2 2" xfId="45817" xr:uid="{00000000-0005-0000-0000-000054B20000}"/>
    <cellStyle name="20% - Accent1 4 8 4 2 2 2 2" xfId="45818" xr:uid="{00000000-0005-0000-0000-000055B20000}"/>
    <cellStyle name="20% - Accent1 4 8 4 2 2 3" xfId="45819" xr:uid="{00000000-0005-0000-0000-000056B20000}"/>
    <cellStyle name="20% - Accent1 4 8 4 2 3" xfId="45820" xr:uid="{00000000-0005-0000-0000-000057B20000}"/>
    <cellStyle name="20% - Accent1 4 8 4 2 3 2" xfId="45821" xr:uid="{00000000-0005-0000-0000-000058B20000}"/>
    <cellStyle name="20% - Accent1 4 8 4 2 4" xfId="45822" xr:uid="{00000000-0005-0000-0000-000059B20000}"/>
    <cellStyle name="20% - Accent1 4 8 4 3" xfId="45823" xr:uid="{00000000-0005-0000-0000-00005AB20000}"/>
    <cellStyle name="20% - Accent1 4 8 4 3 2" xfId="45824" xr:uid="{00000000-0005-0000-0000-00005BB20000}"/>
    <cellStyle name="20% - Accent1 4 8 4 3 2 2" xfId="45825" xr:uid="{00000000-0005-0000-0000-00005CB20000}"/>
    <cellStyle name="20% - Accent1 4 8 4 3 2 2 2" xfId="45826" xr:uid="{00000000-0005-0000-0000-00005DB20000}"/>
    <cellStyle name="20% - Accent1 4 8 4 3 2 3" xfId="45827" xr:uid="{00000000-0005-0000-0000-00005EB20000}"/>
    <cellStyle name="20% - Accent1 4 8 4 3 3" xfId="45828" xr:uid="{00000000-0005-0000-0000-00005FB20000}"/>
    <cellStyle name="20% - Accent1 4 8 4 3 3 2" xfId="45829" xr:uid="{00000000-0005-0000-0000-000060B20000}"/>
    <cellStyle name="20% - Accent1 4 8 4 3 4" xfId="45830" xr:uid="{00000000-0005-0000-0000-000061B20000}"/>
    <cellStyle name="20% - Accent1 4 8 4 4" xfId="45831" xr:uid="{00000000-0005-0000-0000-000062B20000}"/>
    <cellStyle name="20% - Accent1 4 8 4 4 2" xfId="45832" xr:uid="{00000000-0005-0000-0000-000063B20000}"/>
    <cellStyle name="20% - Accent1 4 8 4 4 2 2" xfId="45833" xr:uid="{00000000-0005-0000-0000-000064B20000}"/>
    <cellStyle name="20% - Accent1 4 8 4 4 2 2 2" xfId="45834" xr:uid="{00000000-0005-0000-0000-000065B20000}"/>
    <cellStyle name="20% - Accent1 4 8 4 4 2 3" xfId="45835" xr:uid="{00000000-0005-0000-0000-000066B20000}"/>
    <cellStyle name="20% - Accent1 4 8 4 4 3" xfId="45836" xr:uid="{00000000-0005-0000-0000-000067B20000}"/>
    <cellStyle name="20% - Accent1 4 8 4 4 3 2" xfId="45837" xr:uid="{00000000-0005-0000-0000-000068B20000}"/>
    <cellStyle name="20% - Accent1 4 8 4 4 4" xfId="45838" xr:uid="{00000000-0005-0000-0000-000069B20000}"/>
    <cellStyle name="20% - Accent1 4 8 4 5" xfId="45839" xr:uid="{00000000-0005-0000-0000-00006AB20000}"/>
    <cellStyle name="20% - Accent1 4 8 4 5 2" xfId="45840" xr:uid="{00000000-0005-0000-0000-00006BB20000}"/>
    <cellStyle name="20% - Accent1 4 8 4 5 2 2" xfId="45841" xr:uid="{00000000-0005-0000-0000-00006CB20000}"/>
    <cellStyle name="20% - Accent1 4 8 4 5 3" xfId="45842" xr:uid="{00000000-0005-0000-0000-00006DB20000}"/>
    <cellStyle name="20% - Accent1 4 8 4 6" xfId="45843" xr:uid="{00000000-0005-0000-0000-00006EB20000}"/>
    <cellStyle name="20% - Accent1 4 8 4 6 2" xfId="45844" xr:uid="{00000000-0005-0000-0000-00006FB20000}"/>
    <cellStyle name="20% - Accent1 4 8 4 6 2 2" xfId="45845" xr:uid="{00000000-0005-0000-0000-000070B20000}"/>
    <cellStyle name="20% - Accent1 4 8 4 6 3" xfId="45846" xr:uid="{00000000-0005-0000-0000-000071B20000}"/>
    <cellStyle name="20% - Accent1 4 8 4 7" xfId="45847" xr:uid="{00000000-0005-0000-0000-000072B20000}"/>
    <cellStyle name="20% - Accent1 4 8 4 7 2" xfId="45848" xr:uid="{00000000-0005-0000-0000-000073B20000}"/>
    <cellStyle name="20% - Accent1 4 8 4 8" xfId="45849" xr:uid="{00000000-0005-0000-0000-000074B20000}"/>
    <cellStyle name="20% - Accent1 4 8 4 8 2" xfId="45850" xr:uid="{00000000-0005-0000-0000-000075B20000}"/>
    <cellStyle name="20% - Accent1 4 8 4 9" xfId="45851" xr:uid="{00000000-0005-0000-0000-000076B20000}"/>
    <cellStyle name="20% - Accent1 4 8 5" xfId="45852" xr:uid="{00000000-0005-0000-0000-000077B20000}"/>
    <cellStyle name="20% - Accent1 4 8 5 2" xfId="45853" xr:uid="{00000000-0005-0000-0000-000078B20000}"/>
    <cellStyle name="20% - Accent1 4 8 5 2 2" xfId="45854" xr:uid="{00000000-0005-0000-0000-000079B20000}"/>
    <cellStyle name="20% - Accent1 4 8 5 2 2 2" xfId="45855" xr:uid="{00000000-0005-0000-0000-00007AB20000}"/>
    <cellStyle name="20% - Accent1 4 8 5 2 3" xfId="45856" xr:uid="{00000000-0005-0000-0000-00007BB20000}"/>
    <cellStyle name="20% - Accent1 4 8 5 3" xfId="45857" xr:uid="{00000000-0005-0000-0000-00007CB20000}"/>
    <cellStyle name="20% - Accent1 4 8 5 3 2" xfId="45858" xr:uid="{00000000-0005-0000-0000-00007DB20000}"/>
    <cellStyle name="20% - Accent1 4 8 5 4" xfId="45859" xr:uid="{00000000-0005-0000-0000-00007EB20000}"/>
    <cellStyle name="20% - Accent1 4 8 6" xfId="45860" xr:uid="{00000000-0005-0000-0000-00007FB20000}"/>
    <cellStyle name="20% - Accent1 4 8 6 2" xfId="45861" xr:uid="{00000000-0005-0000-0000-000080B20000}"/>
    <cellStyle name="20% - Accent1 4 8 6 2 2" xfId="45862" xr:uid="{00000000-0005-0000-0000-000081B20000}"/>
    <cellStyle name="20% - Accent1 4 8 6 2 2 2" xfId="45863" xr:uid="{00000000-0005-0000-0000-000082B20000}"/>
    <cellStyle name="20% - Accent1 4 8 6 2 3" xfId="45864" xr:uid="{00000000-0005-0000-0000-000083B20000}"/>
    <cellStyle name="20% - Accent1 4 8 6 3" xfId="45865" xr:uid="{00000000-0005-0000-0000-000084B20000}"/>
    <cellStyle name="20% - Accent1 4 8 6 3 2" xfId="45866" xr:uid="{00000000-0005-0000-0000-000085B20000}"/>
    <cellStyle name="20% - Accent1 4 8 6 4" xfId="45867" xr:uid="{00000000-0005-0000-0000-000086B20000}"/>
    <cellStyle name="20% - Accent1 4 8 7" xfId="45868" xr:uid="{00000000-0005-0000-0000-000087B20000}"/>
    <cellStyle name="20% - Accent1 4 8 7 2" xfId="45869" xr:uid="{00000000-0005-0000-0000-000088B20000}"/>
    <cellStyle name="20% - Accent1 4 8 7 2 2" xfId="45870" xr:uid="{00000000-0005-0000-0000-000089B20000}"/>
    <cellStyle name="20% - Accent1 4 8 7 2 2 2" xfId="45871" xr:uid="{00000000-0005-0000-0000-00008AB20000}"/>
    <cellStyle name="20% - Accent1 4 8 7 2 3" xfId="45872" xr:uid="{00000000-0005-0000-0000-00008BB20000}"/>
    <cellStyle name="20% - Accent1 4 8 7 3" xfId="45873" xr:uid="{00000000-0005-0000-0000-00008CB20000}"/>
    <cellStyle name="20% - Accent1 4 8 7 3 2" xfId="45874" xr:uid="{00000000-0005-0000-0000-00008DB20000}"/>
    <cellStyle name="20% - Accent1 4 8 7 4" xfId="45875" xr:uid="{00000000-0005-0000-0000-00008EB20000}"/>
    <cellStyle name="20% - Accent1 4 8 8" xfId="45876" xr:uid="{00000000-0005-0000-0000-00008FB20000}"/>
    <cellStyle name="20% - Accent1 4 8 8 2" xfId="45877" xr:uid="{00000000-0005-0000-0000-000090B20000}"/>
    <cellStyle name="20% - Accent1 4 8 8 2 2" xfId="45878" xr:uid="{00000000-0005-0000-0000-000091B20000}"/>
    <cellStyle name="20% - Accent1 4 8 8 3" xfId="45879" xr:uid="{00000000-0005-0000-0000-000092B20000}"/>
    <cellStyle name="20% - Accent1 4 8 9" xfId="45880" xr:uid="{00000000-0005-0000-0000-000093B20000}"/>
    <cellStyle name="20% - Accent1 4 8 9 2" xfId="45881" xr:uid="{00000000-0005-0000-0000-000094B20000}"/>
    <cellStyle name="20% - Accent1 4 8 9 2 2" xfId="45882" xr:uid="{00000000-0005-0000-0000-000095B20000}"/>
    <cellStyle name="20% - Accent1 4 8 9 3" xfId="45883" xr:uid="{00000000-0005-0000-0000-000096B20000}"/>
    <cellStyle name="20% - Accent1 4 9" xfId="45884" xr:uid="{00000000-0005-0000-0000-000097B20000}"/>
    <cellStyle name="20% - Accent1 4 9 10" xfId="45885" xr:uid="{00000000-0005-0000-0000-000098B20000}"/>
    <cellStyle name="20% - Accent1 4 9 10 2" xfId="45886" xr:uid="{00000000-0005-0000-0000-000099B20000}"/>
    <cellStyle name="20% - Accent1 4 9 11" xfId="45887" xr:uid="{00000000-0005-0000-0000-00009AB20000}"/>
    <cellStyle name="20% - Accent1 4 9 2" xfId="45888" xr:uid="{00000000-0005-0000-0000-00009BB20000}"/>
    <cellStyle name="20% - Accent1 4 9 2 2" xfId="45889" xr:uid="{00000000-0005-0000-0000-00009CB20000}"/>
    <cellStyle name="20% - Accent1 4 9 2 2 2" xfId="45890" xr:uid="{00000000-0005-0000-0000-00009DB20000}"/>
    <cellStyle name="20% - Accent1 4 9 2 2 2 2" xfId="45891" xr:uid="{00000000-0005-0000-0000-00009EB20000}"/>
    <cellStyle name="20% - Accent1 4 9 2 2 2 2 2" xfId="45892" xr:uid="{00000000-0005-0000-0000-00009FB20000}"/>
    <cellStyle name="20% - Accent1 4 9 2 2 2 3" xfId="45893" xr:uid="{00000000-0005-0000-0000-0000A0B20000}"/>
    <cellStyle name="20% - Accent1 4 9 2 2 3" xfId="45894" xr:uid="{00000000-0005-0000-0000-0000A1B20000}"/>
    <cellStyle name="20% - Accent1 4 9 2 2 3 2" xfId="45895" xr:uid="{00000000-0005-0000-0000-0000A2B20000}"/>
    <cellStyle name="20% - Accent1 4 9 2 2 4" xfId="45896" xr:uid="{00000000-0005-0000-0000-0000A3B20000}"/>
    <cellStyle name="20% - Accent1 4 9 2 3" xfId="45897" xr:uid="{00000000-0005-0000-0000-0000A4B20000}"/>
    <cellStyle name="20% - Accent1 4 9 2 3 2" xfId="45898" xr:uid="{00000000-0005-0000-0000-0000A5B20000}"/>
    <cellStyle name="20% - Accent1 4 9 2 3 2 2" xfId="45899" xr:uid="{00000000-0005-0000-0000-0000A6B20000}"/>
    <cellStyle name="20% - Accent1 4 9 2 3 2 2 2" xfId="45900" xr:uid="{00000000-0005-0000-0000-0000A7B20000}"/>
    <cellStyle name="20% - Accent1 4 9 2 3 2 3" xfId="45901" xr:uid="{00000000-0005-0000-0000-0000A8B20000}"/>
    <cellStyle name="20% - Accent1 4 9 2 3 3" xfId="45902" xr:uid="{00000000-0005-0000-0000-0000A9B20000}"/>
    <cellStyle name="20% - Accent1 4 9 2 3 3 2" xfId="45903" xr:uid="{00000000-0005-0000-0000-0000AAB20000}"/>
    <cellStyle name="20% - Accent1 4 9 2 3 4" xfId="45904" xr:uid="{00000000-0005-0000-0000-0000ABB20000}"/>
    <cellStyle name="20% - Accent1 4 9 2 4" xfId="45905" xr:uid="{00000000-0005-0000-0000-0000ACB20000}"/>
    <cellStyle name="20% - Accent1 4 9 2 4 2" xfId="45906" xr:uid="{00000000-0005-0000-0000-0000ADB20000}"/>
    <cellStyle name="20% - Accent1 4 9 2 4 2 2" xfId="45907" xr:uid="{00000000-0005-0000-0000-0000AEB20000}"/>
    <cellStyle name="20% - Accent1 4 9 2 4 2 2 2" xfId="45908" xr:uid="{00000000-0005-0000-0000-0000AFB20000}"/>
    <cellStyle name="20% - Accent1 4 9 2 4 2 3" xfId="45909" xr:uid="{00000000-0005-0000-0000-0000B0B20000}"/>
    <cellStyle name="20% - Accent1 4 9 2 4 3" xfId="45910" xr:uid="{00000000-0005-0000-0000-0000B1B20000}"/>
    <cellStyle name="20% - Accent1 4 9 2 4 3 2" xfId="45911" xr:uid="{00000000-0005-0000-0000-0000B2B20000}"/>
    <cellStyle name="20% - Accent1 4 9 2 4 4" xfId="45912" xr:uid="{00000000-0005-0000-0000-0000B3B20000}"/>
    <cellStyle name="20% - Accent1 4 9 2 5" xfId="45913" xr:uid="{00000000-0005-0000-0000-0000B4B20000}"/>
    <cellStyle name="20% - Accent1 4 9 2 5 2" xfId="45914" xr:uid="{00000000-0005-0000-0000-0000B5B20000}"/>
    <cellStyle name="20% - Accent1 4 9 2 5 2 2" xfId="45915" xr:uid="{00000000-0005-0000-0000-0000B6B20000}"/>
    <cellStyle name="20% - Accent1 4 9 2 5 3" xfId="45916" xr:uid="{00000000-0005-0000-0000-0000B7B20000}"/>
    <cellStyle name="20% - Accent1 4 9 2 6" xfId="45917" xr:uid="{00000000-0005-0000-0000-0000B8B20000}"/>
    <cellStyle name="20% - Accent1 4 9 2 6 2" xfId="45918" xr:uid="{00000000-0005-0000-0000-0000B9B20000}"/>
    <cellStyle name="20% - Accent1 4 9 2 6 2 2" xfId="45919" xr:uid="{00000000-0005-0000-0000-0000BAB20000}"/>
    <cellStyle name="20% - Accent1 4 9 2 6 3" xfId="45920" xr:uid="{00000000-0005-0000-0000-0000BBB20000}"/>
    <cellStyle name="20% - Accent1 4 9 2 7" xfId="45921" xr:uid="{00000000-0005-0000-0000-0000BCB20000}"/>
    <cellStyle name="20% - Accent1 4 9 2 7 2" xfId="45922" xr:uid="{00000000-0005-0000-0000-0000BDB20000}"/>
    <cellStyle name="20% - Accent1 4 9 2 8" xfId="45923" xr:uid="{00000000-0005-0000-0000-0000BEB20000}"/>
    <cellStyle name="20% - Accent1 4 9 2 8 2" xfId="45924" xr:uid="{00000000-0005-0000-0000-0000BFB20000}"/>
    <cellStyle name="20% - Accent1 4 9 2 9" xfId="45925" xr:uid="{00000000-0005-0000-0000-0000C0B20000}"/>
    <cellStyle name="20% - Accent1 4 9 3" xfId="45926" xr:uid="{00000000-0005-0000-0000-0000C1B20000}"/>
    <cellStyle name="20% - Accent1 4 9 3 2" xfId="45927" xr:uid="{00000000-0005-0000-0000-0000C2B20000}"/>
    <cellStyle name="20% - Accent1 4 9 3 2 2" xfId="45928" xr:uid="{00000000-0005-0000-0000-0000C3B20000}"/>
    <cellStyle name="20% - Accent1 4 9 3 2 2 2" xfId="45929" xr:uid="{00000000-0005-0000-0000-0000C4B20000}"/>
    <cellStyle name="20% - Accent1 4 9 3 2 2 2 2" xfId="45930" xr:uid="{00000000-0005-0000-0000-0000C5B20000}"/>
    <cellStyle name="20% - Accent1 4 9 3 2 2 3" xfId="45931" xr:uid="{00000000-0005-0000-0000-0000C6B20000}"/>
    <cellStyle name="20% - Accent1 4 9 3 2 3" xfId="45932" xr:uid="{00000000-0005-0000-0000-0000C7B20000}"/>
    <cellStyle name="20% - Accent1 4 9 3 2 3 2" xfId="45933" xr:uid="{00000000-0005-0000-0000-0000C8B20000}"/>
    <cellStyle name="20% - Accent1 4 9 3 2 4" xfId="45934" xr:uid="{00000000-0005-0000-0000-0000C9B20000}"/>
    <cellStyle name="20% - Accent1 4 9 3 3" xfId="45935" xr:uid="{00000000-0005-0000-0000-0000CAB20000}"/>
    <cellStyle name="20% - Accent1 4 9 3 3 2" xfId="45936" xr:uid="{00000000-0005-0000-0000-0000CBB20000}"/>
    <cellStyle name="20% - Accent1 4 9 3 3 2 2" xfId="45937" xr:uid="{00000000-0005-0000-0000-0000CCB20000}"/>
    <cellStyle name="20% - Accent1 4 9 3 3 2 2 2" xfId="45938" xr:uid="{00000000-0005-0000-0000-0000CDB20000}"/>
    <cellStyle name="20% - Accent1 4 9 3 3 2 3" xfId="45939" xr:uid="{00000000-0005-0000-0000-0000CEB20000}"/>
    <cellStyle name="20% - Accent1 4 9 3 3 3" xfId="45940" xr:uid="{00000000-0005-0000-0000-0000CFB20000}"/>
    <cellStyle name="20% - Accent1 4 9 3 3 3 2" xfId="45941" xr:uid="{00000000-0005-0000-0000-0000D0B20000}"/>
    <cellStyle name="20% - Accent1 4 9 3 3 4" xfId="45942" xr:uid="{00000000-0005-0000-0000-0000D1B20000}"/>
    <cellStyle name="20% - Accent1 4 9 3 4" xfId="45943" xr:uid="{00000000-0005-0000-0000-0000D2B20000}"/>
    <cellStyle name="20% - Accent1 4 9 3 4 2" xfId="45944" xr:uid="{00000000-0005-0000-0000-0000D3B20000}"/>
    <cellStyle name="20% - Accent1 4 9 3 4 2 2" xfId="45945" xr:uid="{00000000-0005-0000-0000-0000D4B20000}"/>
    <cellStyle name="20% - Accent1 4 9 3 4 2 2 2" xfId="45946" xr:uid="{00000000-0005-0000-0000-0000D5B20000}"/>
    <cellStyle name="20% - Accent1 4 9 3 4 2 3" xfId="45947" xr:uid="{00000000-0005-0000-0000-0000D6B20000}"/>
    <cellStyle name="20% - Accent1 4 9 3 4 3" xfId="45948" xr:uid="{00000000-0005-0000-0000-0000D7B20000}"/>
    <cellStyle name="20% - Accent1 4 9 3 4 3 2" xfId="45949" xr:uid="{00000000-0005-0000-0000-0000D8B20000}"/>
    <cellStyle name="20% - Accent1 4 9 3 4 4" xfId="45950" xr:uid="{00000000-0005-0000-0000-0000D9B20000}"/>
    <cellStyle name="20% - Accent1 4 9 3 5" xfId="45951" xr:uid="{00000000-0005-0000-0000-0000DAB20000}"/>
    <cellStyle name="20% - Accent1 4 9 3 5 2" xfId="45952" xr:uid="{00000000-0005-0000-0000-0000DBB20000}"/>
    <cellStyle name="20% - Accent1 4 9 3 5 2 2" xfId="45953" xr:uid="{00000000-0005-0000-0000-0000DCB20000}"/>
    <cellStyle name="20% - Accent1 4 9 3 5 3" xfId="45954" xr:uid="{00000000-0005-0000-0000-0000DDB20000}"/>
    <cellStyle name="20% - Accent1 4 9 3 6" xfId="45955" xr:uid="{00000000-0005-0000-0000-0000DEB20000}"/>
    <cellStyle name="20% - Accent1 4 9 3 6 2" xfId="45956" xr:uid="{00000000-0005-0000-0000-0000DFB20000}"/>
    <cellStyle name="20% - Accent1 4 9 3 6 2 2" xfId="45957" xr:uid="{00000000-0005-0000-0000-0000E0B20000}"/>
    <cellStyle name="20% - Accent1 4 9 3 6 3" xfId="45958" xr:uid="{00000000-0005-0000-0000-0000E1B20000}"/>
    <cellStyle name="20% - Accent1 4 9 3 7" xfId="45959" xr:uid="{00000000-0005-0000-0000-0000E2B20000}"/>
    <cellStyle name="20% - Accent1 4 9 3 7 2" xfId="45960" xr:uid="{00000000-0005-0000-0000-0000E3B20000}"/>
    <cellStyle name="20% - Accent1 4 9 3 8" xfId="45961" xr:uid="{00000000-0005-0000-0000-0000E4B20000}"/>
    <cellStyle name="20% - Accent1 4 9 3 8 2" xfId="45962" xr:uid="{00000000-0005-0000-0000-0000E5B20000}"/>
    <cellStyle name="20% - Accent1 4 9 3 9" xfId="45963" xr:uid="{00000000-0005-0000-0000-0000E6B20000}"/>
    <cellStyle name="20% - Accent1 4 9 4" xfId="45964" xr:uid="{00000000-0005-0000-0000-0000E7B20000}"/>
    <cellStyle name="20% - Accent1 4 9 4 2" xfId="45965" xr:uid="{00000000-0005-0000-0000-0000E8B20000}"/>
    <cellStyle name="20% - Accent1 4 9 4 2 2" xfId="45966" xr:uid="{00000000-0005-0000-0000-0000E9B20000}"/>
    <cellStyle name="20% - Accent1 4 9 4 2 2 2" xfId="45967" xr:uid="{00000000-0005-0000-0000-0000EAB20000}"/>
    <cellStyle name="20% - Accent1 4 9 4 2 3" xfId="45968" xr:uid="{00000000-0005-0000-0000-0000EBB20000}"/>
    <cellStyle name="20% - Accent1 4 9 4 3" xfId="45969" xr:uid="{00000000-0005-0000-0000-0000ECB20000}"/>
    <cellStyle name="20% - Accent1 4 9 4 3 2" xfId="45970" xr:uid="{00000000-0005-0000-0000-0000EDB20000}"/>
    <cellStyle name="20% - Accent1 4 9 4 4" xfId="45971" xr:uid="{00000000-0005-0000-0000-0000EEB20000}"/>
    <cellStyle name="20% - Accent1 4 9 5" xfId="45972" xr:uid="{00000000-0005-0000-0000-0000EFB20000}"/>
    <cellStyle name="20% - Accent1 4 9 5 2" xfId="45973" xr:uid="{00000000-0005-0000-0000-0000F0B20000}"/>
    <cellStyle name="20% - Accent1 4 9 5 2 2" xfId="45974" xr:uid="{00000000-0005-0000-0000-0000F1B20000}"/>
    <cellStyle name="20% - Accent1 4 9 5 2 2 2" xfId="45975" xr:uid="{00000000-0005-0000-0000-0000F2B20000}"/>
    <cellStyle name="20% - Accent1 4 9 5 2 3" xfId="45976" xr:uid="{00000000-0005-0000-0000-0000F3B20000}"/>
    <cellStyle name="20% - Accent1 4 9 5 3" xfId="45977" xr:uid="{00000000-0005-0000-0000-0000F4B20000}"/>
    <cellStyle name="20% - Accent1 4 9 5 3 2" xfId="45978" xr:uid="{00000000-0005-0000-0000-0000F5B20000}"/>
    <cellStyle name="20% - Accent1 4 9 5 4" xfId="45979" xr:uid="{00000000-0005-0000-0000-0000F6B20000}"/>
    <cellStyle name="20% - Accent1 4 9 6" xfId="45980" xr:uid="{00000000-0005-0000-0000-0000F7B20000}"/>
    <cellStyle name="20% - Accent1 4 9 6 2" xfId="45981" xr:uid="{00000000-0005-0000-0000-0000F8B20000}"/>
    <cellStyle name="20% - Accent1 4 9 6 2 2" xfId="45982" xr:uid="{00000000-0005-0000-0000-0000F9B20000}"/>
    <cellStyle name="20% - Accent1 4 9 6 2 2 2" xfId="45983" xr:uid="{00000000-0005-0000-0000-0000FAB20000}"/>
    <cellStyle name="20% - Accent1 4 9 6 2 3" xfId="45984" xr:uid="{00000000-0005-0000-0000-0000FBB20000}"/>
    <cellStyle name="20% - Accent1 4 9 6 3" xfId="45985" xr:uid="{00000000-0005-0000-0000-0000FCB20000}"/>
    <cellStyle name="20% - Accent1 4 9 6 3 2" xfId="45986" xr:uid="{00000000-0005-0000-0000-0000FDB20000}"/>
    <cellStyle name="20% - Accent1 4 9 6 4" xfId="45987" xr:uid="{00000000-0005-0000-0000-0000FEB20000}"/>
    <cellStyle name="20% - Accent1 4 9 7" xfId="45988" xr:uid="{00000000-0005-0000-0000-0000FFB20000}"/>
    <cellStyle name="20% - Accent1 4 9 7 2" xfId="45989" xr:uid="{00000000-0005-0000-0000-000000B30000}"/>
    <cellStyle name="20% - Accent1 4 9 7 2 2" xfId="45990" xr:uid="{00000000-0005-0000-0000-000001B30000}"/>
    <cellStyle name="20% - Accent1 4 9 7 3" xfId="45991" xr:uid="{00000000-0005-0000-0000-000002B30000}"/>
    <cellStyle name="20% - Accent1 4 9 8" xfId="45992" xr:uid="{00000000-0005-0000-0000-000003B30000}"/>
    <cellStyle name="20% - Accent1 4 9 8 2" xfId="45993" xr:uid="{00000000-0005-0000-0000-000004B30000}"/>
    <cellStyle name="20% - Accent1 4 9 8 2 2" xfId="45994" xr:uid="{00000000-0005-0000-0000-000005B30000}"/>
    <cellStyle name="20% - Accent1 4 9 8 3" xfId="45995" xr:uid="{00000000-0005-0000-0000-000006B30000}"/>
    <cellStyle name="20% - Accent1 4 9 9" xfId="45996" xr:uid="{00000000-0005-0000-0000-000007B30000}"/>
    <cellStyle name="20% - Accent1 4 9 9 2" xfId="45997" xr:uid="{00000000-0005-0000-0000-000008B30000}"/>
    <cellStyle name="20% - Accent1 5" xfId="45998" xr:uid="{00000000-0005-0000-0000-000009B30000}"/>
    <cellStyle name="20% - Accent1 5 10" xfId="45999" xr:uid="{00000000-0005-0000-0000-00000AB30000}"/>
    <cellStyle name="20% - Accent1 5 10 2" xfId="46000" xr:uid="{00000000-0005-0000-0000-00000BB30000}"/>
    <cellStyle name="20% - Accent1 5 10 2 2" xfId="46001" xr:uid="{00000000-0005-0000-0000-00000CB30000}"/>
    <cellStyle name="20% - Accent1 5 10 2 2 2" xfId="46002" xr:uid="{00000000-0005-0000-0000-00000DB30000}"/>
    <cellStyle name="20% - Accent1 5 10 2 3" xfId="46003" xr:uid="{00000000-0005-0000-0000-00000EB30000}"/>
    <cellStyle name="20% - Accent1 5 10 3" xfId="46004" xr:uid="{00000000-0005-0000-0000-00000FB30000}"/>
    <cellStyle name="20% - Accent1 5 10 3 2" xfId="46005" xr:uid="{00000000-0005-0000-0000-000010B30000}"/>
    <cellStyle name="20% - Accent1 5 10 4" xfId="46006" xr:uid="{00000000-0005-0000-0000-000011B30000}"/>
    <cellStyle name="20% - Accent1 5 11" xfId="46007" xr:uid="{00000000-0005-0000-0000-000012B30000}"/>
    <cellStyle name="20% - Accent1 5 11 2" xfId="46008" xr:uid="{00000000-0005-0000-0000-000013B30000}"/>
    <cellStyle name="20% - Accent1 5 11 2 2" xfId="46009" xr:uid="{00000000-0005-0000-0000-000014B30000}"/>
    <cellStyle name="20% - Accent1 5 11 2 2 2" xfId="46010" xr:uid="{00000000-0005-0000-0000-000015B30000}"/>
    <cellStyle name="20% - Accent1 5 11 2 3" xfId="46011" xr:uid="{00000000-0005-0000-0000-000016B30000}"/>
    <cellStyle name="20% - Accent1 5 11 3" xfId="46012" xr:uid="{00000000-0005-0000-0000-000017B30000}"/>
    <cellStyle name="20% - Accent1 5 11 3 2" xfId="46013" xr:uid="{00000000-0005-0000-0000-000018B30000}"/>
    <cellStyle name="20% - Accent1 5 11 4" xfId="46014" xr:uid="{00000000-0005-0000-0000-000019B30000}"/>
    <cellStyle name="20% - Accent1 5 12" xfId="46015" xr:uid="{00000000-0005-0000-0000-00001AB30000}"/>
    <cellStyle name="20% - Accent1 5 12 2" xfId="46016" xr:uid="{00000000-0005-0000-0000-00001BB30000}"/>
    <cellStyle name="20% - Accent1 5 12 2 2" xfId="46017" xr:uid="{00000000-0005-0000-0000-00001CB30000}"/>
    <cellStyle name="20% - Accent1 5 12 3" xfId="46018" xr:uid="{00000000-0005-0000-0000-00001DB30000}"/>
    <cellStyle name="20% - Accent1 5 13" xfId="46019" xr:uid="{00000000-0005-0000-0000-00001EB30000}"/>
    <cellStyle name="20% - Accent1 5 13 2" xfId="46020" xr:uid="{00000000-0005-0000-0000-00001FB30000}"/>
    <cellStyle name="20% - Accent1 5 13 2 2" xfId="46021" xr:uid="{00000000-0005-0000-0000-000020B30000}"/>
    <cellStyle name="20% - Accent1 5 13 3" xfId="46022" xr:uid="{00000000-0005-0000-0000-000021B30000}"/>
    <cellStyle name="20% - Accent1 5 14" xfId="46023" xr:uid="{00000000-0005-0000-0000-000022B30000}"/>
    <cellStyle name="20% - Accent1 5 14 2" xfId="46024" xr:uid="{00000000-0005-0000-0000-000023B30000}"/>
    <cellStyle name="20% - Accent1 5 15" xfId="46025" xr:uid="{00000000-0005-0000-0000-000024B30000}"/>
    <cellStyle name="20% - Accent1 5 15 2" xfId="46026" xr:uid="{00000000-0005-0000-0000-000025B30000}"/>
    <cellStyle name="20% - Accent1 5 16" xfId="46027" xr:uid="{00000000-0005-0000-0000-000026B30000}"/>
    <cellStyle name="20% - Accent1 5 2" xfId="46028" xr:uid="{00000000-0005-0000-0000-000027B30000}"/>
    <cellStyle name="20% - Accent1 5 2 10" xfId="46029" xr:uid="{00000000-0005-0000-0000-000028B30000}"/>
    <cellStyle name="20% - Accent1 5 2 10 2" xfId="46030" xr:uid="{00000000-0005-0000-0000-000029B30000}"/>
    <cellStyle name="20% - Accent1 5 2 10 2 2" xfId="46031" xr:uid="{00000000-0005-0000-0000-00002AB30000}"/>
    <cellStyle name="20% - Accent1 5 2 10 2 2 2" xfId="46032" xr:uid="{00000000-0005-0000-0000-00002BB30000}"/>
    <cellStyle name="20% - Accent1 5 2 10 2 3" xfId="46033" xr:uid="{00000000-0005-0000-0000-00002CB30000}"/>
    <cellStyle name="20% - Accent1 5 2 10 3" xfId="46034" xr:uid="{00000000-0005-0000-0000-00002DB30000}"/>
    <cellStyle name="20% - Accent1 5 2 10 3 2" xfId="46035" xr:uid="{00000000-0005-0000-0000-00002EB30000}"/>
    <cellStyle name="20% - Accent1 5 2 10 4" xfId="46036" xr:uid="{00000000-0005-0000-0000-00002FB30000}"/>
    <cellStyle name="20% - Accent1 5 2 11" xfId="46037" xr:uid="{00000000-0005-0000-0000-000030B30000}"/>
    <cellStyle name="20% - Accent1 5 2 11 2" xfId="46038" xr:uid="{00000000-0005-0000-0000-000031B30000}"/>
    <cellStyle name="20% - Accent1 5 2 11 2 2" xfId="46039" xr:uid="{00000000-0005-0000-0000-000032B30000}"/>
    <cellStyle name="20% - Accent1 5 2 11 3" xfId="46040" xr:uid="{00000000-0005-0000-0000-000033B30000}"/>
    <cellStyle name="20% - Accent1 5 2 12" xfId="46041" xr:uid="{00000000-0005-0000-0000-000034B30000}"/>
    <cellStyle name="20% - Accent1 5 2 12 2" xfId="46042" xr:uid="{00000000-0005-0000-0000-000035B30000}"/>
    <cellStyle name="20% - Accent1 5 2 12 2 2" xfId="46043" xr:uid="{00000000-0005-0000-0000-000036B30000}"/>
    <cellStyle name="20% - Accent1 5 2 12 3" xfId="46044" xr:uid="{00000000-0005-0000-0000-000037B30000}"/>
    <cellStyle name="20% - Accent1 5 2 13" xfId="46045" xr:uid="{00000000-0005-0000-0000-000038B30000}"/>
    <cellStyle name="20% - Accent1 5 2 13 2" xfId="46046" xr:uid="{00000000-0005-0000-0000-000039B30000}"/>
    <cellStyle name="20% - Accent1 5 2 14" xfId="46047" xr:uid="{00000000-0005-0000-0000-00003AB30000}"/>
    <cellStyle name="20% - Accent1 5 2 14 2" xfId="46048" xr:uid="{00000000-0005-0000-0000-00003BB30000}"/>
    <cellStyle name="20% - Accent1 5 2 15" xfId="46049" xr:uid="{00000000-0005-0000-0000-00003CB30000}"/>
    <cellStyle name="20% - Accent1 5 2 2" xfId="46050" xr:uid="{00000000-0005-0000-0000-00003DB30000}"/>
    <cellStyle name="20% - Accent1 5 2 2 10" xfId="46051" xr:uid="{00000000-0005-0000-0000-00003EB30000}"/>
    <cellStyle name="20% - Accent1 5 2 2 10 2" xfId="46052" xr:uid="{00000000-0005-0000-0000-00003FB30000}"/>
    <cellStyle name="20% - Accent1 5 2 2 10 2 2" xfId="46053" xr:uid="{00000000-0005-0000-0000-000040B30000}"/>
    <cellStyle name="20% - Accent1 5 2 2 10 3" xfId="46054" xr:uid="{00000000-0005-0000-0000-000041B30000}"/>
    <cellStyle name="20% - Accent1 5 2 2 11" xfId="46055" xr:uid="{00000000-0005-0000-0000-000042B30000}"/>
    <cellStyle name="20% - Accent1 5 2 2 11 2" xfId="46056" xr:uid="{00000000-0005-0000-0000-000043B30000}"/>
    <cellStyle name="20% - Accent1 5 2 2 11 2 2" xfId="46057" xr:uid="{00000000-0005-0000-0000-000044B30000}"/>
    <cellStyle name="20% - Accent1 5 2 2 11 3" xfId="46058" xr:uid="{00000000-0005-0000-0000-000045B30000}"/>
    <cellStyle name="20% - Accent1 5 2 2 12" xfId="46059" xr:uid="{00000000-0005-0000-0000-000046B30000}"/>
    <cellStyle name="20% - Accent1 5 2 2 12 2" xfId="46060" xr:uid="{00000000-0005-0000-0000-000047B30000}"/>
    <cellStyle name="20% - Accent1 5 2 2 13" xfId="46061" xr:uid="{00000000-0005-0000-0000-000048B30000}"/>
    <cellStyle name="20% - Accent1 5 2 2 13 2" xfId="46062" xr:uid="{00000000-0005-0000-0000-000049B30000}"/>
    <cellStyle name="20% - Accent1 5 2 2 14" xfId="46063" xr:uid="{00000000-0005-0000-0000-00004AB30000}"/>
    <cellStyle name="20% - Accent1 5 2 2 2" xfId="46064" xr:uid="{00000000-0005-0000-0000-00004BB30000}"/>
    <cellStyle name="20% - Accent1 5 2 2 2 10" xfId="46065" xr:uid="{00000000-0005-0000-0000-00004CB30000}"/>
    <cellStyle name="20% - Accent1 5 2 2 2 10 2" xfId="46066" xr:uid="{00000000-0005-0000-0000-00004DB30000}"/>
    <cellStyle name="20% - Accent1 5 2 2 2 11" xfId="46067" xr:uid="{00000000-0005-0000-0000-00004EB30000}"/>
    <cellStyle name="20% - Accent1 5 2 2 2 2" xfId="46068" xr:uid="{00000000-0005-0000-0000-00004FB30000}"/>
    <cellStyle name="20% - Accent1 5 2 2 2 2 2" xfId="46069" xr:uid="{00000000-0005-0000-0000-000050B30000}"/>
    <cellStyle name="20% - Accent1 5 2 2 2 2 2 2" xfId="46070" xr:uid="{00000000-0005-0000-0000-000051B30000}"/>
    <cellStyle name="20% - Accent1 5 2 2 2 2 2 2 2" xfId="46071" xr:uid="{00000000-0005-0000-0000-000052B30000}"/>
    <cellStyle name="20% - Accent1 5 2 2 2 2 2 2 2 2" xfId="46072" xr:uid="{00000000-0005-0000-0000-000053B30000}"/>
    <cellStyle name="20% - Accent1 5 2 2 2 2 2 2 3" xfId="46073" xr:uid="{00000000-0005-0000-0000-000054B30000}"/>
    <cellStyle name="20% - Accent1 5 2 2 2 2 2 3" xfId="46074" xr:uid="{00000000-0005-0000-0000-000055B30000}"/>
    <cellStyle name="20% - Accent1 5 2 2 2 2 2 3 2" xfId="46075" xr:uid="{00000000-0005-0000-0000-000056B30000}"/>
    <cellStyle name="20% - Accent1 5 2 2 2 2 2 4" xfId="46076" xr:uid="{00000000-0005-0000-0000-000057B30000}"/>
    <cellStyle name="20% - Accent1 5 2 2 2 2 3" xfId="46077" xr:uid="{00000000-0005-0000-0000-000058B30000}"/>
    <cellStyle name="20% - Accent1 5 2 2 2 2 3 2" xfId="46078" xr:uid="{00000000-0005-0000-0000-000059B30000}"/>
    <cellStyle name="20% - Accent1 5 2 2 2 2 3 2 2" xfId="46079" xr:uid="{00000000-0005-0000-0000-00005AB30000}"/>
    <cellStyle name="20% - Accent1 5 2 2 2 2 3 2 2 2" xfId="46080" xr:uid="{00000000-0005-0000-0000-00005BB30000}"/>
    <cellStyle name="20% - Accent1 5 2 2 2 2 3 2 3" xfId="46081" xr:uid="{00000000-0005-0000-0000-00005CB30000}"/>
    <cellStyle name="20% - Accent1 5 2 2 2 2 3 3" xfId="46082" xr:uid="{00000000-0005-0000-0000-00005DB30000}"/>
    <cellStyle name="20% - Accent1 5 2 2 2 2 3 3 2" xfId="46083" xr:uid="{00000000-0005-0000-0000-00005EB30000}"/>
    <cellStyle name="20% - Accent1 5 2 2 2 2 3 4" xfId="46084" xr:uid="{00000000-0005-0000-0000-00005FB30000}"/>
    <cellStyle name="20% - Accent1 5 2 2 2 2 4" xfId="46085" xr:uid="{00000000-0005-0000-0000-000060B30000}"/>
    <cellStyle name="20% - Accent1 5 2 2 2 2 4 2" xfId="46086" xr:uid="{00000000-0005-0000-0000-000061B30000}"/>
    <cellStyle name="20% - Accent1 5 2 2 2 2 4 2 2" xfId="46087" xr:uid="{00000000-0005-0000-0000-000062B30000}"/>
    <cellStyle name="20% - Accent1 5 2 2 2 2 4 2 2 2" xfId="46088" xr:uid="{00000000-0005-0000-0000-000063B30000}"/>
    <cellStyle name="20% - Accent1 5 2 2 2 2 4 2 3" xfId="46089" xr:uid="{00000000-0005-0000-0000-000064B30000}"/>
    <cellStyle name="20% - Accent1 5 2 2 2 2 4 3" xfId="46090" xr:uid="{00000000-0005-0000-0000-000065B30000}"/>
    <cellStyle name="20% - Accent1 5 2 2 2 2 4 3 2" xfId="46091" xr:uid="{00000000-0005-0000-0000-000066B30000}"/>
    <cellStyle name="20% - Accent1 5 2 2 2 2 4 4" xfId="46092" xr:uid="{00000000-0005-0000-0000-000067B30000}"/>
    <cellStyle name="20% - Accent1 5 2 2 2 2 5" xfId="46093" xr:uid="{00000000-0005-0000-0000-000068B30000}"/>
    <cellStyle name="20% - Accent1 5 2 2 2 2 5 2" xfId="46094" xr:uid="{00000000-0005-0000-0000-000069B30000}"/>
    <cellStyle name="20% - Accent1 5 2 2 2 2 5 2 2" xfId="46095" xr:uid="{00000000-0005-0000-0000-00006AB30000}"/>
    <cellStyle name="20% - Accent1 5 2 2 2 2 5 3" xfId="46096" xr:uid="{00000000-0005-0000-0000-00006BB30000}"/>
    <cellStyle name="20% - Accent1 5 2 2 2 2 6" xfId="46097" xr:uid="{00000000-0005-0000-0000-00006CB30000}"/>
    <cellStyle name="20% - Accent1 5 2 2 2 2 6 2" xfId="46098" xr:uid="{00000000-0005-0000-0000-00006DB30000}"/>
    <cellStyle name="20% - Accent1 5 2 2 2 2 6 2 2" xfId="46099" xr:uid="{00000000-0005-0000-0000-00006EB30000}"/>
    <cellStyle name="20% - Accent1 5 2 2 2 2 6 3" xfId="46100" xr:uid="{00000000-0005-0000-0000-00006FB30000}"/>
    <cellStyle name="20% - Accent1 5 2 2 2 2 7" xfId="46101" xr:uid="{00000000-0005-0000-0000-000070B30000}"/>
    <cellStyle name="20% - Accent1 5 2 2 2 2 7 2" xfId="46102" xr:uid="{00000000-0005-0000-0000-000071B30000}"/>
    <cellStyle name="20% - Accent1 5 2 2 2 2 8" xfId="46103" xr:uid="{00000000-0005-0000-0000-000072B30000}"/>
    <cellStyle name="20% - Accent1 5 2 2 2 2 8 2" xfId="46104" xr:uid="{00000000-0005-0000-0000-000073B30000}"/>
    <cellStyle name="20% - Accent1 5 2 2 2 2 9" xfId="46105" xr:uid="{00000000-0005-0000-0000-000074B30000}"/>
    <cellStyle name="20% - Accent1 5 2 2 2 3" xfId="46106" xr:uid="{00000000-0005-0000-0000-000075B30000}"/>
    <cellStyle name="20% - Accent1 5 2 2 2 3 2" xfId="46107" xr:uid="{00000000-0005-0000-0000-000076B30000}"/>
    <cellStyle name="20% - Accent1 5 2 2 2 3 2 2" xfId="46108" xr:uid="{00000000-0005-0000-0000-000077B30000}"/>
    <cellStyle name="20% - Accent1 5 2 2 2 3 2 2 2" xfId="46109" xr:uid="{00000000-0005-0000-0000-000078B30000}"/>
    <cellStyle name="20% - Accent1 5 2 2 2 3 2 2 2 2" xfId="46110" xr:uid="{00000000-0005-0000-0000-000079B30000}"/>
    <cellStyle name="20% - Accent1 5 2 2 2 3 2 2 3" xfId="46111" xr:uid="{00000000-0005-0000-0000-00007AB30000}"/>
    <cellStyle name="20% - Accent1 5 2 2 2 3 2 3" xfId="46112" xr:uid="{00000000-0005-0000-0000-00007BB30000}"/>
    <cellStyle name="20% - Accent1 5 2 2 2 3 2 3 2" xfId="46113" xr:uid="{00000000-0005-0000-0000-00007CB30000}"/>
    <cellStyle name="20% - Accent1 5 2 2 2 3 2 4" xfId="46114" xr:uid="{00000000-0005-0000-0000-00007DB30000}"/>
    <cellStyle name="20% - Accent1 5 2 2 2 3 3" xfId="46115" xr:uid="{00000000-0005-0000-0000-00007EB30000}"/>
    <cellStyle name="20% - Accent1 5 2 2 2 3 3 2" xfId="46116" xr:uid="{00000000-0005-0000-0000-00007FB30000}"/>
    <cellStyle name="20% - Accent1 5 2 2 2 3 3 2 2" xfId="46117" xr:uid="{00000000-0005-0000-0000-000080B30000}"/>
    <cellStyle name="20% - Accent1 5 2 2 2 3 3 2 2 2" xfId="46118" xr:uid="{00000000-0005-0000-0000-000081B30000}"/>
    <cellStyle name="20% - Accent1 5 2 2 2 3 3 2 3" xfId="46119" xr:uid="{00000000-0005-0000-0000-000082B30000}"/>
    <cellStyle name="20% - Accent1 5 2 2 2 3 3 3" xfId="46120" xr:uid="{00000000-0005-0000-0000-000083B30000}"/>
    <cellStyle name="20% - Accent1 5 2 2 2 3 3 3 2" xfId="46121" xr:uid="{00000000-0005-0000-0000-000084B30000}"/>
    <cellStyle name="20% - Accent1 5 2 2 2 3 3 4" xfId="46122" xr:uid="{00000000-0005-0000-0000-000085B30000}"/>
    <cellStyle name="20% - Accent1 5 2 2 2 3 4" xfId="46123" xr:uid="{00000000-0005-0000-0000-000086B30000}"/>
    <cellStyle name="20% - Accent1 5 2 2 2 3 4 2" xfId="46124" xr:uid="{00000000-0005-0000-0000-000087B30000}"/>
    <cellStyle name="20% - Accent1 5 2 2 2 3 4 2 2" xfId="46125" xr:uid="{00000000-0005-0000-0000-000088B30000}"/>
    <cellStyle name="20% - Accent1 5 2 2 2 3 4 2 2 2" xfId="46126" xr:uid="{00000000-0005-0000-0000-000089B30000}"/>
    <cellStyle name="20% - Accent1 5 2 2 2 3 4 2 3" xfId="46127" xr:uid="{00000000-0005-0000-0000-00008AB30000}"/>
    <cellStyle name="20% - Accent1 5 2 2 2 3 4 3" xfId="46128" xr:uid="{00000000-0005-0000-0000-00008BB30000}"/>
    <cellStyle name="20% - Accent1 5 2 2 2 3 4 3 2" xfId="46129" xr:uid="{00000000-0005-0000-0000-00008CB30000}"/>
    <cellStyle name="20% - Accent1 5 2 2 2 3 4 4" xfId="46130" xr:uid="{00000000-0005-0000-0000-00008DB30000}"/>
    <cellStyle name="20% - Accent1 5 2 2 2 3 5" xfId="46131" xr:uid="{00000000-0005-0000-0000-00008EB30000}"/>
    <cellStyle name="20% - Accent1 5 2 2 2 3 5 2" xfId="46132" xr:uid="{00000000-0005-0000-0000-00008FB30000}"/>
    <cellStyle name="20% - Accent1 5 2 2 2 3 5 2 2" xfId="46133" xr:uid="{00000000-0005-0000-0000-000090B30000}"/>
    <cellStyle name="20% - Accent1 5 2 2 2 3 5 3" xfId="46134" xr:uid="{00000000-0005-0000-0000-000091B30000}"/>
    <cellStyle name="20% - Accent1 5 2 2 2 3 6" xfId="46135" xr:uid="{00000000-0005-0000-0000-000092B30000}"/>
    <cellStyle name="20% - Accent1 5 2 2 2 3 6 2" xfId="46136" xr:uid="{00000000-0005-0000-0000-000093B30000}"/>
    <cellStyle name="20% - Accent1 5 2 2 2 3 6 2 2" xfId="46137" xr:uid="{00000000-0005-0000-0000-000094B30000}"/>
    <cellStyle name="20% - Accent1 5 2 2 2 3 6 3" xfId="46138" xr:uid="{00000000-0005-0000-0000-000095B30000}"/>
    <cellStyle name="20% - Accent1 5 2 2 2 3 7" xfId="46139" xr:uid="{00000000-0005-0000-0000-000096B30000}"/>
    <cellStyle name="20% - Accent1 5 2 2 2 3 7 2" xfId="46140" xr:uid="{00000000-0005-0000-0000-000097B30000}"/>
    <cellStyle name="20% - Accent1 5 2 2 2 3 8" xfId="46141" xr:uid="{00000000-0005-0000-0000-000098B30000}"/>
    <cellStyle name="20% - Accent1 5 2 2 2 3 8 2" xfId="46142" xr:uid="{00000000-0005-0000-0000-000099B30000}"/>
    <cellStyle name="20% - Accent1 5 2 2 2 3 9" xfId="46143" xr:uid="{00000000-0005-0000-0000-00009AB30000}"/>
    <cellStyle name="20% - Accent1 5 2 2 2 4" xfId="46144" xr:uid="{00000000-0005-0000-0000-00009BB30000}"/>
    <cellStyle name="20% - Accent1 5 2 2 2 4 2" xfId="46145" xr:uid="{00000000-0005-0000-0000-00009CB30000}"/>
    <cellStyle name="20% - Accent1 5 2 2 2 4 2 2" xfId="46146" xr:uid="{00000000-0005-0000-0000-00009DB30000}"/>
    <cellStyle name="20% - Accent1 5 2 2 2 4 2 2 2" xfId="46147" xr:uid="{00000000-0005-0000-0000-00009EB30000}"/>
    <cellStyle name="20% - Accent1 5 2 2 2 4 2 3" xfId="46148" xr:uid="{00000000-0005-0000-0000-00009FB30000}"/>
    <cellStyle name="20% - Accent1 5 2 2 2 4 3" xfId="46149" xr:uid="{00000000-0005-0000-0000-0000A0B30000}"/>
    <cellStyle name="20% - Accent1 5 2 2 2 4 3 2" xfId="46150" xr:uid="{00000000-0005-0000-0000-0000A1B30000}"/>
    <cellStyle name="20% - Accent1 5 2 2 2 4 4" xfId="46151" xr:uid="{00000000-0005-0000-0000-0000A2B30000}"/>
    <cellStyle name="20% - Accent1 5 2 2 2 5" xfId="46152" xr:uid="{00000000-0005-0000-0000-0000A3B30000}"/>
    <cellStyle name="20% - Accent1 5 2 2 2 5 2" xfId="46153" xr:uid="{00000000-0005-0000-0000-0000A4B30000}"/>
    <cellStyle name="20% - Accent1 5 2 2 2 5 2 2" xfId="46154" xr:uid="{00000000-0005-0000-0000-0000A5B30000}"/>
    <cellStyle name="20% - Accent1 5 2 2 2 5 2 2 2" xfId="46155" xr:uid="{00000000-0005-0000-0000-0000A6B30000}"/>
    <cellStyle name="20% - Accent1 5 2 2 2 5 2 3" xfId="46156" xr:uid="{00000000-0005-0000-0000-0000A7B30000}"/>
    <cellStyle name="20% - Accent1 5 2 2 2 5 3" xfId="46157" xr:uid="{00000000-0005-0000-0000-0000A8B30000}"/>
    <cellStyle name="20% - Accent1 5 2 2 2 5 3 2" xfId="46158" xr:uid="{00000000-0005-0000-0000-0000A9B30000}"/>
    <cellStyle name="20% - Accent1 5 2 2 2 5 4" xfId="46159" xr:uid="{00000000-0005-0000-0000-0000AAB30000}"/>
    <cellStyle name="20% - Accent1 5 2 2 2 6" xfId="46160" xr:uid="{00000000-0005-0000-0000-0000ABB30000}"/>
    <cellStyle name="20% - Accent1 5 2 2 2 6 2" xfId="46161" xr:uid="{00000000-0005-0000-0000-0000ACB30000}"/>
    <cellStyle name="20% - Accent1 5 2 2 2 6 2 2" xfId="46162" xr:uid="{00000000-0005-0000-0000-0000ADB30000}"/>
    <cellStyle name="20% - Accent1 5 2 2 2 6 2 2 2" xfId="46163" xr:uid="{00000000-0005-0000-0000-0000AEB30000}"/>
    <cellStyle name="20% - Accent1 5 2 2 2 6 2 3" xfId="46164" xr:uid="{00000000-0005-0000-0000-0000AFB30000}"/>
    <cellStyle name="20% - Accent1 5 2 2 2 6 3" xfId="46165" xr:uid="{00000000-0005-0000-0000-0000B0B30000}"/>
    <cellStyle name="20% - Accent1 5 2 2 2 6 3 2" xfId="46166" xr:uid="{00000000-0005-0000-0000-0000B1B30000}"/>
    <cellStyle name="20% - Accent1 5 2 2 2 6 4" xfId="46167" xr:uid="{00000000-0005-0000-0000-0000B2B30000}"/>
    <cellStyle name="20% - Accent1 5 2 2 2 7" xfId="46168" xr:uid="{00000000-0005-0000-0000-0000B3B30000}"/>
    <cellStyle name="20% - Accent1 5 2 2 2 7 2" xfId="46169" xr:uid="{00000000-0005-0000-0000-0000B4B30000}"/>
    <cellStyle name="20% - Accent1 5 2 2 2 7 2 2" xfId="46170" xr:uid="{00000000-0005-0000-0000-0000B5B30000}"/>
    <cellStyle name="20% - Accent1 5 2 2 2 7 3" xfId="46171" xr:uid="{00000000-0005-0000-0000-0000B6B30000}"/>
    <cellStyle name="20% - Accent1 5 2 2 2 8" xfId="46172" xr:uid="{00000000-0005-0000-0000-0000B7B30000}"/>
    <cellStyle name="20% - Accent1 5 2 2 2 8 2" xfId="46173" xr:uid="{00000000-0005-0000-0000-0000B8B30000}"/>
    <cellStyle name="20% - Accent1 5 2 2 2 8 2 2" xfId="46174" xr:uid="{00000000-0005-0000-0000-0000B9B30000}"/>
    <cellStyle name="20% - Accent1 5 2 2 2 8 3" xfId="46175" xr:uid="{00000000-0005-0000-0000-0000BAB30000}"/>
    <cellStyle name="20% - Accent1 5 2 2 2 9" xfId="46176" xr:uid="{00000000-0005-0000-0000-0000BBB30000}"/>
    <cellStyle name="20% - Accent1 5 2 2 2 9 2" xfId="46177" xr:uid="{00000000-0005-0000-0000-0000BCB30000}"/>
    <cellStyle name="20% - Accent1 5 2 2 3" xfId="46178" xr:uid="{00000000-0005-0000-0000-0000BDB30000}"/>
    <cellStyle name="20% - Accent1 5 2 2 3 10" xfId="46179" xr:uid="{00000000-0005-0000-0000-0000BEB30000}"/>
    <cellStyle name="20% - Accent1 5 2 2 3 10 2" xfId="46180" xr:uid="{00000000-0005-0000-0000-0000BFB30000}"/>
    <cellStyle name="20% - Accent1 5 2 2 3 11" xfId="46181" xr:uid="{00000000-0005-0000-0000-0000C0B30000}"/>
    <cellStyle name="20% - Accent1 5 2 2 3 2" xfId="46182" xr:uid="{00000000-0005-0000-0000-0000C1B30000}"/>
    <cellStyle name="20% - Accent1 5 2 2 3 2 2" xfId="46183" xr:uid="{00000000-0005-0000-0000-0000C2B30000}"/>
    <cellStyle name="20% - Accent1 5 2 2 3 2 2 2" xfId="46184" xr:uid="{00000000-0005-0000-0000-0000C3B30000}"/>
    <cellStyle name="20% - Accent1 5 2 2 3 2 2 2 2" xfId="46185" xr:uid="{00000000-0005-0000-0000-0000C4B30000}"/>
    <cellStyle name="20% - Accent1 5 2 2 3 2 2 2 2 2" xfId="46186" xr:uid="{00000000-0005-0000-0000-0000C5B30000}"/>
    <cellStyle name="20% - Accent1 5 2 2 3 2 2 2 3" xfId="46187" xr:uid="{00000000-0005-0000-0000-0000C6B30000}"/>
    <cellStyle name="20% - Accent1 5 2 2 3 2 2 3" xfId="46188" xr:uid="{00000000-0005-0000-0000-0000C7B30000}"/>
    <cellStyle name="20% - Accent1 5 2 2 3 2 2 3 2" xfId="46189" xr:uid="{00000000-0005-0000-0000-0000C8B30000}"/>
    <cellStyle name="20% - Accent1 5 2 2 3 2 2 4" xfId="46190" xr:uid="{00000000-0005-0000-0000-0000C9B30000}"/>
    <cellStyle name="20% - Accent1 5 2 2 3 2 3" xfId="46191" xr:uid="{00000000-0005-0000-0000-0000CAB30000}"/>
    <cellStyle name="20% - Accent1 5 2 2 3 2 3 2" xfId="46192" xr:uid="{00000000-0005-0000-0000-0000CBB30000}"/>
    <cellStyle name="20% - Accent1 5 2 2 3 2 3 2 2" xfId="46193" xr:uid="{00000000-0005-0000-0000-0000CCB30000}"/>
    <cellStyle name="20% - Accent1 5 2 2 3 2 3 2 2 2" xfId="46194" xr:uid="{00000000-0005-0000-0000-0000CDB30000}"/>
    <cellStyle name="20% - Accent1 5 2 2 3 2 3 2 3" xfId="46195" xr:uid="{00000000-0005-0000-0000-0000CEB30000}"/>
    <cellStyle name="20% - Accent1 5 2 2 3 2 3 3" xfId="46196" xr:uid="{00000000-0005-0000-0000-0000CFB30000}"/>
    <cellStyle name="20% - Accent1 5 2 2 3 2 3 3 2" xfId="46197" xr:uid="{00000000-0005-0000-0000-0000D0B30000}"/>
    <cellStyle name="20% - Accent1 5 2 2 3 2 3 4" xfId="46198" xr:uid="{00000000-0005-0000-0000-0000D1B30000}"/>
    <cellStyle name="20% - Accent1 5 2 2 3 2 4" xfId="46199" xr:uid="{00000000-0005-0000-0000-0000D2B30000}"/>
    <cellStyle name="20% - Accent1 5 2 2 3 2 4 2" xfId="46200" xr:uid="{00000000-0005-0000-0000-0000D3B30000}"/>
    <cellStyle name="20% - Accent1 5 2 2 3 2 4 2 2" xfId="46201" xr:uid="{00000000-0005-0000-0000-0000D4B30000}"/>
    <cellStyle name="20% - Accent1 5 2 2 3 2 4 2 2 2" xfId="46202" xr:uid="{00000000-0005-0000-0000-0000D5B30000}"/>
    <cellStyle name="20% - Accent1 5 2 2 3 2 4 2 3" xfId="46203" xr:uid="{00000000-0005-0000-0000-0000D6B30000}"/>
    <cellStyle name="20% - Accent1 5 2 2 3 2 4 3" xfId="46204" xr:uid="{00000000-0005-0000-0000-0000D7B30000}"/>
    <cellStyle name="20% - Accent1 5 2 2 3 2 4 3 2" xfId="46205" xr:uid="{00000000-0005-0000-0000-0000D8B30000}"/>
    <cellStyle name="20% - Accent1 5 2 2 3 2 4 4" xfId="46206" xr:uid="{00000000-0005-0000-0000-0000D9B30000}"/>
    <cellStyle name="20% - Accent1 5 2 2 3 2 5" xfId="46207" xr:uid="{00000000-0005-0000-0000-0000DAB30000}"/>
    <cellStyle name="20% - Accent1 5 2 2 3 2 5 2" xfId="46208" xr:uid="{00000000-0005-0000-0000-0000DBB30000}"/>
    <cellStyle name="20% - Accent1 5 2 2 3 2 5 2 2" xfId="46209" xr:uid="{00000000-0005-0000-0000-0000DCB30000}"/>
    <cellStyle name="20% - Accent1 5 2 2 3 2 5 3" xfId="46210" xr:uid="{00000000-0005-0000-0000-0000DDB30000}"/>
    <cellStyle name="20% - Accent1 5 2 2 3 2 6" xfId="46211" xr:uid="{00000000-0005-0000-0000-0000DEB30000}"/>
    <cellStyle name="20% - Accent1 5 2 2 3 2 6 2" xfId="46212" xr:uid="{00000000-0005-0000-0000-0000DFB30000}"/>
    <cellStyle name="20% - Accent1 5 2 2 3 2 6 2 2" xfId="46213" xr:uid="{00000000-0005-0000-0000-0000E0B30000}"/>
    <cellStyle name="20% - Accent1 5 2 2 3 2 6 3" xfId="46214" xr:uid="{00000000-0005-0000-0000-0000E1B30000}"/>
    <cellStyle name="20% - Accent1 5 2 2 3 2 7" xfId="46215" xr:uid="{00000000-0005-0000-0000-0000E2B30000}"/>
    <cellStyle name="20% - Accent1 5 2 2 3 2 7 2" xfId="46216" xr:uid="{00000000-0005-0000-0000-0000E3B30000}"/>
    <cellStyle name="20% - Accent1 5 2 2 3 2 8" xfId="46217" xr:uid="{00000000-0005-0000-0000-0000E4B30000}"/>
    <cellStyle name="20% - Accent1 5 2 2 3 2 8 2" xfId="46218" xr:uid="{00000000-0005-0000-0000-0000E5B30000}"/>
    <cellStyle name="20% - Accent1 5 2 2 3 2 9" xfId="46219" xr:uid="{00000000-0005-0000-0000-0000E6B30000}"/>
    <cellStyle name="20% - Accent1 5 2 2 3 3" xfId="46220" xr:uid="{00000000-0005-0000-0000-0000E7B30000}"/>
    <cellStyle name="20% - Accent1 5 2 2 3 3 2" xfId="46221" xr:uid="{00000000-0005-0000-0000-0000E8B30000}"/>
    <cellStyle name="20% - Accent1 5 2 2 3 3 2 2" xfId="46222" xr:uid="{00000000-0005-0000-0000-0000E9B30000}"/>
    <cellStyle name="20% - Accent1 5 2 2 3 3 2 2 2" xfId="46223" xr:uid="{00000000-0005-0000-0000-0000EAB30000}"/>
    <cellStyle name="20% - Accent1 5 2 2 3 3 2 2 2 2" xfId="46224" xr:uid="{00000000-0005-0000-0000-0000EBB30000}"/>
    <cellStyle name="20% - Accent1 5 2 2 3 3 2 2 3" xfId="46225" xr:uid="{00000000-0005-0000-0000-0000ECB30000}"/>
    <cellStyle name="20% - Accent1 5 2 2 3 3 2 3" xfId="46226" xr:uid="{00000000-0005-0000-0000-0000EDB30000}"/>
    <cellStyle name="20% - Accent1 5 2 2 3 3 2 3 2" xfId="46227" xr:uid="{00000000-0005-0000-0000-0000EEB30000}"/>
    <cellStyle name="20% - Accent1 5 2 2 3 3 2 4" xfId="46228" xr:uid="{00000000-0005-0000-0000-0000EFB30000}"/>
    <cellStyle name="20% - Accent1 5 2 2 3 3 3" xfId="46229" xr:uid="{00000000-0005-0000-0000-0000F0B30000}"/>
    <cellStyle name="20% - Accent1 5 2 2 3 3 3 2" xfId="46230" xr:uid="{00000000-0005-0000-0000-0000F1B30000}"/>
    <cellStyle name="20% - Accent1 5 2 2 3 3 3 2 2" xfId="46231" xr:uid="{00000000-0005-0000-0000-0000F2B30000}"/>
    <cellStyle name="20% - Accent1 5 2 2 3 3 3 2 2 2" xfId="46232" xr:uid="{00000000-0005-0000-0000-0000F3B30000}"/>
    <cellStyle name="20% - Accent1 5 2 2 3 3 3 2 3" xfId="46233" xr:uid="{00000000-0005-0000-0000-0000F4B30000}"/>
    <cellStyle name="20% - Accent1 5 2 2 3 3 3 3" xfId="46234" xr:uid="{00000000-0005-0000-0000-0000F5B30000}"/>
    <cellStyle name="20% - Accent1 5 2 2 3 3 3 3 2" xfId="46235" xr:uid="{00000000-0005-0000-0000-0000F6B30000}"/>
    <cellStyle name="20% - Accent1 5 2 2 3 3 3 4" xfId="46236" xr:uid="{00000000-0005-0000-0000-0000F7B30000}"/>
    <cellStyle name="20% - Accent1 5 2 2 3 3 4" xfId="46237" xr:uid="{00000000-0005-0000-0000-0000F8B30000}"/>
    <cellStyle name="20% - Accent1 5 2 2 3 3 4 2" xfId="46238" xr:uid="{00000000-0005-0000-0000-0000F9B30000}"/>
    <cellStyle name="20% - Accent1 5 2 2 3 3 4 2 2" xfId="46239" xr:uid="{00000000-0005-0000-0000-0000FAB30000}"/>
    <cellStyle name="20% - Accent1 5 2 2 3 3 4 2 2 2" xfId="46240" xr:uid="{00000000-0005-0000-0000-0000FBB30000}"/>
    <cellStyle name="20% - Accent1 5 2 2 3 3 4 2 3" xfId="46241" xr:uid="{00000000-0005-0000-0000-0000FCB30000}"/>
    <cellStyle name="20% - Accent1 5 2 2 3 3 4 3" xfId="46242" xr:uid="{00000000-0005-0000-0000-0000FDB30000}"/>
    <cellStyle name="20% - Accent1 5 2 2 3 3 4 3 2" xfId="46243" xr:uid="{00000000-0005-0000-0000-0000FEB30000}"/>
    <cellStyle name="20% - Accent1 5 2 2 3 3 4 4" xfId="46244" xr:uid="{00000000-0005-0000-0000-0000FFB30000}"/>
    <cellStyle name="20% - Accent1 5 2 2 3 3 5" xfId="46245" xr:uid="{00000000-0005-0000-0000-000000B40000}"/>
    <cellStyle name="20% - Accent1 5 2 2 3 3 5 2" xfId="46246" xr:uid="{00000000-0005-0000-0000-000001B40000}"/>
    <cellStyle name="20% - Accent1 5 2 2 3 3 5 2 2" xfId="46247" xr:uid="{00000000-0005-0000-0000-000002B40000}"/>
    <cellStyle name="20% - Accent1 5 2 2 3 3 5 3" xfId="46248" xr:uid="{00000000-0005-0000-0000-000003B40000}"/>
    <cellStyle name="20% - Accent1 5 2 2 3 3 6" xfId="46249" xr:uid="{00000000-0005-0000-0000-000004B40000}"/>
    <cellStyle name="20% - Accent1 5 2 2 3 3 6 2" xfId="46250" xr:uid="{00000000-0005-0000-0000-000005B40000}"/>
    <cellStyle name="20% - Accent1 5 2 2 3 3 6 2 2" xfId="46251" xr:uid="{00000000-0005-0000-0000-000006B40000}"/>
    <cellStyle name="20% - Accent1 5 2 2 3 3 6 3" xfId="46252" xr:uid="{00000000-0005-0000-0000-000007B40000}"/>
    <cellStyle name="20% - Accent1 5 2 2 3 3 7" xfId="46253" xr:uid="{00000000-0005-0000-0000-000008B40000}"/>
    <cellStyle name="20% - Accent1 5 2 2 3 3 7 2" xfId="46254" xr:uid="{00000000-0005-0000-0000-000009B40000}"/>
    <cellStyle name="20% - Accent1 5 2 2 3 3 8" xfId="46255" xr:uid="{00000000-0005-0000-0000-00000AB40000}"/>
    <cellStyle name="20% - Accent1 5 2 2 3 3 8 2" xfId="46256" xr:uid="{00000000-0005-0000-0000-00000BB40000}"/>
    <cellStyle name="20% - Accent1 5 2 2 3 3 9" xfId="46257" xr:uid="{00000000-0005-0000-0000-00000CB40000}"/>
    <cellStyle name="20% - Accent1 5 2 2 3 4" xfId="46258" xr:uid="{00000000-0005-0000-0000-00000DB40000}"/>
    <cellStyle name="20% - Accent1 5 2 2 3 4 2" xfId="46259" xr:uid="{00000000-0005-0000-0000-00000EB40000}"/>
    <cellStyle name="20% - Accent1 5 2 2 3 4 2 2" xfId="46260" xr:uid="{00000000-0005-0000-0000-00000FB40000}"/>
    <cellStyle name="20% - Accent1 5 2 2 3 4 2 2 2" xfId="46261" xr:uid="{00000000-0005-0000-0000-000010B40000}"/>
    <cellStyle name="20% - Accent1 5 2 2 3 4 2 3" xfId="46262" xr:uid="{00000000-0005-0000-0000-000011B40000}"/>
    <cellStyle name="20% - Accent1 5 2 2 3 4 3" xfId="46263" xr:uid="{00000000-0005-0000-0000-000012B40000}"/>
    <cellStyle name="20% - Accent1 5 2 2 3 4 3 2" xfId="46264" xr:uid="{00000000-0005-0000-0000-000013B40000}"/>
    <cellStyle name="20% - Accent1 5 2 2 3 4 4" xfId="46265" xr:uid="{00000000-0005-0000-0000-000014B40000}"/>
    <cellStyle name="20% - Accent1 5 2 2 3 5" xfId="46266" xr:uid="{00000000-0005-0000-0000-000015B40000}"/>
    <cellStyle name="20% - Accent1 5 2 2 3 5 2" xfId="46267" xr:uid="{00000000-0005-0000-0000-000016B40000}"/>
    <cellStyle name="20% - Accent1 5 2 2 3 5 2 2" xfId="46268" xr:uid="{00000000-0005-0000-0000-000017B40000}"/>
    <cellStyle name="20% - Accent1 5 2 2 3 5 2 2 2" xfId="46269" xr:uid="{00000000-0005-0000-0000-000018B40000}"/>
    <cellStyle name="20% - Accent1 5 2 2 3 5 2 3" xfId="46270" xr:uid="{00000000-0005-0000-0000-000019B40000}"/>
    <cellStyle name="20% - Accent1 5 2 2 3 5 3" xfId="46271" xr:uid="{00000000-0005-0000-0000-00001AB40000}"/>
    <cellStyle name="20% - Accent1 5 2 2 3 5 3 2" xfId="46272" xr:uid="{00000000-0005-0000-0000-00001BB40000}"/>
    <cellStyle name="20% - Accent1 5 2 2 3 5 4" xfId="46273" xr:uid="{00000000-0005-0000-0000-00001CB40000}"/>
    <cellStyle name="20% - Accent1 5 2 2 3 6" xfId="46274" xr:uid="{00000000-0005-0000-0000-00001DB40000}"/>
    <cellStyle name="20% - Accent1 5 2 2 3 6 2" xfId="46275" xr:uid="{00000000-0005-0000-0000-00001EB40000}"/>
    <cellStyle name="20% - Accent1 5 2 2 3 6 2 2" xfId="46276" xr:uid="{00000000-0005-0000-0000-00001FB40000}"/>
    <cellStyle name="20% - Accent1 5 2 2 3 6 2 2 2" xfId="46277" xr:uid="{00000000-0005-0000-0000-000020B40000}"/>
    <cellStyle name="20% - Accent1 5 2 2 3 6 2 3" xfId="46278" xr:uid="{00000000-0005-0000-0000-000021B40000}"/>
    <cellStyle name="20% - Accent1 5 2 2 3 6 3" xfId="46279" xr:uid="{00000000-0005-0000-0000-000022B40000}"/>
    <cellStyle name="20% - Accent1 5 2 2 3 6 3 2" xfId="46280" xr:uid="{00000000-0005-0000-0000-000023B40000}"/>
    <cellStyle name="20% - Accent1 5 2 2 3 6 4" xfId="46281" xr:uid="{00000000-0005-0000-0000-000024B40000}"/>
    <cellStyle name="20% - Accent1 5 2 2 3 7" xfId="46282" xr:uid="{00000000-0005-0000-0000-000025B40000}"/>
    <cellStyle name="20% - Accent1 5 2 2 3 7 2" xfId="46283" xr:uid="{00000000-0005-0000-0000-000026B40000}"/>
    <cellStyle name="20% - Accent1 5 2 2 3 7 2 2" xfId="46284" xr:uid="{00000000-0005-0000-0000-000027B40000}"/>
    <cellStyle name="20% - Accent1 5 2 2 3 7 3" xfId="46285" xr:uid="{00000000-0005-0000-0000-000028B40000}"/>
    <cellStyle name="20% - Accent1 5 2 2 3 8" xfId="46286" xr:uid="{00000000-0005-0000-0000-000029B40000}"/>
    <cellStyle name="20% - Accent1 5 2 2 3 8 2" xfId="46287" xr:uid="{00000000-0005-0000-0000-00002AB40000}"/>
    <cellStyle name="20% - Accent1 5 2 2 3 8 2 2" xfId="46288" xr:uid="{00000000-0005-0000-0000-00002BB40000}"/>
    <cellStyle name="20% - Accent1 5 2 2 3 8 3" xfId="46289" xr:uid="{00000000-0005-0000-0000-00002CB40000}"/>
    <cellStyle name="20% - Accent1 5 2 2 3 9" xfId="46290" xr:uid="{00000000-0005-0000-0000-00002DB40000}"/>
    <cellStyle name="20% - Accent1 5 2 2 3 9 2" xfId="46291" xr:uid="{00000000-0005-0000-0000-00002EB40000}"/>
    <cellStyle name="20% - Accent1 5 2 2 4" xfId="46292" xr:uid="{00000000-0005-0000-0000-00002FB40000}"/>
    <cellStyle name="20% - Accent1 5 2 2 4 10" xfId="46293" xr:uid="{00000000-0005-0000-0000-000030B40000}"/>
    <cellStyle name="20% - Accent1 5 2 2 4 10 2" xfId="46294" xr:uid="{00000000-0005-0000-0000-000031B40000}"/>
    <cellStyle name="20% - Accent1 5 2 2 4 11" xfId="46295" xr:uid="{00000000-0005-0000-0000-000032B40000}"/>
    <cellStyle name="20% - Accent1 5 2 2 4 2" xfId="46296" xr:uid="{00000000-0005-0000-0000-000033B40000}"/>
    <cellStyle name="20% - Accent1 5 2 2 4 2 2" xfId="46297" xr:uid="{00000000-0005-0000-0000-000034B40000}"/>
    <cellStyle name="20% - Accent1 5 2 2 4 2 2 2" xfId="46298" xr:uid="{00000000-0005-0000-0000-000035B40000}"/>
    <cellStyle name="20% - Accent1 5 2 2 4 2 2 2 2" xfId="46299" xr:uid="{00000000-0005-0000-0000-000036B40000}"/>
    <cellStyle name="20% - Accent1 5 2 2 4 2 2 2 2 2" xfId="46300" xr:uid="{00000000-0005-0000-0000-000037B40000}"/>
    <cellStyle name="20% - Accent1 5 2 2 4 2 2 2 3" xfId="46301" xr:uid="{00000000-0005-0000-0000-000038B40000}"/>
    <cellStyle name="20% - Accent1 5 2 2 4 2 2 3" xfId="46302" xr:uid="{00000000-0005-0000-0000-000039B40000}"/>
    <cellStyle name="20% - Accent1 5 2 2 4 2 2 3 2" xfId="46303" xr:uid="{00000000-0005-0000-0000-00003AB40000}"/>
    <cellStyle name="20% - Accent1 5 2 2 4 2 2 4" xfId="46304" xr:uid="{00000000-0005-0000-0000-00003BB40000}"/>
    <cellStyle name="20% - Accent1 5 2 2 4 2 3" xfId="46305" xr:uid="{00000000-0005-0000-0000-00003CB40000}"/>
    <cellStyle name="20% - Accent1 5 2 2 4 2 3 2" xfId="46306" xr:uid="{00000000-0005-0000-0000-00003DB40000}"/>
    <cellStyle name="20% - Accent1 5 2 2 4 2 3 2 2" xfId="46307" xr:uid="{00000000-0005-0000-0000-00003EB40000}"/>
    <cellStyle name="20% - Accent1 5 2 2 4 2 3 2 2 2" xfId="46308" xr:uid="{00000000-0005-0000-0000-00003FB40000}"/>
    <cellStyle name="20% - Accent1 5 2 2 4 2 3 2 3" xfId="46309" xr:uid="{00000000-0005-0000-0000-000040B40000}"/>
    <cellStyle name="20% - Accent1 5 2 2 4 2 3 3" xfId="46310" xr:uid="{00000000-0005-0000-0000-000041B40000}"/>
    <cellStyle name="20% - Accent1 5 2 2 4 2 3 3 2" xfId="46311" xr:uid="{00000000-0005-0000-0000-000042B40000}"/>
    <cellStyle name="20% - Accent1 5 2 2 4 2 3 4" xfId="46312" xr:uid="{00000000-0005-0000-0000-000043B40000}"/>
    <cellStyle name="20% - Accent1 5 2 2 4 2 4" xfId="46313" xr:uid="{00000000-0005-0000-0000-000044B40000}"/>
    <cellStyle name="20% - Accent1 5 2 2 4 2 4 2" xfId="46314" xr:uid="{00000000-0005-0000-0000-000045B40000}"/>
    <cellStyle name="20% - Accent1 5 2 2 4 2 4 2 2" xfId="46315" xr:uid="{00000000-0005-0000-0000-000046B40000}"/>
    <cellStyle name="20% - Accent1 5 2 2 4 2 4 2 2 2" xfId="46316" xr:uid="{00000000-0005-0000-0000-000047B40000}"/>
    <cellStyle name="20% - Accent1 5 2 2 4 2 4 2 3" xfId="46317" xr:uid="{00000000-0005-0000-0000-000048B40000}"/>
    <cellStyle name="20% - Accent1 5 2 2 4 2 4 3" xfId="46318" xr:uid="{00000000-0005-0000-0000-000049B40000}"/>
    <cellStyle name="20% - Accent1 5 2 2 4 2 4 3 2" xfId="46319" xr:uid="{00000000-0005-0000-0000-00004AB40000}"/>
    <cellStyle name="20% - Accent1 5 2 2 4 2 4 4" xfId="46320" xr:uid="{00000000-0005-0000-0000-00004BB40000}"/>
    <cellStyle name="20% - Accent1 5 2 2 4 2 5" xfId="46321" xr:uid="{00000000-0005-0000-0000-00004CB40000}"/>
    <cellStyle name="20% - Accent1 5 2 2 4 2 5 2" xfId="46322" xr:uid="{00000000-0005-0000-0000-00004DB40000}"/>
    <cellStyle name="20% - Accent1 5 2 2 4 2 5 2 2" xfId="46323" xr:uid="{00000000-0005-0000-0000-00004EB40000}"/>
    <cellStyle name="20% - Accent1 5 2 2 4 2 5 3" xfId="46324" xr:uid="{00000000-0005-0000-0000-00004FB40000}"/>
    <cellStyle name="20% - Accent1 5 2 2 4 2 6" xfId="46325" xr:uid="{00000000-0005-0000-0000-000050B40000}"/>
    <cellStyle name="20% - Accent1 5 2 2 4 2 6 2" xfId="46326" xr:uid="{00000000-0005-0000-0000-000051B40000}"/>
    <cellStyle name="20% - Accent1 5 2 2 4 2 6 2 2" xfId="46327" xr:uid="{00000000-0005-0000-0000-000052B40000}"/>
    <cellStyle name="20% - Accent1 5 2 2 4 2 6 3" xfId="46328" xr:uid="{00000000-0005-0000-0000-000053B40000}"/>
    <cellStyle name="20% - Accent1 5 2 2 4 2 7" xfId="46329" xr:uid="{00000000-0005-0000-0000-000054B40000}"/>
    <cellStyle name="20% - Accent1 5 2 2 4 2 7 2" xfId="46330" xr:uid="{00000000-0005-0000-0000-000055B40000}"/>
    <cellStyle name="20% - Accent1 5 2 2 4 2 8" xfId="46331" xr:uid="{00000000-0005-0000-0000-000056B40000}"/>
    <cellStyle name="20% - Accent1 5 2 2 4 2 8 2" xfId="46332" xr:uid="{00000000-0005-0000-0000-000057B40000}"/>
    <cellStyle name="20% - Accent1 5 2 2 4 2 9" xfId="46333" xr:uid="{00000000-0005-0000-0000-000058B40000}"/>
    <cellStyle name="20% - Accent1 5 2 2 4 3" xfId="46334" xr:uid="{00000000-0005-0000-0000-000059B40000}"/>
    <cellStyle name="20% - Accent1 5 2 2 4 3 2" xfId="46335" xr:uid="{00000000-0005-0000-0000-00005AB40000}"/>
    <cellStyle name="20% - Accent1 5 2 2 4 3 2 2" xfId="46336" xr:uid="{00000000-0005-0000-0000-00005BB40000}"/>
    <cellStyle name="20% - Accent1 5 2 2 4 3 2 2 2" xfId="46337" xr:uid="{00000000-0005-0000-0000-00005CB40000}"/>
    <cellStyle name="20% - Accent1 5 2 2 4 3 2 2 2 2" xfId="46338" xr:uid="{00000000-0005-0000-0000-00005DB40000}"/>
    <cellStyle name="20% - Accent1 5 2 2 4 3 2 2 3" xfId="46339" xr:uid="{00000000-0005-0000-0000-00005EB40000}"/>
    <cellStyle name="20% - Accent1 5 2 2 4 3 2 3" xfId="46340" xr:uid="{00000000-0005-0000-0000-00005FB40000}"/>
    <cellStyle name="20% - Accent1 5 2 2 4 3 2 3 2" xfId="46341" xr:uid="{00000000-0005-0000-0000-000060B40000}"/>
    <cellStyle name="20% - Accent1 5 2 2 4 3 2 4" xfId="46342" xr:uid="{00000000-0005-0000-0000-000061B40000}"/>
    <cellStyle name="20% - Accent1 5 2 2 4 3 3" xfId="46343" xr:uid="{00000000-0005-0000-0000-000062B40000}"/>
    <cellStyle name="20% - Accent1 5 2 2 4 3 3 2" xfId="46344" xr:uid="{00000000-0005-0000-0000-000063B40000}"/>
    <cellStyle name="20% - Accent1 5 2 2 4 3 3 2 2" xfId="46345" xr:uid="{00000000-0005-0000-0000-000064B40000}"/>
    <cellStyle name="20% - Accent1 5 2 2 4 3 3 2 2 2" xfId="46346" xr:uid="{00000000-0005-0000-0000-000065B40000}"/>
    <cellStyle name="20% - Accent1 5 2 2 4 3 3 2 3" xfId="46347" xr:uid="{00000000-0005-0000-0000-000066B40000}"/>
    <cellStyle name="20% - Accent1 5 2 2 4 3 3 3" xfId="46348" xr:uid="{00000000-0005-0000-0000-000067B40000}"/>
    <cellStyle name="20% - Accent1 5 2 2 4 3 3 3 2" xfId="46349" xr:uid="{00000000-0005-0000-0000-000068B40000}"/>
    <cellStyle name="20% - Accent1 5 2 2 4 3 3 4" xfId="46350" xr:uid="{00000000-0005-0000-0000-000069B40000}"/>
    <cellStyle name="20% - Accent1 5 2 2 4 3 4" xfId="46351" xr:uid="{00000000-0005-0000-0000-00006AB40000}"/>
    <cellStyle name="20% - Accent1 5 2 2 4 3 4 2" xfId="46352" xr:uid="{00000000-0005-0000-0000-00006BB40000}"/>
    <cellStyle name="20% - Accent1 5 2 2 4 3 4 2 2" xfId="46353" xr:uid="{00000000-0005-0000-0000-00006CB40000}"/>
    <cellStyle name="20% - Accent1 5 2 2 4 3 4 2 2 2" xfId="46354" xr:uid="{00000000-0005-0000-0000-00006DB40000}"/>
    <cellStyle name="20% - Accent1 5 2 2 4 3 4 2 3" xfId="46355" xr:uid="{00000000-0005-0000-0000-00006EB40000}"/>
    <cellStyle name="20% - Accent1 5 2 2 4 3 4 3" xfId="46356" xr:uid="{00000000-0005-0000-0000-00006FB40000}"/>
    <cellStyle name="20% - Accent1 5 2 2 4 3 4 3 2" xfId="46357" xr:uid="{00000000-0005-0000-0000-000070B40000}"/>
    <cellStyle name="20% - Accent1 5 2 2 4 3 4 4" xfId="46358" xr:uid="{00000000-0005-0000-0000-000071B40000}"/>
    <cellStyle name="20% - Accent1 5 2 2 4 3 5" xfId="46359" xr:uid="{00000000-0005-0000-0000-000072B40000}"/>
    <cellStyle name="20% - Accent1 5 2 2 4 3 5 2" xfId="46360" xr:uid="{00000000-0005-0000-0000-000073B40000}"/>
    <cellStyle name="20% - Accent1 5 2 2 4 3 5 2 2" xfId="46361" xr:uid="{00000000-0005-0000-0000-000074B40000}"/>
    <cellStyle name="20% - Accent1 5 2 2 4 3 5 3" xfId="46362" xr:uid="{00000000-0005-0000-0000-000075B40000}"/>
    <cellStyle name="20% - Accent1 5 2 2 4 3 6" xfId="46363" xr:uid="{00000000-0005-0000-0000-000076B40000}"/>
    <cellStyle name="20% - Accent1 5 2 2 4 3 6 2" xfId="46364" xr:uid="{00000000-0005-0000-0000-000077B40000}"/>
    <cellStyle name="20% - Accent1 5 2 2 4 3 6 2 2" xfId="46365" xr:uid="{00000000-0005-0000-0000-000078B40000}"/>
    <cellStyle name="20% - Accent1 5 2 2 4 3 6 3" xfId="46366" xr:uid="{00000000-0005-0000-0000-000079B40000}"/>
    <cellStyle name="20% - Accent1 5 2 2 4 3 7" xfId="46367" xr:uid="{00000000-0005-0000-0000-00007AB40000}"/>
    <cellStyle name="20% - Accent1 5 2 2 4 3 7 2" xfId="46368" xr:uid="{00000000-0005-0000-0000-00007BB40000}"/>
    <cellStyle name="20% - Accent1 5 2 2 4 3 8" xfId="46369" xr:uid="{00000000-0005-0000-0000-00007CB40000}"/>
    <cellStyle name="20% - Accent1 5 2 2 4 3 8 2" xfId="46370" xr:uid="{00000000-0005-0000-0000-00007DB40000}"/>
    <cellStyle name="20% - Accent1 5 2 2 4 3 9" xfId="46371" xr:uid="{00000000-0005-0000-0000-00007EB40000}"/>
    <cellStyle name="20% - Accent1 5 2 2 4 4" xfId="46372" xr:uid="{00000000-0005-0000-0000-00007FB40000}"/>
    <cellStyle name="20% - Accent1 5 2 2 4 4 2" xfId="46373" xr:uid="{00000000-0005-0000-0000-000080B40000}"/>
    <cellStyle name="20% - Accent1 5 2 2 4 4 2 2" xfId="46374" xr:uid="{00000000-0005-0000-0000-000081B40000}"/>
    <cellStyle name="20% - Accent1 5 2 2 4 4 2 2 2" xfId="46375" xr:uid="{00000000-0005-0000-0000-000082B40000}"/>
    <cellStyle name="20% - Accent1 5 2 2 4 4 2 3" xfId="46376" xr:uid="{00000000-0005-0000-0000-000083B40000}"/>
    <cellStyle name="20% - Accent1 5 2 2 4 4 3" xfId="46377" xr:uid="{00000000-0005-0000-0000-000084B40000}"/>
    <cellStyle name="20% - Accent1 5 2 2 4 4 3 2" xfId="46378" xr:uid="{00000000-0005-0000-0000-000085B40000}"/>
    <cellStyle name="20% - Accent1 5 2 2 4 4 4" xfId="46379" xr:uid="{00000000-0005-0000-0000-000086B40000}"/>
    <cellStyle name="20% - Accent1 5 2 2 4 5" xfId="46380" xr:uid="{00000000-0005-0000-0000-000087B40000}"/>
    <cellStyle name="20% - Accent1 5 2 2 4 5 2" xfId="46381" xr:uid="{00000000-0005-0000-0000-000088B40000}"/>
    <cellStyle name="20% - Accent1 5 2 2 4 5 2 2" xfId="46382" xr:uid="{00000000-0005-0000-0000-000089B40000}"/>
    <cellStyle name="20% - Accent1 5 2 2 4 5 2 2 2" xfId="46383" xr:uid="{00000000-0005-0000-0000-00008AB40000}"/>
    <cellStyle name="20% - Accent1 5 2 2 4 5 2 3" xfId="46384" xr:uid="{00000000-0005-0000-0000-00008BB40000}"/>
    <cellStyle name="20% - Accent1 5 2 2 4 5 3" xfId="46385" xr:uid="{00000000-0005-0000-0000-00008CB40000}"/>
    <cellStyle name="20% - Accent1 5 2 2 4 5 3 2" xfId="46386" xr:uid="{00000000-0005-0000-0000-00008DB40000}"/>
    <cellStyle name="20% - Accent1 5 2 2 4 5 4" xfId="46387" xr:uid="{00000000-0005-0000-0000-00008EB40000}"/>
    <cellStyle name="20% - Accent1 5 2 2 4 6" xfId="46388" xr:uid="{00000000-0005-0000-0000-00008FB40000}"/>
    <cellStyle name="20% - Accent1 5 2 2 4 6 2" xfId="46389" xr:uid="{00000000-0005-0000-0000-000090B40000}"/>
    <cellStyle name="20% - Accent1 5 2 2 4 6 2 2" xfId="46390" xr:uid="{00000000-0005-0000-0000-000091B40000}"/>
    <cellStyle name="20% - Accent1 5 2 2 4 6 2 2 2" xfId="46391" xr:uid="{00000000-0005-0000-0000-000092B40000}"/>
    <cellStyle name="20% - Accent1 5 2 2 4 6 2 3" xfId="46392" xr:uid="{00000000-0005-0000-0000-000093B40000}"/>
    <cellStyle name="20% - Accent1 5 2 2 4 6 3" xfId="46393" xr:uid="{00000000-0005-0000-0000-000094B40000}"/>
    <cellStyle name="20% - Accent1 5 2 2 4 6 3 2" xfId="46394" xr:uid="{00000000-0005-0000-0000-000095B40000}"/>
    <cellStyle name="20% - Accent1 5 2 2 4 6 4" xfId="46395" xr:uid="{00000000-0005-0000-0000-000096B40000}"/>
    <cellStyle name="20% - Accent1 5 2 2 4 7" xfId="46396" xr:uid="{00000000-0005-0000-0000-000097B40000}"/>
    <cellStyle name="20% - Accent1 5 2 2 4 7 2" xfId="46397" xr:uid="{00000000-0005-0000-0000-000098B40000}"/>
    <cellStyle name="20% - Accent1 5 2 2 4 7 2 2" xfId="46398" xr:uid="{00000000-0005-0000-0000-000099B40000}"/>
    <cellStyle name="20% - Accent1 5 2 2 4 7 3" xfId="46399" xr:uid="{00000000-0005-0000-0000-00009AB40000}"/>
    <cellStyle name="20% - Accent1 5 2 2 4 8" xfId="46400" xr:uid="{00000000-0005-0000-0000-00009BB40000}"/>
    <cellStyle name="20% - Accent1 5 2 2 4 8 2" xfId="46401" xr:uid="{00000000-0005-0000-0000-00009CB40000}"/>
    <cellStyle name="20% - Accent1 5 2 2 4 8 2 2" xfId="46402" xr:uid="{00000000-0005-0000-0000-00009DB40000}"/>
    <cellStyle name="20% - Accent1 5 2 2 4 8 3" xfId="46403" xr:uid="{00000000-0005-0000-0000-00009EB40000}"/>
    <cellStyle name="20% - Accent1 5 2 2 4 9" xfId="46404" xr:uid="{00000000-0005-0000-0000-00009FB40000}"/>
    <cellStyle name="20% - Accent1 5 2 2 4 9 2" xfId="46405" xr:uid="{00000000-0005-0000-0000-0000A0B40000}"/>
    <cellStyle name="20% - Accent1 5 2 2 5" xfId="46406" xr:uid="{00000000-0005-0000-0000-0000A1B40000}"/>
    <cellStyle name="20% - Accent1 5 2 2 5 2" xfId="46407" xr:uid="{00000000-0005-0000-0000-0000A2B40000}"/>
    <cellStyle name="20% - Accent1 5 2 2 5 2 2" xfId="46408" xr:uid="{00000000-0005-0000-0000-0000A3B40000}"/>
    <cellStyle name="20% - Accent1 5 2 2 5 2 2 2" xfId="46409" xr:uid="{00000000-0005-0000-0000-0000A4B40000}"/>
    <cellStyle name="20% - Accent1 5 2 2 5 2 2 2 2" xfId="46410" xr:uid="{00000000-0005-0000-0000-0000A5B40000}"/>
    <cellStyle name="20% - Accent1 5 2 2 5 2 2 3" xfId="46411" xr:uid="{00000000-0005-0000-0000-0000A6B40000}"/>
    <cellStyle name="20% - Accent1 5 2 2 5 2 3" xfId="46412" xr:uid="{00000000-0005-0000-0000-0000A7B40000}"/>
    <cellStyle name="20% - Accent1 5 2 2 5 2 3 2" xfId="46413" xr:uid="{00000000-0005-0000-0000-0000A8B40000}"/>
    <cellStyle name="20% - Accent1 5 2 2 5 2 4" xfId="46414" xr:uid="{00000000-0005-0000-0000-0000A9B40000}"/>
    <cellStyle name="20% - Accent1 5 2 2 5 3" xfId="46415" xr:uid="{00000000-0005-0000-0000-0000AAB40000}"/>
    <cellStyle name="20% - Accent1 5 2 2 5 3 2" xfId="46416" xr:uid="{00000000-0005-0000-0000-0000ABB40000}"/>
    <cellStyle name="20% - Accent1 5 2 2 5 3 2 2" xfId="46417" xr:uid="{00000000-0005-0000-0000-0000ACB40000}"/>
    <cellStyle name="20% - Accent1 5 2 2 5 3 2 2 2" xfId="46418" xr:uid="{00000000-0005-0000-0000-0000ADB40000}"/>
    <cellStyle name="20% - Accent1 5 2 2 5 3 2 3" xfId="46419" xr:uid="{00000000-0005-0000-0000-0000AEB40000}"/>
    <cellStyle name="20% - Accent1 5 2 2 5 3 3" xfId="46420" xr:uid="{00000000-0005-0000-0000-0000AFB40000}"/>
    <cellStyle name="20% - Accent1 5 2 2 5 3 3 2" xfId="46421" xr:uid="{00000000-0005-0000-0000-0000B0B40000}"/>
    <cellStyle name="20% - Accent1 5 2 2 5 3 4" xfId="46422" xr:uid="{00000000-0005-0000-0000-0000B1B40000}"/>
    <cellStyle name="20% - Accent1 5 2 2 5 4" xfId="46423" xr:uid="{00000000-0005-0000-0000-0000B2B40000}"/>
    <cellStyle name="20% - Accent1 5 2 2 5 4 2" xfId="46424" xr:uid="{00000000-0005-0000-0000-0000B3B40000}"/>
    <cellStyle name="20% - Accent1 5 2 2 5 4 2 2" xfId="46425" xr:uid="{00000000-0005-0000-0000-0000B4B40000}"/>
    <cellStyle name="20% - Accent1 5 2 2 5 4 2 2 2" xfId="46426" xr:uid="{00000000-0005-0000-0000-0000B5B40000}"/>
    <cellStyle name="20% - Accent1 5 2 2 5 4 2 3" xfId="46427" xr:uid="{00000000-0005-0000-0000-0000B6B40000}"/>
    <cellStyle name="20% - Accent1 5 2 2 5 4 3" xfId="46428" xr:uid="{00000000-0005-0000-0000-0000B7B40000}"/>
    <cellStyle name="20% - Accent1 5 2 2 5 4 3 2" xfId="46429" xr:uid="{00000000-0005-0000-0000-0000B8B40000}"/>
    <cellStyle name="20% - Accent1 5 2 2 5 4 4" xfId="46430" xr:uid="{00000000-0005-0000-0000-0000B9B40000}"/>
    <cellStyle name="20% - Accent1 5 2 2 5 5" xfId="46431" xr:uid="{00000000-0005-0000-0000-0000BAB40000}"/>
    <cellStyle name="20% - Accent1 5 2 2 5 5 2" xfId="46432" xr:uid="{00000000-0005-0000-0000-0000BBB40000}"/>
    <cellStyle name="20% - Accent1 5 2 2 5 5 2 2" xfId="46433" xr:uid="{00000000-0005-0000-0000-0000BCB40000}"/>
    <cellStyle name="20% - Accent1 5 2 2 5 5 3" xfId="46434" xr:uid="{00000000-0005-0000-0000-0000BDB40000}"/>
    <cellStyle name="20% - Accent1 5 2 2 5 6" xfId="46435" xr:uid="{00000000-0005-0000-0000-0000BEB40000}"/>
    <cellStyle name="20% - Accent1 5 2 2 5 6 2" xfId="46436" xr:uid="{00000000-0005-0000-0000-0000BFB40000}"/>
    <cellStyle name="20% - Accent1 5 2 2 5 6 2 2" xfId="46437" xr:uid="{00000000-0005-0000-0000-0000C0B40000}"/>
    <cellStyle name="20% - Accent1 5 2 2 5 6 3" xfId="46438" xr:uid="{00000000-0005-0000-0000-0000C1B40000}"/>
    <cellStyle name="20% - Accent1 5 2 2 5 7" xfId="46439" xr:uid="{00000000-0005-0000-0000-0000C2B40000}"/>
    <cellStyle name="20% - Accent1 5 2 2 5 7 2" xfId="46440" xr:uid="{00000000-0005-0000-0000-0000C3B40000}"/>
    <cellStyle name="20% - Accent1 5 2 2 5 8" xfId="46441" xr:uid="{00000000-0005-0000-0000-0000C4B40000}"/>
    <cellStyle name="20% - Accent1 5 2 2 5 8 2" xfId="46442" xr:uid="{00000000-0005-0000-0000-0000C5B40000}"/>
    <cellStyle name="20% - Accent1 5 2 2 5 9" xfId="46443" xr:uid="{00000000-0005-0000-0000-0000C6B40000}"/>
    <cellStyle name="20% - Accent1 5 2 2 6" xfId="46444" xr:uid="{00000000-0005-0000-0000-0000C7B40000}"/>
    <cellStyle name="20% - Accent1 5 2 2 6 2" xfId="46445" xr:uid="{00000000-0005-0000-0000-0000C8B40000}"/>
    <cellStyle name="20% - Accent1 5 2 2 6 2 2" xfId="46446" xr:uid="{00000000-0005-0000-0000-0000C9B40000}"/>
    <cellStyle name="20% - Accent1 5 2 2 6 2 2 2" xfId="46447" xr:uid="{00000000-0005-0000-0000-0000CAB40000}"/>
    <cellStyle name="20% - Accent1 5 2 2 6 2 2 2 2" xfId="46448" xr:uid="{00000000-0005-0000-0000-0000CBB40000}"/>
    <cellStyle name="20% - Accent1 5 2 2 6 2 2 3" xfId="46449" xr:uid="{00000000-0005-0000-0000-0000CCB40000}"/>
    <cellStyle name="20% - Accent1 5 2 2 6 2 3" xfId="46450" xr:uid="{00000000-0005-0000-0000-0000CDB40000}"/>
    <cellStyle name="20% - Accent1 5 2 2 6 2 3 2" xfId="46451" xr:uid="{00000000-0005-0000-0000-0000CEB40000}"/>
    <cellStyle name="20% - Accent1 5 2 2 6 2 4" xfId="46452" xr:uid="{00000000-0005-0000-0000-0000CFB40000}"/>
    <cellStyle name="20% - Accent1 5 2 2 6 3" xfId="46453" xr:uid="{00000000-0005-0000-0000-0000D0B40000}"/>
    <cellStyle name="20% - Accent1 5 2 2 6 3 2" xfId="46454" xr:uid="{00000000-0005-0000-0000-0000D1B40000}"/>
    <cellStyle name="20% - Accent1 5 2 2 6 3 2 2" xfId="46455" xr:uid="{00000000-0005-0000-0000-0000D2B40000}"/>
    <cellStyle name="20% - Accent1 5 2 2 6 3 2 2 2" xfId="46456" xr:uid="{00000000-0005-0000-0000-0000D3B40000}"/>
    <cellStyle name="20% - Accent1 5 2 2 6 3 2 3" xfId="46457" xr:uid="{00000000-0005-0000-0000-0000D4B40000}"/>
    <cellStyle name="20% - Accent1 5 2 2 6 3 3" xfId="46458" xr:uid="{00000000-0005-0000-0000-0000D5B40000}"/>
    <cellStyle name="20% - Accent1 5 2 2 6 3 3 2" xfId="46459" xr:uid="{00000000-0005-0000-0000-0000D6B40000}"/>
    <cellStyle name="20% - Accent1 5 2 2 6 3 4" xfId="46460" xr:uid="{00000000-0005-0000-0000-0000D7B40000}"/>
    <cellStyle name="20% - Accent1 5 2 2 6 4" xfId="46461" xr:uid="{00000000-0005-0000-0000-0000D8B40000}"/>
    <cellStyle name="20% - Accent1 5 2 2 6 4 2" xfId="46462" xr:uid="{00000000-0005-0000-0000-0000D9B40000}"/>
    <cellStyle name="20% - Accent1 5 2 2 6 4 2 2" xfId="46463" xr:uid="{00000000-0005-0000-0000-0000DAB40000}"/>
    <cellStyle name="20% - Accent1 5 2 2 6 4 2 2 2" xfId="46464" xr:uid="{00000000-0005-0000-0000-0000DBB40000}"/>
    <cellStyle name="20% - Accent1 5 2 2 6 4 2 3" xfId="46465" xr:uid="{00000000-0005-0000-0000-0000DCB40000}"/>
    <cellStyle name="20% - Accent1 5 2 2 6 4 3" xfId="46466" xr:uid="{00000000-0005-0000-0000-0000DDB40000}"/>
    <cellStyle name="20% - Accent1 5 2 2 6 4 3 2" xfId="46467" xr:uid="{00000000-0005-0000-0000-0000DEB40000}"/>
    <cellStyle name="20% - Accent1 5 2 2 6 4 4" xfId="46468" xr:uid="{00000000-0005-0000-0000-0000DFB40000}"/>
    <cellStyle name="20% - Accent1 5 2 2 6 5" xfId="46469" xr:uid="{00000000-0005-0000-0000-0000E0B40000}"/>
    <cellStyle name="20% - Accent1 5 2 2 6 5 2" xfId="46470" xr:uid="{00000000-0005-0000-0000-0000E1B40000}"/>
    <cellStyle name="20% - Accent1 5 2 2 6 5 2 2" xfId="46471" xr:uid="{00000000-0005-0000-0000-0000E2B40000}"/>
    <cellStyle name="20% - Accent1 5 2 2 6 5 3" xfId="46472" xr:uid="{00000000-0005-0000-0000-0000E3B40000}"/>
    <cellStyle name="20% - Accent1 5 2 2 6 6" xfId="46473" xr:uid="{00000000-0005-0000-0000-0000E4B40000}"/>
    <cellStyle name="20% - Accent1 5 2 2 6 6 2" xfId="46474" xr:uid="{00000000-0005-0000-0000-0000E5B40000}"/>
    <cellStyle name="20% - Accent1 5 2 2 6 6 2 2" xfId="46475" xr:uid="{00000000-0005-0000-0000-0000E6B40000}"/>
    <cellStyle name="20% - Accent1 5 2 2 6 6 3" xfId="46476" xr:uid="{00000000-0005-0000-0000-0000E7B40000}"/>
    <cellStyle name="20% - Accent1 5 2 2 6 7" xfId="46477" xr:uid="{00000000-0005-0000-0000-0000E8B40000}"/>
    <cellStyle name="20% - Accent1 5 2 2 6 7 2" xfId="46478" xr:uid="{00000000-0005-0000-0000-0000E9B40000}"/>
    <cellStyle name="20% - Accent1 5 2 2 6 8" xfId="46479" xr:uid="{00000000-0005-0000-0000-0000EAB40000}"/>
    <cellStyle name="20% - Accent1 5 2 2 6 8 2" xfId="46480" xr:uid="{00000000-0005-0000-0000-0000EBB40000}"/>
    <cellStyle name="20% - Accent1 5 2 2 6 9" xfId="46481" xr:uid="{00000000-0005-0000-0000-0000ECB40000}"/>
    <cellStyle name="20% - Accent1 5 2 2 7" xfId="46482" xr:uid="{00000000-0005-0000-0000-0000EDB40000}"/>
    <cellStyle name="20% - Accent1 5 2 2 7 2" xfId="46483" xr:uid="{00000000-0005-0000-0000-0000EEB40000}"/>
    <cellStyle name="20% - Accent1 5 2 2 7 2 2" xfId="46484" xr:uid="{00000000-0005-0000-0000-0000EFB40000}"/>
    <cellStyle name="20% - Accent1 5 2 2 7 2 2 2" xfId="46485" xr:uid="{00000000-0005-0000-0000-0000F0B40000}"/>
    <cellStyle name="20% - Accent1 5 2 2 7 2 3" xfId="46486" xr:uid="{00000000-0005-0000-0000-0000F1B40000}"/>
    <cellStyle name="20% - Accent1 5 2 2 7 3" xfId="46487" xr:uid="{00000000-0005-0000-0000-0000F2B40000}"/>
    <cellStyle name="20% - Accent1 5 2 2 7 3 2" xfId="46488" xr:uid="{00000000-0005-0000-0000-0000F3B40000}"/>
    <cellStyle name="20% - Accent1 5 2 2 7 4" xfId="46489" xr:uid="{00000000-0005-0000-0000-0000F4B40000}"/>
    <cellStyle name="20% - Accent1 5 2 2 8" xfId="46490" xr:uid="{00000000-0005-0000-0000-0000F5B40000}"/>
    <cellStyle name="20% - Accent1 5 2 2 8 2" xfId="46491" xr:uid="{00000000-0005-0000-0000-0000F6B40000}"/>
    <cellStyle name="20% - Accent1 5 2 2 8 2 2" xfId="46492" xr:uid="{00000000-0005-0000-0000-0000F7B40000}"/>
    <cellStyle name="20% - Accent1 5 2 2 8 2 2 2" xfId="46493" xr:uid="{00000000-0005-0000-0000-0000F8B40000}"/>
    <cellStyle name="20% - Accent1 5 2 2 8 2 3" xfId="46494" xr:uid="{00000000-0005-0000-0000-0000F9B40000}"/>
    <cellStyle name="20% - Accent1 5 2 2 8 3" xfId="46495" xr:uid="{00000000-0005-0000-0000-0000FAB40000}"/>
    <cellStyle name="20% - Accent1 5 2 2 8 3 2" xfId="46496" xr:uid="{00000000-0005-0000-0000-0000FBB40000}"/>
    <cellStyle name="20% - Accent1 5 2 2 8 4" xfId="46497" xr:uid="{00000000-0005-0000-0000-0000FCB40000}"/>
    <cellStyle name="20% - Accent1 5 2 2 9" xfId="46498" xr:uid="{00000000-0005-0000-0000-0000FDB40000}"/>
    <cellStyle name="20% - Accent1 5 2 2 9 2" xfId="46499" xr:uid="{00000000-0005-0000-0000-0000FEB40000}"/>
    <cellStyle name="20% - Accent1 5 2 2 9 2 2" xfId="46500" xr:uid="{00000000-0005-0000-0000-0000FFB40000}"/>
    <cellStyle name="20% - Accent1 5 2 2 9 2 2 2" xfId="46501" xr:uid="{00000000-0005-0000-0000-000000B50000}"/>
    <cellStyle name="20% - Accent1 5 2 2 9 2 3" xfId="46502" xr:uid="{00000000-0005-0000-0000-000001B50000}"/>
    <cellStyle name="20% - Accent1 5 2 2 9 3" xfId="46503" xr:uid="{00000000-0005-0000-0000-000002B50000}"/>
    <cellStyle name="20% - Accent1 5 2 2 9 3 2" xfId="46504" xr:uid="{00000000-0005-0000-0000-000003B50000}"/>
    <cellStyle name="20% - Accent1 5 2 2 9 4" xfId="46505" xr:uid="{00000000-0005-0000-0000-000004B50000}"/>
    <cellStyle name="20% - Accent1 5 2 3" xfId="46506" xr:uid="{00000000-0005-0000-0000-000005B50000}"/>
    <cellStyle name="20% - Accent1 5 2 3 10" xfId="46507" xr:uid="{00000000-0005-0000-0000-000006B50000}"/>
    <cellStyle name="20% - Accent1 5 2 3 10 2" xfId="46508" xr:uid="{00000000-0005-0000-0000-000007B50000}"/>
    <cellStyle name="20% - Accent1 5 2 3 11" xfId="46509" xr:uid="{00000000-0005-0000-0000-000008B50000}"/>
    <cellStyle name="20% - Accent1 5 2 3 2" xfId="46510" xr:uid="{00000000-0005-0000-0000-000009B50000}"/>
    <cellStyle name="20% - Accent1 5 2 3 2 2" xfId="46511" xr:uid="{00000000-0005-0000-0000-00000AB50000}"/>
    <cellStyle name="20% - Accent1 5 2 3 2 2 2" xfId="46512" xr:uid="{00000000-0005-0000-0000-00000BB50000}"/>
    <cellStyle name="20% - Accent1 5 2 3 2 2 2 2" xfId="46513" xr:uid="{00000000-0005-0000-0000-00000CB50000}"/>
    <cellStyle name="20% - Accent1 5 2 3 2 2 2 2 2" xfId="46514" xr:uid="{00000000-0005-0000-0000-00000DB50000}"/>
    <cellStyle name="20% - Accent1 5 2 3 2 2 2 3" xfId="46515" xr:uid="{00000000-0005-0000-0000-00000EB50000}"/>
    <cellStyle name="20% - Accent1 5 2 3 2 2 3" xfId="46516" xr:uid="{00000000-0005-0000-0000-00000FB50000}"/>
    <cellStyle name="20% - Accent1 5 2 3 2 2 3 2" xfId="46517" xr:uid="{00000000-0005-0000-0000-000010B50000}"/>
    <cellStyle name="20% - Accent1 5 2 3 2 2 4" xfId="46518" xr:uid="{00000000-0005-0000-0000-000011B50000}"/>
    <cellStyle name="20% - Accent1 5 2 3 2 3" xfId="46519" xr:uid="{00000000-0005-0000-0000-000012B50000}"/>
    <cellStyle name="20% - Accent1 5 2 3 2 3 2" xfId="46520" xr:uid="{00000000-0005-0000-0000-000013B50000}"/>
    <cellStyle name="20% - Accent1 5 2 3 2 3 2 2" xfId="46521" xr:uid="{00000000-0005-0000-0000-000014B50000}"/>
    <cellStyle name="20% - Accent1 5 2 3 2 3 2 2 2" xfId="46522" xr:uid="{00000000-0005-0000-0000-000015B50000}"/>
    <cellStyle name="20% - Accent1 5 2 3 2 3 2 3" xfId="46523" xr:uid="{00000000-0005-0000-0000-000016B50000}"/>
    <cellStyle name="20% - Accent1 5 2 3 2 3 3" xfId="46524" xr:uid="{00000000-0005-0000-0000-000017B50000}"/>
    <cellStyle name="20% - Accent1 5 2 3 2 3 3 2" xfId="46525" xr:uid="{00000000-0005-0000-0000-000018B50000}"/>
    <cellStyle name="20% - Accent1 5 2 3 2 3 4" xfId="46526" xr:uid="{00000000-0005-0000-0000-000019B50000}"/>
    <cellStyle name="20% - Accent1 5 2 3 2 4" xfId="46527" xr:uid="{00000000-0005-0000-0000-00001AB50000}"/>
    <cellStyle name="20% - Accent1 5 2 3 2 4 2" xfId="46528" xr:uid="{00000000-0005-0000-0000-00001BB50000}"/>
    <cellStyle name="20% - Accent1 5 2 3 2 4 2 2" xfId="46529" xr:uid="{00000000-0005-0000-0000-00001CB50000}"/>
    <cellStyle name="20% - Accent1 5 2 3 2 4 2 2 2" xfId="46530" xr:uid="{00000000-0005-0000-0000-00001DB50000}"/>
    <cellStyle name="20% - Accent1 5 2 3 2 4 2 3" xfId="46531" xr:uid="{00000000-0005-0000-0000-00001EB50000}"/>
    <cellStyle name="20% - Accent1 5 2 3 2 4 3" xfId="46532" xr:uid="{00000000-0005-0000-0000-00001FB50000}"/>
    <cellStyle name="20% - Accent1 5 2 3 2 4 3 2" xfId="46533" xr:uid="{00000000-0005-0000-0000-000020B50000}"/>
    <cellStyle name="20% - Accent1 5 2 3 2 4 4" xfId="46534" xr:uid="{00000000-0005-0000-0000-000021B50000}"/>
    <cellStyle name="20% - Accent1 5 2 3 2 5" xfId="46535" xr:uid="{00000000-0005-0000-0000-000022B50000}"/>
    <cellStyle name="20% - Accent1 5 2 3 2 5 2" xfId="46536" xr:uid="{00000000-0005-0000-0000-000023B50000}"/>
    <cellStyle name="20% - Accent1 5 2 3 2 5 2 2" xfId="46537" xr:uid="{00000000-0005-0000-0000-000024B50000}"/>
    <cellStyle name="20% - Accent1 5 2 3 2 5 3" xfId="46538" xr:uid="{00000000-0005-0000-0000-000025B50000}"/>
    <cellStyle name="20% - Accent1 5 2 3 2 6" xfId="46539" xr:uid="{00000000-0005-0000-0000-000026B50000}"/>
    <cellStyle name="20% - Accent1 5 2 3 2 6 2" xfId="46540" xr:uid="{00000000-0005-0000-0000-000027B50000}"/>
    <cellStyle name="20% - Accent1 5 2 3 2 6 2 2" xfId="46541" xr:uid="{00000000-0005-0000-0000-000028B50000}"/>
    <cellStyle name="20% - Accent1 5 2 3 2 6 3" xfId="46542" xr:uid="{00000000-0005-0000-0000-000029B50000}"/>
    <cellStyle name="20% - Accent1 5 2 3 2 7" xfId="46543" xr:uid="{00000000-0005-0000-0000-00002AB50000}"/>
    <cellStyle name="20% - Accent1 5 2 3 2 7 2" xfId="46544" xr:uid="{00000000-0005-0000-0000-00002BB50000}"/>
    <cellStyle name="20% - Accent1 5 2 3 2 8" xfId="46545" xr:uid="{00000000-0005-0000-0000-00002CB50000}"/>
    <cellStyle name="20% - Accent1 5 2 3 2 8 2" xfId="46546" xr:uid="{00000000-0005-0000-0000-00002DB50000}"/>
    <cellStyle name="20% - Accent1 5 2 3 2 9" xfId="46547" xr:uid="{00000000-0005-0000-0000-00002EB50000}"/>
    <cellStyle name="20% - Accent1 5 2 3 3" xfId="46548" xr:uid="{00000000-0005-0000-0000-00002FB50000}"/>
    <cellStyle name="20% - Accent1 5 2 3 3 2" xfId="46549" xr:uid="{00000000-0005-0000-0000-000030B50000}"/>
    <cellStyle name="20% - Accent1 5 2 3 3 2 2" xfId="46550" xr:uid="{00000000-0005-0000-0000-000031B50000}"/>
    <cellStyle name="20% - Accent1 5 2 3 3 2 2 2" xfId="46551" xr:uid="{00000000-0005-0000-0000-000032B50000}"/>
    <cellStyle name="20% - Accent1 5 2 3 3 2 2 2 2" xfId="46552" xr:uid="{00000000-0005-0000-0000-000033B50000}"/>
    <cellStyle name="20% - Accent1 5 2 3 3 2 2 3" xfId="46553" xr:uid="{00000000-0005-0000-0000-000034B50000}"/>
    <cellStyle name="20% - Accent1 5 2 3 3 2 3" xfId="46554" xr:uid="{00000000-0005-0000-0000-000035B50000}"/>
    <cellStyle name="20% - Accent1 5 2 3 3 2 3 2" xfId="46555" xr:uid="{00000000-0005-0000-0000-000036B50000}"/>
    <cellStyle name="20% - Accent1 5 2 3 3 2 4" xfId="46556" xr:uid="{00000000-0005-0000-0000-000037B50000}"/>
    <cellStyle name="20% - Accent1 5 2 3 3 3" xfId="46557" xr:uid="{00000000-0005-0000-0000-000038B50000}"/>
    <cellStyle name="20% - Accent1 5 2 3 3 3 2" xfId="46558" xr:uid="{00000000-0005-0000-0000-000039B50000}"/>
    <cellStyle name="20% - Accent1 5 2 3 3 3 2 2" xfId="46559" xr:uid="{00000000-0005-0000-0000-00003AB50000}"/>
    <cellStyle name="20% - Accent1 5 2 3 3 3 2 2 2" xfId="46560" xr:uid="{00000000-0005-0000-0000-00003BB50000}"/>
    <cellStyle name="20% - Accent1 5 2 3 3 3 2 3" xfId="46561" xr:uid="{00000000-0005-0000-0000-00003CB50000}"/>
    <cellStyle name="20% - Accent1 5 2 3 3 3 3" xfId="46562" xr:uid="{00000000-0005-0000-0000-00003DB50000}"/>
    <cellStyle name="20% - Accent1 5 2 3 3 3 3 2" xfId="46563" xr:uid="{00000000-0005-0000-0000-00003EB50000}"/>
    <cellStyle name="20% - Accent1 5 2 3 3 3 4" xfId="46564" xr:uid="{00000000-0005-0000-0000-00003FB50000}"/>
    <cellStyle name="20% - Accent1 5 2 3 3 4" xfId="46565" xr:uid="{00000000-0005-0000-0000-000040B50000}"/>
    <cellStyle name="20% - Accent1 5 2 3 3 4 2" xfId="46566" xr:uid="{00000000-0005-0000-0000-000041B50000}"/>
    <cellStyle name="20% - Accent1 5 2 3 3 4 2 2" xfId="46567" xr:uid="{00000000-0005-0000-0000-000042B50000}"/>
    <cellStyle name="20% - Accent1 5 2 3 3 4 2 2 2" xfId="46568" xr:uid="{00000000-0005-0000-0000-000043B50000}"/>
    <cellStyle name="20% - Accent1 5 2 3 3 4 2 3" xfId="46569" xr:uid="{00000000-0005-0000-0000-000044B50000}"/>
    <cellStyle name="20% - Accent1 5 2 3 3 4 3" xfId="46570" xr:uid="{00000000-0005-0000-0000-000045B50000}"/>
    <cellStyle name="20% - Accent1 5 2 3 3 4 3 2" xfId="46571" xr:uid="{00000000-0005-0000-0000-000046B50000}"/>
    <cellStyle name="20% - Accent1 5 2 3 3 4 4" xfId="46572" xr:uid="{00000000-0005-0000-0000-000047B50000}"/>
    <cellStyle name="20% - Accent1 5 2 3 3 5" xfId="46573" xr:uid="{00000000-0005-0000-0000-000048B50000}"/>
    <cellStyle name="20% - Accent1 5 2 3 3 5 2" xfId="46574" xr:uid="{00000000-0005-0000-0000-000049B50000}"/>
    <cellStyle name="20% - Accent1 5 2 3 3 5 2 2" xfId="46575" xr:uid="{00000000-0005-0000-0000-00004AB50000}"/>
    <cellStyle name="20% - Accent1 5 2 3 3 5 3" xfId="46576" xr:uid="{00000000-0005-0000-0000-00004BB50000}"/>
    <cellStyle name="20% - Accent1 5 2 3 3 6" xfId="46577" xr:uid="{00000000-0005-0000-0000-00004CB50000}"/>
    <cellStyle name="20% - Accent1 5 2 3 3 6 2" xfId="46578" xr:uid="{00000000-0005-0000-0000-00004DB50000}"/>
    <cellStyle name="20% - Accent1 5 2 3 3 6 2 2" xfId="46579" xr:uid="{00000000-0005-0000-0000-00004EB50000}"/>
    <cellStyle name="20% - Accent1 5 2 3 3 6 3" xfId="46580" xr:uid="{00000000-0005-0000-0000-00004FB50000}"/>
    <cellStyle name="20% - Accent1 5 2 3 3 7" xfId="46581" xr:uid="{00000000-0005-0000-0000-000050B50000}"/>
    <cellStyle name="20% - Accent1 5 2 3 3 7 2" xfId="46582" xr:uid="{00000000-0005-0000-0000-000051B50000}"/>
    <cellStyle name="20% - Accent1 5 2 3 3 8" xfId="46583" xr:uid="{00000000-0005-0000-0000-000052B50000}"/>
    <cellStyle name="20% - Accent1 5 2 3 3 8 2" xfId="46584" xr:uid="{00000000-0005-0000-0000-000053B50000}"/>
    <cellStyle name="20% - Accent1 5 2 3 3 9" xfId="46585" xr:uid="{00000000-0005-0000-0000-000054B50000}"/>
    <cellStyle name="20% - Accent1 5 2 3 4" xfId="46586" xr:uid="{00000000-0005-0000-0000-000055B50000}"/>
    <cellStyle name="20% - Accent1 5 2 3 4 2" xfId="46587" xr:uid="{00000000-0005-0000-0000-000056B50000}"/>
    <cellStyle name="20% - Accent1 5 2 3 4 2 2" xfId="46588" xr:uid="{00000000-0005-0000-0000-000057B50000}"/>
    <cellStyle name="20% - Accent1 5 2 3 4 2 2 2" xfId="46589" xr:uid="{00000000-0005-0000-0000-000058B50000}"/>
    <cellStyle name="20% - Accent1 5 2 3 4 2 3" xfId="46590" xr:uid="{00000000-0005-0000-0000-000059B50000}"/>
    <cellStyle name="20% - Accent1 5 2 3 4 3" xfId="46591" xr:uid="{00000000-0005-0000-0000-00005AB50000}"/>
    <cellStyle name="20% - Accent1 5 2 3 4 3 2" xfId="46592" xr:uid="{00000000-0005-0000-0000-00005BB50000}"/>
    <cellStyle name="20% - Accent1 5 2 3 4 4" xfId="46593" xr:uid="{00000000-0005-0000-0000-00005CB50000}"/>
    <cellStyle name="20% - Accent1 5 2 3 5" xfId="46594" xr:uid="{00000000-0005-0000-0000-00005DB50000}"/>
    <cellStyle name="20% - Accent1 5 2 3 5 2" xfId="46595" xr:uid="{00000000-0005-0000-0000-00005EB50000}"/>
    <cellStyle name="20% - Accent1 5 2 3 5 2 2" xfId="46596" xr:uid="{00000000-0005-0000-0000-00005FB50000}"/>
    <cellStyle name="20% - Accent1 5 2 3 5 2 2 2" xfId="46597" xr:uid="{00000000-0005-0000-0000-000060B50000}"/>
    <cellStyle name="20% - Accent1 5 2 3 5 2 3" xfId="46598" xr:uid="{00000000-0005-0000-0000-000061B50000}"/>
    <cellStyle name="20% - Accent1 5 2 3 5 3" xfId="46599" xr:uid="{00000000-0005-0000-0000-000062B50000}"/>
    <cellStyle name="20% - Accent1 5 2 3 5 3 2" xfId="46600" xr:uid="{00000000-0005-0000-0000-000063B50000}"/>
    <cellStyle name="20% - Accent1 5 2 3 5 4" xfId="46601" xr:uid="{00000000-0005-0000-0000-000064B50000}"/>
    <cellStyle name="20% - Accent1 5 2 3 6" xfId="46602" xr:uid="{00000000-0005-0000-0000-000065B50000}"/>
    <cellStyle name="20% - Accent1 5 2 3 6 2" xfId="46603" xr:uid="{00000000-0005-0000-0000-000066B50000}"/>
    <cellStyle name="20% - Accent1 5 2 3 6 2 2" xfId="46604" xr:uid="{00000000-0005-0000-0000-000067B50000}"/>
    <cellStyle name="20% - Accent1 5 2 3 6 2 2 2" xfId="46605" xr:uid="{00000000-0005-0000-0000-000068B50000}"/>
    <cellStyle name="20% - Accent1 5 2 3 6 2 3" xfId="46606" xr:uid="{00000000-0005-0000-0000-000069B50000}"/>
    <cellStyle name="20% - Accent1 5 2 3 6 3" xfId="46607" xr:uid="{00000000-0005-0000-0000-00006AB50000}"/>
    <cellStyle name="20% - Accent1 5 2 3 6 3 2" xfId="46608" xr:uid="{00000000-0005-0000-0000-00006BB50000}"/>
    <cellStyle name="20% - Accent1 5 2 3 6 4" xfId="46609" xr:uid="{00000000-0005-0000-0000-00006CB50000}"/>
    <cellStyle name="20% - Accent1 5 2 3 7" xfId="46610" xr:uid="{00000000-0005-0000-0000-00006DB50000}"/>
    <cellStyle name="20% - Accent1 5 2 3 7 2" xfId="46611" xr:uid="{00000000-0005-0000-0000-00006EB50000}"/>
    <cellStyle name="20% - Accent1 5 2 3 7 2 2" xfId="46612" xr:uid="{00000000-0005-0000-0000-00006FB50000}"/>
    <cellStyle name="20% - Accent1 5 2 3 7 3" xfId="46613" xr:uid="{00000000-0005-0000-0000-000070B50000}"/>
    <cellStyle name="20% - Accent1 5 2 3 8" xfId="46614" xr:uid="{00000000-0005-0000-0000-000071B50000}"/>
    <cellStyle name="20% - Accent1 5 2 3 8 2" xfId="46615" xr:uid="{00000000-0005-0000-0000-000072B50000}"/>
    <cellStyle name="20% - Accent1 5 2 3 8 2 2" xfId="46616" xr:uid="{00000000-0005-0000-0000-000073B50000}"/>
    <cellStyle name="20% - Accent1 5 2 3 8 3" xfId="46617" xr:uid="{00000000-0005-0000-0000-000074B50000}"/>
    <cellStyle name="20% - Accent1 5 2 3 9" xfId="46618" xr:uid="{00000000-0005-0000-0000-000075B50000}"/>
    <cellStyle name="20% - Accent1 5 2 3 9 2" xfId="46619" xr:uid="{00000000-0005-0000-0000-000076B50000}"/>
    <cellStyle name="20% - Accent1 5 2 4" xfId="46620" xr:uid="{00000000-0005-0000-0000-000077B50000}"/>
    <cellStyle name="20% - Accent1 5 2 4 10" xfId="46621" xr:uid="{00000000-0005-0000-0000-000078B50000}"/>
    <cellStyle name="20% - Accent1 5 2 4 10 2" xfId="46622" xr:uid="{00000000-0005-0000-0000-000079B50000}"/>
    <cellStyle name="20% - Accent1 5 2 4 11" xfId="46623" xr:uid="{00000000-0005-0000-0000-00007AB50000}"/>
    <cellStyle name="20% - Accent1 5 2 4 2" xfId="46624" xr:uid="{00000000-0005-0000-0000-00007BB50000}"/>
    <cellStyle name="20% - Accent1 5 2 4 2 2" xfId="46625" xr:uid="{00000000-0005-0000-0000-00007CB50000}"/>
    <cellStyle name="20% - Accent1 5 2 4 2 2 2" xfId="46626" xr:uid="{00000000-0005-0000-0000-00007DB50000}"/>
    <cellStyle name="20% - Accent1 5 2 4 2 2 2 2" xfId="46627" xr:uid="{00000000-0005-0000-0000-00007EB50000}"/>
    <cellStyle name="20% - Accent1 5 2 4 2 2 2 2 2" xfId="46628" xr:uid="{00000000-0005-0000-0000-00007FB50000}"/>
    <cellStyle name="20% - Accent1 5 2 4 2 2 2 3" xfId="46629" xr:uid="{00000000-0005-0000-0000-000080B50000}"/>
    <cellStyle name="20% - Accent1 5 2 4 2 2 3" xfId="46630" xr:uid="{00000000-0005-0000-0000-000081B50000}"/>
    <cellStyle name="20% - Accent1 5 2 4 2 2 3 2" xfId="46631" xr:uid="{00000000-0005-0000-0000-000082B50000}"/>
    <cellStyle name="20% - Accent1 5 2 4 2 2 4" xfId="46632" xr:uid="{00000000-0005-0000-0000-000083B50000}"/>
    <cellStyle name="20% - Accent1 5 2 4 2 3" xfId="46633" xr:uid="{00000000-0005-0000-0000-000084B50000}"/>
    <cellStyle name="20% - Accent1 5 2 4 2 3 2" xfId="46634" xr:uid="{00000000-0005-0000-0000-000085B50000}"/>
    <cellStyle name="20% - Accent1 5 2 4 2 3 2 2" xfId="46635" xr:uid="{00000000-0005-0000-0000-000086B50000}"/>
    <cellStyle name="20% - Accent1 5 2 4 2 3 2 2 2" xfId="46636" xr:uid="{00000000-0005-0000-0000-000087B50000}"/>
    <cellStyle name="20% - Accent1 5 2 4 2 3 2 3" xfId="46637" xr:uid="{00000000-0005-0000-0000-000088B50000}"/>
    <cellStyle name="20% - Accent1 5 2 4 2 3 3" xfId="46638" xr:uid="{00000000-0005-0000-0000-000089B50000}"/>
    <cellStyle name="20% - Accent1 5 2 4 2 3 3 2" xfId="46639" xr:uid="{00000000-0005-0000-0000-00008AB50000}"/>
    <cellStyle name="20% - Accent1 5 2 4 2 3 4" xfId="46640" xr:uid="{00000000-0005-0000-0000-00008BB50000}"/>
    <cellStyle name="20% - Accent1 5 2 4 2 4" xfId="46641" xr:uid="{00000000-0005-0000-0000-00008CB50000}"/>
    <cellStyle name="20% - Accent1 5 2 4 2 4 2" xfId="46642" xr:uid="{00000000-0005-0000-0000-00008DB50000}"/>
    <cellStyle name="20% - Accent1 5 2 4 2 4 2 2" xfId="46643" xr:uid="{00000000-0005-0000-0000-00008EB50000}"/>
    <cellStyle name="20% - Accent1 5 2 4 2 4 2 2 2" xfId="46644" xr:uid="{00000000-0005-0000-0000-00008FB50000}"/>
    <cellStyle name="20% - Accent1 5 2 4 2 4 2 3" xfId="46645" xr:uid="{00000000-0005-0000-0000-000090B50000}"/>
    <cellStyle name="20% - Accent1 5 2 4 2 4 3" xfId="46646" xr:uid="{00000000-0005-0000-0000-000091B50000}"/>
    <cellStyle name="20% - Accent1 5 2 4 2 4 3 2" xfId="46647" xr:uid="{00000000-0005-0000-0000-000092B50000}"/>
    <cellStyle name="20% - Accent1 5 2 4 2 4 4" xfId="46648" xr:uid="{00000000-0005-0000-0000-000093B50000}"/>
    <cellStyle name="20% - Accent1 5 2 4 2 5" xfId="46649" xr:uid="{00000000-0005-0000-0000-000094B50000}"/>
    <cellStyle name="20% - Accent1 5 2 4 2 5 2" xfId="46650" xr:uid="{00000000-0005-0000-0000-000095B50000}"/>
    <cellStyle name="20% - Accent1 5 2 4 2 5 2 2" xfId="46651" xr:uid="{00000000-0005-0000-0000-000096B50000}"/>
    <cellStyle name="20% - Accent1 5 2 4 2 5 3" xfId="46652" xr:uid="{00000000-0005-0000-0000-000097B50000}"/>
    <cellStyle name="20% - Accent1 5 2 4 2 6" xfId="46653" xr:uid="{00000000-0005-0000-0000-000098B50000}"/>
    <cellStyle name="20% - Accent1 5 2 4 2 6 2" xfId="46654" xr:uid="{00000000-0005-0000-0000-000099B50000}"/>
    <cellStyle name="20% - Accent1 5 2 4 2 6 2 2" xfId="46655" xr:uid="{00000000-0005-0000-0000-00009AB50000}"/>
    <cellStyle name="20% - Accent1 5 2 4 2 6 3" xfId="46656" xr:uid="{00000000-0005-0000-0000-00009BB50000}"/>
    <cellStyle name="20% - Accent1 5 2 4 2 7" xfId="46657" xr:uid="{00000000-0005-0000-0000-00009CB50000}"/>
    <cellStyle name="20% - Accent1 5 2 4 2 7 2" xfId="46658" xr:uid="{00000000-0005-0000-0000-00009DB50000}"/>
    <cellStyle name="20% - Accent1 5 2 4 2 8" xfId="46659" xr:uid="{00000000-0005-0000-0000-00009EB50000}"/>
    <cellStyle name="20% - Accent1 5 2 4 2 8 2" xfId="46660" xr:uid="{00000000-0005-0000-0000-00009FB50000}"/>
    <cellStyle name="20% - Accent1 5 2 4 2 9" xfId="46661" xr:uid="{00000000-0005-0000-0000-0000A0B50000}"/>
    <cellStyle name="20% - Accent1 5 2 4 3" xfId="46662" xr:uid="{00000000-0005-0000-0000-0000A1B50000}"/>
    <cellStyle name="20% - Accent1 5 2 4 3 2" xfId="46663" xr:uid="{00000000-0005-0000-0000-0000A2B50000}"/>
    <cellStyle name="20% - Accent1 5 2 4 3 2 2" xfId="46664" xr:uid="{00000000-0005-0000-0000-0000A3B50000}"/>
    <cellStyle name="20% - Accent1 5 2 4 3 2 2 2" xfId="46665" xr:uid="{00000000-0005-0000-0000-0000A4B50000}"/>
    <cellStyle name="20% - Accent1 5 2 4 3 2 2 2 2" xfId="46666" xr:uid="{00000000-0005-0000-0000-0000A5B50000}"/>
    <cellStyle name="20% - Accent1 5 2 4 3 2 2 3" xfId="46667" xr:uid="{00000000-0005-0000-0000-0000A6B50000}"/>
    <cellStyle name="20% - Accent1 5 2 4 3 2 3" xfId="46668" xr:uid="{00000000-0005-0000-0000-0000A7B50000}"/>
    <cellStyle name="20% - Accent1 5 2 4 3 2 3 2" xfId="46669" xr:uid="{00000000-0005-0000-0000-0000A8B50000}"/>
    <cellStyle name="20% - Accent1 5 2 4 3 2 4" xfId="46670" xr:uid="{00000000-0005-0000-0000-0000A9B50000}"/>
    <cellStyle name="20% - Accent1 5 2 4 3 3" xfId="46671" xr:uid="{00000000-0005-0000-0000-0000AAB50000}"/>
    <cellStyle name="20% - Accent1 5 2 4 3 3 2" xfId="46672" xr:uid="{00000000-0005-0000-0000-0000ABB50000}"/>
    <cellStyle name="20% - Accent1 5 2 4 3 3 2 2" xfId="46673" xr:uid="{00000000-0005-0000-0000-0000ACB50000}"/>
    <cellStyle name="20% - Accent1 5 2 4 3 3 2 2 2" xfId="46674" xr:uid="{00000000-0005-0000-0000-0000ADB50000}"/>
    <cellStyle name="20% - Accent1 5 2 4 3 3 2 3" xfId="46675" xr:uid="{00000000-0005-0000-0000-0000AEB50000}"/>
    <cellStyle name="20% - Accent1 5 2 4 3 3 3" xfId="46676" xr:uid="{00000000-0005-0000-0000-0000AFB50000}"/>
    <cellStyle name="20% - Accent1 5 2 4 3 3 3 2" xfId="46677" xr:uid="{00000000-0005-0000-0000-0000B0B50000}"/>
    <cellStyle name="20% - Accent1 5 2 4 3 3 4" xfId="46678" xr:uid="{00000000-0005-0000-0000-0000B1B50000}"/>
    <cellStyle name="20% - Accent1 5 2 4 3 4" xfId="46679" xr:uid="{00000000-0005-0000-0000-0000B2B50000}"/>
    <cellStyle name="20% - Accent1 5 2 4 3 4 2" xfId="46680" xr:uid="{00000000-0005-0000-0000-0000B3B50000}"/>
    <cellStyle name="20% - Accent1 5 2 4 3 4 2 2" xfId="46681" xr:uid="{00000000-0005-0000-0000-0000B4B50000}"/>
    <cellStyle name="20% - Accent1 5 2 4 3 4 2 2 2" xfId="46682" xr:uid="{00000000-0005-0000-0000-0000B5B50000}"/>
    <cellStyle name="20% - Accent1 5 2 4 3 4 2 3" xfId="46683" xr:uid="{00000000-0005-0000-0000-0000B6B50000}"/>
    <cellStyle name="20% - Accent1 5 2 4 3 4 3" xfId="46684" xr:uid="{00000000-0005-0000-0000-0000B7B50000}"/>
    <cellStyle name="20% - Accent1 5 2 4 3 4 3 2" xfId="46685" xr:uid="{00000000-0005-0000-0000-0000B8B50000}"/>
    <cellStyle name="20% - Accent1 5 2 4 3 4 4" xfId="46686" xr:uid="{00000000-0005-0000-0000-0000B9B50000}"/>
    <cellStyle name="20% - Accent1 5 2 4 3 5" xfId="46687" xr:uid="{00000000-0005-0000-0000-0000BAB50000}"/>
    <cellStyle name="20% - Accent1 5 2 4 3 5 2" xfId="46688" xr:uid="{00000000-0005-0000-0000-0000BBB50000}"/>
    <cellStyle name="20% - Accent1 5 2 4 3 5 2 2" xfId="46689" xr:uid="{00000000-0005-0000-0000-0000BCB50000}"/>
    <cellStyle name="20% - Accent1 5 2 4 3 5 3" xfId="46690" xr:uid="{00000000-0005-0000-0000-0000BDB50000}"/>
    <cellStyle name="20% - Accent1 5 2 4 3 6" xfId="46691" xr:uid="{00000000-0005-0000-0000-0000BEB50000}"/>
    <cellStyle name="20% - Accent1 5 2 4 3 6 2" xfId="46692" xr:uid="{00000000-0005-0000-0000-0000BFB50000}"/>
    <cellStyle name="20% - Accent1 5 2 4 3 6 2 2" xfId="46693" xr:uid="{00000000-0005-0000-0000-0000C0B50000}"/>
    <cellStyle name="20% - Accent1 5 2 4 3 6 3" xfId="46694" xr:uid="{00000000-0005-0000-0000-0000C1B50000}"/>
    <cellStyle name="20% - Accent1 5 2 4 3 7" xfId="46695" xr:uid="{00000000-0005-0000-0000-0000C2B50000}"/>
    <cellStyle name="20% - Accent1 5 2 4 3 7 2" xfId="46696" xr:uid="{00000000-0005-0000-0000-0000C3B50000}"/>
    <cellStyle name="20% - Accent1 5 2 4 3 8" xfId="46697" xr:uid="{00000000-0005-0000-0000-0000C4B50000}"/>
    <cellStyle name="20% - Accent1 5 2 4 3 8 2" xfId="46698" xr:uid="{00000000-0005-0000-0000-0000C5B50000}"/>
    <cellStyle name="20% - Accent1 5 2 4 3 9" xfId="46699" xr:uid="{00000000-0005-0000-0000-0000C6B50000}"/>
    <cellStyle name="20% - Accent1 5 2 4 4" xfId="46700" xr:uid="{00000000-0005-0000-0000-0000C7B50000}"/>
    <cellStyle name="20% - Accent1 5 2 4 4 2" xfId="46701" xr:uid="{00000000-0005-0000-0000-0000C8B50000}"/>
    <cellStyle name="20% - Accent1 5 2 4 4 2 2" xfId="46702" xr:uid="{00000000-0005-0000-0000-0000C9B50000}"/>
    <cellStyle name="20% - Accent1 5 2 4 4 2 2 2" xfId="46703" xr:uid="{00000000-0005-0000-0000-0000CAB50000}"/>
    <cellStyle name="20% - Accent1 5 2 4 4 2 3" xfId="46704" xr:uid="{00000000-0005-0000-0000-0000CBB50000}"/>
    <cellStyle name="20% - Accent1 5 2 4 4 3" xfId="46705" xr:uid="{00000000-0005-0000-0000-0000CCB50000}"/>
    <cellStyle name="20% - Accent1 5 2 4 4 3 2" xfId="46706" xr:uid="{00000000-0005-0000-0000-0000CDB50000}"/>
    <cellStyle name="20% - Accent1 5 2 4 4 4" xfId="46707" xr:uid="{00000000-0005-0000-0000-0000CEB50000}"/>
    <cellStyle name="20% - Accent1 5 2 4 5" xfId="46708" xr:uid="{00000000-0005-0000-0000-0000CFB50000}"/>
    <cellStyle name="20% - Accent1 5 2 4 5 2" xfId="46709" xr:uid="{00000000-0005-0000-0000-0000D0B50000}"/>
    <cellStyle name="20% - Accent1 5 2 4 5 2 2" xfId="46710" xr:uid="{00000000-0005-0000-0000-0000D1B50000}"/>
    <cellStyle name="20% - Accent1 5 2 4 5 2 2 2" xfId="46711" xr:uid="{00000000-0005-0000-0000-0000D2B50000}"/>
    <cellStyle name="20% - Accent1 5 2 4 5 2 3" xfId="46712" xr:uid="{00000000-0005-0000-0000-0000D3B50000}"/>
    <cellStyle name="20% - Accent1 5 2 4 5 3" xfId="46713" xr:uid="{00000000-0005-0000-0000-0000D4B50000}"/>
    <cellStyle name="20% - Accent1 5 2 4 5 3 2" xfId="46714" xr:uid="{00000000-0005-0000-0000-0000D5B50000}"/>
    <cellStyle name="20% - Accent1 5 2 4 5 4" xfId="46715" xr:uid="{00000000-0005-0000-0000-0000D6B50000}"/>
    <cellStyle name="20% - Accent1 5 2 4 6" xfId="46716" xr:uid="{00000000-0005-0000-0000-0000D7B50000}"/>
    <cellStyle name="20% - Accent1 5 2 4 6 2" xfId="46717" xr:uid="{00000000-0005-0000-0000-0000D8B50000}"/>
    <cellStyle name="20% - Accent1 5 2 4 6 2 2" xfId="46718" xr:uid="{00000000-0005-0000-0000-0000D9B50000}"/>
    <cellStyle name="20% - Accent1 5 2 4 6 2 2 2" xfId="46719" xr:uid="{00000000-0005-0000-0000-0000DAB50000}"/>
    <cellStyle name="20% - Accent1 5 2 4 6 2 3" xfId="46720" xr:uid="{00000000-0005-0000-0000-0000DBB50000}"/>
    <cellStyle name="20% - Accent1 5 2 4 6 3" xfId="46721" xr:uid="{00000000-0005-0000-0000-0000DCB50000}"/>
    <cellStyle name="20% - Accent1 5 2 4 6 3 2" xfId="46722" xr:uid="{00000000-0005-0000-0000-0000DDB50000}"/>
    <cellStyle name="20% - Accent1 5 2 4 6 4" xfId="46723" xr:uid="{00000000-0005-0000-0000-0000DEB50000}"/>
    <cellStyle name="20% - Accent1 5 2 4 7" xfId="46724" xr:uid="{00000000-0005-0000-0000-0000DFB50000}"/>
    <cellStyle name="20% - Accent1 5 2 4 7 2" xfId="46725" xr:uid="{00000000-0005-0000-0000-0000E0B50000}"/>
    <cellStyle name="20% - Accent1 5 2 4 7 2 2" xfId="46726" xr:uid="{00000000-0005-0000-0000-0000E1B50000}"/>
    <cellStyle name="20% - Accent1 5 2 4 7 3" xfId="46727" xr:uid="{00000000-0005-0000-0000-0000E2B50000}"/>
    <cellStyle name="20% - Accent1 5 2 4 8" xfId="46728" xr:uid="{00000000-0005-0000-0000-0000E3B50000}"/>
    <cellStyle name="20% - Accent1 5 2 4 8 2" xfId="46729" xr:uid="{00000000-0005-0000-0000-0000E4B50000}"/>
    <cellStyle name="20% - Accent1 5 2 4 8 2 2" xfId="46730" xr:uid="{00000000-0005-0000-0000-0000E5B50000}"/>
    <cellStyle name="20% - Accent1 5 2 4 8 3" xfId="46731" xr:uid="{00000000-0005-0000-0000-0000E6B50000}"/>
    <cellStyle name="20% - Accent1 5 2 4 9" xfId="46732" xr:uid="{00000000-0005-0000-0000-0000E7B50000}"/>
    <cellStyle name="20% - Accent1 5 2 4 9 2" xfId="46733" xr:uid="{00000000-0005-0000-0000-0000E8B50000}"/>
    <cellStyle name="20% - Accent1 5 2 5" xfId="46734" xr:uid="{00000000-0005-0000-0000-0000E9B50000}"/>
    <cellStyle name="20% - Accent1 5 2 5 10" xfId="46735" xr:uid="{00000000-0005-0000-0000-0000EAB50000}"/>
    <cellStyle name="20% - Accent1 5 2 5 10 2" xfId="46736" xr:uid="{00000000-0005-0000-0000-0000EBB50000}"/>
    <cellStyle name="20% - Accent1 5 2 5 11" xfId="46737" xr:uid="{00000000-0005-0000-0000-0000ECB50000}"/>
    <cellStyle name="20% - Accent1 5 2 5 2" xfId="46738" xr:uid="{00000000-0005-0000-0000-0000EDB50000}"/>
    <cellStyle name="20% - Accent1 5 2 5 2 2" xfId="46739" xr:uid="{00000000-0005-0000-0000-0000EEB50000}"/>
    <cellStyle name="20% - Accent1 5 2 5 2 2 2" xfId="46740" xr:uid="{00000000-0005-0000-0000-0000EFB50000}"/>
    <cellStyle name="20% - Accent1 5 2 5 2 2 2 2" xfId="46741" xr:uid="{00000000-0005-0000-0000-0000F0B50000}"/>
    <cellStyle name="20% - Accent1 5 2 5 2 2 2 2 2" xfId="46742" xr:uid="{00000000-0005-0000-0000-0000F1B50000}"/>
    <cellStyle name="20% - Accent1 5 2 5 2 2 2 3" xfId="46743" xr:uid="{00000000-0005-0000-0000-0000F2B50000}"/>
    <cellStyle name="20% - Accent1 5 2 5 2 2 3" xfId="46744" xr:uid="{00000000-0005-0000-0000-0000F3B50000}"/>
    <cellStyle name="20% - Accent1 5 2 5 2 2 3 2" xfId="46745" xr:uid="{00000000-0005-0000-0000-0000F4B50000}"/>
    <cellStyle name="20% - Accent1 5 2 5 2 2 4" xfId="46746" xr:uid="{00000000-0005-0000-0000-0000F5B50000}"/>
    <cellStyle name="20% - Accent1 5 2 5 2 3" xfId="46747" xr:uid="{00000000-0005-0000-0000-0000F6B50000}"/>
    <cellStyle name="20% - Accent1 5 2 5 2 3 2" xfId="46748" xr:uid="{00000000-0005-0000-0000-0000F7B50000}"/>
    <cellStyle name="20% - Accent1 5 2 5 2 3 2 2" xfId="46749" xr:uid="{00000000-0005-0000-0000-0000F8B50000}"/>
    <cellStyle name="20% - Accent1 5 2 5 2 3 2 2 2" xfId="46750" xr:uid="{00000000-0005-0000-0000-0000F9B50000}"/>
    <cellStyle name="20% - Accent1 5 2 5 2 3 2 3" xfId="46751" xr:uid="{00000000-0005-0000-0000-0000FAB50000}"/>
    <cellStyle name="20% - Accent1 5 2 5 2 3 3" xfId="46752" xr:uid="{00000000-0005-0000-0000-0000FBB50000}"/>
    <cellStyle name="20% - Accent1 5 2 5 2 3 3 2" xfId="46753" xr:uid="{00000000-0005-0000-0000-0000FCB50000}"/>
    <cellStyle name="20% - Accent1 5 2 5 2 3 4" xfId="46754" xr:uid="{00000000-0005-0000-0000-0000FDB50000}"/>
    <cellStyle name="20% - Accent1 5 2 5 2 4" xfId="46755" xr:uid="{00000000-0005-0000-0000-0000FEB50000}"/>
    <cellStyle name="20% - Accent1 5 2 5 2 4 2" xfId="46756" xr:uid="{00000000-0005-0000-0000-0000FFB50000}"/>
    <cellStyle name="20% - Accent1 5 2 5 2 4 2 2" xfId="46757" xr:uid="{00000000-0005-0000-0000-000000B60000}"/>
    <cellStyle name="20% - Accent1 5 2 5 2 4 2 2 2" xfId="46758" xr:uid="{00000000-0005-0000-0000-000001B60000}"/>
    <cellStyle name="20% - Accent1 5 2 5 2 4 2 3" xfId="46759" xr:uid="{00000000-0005-0000-0000-000002B60000}"/>
    <cellStyle name="20% - Accent1 5 2 5 2 4 3" xfId="46760" xr:uid="{00000000-0005-0000-0000-000003B60000}"/>
    <cellStyle name="20% - Accent1 5 2 5 2 4 3 2" xfId="46761" xr:uid="{00000000-0005-0000-0000-000004B60000}"/>
    <cellStyle name="20% - Accent1 5 2 5 2 4 4" xfId="46762" xr:uid="{00000000-0005-0000-0000-000005B60000}"/>
    <cellStyle name="20% - Accent1 5 2 5 2 5" xfId="46763" xr:uid="{00000000-0005-0000-0000-000006B60000}"/>
    <cellStyle name="20% - Accent1 5 2 5 2 5 2" xfId="46764" xr:uid="{00000000-0005-0000-0000-000007B60000}"/>
    <cellStyle name="20% - Accent1 5 2 5 2 5 2 2" xfId="46765" xr:uid="{00000000-0005-0000-0000-000008B60000}"/>
    <cellStyle name="20% - Accent1 5 2 5 2 5 3" xfId="46766" xr:uid="{00000000-0005-0000-0000-000009B60000}"/>
    <cellStyle name="20% - Accent1 5 2 5 2 6" xfId="46767" xr:uid="{00000000-0005-0000-0000-00000AB60000}"/>
    <cellStyle name="20% - Accent1 5 2 5 2 6 2" xfId="46768" xr:uid="{00000000-0005-0000-0000-00000BB60000}"/>
    <cellStyle name="20% - Accent1 5 2 5 2 6 2 2" xfId="46769" xr:uid="{00000000-0005-0000-0000-00000CB60000}"/>
    <cellStyle name="20% - Accent1 5 2 5 2 6 3" xfId="46770" xr:uid="{00000000-0005-0000-0000-00000DB60000}"/>
    <cellStyle name="20% - Accent1 5 2 5 2 7" xfId="46771" xr:uid="{00000000-0005-0000-0000-00000EB60000}"/>
    <cellStyle name="20% - Accent1 5 2 5 2 7 2" xfId="46772" xr:uid="{00000000-0005-0000-0000-00000FB60000}"/>
    <cellStyle name="20% - Accent1 5 2 5 2 8" xfId="46773" xr:uid="{00000000-0005-0000-0000-000010B60000}"/>
    <cellStyle name="20% - Accent1 5 2 5 2 8 2" xfId="46774" xr:uid="{00000000-0005-0000-0000-000011B60000}"/>
    <cellStyle name="20% - Accent1 5 2 5 2 9" xfId="46775" xr:uid="{00000000-0005-0000-0000-000012B60000}"/>
    <cellStyle name="20% - Accent1 5 2 5 3" xfId="46776" xr:uid="{00000000-0005-0000-0000-000013B60000}"/>
    <cellStyle name="20% - Accent1 5 2 5 3 2" xfId="46777" xr:uid="{00000000-0005-0000-0000-000014B60000}"/>
    <cellStyle name="20% - Accent1 5 2 5 3 2 2" xfId="46778" xr:uid="{00000000-0005-0000-0000-000015B60000}"/>
    <cellStyle name="20% - Accent1 5 2 5 3 2 2 2" xfId="46779" xr:uid="{00000000-0005-0000-0000-000016B60000}"/>
    <cellStyle name="20% - Accent1 5 2 5 3 2 2 2 2" xfId="46780" xr:uid="{00000000-0005-0000-0000-000017B60000}"/>
    <cellStyle name="20% - Accent1 5 2 5 3 2 2 3" xfId="46781" xr:uid="{00000000-0005-0000-0000-000018B60000}"/>
    <cellStyle name="20% - Accent1 5 2 5 3 2 3" xfId="46782" xr:uid="{00000000-0005-0000-0000-000019B60000}"/>
    <cellStyle name="20% - Accent1 5 2 5 3 2 3 2" xfId="46783" xr:uid="{00000000-0005-0000-0000-00001AB60000}"/>
    <cellStyle name="20% - Accent1 5 2 5 3 2 4" xfId="46784" xr:uid="{00000000-0005-0000-0000-00001BB60000}"/>
    <cellStyle name="20% - Accent1 5 2 5 3 3" xfId="46785" xr:uid="{00000000-0005-0000-0000-00001CB60000}"/>
    <cellStyle name="20% - Accent1 5 2 5 3 3 2" xfId="46786" xr:uid="{00000000-0005-0000-0000-00001DB60000}"/>
    <cellStyle name="20% - Accent1 5 2 5 3 3 2 2" xfId="46787" xr:uid="{00000000-0005-0000-0000-00001EB60000}"/>
    <cellStyle name="20% - Accent1 5 2 5 3 3 2 2 2" xfId="46788" xr:uid="{00000000-0005-0000-0000-00001FB60000}"/>
    <cellStyle name="20% - Accent1 5 2 5 3 3 2 3" xfId="46789" xr:uid="{00000000-0005-0000-0000-000020B60000}"/>
    <cellStyle name="20% - Accent1 5 2 5 3 3 3" xfId="46790" xr:uid="{00000000-0005-0000-0000-000021B60000}"/>
    <cellStyle name="20% - Accent1 5 2 5 3 3 3 2" xfId="46791" xr:uid="{00000000-0005-0000-0000-000022B60000}"/>
    <cellStyle name="20% - Accent1 5 2 5 3 3 4" xfId="46792" xr:uid="{00000000-0005-0000-0000-000023B60000}"/>
    <cellStyle name="20% - Accent1 5 2 5 3 4" xfId="46793" xr:uid="{00000000-0005-0000-0000-000024B60000}"/>
    <cellStyle name="20% - Accent1 5 2 5 3 4 2" xfId="46794" xr:uid="{00000000-0005-0000-0000-000025B60000}"/>
    <cellStyle name="20% - Accent1 5 2 5 3 4 2 2" xfId="46795" xr:uid="{00000000-0005-0000-0000-000026B60000}"/>
    <cellStyle name="20% - Accent1 5 2 5 3 4 2 2 2" xfId="46796" xr:uid="{00000000-0005-0000-0000-000027B60000}"/>
    <cellStyle name="20% - Accent1 5 2 5 3 4 2 3" xfId="46797" xr:uid="{00000000-0005-0000-0000-000028B60000}"/>
    <cellStyle name="20% - Accent1 5 2 5 3 4 3" xfId="46798" xr:uid="{00000000-0005-0000-0000-000029B60000}"/>
    <cellStyle name="20% - Accent1 5 2 5 3 4 3 2" xfId="46799" xr:uid="{00000000-0005-0000-0000-00002AB60000}"/>
    <cellStyle name="20% - Accent1 5 2 5 3 4 4" xfId="46800" xr:uid="{00000000-0005-0000-0000-00002BB60000}"/>
    <cellStyle name="20% - Accent1 5 2 5 3 5" xfId="46801" xr:uid="{00000000-0005-0000-0000-00002CB60000}"/>
    <cellStyle name="20% - Accent1 5 2 5 3 5 2" xfId="46802" xr:uid="{00000000-0005-0000-0000-00002DB60000}"/>
    <cellStyle name="20% - Accent1 5 2 5 3 5 2 2" xfId="46803" xr:uid="{00000000-0005-0000-0000-00002EB60000}"/>
    <cellStyle name="20% - Accent1 5 2 5 3 5 3" xfId="46804" xr:uid="{00000000-0005-0000-0000-00002FB60000}"/>
    <cellStyle name="20% - Accent1 5 2 5 3 6" xfId="46805" xr:uid="{00000000-0005-0000-0000-000030B60000}"/>
    <cellStyle name="20% - Accent1 5 2 5 3 6 2" xfId="46806" xr:uid="{00000000-0005-0000-0000-000031B60000}"/>
    <cellStyle name="20% - Accent1 5 2 5 3 6 2 2" xfId="46807" xr:uid="{00000000-0005-0000-0000-000032B60000}"/>
    <cellStyle name="20% - Accent1 5 2 5 3 6 3" xfId="46808" xr:uid="{00000000-0005-0000-0000-000033B60000}"/>
    <cellStyle name="20% - Accent1 5 2 5 3 7" xfId="46809" xr:uid="{00000000-0005-0000-0000-000034B60000}"/>
    <cellStyle name="20% - Accent1 5 2 5 3 7 2" xfId="46810" xr:uid="{00000000-0005-0000-0000-000035B60000}"/>
    <cellStyle name="20% - Accent1 5 2 5 3 8" xfId="46811" xr:uid="{00000000-0005-0000-0000-000036B60000}"/>
    <cellStyle name="20% - Accent1 5 2 5 3 8 2" xfId="46812" xr:uid="{00000000-0005-0000-0000-000037B60000}"/>
    <cellStyle name="20% - Accent1 5 2 5 3 9" xfId="46813" xr:uid="{00000000-0005-0000-0000-000038B60000}"/>
    <cellStyle name="20% - Accent1 5 2 5 4" xfId="46814" xr:uid="{00000000-0005-0000-0000-000039B60000}"/>
    <cellStyle name="20% - Accent1 5 2 5 4 2" xfId="46815" xr:uid="{00000000-0005-0000-0000-00003AB60000}"/>
    <cellStyle name="20% - Accent1 5 2 5 4 2 2" xfId="46816" xr:uid="{00000000-0005-0000-0000-00003BB60000}"/>
    <cellStyle name="20% - Accent1 5 2 5 4 2 2 2" xfId="46817" xr:uid="{00000000-0005-0000-0000-00003CB60000}"/>
    <cellStyle name="20% - Accent1 5 2 5 4 2 3" xfId="46818" xr:uid="{00000000-0005-0000-0000-00003DB60000}"/>
    <cellStyle name="20% - Accent1 5 2 5 4 3" xfId="46819" xr:uid="{00000000-0005-0000-0000-00003EB60000}"/>
    <cellStyle name="20% - Accent1 5 2 5 4 3 2" xfId="46820" xr:uid="{00000000-0005-0000-0000-00003FB60000}"/>
    <cellStyle name="20% - Accent1 5 2 5 4 4" xfId="46821" xr:uid="{00000000-0005-0000-0000-000040B60000}"/>
    <cellStyle name="20% - Accent1 5 2 5 5" xfId="46822" xr:uid="{00000000-0005-0000-0000-000041B60000}"/>
    <cellStyle name="20% - Accent1 5 2 5 5 2" xfId="46823" xr:uid="{00000000-0005-0000-0000-000042B60000}"/>
    <cellStyle name="20% - Accent1 5 2 5 5 2 2" xfId="46824" xr:uid="{00000000-0005-0000-0000-000043B60000}"/>
    <cellStyle name="20% - Accent1 5 2 5 5 2 2 2" xfId="46825" xr:uid="{00000000-0005-0000-0000-000044B60000}"/>
    <cellStyle name="20% - Accent1 5 2 5 5 2 3" xfId="46826" xr:uid="{00000000-0005-0000-0000-000045B60000}"/>
    <cellStyle name="20% - Accent1 5 2 5 5 3" xfId="46827" xr:uid="{00000000-0005-0000-0000-000046B60000}"/>
    <cellStyle name="20% - Accent1 5 2 5 5 3 2" xfId="46828" xr:uid="{00000000-0005-0000-0000-000047B60000}"/>
    <cellStyle name="20% - Accent1 5 2 5 5 4" xfId="46829" xr:uid="{00000000-0005-0000-0000-000048B60000}"/>
    <cellStyle name="20% - Accent1 5 2 5 6" xfId="46830" xr:uid="{00000000-0005-0000-0000-000049B60000}"/>
    <cellStyle name="20% - Accent1 5 2 5 6 2" xfId="46831" xr:uid="{00000000-0005-0000-0000-00004AB60000}"/>
    <cellStyle name="20% - Accent1 5 2 5 6 2 2" xfId="46832" xr:uid="{00000000-0005-0000-0000-00004BB60000}"/>
    <cellStyle name="20% - Accent1 5 2 5 6 2 2 2" xfId="46833" xr:uid="{00000000-0005-0000-0000-00004CB60000}"/>
    <cellStyle name="20% - Accent1 5 2 5 6 2 3" xfId="46834" xr:uid="{00000000-0005-0000-0000-00004DB60000}"/>
    <cellStyle name="20% - Accent1 5 2 5 6 3" xfId="46835" xr:uid="{00000000-0005-0000-0000-00004EB60000}"/>
    <cellStyle name="20% - Accent1 5 2 5 6 3 2" xfId="46836" xr:uid="{00000000-0005-0000-0000-00004FB60000}"/>
    <cellStyle name="20% - Accent1 5 2 5 6 4" xfId="46837" xr:uid="{00000000-0005-0000-0000-000050B60000}"/>
    <cellStyle name="20% - Accent1 5 2 5 7" xfId="46838" xr:uid="{00000000-0005-0000-0000-000051B60000}"/>
    <cellStyle name="20% - Accent1 5 2 5 7 2" xfId="46839" xr:uid="{00000000-0005-0000-0000-000052B60000}"/>
    <cellStyle name="20% - Accent1 5 2 5 7 2 2" xfId="46840" xr:uid="{00000000-0005-0000-0000-000053B60000}"/>
    <cellStyle name="20% - Accent1 5 2 5 7 3" xfId="46841" xr:uid="{00000000-0005-0000-0000-000054B60000}"/>
    <cellStyle name="20% - Accent1 5 2 5 8" xfId="46842" xr:uid="{00000000-0005-0000-0000-000055B60000}"/>
    <cellStyle name="20% - Accent1 5 2 5 8 2" xfId="46843" xr:uid="{00000000-0005-0000-0000-000056B60000}"/>
    <cellStyle name="20% - Accent1 5 2 5 8 2 2" xfId="46844" xr:uid="{00000000-0005-0000-0000-000057B60000}"/>
    <cellStyle name="20% - Accent1 5 2 5 8 3" xfId="46845" xr:uid="{00000000-0005-0000-0000-000058B60000}"/>
    <cellStyle name="20% - Accent1 5 2 5 9" xfId="46846" xr:uid="{00000000-0005-0000-0000-000059B60000}"/>
    <cellStyle name="20% - Accent1 5 2 5 9 2" xfId="46847" xr:uid="{00000000-0005-0000-0000-00005AB60000}"/>
    <cellStyle name="20% - Accent1 5 2 6" xfId="46848" xr:uid="{00000000-0005-0000-0000-00005BB60000}"/>
    <cellStyle name="20% - Accent1 5 2 6 2" xfId="46849" xr:uid="{00000000-0005-0000-0000-00005CB60000}"/>
    <cellStyle name="20% - Accent1 5 2 6 2 2" xfId="46850" xr:uid="{00000000-0005-0000-0000-00005DB60000}"/>
    <cellStyle name="20% - Accent1 5 2 6 2 2 2" xfId="46851" xr:uid="{00000000-0005-0000-0000-00005EB60000}"/>
    <cellStyle name="20% - Accent1 5 2 6 2 2 2 2" xfId="46852" xr:uid="{00000000-0005-0000-0000-00005FB60000}"/>
    <cellStyle name="20% - Accent1 5 2 6 2 2 3" xfId="46853" xr:uid="{00000000-0005-0000-0000-000060B60000}"/>
    <cellStyle name="20% - Accent1 5 2 6 2 3" xfId="46854" xr:uid="{00000000-0005-0000-0000-000061B60000}"/>
    <cellStyle name="20% - Accent1 5 2 6 2 3 2" xfId="46855" xr:uid="{00000000-0005-0000-0000-000062B60000}"/>
    <cellStyle name="20% - Accent1 5 2 6 2 4" xfId="46856" xr:uid="{00000000-0005-0000-0000-000063B60000}"/>
    <cellStyle name="20% - Accent1 5 2 6 3" xfId="46857" xr:uid="{00000000-0005-0000-0000-000064B60000}"/>
    <cellStyle name="20% - Accent1 5 2 6 3 2" xfId="46858" xr:uid="{00000000-0005-0000-0000-000065B60000}"/>
    <cellStyle name="20% - Accent1 5 2 6 3 2 2" xfId="46859" xr:uid="{00000000-0005-0000-0000-000066B60000}"/>
    <cellStyle name="20% - Accent1 5 2 6 3 2 2 2" xfId="46860" xr:uid="{00000000-0005-0000-0000-000067B60000}"/>
    <cellStyle name="20% - Accent1 5 2 6 3 2 3" xfId="46861" xr:uid="{00000000-0005-0000-0000-000068B60000}"/>
    <cellStyle name="20% - Accent1 5 2 6 3 3" xfId="46862" xr:uid="{00000000-0005-0000-0000-000069B60000}"/>
    <cellStyle name="20% - Accent1 5 2 6 3 3 2" xfId="46863" xr:uid="{00000000-0005-0000-0000-00006AB60000}"/>
    <cellStyle name="20% - Accent1 5 2 6 3 4" xfId="46864" xr:uid="{00000000-0005-0000-0000-00006BB60000}"/>
    <cellStyle name="20% - Accent1 5 2 6 4" xfId="46865" xr:uid="{00000000-0005-0000-0000-00006CB60000}"/>
    <cellStyle name="20% - Accent1 5 2 6 4 2" xfId="46866" xr:uid="{00000000-0005-0000-0000-00006DB60000}"/>
    <cellStyle name="20% - Accent1 5 2 6 4 2 2" xfId="46867" xr:uid="{00000000-0005-0000-0000-00006EB60000}"/>
    <cellStyle name="20% - Accent1 5 2 6 4 2 2 2" xfId="46868" xr:uid="{00000000-0005-0000-0000-00006FB60000}"/>
    <cellStyle name="20% - Accent1 5 2 6 4 2 3" xfId="46869" xr:uid="{00000000-0005-0000-0000-000070B60000}"/>
    <cellStyle name="20% - Accent1 5 2 6 4 3" xfId="46870" xr:uid="{00000000-0005-0000-0000-000071B60000}"/>
    <cellStyle name="20% - Accent1 5 2 6 4 3 2" xfId="46871" xr:uid="{00000000-0005-0000-0000-000072B60000}"/>
    <cellStyle name="20% - Accent1 5 2 6 4 4" xfId="46872" xr:uid="{00000000-0005-0000-0000-000073B60000}"/>
    <cellStyle name="20% - Accent1 5 2 6 5" xfId="46873" xr:uid="{00000000-0005-0000-0000-000074B60000}"/>
    <cellStyle name="20% - Accent1 5 2 6 5 2" xfId="46874" xr:uid="{00000000-0005-0000-0000-000075B60000}"/>
    <cellStyle name="20% - Accent1 5 2 6 5 2 2" xfId="46875" xr:uid="{00000000-0005-0000-0000-000076B60000}"/>
    <cellStyle name="20% - Accent1 5 2 6 5 3" xfId="46876" xr:uid="{00000000-0005-0000-0000-000077B60000}"/>
    <cellStyle name="20% - Accent1 5 2 6 6" xfId="46877" xr:uid="{00000000-0005-0000-0000-000078B60000}"/>
    <cellStyle name="20% - Accent1 5 2 6 6 2" xfId="46878" xr:uid="{00000000-0005-0000-0000-000079B60000}"/>
    <cellStyle name="20% - Accent1 5 2 6 6 2 2" xfId="46879" xr:uid="{00000000-0005-0000-0000-00007AB60000}"/>
    <cellStyle name="20% - Accent1 5 2 6 6 3" xfId="46880" xr:uid="{00000000-0005-0000-0000-00007BB60000}"/>
    <cellStyle name="20% - Accent1 5 2 6 7" xfId="46881" xr:uid="{00000000-0005-0000-0000-00007CB60000}"/>
    <cellStyle name="20% - Accent1 5 2 6 7 2" xfId="46882" xr:uid="{00000000-0005-0000-0000-00007DB60000}"/>
    <cellStyle name="20% - Accent1 5 2 6 8" xfId="46883" xr:uid="{00000000-0005-0000-0000-00007EB60000}"/>
    <cellStyle name="20% - Accent1 5 2 6 8 2" xfId="46884" xr:uid="{00000000-0005-0000-0000-00007FB60000}"/>
    <cellStyle name="20% - Accent1 5 2 6 9" xfId="46885" xr:uid="{00000000-0005-0000-0000-000080B60000}"/>
    <cellStyle name="20% - Accent1 5 2 7" xfId="46886" xr:uid="{00000000-0005-0000-0000-000081B60000}"/>
    <cellStyle name="20% - Accent1 5 2 7 2" xfId="46887" xr:uid="{00000000-0005-0000-0000-000082B60000}"/>
    <cellStyle name="20% - Accent1 5 2 7 2 2" xfId="46888" xr:uid="{00000000-0005-0000-0000-000083B60000}"/>
    <cellStyle name="20% - Accent1 5 2 7 2 2 2" xfId="46889" xr:uid="{00000000-0005-0000-0000-000084B60000}"/>
    <cellStyle name="20% - Accent1 5 2 7 2 2 2 2" xfId="46890" xr:uid="{00000000-0005-0000-0000-000085B60000}"/>
    <cellStyle name="20% - Accent1 5 2 7 2 2 3" xfId="46891" xr:uid="{00000000-0005-0000-0000-000086B60000}"/>
    <cellStyle name="20% - Accent1 5 2 7 2 3" xfId="46892" xr:uid="{00000000-0005-0000-0000-000087B60000}"/>
    <cellStyle name="20% - Accent1 5 2 7 2 3 2" xfId="46893" xr:uid="{00000000-0005-0000-0000-000088B60000}"/>
    <cellStyle name="20% - Accent1 5 2 7 2 4" xfId="46894" xr:uid="{00000000-0005-0000-0000-000089B60000}"/>
    <cellStyle name="20% - Accent1 5 2 7 3" xfId="46895" xr:uid="{00000000-0005-0000-0000-00008AB60000}"/>
    <cellStyle name="20% - Accent1 5 2 7 3 2" xfId="46896" xr:uid="{00000000-0005-0000-0000-00008BB60000}"/>
    <cellStyle name="20% - Accent1 5 2 7 3 2 2" xfId="46897" xr:uid="{00000000-0005-0000-0000-00008CB60000}"/>
    <cellStyle name="20% - Accent1 5 2 7 3 2 2 2" xfId="46898" xr:uid="{00000000-0005-0000-0000-00008DB60000}"/>
    <cellStyle name="20% - Accent1 5 2 7 3 2 3" xfId="46899" xr:uid="{00000000-0005-0000-0000-00008EB60000}"/>
    <cellStyle name="20% - Accent1 5 2 7 3 3" xfId="46900" xr:uid="{00000000-0005-0000-0000-00008FB60000}"/>
    <cellStyle name="20% - Accent1 5 2 7 3 3 2" xfId="46901" xr:uid="{00000000-0005-0000-0000-000090B60000}"/>
    <cellStyle name="20% - Accent1 5 2 7 3 4" xfId="46902" xr:uid="{00000000-0005-0000-0000-000091B60000}"/>
    <cellStyle name="20% - Accent1 5 2 7 4" xfId="46903" xr:uid="{00000000-0005-0000-0000-000092B60000}"/>
    <cellStyle name="20% - Accent1 5 2 7 4 2" xfId="46904" xr:uid="{00000000-0005-0000-0000-000093B60000}"/>
    <cellStyle name="20% - Accent1 5 2 7 4 2 2" xfId="46905" xr:uid="{00000000-0005-0000-0000-000094B60000}"/>
    <cellStyle name="20% - Accent1 5 2 7 4 2 2 2" xfId="46906" xr:uid="{00000000-0005-0000-0000-000095B60000}"/>
    <cellStyle name="20% - Accent1 5 2 7 4 2 3" xfId="46907" xr:uid="{00000000-0005-0000-0000-000096B60000}"/>
    <cellStyle name="20% - Accent1 5 2 7 4 3" xfId="46908" xr:uid="{00000000-0005-0000-0000-000097B60000}"/>
    <cellStyle name="20% - Accent1 5 2 7 4 3 2" xfId="46909" xr:uid="{00000000-0005-0000-0000-000098B60000}"/>
    <cellStyle name="20% - Accent1 5 2 7 4 4" xfId="46910" xr:uid="{00000000-0005-0000-0000-000099B60000}"/>
    <cellStyle name="20% - Accent1 5 2 7 5" xfId="46911" xr:uid="{00000000-0005-0000-0000-00009AB60000}"/>
    <cellStyle name="20% - Accent1 5 2 7 5 2" xfId="46912" xr:uid="{00000000-0005-0000-0000-00009BB60000}"/>
    <cellStyle name="20% - Accent1 5 2 7 5 2 2" xfId="46913" xr:uid="{00000000-0005-0000-0000-00009CB60000}"/>
    <cellStyle name="20% - Accent1 5 2 7 5 3" xfId="46914" xr:uid="{00000000-0005-0000-0000-00009DB60000}"/>
    <cellStyle name="20% - Accent1 5 2 7 6" xfId="46915" xr:uid="{00000000-0005-0000-0000-00009EB60000}"/>
    <cellStyle name="20% - Accent1 5 2 7 6 2" xfId="46916" xr:uid="{00000000-0005-0000-0000-00009FB60000}"/>
    <cellStyle name="20% - Accent1 5 2 7 6 2 2" xfId="46917" xr:uid="{00000000-0005-0000-0000-0000A0B60000}"/>
    <cellStyle name="20% - Accent1 5 2 7 6 3" xfId="46918" xr:uid="{00000000-0005-0000-0000-0000A1B60000}"/>
    <cellStyle name="20% - Accent1 5 2 7 7" xfId="46919" xr:uid="{00000000-0005-0000-0000-0000A2B60000}"/>
    <cellStyle name="20% - Accent1 5 2 7 7 2" xfId="46920" xr:uid="{00000000-0005-0000-0000-0000A3B60000}"/>
    <cellStyle name="20% - Accent1 5 2 7 8" xfId="46921" xr:uid="{00000000-0005-0000-0000-0000A4B60000}"/>
    <cellStyle name="20% - Accent1 5 2 7 8 2" xfId="46922" xr:uid="{00000000-0005-0000-0000-0000A5B60000}"/>
    <cellStyle name="20% - Accent1 5 2 7 9" xfId="46923" xr:uid="{00000000-0005-0000-0000-0000A6B60000}"/>
    <cellStyle name="20% - Accent1 5 2 8" xfId="46924" xr:uid="{00000000-0005-0000-0000-0000A7B60000}"/>
    <cellStyle name="20% - Accent1 5 2 8 2" xfId="46925" xr:uid="{00000000-0005-0000-0000-0000A8B60000}"/>
    <cellStyle name="20% - Accent1 5 2 8 2 2" xfId="46926" xr:uid="{00000000-0005-0000-0000-0000A9B60000}"/>
    <cellStyle name="20% - Accent1 5 2 8 2 2 2" xfId="46927" xr:uid="{00000000-0005-0000-0000-0000AAB60000}"/>
    <cellStyle name="20% - Accent1 5 2 8 2 3" xfId="46928" xr:uid="{00000000-0005-0000-0000-0000ABB60000}"/>
    <cellStyle name="20% - Accent1 5 2 8 3" xfId="46929" xr:uid="{00000000-0005-0000-0000-0000ACB60000}"/>
    <cellStyle name="20% - Accent1 5 2 8 3 2" xfId="46930" xr:uid="{00000000-0005-0000-0000-0000ADB60000}"/>
    <cellStyle name="20% - Accent1 5 2 8 4" xfId="46931" xr:uid="{00000000-0005-0000-0000-0000AEB60000}"/>
    <cellStyle name="20% - Accent1 5 2 9" xfId="46932" xr:uid="{00000000-0005-0000-0000-0000AFB60000}"/>
    <cellStyle name="20% - Accent1 5 2 9 2" xfId="46933" xr:uid="{00000000-0005-0000-0000-0000B0B60000}"/>
    <cellStyle name="20% - Accent1 5 2 9 2 2" xfId="46934" xr:uid="{00000000-0005-0000-0000-0000B1B60000}"/>
    <cellStyle name="20% - Accent1 5 2 9 2 2 2" xfId="46935" xr:uid="{00000000-0005-0000-0000-0000B2B60000}"/>
    <cellStyle name="20% - Accent1 5 2 9 2 3" xfId="46936" xr:uid="{00000000-0005-0000-0000-0000B3B60000}"/>
    <cellStyle name="20% - Accent1 5 2 9 3" xfId="46937" xr:uid="{00000000-0005-0000-0000-0000B4B60000}"/>
    <cellStyle name="20% - Accent1 5 2 9 3 2" xfId="46938" xr:uid="{00000000-0005-0000-0000-0000B5B60000}"/>
    <cellStyle name="20% - Accent1 5 2 9 4" xfId="46939" xr:uid="{00000000-0005-0000-0000-0000B6B60000}"/>
    <cellStyle name="20% - Accent1 5 3" xfId="46940" xr:uid="{00000000-0005-0000-0000-0000B7B60000}"/>
    <cellStyle name="20% - Accent1 5 3 10" xfId="46941" xr:uid="{00000000-0005-0000-0000-0000B8B60000}"/>
    <cellStyle name="20% - Accent1 5 3 10 2" xfId="46942" xr:uid="{00000000-0005-0000-0000-0000B9B60000}"/>
    <cellStyle name="20% - Accent1 5 3 10 2 2" xfId="46943" xr:uid="{00000000-0005-0000-0000-0000BAB60000}"/>
    <cellStyle name="20% - Accent1 5 3 10 3" xfId="46944" xr:uid="{00000000-0005-0000-0000-0000BBB60000}"/>
    <cellStyle name="20% - Accent1 5 3 11" xfId="46945" xr:uid="{00000000-0005-0000-0000-0000BCB60000}"/>
    <cellStyle name="20% - Accent1 5 3 11 2" xfId="46946" xr:uid="{00000000-0005-0000-0000-0000BDB60000}"/>
    <cellStyle name="20% - Accent1 5 3 11 2 2" xfId="46947" xr:uid="{00000000-0005-0000-0000-0000BEB60000}"/>
    <cellStyle name="20% - Accent1 5 3 11 3" xfId="46948" xr:uid="{00000000-0005-0000-0000-0000BFB60000}"/>
    <cellStyle name="20% - Accent1 5 3 12" xfId="46949" xr:uid="{00000000-0005-0000-0000-0000C0B60000}"/>
    <cellStyle name="20% - Accent1 5 3 12 2" xfId="46950" xr:uid="{00000000-0005-0000-0000-0000C1B60000}"/>
    <cellStyle name="20% - Accent1 5 3 13" xfId="46951" xr:uid="{00000000-0005-0000-0000-0000C2B60000}"/>
    <cellStyle name="20% - Accent1 5 3 13 2" xfId="46952" xr:uid="{00000000-0005-0000-0000-0000C3B60000}"/>
    <cellStyle name="20% - Accent1 5 3 14" xfId="46953" xr:uid="{00000000-0005-0000-0000-0000C4B60000}"/>
    <cellStyle name="20% - Accent1 5 3 2" xfId="46954" xr:uid="{00000000-0005-0000-0000-0000C5B60000}"/>
    <cellStyle name="20% - Accent1 5 3 2 10" xfId="46955" xr:uid="{00000000-0005-0000-0000-0000C6B60000}"/>
    <cellStyle name="20% - Accent1 5 3 2 10 2" xfId="46956" xr:uid="{00000000-0005-0000-0000-0000C7B60000}"/>
    <cellStyle name="20% - Accent1 5 3 2 11" xfId="46957" xr:uid="{00000000-0005-0000-0000-0000C8B60000}"/>
    <cellStyle name="20% - Accent1 5 3 2 2" xfId="46958" xr:uid="{00000000-0005-0000-0000-0000C9B60000}"/>
    <cellStyle name="20% - Accent1 5 3 2 2 2" xfId="46959" xr:uid="{00000000-0005-0000-0000-0000CAB60000}"/>
    <cellStyle name="20% - Accent1 5 3 2 2 2 2" xfId="46960" xr:uid="{00000000-0005-0000-0000-0000CBB60000}"/>
    <cellStyle name="20% - Accent1 5 3 2 2 2 2 2" xfId="46961" xr:uid="{00000000-0005-0000-0000-0000CCB60000}"/>
    <cellStyle name="20% - Accent1 5 3 2 2 2 2 2 2" xfId="46962" xr:uid="{00000000-0005-0000-0000-0000CDB60000}"/>
    <cellStyle name="20% - Accent1 5 3 2 2 2 2 3" xfId="46963" xr:uid="{00000000-0005-0000-0000-0000CEB60000}"/>
    <cellStyle name="20% - Accent1 5 3 2 2 2 3" xfId="46964" xr:uid="{00000000-0005-0000-0000-0000CFB60000}"/>
    <cellStyle name="20% - Accent1 5 3 2 2 2 3 2" xfId="46965" xr:uid="{00000000-0005-0000-0000-0000D0B60000}"/>
    <cellStyle name="20% - Accent1 5 3 2 2 2 4" xfId="46966" xr:uid="{00000000-0005-0000-0000-0000D1B60000}"/>
    <cellStyle name="20% - Accent1 5 3 2 2 3" xfId="46967" xr:uid="{00000000-0005-0000-0000-0000D2B60000}"/>
    <cellStyle name="20% - Accent1 5 3 2 2 3 2" xfId="46968" xr:uid="{00000000-0005-0000-0000-0000D3B60000}"/>
    <cellStyle name="20% - Accent1 5 3 2 2 3 2 2" xfId="46969" xr:uid="{00000000-0005-0000-0000-0000D4B60000}"/>
    <cellStyle name="20% - Accent1 5 3 2 2 3 2 2 2" xfId="46970" xr:uid="{00000000-0005-0000-0000-0000D5B60000}"/>
    <cellStyle name="20% - Accent1 5 3 2 2 3 2 3" xfId="46971" xr:uid="{00000000-0005-0000-0000-0000D6B60000}"/>
    <cellStyle name="20% - Accent1 5 3 2 2 3 3" xfId="46972" xr:uid="{00000000-0005-0000-0000-0000D7B60000}"/>
    <cellStyle name="20% - Accent1 5 3 2 2 3 3 2" xfId="46973" xr:uid="{00000000-0005-0000-0000-0000D8B60000}"/>
    <cellStyle name="20% - Accent1 5 3 2 2 3 4" xfId="46974" xr:uid="{00000000-0005-0000-0000-0000D9B60000}"/>
    <cellStyle name="20% - Accent1 5 3 2 2 4" xfId="46975" xr:uid="{00000000-0005-0000-0000-0000DAB60000}"/>
    <cellStyle name="20% - Accent1 5 3 2 2 4 2" xfId="46976" xr:uid="{00000000-0005-0000-0000-0000DBB60000}"/>
    <cellStyle name="20% - Accent1 5 3 2 2 4 2 2" xfId="46977" xr:uid="{00000000-0005-0000-0000-0000DCB60000}"/>
    <cellStyle name="20% - Accent1 5 3 2 2 4 2 2 2" xfId="46978" xr:uid="{00000000-0005-0000-0000-0000DDB60000}"/>
    <cellStyle name="20% - Accent1 5 3 2 2 4 2 3" xfId="46979" xr:uid="{00000000-0005-0000-0000-0000DEB60000}"/>
    <cellStyle name="20% - Accent1 5 3 2 2 4 3" xfId="46980" xr:uid="{00000000-0005-0000-0000-0000DFB60000}"/>
    <cellStyle name="20% - Accent1 5 3 2 2 4 3 2" xfId="46981" xr:uid="{00000000-0005-0000-0000-0000E0B60000}"/>
    <cellStyle name="20% - Accent1 5 3 2 2 4 4" xfId="46982" xr:uid="{00000000-0005-0000-0000-0000E1B60000}"/>
    <cellStyle name="20% - Accent1 5 3 2 2 5" xfId="46983" xr:uid="{00000000-0005-0000-0000-0000E2B60000}"/>
    <cellStyle name="20% - Accent1 5 3 2 2 5 2" xfId="46984" xr:uid="{00000000-0005-0000-0000-0000E3B60000}"/>
    <cellStyle name="20% - Accent1 5 3 2 2 5 2 2" xfId="46985" xr:uid="{00000000-0005-0000-0000-0000E4B60000}"/>
    <cellStyle name="20% - Accent1 5 3 2 2 5 3" xfId="46986" xr:uid="{00000000-0005-0000-0000-0000E5B60000}"/>
    <cellStyle name="20% - Accent1 5 3 2 2 6" xfId="46987" xr:uid="{00000000-0005-0000-0000-0000E6B60000}"/>
    <cellStyle name="20% - Accent1 5 3 2 2 6 2" xfId="46988" xr:uid="{00000000-0005-0000-0000-0000E7B60000}"/>
    <cellStyle name="20% - Accent1 5 3 2 2 6 2 2" xfId="46989" xr:uid="{00000000-0005-0000-0000-0000E8B60000}"/>
    <cellStyle name="20% - Accent1 5 3 2 2 6 3" xfId="46990" xr:uid="{00000000-0005-0000-0000-0000E9B60000}"/>
    <cellStyle name="20% - Accent1 5 3 2 2 7" xfId="46991" xr:uid="{00000000-0005-0000-0000-0000EAB60000}"/>
    <cellStyle name="20% - Accent1 5 3 2 2 7 2" xfId="46992" xr:uid="{00000000-0005-0000-0000-0000EBB60000}"/>
    <cellStyle name="20% - Accent1 5 3 2 2 8" xfId="46993" xr:uid="{00000000-0005-0000-0000-0000ECB60000}"/>
    <cellStyle name="20% - Accent1 5 3 2 2 8 2" xfId="46994" xr:uid="{00000000-0005-0000-0000-0000EDB60000}"/>
    <cellStyle name="20% - Accent1 5 3 2 2 9" xfId="46995" xr:uid="{00000000-0005-0000-0000-0000EEB60000}"/>
    <cellStyle name="20% - Accent1 5 3 2 3" xfId="46996" xr:uid="{00000000-0005-0000-0000-0000EFB60000}"/>
    <cellStyle name="20% - Accent1 5 3 2 3 2" xfId="46997" xr:uid="{00000000-0005-0000-0000-0000F0B60000}"/>
    <cellStyle name="20% - Accent1 5 3 2 3 2 2" xfId="46998" xr:uid="{00000000-0005-0000-0000-0000F1B60000}"/>
    <cellStyle name="20% - Accent1 5 3 2 3 2 2 2" xfId="46999" xr:uid="{00000000-0005-0000-0000-0000F2B60000}"/>
    <cellStyle name="20% - Accent1 5 3 2 3 2 2 2 2" xfId="47000" xr:uid="{00000000-0005-0000-0000-0000F3B60000}"/>
    <cellStyle name="20% - Accent1 5 3 2 3 2 2 3" xfId="47001" xr:uid="{00000000-0005-0000-0000-0000F4B60000}"/>
    <cellStyle name="20% - Accent1 5 3 2 3 2 3" xfId="47002" xr:uid="{00000000-0005-0000-0000-0000F5B60000}"/>
    <cellStyle name="20% - Accent1 5 3 2 3 2 3 2" xfId="47003" xr:uid="{00000000-0005-0000-0000-0000F6B60000}"/>
    <cellStyle name="20% - Accent1 5 3 2 3 2 4" xfId="47004" xr:uid="{00000000-0005-0000-0000-0000F7B60000}"/>
    <cellStyle name="20% - Accent1 5 3 2 3 3" xfId="47005" xr:uid="{00000000-0005-0000-0000-0000F8B60000}"/>
    <cellStyle name="20% - Accent1 5 3 2 3 3 2" xfId="47006" xr:uid="{00000000-0005-0000-0000-0000F9B60000}"/>
    <cellStyle name="20% - Accent1 5 3 2 3 3 2 2" xfId="47007" xr:uid="{00000000-0005-0000-0000-0000FAB60000}"/>
    <cellStyle name="20% - Accent1 5 3 2 3 3 2 2 2" xfId="47008" xr:uid="{00000000-0005-0000-0000-0000FBB60000}"/>
    <cellStyle name="20% - Accent1 5 3 2 3 3 2 3" xfId="47009" xr:uid="{00000000-0005-0000-0000-0000FCB60000}"/>
    <cellStyle name="20% - Accent1 5 3 2 3 3 3" xfId="47010" xr:uid="{00000000-0005-0000-0000-0000FDB60000}"/>
    <cellStyle name="20% - Accent1 5 3 2 3 3 3 2" xfId="47011" xr:uid="{00000000-0005-0000-0000-0000FEB60000}"/>
    <cellStyle name="20% - Accent1 5 3 2 3 3 4" xfId="47012" xr:uid="{00000000-0005-0000-0000-0000FFB60000}"/>
    <cellStyle name="20% - Accent1 5 3 2 3 4" xfId="47013" xr:uid="{00000000-0005-0000-0000-000000B70000}"/>
    <cellStyle name="20% - Accent1 5 3 2 3 4 2" xfId="47014" xr:uid="{00000000-0005-0000-0000-000001B70000}"/>
    <cellStyle name="20% - Accent1 5 3 2 3 4 2 2" xfId="47015" xr:uid="{00000000-0005-0000-0000-000002B70000}"/>
    <cellStyle name="20% - Accent1 5 3 2 3 4 2 2 2" xfId="47016" xr:uid="{00000000-0005-0000-0000-000003B70000}"/>
    <cellStyle name="20% - Accent1 5 3 2 3 4 2 3" xfId="47017" xr:uid="{00000000-0005-0000-0000-000004B70000}"/>
    <cellStyle name="20% - Accent1 5 3 2 3 4 3" xfId="47018" xr:uid="{00000000-0005-0000-0000-000005B70000}"/>
    <cellStyle name="20% - Accent1 5 3 2 3 4 3 2" xfId="47019" xr:uid="{00000000-0005-0000-0000-000006B70000}"/>
    <cellStyle name="20% - Accent1 5 3 2 3 4 4" xfId="47020" xr:uid="{00000000-0005-0000-0000-000007B70000}"/>
    <cellStyle name="20% - Accent1 5 3 2 3 5" xfId="47021" xr:uid="{00000000-0005-0000-0000-000008B70000}"/>
    <cellStyle name="20% - Accent1 5 3 2 3 5 2" xfId="47022" xr:uid="{00000000-0005-0000-0000-000009B70000}"/>
    <cellStyle name="20% - Accent1 5 3 2 3 5 2 2" xfId="47023" xr:uid="{00000000-0005-0000-0000-00000AB70000}"/>
    <cellStyle name="20% - Accent1 5 3 2 3 5 3" xfId="47024" xr:uid="{00000000-0005-0000-0000-00000BB70000}"/>
    <cellStyle name="20% - Accent1 5 3 2 3 6" xfId="47025" xr:uid="{00000000-0005-0000-0000-00000CB70000}"/>
    <cellStyle name="20% - Accent1 5 3 2 3 6 2" xfId="47026" xr:uid="{00000000-0005-0000-0000-00000DB70000}"/>
    <cellStyle name="20% - Accent1 5 3 2 3 6 2 2" xfId="47027" xr:uid="{00000000-0005-0000-0000-00000EB70000}"/>
    <cellStyle name="20% - Accent1 5 3 2 3 6 3" xfId="47028" xr:uid="{00000000-0005-0000-0000-00000FB70000}"/>
    <cellStyle name="20% - Accent1 5 3 2 3 7" xfId="47029" xr:uid="{00000000-0005-0000-0000-000010B70000}"/>
    <cellStyle name="20% - Accent1 5 3 2 3 7 2" xfId="47030" xr:uid="{00000000-0005-0000-0000-000011B70000}"/>
    <cellStyle name="20% - Accent1 5 3 2 3 8" xfId="47031" xr:uid="{00000000-0005-0000-0000-000012B70000}"/>
    <cellStyle name="20% - Accent1 5 3 2 3 8 2" xfId="47032" xr:uid="{00000000-0005-0000-0000-000013B70000}"/>
    <cellStyle name="20% - Accent1 5 3 2 3 9" xfId="47033" xr:uid="{00000000-0005-0000-0000-000014B70000}"/>
    <cellStyle name="20% - Accent1 5 3 2 4" xfId="47034" xr:uid="{00000000-0005-0000-0000-000015B70000}"/>
    <cellStyle name="20% - Accent1 5 3 2 4 2" xfId="47035" xr:uid="{00000000-0005-0000-0000-000016B70000}"/>
    <cellStyle name="20% - Accent1 5 3 2 4 2 2" xfId="47036" xr:uid="{00000000-0005-0000-0000-000017B70000}"/>
    <cellStyle name="20% - Accent1 5 3 2 4 2 2 2" xfId="47037" xr:uid="{00000000-0005-0000-0000-000018B70000}"/>
    <cellStyle name="20% - Accent1 5 3 2 4 2 3" xfId="47038" xr:uid="{00000000-0005-0000-0000-000019B70000}"/>
    <cellStyle name="20% - Accent1 5 3 2 4 3" xfId="47039" xr:uid="{00000000-0005-0000-0000-00001AB70000}"/>
    <cellStyle name="20% - Accent1 5 3 2 4 3 2" xfId="47040" xr:uid="{00000000-0005-0000-0000-00001BB70000}"/>
    <cellStyle name="20% - Accent1 5 3 2 4 4" xfId="47041" xr:uid="{00000000-0005-0000-0000-00001CB70000}"/>
    <cellStyle name="20% - Accent1 5 3 2 5" xfId="47042" xr:uid="{00000000-0005-0000-0000-00001DB70000}"/>
    <cellStyle name="20% - Accent1 5 3 2 5 2" xfId="47043" xr:uid="{00000000-0005-0000-0000-00001EB70000}"/>
    <cellStyle name="20% - Accent1 5 3 2 5 2 2" xfId="47044" xr:uid="{00000000-0005-0000-0000-00001FB70000}"/>
    <cellStyle name="20% - Accent1 5 3 2 5 2 2 2" xfId="47045" xr:uid="{00000000-0005-0000-0000-000020B70000}"/>
    <cellStyle name="20% - Accent1 5 3 2 5 2 3" xfId="47046" xr:uid="{00000000-0005-0000-0000-000021B70000}"/>
    <cellStyle name="20% - Accent1 5 3 2 5 3" xfId="47047" xr:uid="{00000000-0005-0000-0000-000022B70000}"/>
    <cellStyle name="20% - Accent1 5 3 2 5 3 2" xfId="47048" xr:uid="{00000000-0005-0000-0000-000023B70000}"/>
    <cellStyle name="20% - Accent1 5 3 2 5 4" xfId="47049" xr:uid="{00000000-0005-0000-0000-000024B70000}"/>
    <cellStyle name="20% - Accent1 5 3 2 6" xfId="47050" xr:uid="{00000000-0005-0000-0000-000025B70000}"/>
    <cellStyle name="20% - Accent1 5 3 2 6 2" xfId="47051" xr:uid="{00000000-0005-0000-0000-000026B70000}"/>
    <cellStyle name="20% - Accent1 5 3 2 6 2 2" xfId="47052" xr:uid="{00000000-0005-0000-0000-000027B70000}"/>
    <cellStyle name="20% - Accent1 5 3 2 6 2 2 2" xfId="47053" xr:uid="{00000000-0005-0000-0000-000028B70000}"/>
    <cellStyle name="20% - Accent1 5 3 2 6 2 3" xfId="47054" xr:uid="{00000000-0005-0000-0000-000029B70000}"/>
    <cellStyle name="20% - Accent1 5 3 2 6 3" xfId="47055" xr:uid="{00000000-0005-0000-0000-00002AB70000}"/>
    <cellStyle name="20% - Accent1 5 3 2 6 3 2" xfId="47056" xr:uid="{00000000-0005-0000-0000-00002BB70000}"/>
    <cellStyle name="20% - Accent1 5 3 2 6 4" xfId="47057" xr:uid="{00000000-0005-0000-0000-00002CB70000}"/>
    <cellStyle name="20% - Accent1 5 3 2 7" xfId="47058" xr:uid="{00000000-0005-0000-0000-00002DB70000}"/>
    <cellStyle name="20% - Accent1 5 3 2 7 2" xfId="47059" xr:uid="{00000000-0005-0000-0000-00002EB70000}"/>
    <cellStyle name="20% - Accent1 5 3 2 7 2 2" xfId="47060" xr:uid="{00000000-0005-0000-0000-00002FB70000}"/>
    <cellStyle name="20% - Accent1 5 3 2 7 3" xfId="47061" xr:uid="{00000000-0005-0000-0000-000030B70000}"/>
    <cellStyle name="20% - Accent1 5 3 2 8" xfId="47062" xr:uid="{00000000-0005-0000-0000-000031B70000}"/>
    <cellStyle name="20% - Accent1 5 3 2 8 2" xfId="47063" xr:uid="{00000000-0005-0000-0000-000032B70000}"/>
    <cellStyle name="20% - Accent1 5 3 2 8 2 2" xfId="47064" xr:uid="{00000000-0005-0000-0000-000033B70000}"/>
    <cellStyle name="20% - Accent1 5 3 2 8 3" xfId="47065" xr:uid="{00000000-0005-0000-0000-000034B70000}"/>
    <cellStyle name="20% - Accent1 5 3 2 9" xfId="47066" xr:uid="{00000000-0005-0000-0000-000035B70000}"/>
    <cellStyle name="20% - Accent1 5 3 2 9 2" xfId="47067" xr:uid="{00000000-0005-0000-0000-000036B70000}"/>
    <cellStyle name="20% - Accent1 5 3 3" xfId="47068" xr:uid="{00000000-0005-0000-0000-000037B70000}"/>
    <cellStyle name="20% - Accent1 5 3 3 10" xfId="47069" xr:uid="{00000000-0005-0000-0000-000038B70000}"/>
    <cellStyle name="20% - Accent1 5 3 3 10 2" xfId="47070" xr:uid="{00000000-0005-0000-0000-000039B70000}"/>
    <cellStyle name="20% - Accent1 5 3 3 11" xfId="47071" xr:uid="{00000000-0005-0000-0000-00003AB70000}"/>
    <cellStyle name="20% - Accent1 5 3 3 2" xfId="47072" xr:uid="{00000000-0005-0000-0000-00003BB70000}"/>
    <cellStyle name="20% - Accent1 5 3 3 2 2" xfId="47073" xr:uid="{00000000-0005-0000-0000-00003CB70000}"/>
    <cellStyle name="20% - Accent1 5 3 3 2 2 2" xfId="47074" xr:uid="{00000000-0005-0000-0000-00003DB70000}"/>
    <cellStyle name="20% - Accent1 5 3 3 2 2 2 2" xfId="47075" xr:uid="{00000000-0005-0000-0000-00003EB70000}"/>
    <cellStyle name="20% - Accent1 5 3 3 2 2 2 2 2" xfId="47076" xr:uid="{00000000-0005-0000-0000-00003FB70000}"/>
    <cellStyle name="20% - Accent1 5 3 3 2 2 2 3" xfId="47077" xr:uid="{00000000-0005-0000-0000-000040B70000}"/>
    <cellStyle name="20% - Accent1 5 3 3 2 2 3" xfId="47078" xr:uid="{00000000-0005-0000-0000-000041B70000}"/>
    <cellStyle name="20% - Accent1 5 3 3 2 2 3 2" xfId="47079" xr:uid="{00000000-0005-0000-0000-000042B70000}"/>
    <cellStyle name="20% - Accent1 5 3 3 2 2 4" xfId="47080" xr:uid="{00000000-0005-0000-0000-000043B70000}"/>
    <cellStyle name="20% - Accent1 5 3 3 2 3" xfId="47081" xr:uid="{00000000-0005-0000-0000-000044B70000}"/>
    <cellStyle name="20% - Accent1 5 3 3 2 3 2" xfId="47082" xr:uid="{00000000-0005-0000-0000-000045B70000}"/>
    <cellStyle name="20% - Accent1 5 3 3 2 3 2 2" xfId="47083" xr:uid="{00000000-0005-0000-0000-000046B70000}"/>
    <cellStyle name="20% - Accent1 5 3 3 2 3 2 2 2" xfId="47084" xr:uid="{00000000-0005-0000-0000-000047B70000}"/>
    <cellStyle name="20% - Accent1 5 3 3 2 3 2 3" xfId="47085" xr:uid="{00000000-0005-0000-0000-000048B70000}"/>
    <cellStyle name="20% - Accent1 5 3 3 2 3 3" xfId="47086" xr:uid="{00000000-0005-0000-0000-000049B70000}"/>
    <cellStyle name="20% - Accent1 5 3 3 2 3 3 2" xfId="47087" xr:uid="{00000000-0005-0000-0000-00004AB70000}"/>
    <cellStyle name="20% - Accent1 5 3 3 2 3 4" xfId="47088" xr:uid="{00000000-0005-0000-0000-00004BB70000}"/>
    <cellStyle name="20% - Accent1 5 3 3 2 4" xfId="47089" xr:uid="{00000000-0005-0000-0000-00004CB70000}"/>
    <cellStyle name="20% - Accent1 5 3 3 2 4 2" xfId="47090" xr:uid="{00000000-0005-0000-0000-00004DB70000}"/>
    <cellStyle name="20% - Accent1 5 3 3 2 4 2 2" xfId="47091" xr:uid="{00000000-0005-0000-0000-00004EB70000}"/>
    <cellStyle name="20% - Accent1 5 3 3 2 4 2 2 2" xfId="47092" xr:uid="{00000000-0005-0000-0000-00004FB70000}"/>
    <cellStyle name="20% - Accent1 5 3 3 2 4 2 3" xfId="47093" xr:uid="{00000000-0005-0000-0000-000050B70000}"/>
    <cellStyle name="20% - Accent1 5 3 3 2 4 3" xfId="47094" xr:uid="{00000000-0005-0000-0000-000051B70000}"/>
    <cellStyle name="20% - Accent1 5 3 3 2 4 3 2" xfId="47095" xr:uid="{00000000-0005-0000-0000-000052B70000}"/>
    <cellStyle name="20% - Accent1 5 3 3 2 4 4" xfId="47096" xr:uid="{00000000-0005-0000-0000-000053B70000}"/>
    <cellStyle name="20% - Accent1 5 3 3 2 5" xfId="47097" xr:uid="{00000000-0005-0000-0000-000054B70000}"/>
    <cellStyle name="20% - Accent1 5 3 3 2 5 2" xfId="47098" xr:uid="{00000000-0005-0000-0000-000055B70000}"/>
    <cellStyle name="20% - Accent1 5 3 3 2 5 2 2" xfId="47099" xr:uid="{00000000-0005-0000-0000-000056B70000}"/>
    <cellStyle name="20% - Accent1 5 3 3 2 5 3" xfId="47100" xr:uid="{00000000-0005-0000-0000-000057B70000}"/>
    <cellStyle name="20% - Accent1 5 3 3 2 6" xfId="47101" xr:uid="{00000000-0005-0000-0000-000058B70000}"/>
    <cellStyle name="20% - Accent1 5 3 3 2 6 2" xfId="47102" xr:uid="{00000000-0005-0000-0000-000059B70000}"/>
    <cellStyle name="20% - Accent1 5 3 3 2 6 2 2" xfId="47103" xr:uid="{00000000-0005-0000-0000-00005AB70000}"/>
    <cellStyle name="20% - Accent1 5 3 3 2 6 3" xfId="47104" xr:uid="{00000000-0005-0000-0000-00005BB70000}"/>
    <cellStyle name="20% - Accent1 5 3 3 2 7" xfId="47105" xr:uid="{00000000-0005-0000-0000-00005CB70000}"/>
    <cellStyle name="20% - Accent1 5 3 3 2 7 2" xfId="47106" xr:uid="{00000000-0005-0000-0000-00005DB70000}"/>
    <cellStyle name="20% - Accent1 5 3 3 2 8" xfId="47107" xr:uid="{00000000-0005-0000-0000-00005EB70000}"/>
    <cellStyle name="20% - Accent1 5 3 3 2 8 2" xfId="47108" xr:uid="{00000000-0005-0000-0000-00005FB70000}"/>
    <cellStyle name="20% - Accent1 5 3 3 2 9" xfId="47109" xr:uid="{00000000-0005-0000-0000-000060B70000}"/>
    <cellStyle name="20% - Accent1 5 3 3 3" xfId="47110" xr:uid="{00000000-0005-0000-0000-000061B70000}"/>
    <cellStyle name="20% - Accent1 5 3 3 3 2" xfId="47111" xr:uid="{00000000-0005-0000-0000-000062B70000}"/>
    <cellStyle name="20% - Accent1 5 3 3 3 2 2" xfId="47112" xr:uid="{00000000-0005-0000-0000-000063B70000}"/>
    <cellStyle name="20% - Accent1 5 3 3 3 2 2 2" xfId="47113" xr:uid="{00000000-0005-0000-0000-000064B70000}"/>
    <cellStyle name="20% - Accent1 5 3 3 3 2 2 2 2" xfId="47114" xr:uid="{00000000-0005-0000-0000-000065B70000}"/>
    <cellStyle name="20% - Accent1 5 3 3 3 2 2 3" xfId="47115" xr:uid="{00000000-0005-0000-0000-000066B70000}"/>
    <cellStyle name="20% - Accent1 5 3 3 3 2 3" xfId="47116" xr:uid="{00000000-0005-0000-0000-000067B70000}"/>
    <cellStyle name="20% - Accent1 5 3 3 3 2 3 2" xfId="47117" xr:uid="{00000000-0005-0000-0000-000068B70000}"/>
    <cellStyle name="20% - Accent1 5 3 3 3 2 4" xfId="47118" xr:uid="{00000000-0005-0000-0000-000069B70000}"/>
    <cellStyle name="20% - Accent1 5 3 3 3 3" xfId="47119" xr:uid="{00000000-0005-0000-0000-00006AB70000}"/>
    <cellStyle name="20% - Accent1 5 3 3 3 3 2" xfId="47120" xr:uid="{00000000-0005-0000-0000-00006BB70000}"/>
    <cellStyle name="20% - Accent1 5 3 3 3 3 2 2" xfId="47121" xr:uid="{00000000-0005-0000-0000-00006CB70000}"/>
    <cellStyle name="20% - Accent1 5 3 3 3 3 2 2 2" xfId="47122" xr:uid="{00000000-0005-0000-0000-00006DB70000}"/>
    <cellStyle name="20% - Accent1 5 3 3 3 3 2 3" xfId="47123" xr:uid="{00000000-0005-0000-0000-00006EB70000}"/>
    <cellStyle name="20% - Accent1 5 3 3 3 3 3" xfId="47124" xr:uid="{00000000-0005-0000-0000-00006FB70000}"/>
    <cellStyle name="20% - Accent1 5 3 3 3 3 3 2" xfId="47125" xr:uid="{00000000-0005-0000-0000-000070B70000}"/>
    <cellStyle name="20% - Accent1 5 3 3 3 3 4" xfId="47126" xr:uid="{00000000-0005-0000-0000-000071B70000}"/>
    <cellStyle name="20% - Accent1 5 3 3 3 4" xfId="47127" xr:uid="{00000000-0005-0000-0000-000072B70000}"/>
    <cellStyle name="20% - Accent1 5 3 3 3 4 2" xfId="47128" xr:uid="{00000000-0005-0000-0000-000073B70000}"/>
    <cellStyle name="20% - Accent1 5 3 3 3 4 2 2" xfId="47129" xr:uid="{00000000-0005-0000-0000-000074B70000}"/>
    <cellStyle name="20% - Accent1 5 3 3 3 4 2 2 2" xfId="47130" xr:uid="{00000000-0005-0000-0000-000075B70000}"/>
    <cellStyle name="20% - Accent1 5 3 3 3 4 2 3" xfId="47131" xr:uid="{00000000-0005-0000-0000-000076B70000}"/>
    <cellStyle name="20% - Accent1 5 3 3 3 4 3" xfId="47132" xr:uid="{00000000-0005-0000-0000-000077B70000}"/>
    <cellStyle name="20% - Accent1 5 3 3 3 4 3 2" xfId="47133" xr:uid="{00000000-0005-0000-0000-000078B70000}"/>
    <cellStyle name="20% - Accent1 5 3 3 3 4 4" xfId="47134" xr:uid="{00000000-0005-0000-0000-000079B70000}"/>
    <cellStyle name="20% - Accent1 5 3 3 3 5" xfId="47135" xr:uid="{00000000-0005-0000-0000-00007AB70000}"/>
    <cellStyle name="20% - Accent1 5 3 3 3 5 2" xfId="47136" xr:uid="{00000000-0005-0000-0000-00007BB70000}"/>
    <cellStyle name="20% - Accent1 5 3 3 3 5 2 2" xfId="47137" xr:uid="{00000000-0005-0000-0000-00007CB70000}"/>
    <cellStyle name="20% - Accent1 5 3 3 3 5 3" xfId="47138" xr:uid="{00000000-0005-0000-0000-00007DB70000}"/>
    <cellStyle name="20% - Accent1 5 3 3 3 6" xfId="47139" xr:uid="{00000000-0005-0000-0000-00007EB70000}"/>
    <cellStyle name="20% - Accent1 5 3 3 3 6 2" xfId="47140" xr:uid="{00000000-0005-0000-0000-00007FB70000}"/>
    <cellStyle name="20% - Accent1 5 3 3 3 6 2 2" xfId="47141" xr:uid="{00000000-0005-0000-0000-000080B70000}"/>
    <cellStyle name="20% - Accent1 5 3 3 3 6 3" xfId="47142" xr:uid="{00000000-0005-0000-0000-000081B70000}"/>
    <cellStyle name="20% - Accent1 5 3 3 3 7" xfId="47143" xr:uid="{00000000-0005-0000-0000-000082B70000}"/>
    <cellStyle name="20% - Accent1 5 3 3 3 7 2" xfId="47144" xr:uid="{00000000-0005-0000-0000-000083B70000}"/>
    <cellStyle name="20% - Accent1 5 3 3 3 8" xfId="47145" xr:uid="{00000000-0005-0000-0000-000084B70000}"/>
    <cellStyle name="20% - Accent1 5 3 3 3 8 2" xfId="47146" xr:uid="{00000000-0005-0000-0000-000085B70000}"/>
    <cellStyle name="20% - Accent1 5 3 3 3 9" xfId="47147" xr:uid="{00000000-0005-0000-0000-000086B70000}"/>
    <cellStyle name="20% - Accent1 5 3 3 4" xfId="47148" xr:uid="{00000000-0005-0000-0000-000087B70000}"/>
    <cellStyle name="20% - Accent1 5 3 3 4 2" xfId="47149" xr:uid="{00000000-0005-0000-0000-000088B70000}"/>
    <cellStyle name="20% - Accent1 5 3 3 4 2 2" xfId="47150" xr:uid="{00000000-0005-0000-0000-000089B70000}"/>
    <cellStyle name="20% - Accent1 5 3 3 4 2 2 2" xfId="47151" xr:uid="{00000000-0005-0000-0000-00008AB70000}"/>
    <cellStyle name="20% - Accent1 5 3 3 4 2 3" xfId="47152" xr:uid="{00000000-0005-0000-0000-00008BB70000}"/>
    <cellStyle name="20% - Accent1 5 3 3 4 3" xfId="47153" xr:uid="{00000000-0005-0000-0000-00008CB70000}"/>
    <cellStyle name="20% - Accent1 5 3 3 4 3 2" xfId="47154" xr:uid="{00000000-0005-0000-0000-00008DB70000}"/>
    <cellStyle name="20% - Accent1 5 3 3 4 4" xfId="47155" xr:uid="{00000000-0005-0000-0000-00008EB70000}"/>
    <cellStyle name="20% - Accent1 5 3 3 5" xfId="47156" xr:uid="{00000000-0005-0000-0000-00008FB70000}"/>
    <cellStyle name="20% - Accent1 5 3 3 5 2" xfId="47157" xr:uid="{00000000-0005-0000-0000-000090B70000}"/>
    <cellStyle name="20% - Accent1 5 3 3 5 2 2" xfId="47158" xr:uid="{00000000-0005-0000-0000-000091B70000}"/>
    <cellStyle name="20% - Accent1 5 3 3 5 2 2 2" xfId="47159" xr:uid="{00000000-0005-0000-0000-000092B70000}"/>
    <cellStyle name="20% - Accent1 5 3 3 5 2 3" xfId="47160" xr:uid="{00000000-0005-0000-0000-000093B70000}"/>
    <cellStyle name="20% - Accent1 5 3 3 5 3" xfId="47161" xr:uid="{00000000-0005-0000-0000-000094B70000}"/>
    <cellStyle name="20% - Accent1 5 3 3 5 3 2" xfId="47162" xr:uid="{00000000-0005-0000-0000-000095B70000}"/>
    <cellStyle name="20% - Accent1 5 3 3 5 4" xfId="47163" xr:uid="{00000000-0005-0000-0000-000096B70000}"/>
    <cellStyle name="20% - Accent1 5 3 3 6" xfId="47164" xr:uid="{00000000-0005-0000-0000-000097B70000}"/>
    <cellStyle name="20% - Accent1 5 3 3 6 2" xfId="47165" xr:uid="{00000000-0005-0000-0000-000098B70000}"/>
    <cellStyle name="20% - Accent1 5 3 3 6 2 2" xfId="47166" xr:uid="{00000000-0005-0000-0000-000099B70000}"/>
    <cellStyle name="20% - Accent1 5 3 3 6 2 2 2" xfId="47167" xr:uid="{00000000-0005-0000-0000-00009AB70000}"/>
    <cellStyle name="20% - Accent1 5 3 3 6 2 3" xfId="47168" xr:uid="{00000000-0005-0000-0000-00009BB70000}"/>
    <cellStyle name="20% - Accent1 5 3 3 6 3" xfId="47169" xr:uid="{00000000-0005-0000-0000-00009CB70000}"/>
    <cellStyle name="20% - Accent1 5 3 3 6 3 2" xfId="47170" xr:uid="{00000000-0005-0000-0000-00009DB70000}"/>
    <cellStyle name="20% - Accent1 5 3 3 6 4" xfId="47171" xr:uid="{00000000-0005-0000-0000-00009EB70000}"/>
    <cellStyle name="20% - Accent1 5 3 3 7" xfId="47172" xr:uid="{00000000-0005-0000-0000-00009FB70000}"/>
    <cellStyle name="20% - Accent1 5 3 3 7 2" xfId="47173" xr:uid="{00000000-0005-0000-0000-0000A0B70000}"/>
    <cellStyle name="20% - Accent1 5 3 3 7 2 2" xfId="47174" xr:uid="{00000000-0005-0000-0000-0000A1B70000}"/>
    <cellStyle name="20% - Accent1 5 3 3 7 3" xfId="47175" xr:uid="{00000000-0005-0000-0000-0000A2B70000}"/>
    <cellStyle name="20% - Accent1 5 3 3 8" xfId="47176" xr:uid="{00000000-0005-0000-0000-0000A3B70000}"/>
    <cellStyle name="20% - Accent1 5 3 3 8 2" xfId="47177" xr:uid="{00000000-0005-0000-0000-0000A4B70000}"/>
    <cellStyle name="20% - Accent1 5 3 3 8 2 2" xfId="47178" xr:uid="{00000000-0005-0000-0000-0000A5B70000}"/>
    <cellStyle name="20% - Accent1 5 3 3 8 3" xfId="47179" xr:uid="{00000000-0005-0000-0000-0000A6B70000}"/>
    <cellStyle name="20% - Accent1 5 3 3 9" xfId="47180" xr:uid="{00000000-0005-0000-0000-0000A7B70000}"/>
    <cellStyle name="20% - Accent1 5 3 3 9 2" xfId="47181" xr:uid="{00000000-0005-0000-0000-0000A8B70000}"/>
    <cellStyle name="20% - Accent1 5 3 4" xfId="47182" xr:uid="{00000000-0005-0000-0000-0000A9B70000}"/>
    <cellStyle name="20% - Accent1 5 3 4 10" xfId="47183" xr:uid="{00000000-0005-0000-0000-0000AAB70000}"/>
    <cellStyle name="20% - Accent1 5 3 4 10 2" xfId="47184" xr:uid="{00000000-0005-0000-0000-0000ABB70000}"/>
    <cellStyle name="20% - Accent1 5 3 4 11" xfId="47185" xr:uid="{00000000-0005-0000-0000-0000ACB70000}"/>
    <cellStyle name="20% - Accent1 5 3 4 2" xfId="47186" xr:uid="{00000000-0005-0000-0000-0000ADB70000}"/>
    <cellStyle name="20% - Accent1 5 3 4 2 2" xfId="47187" xr:uid="{00000000-0005-0000-0000-0000AEB70000}"/>
    <cellStyle name="20% - Accent1 5 3 4 2 2 2" xfId="47188" xr:uid="{00000000-0005-0000-0000-0000AFB70000}"/>
    <cellStyle name="20% - Accent1 5 3 4 2 2 2 2" xfId="47189" xr:uid="{00000000-0005-0000-0000-0000B0B70000}"/>
    <cellStyle name="20% - Accent1 5 3 4 2 2 2 2 2" xfId="47190" xr:uid="{00000000-0005-0000-0000-0000B1B70000}"/>
    <cellStyle name="20% - Accent1 5 3 4 2 2 2 3" xfId="47191" xr:uid="{00000000-0005-0000-0000-0000B2B70000}"/>
    <cellStyle name="20% - Accent1 5 3 4 2 2 3" xfId="47192" xr:uid="{00000000-0005-0000-0000-0000B3B70000}"/>
    <cellStyle name="20% - Accent1 5 3 4 2 2 3 2" xfId="47193" xr:uid="{00000000-0005-0000-0000-0000B4B70000}"/>
    <cellStyle name="20% - Accent1 5 3 4 2 2 4" xfId="47194" xr:uid="{00000000-0005-0000-0000-0000B5B70000}"/>
    <cellStyle name="20% - Accent1 5 3 4 2 3" xfId="47195" xr:uid="{00000000-0005-0000-0000-0000B6B70000}"/>
    <cellStyle name="20% - Accent1 5 3 4 2 3 2" xfId="47196" xr:uid="{00000000-0005-0000-0000-0000B7B70000}"/>
    <cellStyle name="20% - Accent1 5 3 4 2 3 2 2" xfId="47197" xr:uid="{00000000-0005-0000-0000-0000B8B70000}"/>
    <cellStyle name="20% - Accent1 5 3 4 2 3 2 2 2" xfId="47198" xr:uid="{00000000-0005-0000-0000-0000B9B70000}"/>
    <cellStyle name="20% - Accent1 5 3 4 2 3 2 3" xfId="47199" xr:uid="{00000000-0005-0000-0000-0000BAB70000}"/>
    <cellStyle name="20% - Accent1 5 3 4 2 3 3" xfId="47200" xr:uid="{00000000-0005-0000-0000-0000BBB70000}"/>
    <cellStyle name="20% - Accent1 5 3 4 2 3 3 2" xfId="47201" xr:uid="{00000000-0005-0000-0000-0000BCB70000}"/>
    <cellStyle name="20% - Accent1 5 3 4 2 3 4" xfId="47202" xr:uid="{00000000-0005-0000-0000-0000BDB70000}"/>
    <cellStyle name="20% - Accent1 5 3 4 2 4" xfId="47203" xr:uid="{00000000-0005-0000-0000-0000BEB70000}"/>
    <cellStyle name="20% - Accent1 5 3 4 2 4 2" xfId="47204" xr:uid="{00000000-0005-0000-0000-0000BFB70000}"/>
    <cellStyle name="20% - Accent1 5 3 4 2 4 2 2" xfId="47205" xr:uid="{00000000-0005-0000-0000-0000C0B70000}"/>
    <cellStyle name="20% - Accent1 5 3 4 2 4 2 2 2" xfId="47206" xr:uid="{00000000-0005-0000-0000-0000C1B70000}"/>
    <cellStyle name="20% - Accent1 5 3 4 2 4 2 3" xfId="47207" xr:uid="{00000000-0005-0000-0000-0000C2B70000}"/>
    <cellStyle name="20% - Accent1 5 3 4 2 4 3" xfId="47208" xr:uid="{00000000-0005-0000-0000-0000C3B70000}"/>
    <cellStyle name="20% - Accent1 5 3 4 2 4 3 2" xfId="47209" xr:uid="{00000000-0005-0000-0000-0000C4B70000}"/>
    <cellStyle name="20% - Accent1 5 3 4 2 4 4" xfId="47210" xr:uid="{00000000-0005-0000-0000-0000C5B70000}"/>
    <cellStyle name="20% - Accent1 5 3 4 2 5" xfId="47211" xr:uid="{00000000-0005-0000-0000-0000C6B70000}"/>
    <cellStyle name="20% - Accent1 5 3 4 2 5 2" xfId="47212" xr:uid="{00000000-0005-0000-0000-0000C7B70000}"/>
    <cellStyle name="20% - Accent1 5 3 4 2 5 2 2" xfId="47213" xr:uid="{00000000-0005-0000-0000-0000C8B70000}"/>
    <cellStyle name="20% - Accent1 5 3 4 2 5 3" xfId="47214" xr:uid="{00000000-0005-0000-0000-0000C9B70000}"/>
    <cellStyle name="20% - Accent1 5 3 4 2 6" xfId="47215" xr:uid="{00000000-0005-0000-0000-0000CAB70000}"/>
    <cellStyle name="20% - Accent1 5 3 4 2 6 2" xfId="47216" xr:uid="{00000000-0005-0000-0000-0000CBB70000}"/>
    <cellStyle name="20% - Accent1 5 3 4 2 6 2 2" xfId="47217" xr:uid="{00000000-0005-0000-0000-0000CCB70000}"/>
    <cellStyle name="20% - Accent1 5 3 4 2 6 3" xfId="47218" xr:uid="{00000000-0005-0000-0000-0000CDB70000}"/>
    <cellStyle name="20% - Accent1 5 3 4 2 7" xfId="47219" xr:uid="{00000000-0005-0000-0000-0000CEB70000}"/>
    <cellStyle name="20% - Accent1 5 3 4 2 7 2" xfId="47220" xr:uid="{00000000-0005-0000-0000-0000CFB70000}"/>
    <cellStyle name="20% - Accent1 5 3 4 2 8" xfId="47221" xr:uid="{00000000-0005-0000-0000-0000D0B70000}"/>
    <cellStyle name="20% - Accent1 5 3 4 2 8 2" xfId="47222" xr:uid="{00000000-0005-0000-0000-0000D1B70000}"/>
    <cellStyle name="20% - Accent1 5 3 4 2 9" xfId="47223" xr:uid="{00000000-0005-0000-0000-0000D2B70000}"/>
    <cellStyle name="20% - Accent1 5 3 4 3" xfId="47224" xr:uid="{00000000-0005-0000-0000-0000D3B70000}"/>
    <cellStyle name="20% - Accent1 5 3 4 3 2" xfId="47225" xr:uid="{00000000-0005-0000-0000-0000D4B70000}"/>
    <cellStyle name="20% - Accent1 5 3 4 3 2 2" xfId="47226" xr:uid="{00000000-0005-0000-0000-0000D5B70000}"/>
    <cellStyle name="20% - Accent1 5 3 4 3 2 2 2" xfId="47227" xr:uid="{00000000-0005-0000-0000-0000D6B70000}"/>
    <cellStyle name="20% - Accent1 5 3 4 3 2 2 2 2" xfId="47228" xr:uid="{00000000-0005-0000-0000-0000D7B70000}"/>
    <cellStyle name="20% - Accent1 5 3 4 3 2 2 3" xfId="47229" xr:uid="{00000000-0005-0000-0000-0000D8B70000}"/>
    <cellStyle name="20% - Accent1 5 3 4 3 2 3" xfId="47230" xr:uid="{00000000-0005-0000-0000-0000D9B70000}"/>
    <cellStyle name="20% - Accent1 5 3 4 3 2 3 2" xfId="47231" xr:uid="{00000000-0005-0000-0000-0000DAB70000}"/>
    <cellStyle name="20% - Accent1 5 3 4 3 2 4" xfId="47232" xr:uid="{00000000-0005-0000-0000-0000DBB70000}"/>
    <cellStyle name="20% - Accent1 5 3 4 3 3" xfId="47233" xr:uid="{00000000-0005-0000-0000-0000DCB70000}"/>
    <cellStyle name="20% - Accent1 5 3 4 3 3 2" xfId="47234" xr:uid="{00000000-0005-0000-0000-0000DDB70000}"/>
    <cellStyle name="20% - Accent1 5 3 4 3 3 2 2" xfId="47235" xr:uid="{00000000-0005-0000-0000-0000DEB70000}"/>
    <cellStyle name="20% - Accent1 5 3 4 3 3 2 2 2" xfId="47236" xr:uid="{00000000-0005-0000-0000-0000DFB70000}"/>
    <cellStyle name="20% - Accent1 5 3 4 3 3 2 3" xfId="47237" xr:uid="{00000000-0005-0000-0000-0000E0B70000}"/>
    <cellStyle name="20% - Accent1 5 3 4 3 3 3" xfId="47238" xr:uid="{00000000-0005-0000-0000-0000E1B70000}"/>
    <cellStyle name="20% - Accent1 5 3 4 3 3 3 2" xfId="47239" xr:uid="{00000000-0005-0000-0000-0000E2B70000}"/>
    <cellStyle name="20% - Accent1 5 3 4 3 3 4" xfId="47240" xr:uid="{00000000-0005-0000-0000-0000E3B70000}"/>
    <cellStyle name="20% - Accent1 5 3 4 3 4" xfId="47241" xr:uid="{00000000-0005-0000-0000-0000E4B70000}"/>
    <cellStyle name="20% - Accent1 5 3 4 3 4 2" xfId="47242" xr:uid="{00000000-0005-0000-0000-0000E5B70000}"/>
    <cellStyle name="20% - Accent1 5 3 4 3 4 2 2" xfId="47243" xr:uid="{00000000-0005-0000-0000-0000E6B70000}"/>
    <cellStyle name="20% - Accent1 5 3 4 3 4 2 2 2" xfId="47244" xr:uid="{00000000-0005-0000-0000-0000E7B70000}"/>
    <cellStyle name="20% - Accent1 5 3 4 3 4 2 3" xfId="47245" xr:uid="{00000000-0005-0000-0000-0000E8B70000}"/>
    <cellStyle name="20% - Accent1 5 3 4 3 4 3" xfId="47246" xr:uid="{00000000-0005-0000-0000-0000E9B70000}"/>
    <cellStyle name="20% - Accent1 5 3 4 3 4 3 2" xfId="47247" xr:uid="{00000000-0005-0000-0000-0000EAB70000}"/>
    <cellStyle name="20% - Accent1 5 3 4 3 4 4" xfId="47248" xr:uid="{00000000-0005-0000-0000-0000EBB70000}"/>
    <cellStyle name="20% - Accent1 5 3 4 3 5" xfId="47249" xr:uid="{00000000-0005-0000-0000-0000ECB70000}"/>
    <cellStyle name="20% - Accent1 5 3 4 3 5 2" xfId="47250" xr:uid="{00000000-0005-0000-0000-0000EDB70000}"/>
    <cellStyle name="20% - Accent1 5 3 4 3 5 2 2" xfId="47251" xr:uid="{00000000-0005-0000-0000-0000EEB70000}"/>
    <cellStyle name="20% - Accent1 5 3 4 3 5 3" xfId="47252" xr:uid="{00000000-0005-0000-0000-0000EFB70000}"/>
    <cellStyle name="20% - Accent1 5 3 4 3 6" xfId="47253" xr:uid="{00000000-0005-0000-0000-0000F0B70000}"/>
    <cellStyle name="20% - Accent1 5 3 4 3 6 2" xfId="47254" xr:uid="{00000000-0005-0000-0000-0000F1B70000}"/>
    <cellStyle name="20% - Accent1 5 3 4 3 6 2 2" xfId="47255" xr:uid="{00000000-0005-0000-0000-0000F2B70000}"/>
    <cellStyle name="20% - Accent1 5 3 4 3 6 3" xfId="47256" xr:uid="{00000000-0005-0000-0000-0000F3B70000}"/>
    <cellStyle name="20% - Accent1 5 3 4 3 7" xfId="47257" xr:uid="{00000000-0005-0000-0000-0000F4B70000}"/>
    <cellStyle name="20% - Accent1 5 3 4 3 7 2" xfId="47258" xr:uid="{00000000-0005-0000-0000-0000F5B70000}"/>
    <cellStyle name="20% - Accent1 5 3 4 3 8" xfId="47259" xr:uid="{00000000-0005-0000-0000-0000F6B70000}"/>
    <cellStyle name="20% - Accent1 5 3 4 3 8 2" xfId="47260" xr:uid="{00000000-0005-0000-0000-0000F7B70000}"/>
    <cellStyle name="20% - Accent1 5 3 4 3 9" xfId="47261" xr:uid="{00000000-0005-0000-0000-0000F8B70000}"/>
    <cellStyle name="20% - Accent1 5 3 4 4" xfId="47262" xr:uid="{00000000-0005-0000-0000-0000F9B70000}"/>
    <cellStyle name="20% - Accent1 5 3 4 4 2" xfId="47263" xr:uid="{00000000-0005-0000-0000-0000FAB70000}"/>
    <cellStyle name="20% - Accent1 5 3 4 4 2 2" xfId="47264" xr:uid="{00000000-0005-0000-0000-0000FBB70000}"/>
    <cellStyle name="20% - Accent1 5 3 4 4 2 2 2" xfId="47265" xr:uid="{00000000-0005-0000-0000-0000FCB70000}"/>
    <cellStyle name="20% - Accent1 5 3 4 4 2 3" xfId="47266" xr:uid="{00000000-0005-0000-0000-0000FDB70000}"/>
    <cellStyle name="20% - Accent1 5 3 4 4 3" xfId="47267" xr:uid="{00000000-0005-0000-0000-0000FEB70000}"/>
    <cellStyle name="20% - Accent1 5 3 4 4 3 2" xfId="47268" xr:uid="{00000000-0005-0000-0000-0000FFB70000}"/>
    <cellStyle name="20% - Accent1 5 3 4 4 4" xfId="47269" xr:uid="{00000000-0005-0000-0000-000000B80000}"/>
    <cellStyle name="20% - Accent1 5 3 4 5" xfId="47270" xr:uid="{00000000-0005-0000-0000-000001B80000}"/>
    <cellStyle name="20% - Accent1 5 3 4 5 2" xfId="47271" xr:uid="{00000000-0005-0000-0000-000002B80000}"/>
    <cellStyle name="20% - Accent1 5 3 4 5 2 2" xfId="47272" xr:uid="{00000000-0005-0000-0000-000003B80000}"/>
    <cellStyle name="20% - Accent1 5 3 4 5 2 2 2" xfId="47273" xr:uid="{00000000-0005-0000-0000-000004B80000}"/>
    <cellStyle name="20% - Accent1 5 3 4 5 2 3" xfId="47274" xr:uid="{00000000-0005-0000-0000-000005B80000}"/>
    <cellStyle name="20% - Accent1 5 3 4 5 3" xfId="47275" xr:uid="{00000000-0005-0000-0000-000006B80000}"/>
    <cellStyle name="20% - Accent1 5 3 4 5 3 2" xfId="47276" xr:uid="{00000000-0005-0000-0000-000007B80000}"/>
    <cellStyle name="20% - Accent1 5 3 4 5 4" xfId="47277" xr:uid="{00000000-0005-0000-0000-000008B80000}"/>
    <cellStyle name="20% - Accent1 5 3 4 6" xfId="47278" xr:uid="{00000000-0005-0000-0000-000009B80000}"/>
    <cellStyle name="20% - Accent1 5 3 4 6 2" xfId="47279" xr:uid="{00000000-0005-0000-0000-00000AB80000}"/>
    <cellStyle name="20% - Accent1 5 3 4 6 2 2" xfId="47280" xr:uid="{00000000-0005-0000-0000-00000BB80000}"/>
    <cellStyle name="20% - Accent1 5 3 4 6 2 2 2" xfId="47281" xr:uid="{00000000-0005-0000-0000-00000CB80000}"/>
    <cellStyle name="20% - Accent1 5 3 4 6 2 3" xfId="47282" xr:uid="{00000000-0005-0000-0000-00000DB80000}"/>
    <cellStyle name="20% - Accent1 5 3 4 6 3" xfId="47283" xr:uid="{00000000-0005-0000-0000-00000EB80000}"/>
    <cellStyle name="20% - Accent1 5 3 4 6 3 2" xfId="47284" xr:uid="{00000000-0005-0000-0000-00000FB80000}"/>
    <cellStyle name="20% - Accent1 5 3 4 6 4" xfId="47285" xr:uid="{00000000-0005-0000-0000-000010B80000}"/>
    <cellStyle name="20% - Accent1 5 3 4 7" xfId="47286" xr:uid="{00000000-0005-0000-0000-000011B80000}"/>
    <cellStyle name="20% - Accent1 5 3 4 7 2" xfId="47287" xr:uid="{00000000-0005-0000-0000-000012B80000}"/>
    <cellStyle name="20% - Accent1 5 3 4 7 2 2" xfId="47288" xr:uid="{00000000-0005-0000-0000-000013B80000}"/>
    <cellStyle name="20% - Accent1 5 3 4 7 3" xfId="47289" xr:uid="{00000000-0005-0000-0000-000014B80000}"/>
    <cellStyle name="20% - Accent1 5 3 4 8" xfId="47290" xr:uid="{00000000-0005-0000-0000-000015B80000}"/>
    <cellStyle name="20% - Accent1 5 3 4 8 2" xfId="47291" xr:uid="{00000000-0005-0000-0000-000016B80000}"/>
    <cellStyle name="20% - Accent1 5 3 4 8 2 2" xfId="47292" xr:uid="{00000000-0005-0000-0000-000017B80000}"/>
    <cellStyle name="20% - Accent1 5 3 4 8 3" xfId="47293" xr:uid="{00000000-0005-0000-0000-000018B80000}"/>
    <cellStyle name="20% - Accent1 5 3 4 9" xfId="47294" xr:uid="{00000000-0005-0000-0000-000019B80000}"/>
    <cellStyle name="20% - Accent1 5 3 4 9 2" xfId="47295" xr:uid="{00000000-0005-0000-0000-00001AB80000}"/>
    <cellStyle name="20% - Accent1 5 3 5" xfId="47296" xr:uid="{00000000-0005-0000-0000-00001BB80000}"/>
    <cellStyle name="20% - Accent1 5 3 5 2" xfId="47297" xr:uid="{00000000-0005-0000-0000-00001CB80000}"/>
    <cellStyle name="20% - Accent1 5 3 5 2 2" xfId="47298" xr:uid="{00000000-0005-0000-0000-00001DB80000}"/>
    <cellStyle name="20% - Accent1 5 3 5 2 2 2" xfId="47299" xr:uid="{00000000-0005-0000-0000-00001EB80000}"/>
    <cellStyle name="20% - Accent1 5 3 5 2 2 2 2" xfId="47300" xr:uid="{00000000-0005-0000-0000-00001FB80000}"/>
    <cellStyle name="20% - Accent1 5 3 5 2 2 3" xfId="47301" xr:uid="{00000000-0005-0000-0000-000020B80000}"/>
    <cellStyle name="20% - Accent1 5 3 5 2 3" xfId="47302" xr:uid="{00000000-0005-0000-0000-000021B80000}"/>
    <cellStyle name="20% - Accent1 5 3 5 2 3 2" xfId="47303" xr:uid="{00000000-0005-0000-0000-000022B80000}"/>
    <cellStyle name="20% - Accent1 5 3 5 2 4" xfId="47304" xr:uid="{00000000-0005-0000-0000-000023B80000}"/>
    <cellStyle name="20% - Accent1 5 3 5 3" xfId="47305" xr:uid="{00000000-0005-0000-0000-000024B80000}"/>
    <cellStyle name="20% - Accent1 5 3 5 3 2" xfId="47306" xr:uid="{00000000-0005-0000-0000-000025B80000}"/>
    <cellStyle name="20% - Accent1 5 3 5 3 2 2" xfId="47307" xr:uid="{00000000-0005-0000-0000-000026B80000}"/>
    <cellStyle name="20% - Accent1 5 3 5 3 2 2 2" xfId="47308" xr:uid="{00000000-0005-0000-0000-000027B80000}"/>
    <cellStyle name="20% - Accent1 5 3 5 3 2 3" xfId="47309" xr:uid="{00000000-0005-0000-0000-000028B80000}"/>
    <cellStyle name="20% - Accent1 5 3 5 3 3" xfId="47310" xr:uid="{00000000-0005-0000-0000-000029B80000}"/>
    <cellStyle name="20% - Accent1 5 3 5 3 3 2" xfId="47311" xr:uid="{00000000-0005-0000-0000-00002AB80000}"/>
    <cellStyle name="20% - Accent1 5 3 5 3 4" xfId="47312" xr:uid="{00000000-0005-0000-0000-00002BB80000}"/>
    <cellStyle name="20% - Accent1 5 3 5 4" xfId="47313" xr:uid="{00000000-0005-0000-0000-00002CB80000}"/>
    <cellStyle name="20% - Accent1 5 3 5 4 2" xfId="47314" xr:uid="{00000000-0005-0000-0000-00002DB80000}"/>
    <cellStyle name="20% - Accent1 5 3 5 4 2 2" xfId="47315" xr:uid="{00000000-0005-0000-0000-00002EB80000}"/>
    <cellStyle name="20% - Accent1 5 3 5 4 2 2 2" xfId="47316" xr:uid="{00000000-0005-0000-0000-00002FB80000}"/>
    <cellStyle name="20% - Accent1 5 3 5 4 2 3" xfId="47317" xr:uid="{00000000-0005-0000-0000-000030B80000}"/>
    <cellStyle name="20% - Accent1 5 3 5 4 3" xfId="47318" xr:uid="{00000000-0005-0000-0000-000031B80000}"/>
    <cellStyle name="20% - Accent1 5 3 5 4 3 2" xfId="47319" xr:uid="{00000000-0005-0000-0000-000032B80000}"/>
    <cellStyle name="20% - Accent1 5 3 5 4 4" xfId="47320" xr:uid="{00000000-0005-0000-0000-000033B80000}"/>
    <cellStyle name="20% - Accent1 5 3 5 5" xfId="47321" xr:uid="{00000000-0005-0000-0000-000034B80000}"/>
    <cellStyle name="20% - Accent1 5 3 5 5 2" xfId="47322" xr:uid="{00000000-0005-0000-0000-000035B80000}"/>
    <cellStyle name="20% - Accent1 5 3 5 5 2 2" xfId="47323" xr:uid="{00000000-0005-0000-0000-000036B80000}"/>
    <cellStyle name="20% - Accent1 5 3 5 5 3" xfId="47324" xr:uid="{00000000-0005-0000-0000-000037B80000}"/>
    <cellStyle name="20% - Accent1 5 3 5 6" xfId="47325" xr:uid="{00000000-0005-0000-0000-000038B80000}"/>
    <cellStyle name="20% - Accent1 5 3 5 6 2" xfId="47326" xr:uid="{00000000-0005-0000-0000-000039B80000}"/>
    <cellStyle name="20% - Accent1 5 3 5 6 2 2" xfId="47327" xr:uid="{00000000-0005-0000-0000-00003AB80000}"/>
    <cellStyle name="20% - Accent1 5 3 5 6 3" xfId="47328" xr:uid="{00000000-0005-0000-0000-00003BB80000}"/>
    <cellStyle name="20% - Accent1 5 3 5 7" xfId="47329" xr:uid="{00000000-0005-0000-0000-00003CB80000}"/>
    <cellStyle name="20% - Accent1 5 3 5 7 2" xfId="47330" xr:uid="{00000000-0005-0000-0000-00003DB80000}"/>
    <cellStyle name="20% - Accent1 5 3 5 8" xfId="47331" xr:uid="{00000000-0005-0000-0000-00003EB80000}"/>
    <cellStyle name="20% - Accent1 5 3 5 8 2" xfId="47332" xr:uid="{00000000-0005-0000-0000-00003FB80000}"/>
    <cellStyle name="20% - Accent1 5 3 5 9" xfId="47333" xr:uid="{00000000-0005-0000-0000-000040B80000}"/>
    <cellStyle name="20% - Accent1 5 3 6" xfId="47334" xr:uid="{00000000-0005-0000-0000-000041B80000}"/>
    <cellStyle name="20% - Accent1 5 3 6 2" xfId="47335" xr:uid="{00000000-0005-0000-0000-000042B80000}"/>
    <cellStyle name="20% - Accent1 5 3 6 2 2" xfId="47336" xr:uid="{00000000-0005-0000-0000-000043B80000}"/>
    <cellStyle name="20% - Accent1 5 3 6 2 2 2" xfId="47337" xr:uid="{00000000-0005-0000-0000-000044B80000}"/>
    <cellStyle name="20% - Accent1 5 3 6 2 2 2 2" xfId="47338" xr:uid="{00000000-0005-0000-0000-000045B80000}"/>
    <cellStyle name="20% - Accent1 5 3 6 2 2 3" xfId="47339" xr:uid="{00000000-0005-0000-0000-000046B80000}"/>
    <cellStyle name="20% - Accent1 5 3 6 2 3" xfId="47340" xr:uid="{00000000-0005-0000-0000-000047B80000}"/>
    <cellStyle name="20% - Accent1 5 3 6 2 3 2" xfId="47341" xr:uid="{00000000-0005-0000-0000-000048B80000}"/>
    <cellStyle name="20% - Accent1 5 3 6 2 4" xfId="47342" xr:uid="{00000000-0005-0000-0000-000049B80000}"/>
    <cellStyle name="20% - Accent1 5 3 6 3" xfId="47343" xr:uid="{00000000-0005-0000-0000-00004AB80000}"/>
    <cellStyle name="20% - Accent1 5 3 6 3 2" xfId="47344" xr:uid="{00000000-0005-0000-0000-00004BB80000}"/>
    <cellStyle name="20% - Accent1 5 3 6 3 2 2" xfId="47345" xr:uid="{00000000-0005-0000-0000-00004CB80000}"/>
    <cellStyle name="20% - Accent1 5 3 6 3 2 2 2" xfId="47346" xr:uid="{00000000-0005-0000-0000-00004DB80000}"/>
    <cellStyle name="20% - Accent1 5 3 6 3 2 3" xfId="47347" xr:uid="{00000000-0005-0000-0000-00004EB80000}"/>
    <cellStyle name="20% - Accent1 5 3 6 3 3" xfId="47348" xr:uid="{00000000-0005-0000-0000-00004FB80000}"/>
    <cellStyle name="20% - Accent1 5 3 6 3 3 2" xfId="47349" xr:uid="{00000000-0005-0000-0000-000050B80000}"/>
    <cellStyle name="20% - Accent1 5 3 6 3 4" xfId="47350" xr:uid="{00000000-0005-0000-0000-000051B80000}"/>
    <cellStyle name="20% - Accent1 5 3 6 4" xfId="47351" xr:uid="{00000000-0005-0000-0000-000052B80000}"/>
    <cellStyle name="20% - Accent1 5 3 6 4 2" xfId="47352" xr:uid="{00000000-0005-0000-0000-000053B80000}"/>
    <cellStyle name="20% - Accent1 5 3 6 4 2 2" xfId="47353" xr:uid="{00000000-0005-0000-0000-000054B80000}"/>
    <cellStyle name="20% - Accent1 5 3 6 4 2 2 2" xfId="47354" xr:uid="{00000000-0005-0000-0000-000055B80000}"/>
    <cellStyle name="20% - Accent1 5 3 6 4 2 3" xfId="47355" xr:uid="{00000000-0005-0000-0000-000056B80000}"/>
    <cellStyle name="20% - Accent1 5 3 6 4 3" xfId="47356" xr:uid="{00000000-0005-0000-0000-000057B80000}"/>
    <cellStyle name="20% - Accent1 5 3 6 4 3 2" xfId="47357" xr:uid="{00000000-0005-0000-0000-000058B80000}"/>
    <cellStyle name="20% - Accent1 5 3 6 4 4" xfId="47358" xr:uid="{00000000-0005-0000-0000-000059B80000}"/>
    <cellStyle name="20% - Accent1 5 3 6 5" xfId="47359" xr:uid="{00000000-0005-0000-0000-00005AB80000}"/>
    <cellStyle name="20% - Accent1 5 3 6 5 2" xfId="47360" xr:uid="{00000000-0005-0000-0000-00005BB80000}"/>
    <cellStyle name="20% - Accent1 5 3 6 5 2 2" xfId="47361" xr:uid="{00000000-0005-0000-0000-00005CB80000}"/>
    <cellStyle name="20% - Accent1 5 3 6 5 3" xfId="47362" xr:uid="{00000000-0005-0000-0000-00005DB80000}"/>
    <cellStyle name="20% - Accent1 5 3 6 6" xfId="47363" xr:uid="{00000000-0005-0000-0000-00005EB80000}"/>
    <cellStyle name="20% - Accent1 5 3 6 6 2" xfId="47364" xr:uid="{00000000-0005-0000-0000-00005FB80000}"/>
    <cellStyle name="20% - Accent1 5 3 6 6 2 2" xfId="47365" xr:uid="{00000000-0005-0000-0000-000060B80000}"/>
    <cellStyle name="20% - Accent1 5 3 6 6 3" xfId="47366" xr:uid="{00000000-0005-0000-0000-000061B80000}"/>
    <cellStyle name="20% - Accent1 5 3 6 7" xfId="47367" xr:uid="{00000000-0005-0000-0000-000062B80000}"/>
    <cellStyle name="20% - Accent1 5 3 6 7 2" xfId="47368" xr:uid="{00000000-0005-0000-0000-000063B80000}"/>
    <cellStyle name="20% - Accent1 5 3 6 8" xfId="47369" xr:uid="{00000000-0005-0000-0000-000064B80000}"/>
    <cellStyle name="20% - Accent1 5 3 6 8 2" xfId="47370" xr:uid="{00000000-0005-0000-0000-000065B80000}"/>
    <cellStyle name="20% - Accent1 5 3 6 9" xfId="47371" xr:uid="{00000000-0005-0000-0000-000066B80000}"/>
    <cellStyle name="20% - Accent1 5 3 7" xfId="47372" xr:uid="{00000000-0005-0000-0000-000067B80000}"/>
    <cellStyle name="20% - Accent1 5 3 7 2" xfId="47373" xr:uid="{00000000-0005-0000-0000-000068B80000}"/>
    <cellStyle name="20% - Accent1 5 3 7 2 2" xfId="47374" xr:uid="{00000000-0005-0000-0000-000069B80000}"/>
    <cellStyle name="20% - Accent1 5 3 7 2 2 2" xfId="47375" xr:uid="{00000000-0005-0000-0000-00006AB80000}"/>
    <cellStyle name="20% - Accent1 5 3 7 2 3" xfId="47376" xr:uid="{00000000-0005-0000-0000-00006BB80000}"/>
    <cellStyle name="20% - Accent1 5 3 7 3" xfId="47377" xr:uid="{00000000-0005-0000-0000-00006CB80000}"/>
    <cellStyle name="20% - Accent1 5 3 7 3 2" xfId="47378" xr:uid="{00000000-0005-0000-0000-00006DB80000}"/>
    <cellStyle name="20% - Accent1 5 3 7 4" xfId="47379" xr:uid="{00000000-0005-0000-0000-00006EB80000}"/>
    <cellStyle name="20% - Accent1 5 3 8" xfId="47380" xr:uid="{00000000-0005-0000-0000-00006FB80000}"/>
    <cellStyle name="20% - Accent1 5 3 8 2" xfId="47381" xr:uid="{00000000-0005-0000-0000-000070B80000}"/>
    <cellStyle name="20% - Accent1 5 3 8 2 2" xfId="47382" xr:uid="{00000000-0005-0000-0000-000071B80000}"/>
    <cellStyle name="20% - Accent1 5 3 8 2 2 2" xfId="47383" xr:uid="{00000000-0005-0000-0000-000072B80000}"/>
    <cellStyle name="20% - Accent1 5 3 8 2 3" xfId="47384" xr:uid="{00000000-0005-0000-0000-000073B80000}"/>
    <cellStyle name="20% - Accent1 5 3 8 3" xfId="47385" xr:uid="{00000000-0005-0000-0000-000074B80000}"/>
    <cellStyle name="20% - Accent1 5 3 8 3 2" xfId="47386" xr:uid="{00000000-0005-0000-0000-000075B80000}"/>
    <cellStyle name="20% - Accent1 5 3 8 4" xfId="47387" xr:uid="{00000000-0005-0000-0000-000076B80000}"/>
    <cellStyle name="20% - Accent1 5 3 9" xfId="47388" xr:uid="{00000000-0005-0000-0000-000077B80000}"/>
    <cellStyle name="20% - Accent1 5 3 9 2" xfId="47389" xr:uid="{00000000-0005-0000-0000-000078B80000}"/>
    <cellStyle name="20% - Accent1 5 3 9 2 2" xfId="47390" xr:uid="{00000000-0005-0000-0000-000079B80000}"/>
    <cellStyle name="20% - Accent1 5 3 9 2 2 2" xfId="47391" xr:uid="{00000000-0005-0000-0000-00007AB80000}"/>
    <cellStyle name="20% - Accent1 5 3 9 2 3" xfId="47392" xr:uid="{00000000-0005-0000-0000-00007BB80000}"/>
    <cellStyle name="20% - Accent1 5 3 9 3" xfId="47393" xr:uid="{00000000-0005-0000-0000-00007CB80000}"/>
    <cellStyle name="20% - Accent1 5 3 9 3 2" xfId="47394" xr:uid="{00000000-0005-0000-0000-00007DB80000}"/>
    <cellStyle name="20% - Accent1 5 3 9 4" xfId="47395" xr:uid="{00000000-0005-0000-0000-00007EB80000}"/>
    <cellStyle name="20% - Accent1 5 4" xfId="47396" xr:uid="{00000000-0005-0000-0000-00007FB80000}"/>
    <cellStyle name="20% - Accent1 5 4 10" xfId="47397" xr:uid="{00000000-0005-0000-0000-000080B80000}"/>
    <cellStyle name="20% - Accent1 5 4 10 2" xfId="47398" xr:uid="{00000000-0005-0000-0000-000081B80000}"/>
    <cellStyle name="20% - Accent1 5 4 11" xfId="47399" xr:uid="{00000000-0005-0000-0000-000082B80000}"/>
    <cellStyle name="20% - Accent1 5 4 2" xfId="47400" xr:uid="{00000000-0005-0000-0000-000083B80000}"/>
    <cellStyle name="20% - Accent1 5 4 2 2" xfId="47401" xr:uid="{00000000-0005-0000-0000-000084B80000}"/>
    <cellStyle name="20% - Accent1 5 4 2 2 2" xfId="47402" xr:uid="{00000000-0005-0000-0000-000085B80000}"/>
    <cellStyle name="20% - Accent1 5 4 2 2 2 2" xfId="47403" xr:uid="{00000000-0005-0000-0000-000086B80000}"/>
    <cellStyle name="20% - Accent1 5 4 2 2 2 2 2" xfId="47404" xr:uid="{00000000-0005-0000-0000-000087B80000}"/>
    <cellStyle name="20% - Accent1 5 4 2 2 2 3" xfId="47405" xr:uid="{00000000-0005-0000-0000-000088B80000}"/>
    <cellStyle name="20% - Accent1 5 4 2 2 3" xfId="47406" xr:uid="{00000000-0005-0000-0000-000089B80000}"/>
    <cellStyle name="20% - Accent1 5 4 2 2 3 2" xfId="47407" xr:uid="{00000000-0005-0000-0000-00008AB80000}"/>
    <cellStyle name="20% - Accent1 5 4 2 2 4" xfId="47408" xr:uid="{00000000-0005-0000-0000-00008BB80000}"/>
    <cellStyle name="20% - Accent1 5 4 2 3" xfId="47409" xr:uid="{00000000-0005-0000-0000-00008CB80000}"/>
    <cellStyle name="20% - Accent1 5 4 2 3 2" xfId="47410" xr:uid="{00000000-0005-0000-0000-00008DB80000}"/>
    <cellStyle name="20% - Accent1 5 4 2 3 2 2" xfId="47411" xr:uid="{00000000-0005-0000-0000-00008EB80000}"/>
    <cellStyle name="20% - Accent1 5 4 2 3 2 2 2" xfId="47412" xr:uid="{00000000-0005-0000-0000-00008FB80000}"/>
    <cellStyle name="20% - Accent1 5 4 2 3 2 3" xfId="47413" xr:uid="{00000000-0005-0000-0000-000090B80000}"/>
    <cellStyle name="20% - Accent1 5 4 2 3 3" xfId="47414" xr:uid="{00000000-0005-0000-0000-000091B80000}"/>
    <cellStyle name="20% - Accent1 5 4 2 3 3 2" xfId="47415" xr:uid="{00000000-0005-0000-0000-000092B80000}"/>
    <cellStyle name="20% - Accent1 5 4 2 3 4" xfId="47416" xr:uid="{00000000-0005-0000-0000-000093B80000}"/>
    <cellStyle name="20% - Accent1 5 4 2 4" xfId="47417" xr:uid="{00000000-0005-0000-0000-000094B80000}"/>
    <cellStyle name="20% - Accent1 5 4 2 4 2" xfId="47418" xr:uid="{00000000-0005-0000-0000-000095B80000}"/>
    <cellStyle name="20% - Accent1 5 4 2 4 2 2" xfId="47419" xr:uid="{00000000-0005-0000-0000-000096B80000}"/>
    <cellStyle name="20% - Accent1 5 4 2 4 2 2 2" xfId="47420" xr:uid="{00000000-0005-0000-0000-000097B80000}"/>
    <cellStyle name="20% - Accent1 5 4 2 4 2 3" xfId="47421" xr:uid="{00000000-0005-0000-0000-000098B80000}"/>
    <cellStyle name="20% - Accent1 5 4 2 4 3" xfId="47422" xr:uid="{00000000-0005-0000-0000-000099B80000}"/>
    <cellStyle name="20% - Accent1 5 4 2 4 3 2" xfId="47423" xr:uid="{00000000-0005-0000-0000-00009AB80000}"/>
    <cellStyle name="20% - Accent1 5 4 2 4 4" xfId="47424" xr:uid="{00000000-0005-0000-0000-00009BB80000}"/>
    <cellStyle name="20% - Accent1 5 4 2 5" xfId="47425" xr:uid="{00000000-0005-0000-0000-00009CB80000}"/>
    <cellStyle name="20% - Accent1 5 4 2 5 2" xfId="47426" xr:uid="{00000000-0005-0000-0000-00009DB80000}"/>
    <cellStyle name="20% - Accent1 5 4 2 5 2 2" xfId="47427" xr:uid="{00000000-0005-0000-0000-00009EB80000}"/>
    <cellStyle name="20% - Accent1 5 4 2 5 3" xfId="47428" xr:uid="{00000000-0005-0000-0000-00009FB80000}"/>
    <cellStyle name="20% - Accent1 5 4 2 6" xfId="47429" xr:uid="{00000000-0005-0000-0000-0000A0B80000}"/>
    <cellStyle name="20% - Accent1 5 4 2 6 2" xfId="47430" xr:uid="{00000000-0005-0000-0000-0000A1B80000}"/>
    <cellStyle name="20% - Accent1 5 4 2 6 2 2" xfId="47431" xr:uid="{00000000-0005-0000-0000-0000A2B80000}"/>
    <cellStyle name="20% - Accent1 5 4 2 6 3" xfId="47432" xr:uid="{00000000-0005-0000-0000-0000A3B80000}"/>
    <cellStyle name="20% - Accent1 5 4 2 7" xfId="47433" xr:uid="{00000000-0005-0000-0000-0000A4B80000}"/>
    <cellStyle name="20% - Accent1 5 4 2 7 2" xfId="47434" xr:uid="{00000000-0005-0000-0000-0000A5B80000}"/>
    <cellStyle name="20% - Accent1 5 4 2 8" xfId="47435" xr:uid="{00000000-0005-0000-0000-0000A6B80000}"/>
    <cellStyle name="20% - Accent1 5 4 2 8 2" xfId="47436" xr:uid="{00000000-0005-0000-0000-0000A7B80000}"/>
    <cellStyle name="20% - Accent1 5 4 2 9" xfId="47437" xr:uid="{00000000-0005-0000-0000-0000A8B80000}"/>
    <cellStyle name="20% - Accent1 5 4 3" xfId="47438" xr:uid="{00000000-0005-0000-0000-0000A9B80000}"/>
    <cellStyle name="20% - Accent1 5 4 3 2" xfId="47439" xr:uid="{00000000-0005-0000-0000-0000AAB80000}"/>
    <cellStyle name="20% - Accent1 5 4 3 2 2" xfId="47440" xr:uid="{00000000-0005-0000-0000-0000ABB80000}"/>
    <cellStyle name="20% - Accent1 5 4 3 2 2 2" xfId="47441" xr:uid="{00000000-0005-0000-0000-0000ACB80000}"/>
    <cellStyle name="20% - Accent1 5 4 3 2 2 2 2" xfId="47442" xr:uid="{00000000-0005-0000-0000-0000ADB80000}"/>
    <cellStyle name="20% - Accent1 5 4 3 2 2 3" xfId="47443" xr:uid="{00000000-0005-0000-0000-0000AEB80000}"/>
    <cellStyle name="20% - Accent1 5 4 3 2 3" xfId="47444" xr:uid="{00000000-0005-0000-0000-0000AFB80000}"/>
    <cellStyle name="20% - Accent1 5 4 3 2 3 2" xfId="47445" xr:uid="{00000000-0005-0000-0000-0000B0B80000}"/>
    <cellStyle name="20% - Accent1 5 4 3 2 4" xfId="47446" xr:uid="{00000000-0005-0000-0000-0000B1B80000}"/>
    <cellStyle name="20% - Accent1 5 4 3 3" xfId="47447" xr:uid="{00000000-0005-0000-0000-0000B2B80000}"/>
    <cellStyle name="20% - Accent1 5 4 3 3 2" xfId="47448" xr:uid="{00000000-0005-0000-0000-0000B3B80000}"/>
    <cellStyle name="20% - Accent1 5 4 3 3 2 2" xfId="47449" xr:uid="{00000000-0005-0000-0000-0000B4B80000}"/>
    <cellStyle name="20% - Accent1 5 4 3 3 2 2 2" xfId="47450" xr:uid="{00000000-0005-0000-0000-0000B5B80000}"/>
    <cellStyle name="20% - Accent1 5 4 3 3 2 3" xfId="47451" xr:uid="{00000000-0005-0000-0000-0000B6B80000}"/>
    <cellStyle name="20% - Accent1 5 4 3 3 3" xfId="47452" xr:uid="{00000000-0005-0000-0000-0000B7B80000}"/>
    <cellStyle name="20% - Accent1 5 4 3 3 3 2" xfId="47453" xr:uid="{00000000-0005-0000-0000-0000B8B80000}"/>
    <cellStyle name="20% - Accent1 5 4 3 3 4" xfId="47454" xr:uid="{00000000-0005-0000-0000-0000B9B80000}"/>
    <cellStyle name="20% - Accent1 5 4 3 4" xfId="47455" xr:uid="{00000000-0005-0000-0000-0000BAB80000}"/>
    <cellStyle name="20% - Accent1 5 4 3 4 2" xfId="47456" xr:uid="{00000000-0005-0000-0000-0000BBB80000}"/>
    <cellStyle name="20% - Accent1 5 4 3 4 2 2" xfId="47457" xr:uid="{00000000-0005-0000-0000-0000BCB80000}"/>
    <cellStyle name="20% - Accent1 5 4 3 4 2 2 2" xfId="47458" xr:uid="{00000000-0005-0000-0000-0000BDB80000}"/>
    <cellStyle name="20% - Accent1 5 4 3 4 2 3" xfId="47459" xr:uid="{00000000-0005-0000-0000-0000BEB80000}"/>
    <cellStyle name="20% - Accent1 5 4 3 4 3" xfId="47460" xr:uid="{00000000-0005-0000-0000-0000BFB80000}"/>
    <cellStyle name="20% - Accent1 5 4 3 4 3 2" xfId="47461" xr:uid="{00000000-0005-0000-0000-0000C0B80000}"/>
    <cellStyle name="20% - Accent1 5 4 3 4 4" xfId="47462" xr:uid="{00000000-0005-0000-0000-0000C1B80000}"/>
    <cellStyle name="20% - Accent1 5 4 3 5" xfId="47463" xr:uid="{00000000-0005-0000-0000-0000C2B80000}"/>
    <cellStyle name="20% - Accent1 5 4 3 5 2" xfId="47464" xr:uid="{00000000-0005-0000-0000-0000C3B80000}"/>
    <cellStyle name="20% - Accent1 5 4 3 5 2 2" xfId="47465" xr:uid="{00000000-0005-0000-0000-0000C4B80000}"/>
    <cellStyle name="20% - Accent1 5 4 3 5 3" xfId="47466" xr:uid="{00000000-0005-0000-0000-0000C5B80000}"/>
    <cellStyle name="20% - Accent1 5 4 3 6" xfId="47467" xr:uid="{00000000-0005-0000-0000-0000C6B80000}"/>
    <cellStyle name="20% - Accent1 5 4 3 6 2" xfId="47468" xr:uid="{00000000-0005-0000-0000-0000C7B80000}"/>
    <cellStyle name="20% - Accent1 5 4 3 6 2 2" xfId="47469" xr:uid="{00000000-0005-0000-0000-0000C8B80000}"/>
    <cellStyle name="20% - Accent1 5 4 3 6 3" xfId="47470" xr:uid="{00000000-0005-0000-0000-0000C9B80000}"/>
    <cellStyle name="20% - Accent1 5 4 3 7" xfId="47471" xr:uid="{00000000-0005-0000-0000-0000CAB80000}"/>
    <cellStyle name="20% - Accent1 5 4 3 7 2" xfId="47472" xr:uid="{00000000-0005-0000-0000-0000CBB80000}"/>
    <cellStyle name="20% - Accent1 5 4 3 8" xfId="47473" xr:uid="{00000000-0005-0000-0000-0000CCB80000}"/>
    <cellStyle name="20% - Accent1 5 4 3 8 2" xfId="47474" xr:uid="{00000000-0005-0000-0000-0000CDB80000}"/>
    <cellStyle name="20% - Accent1 5 4 3 9" xfId="47475" xr:uid="{00000000-0005-0000-0000-0000CEB80000}"/>
    <cellStyle name="20% - Accent1 5 4 4" xfId="47476" xr:uid="{00000000-0005-0000-0000-0000CFB80000}"/>
    <cellStyle name="20% - Accent1 5 4 4 2" xfId="47477" xr:uid="{00000000-0005-0000-0000-0000D0B80000}"/>
    <cellStyle name="20% - Accent1 5 4 4 2 2" xfId="47478" xr:uid="{00000000-0005-0000-0000-0000D1B80000}"/>
    <cellStyle name="20% - Accent1 5 4 4 2 2 2" xfId="47479" xr:uid="{00000000-0005-0000-0000-0000D2B80000}"/>
    <cellStyle name="20% - Accent1 5 4 4 2 3" xfId="47480" xr:uid="{00000000-0005-0000-0000-0000D3B80000}"/>
    <cellStyle name="20% - Accent1 5 4 4 3" xfId="47481" xr:uid="{00000000-0005-0000-0000-0000D4B80000}"/>
    <cellStyle name="20% - Accent1 5 4 4 3 2" xfId="47482" xr:uid="{00000000-0005-0000-0000-0000D5B80000}"/>
    <cellStyle name="20% - Accent1 5 4 4 4" xfId="47483" xr:uid="{00000000-0005-0000-0000-0000D6B80000}"/>
    <cellStyle name="20% - Accent1 5 4 5" xfId="47484" xr:uid="{00000000-0005-0000-0000-0000D7B80000}"/>
    <cellStyle name="20% - Accent1 5 4 5 2" xfId="47485" xr:uid="{00000000-0005-0000-0000-0000D8B80000}"/>
    <cellStyle name="20% - Accent1 5 4 5 2 2" xfId="47486" xr:uid="{00000000-0005-0000-0000-0000D9B80000}"/>
    <cellStyle name="20% - Accent1 5 4 5 2 2 2" xfId="47487" xr:uid="{00000000-0005-0000-0000-0000DAB80000}"/>
    <cellStyle name="20% - Accent1 5 4 5 2 3" xfId="47488" xr:uid="{00000000-0005-0000-0000-0000DBB80000}"/>
    <cellStyle name="20% - Accent1 5 4 5 3" xfId="47489" xr:uid="{00000000-0005-0000-0000-0000DCB80000}"/>
    <cellStyle name="20% - Accent1 5 4 5 3 2" xfId="47490" xr:uid="{00000000-0005-0000-0000-0000DDB80000}"/>
    <cellStyle name="20% - Accent1 5 4 5 4" xfId="47491" xr:uid="{00000000-0005-0000-0000-0000DEB80000}"/>
    <cellStyle name="20% - Accent1 5 4 6" xfId="47492" xr:uid="{00000000-0005-0000-0000-0000DFB80000}"/>
    <cellStyle name="20% - Accent1 5 4 6 2" xfId="47493" xr:uid="{00000000-0005-0000-0000-0000E0B80000}"/>
    <cellStyle name="20% - Accent1 5 4 6 2 2" xfId="47494" xr:uid="{00000000-0005-0000-0000-0000E1B80000}"/>
    <cellStyle name="20% - Accent1 5 4 6 2 2 2" xfId="47495" xr:uid="{00000000-0005-0000-0000-0000E2B80000}"/>
    <cellStyle name="20% - Accent1 5 4 6 2 3" xfId="47496" xr:uid="{00000000-0005-0000-0000-0000E3B80000}"/>
    <cellStyle name="20% - Accent1 5 4 6 3" xfId="47497" xr:uid="{00000000-0005-0000-0000-0000E4B80000}"/>
    <cellStyle name="20% - Accent1 5 4 6 3 2" xfId="47498" xr:uid="{00000000-0005-0000-0000-0000E5B80000}"/>
    <cellStyle name="20% - Accent1 5 4 6 4" xfId="47499" xr:uid="{00000000-0005-0000-0000-0000E6B80000}"/>
    <cellStyle name="20% - Accent1 5 4 7" xfId="47500" xr:uid="{00000000-0005-0000-0000-0000E7B80000}"/>
    <cellStyle name="20% - Accent1 5 4 7 2" xfId="47501" xr:uid="{00000000-0005-0000-0000-0000E8B80000}"/>
    <cellStyle name="20% - Accent1 5 4 7 2 2" xfId="47502" xr:uid="{00000000-0005-0000-0000-0000E9B80000}"/>
    <cellStyle name="20% - Accent1 5 4 7 3" xfId="47503" xr:uid="{00000000-0005-0000-0000-0000EAB80000}"/>
    <cellStyle name="20% - Accent1 5 4 8" xfId="47504" xr:uid="{00000000-0005-0000-0000-0000EBB80000}"/>
    <cellStyle name="20% - Accent1 5 4 8 2" xfId="47505" xr:uid="{00000000-0005-0000-0000-0000ECB80000}"/>
    <cellStyle name="20% - Accent1 5 4 8 2 2" xfId="47506" xr:uid="{00000000-0005-0000-0000-0000EDB80000}"/>
    <cellStyle name="20% - Accent1 5 4 8 3" xfId="47507" xr:uid="{00000000-0005-0000-0000-0000EEB80000}"/>
    <cellStyle name="20% - Accent1 5 4 9" xfId="47508" xr:uid="{00000000-0005-0000-0000-0000EFB80000}"/>
    <cellStyle name="20% - Accent1 5 4 9 2" xfId="47509" xr:uid="{00000000-0005-0000-0000-0000F0B80000}"/>
    <cellStyle name="20% - Accent1 5 5" xfId="47510" xr:uid="{00000000-0005-0000-0000-0000F1B80000}"/>
    <cellStyle name="20% - Accent1 5 5 10" xfId="47511" xr:uid="{00000000-0005-0000-0000-0000F2B80000}"/>
    <cellStyle name="20% - Accent1 5 5 10 2" xfId="47512" xr:uid="{00000000-0005-0000-0000-0000F3B80000}"/>
    <cellStyle name="20% - Accent1 5 5 11" xfId="47513" xr:uid="{00000000-0005-0000-0000-0000F4B80000}"/>
    <cellStyle name="20% - Accent1 5 5 2" xfId="47514" xr:uid="{00000000-0005-0000-0000-0000F5B80000}"/>
    <cellStyle name="20% - Accent1 5 5 2 2" xfId="47515" xr:uid="{00000000-0005-0000-0000-0000F6B80000}"/>
    <cellStyle name="20% - Accent1 5 5 2 2 2" xfId="47516" xr:uid="{00000000-0005-0000-0000-0000F7B80000}"/>
    <cellStyle name="20% - Accent1 5 5 2 2 2 2" xfId="47517" xr:uid="{00000000-0005-0000-0000-0000F8B80000}"/>
    <cellStyle name="20% - Accent1 5 5 2 2 2 2 2" xfId="47518" xr:uid="{00000000-0005-0000-0000-0000F9B80000}"/>
    <cellStyle name="20% - Accent1 5 5 2 2 2 3" xfId="47519" xr:uid="{00000000-0005-0000-0000-0000FAB80000}"/>
    <cellStyle name="20% - Accent1 5 5 2 2 3" xfId="47520" xr:uid="{00000000-0005-0000-0000-0000FBB80000}"/>
    <cellStyle name="20% - Accent1 5 5 2 2 3 2" xfId="47521" xr:uid="{00000000-0005-0000-0000-0000FCB80000}"/>
    <cellStyle name="20% - Accent1 5 5 2 2 4" xfId="47522" xr:uid="{00000000-0005-0000-0000-0000FDB80000}"/>
    <cellStyle name="20% - Accent1 5 5 2 3" xfId="47523" xr:uid="{00000000-0005-0000-0000-0000FEB80000}"/>
    <cellStyle name="20% - Accent1 5 5 2 3 2" xfId="47524" xr:uid="{00000000-0005-0000-0000-0000FFB80000}"/>
    <cellStyle name="20% - Accent1 5 5 2 3 2 2" xfId="47525" xr:uid="{00000000-0005-0000-0000-000000B90000}"/>
    <cellStyle name="20% - Accent1 5 5 2 3 2 2 2" xfId="47526" xr:uid="{00000000-0005-0000-0000-000001B90000}"/>
    <cellStyle name="20% - Accent1 5 5 2 3 2 3" xfId="47527" xr:uid="{00000000-0005-0000-0000-000002B90000}"/>
    <cellStyle name="20% - Accent1 5 5 2 3 3" xfId="47528" xr:uid="{00000000-0005-0000-0000-000003B90000}"/>
    <cellStyle name="20% - Accent1 5 5 2 3 3 2" xfId="47529" xr:uid="{00000000-0005-0000-0000-000004B90000}"/>
    <cellStyle name="20% - Accent1 5 5 2 3 4" xfId="47530" xr:uid="{00000000-0005-0000-0000-000005B90000}"/>
    <cellStyle name="20% - Accent1 5 5 2 4" xfId="47531" xr:uid="{00000000-0005-0000-0000-000006B90000}"/>
    <cellStyle name="20% - Accent1 5 5 2 4 2" xfId="47532" xr:uid="{00000000-0005-0000-0000-000007B90000}"/>
    <cellStyle name="20% - Accent1 5 5 2 4 2 2" xfId="47533" xr:uid="{00000000-0005-0000-0000-000008B90000}"/>
    <cellStyle name="20% - Accent1 5 5 2 4 2 2 2" xfId="47534" xr:uid="{00000000-0005-0000-0000-000009B90000}"/>
    <cellStyle name="20% - Accent1 5 5 2 4 2 3" xfId="47535" xr:uid="{00000000-0005-0000-0000-00000AB90000}"/>
    <cellStyle name="20% - Accent1 5 5 2 4 3" xfId="47536" xr:uid="{00000000-0005-0000-0000-00000BB90000}"/>
    <cellStyle name="20% - Accent1 5 5 2 4 3 2" xfId="47537" xr:uid="{00000000-0005-0000-0000-00000CB90000}"/>
    <cellStyle name="20% - Accent1 5 5 2 4 4" xfId="47538" xr:uid="{00000000-0005-0000-0000-00000DB90000}"/>
    <cellStyle name="20% - Accent1 5 5 2 5" xfId="47539" xr:uid="{00000000-0005-0000-0000-00000EB90000}"/>
    <cellStyle name="20% - Accent1 5 5 2 5 2" xfId="47540" xr:uid="{00000000-0005-0000-0000-00000FB90000}"/>
    <cellStyle name="20% - Accent1 5 5 2 5 2 2" xfId="47541" xr:uid="{00000000-0005-0000-0000-000010B90000}"/>
    <cellStyle name="20% - Accent1 5 5 2 5 3" xfId="47542" xr:uid="{00000000-0005-0000-0000-000011B90000}"/>
    <cellStyle name="20% - Accent1 5 5 2 6" xfId="47543" xr:uid="{00000000-0005-0000-0000-000012B90000}"/>
    <cellStyle name="20% - Accent1 5 5 2 6 2" xfId="47544" xr:uid="{00000000-0005-0000-0000-000013B90000}"/>
    <cellStyle name="20% - Accent1 5 5 2 6 2 2" xfId="47545" xr:uid="{00000000-0005-0000-0000-000014B90000}"/>
    <cellStyle name="20% - Accent1 5 5 2 6 3" xfId="47546" xr:uid="{00000000-0005-0000-0000-000015B90000}"/>
    <cellStyle name="20% - Accent1 5 5 2 7" xfId="47547" xr:uid="{00000000-0005-0000-0000-000016B90000}"/>
    <cellStyle name="20% - Accent1 5 5 2 7 2" xfId="47548" xr:uid="{00000000-0005-0000-0000-000017B90000}"/>
    <cellStyle name="20% - Accent1 5 5 2 8" xfId="47549" xr:uid="{00000000-0005-0000-0000-000018B90000}"/>
    <cellStyle name="20% - Accent1 5 5 2 8 2" xfId="47550" xr:uid="{00000000-0005-0000-0000-000019B90000}"/>
    <cellStyle name="20% - Accent1 5 5 2 9" xfId="47551" xr:uid="{00000000-0005-0000-0000-00001AB90000}"/>
    <cellStyle name="20% - Accent1 5 5 3" xfId="47552" xr:uid="{00000000-0005-0000-0000-00001BB90000}"/>
    <cellStyle name="20% - Accent1 5 5 3 2" xfId="47553" xr:uid="{00000000-0005-0000-0000-00001CB90000}"/>
    <cellStyle name="20% - Accent1 5 5 3 2 2" xfId="47554" xr:uid="{00000000-0005-0000-0000-00001DB90000}"/>
    <cellStyle name="20% - Accent1 5 5 3 2 2 2" xfId="47555" xr:uid="{00000000-0005-0000-0000-00001EB90000}"/>
    <cellStyle name="20% - Accent1 5 5 3 2 2 2 2" xfId="47556" xr:uid="{00000000-0005-0000-0000-00001FB90000}"/>
    <cellStyle name="20% - Accent1 5 5 3 2 2 3" xfId="47557" xr:uid="{00000000-0005-0000-0000-000020B90000}"/>
    <cellStyle name="20% - Accent1 5 5 3 2 3" xfId="47558" xr:uid="{00000000-0005-0000-0000-000021B90000}"/>
    <cellStyle name="20% - Accent1 5 5 3 2 3 2" xfId="47559" xr:uid="{00000000-0005-0000-0000-000022B90000}"/>
    <cellStyle name="20% - Accent1 5 5 3 2 4" xfId="47560" xr:uid="{00000000-0005-0000-0000-000023B90000}"/>
    <cellStyle name="20% - Accent1 5 5 3 3" xfId="47561" xr:uid="{00000000-0005-0000-0000-000024B90000}"/>
    <cellStyle name="20% - Accent1 5 5 3 3 2" xfId="47562" xr:uid="{00000000-0005-0000-0000-000025B90000}"/>
    <cellStyle name="20% - Accent1 5 5 3 3 2 2" xfId="47563" xr:uid="{00000000-0005-0000-0000-000026B90000}"/>
    <cellStyle name="20% - Accent1 5 5 3 3 2 2 2" xfId="47564" xr:uid="{00000000-0005-0000-0000-000027B90000}"/>
    <cellStyle name="20% - Accent1 5 5 3 3 2 3" xfId="47565" xr:uid="{00000000-0005-0000-0000-000028B90000}"/>
    <cellStyle name="20% - Accent1 5 5 3 3 3" xfId="47566" xr:uid="{00000000-0005-0000-0000-000029B90000}"/>
    <cellStyle name="20% - Accent1 5 5 3 3 3 2" xfId="47567" xr:uid="{00000000-0005-0000-0000-00002AB90000}"/>
    <cellStyle name="20% - Accent1 5 5 3 3 4" xfId="47568" xr:uid="{00000000-0005-0000-0000-00002BB90000}"/>
    <cellStyle name="20% - Accent1 5 5 3 4" xfId="47569" xr:uid="{00000000-0005-0000-0000-00002CB90000}"/>
    <cellStyle name="20% - Accent1 5 5 3 4 2" xfId="47570" xr:uid="{00000000-0005-0000-0000-00002DB90000}"/>
    <cellStyle name="20% - Accent1 5 5 3 4 2 2" xfId="47571" xr:uid="{00000000-0005-0000-0000-00002EB90000}"/>
    <cellStyle name="20% - Accent1 5 5 3 4 2 2 2" xfId="47572" xr:uid="{00000000-0005-0000-0000-00002FB90000}"/>
    <cellStyle name="20% - Accent1 5 5 3 4 2 3" xfId="47573" xr:uid="{00000000-0005-0000-0000-000030B90000}"/>
    <cellStyle name="20% - Accent1 5 5 3 4 3" xfId="47574" xr:uid="{00000000-0005-0000-0000-000031B90000}"/>
    <cellStyle name="20% - Accent1 5 5 3 4 3 2" xfId="47575" xr:uid="{00000000-0005-0000-0000-000032B90000}"/>
    <cellStyle name="20% - Accent1 5 5 3 4 4" xfId="47576" xr:uid="{00000000-0005-0000-0000-000033B90000}"/>
    <cellStyle name="20% - Accent1 5 5 3 5" xfId="47577" xr:uid="{00000000-0005-0000-0000-000034B90000}"/>
    <cellStyle name="20% - Accent1 5 5 3 5 2" xfId="47578" xr:uid="{00000000-0005-0000-0000-000035B90000}"/>
    <cellStyle name="20% - Accent1 5 5 3 5 2 2" xfId="47579" xr:uid="{00000000-0005-0000-0000-000036B90000}"/>
    <cellStyle name="20% - Accent1 5 5 3 5 3" xfId="47580" xr:uid="{00000000-0005-0000-0000-000037B90000}"/>
    <cellStyle name="20% - Accent1 5 5 3 6" xfId="47581" xr:uid="{00000000-0005-0000-0000-000038B90000}"/>
    <cellStyle name="20% - Accent1 5 5 3 6 2" xfId="47582" xr:uid="{00000000-0005-0000-0000-000039B90000}"/>
    <cellStyle name="20% - Accent1 5 5 3 6 2 2" xfId="47583" xr:uid="{00000000-0005-0000-0000-00003AB90000}"/>
    <cellStyle name="20% - Accent1 5 5 3 6 3" xfId="47584" xr:uid="{00000000-0005-0000-0000-00003BB90000}"/>
    <cellStyle name="20% - Accent1 5 5 3 7" xfId="47585" xr:uid="{00000000-0005-0000-0000-00003CB90000}"/>
    <cellStyle name="20% - Accent1 5 5 3 7 2" xfId="47586" xr:uid="{00000000-0005-0000-0000-00003DB90000}"/>
    <cellStyle name="20% - Accent1 5 5 3 8" xfId="47587" xr:uid="{00000000-0005-0000-0000-00003EB90000}"/>
    <cellStyle name="20% - Accent1 5 5 3 8 2" xfId="47588" xr:uid="{00000000-0005-0000-0000-00003FB90000}"/>
    <cellStyle name="20% - Accent1 5 5 3 9" xfId="47589" xr:uid="{00000000-0005-0000-0000-000040B90000}"/>
    <cellStyle name="20% - Accent1 5 5 4" xfId="47590" xr:uid="{00000000-0005-0000-0000-000041B90000}"/>
    <cellStyle name="20% - Accent1 5 5 4 2" xfId="47591" xr:uid="{00000000-0005-0000-0000-000042B90000}"/>
    <cellStyle name="20% - Accent1 5 5 4 2 2" xfId="47592" xr:uid="{00000000-0005-0000-0000-000043B90000}"/>
    <cellStyle name="20% - Accent1 5 5 4 2 2 2" xfId="47593" xr:uid="{00000000-0005-0000-0000-000044B90000}"/>
    <cellStyle name="20% - Accent1 5 5 4 2 3" xfId="47594" xr:uid="{00000000-0005-0000-0000-000045B90000}"/>
    <cellStyle name="20% - Accent1 5 5 4 3" xfId="47595" xr:uid="{00000000-0005-0000-0000-000046B90000}"/>
    <cellStyle name="20% - Accent1 5 5 4 3 2" xfId="47596" xr:uid="{00000000-0005-0000-0000-000047B90000}"/>
    <cellStyle name="20% - Accent1 5 5 4 4" xfId="47597" xr:uid="{00000000-0005-0000-0000-000048B90000}"/>
    <cellStyle name="20% - Accent1 5 5 5" xfId="47598" xr:uid="{00000000-0005-0000-0000-000049B90000}"/>
    <cellStyle name="20% - Accent1 5 5 5 2" xfId="47599" xr:uid="{00000000-0005-0000-0000-00004AB90000}"/>
    <cellStyle name="20% - Accent1 5 5 5 2 2" xfId="47600" xr:uid="{00000000-0005-0000-0000-00004BB90000}"/>
    <cellStyle name="20% - Accent1 5 5 5 2 2 2" xfId="47601" xr:uid="{00000000-0005-0000-0000-00004CB90000}"/>
    <cellStyle name="20% - Accent1 5 5 5 2 3" xfId="47602" xr:uid="{00000000-0005-0000-0000-00004DB90000}"/>
    <cellStyle name="20% - Accent1 5 5 5 3" xfId="47603" xr:uid="{00000000-0005-0000-0000-00004EB90000}"/>
    <cellStyle name="20% - Accent1 5 5 5 3 2" xfId="47604" xr:uid="{00000000-0005-0000-0000-00004FB90000}"/>
    <cellStyle name="20% - Accent1 5 5 5 4" xfId="47605" xr:uid="{00000000-0005-0000-0000-000050B90000}"/>
    <cellStyle name="20% - Accent1 5 5 6" xfId="47606" xr:uid="{00000000-0005-0000-0000-000051B90000}"/>
    <cellStyle name="20% - Accent1 5 5 6 2" xfId="47607" xr:uid="{00000000-0005-0000-0000-000052B90000}"/>
    <cellStyle name="20% - Accent1 5 5 6 2 2" xfId="47608" xr:uid="{00000000-0005-0000-0000-000053B90000}"/>
    <cellStyle name="20% - Accent1 5 5 6 2 2 2" xfId="47609" xr:uid="{00000000-0005-0000-0000-000054B90000}"/>
    <cellStyle name="20% - Accent1 5 5 6 2 3" xfId="47610" xr:uid="{00000000-0005-0000-0000-000055B90000}"/>
    <cellStyle name="20% - Accent1 5 5 6 3" xfId="47611" xr:uid="{00000000-0005-0000-0000-000056B90000}"/>
    <cellStyle name="20% - Accent1 5 5 6 3 2" xfId="47612" xr:uid="{00000000-0005-0000-0000-000057B90000}"/>
    <cellStyle name="20% - Accent1 5 5 6 4" xfId="47613" xr:uid="{00000000-0005-0000-0000-000058B90000}"/>
    <cellStyle name="20% - Accent1 5 5 7" xfId="47614" xr:uid="{00000000-0005-0000-0000-000059B90000}"/>
    <cellStyle name="20% - Accent1 5 5 7 2" xfId="47615" xr:uid="{00000000-0005-0000-0000-00005AB90000}"/>
    <cellStyle name="20% - Accent1 5 5 7 2 2" xfId="47616" xr:uid="{00000000-0005-0000-0000-00005BB90000}"/>
    <cellStyle name="20% - Accent1 5 5 7 3" xfId="47617" xr:uid="{00000000-0005-0000-0000-00005CB90000}"/>
    <cellStyle name="20% - Accent1 5 5 8" xfId="47618" xr:uid="{00000000-0005-0000-0000-00005DB90000}"/>
    <cellStyle name="20% - Accent1 5 5 8 2" xfId="47619" xr:uid="{00000000-0005-0000-0000-00005EB90000}"/>
    <cellStyle name="20% - Accent1 5 5 8 2 2" xfId="47620" xr:uid="{00000000-0005-0000-0000-00005FB90000}"/>
    <cellStyle name="20% - Accent1 5 5 8 3" xfId="47621" xr:uid="{00000000-0005-0000-0000-000060B90000}"/>
    <cellStyle name="20% - Accent1 5 5 9" xfId="47622" xr:uid="{00000000-0005-0000-0000-000061B90000}"/>
    <cellStyle name="20% - Accent1 5 5 9 2" xfId="47623" xr:uid="{00000000-0005-0000-0000-000062B90000}"/>
    <cellStyle name="20% - Accent1 5 6" xfId="47624" xr:uid="{00000000-0005-0000-0000-000063B90000}"/>
    <cellStyle name="20% - Accent1 5 6 10" xfId="47625" xr:uid="{00000000-0005-0000-0000-000064B90000}"/>
    <cellStyle name="20% - Accent1 5 6 10 2" xfId="47626" xr:uid="{00000000-0005-0000-0000-000065B90000}"/>
    <cellStyle name="20% - Accent1 5 6 11" xfId="47627" xr:uid="{00000000-0005-0000-0000-000066B90000}"/>
    <cellStyle name="20% - Accent1 5 6 2" xfId="47628" xr:uid="{00000000-0005-0000-0000-000067B90000}"/>
    <cellStyle name="20% - Accent1 5 6 2 2" xfId="47629" xr:uid="{00000000-0005-0000-0000-000068B90000}"/>
    <cellStyle name="20% - Accent1 5 6 2 2 2" xfId="47630" xr:uid="{00000000-0005-0000-0000-000069B90000}"/>
    <cellStyle name="20% - Accent1 5 6 2 2 2 2" xfId="47631" xr:uid="{00000000-0005-0000-0000-00006AB90000}"/>
    <cellStyle name="20% - Accent1 5 6 2 2 2 2 2" xfId="47632" xr:uid="{00000000-0005-0000-0000-00006BB90000}"/>
    <cellStyle name="20% - Accent1 5 6 2 2 2 3" xfId="47633" xr:uid="{00000000-0005-0000-0000-00006CB90000}"/>
    <cellStyle name="20% - Accent1 5 6 2 2 3" xfId="47634" xr:uid="{00000000-0005-0000-0000-00006DB90000}"/>
    <cellStyle name="20% - Accent1 5 6 2 2 3 2" xfId="47635" xr:uid="{00000000-0005-0000-0000-00006EB90000}"/>
    <cellStyle name="20% - Accent1 5 6 2 2 4" xfId="47636" xr:uid="{00000000-0005-0000-0000-00006FB90000}"/>
    <cellStyle name="20% - Accent1 5 6 2 3" xfId="47637" xr:uid="{00000000-0005-0000-0000-000070B90000}"/>
    <cellStyle name="20% - Accent1 5 6 2 3 2" xfId="47638" xr:uid="{00000000-0005-0000-0000-000071B90000}"/>
    <cellStyle name="20% - Accent1 5 6 2 3 2 2" xfId="47639" xr:uid="{00000000-0005-0000-0000-000072B90000}"/>
    <cellStyle name="20% - Accent1 5 6 2 3 2 2 2" xfId="47640" xr:uid="{00000000-0005-0000-0000-000073B90000}"/>
    <cellStyle name="20% - Accent1 5 6 2 3 2 3" xfId="47641" xr:uid="{00000000-0005-0000-0000-000074B90000}"/>
    <cellStyle name="20% - Accent1 5 6 2 3 3" xfId="47642" xr:uid="{00000000-0005-0000-0000-000075B90000}"/>
    <cellStyle name="20% - Accent1 5 6 2 3 3 2" xfId="47643" xr:uid="{00000000-0005-0000-0000-000076B90000}"/>
    <cellStyle name="20% - Accent1 5 6 2 3 4" xfId="47644" xr:uid="{00000000-0005-0000-0000-000077B90000}"/>
    <cellStyle name="20% - Accent1 5 6 2 4" xfId="47645" xr:uid="{00000000-0005-0000-0000-000078B90000}"/>
    <cellStyle name="20% - Accent1 5 6 2 4 2" xfId="47646" xr:uid="{00000000-0005-0000-0000-000079B90000}"/>
    <cellStyle name="20% - Accent1 5 6 2 4 2 2" xfId="47647" xr:uid="{00000000-0005-0000-0000-00007AB90000}"/>
    <cellStyle name="20% - Accent1 5 6 2 4 2 2 2" xfId="47648" xr:uid="{00000000-0005-0000-0000-00007BB90000}"/>
    <cellStyle name="20% - Accent1 5 6 2 4 2 3" xfId="47649" xr:uid="{00000000-0005-0000-0000-00007CB90000}"/>
    <cellStyle name="20% - Accent1 5 6 2 4 3" xfId="47650" xr:uid="{00000000-0005-0000-0000-00007DB90000}"/>
    <cellStyle name="20% - Accent1 5 6 2 4 3 2" xfId="47651" xr:uid="{00000000-0005-0000-0000-00007EB90000}"/>
    <cellStyle name="20% - Accent1 5 6 2 4 4" xfId="47652" xr:uid="{00000000-0005-0000-0000-00007FB90000}"/>
    <cellStyle name="20% - Accent1 5 6 2 5" xfId="47653" xr:uid="{00000000-0005-0000-0000-000080B90000}"/>
    <cellStyle name="20% - Accent1 5 6 2 5 2" xfId="47654" xr:uid="{00000000-0005-0000-0000-000081B90000}"/>
    <cellStyle name="20% - Accent1 5 6 2 5 2 2" xfId="47655" xr:uid="{00000000-0005-0000-0000-000082B90000}"/>
    <cellStyle name="20% - Accent1 5 6 2 5 3" xfId="47656" xr:uid="{00000000-0005-0000-0000-000083B90000}"/>
    <cellStyle name="20% - Accent1 5 6 2 6" xfId="47657" xr:uid="{00000000-0005-0000-0000-000084B90000}"/>
    <cellStyle name="20% - Accent1 5 6 2 6 2" xfId="47658" xr:uid="{00000000-0005-0000-0000-000085B90000}"/>
    <cellStyle name="20% - Accent1 5 6 2 6 2 2" xfId="47659" xr:uid="{00000000-0005-0000-0000-000086B90000}"/>
    <cellStyle name="20% - Accent1 5 6 2 6 3" xfId="47660" xr:uid="{00000000-0005-0000-0000-000087B90000}"/>
    <cellStyle name="20% - Accent1 5 6 2 7" xfId="47661" xr:uid="{00000000-0005-0000-0000-000088B90000}"/>
    <cellStyle name="20% - Accent1 5 6 2 7 2" xfId="47662" xr:uid="{00000000-0005-0000-0000-000089B90000}"/>
    <cellStyle name="20% - Accent1 5 6 2 8" xfId="47663" xr:uid="{00000000-0005-0000-0000-00008AB90000}"/>
    <cellStyle name="20% - Accent1 5 6 2 8 2" xfId="47664" xr:uid="{00000000-0005-0000-0000-00008BB90000}"/>
    <cellStyle name="20% - Accent1 5 6 2 9" xfId="47665" xr:uid="{00000000-0005-0000-0000-00008CB90000}"/>
    <cellStyle name="20% - Accent1 5 6 3" xfId="47666" xr:uid="{00000000-0005-0000-0000-00008DB90000}"/>
    <cellStyle name="20% - Accent1 5 6 3 2" xfId="47667" xr:uid="{00000000-0005-0000-0000-00008EB90000}"/>
    <cellStyle name="20% - Accent1 5 6 3 2 2" xfId="47668" xr:uid="{00000000-0005-0000-0000-00008FB90000}"/>
    <cellStyle name="20% - Accent1 5 6 3 2 2 2" xfId="47669" xr:uid="{00000000-0005-0000-0000-000090B90000}"/>
    <cellStyle name="20% - Accent1 5 6 3 2 2 2 2" xfId="47670" xr:uid="{00000000-0005-0000-0000-000091B90000}"/>
    <cellStyle name="20% - Accent1 5 6 3 2 2 3" xfId="47671" xr:uid="{00000000-0005-0000-0000-000092B90000}"/>
    <cellStyle name="20% - Accent1 5 6 3 2 3" xfId="47672" xr:uid="{00000000-0005-0000-0000-000093B90000}"/>
    <cellStyle name="20% - Accent1 5 6 3 2 3 2" xfId="47673" xr:uid="{00000000-0005-0000-0000-000094B90000}"/>
    <cellStyle name="20% - Accent1 5 6 3 2 4" xfId="47674" xr:uid="{00000000-0005-0000-0000-000095B90000}"/>
    <cellStyle name="20% - Accent1 5 6 3 3" xfId="47675" xr:uid="{00000000-0005-0000-0000-000096B90000}"/>
    <cellStyle name="20% - Accent1 5 6 3 3 2" xfId="47676" xr:uid="{00000000-0005-0000-0000-000097B90000}"/>
    <cellStyle name="20% - Accent1 5 6 3 3 2 2" xfId="47677" xr:uid="{00000000-0005-0000-0000-000098B90000}"/>
    <cellStyle name="20% - Accent1 5 6 3 3 2 2 2" xfId="47678" xr:uid="{00000000-0005-0000-0000-000099B90000}"/>
    <cellStyle name="20% - Accent1 5 6 3 3 2 3" xfId="47679" xr:uid="{00000000-0005-0000-0000-00009AB90000}"/>
    <cellStyle name="20% - Accent1 5 6 3 3 3" xfId="47680" xr:uid="{00000000-0005-0000-0000-00009BB90000}"/>
    <cellStyle name="20% - Accent1 5 6 3 3 3 2" xfId="47681" xr:uid="{00000000-0005-0000-0000-00009CB90000}"/>
    <cellStyle name="20% - Accent1 5 6 3 3 4" xfId="47682" xr:uid="{00000000-0005-0000-0000-00009DB90000}"/>
    <cellStyle name="20% - Accent1 5 6 3 4" xfId="47683" xr:uid="{00000000-0005-0000-0000-00009EB90000}"/>
    <cellStyle name="20% - Accent1 5 6 3 4 2" xfId="47684" xr:uid="{00000000-0005-0000-0000-00009FB90000}"/>
    <cellStyle name="20% - Accent1 5 6 3 4 2 2" xfId="47685" xr:uid="{00000000-0005-0000-0000-0000A0B90000}"/>
    <cellStyle name="20% - Accent1 5 6 3 4 2 2 2" xfId="47686" xr:uid="{00000000-0005-0000-0000-0000A1B90000}"/>
    <cellStyle name="20% - Accent1 5 6 3 4 2 3" xfId="47687" xr:uid="{00000000-0005-0000-0000-0000A2B90000}"/>
    <cellStyle name="20% - Accent1 5 6 3 4 3" xfId="47688" xr:uid="{00000000-0005-0000-0000-0000A3B90000}"/>
    <cellStyle name="20% - Accent1 5 6 3 4 3 2" xfId="47689" xr:uid="{00000000-0005-0000-0000-0000A4B90000}"/>
    <cellStyle name="20% - Accent1 5 6 3 4 4" xfId="47690" xr:uid="{00000000-0005-0000-0000-0000A5B90000}"/>
    <cellStyle name="20% - Accent1 5 6 3 5" xfId="47691" xr:uid="{00000000-0005-0000-0000-0000A6B90000}"/>
    <cellStyle name="20% - Accent1 5 6 3 5 2" xfId="47692" xr:uid="{00000000-0005-0000-0000-0000A7B90000}"/>
    <cellStyle name="20% - Accent1 5 6 3 5 2 2" xfId="47693" xr:uid="{00000000-0005-0000-0000-0000A8B90000}"/>
    <cellStyle name="20% - Accent1 5 6 3 5 3" xfId="47694" xr:uid="{00000000-0005-0000-0000-0000A9B90000}"/>
    <cellStyle name="20% - Accent1 5 6 3 6" xfId="47695" xr:uid="{00000000-0005-0000-0000-0000AAB90000}"/>
    <cellStyle name="20% - Accent1 5 6 3 6 2" xfId="47696" xr:uid="{00000000-0005-0000-0000-0000ABB90000}"/>
    <cellStyle name="20% - Accent1 5 6 3 6 2 2" xfId="47697" xr:uid="{00000000-0005-0000-0000-0000ACB90000}"/>
    <cellStyle name="20% - Accent1 5 6 3 6 3" xfId="47698" xr:uid="{00000000-0005-0000-0000-0000ADB90000}"/>
    <cellStyle name="20% - Accent1 5 6 3 7" xfId="47699" xr:uid="{00000000-0005-0000-0000-0000AEB90000}"/>
    <cellStyle name="20% - Accent1 5 6 3 7 2" xfId="47700" xr:uid="{00000000-0005-0000-0000-0000AFB90000}"/>
    <cellStyle name="20% - Accent1 5 6 3 8" xfId="47701" xr:uid="{00000000-0005-0000-0000-0000B0B90000}"/>
    <cellStyle name="20% - Accent1 5 6 3 8 2" xfId="47702" xr:uid="{00000000-0005-0000-0000-0000B1B90000}"/>
    <cellStyle name="20% - Accent1 5 6 3 9" xfId="47703" xr:uid="{00000000-0005-0000-0000-0000B2B90000}"/>
    <cellStyle name="20% - Accent1 5 6 4" xfId="47704" xr:uid="{00000000-0005-0000-0000-0000B3B90000}"/>
    <cellStyle name="20% - Accent1 5 6 4 2" xfId="47705" xr:uid="{00000000-0005-0000-0000-0000B4B90000}"/>
    <cellStyle name="20% - Accent1 5 6 4 2 2" xfId="47706" xr:uid="{00000000-0005-0000-0000-0000B5B90000}"/>
    <cellStyle name="20% - Accent1 5 6 4 2 2 2" xfId="47707" xr:uid="{00000000-0005-0000-0000-0000B6B90000}"/>
    <cellStyle name="20% - Accent1 5 6 4 2 3" xfId="47708" xr:uid="{00000000-0005-0000-0000-0000B7B90000}"/>
    <cellStyle name="20% - Accent1 5 6 4 3" xfId="47709" xr:uid="{00000000-0005-0000-0000-0000B8B90000}"/>
    <cellStyle name="20% - Accent1 5 6 4 3 2" xfId="47710" xr:uid="{00000000-0005-0000-0000-0000B9B90000}"/>
    <cellStyle name="20% - Accent1 5 6 4 4" xfId="47711" xr:uid="{00000000-0005-0000-0000-0000BAB90000}"/>
    <cellStyle name="20% - Accent1 5 6 5" xfId="47712" xr:uid="{00000000-0005-0000-0000-0000BBB90000}"/>
    <cellStyle name="20% - Accent1 5 6 5 2" xfId="47713" xr:uid="{00000000-0005-0000-0000-0000BCB90000}"/>
    <cellStyle name="20% - Accent1 5 6 5 2 2" xfId="47714" xr:uid="{00000000-0005-0000-0000-0000BDB90000}"/>
    <cellStyle name="20% - Accent1 5 6 5 2 2 2" xfId="47715" xr:uid="{00000000-0005-0000-0000-0000BEB90000}"/>
    <cellStyle name="20% - Accent1 5 6 5 2 3" xfId="47716" xr:uid="{00000000-0005-0000-0000-0000BFB90000}"/>
    <cellStyle name="20% - Accent1 5 6 5 3" xfId="47717" xr:uid="{00000000-0005-0000-0000-0000C0B90000}"/>
    <cellStyle name="20% - Accent1 5 6 5 3 2" xfId="47718" xr:uid="{00000000-0005-0000-0000-0000C1B90000}"/>
    <cellStyle name="20% - Accent1 5 6 5 4" xfId="47719" xr:uid="{00000000-0005-0000-0000-0000C2B90000}"/>
    <cellStyle name="20% - Accent1 5 6 6" xfId="47720" xr:uid="{00000000-0005-0000-0000-0000C3B90000}"/>
    <cellStyle name="20% - Accent1 5 6 6 2" xfId="47721" xr:uid="{00000000-0005-0000-0000-0000C4B90000}"/>
    <cellStyle name="20% - Accent1 5 6 6 2 2" xfId="47722" xr:uid="{00000000-0005-0000-0000-0000C5B90000}"/>
    <cellStyle name="20% - Accent1 5 6 6 2 2 2" xfId="47723" xr:uid="{00000000-0005-0000-0000-0000C6B90000}"/>
    <cellStyle name="20% - Accent1 5 6 6 2 3" xfId="47724" xr:uid="{00000000-0005-0000-0000-0000C7B90000}"/>
    <cellStyle name="20% - Accent1 5 6 6 3" xfId="47725" xr:uid="{00000000-0005-0000-0000-0000C8B90000}"/>
    <cellStyle name="20% - Accent1 5 6 6 3 2" xfId="47726" xr:uid="{00000000-0005-0000-0000-0000C9B90000}"/>
    <cellStyle name="20% - Accent1 5 6 6 4" xfId="47727" xr:uid="{00000000-0005-0000-0000-0000CAB90000}"/>
    <cellStyle name="20% - Accent1 5 6 7" xfId="47728" xr:uid="{00000000-0005-0000-0000-0000CBB90000}"/>
    <cellStyle name="20% - Accent1 5 6 7 2" xfId="47729" xr:uid="{00000000-0005-0000-0000-0000CCB90000}"/>
    <cellStyle name="20% - Accent1 5 6 7 2 2" xfId="47730" xr:uid="{00000000-0005-0000-0000-0000CDB90000}"/>
    <cellStyle name="20% - Accent1 5 6 7 3" xfId="47731" xr:uid="{00000000-0005-0000-0000-0000CEB90000}"/>
    <cellStyle name="20% - Accent1 5 6 8" xfId="47732" xr:uid="{00000000-0005-0000-0000-0000CFB90000}"/>
    <cellStyle name="20% - Accent1 5 6 8 2" xfId="47733" xr:uid="{00000000-0005-0000-0000-0000D0B90000}"/>
    <cellStyle name="20% - Accent1 5 6 8 2 2" xfId="47734" xr:uid="{00000000-0005-0000-0000-0000D1B90000}"/>
    <cellStyle name="20% - Accent1 5 6 8 3" xfId="47735" xr:uid="{00000000-0005-0000-0000-0000D2B90000}"/>
    <cellStyle name="20% - Accent1 5 6 9" xfId="47736" xr:uid="{00000000-0005-0000-0000-0000D3B90000}"/>
    <cellStyle name="20% - Accent1 5 6 9 2" xfId="47737" xr:uid="{00000000-0005-0000-0000-0000D4B90000}"/>
    <cellStyle name="20% - Accent1 5 7" xfId="47738" xr:uid="{00000000-0005-0000-0000-0000D5B90000}"/>
    <cellStyle name="20% - Accent1 5 7 2" xfId="47739" xr:uid="{00000000-0005-0000-0000-0000D6B90000}"/>
    <cellStyle name="20% - Accent1 5 7 2 2" xfId="47740" xr:uid="{00000000-0005-0000-0000-0000D7B90000}"/>
    <cellStyle name="20% - Accent1 5 7 2 2 2" xfId="47741" xr:uid="{00000000-0005-0000-0000-0000D8B90000}"/>
    <cellStyle name="20% - Accent1 5 7 2 2 2 2" xfId="47742" xr:uid="{00000000-0005-0000-0000-0000D9B90000}"/>
    <cellStyle name="20% - Accent1 5 7 2 2 3" xfId="47743" xr:uid="{00000000-0005-0000-0000-0000DAB90000}"/>
    <cellStyle name="20% - Accent1 5 7 2 3" xfId="47744" xr:uid="{00000000-0005-0000-0000-0000DBB90000}"/>
    <cellStyle name="20% - Accent1 5 7 2 3 2" xfId="47745" xr:uid="{00000000-0005-0000-0000-0000DCB90000}"/>
    <cellStyle name="20% - Accent1 5 7 2 4" xfId="47746" xr:uid="{00000000-0005-0000-0000-0000DDB90000}"/>
    <cellStyle name="20% - Accent1 5 7 3" xfId="47747" xr:uid="{00000000-0005-0000-0000-0000DEB90000}"/>
    <cellStyle name="20% - Accent1 5 7 3 2" xfId="47748" xr:uid="{00000000-0005-0000-0000-0000DFB90000}"/>
    <cellStyle name="20% - Accent1 5 7 3 2 2" xfId="47749" xr:uid="{00000000-0005-0000-0000-0000E0B90000}"/>
    <cellStyle name="20% - Accent1 5 7 3 2 2 2" xfId="47750" xr:uid="{00000000-0005-0000-0000-0000E1B90000}"/>
    <cellStyle name="20% - Accent1 5 7 3 2 3" xfId="47751" xr:uid="{00000000-0005-0000-0000-0000E2B90000}"/>
    <cellStyle name="20% - Accent1 5 7 3 3" xfId="47752" xr:uid="{00000000-0005-0000-0000-0000E3B90000}"/>
    <cellStyle name="20% - Accent1 5 7 3 3 2" xfId="47753" xr:uid="{00000000-0005-0000-0000-0000E4B90000}"/>
    <cellStyle name="20% - Accent1 5 7 3 4" xfId="47754" xr:uid="{00000000-0005-0000-0000-0000E5B90000}"/>
    <cellStyle name="20% - Accent1 5 7 4" xfId="47755" xr:uid="{00000000-0005-0000-0000-0000E6B90000}"/>
    <cellStyle name="20% - Accent1 5 7 4 2" xfId="47756" xr:uid="{00000000-0005-0000-0000-0000E7B90000}"/>
    <cellStyle name="20% - Accent1 5 7 4 2 2" xfId="47757" xr:uid="{00000000-0005-0000-0000-0000E8B90000}"/>
    <cellStyle name="20% - Accent1 5 7 4 2 2 2" xfId="47758" xr:uid="{00000000-0005-0000-0000-0000E9B90000}"/>
    <cellStyle name="20% - Accent1 5 7 4 2 3" xfId="47759" xr:uid="{00000000-0005-0000-0000-0000EAB90000}"/>
    <cellStyle name="20% - Accent1 5 7 4 3" xfId="47760" xr:uid="{00000000-0005-0000-0000-0000EBB90000}"/>
    <cellStyle name="20% - Accent1 5 7 4 3 2" xfId="47761" xr:uid="{00000000-0005-0000-0000-0000ECB90000}"/>
    <cellStyle name="20% - Accent1 5 7 4 4" xfId="47762" xr:uid="{00000000-0005-0000-0000-0000EDB90000}"/>
    <cellStyle name="20% - Accent1 5 7 5" xfId="47763" xr:uid="{00000000-0005-0000-0000-0000EEB90000}"/>
    <cellStyle name="20% - Accent1 5 7 5 2" xfId="47764" xr:uid="{00000000-0005-0000-0000-0000EFB90000}"/>
    <cellStyle name="20% - Accent1 5 7 5 2 2" xfId="47765" xr:uid="{00000000-0005-0000-0000-0000F0B90000}"/>
    <cellStyle name="20% - Accent1 5 7 5 3" xfId="47766" xr:uid="{00000000-0005-0000-0000-0000F1B90000}"/>
    <cellStyle name="20% - Accent1 5 7 6" xfId="47767" xr:uid="{00000000-0005-0000-0000-0000F2B90000}"/>
    <cellStyle name="20% - Accent1 5 7 6 2" xfId="47768" xr:uid="{00000000-0005-0000-0000-0000F3B90000}"/>
    <cellStyle name="20% - Accent1 5 7 6 2 2" xfId="47769" xr:uid="{00000000-0005-0000-0000-0000F4B90000}"/>
    <cellStyle name="20% - Accent1 5 7 6 3" xfId="47770" xr:uid="{00000000-0005-0000-0000-0000F5B90000}"/>
    <cellStyle name="20% - Accent1 5 7 7" xfId="47771" xr:uid="{00000000-0005-0000-0000-0000F6B90000}"/>
    <cellStyle name="20% - Accent1 5 7 7 2" xfId="47772" xr:uid="{00000000-0005-0000-0000-0000F7B90000}"/>
    <cellStyle name="20% - Accent1 5 7 8" xfId="47773" xr:uid="{00000000-0005-0000-0000-0000F8B90000}"/>
    <cellStyle name="20% - Accent1 5 7 8 2" xfId="47774" xr:uid="{00000000-0005-0000-0000-0000F9B90000}"/>
    <cellStyle name="20% - Accent1 5 7 9" xfId="47775" xr:uid="{00000000-0005-0000-0000-0000FAB90000}"/>
    <cellStyle name="20% - Accent1 5 8" xfId="47776" xr:uid="{00000000-0005-0000-0000-0000FBB90000}"/>
    <cellStyle name="20% - Accent1 5 8 2" xfId="47777" xr:uid="{00000000-0005-0000-0000-0000FCB90000}"/>
    <cellStyle name="20% - Accent1 5 8 2 2" xfId="47778" xr:uid="{00000000-0005-0000-0000-0000FDB90000}"/>
    <cellStyle name="20% - Accent1 5 8 2 2 2" xfId="47779" xr:uid="{00000000-0005-0000-0000-0000FEB90000}"/>
    <cellStyle name="20% - Accent1 5 8 2 2 2 2" xfId="47780" xr:uid="{00000000-0005-0000-0000-0000FFB90000}"/>
    <cellStyle name="20% - Accent1 5 8 2 2 3" xfId="47781" xr:uid="{00000000-0005-0000-0000-000000BA0000}"/>
    <cellStyle name="20% - Accent1 5 8 2 3" xfId="47782" xr:uid="{00000000-0005-0000-0000-000001BA0000}"/>
    <cellStyle name="20% - Accent1 5 8 2 3 2" xfId="47783" xr:uid="{00000000-0005-0000-0000-000002BA0000}"/>
    <cellStyle name="20% - Accent1 5 8 2 4" xfId="47784" xr:uid="{00000000-0005-0000-0000-000003BA0000}"/>
    <cellStyle name="20% - Accent1 5 8 3" xfId="47785" xr:uid="{00000000-0005-0000-0000-000004BA0000}"/>
    <cellStyle name="20% - Accent1 5 8 3 2" xfId="47786" xr:uid="{00000000-0005-0000-0000-000005BA0000}"/>
    <cellStyle name="20% - Accent1 5 8 3 2 2" xfId="47787" xr:uid="{00000000-0005-0000-0000-000006BA0000}"/>
    <cellStyle name="20% - Accent1 5 8 3 2 2 2" xfId="47788" xr:uid="{00000000-0005-0000-0000-000007BA0000}"/>
    <cellStyle name="20% - Accent1 5 8 3 2 3" xfId="47789" xr:uid="{00000000-0005-0000-0000-000008BA0000}"/>
    <cellStyle name="20% - Accent1 5 8 3 3" xfId="47790" xr:uid="{00000000-0005-0000-0000-000009BA0000}"/>
    <cellStyle name="20% - Accent1 5 8 3 3 2" xfId="47791" xr:uid="{00000000-0005-0000-0000-00000ABA0000}"/>
    <cellStyle name="20% - Accent1 5 8 3 4" xfId="47792" xr:uid="{00000000-0005-0000-0000-00000BBA0000}"/>
    <cellStyle name="20% - Accent1 5 8 4" xfId="47793" xr:uid="{00000000-0005-0000-0000-00000CBA0000}"/>
    <cellStyle name="20% - Accent1 5 8 4 2" xfId="47794" xr:uid="{00000000-0005-0000-0000-00000DBA0000}"/>
    <cellStyle name="20% - Accent1 5 8 4 2 2" xfId="47795" xr:uid="{00000000-0005-0000-0000-00000EBA0000}"/>
    <cellStyle name="20% - Accent1 5 8 4 2 2 2" xfId="47796" xr:uid="{00000000-0005-0000-0000-00000FBA0000}"/>
    <cellStyle name="20% - Accent1 5 8 4 2 3" xfId="47797" xr:uid="{00000000-0005-0000-0000-000010BA0000}"/>
    <cellStyle name="20% - Accent1 5 8 4 3" xfId="47798" xr:uid="{00000000-0005-0000-0000-000011BA0000}"/>
    <cellStyle name="20% - Accent1 5 8 4 3 2" xfId="47799" xr:uid="{00000000-0005-0000-0000-000012BA0000}"/>
    <cellStyle name="20% - Accent1 5 8 4 4" xfId="47800" xr:uid="{00000000-0005-0000-0000-000013BA0000}"/>
    <cellStyle name="20% - Accent1 5 8 5" xfId="47801" xr:uid="{00000000-0005-0000-0000-000014BA0000}"/>
    <cellStyle name="20% - Accent1 5 8 5 2" xfId="47802" xr:uid="{00000000-0005-0000-0000-000015BA0000}"/>
    <cellStyle name="20% - Accent1 5 8 5 2 2" xfId="47803" xr:uid="{00000000-0005-0000-0000-000016BA0000}"/>
    <cellStyle name="20% - Accent1 5 8 5 3" xfId="47804" xr:uid="{00000000-0005-0000-0000-000017BA0000}"/>
    <cellStyle name="20% - Accent1 5 8 6" xfId="47805" xr:uid="{00000000-0005-0000-0000-000018BA0000}"/>
    <cellStyle name="20% - Accent1 5 8 6 2" xfId="47806" xr:uid="{00000000-0005-0000-0000-000019BA0000}"/>
    <cellStyle name="20% - Accent1 5 8 6 2 2" xfId="47807" xr:uid="{00000000-0005-0000-0000-00001ABA0000}"/>
    <cellStyle name="20% - Accent1 5 8 6 3" xfId="47808" xr:uid="{00000000-0005-0000-0000-00001BBA0000}"/>
    <cellStyle name="20% - Accent1 5 8 7" xfId="47809" xr:uid="{00000000-0005-0000-0000-00001CBA0000}"/>
    <cellStyle name="20% - Accent1 5 8 7 2" xfId="47810" xr:uid="{00000000-0005-0000-0000-00001DBA0000}"/>
    <cellStyle name="20% - Accent1 5 8 8" xfId="47811" xr:uid="{00000000-0005-0000-0000-00001EBA0000}"/>
    <cellStyle name="20% - Accent1 5 8 8 2" xfId="47812" xr:uid="{00000000-0005-0000-0000-00001FBA0000}"/>
    <cellStyle name="20% - Accent1 5 8 9" xfId="47813" xr:uid="{00000000-0005-0000-0000-000020BA0000}"/>
    <cellStyle name="20% - Accent1 5 9" xfId="47814" xr:uid="{00000000-0005-0000-0000-000021BA0000}"/>
    <cellStyle name="20% - Accent1 5 9 2" xfId="47815" xr:uid="{00000000-0005-0000-0000-000022BA0000}"/>
    <cellStyle name="20% - Accent1 5 9 2 2" xfId="47816" xr:uid="{00000000-0005-0000-0000-000023BA0000}"/>
    <cellStyle name="20% - Accent1 5 9 2 2 2" xfId="47817" xr:uid="{00000000-0005-0000-0000-000024BA0000}"/>
    <cellStyle name="20% - Accent1 5 9 2 3" xfId="47818" xr:uid="{00000000-0005-0000-0000-000025BA0000}"/>
    <cellStyle name="20% - Accent1 5 9 3" xfId="47819" xr:uid="{00000000-0005-0000-0000-000026BA0000}"/>
    <cellStyle name="20% - Accent1 5 9 3 2" xfId="47820" xr:uid="{00000000-0005-0000-0000-000027BA0000}"/>
    <cellStyle name="20% - Accent1 5 9 4" xfId="47821" xr:uid="{00000000-0005-0000-0000-000028BA0000}"/>
    <cellStyle name="20% - Accent1 6" xfId="47822" xr:uid="{00000000-0005-0000-0000-000029BA0000}"/>
    <cellStyle name="20% - Accent1 6 10" xfId="47823" xr:uid="{00000000-0005-0000-0000-00002ABA0000}"/>
    <cellStyle name="20% - Accent1 6 10 2" xfId="47824" xr:uid="{00000000-0005-0000-0000-00002BBA0000}"/>
    <cellStyle name="20% - Accent1 6 10 2 2" xfId="47825" xr:uid="{00000000-0005-0000-0000-00002CBA0000}"/>
    <cellStyle name="20% - Accent1 6 10 2 2 2" xfId="47826" xr:uid="{00000000-0005-0000-0000-00002DBA0000}"/>
    <cellStyle name="20% - Accent1 6 10 2 3" xfId="47827" xr:uid="{00000000-0005-0000-0000-00002EBA0000}"/>
    <cellStyle name="20% - Accent1 6 10 3" xfId="47828" xr:uid="{00000000-0005-0000-0000-00002FBA0000}"/>
    <cellStyle name="20% - Accent1 6 10 3 2" xfId="47829" xr:uid="{00000000-0005-0000-0000-000030BA0000}"/>
    <cellStyle name="20% - Accent1 6 10 4" xfId="47830" xr:uid="{00000000-0005-0000-0000-000031BA0000}"/>
    <cellStyle name="20% - Accent1 6 11" xfId="47831" xr:uid="{00000000-0005-0000-0000-000032BA0000}"/>
    <cellStyle name="20% - Accent1 6 11 2" xfId="47832" xr:uid="{00000000-0005-0000-0000-000033BA0000}"/>
    <cellStyle name="20% - Accent1 6 11 2 2" xfId="47833" xr:uid="{00000000-0005-0000-0000-000034BA0000}"/>
    <cellStyle name="20% - Accent1 6 11 2 2 2" xfId="47834" xr:uid="{00000000-0005-0000-0000-000035BA0000}"/>
    <cellStyle name="20% - Accent1 6 11 2 3" xfId="47835" xr:uid="{00000000-0005-0000-0000-000036BA0000}"/>
    <cellStyle name="20% - Accent1 6 11 3" xfId="47836" xr:uid="{00000000-0005-0000-0000-000037BA0000}"/>
    <cellStyle name="20% - Accent1 6 11 3 2" xfId="47837" xr:uid="{00000000-0005-0000-0000-000038BA0000}"/>
    <cellStyle name="20% - Accent1 6 11 4" xfId="47838" xr:uid="{00000000-0005-0000-0000-000039BA0000}"/>
    <cellStyle name="20% - Accent1 6 12" xfId="47839" xr:uid="{00000000-0005-0000-0000-00003ABA0000}"/>
    <cellStyle name="20% - Accent1 6 12 2" xfId="47840" xr:uid="{00000000-0005-0000-0000-00003BBA0000}"/>
    <cellStyle name="20% - Accent1 6 12 2 2" xfId="47841" xr:uid="{00000000-0005-0000-0000-00003CBA0000}"/>
    <cellStyle name="20% - Accent1 6 12 3" xfId="47842" xr:uid="{00000000-0005-0000-0000-00003DBA0000}"/>
    <cellStyle name="20% - Accent1 6 13" xfId="47843" xr:uid="{00000000-0005-0000-0000-00003EBA0000}"/>
    <cellStyle name="20% - Accent1 6 13 2" xfId="47844" xr:uid="{00000000-0005-0000-0000-00003FBA0000}"/>
    <cellStyle name="20% - Accent1 6 13 2 2" xfId="47845" xr:uid="{00000000-0005-0000-0000-000040BA0000}"/>
    <cellStyle name="20% - Accent1 6 13 3" xfId="47846" xr:uid="{00000000-0005-0000-0000-000041BA0000}"/>
    <cellStyle name="20% - Accent1 6 14" xfId="47847" xr:uid="{00000000-0005-0000-0000-000042BA0000}"/>
    <cellStyle name="20% - Accent1 6 14 2" xfId="47848" xr:uid="{00000000-0005-0000-0000-000043BA0000}"/>
    <cellStyle name="20% - Accent1 6 15" xfId="47849" xr:uid="{00000000-0005-0000-0000-000044BA0000}"/>
    <cellStyle name="20% - Accent1 6 15 2" xfId="47850" xr:uid="{00000000-0005-0000-0000-000045BA0000}"/>
    <cellStyle name="20% - Accent1 6 16" xfId="47851" xr:uid="{00000000-0005-0000-0000-000046BA0000}"/>
    <cellStyle name="20% - Accent1 6 2" xfId="47852" xr:uid="{00000000-0005-0000-0000-000047BA0000}"/>
    <cellStyle name="20% - Accent1 6 2 10" xfId="47853" xr:uid="{00000000-0005-0000-0000-000048BA0000}"/>
    <cellStyle name="20% - Accent1 6 2 10 2" xfId="47854" xr:uid="{00000000-0005-0000-0000-000049BA0000}"/>
    <cellStyle name="20% - Accent1 6 2 10 2 2" xfId="47855" xr:uid="{00000000-0005-0000-0000-00004ABA0000}"/>
    <cellStyle name="20% - Accent1 6 2 10 2 2 2" xfId="47856" xr:uid="{00000000-0005-0000-0000-00004BBA0000}"/>
    <cellStyle name="20% - Accent1 6 2 10 2 3" xfId="47857" xr:uid="{00000000-0005-0000-0000-00004CBA0000}"/>
    <cellStyle name="20% - Accent1 6 2 10 3" xfId="47858" xr:uid="{00000000-0005-0000-0000-00004DBA0000}"/>
    <cellStyle name="20% - Accent1 6 2 10 3 2" xfId="47859" xr:uid="{00000000-0005-0000-0000-00004EBA0000}"/>
    <cellStyle name="20% - Accent1 6 2 10 4" xfId="47860" xr:uid="{00000000-0005-0000-0000-00004FBA0000}"/>
    <cellStyle name="20% - Accent1 6 2 11" xfId="47861" xr:uid="{00000000-0005-0000-0000-000050BA0000}"/>
    <cellStyle name="20% - Accent1 6 2 11 2" xfId="47862" xr:uid="{00000000-0005-0000-0000-000051BA0000}"/>
    <cellStyle name="20% - Accent1 6 2 11 2 2" xfId="47863" xr:uid="{00000000-0005-0000-0000-000052BA0000}"/>
    <cellStyle name="20% - Accent1 6 2 11 3" xfId="47864" xr:uid="{00000000-0005-0000-0000-000053BA0000}"/>
    <cellStyle name="20% - Accent1 6 2 12" xfId="47865" xr:uid="{00000000-0005-0000-0000-000054BA0000}"/>
    <cellStyle name="20% - Accent1 6 2 12 2" xfId="47866" xr:uid="{00000000-0005-0000-0000-000055BA0000}"/>
    <cellStyle name="20% - Accent1 6 2 12 2 2" xfId="47867" xr:uid="{00000000-0005-0000-0000-000056BA0000}"/>
    <cellStyle name="20% - Accent1 6 2 12 3" xfId="47868" xr:uid="{00000000-0005-0000-0000-000057BA0000}"/>
    <cellStyle name="20% - Accent1 6 2 13" xfId="47869" xr:uid="{00000000-0005-0000-0000-000058BA0000}"/>
    <cellStyle name="20% - Accent1 6 2 13 2" xfId="47870" xr:uid="{00000000-0005-0000-0000-000059BA0000}"/>
    <cellStyle name="20% - Accent1 6 2 14" xfId="47871" xr:uid="{00000000-0005-0000-0000-00005ABA0000}"/>
    <cellStyle name="20% - Accent1 6 2 14 2" xfId="47872" xr:uid="{00000000-0005-0000-0000-00005BBA0000}"/>
    <cellStyle name="20% - Accent1 6 2 15" xfId="47873" xr:uid="{00000000-0005-0000-0000-00005CBA0000}"/>
    <cellStyle name="20% - Accent1 6 2 2" xfId="47874" xr:uid="{00000000-0005-0000-0000-00005DBA0000}"/>
    <cellStyle name="20% - Accent1 6 2 2 10" xfId="47875" xr:uid="{00000000-0005-0000-0000-00005EBA0000}"/>
    <cellStyle name="20% - Accent1 6 2 2 10 2" xfId="47876" xr:uid="{00000000-0005-0000-0000-00005FBA0000}"/>
    <cellStyle name="20% - Accent1 6 2 2 10 2 2" xfId="47877" xr:uid="{00000000-0005-0000-0000-000060BA0000}"/>
    <cellStyle name="20% - Accent1 6 2 2 10 3" xfId="47878" xr:uid="{00000000-0005-0000-0000-000061BA0000}"/>
    <cellStyle name="20% - Accent1 6 2 2 11" xfId="47879" xr:uid="{00000000-0005-0000-0000-000062BA0000}"/>
    <cellStyle name="20% - Accent1 6 2 2 11 2" xfId="47880" xr:uid="{00000000-0005-0000-0000-000063BA0000}"/>
    <cellStyle name="20% - Accent1 6 2 2 11 2 2" xfId="47881" xr:uid="{00000000-0005-0000-0000-000064BA0000}"/>
    <cellStyle name="20% - Accent1 6 2 2 11 3" xfId="47882" xr:uid="{00000000-0005-0000-0000-000065BA0000}"/>
    <cellStyle name="20% - Accent1 6 2 2 12" xfId="47883" xr:uid="{00000000-0005-0000-0000-000066BA0000}"/>
    <cellStyle name="20% - Accent1 6 2 2 12 2" xfId="47884" xr:uid="{00000000-0005-0000-0000-000067BA0000}"/>
    <cellStyle name="20% - Accent1 6 2 2 13" xfId="47885" xr:uid="{00000000-0005-0000-0000-000068BA0000}"/>
    <cellStyle name="20% - Accent1 6 2 2 13 2" xfId="47886" xr:uid="{00000000-0005-0000-0000-000069BA0000}"/>
    <cellStyle name="20% - Accent1 6 2 2 14" xfId="47887" xr:uid="{00000000-0005-0000-0000-00006ABA0000}"/>
    <cellStyle name="20% - Accent1 6 2 2 2" xfId="47888" xr:uid="{00000000-0005-0000-0000-00006BBA0000}"/>
    <cellStyle name="20% - Accent1 6 2 2 2 10" xfId="47889" xr:uid="{00000000-0005-0000-0000-00006CBA0000}"/>
    <cellStyle name="20% - Accent1 6 2 2 2 10 2" xfId="47890" xr:uid="{00000000-0005-0000-0000-00006DBA0000}"/>
    <cellStyle name="20% - Accent1 6 2 2 2 11" xfId="47891" xr:uid="{00000000-0005-0000-0000-00006EBA0000}"/>
    <cellStyle name="20% - Accent1 6 2 2 2 2" xfId="47892" xr:uid="{00000000-0005-0000-0000-00006FBA0000}"/>
    <cellStyle name="20% - Accent1 6 2 2 2 2 2" xfId="47893" xr:uid="{00000000-0005-0000-0000-000070BA0000}"/>
    <cellStyle name="20% - Accent1 6 2 2 2 2 2 2" xfId="47894" xr:uid="{00000000-0005-0000-0000-000071BA0000}"/>
    <cellStyle name="20% - Accent1 6 2 2 2 2 2 2 2" xfId="47895" xr:uid="{00000000-0005-0000-0000-000072BA0000}"/>
    <cellStyle name="20% - Accent1 6 2 2 2 2 2 2 2 2" xfId="47896" xr:uid="{00000000-0005-0000-0000-000073BA0000}"/>
    <cellStyle name="20% - Accent1 6 2 2 2 2 2 2 3" xfId="47897" xr:uid="{00000000-0005-0000-0000-000074BA0000}"/>
    <cellStyle name="20% - Accent1 6 2 2 2 2 2 3" xfId="47898" xr:uid="{00000000-0005-0000-0000-000075BA0000}"/>
    <cellStyle name="20% - Accent1 6 2 2 2 2 2 3 2" xfId="47899" xr:uid="{00000000-0005-0000-0000-000076BA0000}"/>
    <cellStyle name="20% - Accent1 6 2 2 2 2 2 4" xfId="47900" xr:uid="{00000000-0005-0000-0000-000077BA0000}"/>
    <cellStyle name="20% - Accent1 6 2 2 2 2 3" xfId="47901" xr:uid="{00000000-0005-0000-0000-000078BA0000}"/>
    <cellStyle name="20% - Accent1 6 2 2 2 2 3 2" xfId="47902" xr:uid="{00000000-0005-0000-0000-000079BA0000}"/>
    <cellStyle name="20% - Accent1 6 2 2 2 2 3 2 2" xfId="47903" xr:uid="{00000000-0005-0000-0000-00007ABA0000}"/>
    <cellStyle name="20% - Accent1 6 2 2 2 2 3 2 2 2" xfId="47904" xr:uid="{00000000-0005-0000-0000-00007BBA0000}"/>
    <cellStyle name="20% - Accent1 6 2 2 2 2 3 2 3" xfId="47905" xr:uid="{00000000-0005-0000-0000-00007CBA0000}"/>
    <cellStyle name="20% - Accent1 6 2 2 2 2 3 3" xfId="47906" xr:uid="{00000000-0005-0000-0000-00007DBA0000}"/>
    <cellStyle name="20% - Accent1 6 2 2 2 2 3 3 2" xfId="47907" xr:uid="{00000000-0005-0000-0000-00007EBA0000}"/>
    <cellStyle name="20% - Accent1 6 2 2 2 2 3 4" xfId="47908" xr:uid="{00000000-0005-0000-0000-00007FBA0000}"/>
    <cellStyle name="20% - Accent1 6 2 2 2 2 4" xfId="47909" xr:uid="{00000000-0005-0000-0000-000080BA0000}"/>
    <cellStyle name="20% - Accent1 6 2 2 2 2 4 2" xfId="47910" xr:uid="{00000000-0005-0000-0000-000081BA0000}"/>
    <cellStyle name="20% - Accent1 6 2 2 2 2 4 2 2" xfId="47911" xr:uid="{00000000-0005-0000-0000-000082BA0000}"/>
    <cellStyle name="20% - Accent1 6 2 2 2 2 4 2 2 2" xfId="47912" xr:uid="{00000000-0005-0000-0000-000083BA0000}"/>
    <cellStyle name="20% - Accent1 6 2 2 2 2 4 2 3" xfId="47913" xr:uid="{00000000-0005-0000-0000-000084BA0000}"/>
    <cellStyle name="20% - Accent1 6 2 2 2 2 4 3" xfId="47914" xr:uid="{00000000-0005-0000-0000-000085BA0000}"/>
    <cellStyle name="20% - Accent1 6 2 2 2 2 4 3 2" xfId="47915" xr:uid="{00000000-0005-0000-0000-000086BA0000}"/>
    <cellStyle name="20% - Accent1 6 2 2 2 2 4 4" xfId="47916" xr:uid="{00000000-0005-0000-0000-000087BA0000}"/>
    <cellStyle name="20% - Accent1 6 2 2 2 2 5" xfId="47917" xr:uid="{00000000-0005-0000-0000-000088BA0000}"/>
    <cellStyle name="20% - Accent1 6 2 2 2 2 5 2" xfId="47918" xr:uid="{00000000-0005-0000-0000-000089BA0000}"/>
    <cellStyle name="20% - Accent1 6 2 2 2 2 5 2 2" xfId="47919" xr:uid="{00000000-0005-0000-0000-00008ABA0000}"/>
    <cellStyle name="20% - Accent1 6 2 2 2 2 5 3" xfId="47920" xr:uid="{00000000-0005-0000-0000-00008BBA0000}"/>
    <cellStyle name="20% - Accent1 6 2 2 2 2 6" xfId="47921" xr:uid="{00000000-0005-0000-0000-00008CBA0000}"/>
    <cellStyle name="20% - Accent1 6 2 2 2 2 6 2" xfId="47922" xr:uid="{00000000-0005-0000-0000-00008DBA0000}"/>
    <cellStyle name="20% - Accent1 6 2 2 2 2 6 2 2" xfId="47923" xr:uid="{00000000-0005-0000-0000-00008EBA0000}"/>
    <cellStyle name="20% - Accent1 6 2 2 2 2 6 3" xfId="47924" xr:uid="{00000000-0005-0000-0000-00008FBA0000}"/>
    <cellStyle name="20% - Accent1 6 2 2 2 2 7" xfId="47925" xr:uid="{00000000-0005-0000-0000-000090BA0000}"/>
    <cellStyle name="20% - Accent1 6 2 2 2 2 7 2" xfId="47926" xr:uid="{00000000-0005-0000-0000-000091BA0000}"/>
    <cellStyle name="20% - Accent1 6 2 2 2 2 8" xfId="47927" xr:uid="{00000000-0005-0000-0000-000092BA0000}"/>
    <cellStyle name="20% - Accent1 6 2 2 2 2 8 2" xfId="47928" xr:uid="{00000000-0005-0000-0000-000093BA0000}"/>
    <cellStyle name="20% - Accent1 6 2 2 2 2 9" xfId="47929" xr:uid="{00000000-0005-0000-0000-000094BA0000}"/>
    <cellStyle name="20% - Accent1 6 2 2 2 3" xfId="47930" xr:uid="{00000000-0005-0000-0000-000095BA0000}"/>
    <cellStyle name="20% - Accent1 6 2 2 2 3 2" xfId="47931" xr:uid="{00000000-0005-0000-0000-000096BA0000}"/>
    <cellStyle name="20% - Accent1 6 2 2 2 3 2 2" xfId="47932" xr:uid="{00000000-0005-0000-0000-000097BA0000}"/>
    <cellStyle name="20% - Accent1 6 2 2 2 3 2 2 2" xfId="47933" xr:uid="{00000000-0005-0000-0000-000098BA0000}"/>
    <cellStyle name="20% - Accent1 6 2 2 2 3 2 2 2 2" xfId="47934" xr:uid="{00000000-0005-0000-0000-000099BA0000}"/>
    <cellStyle name="20% - Accent1 6 2 2 2 3 2 2 3" xfId="47935" xr:uid="{00000000-0005-0000-0000-00009ABA0000}"/>
    <cellStyle name="20% - Accent1 6 2 2 2 3 2 3" xfId="47936" xr:uid="{00000000-0005-0000-0000-00009BBA0000}"/>
    <cellStyle name="20% - Accent1 6 2 2 2 3 2 3 2" xfId="47937" xr:uid="{00000000-0005-0000-0000-00009CBA0000}"/>
    <cellStyle name="20% - Accent1 6 2 2 2 3 2 4" xfId="47938" xr:uid="{00000000-0005-0000-0000-00009DBA0000}"/>
    <cellStyle name="20% - Accent1 6 2 2 2 3 3" xfId="47939" xr:uid="{00000000-0005-0000-0000-00009EBA0000}"/>
    <cellStyle name="20% - Accent1 6 2 2 2 3 3 2" xfId="47940" xr:uid="{00000000-0005-0000-0000-00009FBA0000}"/>
    <cellStyle name="20% - Accent1 6 2 2 2 3 3 2 2" xfId="47941" xr:uid="{00000000-0005-0000-0000-0000A0BA0000}"/>
    <cellStyle name="20% - Accent1 6 2 2 2 3 3 2 2 2" xfId="47942" xr:uid="{00000000-0005-0000-0000-0000A1BA0000}"/>
    <cellStyle name="20% - Accent1 6 2 2 2 3 3 2 3" xfId="47943" xr:uid="{00000000-0005-0000-0000-0000A2BA0000}"/>
    <cellStyle name="20% - Accent1 6 2 2 2 3 3 3" xfId="47944" xr:uid="{00000000-0005-0000-0000-0000A3BA0000}"/>
    <cellStyle name="20% - Accent1 6 2 2 2 3 3 3 2" xfId="47945" xr:uid="{00000000-0005-0000-0000-0000A4BA0000}"/>
    <cellStyle name="20% - Accent1 6 2 2 2 3 3 4" xfId="47946" xr:uid="{00000000-0005-0000-0000-0000A5BA0000}"/>
    <cellStyle name="20% - Accent1 6 2 2 2 3 4" xfId="47947" xr:uid="{00000000-0005-0000-0000-0000A6BA0000}"/>
    <cellStyle name="20% - Accent1 6 2 2 2 3 4 2" xfId="47948" xr:uid="{00000000-0005-0000-0000-0000A7BA0000}"/>
    <cellStyle name="20% - Accent1 6 2 2 2 3 4 2 2" xfId="47949" xr:uid="{00000000-0005-0000-0000-0000A8BA0000}"/>
    <cellStyle name="20% - Accent1 6 2 2 2 3 4 2 2 2" xfId="47950" xr:uid="{00000000-0005-0000-0000-0000A9BA0000}"/>
    <cellStyle name="20% - Accent1 6 2 2 2 3 4 2 3" xfId="47951" xr:uid="{00000000-0005-0000-0000-0000AABA0000}"/>
    <cellStyle name="20% - Accent1 6 2 2 2 3 4 3" xfId="47952" xr:uid="{00000000-0005-0000-0000-0000ABBA0000}"/>
    <cellStyle name="20% - Accent1 6 2 2 2 3 4 3 2" xfId="47953" xr:uid="{00000000-0005-0000-0000-0000ACBA0000}"/>
    <cellStyle name="20% - Accent1 6 2 2 2 3 4 4" xfId="47954" xr:uid="{00000000-0005-0000-0000-0000ADBA0000}"/>
    <cellStyle name="20% - Accent1 6 2 2 2 3 5" xfId="47955" xr:uid="{00000000-0005-0000-0000-0000AEBA0000}"/>
    <cellStyle name="20% - Accent1 6 2 2 2 3 5 2" xfId="47956" xr:uid="{00000000-0005-0000-0000-0000AFBA0000}"/>
    <cellStyle name="20% - Accent1 6 2 2 2 3 5 2 2" xfId="47957" xr:uid="{00000000-0005-0000-0000-0000B0BA0000}"/>
    <cellStyle name="20% - Accent1 6 2 2 2 3 5 3" xfId="47958" xr:uid="{00000000-0005-0000-0000-0000B1BA0000}"/>
    <cellStyle name="20% - Accent1 6 2 2 2 3 6" xfId="47959" xr:uid="{00000000-0005-0000-0000-0000B2BA0000}"/>
    <cellStyle name="20% - Accent1 6 2 2 2 3 6 2" xfId="47960" xr:uid="{00000000-0005-0000-0000-0000B3BA0000}"/>
    <cellStyle name="20% - Accent1 6 2 2 2 3 6 2 2" xfId="47961" xr:uid="{00000000-0005-0000-0000-0000B4BA0000}"/>
    <cellStyle name="20% - Accent1 6 2 2 2 3 6 3" xfId="47962" xr:uid="{00000000-0005-0000-0000-0000B5BA0000}"/>
    <cellStyle name="20% - Accent1 6 2 2 2 3 7" xfId="47963" xr:uid="{00000000-0005-0000-0000-0000B6BA0000}"/>
    <cellStyle name="20% - Accent1 6 2 2 2 3 7 2" xfId="47964" xr:uid="{00000000-0005-0000-0000-0000B7BA0000}"/>
    <cellStyle name="20% - Accent1 6 2 2 2 3 8" xfId="47965" xr:uid="{00000000-0005-0000-0000-0000B8BA0000}"/>
    <cellStyle name="20% - Accent1 6 2 2 2 3 8 2" xfId="47966" xr:uid="{00000000-0005-0000-0000-0000B9BA0000}"/>
    <cellStyle name="20% - Accent1 6 2 2 2 3 9" xfId="47967" xr:uid="{00000000-0005-0000-0000-0000BABA0000}"/>
    <cellStyle name="20% - Accent1 6 2 2 2 4" xfId="47968" xr:uid="{00000000-0005-0000-0000-0000BBBA0000}"/>
    <cellStyle name="20% - Accent1 6 2 2 2 4 2" xfId="47969" xr:uid="{00000000-0005-0000-0000-0000BCBA0000}"/>
    <cellStyle name="20% - Accent1 6 2 2 2 4 2 2" xfId="47970" xr:uid="{00000000-0005-0000-0000-0000BDBA0000}"/>
    <cellStyle name="20% - Accent1 6 2 2 2 4 2 2 2" xfId="47971" xr:uid="{00000000-0005-0000-0000-0000BEBA0000}"/>
    <cellStyle name="20% - Accent1 6 2 2 2 4 2 3" xfId="47972" xr:uid="{00000000-0005-0000-0000-0000BFBA0000}"/>
    <cellStyle name="20% - Accent1 6 2 2 2 4 3" xfId="47973" xr:uid="{00000000-0005-0000-0000-0000C0BA0000}"/>
    <cellStyle name="20% - Accent1 6 2 2 2 4 3 2" xfId="47974" xr:uid="{00000000-0005-0000-0000-0000C1BA0000}"/>
    <cellStyle name="20% - Accent1 6 2 2 2 4 4" xfId="47975" xr:uid="{00000000-0005-0000-0000-0000C2BA0000}"/>
    <cellStyle name="20% - Accent1 6 2 2 2 5" xfId="47976" xr:uid="{00000000-0005-0000-0000-0000C3BA0000}"/>
    <cellStyle name="20% - Accent1 6 2 2 2 5 2" xfId="47977" xr:uid="{00000000-0005-0000-0000-0000C4BA0000}"/>
    <cellStyle name="20% - Accent1 6 2 2 2 5 2 2" xfId="47978" xr:uid="{00000000-0005-0000-0000-0000C5BA0000}"/>
    <cellStyle name="20% - Accent1 6 2 2 2 5 2 2 2" xfId="47979" xr:uid="{00000000-0005-0000-0000-0000C6BA0000}"/>
    <cellStyle name="20% - Accent1 6 2 2 2 5 2 3" xfId="47980" xr:uid="{00000000-0005-0000-0000-0000C7BA0000}"/>
    <cellStyle name="20% - Accent1 6 2 2 2 5 3" xfId="47981" xr:uid="{00000000-0005-0000-0000-0000C8BA0000}"/>
    <cellStyle name="20% - Accent1 6 2 2 2 5 3 2" xfId="47982" xr:uid="{00000000-0005-0000-0000-0000C9BA0000}"/>
    <cellStyle name="20% - Accent1 6 2 2 2 5 4" xfId="47983" xr:uid="{00000000-0005-0000-0000-0000CABA0000}"/>
    <cellStyle name="20% - Accent1 6 2 2 2 6" xfId="47984" xr:uid="{00000000-0005-0000-0000-0000CBBA0000}"/>
    <cellStyle name="20% - Accent1 6 2 2 2 6 2" xfId="47985" xr:uid="{00000000-0005-0000-0000-0000CCBA0000}"/>
    <cellStyle name="20% - Accent1 6 2 2 2 6 2 2" xfId="47986" xr:uid="{00000000-0005-0000-0000-0000CDBA0000}"/>
    <cellStyle name="20% - Accent1 6 2 2 2 6 2 2 2" xfId="47987" xr:uid="{00000000-0005-0000-0000-0000CEBA0000}"/>
    <cellStyle name="20% - Accent1 6 2 2 2 6 2 3" xfId="47988" xr:uid="{00000000-0005-0000-0000-0000CFBA0000}"/>
    <cellStyle name="20% - Accent1 6 2 2 2 6 3" xfId="47989" xr:uid="{00000000-0005-0000-0000-0000D0BA0000}"/>
    <cellStyle name="20% - Accent1 6 2 2 2 6 3 2" xfId="47990" xr:uid="{00000000-0005-0000-0000-0000D1BA0000}"/>
    <cellStyle name="20% - Accent1 6 2 2 2 6 4" xfId="47991" xr:uid="{00000000-0005-0000-0000-0000D2BA0000}"/>
    <cellStyle name="20% - Accent1 6 2 2 2 7" xfId="47992" xr:uid="{00000000-0005-0000-0000-0000D3BA0000}"/>
    <cellStyle name="20% - Accent1 6 2 2 2 7 2" xfId="47993" xr:uid="{00000000-0005-0000-0000-0000D4BA0000}"/>
    <cellStyle name="20% - Accent1 6 2 2 2 7 2 2" xfId="47994" xr:uid="{00000000-0005-0000-0000-0000D5BA0000}"/>
    <cellStyle name="20% - Accent1 6 2 2 2 7 3" xfId="47995" xr:uid="{00000000-0005-0000-0000-0000D6BA0000}"/>
    <cellStyle name="20% - Accent1 6 2 2 2 8" xfId="47996" xr:uid="{00000000-0005-0000-0000-0000D7BA0000}"/>
    <cellStyle name="20% - Accent1 6 2 2 2 8 2" xfId="47997" xr:uid="{00000000-0005-0000-0000-0000D8BA0000}"/>
    <cellStyle name="20% - Accent1 6 2 2 2 8 2 2" xfId="47998" xr:uid="{00000000-0005-0000-0000-0000D9BA0000}"/>
    <cellStyle name="20% - Accent1 6 2 2 2 8 3" xfId="47999" xr:uid="{00000000-0005-0000-0000-0000DABA0000}"/>
    <cellStyle name="20% - Accent1 6 2 2 2 9" xfId="48000" xr:uid="{00000000-0005-0000-0000-0000DBBA0000}"/>
    <cellStyle name="20% - Accent1 6 2 2 2 9 2" xfId="48001" xr:uid="{00000000-0005-0000-0000-0000DCBA0000}"/>
    <cellStyle name="20% - Accent1 6 2 2 3" xfId="48002" xr:uid="{00000000-0005-0000-0000-0000DDBA0000}"/>
    <cellStyle name="20% - Accent1 6 2 2 3 10" xfId="48003" xr:uid="{00000000-0005-0000-0000-0000DEBA0000}"/>
    <cellStyle name="20% - Accent1 6 2 2 3 10 2" xfId="48004" xr:uid="{00000000-0005-0000-0000-0000DFBA0000}"/>
    <cellStyle name="20% - Accent1 6 2 2 3 11" xfId="48005" xr:uid="{00000000-0005-0000-0000-0000E0BA0000}"/>
    <cellStyle name="20% - Accent1 6 2 2 3 2" xfId="48006" xr:uid="{00000000-0005-0000-0000-0000E1BA0000}"/>
    <cellStyle name="20% - Accent1 6 2 2 3 2 2" xfId="48007" xr:uid="{00000000-0005-0000-0000-0000E2BA0000}"/>
    <cellStyle name="20% - Accent1 6 2 2 3 2 2 2" xfId="48008" xr:uid="{00000000-0005-0000-0000-0000E3BA0000}"/>
    <cellStyle name="20% - Accent1 6 2 2 3 2 2 2 2" xfId="48009" xr:uid="{00000000-0005-0000-0000-0000E4BA0000}"/>
    <cellStyle name="20% - Accent1 6 2 2 3 2 2 2 2 2" xfId="48010" xr:uid="{00000000-0005-0000-0000-0000E5BA0000}"/>
    <cellStyle name="20% - Accent1 6 2 2 3 2 2 2 3" xfId="48011" xr:uid="{00000000-0005-0000-0000-0000E6BA0000}"/>
    <cellStyle name="20% - Accent1 6 2 2 3 2 2 3" xfId="48012" xr:uid="{00000000-0005-0000-0000-0000E7BA0000}"/>
    <cellStyle name="20% - Accent1 6 2 2 3 2 2 3 2" xfId="48013" xr:uid="{00000000-0005-0000-0000-0000E8BA0000}"/>
    <cellStyle name="20% - Accent1 6 2 2 3 2 2 4" xfId="48014" xr:uid="{00000000-0005-0000-0000-0000E9BA0000}"/>
    <cellStyle name="20% - Accent1 6 2 2 3 2 3" xfId="48015" xr:uid="{00000000-0005-0000-0000-0000EABA0000}"/>
    <cellStyle name="20% - Accent1 6 2 2 3 2 3 2" xfId="48016" xr:uid="{00000000-0005-0000-0000-0000EBBA0000}"/>
    <cellStyle name="20% - Accent1 6 2 2 3 2 3 2 2" xfId="48017" xr:uid="{00000000-0005-0000-0000-0000ECBA0000}"/>
    <cellStyle name="20% - Accent1 6 2 2 3 2 3 2 2 2" xfId="48018" xr:uid="{00000000-0005-0000-0000-0000EDBA0000}"/>
    <cellStyle name="20% - Accent1 6 2 2 3 2 3 2 3" xfId="48019" xr:uid="{00000000-0005-0000-0000-0000EEBA0000}"/>
    <cellStyle name="20% - Accent1 6 2 2 3 2 3 3" xfId="48020" xr:uid="{00000000-0005-0000-0000-0000EFBA0000}"/>
    <cellStyle name="20% - Accent1 6 2 2 3 2 3 3 2" xfId="48021" xr:uid="{00000000-0005-0000-0000-0000F0BA0000}"/>
    <cellStyle name="20% - Accent1 6 2 2 3 2 3 4" xfId="48022" xr:uid="{00000000-0005-0000-0000-0000F1BA0000}"/>
    <cellStyle name="20% - Accent1 6 2 2 3 2 4" xfId="48023" xr:uid="{00000000-0005-0000-0000-0000F2BA0000}"/>
    <cellStyle name="20% - Accent1 6 2 2 3 2 4 2" xfId="48024" xr:uid="{00000000-0005-0000-0000-0000F3BA0000}"/>
    <cellStyle name="20% - Accent1 6 2 2 3 2 4 2 2" xfId="48025" xr:uid="{00000000-0005-0000-0000-0000F4BA0000}"/>
    <cellStyle name="20% - Accent1 6 2 2 3 2 4 2 2 2" xfId="48026" xr:uid="{00000000-0005-0000-0000-0000F5BA0000}"/>
    <cellStyle name="20% - Accent1 6 2 2 3 2 4 2 3" xfId="48027" xr:uid="{00000000-0005-0000-0000-0000F6BA0000}"/>
    <cellStyle name="20% - Accent1 6 2 2 3 2 4 3" xfId="48028" xr:uid="{00000000-0005-0000-0000-0000F7BA0000}"/>
    <cellStyle name="20% - Accent1 6 2 2 3 2 4 3 2" xfId="48029" xr:uid="{00000000-0005-0000-0000-0000F8BA0000}"/>
    <cellStyle name="20% - Accent1 6 2 2 3 2 4 4" xfId="48030" xr:uid="{00000000-0005-0000-0000-0000F9BA0000}"/>
    <cellStyle name="20% - Accent1 6 2 2 3 2 5" xfId="48031" xr:uid="{00000000-0005-0000-0000-0000FABA0000}"/>
    <cellStyle name="20% - Accent1 6 2 2 3 2 5 2" xfId="48032" xr:uid="{00000000-0005-0000-0000-0000FBBA0000}"/>
    <cellStyle name="20% - Accent1 6 2 2 3 2 5 2 2" xfId="48033" xr:uid="{00000000-0005-0000-0000-0000FCBA0000}"/>
    <cellStyle name="20% - Accent1 6 2 2 3 2 5 3" xfId="48034" xr:uid="{00000000-0005-0000-0000-0000FDBA0000}"/>
    <cellStyle name="20% - Accent1 6 2 2 3 2 6" xfId="48035" xr:uid="{00000000-0005-0000-0000-0000FEBA0000}"/>
    <cellStyle name="20% - Accent1 6 2 2 3 2 6 2" xfId="48036" xr:uid="{00000000-0005-0000-0000-0000FFBA0000}"/>
    <cellStyle name="20% - Accent1 6 2 2 3 2 6 2 2" xfId="48037" xr:uid="{00000000-0005-0000-0000-000000BB0000}"/>
    <cellStyle name="20% - Accent1 6 2 2 3 2 6 3" xfId="48038" xr:uid="{00000000-0005-0000-0000-000001BB0000}"/>
    <cellStyle name="20% - Accent1 6 2 2 3 2 7" xfId="48039" xr:uid="{00000000-0005-0000-0000-000002BB0000}"/>
    <cellStyle name="20% - Accent1 6 2 2 3 2 7 2" xfId="48040" xr:uid="{00000000-0005-0000-0000-000003BB0000}"/>
    <cellStyle name="20% - Accent1 6 2 2 3 2 8" xfId="48041" xr:uid="{00000000-0005-0000-0000-000004BB0000}"/>
    <cellStyle name="20% - Accent1 6 2 2 3 2 8 2" xfId="48042" xr:uid="{00000000-0005-0000-0000-000005BB0000}"/>
    <cellStyle name="20% - Accent1 6 2 2 3 2 9" xfId="48043" xr:uid="{00000000-0005-0000-0000-000006BB0000}"/>
    <cellStyle name="20% - Accent1 6 2 2 3 3" xfId="48044" xr:uid="{00000000-0005-0000-0000-000007BB0000}"/>
    <cellStyle name="20% - Accent1 6 2 2 3 3 2" xfId="48045" xr:uid="{00000000-0005-0000-0000-000008BB0000}"/>
    <cellStyle name="20% - Accent1 6 2 2 3 3 2 2" xfId="48046" xr:uid="{00000000-0005-0000-0000-000009BB0000}"/>
    <cellStyle name="20% - Accent1 6 2 2 3 3 2 2 2" xfId="48047" xr:uid="{00000000-0005-0000-0000-00000ABB0000}"/>
    <cellStyle name="20% - Accent1 6 2 2 3 3 2 2 2 2" xfId="48048" xr:uid="{00000000-0005-0000-0000-00000BBB0000}"/>
    <cellStyle name="20% - Accent1 6 2 2 3 3 2 2 3" xfId="48049" xr:uid="{00000000-0005-0000-0000-00000CBB0000}"/>
    <cellStyle name="20% - Accent1 6 2 2 3 3 2 3" xfId="48050" xr:uid="{00000000-0005-0000-0000-00000DBB0000}"/>
    <cellStyle name="20% - Accent1 6 2 2 3 3 2 3 2" xfId="48051" xr:uid="{00000000-0005-0000-0000-00000EBB0000}"/>
    <cellStyle name="20% - Accent1 6 2 2 3 3 2 4" xfId="48052" xr:uid="{00000000-0005-0000-0000-00000FBB0000}"/>
    <cellStyle name="20% - Accent1 6 2 2 3 3 3" xfId="48053" xr:uid="{00000000-0005-0000-0000-000010BB0000}"/>
    <cellStyle name="20% - Accent1 6 2 2 3 3 3 2" xfId="48054" xr:uid="{00000000-0005-0000-0000-000011BB0000}"/>
    <cellStyle name="20% - Accent1 6 2 2 3 3 3 2 2" xfId="48055" xr:uid="{00000000-0005-0000-0000-000012BB0000}"/>
    <cellStyle name="20% - Accent1 6 2 2 3 3 3 2 2 2" xfId="48056" xr:uid="{00000000-0005-0000-0000-000013BB0000}"/>
    <cellStyle name="20% - Accent1 6 2 2 3 3 3 2 3" xfId="48057" xr:uid="{00000000-0005-0000-0000-000014BB0000}"/>
    <cellStyle name="20% - Accent1 6 2 2 3 3 3 3" xfId="48058" xr:uid="{00000000-0005-0000-0000-000015BB0000}"/>
    <cellStyle name="20% - Accent1 6 2 2 3 3 3 3 2" xfId="48059" xr:uid="{00000000-0005-0000-0000-000016BB0000}"/>
    <cellStyle name="20% - Accent1 6 2 2 3 3 3 4" xfId="48060" xr:uid="{00000000-0005-0000-0000-000017BB0000}"/>
    <cellStyle name="20% - Accent1 6 2 2 3 3 4" xfId="48061" xr:uid="{00000000-0005-0000-0000-000018BB0000}"/>
    <cellStyle name="20% - Accent1 6 2 2 3 3 4 2" xfId="48062" xr:uid="{00000000-0005-0000-0000-000019BB0000}"/>
    <cellStyle name="20% - Accent1 6 2 2 3 3 4 2 2" xfId="48063" xr:uid="{00000000-0005-0000-0000-00001ABB0000}"/>
    <cellStyle name="20% - Accent1 6 2 2 3 3 4 2 2 2" xfId="48064" xr:uid="{00000000-0005-0000-0000-00001BBB0000}"/>
    <cellStyle name="20% - Accent1 6 2 2 3 3 4 2 3" xfId="48065" xr:uid="{00000000-0005-0000-0000-00001CBB0000}"/>
    <cellStyle name="20% - Accent1 6 2 2 3 3 4 3" xfId="48066" xr:uid="{00000000-0005-0000-0000-00001DBB0000}"/>
    <cellStyle name="20% - Accent1 6 2 2 3 3 4 3 2" xfId="48067" xr:uid="{00000000-0005-0000-0000-00001EBB0000}"/>
    <cellStyle name="20% - Accent1 6 2 2 3 3 4 4" xfId="48068" xr:uid="{00000000-0005-0000-0000-00001FBB0000}"/>
    <cellStyle name="20% - Accent1 6 2 2 3 3 5" xfId="48069" xr:uid="{00000000-0005-0000-0000-000020BB0000}"/>
    <cellStyle name="20% - Accent1 6 2 2 3 3 5 2" xfId="48070" xr:uid="{00000000-0005-0000-0000-000021BB0000}"/>
    <cellStyle name="20% - Accent1 6 2 2 3 3 5 2 2" xfId="48071" xr:uid="{00000000-0005-0000-0000-000022BB0000}"/>
    <cellStyle name="20% - Accent1 6 2 2 3 3 5 3" xfId="48072" xr:uid="{00000000-0005-0000-0000-000023BB0000}"/>
    <cellStyle name="20% - Accent1 6 2 2 3 3 6" xfId="48073" xr:uid="{00000000-0005-0000-0000-000024BB0000}"/>
    <cellStyle name="20% - Accent1 6 2 2 3 3 6 2" xfId="48074" xr:uid="{00000000-0005-0000-0000-000025BB0000}"/>
    <cellStyle name="20% - Accent1 6 2 2 3 3 6 2 2" xfId="48075" xr:uid="{00000000-0005-0000-0000-000026BB0000}"/>
    <cellStyle name="20% - Accent1 6 2 2 3 3 6 3" xfId="48076" xr:uid="{00000000-0005-0000-0000-000027BB0000}"/>
    <cellStyle name="20% - Accent1 6 2 2 3 3 7" xfId="48077" xr:uid="{00000000-0005-0000-0000-000028BB0000}"/>
    <cellStyle name="20% - Accent1 6 2 2 3 3 7 2" xfId="48078" xr:uid="{00000000-0005-0000-0000-000029BB0000}"/>
    <cellStyle name="20% - Accent1 6 2 2 3 3 8" xfId="48079" xr:uid="{00000000-0005-0000-0000-00002ABB0000}"/>
    <cellStyle name="20% - Accent1 6 2 2 3 3 8 2" xfId="48080" xr:uid="{00000000-0005-0000-0000-00002BBB0000}"/>
    <cellStyle name="20% - Accent1 6 2 2 3 3 9" xfId="48081" xr:uid="{00000000-0005-0000-0000-00002CBB0000}"/>
    <cellStyle name="20% - Accent1 6 2 2 3 4" xfId="48082" xr:uid="{00000000-0005-0000-0000-00002DBB0000}"/>
    <cellStyle name="20% - Accent1 6 2 2 3 4 2" xfId="48083" xr:uid="{00000000-0005-0000-0000-00002EBB0000}"/>
    <cellStyle name="20% - Accent1 6 2 2 3 4 2 2" xfId="48084" xr:uid="{00000000-0005-0000-0000-00002FBB0000}"/>
    <cellStyle name="20% - Accent1 6 2 2 3 4 2 2 2" xfId="48085" xr:uid="{00000000-0005-0000-0000-000030BB0000}"/>
    <cellStyle name="20% - Accent1 6 2 2 3 4 2 3" xfId="48086" xr:uid="{00000000-0005-0000-0000-000031BB0000}"/>
    <cellStyle name="20% - Accent1 6 2 2 3 4 3" xfId="48087" xr:uid="{00000000-0005-0000-0000-000032BB0000}"/>
    <cellStyle name="20% - Accent1 6 2 2 3 4 3 2" xfId="48088" xr:uid="{00000000-0005-0000-0000-000033BB0000}"/>
    <cellStyle name="20% - Accent1 6 2 2 3 4 4" xfId="48089" xr:uid="{00000000-0005-0000-0000-000034BB0000}"/>
    <cellStyle name="20% - Accent1 6 2 2 3 5" xfId="48090" xr:uid="{00000000-0005-0000-0000-000035BB0000}"/>
    <cellStyle name="20% - Accent1 6 2 2 3 5 2" xfId="48091" xr:uid="{00000000-0005-0000-0000-000036BB0000}"/>
    <cellStyle name="20% - Accent1 6 2 2 3 5 2 2" xfId="48092" xr:uid="{00000000-0005-0000-0000-000037BB0000}"/>
    <cellStyle name="20% - Accent1 6 2 2 3 5 2 2 2" xfId="48093" xr:uid="{00000000-0005-0000-0000-000038BB0000}"/>
    <cellStyle name="20% - Accent1 6 2 2 3 5 2 3" xfId="48094" xr:uid="{00000000-0005-0000-0000-000039BB0000}"/>
    <cellStyle name="20% - Accent1 6 2 2 3 5 3" xfId="48095" xr:uid="{00000000-0005-0000-0000-00003ABB0000}"/>
    <cellStyle name="20% - Accent1 6 2 2 3 5 3 2" xfId="48096" xr:uid="{00000000-0005-0000-0000-00003BBB0000}"/>
    <cellStyle name="20% - Accent1 6 2 2 3 5 4" xfId="48097" xr:uid="{00000000-0005-0000-0000-00003CBB0000}"/>
    <cellStyle name="20% - Accent1 6 2 2 3 6" xfId="48098" xr:uid="{00000000-0005-0000-0000-00003DBB0000}"/>
    <cellStyle name="20% - Accent1 6 2 2 3 6 2" xfId="48099" xr:uid="{00000000-0005-0000-0000-00003EBB0000}"/>
    <cellStyle name="20% - Accent1 6 2 2 3 6 2 2" xfId="48100" xr:uid="{00000000-0005-0000-0000-00003FBB0000}"/>
    <cellStyle name="20% - Accent1 6 2 2 3 6 2 2 2" xfId="48101" xr:uid="{00000000-0005-0000-0000-000040BB0000}"/>
    <cellStyle name="20% - Accent1 6 2 2 3 6 2 3" xfId="48102" xr:uid="{00000000-0005-0000-0000-000041BB0000}"/>
    <cellStyle name="20% - Accent1 6 2 2 3 6 3" xfId="48103" xr:uid="{00000000-0005-0000-0000-000042BB0000}"/>
    <cellStyle name="20% - Accent1 6 2 2 3 6 3 2" xfId="48104" xr:uid="{00000000-0005-0000-0000-000043BB0000}"/>
    <cellStyle name="20% - Accent1 6 2 2 3 6 4" xfId="48105" xr:uid="{00000000-0005-0000-0000-000044BB0000}"/>
    <cellStyle name="20% - Accent1 6 2 2 3 7" xfId="48106" xr:uid="{00000000-0005-0000-0000-000045BB0000}"/>
    <cellStyle name="20% - Accent1 6 2 2 3 7 2" xfId="48107" xr:uid="{00000000-0005-0000-0000-000046BB0000}"/>
    <cellStyle name="20% - Accent1 6 2 2 3 7 2 2" xfId="48108" xr:uid="{00000000-0005-0000-0000-000047BB0000}"/>
    <cellStyle name="20% - Accent1 6 2 2 3 7 3" xfId="48109" xr:uid="{00000000-0005-0000-0000-000048BB0000}"/>
    <cellStyle name="20% - Accent1 6 2 2 3 8" xfId="48110" xr:uid="{00000000-0005-0000-0000-000049BB0000}"/>
    <cellStyle name="20% - Accent1 6 2 2 3 8 2" xfId="48111" xr:uid="{00000000-0005-0000-0000-00004ABB0000}"/>
    <cellStyle name="20% - Accent1 6 2 2 3 8 2 2" xfId="48112" xr:uid="{00000000-0005-0000-0000-00004BBB0000}"/>
    <cellStyle name="20% - Accent1 6 2 2 3 8 3" xfId="48113" xr:uid="{00000000-0005-0000-0000-00004CBB0000}"/>
    <cellStyle name="20% - Accent1 6 2 2 3 9" xfId="48114" xr:uid="{00000000-0005-0000-0000-00004DBB0000}"/>
    <cellStyle name="20% - Accent1 6 2 2 3 9 2" xfId="48115" xr:uid="{00000000-0005-0000-0000-00004EBB0000}"/>
    <cellStyle name="20% - Accent1 6 2 2 4" xfId="48116" xr:uid="{00000000-0005-0000-0000-00004FBB0000}"/>
    <cellStyle name="20% - Accent1 6 2 2 4 10" xfId="48117" xr:uid="{00000000-0005-0000-0000-000050BB0000}"/>
    <cellStyle name="20% - Accent1 6 2 2 4 10 2" xfId="48118" xr:uid="{00000000-0005-0000-0000-000051BB0000}"/>
    <cellStyle name="20% - Accent1 6 2 2 4 11" xfId="48119" xr:uid="{00000000-0005-0000-0000-000052BB0000}"/>
    <cellStyle name="20% - Accent1 6 2 2 4 2" xfId="48120" xr:uid="{00000000-0005-0000-0000-000053BB0000}"/>
    <cellStyle name="20% - Accent1 6 2 2 4 2 2" xfId="48121" xr:uid="{00000000-0005-0000-0000-000054BB0000}"/>
    <cellStyle name="20% - Accent1 6 2 2 4 2 2 2" xfId="48122" xr:uid="{00000000-0005-0000-0000-000055BB0000}"/>
    <cellStyle name="20% - Accent1 6 2 2 4 2 2 2 2" xfId="48123" xr:uid="{00000000-0005-0000-0000-000056BB0000}"/>
    <cellStyle name="20% - Accent1 6 2 2 4 2 2 2 2 2" xfId="48124" xr:uid="{00000000-0005-0000-0000-000057BB0000}"/>
    <cellStyle name="20% - Accent1 6 2 2 4 2 2 2 3" xfId="48125" xr:uid="{00000000-0005-0000-0000-000058BB0000}"/>
    <cellStyle name="20% - Accent1 6 2 2 4 2 2 3" xfId="48126" xr:uid="{00000000-0005-0000-0000-000059BB0000}"/>
    <cellStyle name="20% - Accent1 6 2 2 4 2 2 3 2" xfId="48127" xr:uid="{00000000-0005-0000-0000-00005ABB0000}"/>
    <cellStyle name="20% - Accent1 6 2 2 4 2 2 4" xfId="48128" xr:uid="{00000000-0005-0000-0000-00005BBB0000}"/>
    <cellStyle name="20% - Accent1 6 2 2 4 2 3" xfId="48129" xr:uid="{00000000-0005-0000-0000-00005CBB0000}"/>
    <cellStyle name="20% - Accent1 6 2 2 4 2 3 2" xfId="48130" xr:uid="{00000000-0005-0000-0000-00005DBB0000}"/>
    <cellStyle name="20% - Accent1 6 2 2 4 2 3 2 2" xfId="48131" xr:uid="{00000000-0005-0000-0000-00005EBB0000}"/>
    <cellStyle name="20% - Accent1 6 2 2 4 2 3 2 2 2" xfId="48132" xr:uid="{00000000-0005-0000-0000-00005FBB0000}"/>
    <cellStyle name="20% - Accent1 6 2 2 4 2 3 2 3" xfId="48133" xr:uid="{00000000-0005-0000-0000-000060BB0000}"/>
    <cellStyle name="20% - Accent1 6 2 2 4 2 3 3" xfId="48134" xr:uid="{00000000-0005-0000-0000-000061BB0000}"/>
    <cellStyle name="20% - Accent1 6 2 2 4 2 3 3 2" xfId="48135" xr:uid="{00000000-0005-0000-0000-000062BB0000}"/>
    <cellStyle name="20% - Accent1 6 2 2 4 2 3 4" xfId="48136" xr:uid="{00000000-0005-0000-0000-000063BB0000}"/>
    <cellStyle name="20% - Accent1 6 2 2 4 2 4" xfId="48137" xr:uid="{00000000-0005-0000-0000-000064BB0000}"/>
    <cellStyle name="20% - Accent1 6 2 2 4 2 4 2" xfId="48138" xr:uid="{00000000-0005-0000-0000-000065BB0000}"/>
    <cellStyle name="20% - Accent1 6 2 2 4 2 4 2 2" xfId="48139" xr:uid="{00000000-0005-0000-0000-000066BB0000}"/>
    <cellStyle name="20% - Accent1 6 2 2 4 2 4 2 2 2" xfId="48140" xr:uid="{00000000-0005-0000-0000-000067BB0000}"/>
    <cellStyle name="20% - Accent1 6 2 2 4 2 4 2 3" xfId="48141" xr:uid="{00000000-0005-0000-0000-000068BB0000}"/>
    <cellStyle name="20% - Accent1 6 2 2 4 2 4 3" xfId="48142" xr:uid="{00000000-0005-0000-0000-000069BB0000}"/>
    <cellStyle name="20% - Accent1 6 2 2 4 2 4 3 2" xfId="48143" xr:uid="{00000000-0005-0000-0000-00006ABB0000}"/>
    <cellStyle name="20% - Accent1 6 2 2 4 2 4 4" xfId="48144" xr:uid="{00000000-0005-0000-0000-00006BBB0000}"/>
    <cellStyle name="20% - Accent1 6 2 2 4 2 5" xfId="48145" xr:uid="{00000000-0005-0000-0000-00006CBB0000}"/>
    <cellStyle name="20% - Accent1 6 2 2 4 2 5 2" xfId="48146" xr:uid="{00000000-0005-0000-0000-00006DBB0000}"/>
    <cellStyle name="20% - Accent1 6 2 2 4 2 5 2 2" xfId="48147" xr:uid="{00000000-0005-0000-0000-00006EBB0000}"/>
    <cellStyle name="20% - Accent1 6 2 2 4 2 5 3" xfId="48148" xr:uid="{00000000-0005-0000-0000-00006FBB0000}"/>
    <cellStyle name="20% - Accent1 6 2 2 4 2 6" xfId="48149" xr:uid="{00000000-0005-0000-0000-000070BB0000}"/>
    <cellStyle name="20% - Accent1 6 2 2 4 2 6 2" xfId="48150" xr:uid="{00000000-0005-0000-0000-000071BB0000}"/>
    <cellStyle name="20% - Accent1 6 2 2 4 2 6 2 2" xfId="48151" xr:uid="{00000000-0005-0000-0000-000072BB0000}"/>
    <cellStyle name="20% - Accent1 6 2 2 4 2 6 3" xfId="48152" xr:uid="{00000000-0005-0000-0000-000073BB0000}"/>
    <cellStyle name="20% - Accent1 6 2 2 4 2 7" xfId="48153" xr:uid="{00000000-0005-0000-0000-000074BB0000}"/>
    <cellStyle name="20% - Accent1 6 2 2 4 2 7 2" xfId="48154" xr:uid="{00000000-0005-0000-0000-000075BB0000}"/>
    <cellStyle name="20% - Accent1 6 2 2 4 2 8" xfId="48155" xr:uid="{00000000-0005-0000-0000-000076BB0000}"/>
    <cellStyle name="20% - Accent1 6 2 2 4 2 8 2" xfId="48156" xr:uid="{00000000-0005-0000-0000-000077BB0000}"/>
    <cellStyle name="20% - Accent1 6 2 2 4 2 9" xfId="48157" xr:uid="{00000000-0005-0000-0000-000078BB0000}"/>
    <cellStyle name="20% - Accent1 6 2 2 4 3" xfId="48158" xr:uid="{00000000-0005-0000-0000-000079BB0000}"/>
    <cellStyle name="20% - Accent1 6 2 2 4 3 2" xfId="48159" xr:uid="{00000000-0005-0000-0000-00007ABB0000}"/>
    <cellStyle name="20% - Accent1 6 2 2 4 3 2 2" xfId="48160" xr:uid="{00000000-0005-0000-0000-00007BBB0000}"/>
    <cellStyle name="20% - Accent1 6 2 2 4 3 2 2 2" xfId="48161" xr:uid="{00000000-0005-0000-0000-00007CBB0000}"/>
    <cellStyle name="20% - Accent1 6 2 2 4 3 2 2 2 2" xfId="48162" xr:uid="{00000000-0005-0000-0000-00007DBB0000}"/>
    <cellStyle name="20% - Accent1 6 2 2 4 3 2 2 3" xfId="48163" xr:uid="{00000000-0005-0000-0000-00007EBB0000}"/>
    <cellStyle name="20% - Accent1 6 2 2 4 3 2 3" xfId="48164" xr:uid="{00000000-0005-0000-0000-00007FBB0000}"/>
    <cellStyle name="20% - Accent1 6 2 2 4 3 2 3 2" xfId="48165" xr:uid="{00000000-0005-0000-0000-000080BB0000}"/>
    <cellStyle name="20% - Accent1 6 2 2 4 3 2 4" xfId="48166" xr:uid="{00000000-0005-0000-0000-000081BB0000}"/>
    <cellStyle name="20% - Accent1 6 2 2 4 3 3" xfId="48167" xr:uid="{00000000-0005-0000-0000-000082BB0000}"/>
    <cellStyle name="20% - Accent1 6 2 2 4 3 3 2" xfId="48168" xr:uid="{00000000-0005-0000-0000-000083BB0000}"/>
    <cellStyle name="20% - Accent1 6 2 2 4 3 3 2 2" xfId="48169" xr:uid="{00000000-0005-0000-0000-000084BB0000}"/>
    <cellStyle name="20% - Accent1 6 2 2 4 3 3 2 2 2" xfId="48170" xr:uid="{00000000-0005-0000-0000-000085BB0000}"/>
    <cellStyle name="20% - Accent1 6 2 2 4 3 3 2 3" xfId="48171" xr:uid="{00000000-0005-0000-0000-000086BB0000}"/>
    <cellStyle name="20% - Accent1 6 2 2 4 3 3 3" xfId="48172" xr:uid="{00000000-0005-0000-0000-000087BB0000}"/>
    <cellStyle name="20% - Accent1 6 2 2 4 3 3 3 2" xfId="48173" xr:uid="{00000000-0005-0000-0000-000088BB0000}"/>
    <cellStyle name="20% - Accent1 6 2 2 4 3 3 4" xfId="48174" xr:uid="{00000000-0005-0000-0000-000089BB0000}"/>
    <cellStyle name="20% - Accent1 6 2 2 4 3 4" xfId="48175" xr:uid="{00000000-0005-0000-0000-00008ABB0000}"/>
    <cellStyle name="20% - Accent1 6 2 2 4 3 4 2" xfId="48176" xr:uid="{00000000-0005-0000-0000-00008BBB0000}"/>
    <cellStyle name="20% - Accent1 6 2 2 4 3 4 2 2" xfId="48177" xr:uid="{00000000-0005-0000-0000-00008CBB0000}"/>
    <cellStyle name="20% - Accent1 6 2 2 4 3 4 2 2 2" xfId="48178" xr:uid="{00000000-0005-0000-0000-00008DBB0000}"/>
    <cellStyle name="20% - Accent1 6 2 2 4 3 4 2 3" xfId="48179" xr:uid="{00000000-0005-0000-0000-00008EBB0000}"/>
    <cellStyle name="20% - Accent1 6 2 2 4 3 4 3" xfId="48180" xr:uid="{00000000-0005-0000-0000-00008FBB0000}"/>
    <cellStyle name="20% - Accent1 6 2 2 4 3 4 3 2" xfId="48181" xr:uid="{00000000-0005-0000-0000-000090BB0000}"/>
    <cellStyle name="20% - Accent1 6 2 2 4 3 4 4" xfId="48182" xr:uid="{00000000-0005-0000-0000-000091BB0000}"/>
    <cellStyle name="20% - Accent1 6 2 2 4 3 5" xfId="48183" xr:uid="{00000000-0005-0000-0000-000092BB0000}"/>
    <cellStyle name="20% - Accent1 6 2 2 4 3 5 2" xfId="48184" xr:uid="{00000000-0005-0000-0000-000093BB0000}"/>
    <cellStyle name="20% - Accent1 6 2 2 4 3 5 2 2" xfId="48185" xr:uid="{00000000-0005-0000-0000-000094BB0000}"/>
    <cellStyle name="20% - Accent1 6 2 2 4 3 5 3" xfId="48186" xr:uid="{00000000-0005-0000-0000-000095BB0000}"/>
    <cellStyle name="20% - Accent1 6 2 2 4 3 6" xfId="48187" xr:uid="{00000000-0005-0000-0000-000096BB0000}"/>
    <cellStyle name="20% - Accent1 6 2 2 4 3 6 2" xfId="48188" xr:uid="{00000000-0005-0000-0000-000097BB0000}"/>
    <cellStyle name="20% - Accent1 6 2 2 4 3 6 2 2" xfId="48189" xr:uid="{00000000-0005-0000-0000-000098BB0000}"/>
    <cellStyle name="20% - Accent1 6 2 2 4 3 6 3" xfId="48190" xr:uid="{00000000-0005-0000-0000-000099BB0000}"/>
    <cellStyle name="20% - Accent1 6 2 2 4 3 7" xfId="48191" xr:uid="{00000000-0005-0000-0000-00009ABB0000}"/>
    <cellStyle name="20% - Accent1 6 2 2 4 3 7 2" xfId="48192" xr:uid="{00000000-0005-0000-0000-00009BBB0000}"/>
    <cellStyle name="20% - Accent1 6 2 2 4 3 8" xfId="48193" xr:uid="{00000000-0005-0000-0000-00009CBB0000}"/>
    <cellStyle name="20% - Accent1 6 2 2 4 3 8 2" xfId="48194" xr:uid="{00000000-0005-0000-0000-00009DBB0000}"/>
    <cellStyle name="20% - Accent1 6 2 2 4 3 9" xfId="48195" xr:uid="{00000000-0005-0000-0000-00009EBB0000}"/>
    <cellStyle name="20% - Accent1 6 2 2 4 4" xfId="48196" xr:uid="{00000000-0005-0000-0000-00009FBB0000}"/>
    <cellStyle name="20% - Accent1 6 2 2 4 4 2" xfId="48197" xr:uid="{00000000-0005-0000-0000-0000A0BB0000}"/>
    <cellStyle name="20% - Accent1 6 2 2 4 4 2 2" xfId="48198" xr:uid="{00000000-0005-0000-0000-0000A1BB0000}"/>
    <cellStyle name="20% - Accent1 6 2 2 4 4 2 2 2" xfId="48199" xr:uid="{00000000-0005-0000-0000-0000A2BB0000}"/>
    <cellStyle name="20% - Accent1 6 2 2 4 4 2 3" xfId="48200" xr:uid="{00000000-0005-0000-0000-0000A3BB0000}"/>
    <cellStyle name="20% - Accent1 6 2 2 4 4 3" xfId="48201" xr:uid="{00000000-0005-0000-0000-0000A4BB0000}"/>
    <cellStyle name="20% - Accent1 6 2 2 4 4 3 2" xfId="48202" xr:uid="{00000000-0005-0000-0000-0000A5BB0000}"/>
    <cellStyle name="20% - Accent1 6 2 2 4 4 4" xfId="48203" xr:uid="{00000000-0005-0000-0000-0000A6BB0000}"/>
    <cellStyle name="20% - Accent1 6 2 2 4 5" xfId="48204" xr:uid="{00000000-0005-0000-0000-0000A7BB0000}"/>
    <cellStyle name="20% - Accent1 6 2 2 4 5 2" xfId="48205" xr:uid="{00000000-0005-0000-0000-0000A8BB0000}"/>
    <cellStyle name="20% - Accent1 6 2 2 4 5 2 2" xfId="48206" xr:uid="{00000000-0005-0000-0000-0000A9BB0000}"/>
    <cellStyle name="20% - Accent1 6 2 2 4 5 2 2 2" xfId="48207" xr:uid="{00000000-0005-0000-0000-0000AABB0000}"/>
    <cellStyle name="20% - Accent1 6 2 2 4 5 2 3" xfId="48208" xr:uid="{00000000-0005-0000-0000-0000ABBB0000}"/>
    <cellStyle name="20% - Accent1 6 2 2 4 5 3" xfId="48209" xr:uid="{00000000-0005-0000-0000-0000ACBB0000}"/>
    <cellStyle name="20% - Accent1 6 2 2 4 5 3 2" xfId="48210" xr:uid="{00000000-0005-0000-0000-0000ADBB0000}"/>
    <cellStyle name="20% - Accent1 6 2 2 4 5 4" xfId="48211" xr:uid="{00000000-0005-0000-0000-0000AEBB0000}"/>
    <cellStyle name="20% - Accent1 6 2 2 4 6" xfId="48212" xr:uid="{00000000-0005-0000-0000-0000AFBB0000}"/>
    <cellStyle name="20% - Accent1 6 2 2 4 6 2" xfId="48213" xr:uid="{00000000-0005-0000-0000-0000B0BB0000}"/>
    <cellStyle name="20% - Accent1 6 2 2 4 6 2 2" xfId="48214" xr:uid="{00000000-0005-0000-0000-0000B1BB0000}"/>
    <cellStyle name="20% - Accent1 6 2 2 4 6 2 2 2" xfId="48215" xr:uid="{00000000-0005-0000-0000-0000B2BB0000}"/>
    <cellStyle name="20% - Accent1 6 2 2 4 6 2 3" xfId="48216" xr:uid="{00000000-0005-0000-0000-0000B3BB0000}"/>
    <cellStyle name="20% - Accent1 6 2 2 4 6 3" xfId="48217" xr:uid="{00000000-0005-0000-0000-0000B4BB0000}"/>
    <cellStyle name="20% - Accent1 6 2 2 4 6 3 2" xfId="48218" xr:uid="{00000000-0005-0000-0000-0000B5BB0000}"/>
    <cellStyle name="20% - Accent1 6 2 2 4 6 4" xfId="48219" xr:uid="{00000000-0005-0000-0000-0000B6BB0000}"/>
    <cellStyle name="20% - Accent1 6 2 2 4 7" xfId="48220" xr:uid="{00000000-0005-0000-0000-0000B7BB0000}"/>
    <cellStyle name="20% - Accent1 6 2 2 4 7 2" xfId="48221" xr:uid="{00000000-0005-0000-0000-0000B8BB0000}"/>
    <cellStyle name="20% - Accent1 6 2 2 4 7 2 2" xfId="48222" xr:uid="{00000000-0005-0000-0000-0000B9BB0000}"/>
    <cellStyle name="20% - Accent1 6 2 2 4 7 3" xfId="48223" xr:uid="{00000000-0005-0000-0000-0000BABB0000}"/>
    <cellStyle name="20% - Accent1 6 2 2 4 8" xfId="48224" xr:uid="{00000000-0005-0000-0000-0000BBBB0000}"/>
    <cellStyle name="20% - Accent1 6 2 2 4 8 2" xfId="48225" xr:uid="{00000000-0005-0000-0000-0000BCBB0000}"/>
    <cellStyle name="20% - Accent1 6 2 2 4 8 2 2" xfId="48226" xr:uid="{00000000-0005-0000-0000-0000BDBB0000}"/>
    <cellStyle name="20% - Accent1 6 2 2 4 8 3" xfId="48227" xr:uid="{00000000-0005-0000-0000-0000BEBB0000}"/>
    <cellStyle name="20% - Accent1 6 2 2 4 9" xfId="48228" xr:uid="{00000000-0005-0000-0000-0000BFBB0000}"/>
    <cellStyle name="20% - Accent1 6 2 2 4 9 2" xfId="48229" xr:uid="{00000000-0005-0000-0000-0000C0BB0000}"/>
    <cellStyle name="20% - Accent1 6 2 2 5" xfId="48230" xr:uid="{00000000-0005-0000-0000-0000C1BB0000}"/>
    <cellStyle name="20% - Accent1 6 2 2 5 2" xfId="48231" xr:uid="{00000000-0005-0000-0000-0000C2BB0000}"/>
    <cellStyle name="20% - Accent1 6 2 2 5 2 2" xfId="48232" xr:uid="{00000000-0005-0000-0000-0000C3BB0000}"/>
    <cellStyle name="20% - Accent1 6 2 2 5 2 2 2" xfId="48233" xr:uid="{00000000-0005-0000-0000-0000C4BB0000}"/>
    <cellStyle name="20% - Accent1 6 2 2 5 2 2 2 2" xfId="48234" xr:uid="{00000000-0005-0000-0000-0000C5BB0000}"/>
    <cellStyle name="20% - Accent1 6 2 2 5 2 2 3" xfId="48235" xr:uid="{00000000-0005-0000-0000-0000C6BB0000}"/>
    <cellStyle name="20% - Accent1 6 2 2 5 2 3" xfId="48236" xr:uid="{00000000-0005-0000-0000-0000C7BB0000}"/>
    <cellStyle name="20% - Accent1 6 2 2 5 2 3 2" xfId="48237" xr:uid="{00000000-0005-0000-0000-0000C8BB0000}"/>
    <cellStyle name="20% - Accent1 6 2 2 5 2 4" xfId="48238" xr:uid="{00000000-0005-0000-0000-0000C9BB0000}"/>
    <cellStyle name="20% - Accent1 6 2 2 5 3" xfId="48239" xr:uid="{00000000-0005-0000-0000-0000CABB0000}"/>
    <cellStyle name="20% - Accent1 6 2 2 5 3 2" xfId="48240" xr:uid="{00000000-0005-0000-0000-0000CBBB0000}"/>
    <cellStyle name="20% - Accent1 6 2 2 5 3 2 2" xfId="48241" xr:uid="{00000000-0005-0000-0000-0000CCBB0000}"/>
    <cellStyle name="20% - Accent1 6 2 2 5 3 2 2 2" xfId="48242" xr:uid="{00000000-0005-0000-0000-0000CDBB0000}"/>
    <cellStyle name="20% - Accent1 6 2 2 5 3 2 3" xfId="48243" xr:uid="{00000000-0005-0000-0000-0000CEBB0000}"/>
    <cellStyle name="20% - Accent1 6 2 2 5 3 3" xfId="48244" xr:uid="{00000000-0005-0000-0000-0000CFBB0000}"/>
    <cellStyle name="20% - Accent1 6 2 2 5 3 3 2" xfId="48245" xr:uid="{00000000-0005-0000-0000-0000D0BB0000}"/>
    <cellStyle name="20% - Accent1 6 2 2 5 3 4" xfId="48246" xr:uid="{00000000-0005-0000-0000-0000D1BB0000}"/>
    <cellStyle name="20% - Accent1 6 2 2 5 4" xfId="48247" xr:uid="{00000000-0005-0000-0000-0000D2BB0000}"/>
    <cellStyle name="20% - Accent1 6 2 2 5 4 2" xfId="48248" xr:uid="{00000000-0005-0000-0000-0000D3BB0000}"/>
    <cellStyle name="20% - Accent1 6 2 2 5 4 2 2" xfId="48249" xr:uid="{00000000-0005-0000-0000-0000D4BB0000}"/>
    <cellStyle name="20% - Accent1 6 2 2 5 4 2 2 2" xfId="48250" xr:uid="{00000000-0005-0000-0000-0000D5BB0000}"/>
    <cellStyle name="20% - Accent1 6 2 2 5 4 2 3" xfId="48251" xr:uid="{00000000-0005-0000-0000-0000D6BB0000}"/>
    <cellStyle name="20% - Accent1 6 2 2 5 4 3" xfId="48252" xr:uid="{00000000-0005-0000-0000-0000D7BB0000}"/>
    <cellStyle name="20% - Accent1 6 2 2 5 4 3 2" xfId="48253" xr:uid="{00000000-0005-0000-0000-0000D8BB0000}"/>
    <cellStyle name="20% - Accent1 6 2 2 5 4 4" xfId="48254" xr:uid="{00000000-0005-0000-0000-0000D9BB0000}"/>
    <cellStyle name="20% - Accent1 6 2 2 5 5" xfId="48255" xr:uid="{00000000-0005-0000-0000-0000DABB0000}"/>
    <cellStyle name="20% - Accent1 6 2 2 5 5 2" xfId="48256" xr:uid="{00000000-0005-0000-0000-0000DBBB0000}"/>
    <cellStyle name="20% - Accent1 6 2 2 5 5 2 2" xfId="48257" xr:uid="{00000000-0005-0000-0000-0000DCBB0000}"/>
    <cellStyle name="20% - Accent1 6 2 2 5 5 3" xfId="48258" xr:uid="{00000000-0005-0000-0000-0000DDBB0000}"/>
    <cellStyle name="20% - Accent1 6 2 2 5 6" xfId="48259" xr:uid="{00000000-0005-0000-0000-0000DEBB0000}"/>
    <cellStyle name="20% - Accent1 6 2 2 5 6 2" xfId="48260" xr:uid="{00000000-0005-0000-0000-0000DFBB0000}"/>
    <cellStyle name="20% - Accent1 6 2 2 5 6 2 2" xfId="48261" xr:uid="{00000000-0005-0000-0000-0000E0BB0000}"/>
    <cellStyle name="20% - Accent1 6 2 2 5 6 3" xfId="48262" xr:uid="{00000000-0005-0000-0000-0000E1BB0000}"/>
    <cellStyle name="20% - Accent1 6 2 2 5 7" xfId="48263" xr:uid="{00000000-0005-0000-0000-0000E2BB0000}"/>
    <cellStyle name="20% - Accent1 6 2 2 5 7 2" xfId="48264" xr:uid="{00000000-0005-0000-0000-0000E3BB0000}"/>
    <cellStyle name="20% - Accent1 6 2 2 5 8" xfId="48265" xr:uid="{00000000-0005-0000-0000-0000E4BB0000}"/>
    <cellStyle name="20% - Accent1 6 2 2 5 8 2" xfId="48266" xr:uid="{00000000-0005-0000-0000-0000E5BB0000}"/>
    <cellStyle name="20% - Accent1 6 2 2 5 9" xfId="48267" xr:uid="{00000000-0005-0000-0000-0000E6BB0000}"/>
    <cellStyle name="20% - Accent1 6 2 2 6" xfId="48268" xr:uid="{00000000-0005-0000-0000-0000E7BB0000}"/>
    <cellStyle name="20% - Accent1 6 2 2 6 2" xfId="48269" xr:uid="{00000000-0005-0000-0000-0000E8BB0000}"/>
    <cellStyle name="20% - Accent1 6 2 2 6 2 2" xfId="48270" xr:uid="{00000000-0005-0000-0000-0000E9BB0000}"/>
    <cellStyle name="20% - Accent1 6 2 2 6 2 2 2" xfId="48271" xr:uid="{00000000-0005-0000-0000-0000EABB0000}"/>
    <cellStyle name="20% - Accent1 6 2 2 6 2 2 2 2" xfId="48272" xr:uid="{00000000-0005-0000-0000-0000EBBB0000}"/>
    <cellStyle name="20% - Accent1 6 2 2 6 2 2 3" xfId="48273" xr:uid="{00000000-0005-0000-0000-0000ECBB0000}"/>
    <cellStyle name="20% - Accent1 6 2 2 6 2 3" xfId="48274" xr:uid="{00000000-0005-0000-0000-0000EDBB0000}"/>
    <cellStyle name="20% - Accent1 6 2 2 6 2 3 2" xfId="48275" xr:uid="{00000000-0005-0000-0000-0000EEBB0000}"/>
    <cellStyle name="20% - Accent1 6 2 2 6 2 4" xfId="48276" xr:uid="{00000000-0005-0000-0000-0000EFBB0000}"/>
    <cellStyle name="20% - Accent1 6 2 2 6 3" xfId="48277" xr:uid="{00000000-0005-0000-0000-0000F0BB0000}"/>
    <cellStyle name="20% - Accent1 6 2 2 6 3 2" xfId="48278" xr:uid="{00000000-0005-0000-0000-0000F1BB0000}"/>
    <cellStyle name="20% - Accent1 6 2 2 6 3 2 2" xfId="48279" xr:uid="{00000000-0005-0000-0000-0000F2BB0000}"/>
    <cellStyle name="20% - Accent1 6 2 2 6 3 2 2 2" xfId="48280" xr:uid="{00000000-0005-0000-0000-0000F3BB0000}"/>
    <cellStyle name="20% - Accent1 6 2 2 6 3 2 3" xfId="48281" xr:uid="{00000000-0005-0000-0000-0000F4BB0000}"/>
    <cellStyle name="20% - Accent1 6 2 2 6 3 3" xfId="48282" xr:uid="{00000000-0005-0000-0000-0000F5BB0000}"/>
    <cellStyle name="20% - Accent1 6 2 2 6 3 3 2" xfId="48283" xr:uid="{00000000-0005-0000-0000-0000F6BB0000}"/>
    <cellStyle name="20% - Accent1 6 2 2 6 3 4" xfId="48284" xr:uid="{00000000-0005-0000-0000-0000F7BB0000}"/>
    <cellStyle name="20% - Accent1 6 2 2 6 4" xfId="48285" xr:uid="{00000000-0005-0000-0000-0000F8BB0000}"/>
    <cellStyle name="20% - Accent1 6 2 2 6 4 2" xfId="48286" xr:uid="{00000000-0005-0000-0000-0000F9BB0000}"/>
    <cellStyle name="20% - Accent1 6 2 2 6 4 2 2" xfId="48287" xr:uid="{00000000-0005-0000-0000-0000FABB0000}"/>
    <cellStyle name="20% - Accent1 6 2 2 6 4 2 2 2" xfId="48288" xr:uid="{00000000-0005-0000-0000-0000FBBB0000}"/>
    <cellStyle name="20% - Accent1 6 2 2 6 4 2 3" xfId="48289" xr:uid="{00000000-0005-0000-0000-0000FCBB0000}"/>
    <cellStyle name="20% - Accent1 6 2 2 6 4 3" xfId="48290" xr:uid="{00000000-0005-0000-0000-0000FDBB0000}"/>
    <cellStyle name="20% - Accent1 6 2 2 6 4 3 2" xfId="48291" xr:uid="{00000000-0005-0000-0000-0000FEBB0000}"/>
    <cellStyle name="20% - Accent1 6 2 2 6 4 4" xfId="48292" xr:uid="{00000000-0005-0000-0000-0000FFBB0000}"/>
    <cellStyle name="20% - Accent1 6 2 2 6 5" xfId="48293" xr:uid="{00000000-0005-0000-0000-000000BC0000}"/>
    <cellStyle name="20% - Accent1 6 2 2 6 5 2" xfId="48294" xr:uid="{00000000-0005-0000-0000-000001BC0000}"/>
    <cellStyle name="20% - Accent1 6 2 2 6 5 2 2" xfId="48295" xr:uid="{00000000-0005-0000-0000-000002BC0000}"/>
    <cellStyle name="20% - Accent1 6 2 2 6 5 3" xfId="48296" xr:uid="{00000000-0005-0000-0000-000003BC0000}"/>
    <cellStyle name="20% - Accent1 6 2 2 6 6" xfId="48297" xr:uid="{00000000-0005-0000-0000-000004BC0000}"/>
    <cellStyle name="20% - Accent1 6 2 2 6 6 2" xfId="48298" xr:uid="{00000000-0005-0000-0000-000005BC0000}"/>
    <cellStyle name="20% - Accent1 6 2 2 6 6 2 2" xfId="48299" xr:uid="{00000000-0005-0000-0000-000006BC0000}"/>
    <cellStyle name="20% - Accent1 6 2 2 6 6 3" xfId="48300" xr:uid="{00000000-0005-0000-0000-000007BC0000}"/>
    <cellStyle name="20% - Accent1 6 2 2 6 7" xfId="48301" xr:uid="{00000000-0005-0000-0000-000008BC0000}"/>
    <cellStyle name="20% - Accent1 6 2 2 6 7 2" xfId="48302" xr:uid="{00000000-0005-0000-0000-000009BC0000}"/>
    <cellStyle name="20% - Accent1 6 2 2 6 8" xfId="48303" xr:uid="{00000000-0005-0000-0000-00000ABC0000}"/>
    <cellStyle name="20% - Accent1 6 2 2 6 8 2" xfId="48304" xr:uid="{00000000-0005-0000-0000-00000BBC0000}"/>
    <cellStyle name="20% - Accent1 6 2 2 6 9" xfId="48305" xr:uid="{00000000-0005-0000-0000-00000CBC0000}"/>
    <cellStyle name="20% - Accent1 6 2 2 7" xfId="48306" xr:uid="{00000000-0005-0000-0000-00000DBC0000}"/>
    <cellStyle name="20% - Accent1 6 2 2 7 2" xfId="48307" xr:uid="{00000000-0005-0000-0000-00000EBC0000}"/>
    <cellStyle name="20% - Accent1 6 2 2 7 2 2" xfId="48308" xr:uid="{00000000-0005-0000-0000-00000FBC0000}"/>
    <cellStyle name="20% - Accent1 6 2 2 7 2 2 2" xfId="48309" xr:uid="{00000000-0005-0000-0000-000010BC0000}"/>
    <cellStyle name="20% - Accent1 6 2 2 7 2 3" xfId="48310" xr:uid="{00000000-0005-0000-0000-000011BC0000}"/>
    <cellStyle name="20% - Accent1 6 2 2 7 3" xfId="48311" xr:uid="{00000000-0005-0000-0000-000012BC0000}"/>
    <cellStyle name="20% - Accent1 6 2 2 7 3 2" xfId="48312" xr:uid="{00000000-0005-0000-0000-000013BC0000}"/>
    <cellStyle name="20% - Accent1 6 2 2 7 4" xfId="48313" xr:uid="{00000000-0005-0000-0000-000014BC0000}"/>
    <cellStyle name="20% - Accent1 6 2 2 8" xfId="48314" xr:uid="{00000000-0005-0000-0000-000015BC0000}"/>
    <cellStyle name="20% - Accent1 6 2 2 8 2" xfId="48315" xr:uid="{00000000-0005-0000-0000-000016BC0000}"/>
    <cellStyle name="20% - Accent1 6 2 2 8 2 2" xfId="48316" xr:uid="{00000000-0005-0000-0000-000017BC0000}"/>
    <cellStyle name="20% - Accent1 6 2 2 8 2 2 2" xfId="48317" xr:uid="{00000000-0005-0000-0000-000018BC0000}"/>
    <cellStyle name="20% - Accent1 6 2 2 8 2 3" xfId="48318" xr:uid="{00000000-0005-0000-0000-000019BC0000}"/>
    <cellStyle name="20% - Accent1 6 2 2 8 3" xfId="48319" xr:uid="{00000000-0005-0000-0000-00001ABC0000}"/>
    <cellStyle name="20% - Accent1 6 2 2 8 3 2" xfId="48320" xr:uid="{00000000-0005-0000-0000-00001BBC0000}"/>
    <cellStyle name="20% - Accent1 6 2 2 8 4" xfId="48321" xr:uid="{00000000-0005-0000-0000-00001CBC0000}"/>
    <cellStyle name="20% - Accent1 6 2 2 9" xfId="48322" xr:uid="{00000000-0005-0000-0000-00001DBC0000}"/>
    <cellStyle name="20% - Accent1 6 2 2 9 2" xfId="48323" xr:uid="{00000000-0005-0000-0000-00001EBC0000}"/>
    <cellStyle name="20% - Accent1 6 2 2 9 2 2" xfId="48324" xr:uid="{00000000-0005-0000-0000-00001FBC0000}"/>
    <cellStyle name="20% - Accent1 6 2 2 9 2 2 2" xfId="48325" xr:uid="{00000000-0005-0000-0000-000020BC0000}"/>
    <cellStyle name="20% - Accent1 6 2 2 9 2 3" xfId="48326" xr:uid="{00000000-0005-0000-0000-000021BC0000}"/>
    <cellStyle name="20% - Accent1 6 2 2 9 3" xfId="48327" xr:uid="{00000000-0005-0000-0000-000022BC0000}"/>
    <cellStyle name="20% - Accent1 6 2 2 9 3 2" xfId="48328" xr:uid="{00000000-0005-0000-0000-000023BC0000}"/>
    <cellStyle name="20% - Accent1 6 2 2 9 4" xfId="48329" xr:uid="{00000000-0005-0000-0000-000024BC0000}"/>
    <cellStyle name="20% - Accent1 6 2 3" xfId="48330" xr:uid="{00000000-0005-0000-0000-000025BC0000}"/>
    <cellStyle name="20% - Accent1 6 2 3 10" xfId="48331" xr:uid="{00000000-0005-0000-0000-000026BC0000}"/>
    <cellStyle name="20% - Accent1 6 2 3 10 2" xfId="48332" xr:uid="{00000000-0005-0000-0000-000027BC0000}"/>
    <cellStyle name="20% - Accent1 6 2 3 11" xfId="48333" xr:uid="{00000000-0005-0000-0000-000028BC0000}"/>
    <cellStyle name="20% - Accent1 6 2 3 2" xfId="48334" xr:uid="{00000000-0005-0000-0000-000029BC0000}"/>
    <cellStyle name="20% - Accent1 6 2 3 2 2" xfId="48335" xr:uid="{00000000-0005-0000-0000-00002ABC0000}"/>
    <cellStyle name="20% - Accent1 6 2 3 2 2 2" xfId="48336" xr:uid="{00000000-0005-0000-0000-00002BBC0000}"/>
    <cellStyle name="20% - Accent1 6 2 3 2 2 2 2" xfId="48337" xr:uid="{00000000-0005-0000-0000-00002CBC0000}"/>
    <cellStyle name="20% - Accent1 6 2 3 2 2 2 2 2" xfId="48338" xr:uid="{00000000-0005-0000-0000-00002DBC0000}"/>
    <cellStyle name="20% - Accent1 6 2 3 2 2 2 3" xfId="48339" xr:uid="{00000000-0005-0000-0000-00002EBC0000}"/>
    <cellStyle name="20% - Accent1 6 2 3 2 2 3" xfId="48340" xr:uid="{00000000-0005-0000-0000-00002FBC0000}"/>
    <cellStyle name="20% - Accent1 6 2 3 2 2 3 2" xfId="48341" xr:uid="{00000000-0005-0000-0000-000030BC0000}"/>
    <cellStyle name="20% - Accent1 6 2 3 2 2 4" xfId="48342" xr:uid="{00000000-0005-0000-0000-000031BC0000}"/>
    <cellStyle name="20% - Accent1 6 2 3 2 3" xfId="48343" xr:uid="{00000000-0005-0000-0000-000032BC0000}"/>
    <cellStyle name="20% - Accent1 6 2 3 2 3 2" xfId="48344" xr:uid="{00000000-0005-0000-0000-000033BC0000}"/>
    <cellStyle name="20% - Accent1 6 2 3 2 3 2 2" xfId="48345" xr:uid="{00000000-0005-0000-0000-000034BC0000}"/>
    <cellStyle name="20% - Accent1 6 2 3 2 3 2 2 2" xfId="48346" xr:uid="{00000000-0005-0000-0000-000035BC0000}"/>
    <cellStyle name="20% - Accent1 6 2 3 2 3 2 3" xfId="48347" xr:uid="{00000000-0005-0000-0000-000036BC0000}"/>
    <cellStyle name="20% - Accent1 6 2 3 2 3 3" xfId="48348" xr:uid="{00000000-0005-0000-0000-000037BC0000}"/>
    <cellStyle name="20% - Accent1 6 2 3 2 3 3 2" xfId="48349" xr:uid="{00000000-0005-0000-0000-000038BC0000}"/>
    <cellStyle name="20% - Accent1 6 2 3 2 3 4" xfId="48350" xr:uid="{00000000-0005-0000-0000-000039BC0000}"/>
    <cellStyle name="20% - Accent1 6 2 3 2 4" xfId="48351" xr:uid="{00000000-0005-0000-0000-00003ABC0000}"/>
    <cellStyle name="20% - Accent1 6 2 3 2 4 2" xfId="48352" xr:uid="{00000000-0005-0000-0000-00003BBC0000}"/>
    <cellStyle name="20% - Accent1 6 2 3 2 4 2 2" xfId="48353" xr:uid="{00000000-0005-0000-0000-00003CBC0000}"/>
    <cellStyle name="20% - Accent1 6 2 3 2 4 2 2 2" xfId="48354" xr:uid="{00000000-0005-0000-0000-00003DBC0000}"/>
    <cellStyle name="20% - Accent1 6 2 3 2 4 2 3" xfId="48355" xr:uid="{00000000-0005-0000-0000-00003EBC0000}"/>
    <cellStyle name="20% - Accent1 6 2 3 2 4 3" xfId="48356" xr:uid="{00000000-0005-0000-0000-00003FBC0000}"/>
    <cellStyle name="20% - Accent1 6 2 3 2 4 3 2" xfId="48357" xr:uid="{00000000-0005-0000-0000-000040BC0000}"/>
    <cellStyle name="20% - Accent1 6 2 3 2 4 4" xfId="48358" xr:uid="{00000000-0005-0000-0000-000041BC0000}"/>
    <cellStyle name="20% - Accent1 6 2 3 2 5" xfId="48359" xr:uid="{00000000-0005-0000-0000-000042BC0000}"/>
    <cellStyle name="20% - Accent1 6 2 3 2 5 2" xfId="48360" xr:uid="{00000000-0005-0000-0000-000043BC0000}"/>
    <cellStyle name="20% - Accent1 6 2 3 2 5 2 2" xfId="48361" xr:uid="{00000000-0005-0000-0000-000044BC0000}"/>
    <cellStyle name="20% - Accent1 6 2 3 2 5 3" xfId="48362" xr:uid="{00000000-0005-0000-0000-000045BC0000}"/>
    <cellStyle name="20% - Accent1 6 2 3 2 6" xfId="48363" xr:uid="{00000000-0005-0000-0000-000046BC0000}"/>
    <cellStyle name="20% - Accent1 6 2 3 2 6 2" xfId="48364" xr:uid="{00000000-0005-0000-0000-000047BC0000}"/>
    <cellStyle name="20% - Accent1 6 2 3 2 6 2 2" xfId="48365" xr:uid="{00000000-0005-0000-0000-000048BC0000}"/>
    <cellStyle name="20% - Accent1 6 2 3 2 6 3" xfId="48366" xr:uid="{00000000-0005-0000-0000-000049BC0000}"/>
    <cellStyle name="20% - Accent1 6 2 3 2 7" xfId="48367" xr:uid="{00000000-0005-0000-0000-00004ABC0000}"/>
    <cellStyle name="20% - Accent1 6 2 3 2 7 2" xfId="48368" xr:uid="{00000000-0005-0000-0000-00004BBC0000}"/>
    <cellStyle name="20% - Accent1 6 2 3 2 8" xfId="48369" xr:uid="{00000000-0005-0000-0000-00004CBC0000}"/>
    <cellStyle name="20% - Accent1 6 2 3 2 8 2" xfId="48370" xr:uid="{00000000-0005-0000-0000-00004DBC0000}"/>
    <cellStyle name="20% - Accent1 6 2 3 2 9" xfId="48371" xr:uid="{00000000-0005-0000-0000-00004EBC0000}"/>
    <cellStyle name="20% - Accent1 6 2 3 3" xfId="48372" xr:uid="{00000000-0005-0000-0000-00004FBC0000}"/>
    <cellStyle name="20% - Accent1 6 2 3 3 2" xfId="48373" xr:uid="{00000000-0005-0000-0000-000050BC0000}"/>
    <cellStyle name="20% - Accent1 6 2 3 3 2 2" xfId="48374" xr:uid="{00000000-0005-0000-0000-000051BC0000}"/>
    <cellStyle name="20% - Accent1 6 2 3 3 2 2 2" xfId="48375" xr:uid="{00000000-0005-0000-0000-000052BC0000}"/>
    <cellStyle name="20% - Accent1 6 2 3 3 2 2 2 2" xfId="48376" xr:uid="{00000000-0005-0000-0000-000053BC0000}"/>
    <cellStyle name="20% - Accent1 6 2 3 3 2 2 3" xfId="48377" xr:uid="{00000000-0005-0000-0000-000054BC0000}"/>
    <cellStyle name="20% - Accent1 6 2 3 3 2 3" xfId="48378" xr:uid="{00000000-0005-0000-0000-000055BC0000}"/>
    <cellStyle name="20% - Accent1 6 2 3 3 2 3 2" xfId="48379" xr:uid="{00000000-0005-0000-0000-000056BC0000}"/>
    <cellStyle name="20% - Accent1 6 2 3 3 2 4" xfId="48380" xr:uid="{00000000-0005-0000-0000-000057BC0000}"/>
    <cellStyle name="20% - Accent1 6 2 3 3 3" xfId="48381" xr:uid="{00000000-0005-0000-0000-000058BC0000}"/>
    <cellStyle name="20% - Accent1 6 2 3 3 3 2" xfId="48382" xr:uid="{00000000-0005-0000-0000-000059BC0000}"/>
    <cellStyle name="20% - Accent1 6 2 3 3 3 2 2" xfId="48383" xr:uid="{00000000-0005-0000-0000-00005ABC0000}"/>
    <cellStyle name="20% - Accent1 6 2 3 3 3 2 2 2" xfId="48384" xr:uid="{00000000-0005-0000-0000-00005BBC0000}"/>
    <cellStyle name="20% - Accent1 6 2 3 3 3 2 3" xfId="48385" xr:uid="{00000000-0005-0000-0000-00005CBC0000}"/>
    <cellStyle name="20% - Accent1 6 2 3 3 3 3" xfId="48386" xr:uid="{00000000-0005-0000-0000-00005DBC0000}"/>
    <cellStyle name="20% - Accent1 6 2 3 3 3 3 2" xfId="48387" xr:uid="{00000000-0005-0000-0000-00005EBC0000}"/>
    <cellStyle name="20% - Accent1 6 2 3 3 3 4" xfId="48388" xr:uid="{00000000-0005-0000-0000-00005FBC0000}"/>
    <cellStyle name="20% - Accent1 6 2 3 3 4" xfId="48389" xr:uid="{00000000-0005-0000-0000-000060BC0000}"/>
    <cellStyle name="20% - Accent1 6 2 3 3 4 2" xfId="48390" xr:uid="{00000000-0005-0000-0000-000061BC0000}"/>
    <cellStyle name="20% - Accent1 6 2 3 3 4 2 2" xfId="48391" xr:uid="{00000000-0005-0000-0000-000062BC0000}"/>
    <cellStyle name="20% - Accent1 6 2 3 3 4 2 2 2" xfId="48392" xr:uid="{00000000-0005-0000-0000-000063BC0000}"/>
    <cellStyle name="20% - Accent1 6 2 3 3 4 2 3" xfId="48393" xr:uid="{00000000-0005-0000-0000-000064BC0000}"/>
    <cellStyle name="20% - Accent1 6 2 3 3 4 3" xfId="48394" xr:uid="{00000000-0005-0000-0000-000065BC0000}"/>
    <cellStyle name="20% - Accent1 6 2 3 3 4 3 2" xfId="48395" xr:uid="{00000000-0005-0000-0000-000066BC0000}"/>
    <cellStyle name="20% - Accent1 6 2 3 3 4 4" xfId="48396" xr:uid="{00000000-0005-0000-0000-000067BC0000}"/>
    <cellStyle name="20% - Accent1 6 2 3 3 5" xfId="48397" xr:uid="{00000000-0005-0000-0000-000068BC0000}"/>
    <cellStyle name="20% - Accent1 6 2 3 3 5 2" xfId="48398" xr:uid="{00000000-0005-0000-0000-000069BC0000}"/>
    <cellStyle name="20% - Accent1 6 2 3 3 5 2 2" xfId="48399" xr:uid="{00000000-0005-0000-0000-00006ABC0000}"/>
    <cellStyle name="20% - Accent1 6 2 3 3 5 3" xfId="48400" xr:uid="{00000000-0005-0000-0000-00006BBC0000}"/>
    <cellStyle name="20% - Accent1 6 2 3 3 6" xfId="48401" xr:uid="{00000000-0005-0000-0000-00006CBC0000}"/>
    <cellStyle name="20% - Accent1 6 2 3 3 6 2" xfId="48402" xr:uid="{00000000-0005-0000-0000-00006DBC0000}"/>
    <cellStyle name="20% - Accent1 6 2 3 3 6 2 2" xfId="48403" xr:uid="{00000000-0005-0000-0000-00006EBC0000}"/>
    <cellStyle name="20% - Accent1 6 2 3 3 6 3" xfId="48404" xr:uid="{00000000-0005-0000-0000-00006FBC0000}"/>
    <cellStyle name="20% - Accent1 6 2 3 3 7" xfId="48405" xr:uid="{00000000-0005-0000-0000-000070BC0000}"/>
    <cellStyle name="20% - Accent1 6 2 3 3 7 2" xfId="48406" xr:uid="{00000000-0005-0000-0000-000071BC0000}"/>
    <cellStyle name="20% - Accent1 6 2 3 3 8" xfId="48407" xr:uid="{00000000-0005-0000-0000-000072BC0000}"/>
    <cellStyle name="20% - Accent1 6 2 3 3 8 2" xfId="48408" xr:uid="{00000000-0005-0000-0000-000073BC0000}"/>
    <cellStyle name="20% - Accent1 6 2 3 3 9" xfId="48409" xr:uid="{00000000-0005-0000-0000-000074BC0000}"/>
    <cellStyle name="20% - Accent1 6 2 3 4" xfId="48410" xr:uid="{00000000-0005-0000-0000-000075BC0000}"/>
    <cellStyle name="20% - Accent1 6 2 3 4 2" xfId="48411" xr:uid="{00000000-0005-0000-0000-000076BC0000}"/>
    <cellStyle name="20% - Accent1 6 2 3 4 2 2" xfId="48412" xr:uid="{00000000-0005-0000-0000-000077BC0000}"/>
    <cellStyle name="20% - Accent1 6 2 3 4 2 2 2" xfId="48413" xr:uid="{00000000-0005-0000-0000-000078BC0000}"/>
    <cellStyle name="20% - Accent1 6 2 3 4 2 3" xfId="48414" xr:uid="{00000000-0005-0000-0000-000079BC0000}"/>
    <cellStyle name="20% - Accent1 6 2 3 4 3" xfId="48415" xr:uid="{00000000-0005-0000-0000-00007ABC0000}"/>
    <cellStyle name="20% - Accent1 6 2 3 4 3 2" xfId="48416" xr:uid="{00000000-0005-0000-0000-00007BBC0000}"/>
    <cellStyle name="20% - Accent1 6 2 3 4 4" xfId="48417" xr:uid="{00000000-0005-0000-0000-00007CBC0000}"/>
    <cellStyle name="20% - Accent1 6 2 3 5" xfId="48418" xr:uid="{00000000-0005-0000-0000-00007DBC0000}"/>
    <cellStyle name="20% - Accent1 6 2 3 5 2" xfId="48419" xr:uid="{00000000-0005-0000-0000-00007EBC0000}"/>
    <cellStyle name="20% - Accent1 6 2 3 5 2 2" xfId="48420" xr:uid="{00000000-0005-0000-0000-00007FBC0000}"/>
    <cellStyle name="20% - Accent1 6 2 3 5 2 2 2" xfId="48421" xr:uid="{00000000-0005-0000-0000-000080BC0000}"/>
    <cellStyle name="20% - Accent1 6 2 3 5 2 3" xfId="48422" xr:uid="{00000000-0005-0000-0000-000081BC0000}"/>
    <cellStyle name="20% - Accent1 6 2 3 5 3" xfId="48423" xr:uid="{00000000-0005-0000-0000-000082BC0000}"/>
    <cellStyle name="20% - Accent1 6 2 3 5 3 2" xfId="48424" xr:uid="{00000000-0005-0000-0000-000083BC0000}"/>
    <cellStyle name="20% - Accent1 6 2 3 5 4" xfId="48425" xr:uid="{00000000-0005-0000-0000-000084BC0000}"/>
    <cellStyle name="20% - Accent1 6 2 3 6" xfId="48426" xr:uid="{00000000-0005-0000-0000-000085BC0000}"/>
    <cellStyle name="20% - Accent1 6 2 3 6 2" xfId="48427" xr:uid="{00000000-0005-0000-0000-000086BC0000}"/>
    <cellStyle name="20% - Accent1 6 2 3 6 2 2" xfId="48428" xr:uid="{00000000-0005-0000-0000-000087BC0000}"/>
    <cellStyle name="20% - Accent1 6 2 3 6 2 2 2" xfId="48429" xr:uid="{00000000-0005-0000-0000-000088BC0000}"/>
    <cellStyle name="20% - Accent1 6 2 3 6 2 3" xfId="48430" xr:uid="{00000000-0005-0000-0000-000089BC0000}"/>
    <cellStyle name="20% - Accent1 6 2 3 6 3" xfId="48431" xr:uid="{00000000-0005-0000-0000-00008ABC0000}"/>
    <cellStyle name="20% - Accent1 6 2 3 6 3 2" xfId="48432" xr:uid="{00000000-0005-0000-0000-00008BBC0000}"/>
    <cellStyle name="20% - Accent1 6 2 3 6 4" xfId="48433" xr:uid="{00000000-0005-0000-0000-00008CBC0000}"/>
    <cellStyle name="20% - Accent1 6 2 3 7" xfId="48434" xr:uid="{00000000-0005-0000-0000-00008DBC0000}"/>
    <cellStyle name="20% - Accent1 6 2 3 7 2" xfId="48435" xr:uid="{00000000-0005-0000-0000-00008EBC0000}"/>
    <cellStyle name="20% - Accent1 6 2 3 7 2 2" xfId="48436" xr:uid="{00000000-0005-0000-0000-00008FBC0000}"/>
    <cellStyle name="20% - Accent1 6 2 3 7 3" xfId="48437" xr:uid="{00000000-0005-0000-0000-000090BC0000}"/>
    <cellStyle name="20% - Accent1 6 2 3 8" xfId="48438" xr:uid="{00000000-0005-0000-0000-000091BC0000}"/>
    <cellStyle name="20% - Accent1 6 2 3 8 2" xfId="48439" xr:uid="{00000000-0005-0000-0000-000092BC0000}"/>
    <cellStyle name="20% - Accent1 6 2 3 8 2 2" xfId="48440" xr:uid="{00000000-0005-0000-0000-000093BC0000}"/>
    <cellStyle name="20% - Accent1 6 2 3 8 3" xfId="48441" xr:uid="{00000000-0005-0000-0000-000094BC0000}"/>
    <cellStyle name="20% - Accent1 6 2 3 9" xfId="48442" xr:uid="{00000000-0005-0000-0000-000095BC0000}"/>
    <cellStyle name="20% - Accent1 6 2 3 9 2" xfId="48443" xr:uid="{00000000-0005-0000-0000-000096BC0000}"/>
    <cellStyle name="20% - Accent1 6 2 4" xfId="48444" xr:uid="{00000000-0005-0000-0000-000097BC0000}"/>
    <cellStyle name="20% - Accent1 6 2 4 10" xfId="48445" xr:uid="{00000000-0005-0000-0000-000098BC0000}"/>
    <cellStyle name="20% - Accent1 6 2 4 10 2" xfId="48446" xr:uid="{00000000-0005-0000-0000-000099BC0000}"/>
    <cellStyle name="20% - Accent1 6 2 4 11" xfId="48447" xr:uid="{00000000-0005-0000-0000-00009ABC0000}"/>
    <cellStyle name="20% - Accent1 6 2 4 2" xfId="48448" xr:uid="{00000000-0005-0000-0000-00009BBC0000}"/>
    <cellStyle name="20% - Accent1 6 2 4 2 2" xfId="48449" xr:uid="{00000000-0005-0000-0000-00009CBC0000}"/>
    <cellStyle name="20% - Accent1 6 2 4 2 2 2" xfId="48450" xr:uid="{00000000-0005-0000-0000-00009DBC0000}"/>
    <cellStyle name="20% - Accent1 6 2 4 2 2 2 2" xfId="48451" xr:uid="{00000000-0005-0000-0000-00009EBC0000}"/>
    <cellStyle name="20% - Accent1 6 2 4 2 2 2 2 2" xfId="48452" xr:uid="{00000000-0005-0000-0000-00009FBC0000}"/>
    <cellStyle name="20% - Accent1 6 2 4 2 2 2 3" xfId="48453" xr:uid="{00000000-0005-0000-0000-0000A0BC0000}"/>
    <cellStyle name="20% - Accent1 6 2 4 2 2 3" xfId="48454" xr:uid="{00000000-0005-0000-0000-0000A1BC0000}"/>
    <cellStyle name="20% - Accent1 6 2 4 2 2 3 2" xfId="48455" xr:uid="{00000000-0005-0000-0000-0000A2BC0000}"/>
    <cellStyle name="20% - Accent1 6 2 4 2 2 4" xfId="48456" xr:uid="{00000000-0005-0000-0000-0000A3BC0000}"/>
    <cellStyle name="20% - Accent1 6 2 4 2 3" xfId="48457" xr:uid="{00000000-0005-0000-0000-0000A4BC0000}"/>
    <cellStyle name="20% - Accent1 6 2 4 2 3 2" xfId="48458" xr:uid="{00000000-0005-0000-0000-0000A5BC0000}"/>
    <cellStyle name="20% - Accent1 6 2 4 2 3 2 2" xfId="48459" xr:uid="{00000000-0005-0000-0000-0000A6BC0000}"/>
    <cellStyle name="20% - Accent1 6 2 4 2 3 2 2 2" xfId="48460" xr:uid="{00000000-0005-0000-0000-0000A7BC0000}"/>
    <cellStyle name="20% - Accent1 6 2 4 2 3 2 3" xfId="48461" xr:uid="{00000000-0005-0000-0000-0000A8BC0000}"/>
    <cellStyle name="20% - Accent1 6 2 4 2 3 3" xfId="48462" xr:uid="{00000000-0005-0000-0000-0000A9BC0000}"/>
    <cellStyle name="20% - Accent1 6 2 4 2 3 3 2" xfId="48463" xr:uid="{00000000-0005-0000-0000-0000AABC0000}"/>
    <cellStyle name="20% - Accent1 6 2 4 2 3 4" xfId="48464" xr:uid="{00000000-0005-0000-0000-0000ABBC0000}"/>
    <cellStyle name="20% - Accent1 6 2 4 2 4" xfId="48465" xr:uid="{00000000-0005-0000-0000-0000ACBC0000}"/>
    <cellStyle name="20% - Accent1 6 2 4 2 4 2" xfId="48466" xr:uid="{00000000-0005-0000-0000-0000ADBC0000}"/>
    <cellStyle name="20% - Accent1 6 2 4 2 4 2 2" xfId="48467" xr:uid="{00000000-0005-0000-0000-0000AEBC0000}"/>
    <cellStyle name="20% - Accent1 6 2 4 2 4 2 2 2" xfId="48468" xr:uid="{00000000-0005-0000-0000-0000AFBC0000}"/>
    <cellStyle name="20% - Accent1 6 2 4 2 4 2 3" xfId="48469" xr:uid="{00000000-0005-0000-0000-0000B0BC0000}"/>
    <cellStyle name="20% - Accent1 6 2 4 2 4 3" xfId="48470" xr:uid="{00000000-0005-0000-0000-0000B1BC0000}"/>
    <cellStyle name="20% - Accent1 6 2 4 2 4 3 2" xfId="48471" xr:uid="{00000000-0005-0000-0000-0000B2BC0000}"/>
    <cellStyle name="20% - Accent1 6 2 4 2 4 4" xfId="48472" xr:uid="{00000000-0005-0000-0000-0000B3BC0000}"/>
    <cellStyle name="20% - Accent1 6 2 4 2 5" xfId="48473" xr:uid="{00000000-0005-0000-0000-0000B4BC0000}"/>
    <cellStyle name="20% - Accent1 6 2 4 2 5 2" xfId="48474" xr:uid="{00000000-0005-0000-0000-0000B5BC0000}"/>
    <cellStyle name="20% - Accent1 6 2 4 2 5 2 2" xfId="48475" xr:uid="{00000000-0005-0000-0000-0000B6BC0000}"/>
    <cellStyle name="20% - Accent1 6 2 4 2 5 3" xfId="48476" xr:uid="{00000000-0005-0000-0000-0000B7BC0000}"/>
    <cellStyle name="20% - Accent1 6 2 4 2 6" xfId="48477" xr:uid="{00000000-0005-0000-0000-0000B8BC0000}"/>
    <cellStyle name="20% - Accent1 6 2 4 2 6 2" xfId="48478" xr:uid="{00000000-0005-0000-0000-0000B9BC0000}"/>
    <cellStyle name="20% - Accent1 6 2 4 2 6 2 2" xfId="48479" xr:uid="{00000000-0005-0000-0000-0000BABC0000}"/>
    <cellStyle name="20% - Accent1 6 2 4 2 6 3" xfId="48480" xr:uid="{00000000-0005-0000-0000-0000BBBC0000}"/>
    <cellStyle name="20% - Accent1 6 2 4 2 7" xfId="48481" xr:uid="{00000000-0005-0000-0000-0000BCBC0000}"/>
    <cellStyle name="20% - Accent1 6 2 4 2 7 2" xfId="48482" xr:uid="{00000000-0005-0000-0000-0000BDBC0000}"/>
    <cellStyle name="20% - Accent1 6 2 4 2 8" xfId="48483" xr:uid="{00000000-0005-0000-0000-0000BEBC0000}"/>
    <cellStyle name="20% - Accent1 6 2 4 2 8 2" xfId="48484" xr:uid="{00000000-0005-0000-0000-0000BFBC0000}"/>
    <cellStyle name="20% - Accent1 6 2 4 2 9" xfId="48485" xr:uid="{00000000-0005-0000-0000-0000C0BC0000}"/>
    <cellStyle name="20% - Accent1 6 2 4 3" xfId="48486" xr:uid="{00000000-0005-0000-0000-0000C1BC0000}"/>
    <cellStyle name="20% - Accent1 6 2 4 3 2" xfId="48487" xr:uid="{00000000-0005-0000-0000-0000C2BC0000}"/>
    <cellStyle name="20% - Accent1 6 2 4 3 2 2" xfId="48488" xr:uid="{00000000-0005-0000-0000-0000C3BC0000}"/>
    <cellStyle name="20% - Accent1 6 2 4 3 2 2 2" xfId="48489" xr:uid="{00000000-0005-0000-0000-0000C4BC0000}"/>
    <cellStyle name="20% - Accent1 6 2 4 3 2 2 2 2" xfId="48490" xr:uid="{00000000-0005-0000-0000-0000C5BC0000}"/>
    <cellStyle name="20% - Accent1 6 2 4 3 2 2 3" xfId="48491" xr:uid="{00000000-0005-0000-0000-0000C6BC0000}"/>
    <cellStyle name="20% - Accent1 6 2 4 3 2 3" xfId="48492" xr:uid="{00000000-0005-0000-0000-0000C7BC0000}"/>
    <cellStyle name="20% - Accent1 6 2 4 3 2 3 2" xfId="48493" xr:uid="{00000000-0005-0000-0000-0000C8BC0000}"/>
    <cellStyle name="20% - Accent1 6 2 4 3 2 4" xfId="48494" xr:uid="{00000000-0005-0000-0000-0000C9BC0000}"/>
    <cellStyle name="20% - Accent1 6 2 4 3 3" xfId="48495" xr:uid="{00000000-0005-0000-0000-0000CABC0000}"/>
    <cellStyle name="20% - Accent1 6 2 4 3 3 2" xfId="48496" xr:uid="{00000000-0005-0000-0000-0000CBBC0000}"/>
    <cellStyle name="20% - Accent1 6 2 4 3 3 2 2" xfId="48497" xr:uid="{00000000-0005-0000-0000-0000CCBC0000}"/>
    <cellStyle name="20% - Accent1 6 2 4 3 3 2 2 2" xfId="48498" xr:uid="{00000000-0005-0000-0000-0000CDBC0000}"/>
    <cellStyle name="20% - Accent1 6 2 4 3 3 2 3" xfId="48499" xr:uid="{00000000-0005-0000-0000-0000CEBC0000}"/>
    <cellStyle name="20% - Accent1 6 2 4 3 3 3" xfId="48500" xr:uid="{00000000-0005-0000-0000-0000CFBC0000}"/>
    <cellStyle name="20% - Accent1 6 2 4 3 3 3 2" xfId="48501" xr:uid="{00000000-0005-0000-0000-0000D0BC0000}"/>
    <cellStyle name="20% - Accent1 6 2 4 3 3 4" xfId="48502" xr:uid="{00000000-0005-0000-0000-0000D1BC0000}"/>
    <cellStyle name="20% - Accent1 6 2 4 3 4" xfId="48503" xr:uid="{00000000-0005-0000-0000-0000D2BC0000}"/>
    <cellStyle name="20% - Accent1 6 2 4 3 4 2" xfId="48504" xr:uid="{00000000-0005-0000-0000-0000D3BC0000}"/>
    <cellStyle name="20% - Accent1 6 2 4 3 4 2 2" xfId="48505" xr:uid="{00000000-0005-0000-0000-0000D4BC0000}"/>
    <cellStyle name="20% - Accent1 6 2 4 3 4 2 2 2" xfId="48506" xr:uid="{00000000-0005-0000-0000-0000D5BC0000}"/>
    <cellStyle name="20% - Accent1 6 2 4 3 4 2 3" xfId="48507" xr:uid="{00000000-0005-0000-0000-0000D6BC0000}"/>
    <cellStyle name="20% - Accent1 6 2 4 3 4 3" xfId="48508" xr:uid="{00000000-0005-0000-0000-0000D7BC0000}"/>
    <cellStyle name="20% - Accent1 6 2 4 3 4 3 2" xfId="48509" xr:uid="{00000000-0005-0000-0000-0000D8BC0000}"/>
    <cellStyle name="20% - Accent1 6 2 4 3 4 4" xfId="48510" xr:uid="{00000000-0005-0000-0000-0000D9BC0000}"/>
    <cellStyle name="20% - Accent1 6 2 4 3 5" xfId="48511" xr:uid="{00000000-0005-0000-0000-0000DABC0000}"/>
    <cellStyle name="20% - Accent1 6 2 4 3 5 2" xfId="48512" xr:uid="{00000000-0005-0000-0000-0000DBBC0000}"/>
    <cellStyle name="20% - Accent1 6 2 4 3 5 2 2" xfId="48513" xr:uid="{00000000-0005-0000-0000-0000DCBC0000}"/>
    <cellStyle name="20% - Accent1 6 2 4 3 5 3" xfId="48514" xr:uid="{00000000-0005-0000-0000-0000DDBC0000}"/>
    <cellStyle name="20% - Accent1 6 2 4 3 6" xfId="48515" xr:uid="{00000000-0005-0000-0000-0000DEBC0000}"/>
    <cellStyle name="20% - Accent1 6 2 4 3 6 2" xfId="48516" xr:uid="{00000000-0005-0000-0000-0000DFBC0000}"/>
    <cellStyle name="20% - Accent1 6 2 4 3 6 2 2" xfId="48517" xr:uid="{00000000-0005-0000-0000-0000E0BC0000}"/>
    <cellStyle name="20% - Accent1 6 2 4 3 6 3" xfId="48518" xr:uid="{00000000-0005-0000-0000-0000E1BC0000}"/>
    <cellStyle name="20% - Accent1 6 2 4 3 7" xfId="48519" xr:uid="{00000000-0005-0000-0000-0000E2BC0000}"/>
    <cellStyle name="20% - Accent1 6 2 4 3 7 2" xfId="48520" xr:uid="{00000000-0005-0000-0000-0000E3BC0000}"/>
    <cellStyle name="20% - Accent1 6 2 4 3 8" xfId="48521" xr:uid="{00000000-0005-0000-0000-0000E4BC0000}"/>
    <cellStyle name="20% - Accent1 6 2 4 3 8 2" xfId="48522" xr:uid="{00000000-0005-0000-0000-0000E5BC0000}"/>
    <cellStyle name="20% - Accent1 6 2 4 3 9" xfId="48523" xr:uid="{00000000-0005-0000-0000-0000E6BC0000}"/>
    <cellStyle name="20% - Accent1 6 2 4 4" xfId="48524" xr:uid="{00000000-0005-0000-0000-0000E7BC0000}"/>
    <cellStyle name="20% - Accent1 6 2 4 4 2" xfId="48525" xr:uid="{00000000-0005-0000-0000-0000E8BC0000}"/>
    <cellStyle name="20% - Accent1 6 2 4 4 2 2" xfId="48526" xr:uid="{00000000-0005-0000-0000-0000E9BC0000}"/>
    <cellStyle name="20% - Accent1 6 2 4 4 2 2 2" xfId="48527" xr:uid="{00000000-0005-0000-0000-0000EABC0000}"/>
    <cellStyle name="20% - Accent1 6 2 4 4 2 3" xfId="48528" xr:uid="{00000000-0005-0000-0000-0000EBBC0000}"/>
    <cellStyle name="20% - Accent1 6 2 4 4 3" xfId="48529" xr:uid="{00000000-0005-0000-0000-0000ECBC0000}"/>
    <cellStyle name="20% - Accent1 6 2 4 4 3 2" xfId="48530" xr:uid="{00000000-0005-0000-0000-0000EDBC0000}"/>
    <cellStyle name="20% - Accent1 6 2 4 4 4" xfId="48531" xr:uid="{00000000-0005-0000-0000-0000EEBC0000}"/>
    <cellStyle name="20% - Accent1 6 2 4 5" xfId="48532" xr:uid="{00000000-0005-0000-0000-0000EFBC0000}"/>
    <cellStyle name="20% - Accent1 6 2 4 5 2" xfId="48533" xr:uid="{00000000-0005-0000-0000-0000F0BC0000}"/>
    <cellStyle name="20% - Accent1 6 2 4 5 2 2" xfId="48534" xr:uid="{00000000-0005-0000-0000-0000F1BC0000}"/>
    <cellStyle name="20% - Accent1 6 2 4 5 2 2 2" xfId="48535" xr:uid="{00000000-0005-0000-0000-0000F2BC0000}"/>
    <cellStyle name="20% - Accent1 6 2 4 5 2 3" xfId="48536" xr:uid="{00000000-0005-0000-0000-0000F3BC0000}"/>
    <cellStyle name="20% - Accent1 6 2 4 5 3" xfId="48537" xr:uid="{00000000-0005-0000-0000-0000F4BC0000}"/>
    <cellStyle name="20% - Accent1 6 2 4 5 3 2" xfId="48538" xr:uid="{00000000-0005-0000-0000-0000F5BC0000}"/>
    <cellStyle name="20% - Accent1 6 2 4 5 4" xfId="48539" xr:uid="{00000000-0005-0000-0000-0000F6BC0000}"/>
    <cellStyle name="20% - Accent1 6 2 4 6" xfId="48540" xr:uid="{00000000-0005-0000-0000-0000F7BC0000}"/>
    <cellStyle name="20% - Accent1 6 2 4 6 2" xfId="48541" xr:uid="{00000000-0005-0000-0000-0000F8BC0000}"/>
    <cellStyle name="20% - Accent1 6 2 4 6 2 2" xfId="48542" xr:uid="{00000000-0005-0000-0000-0000F9BC0000}"/>
    <cellStyle name="20% - Accent1 6 2 4 6 2 2 2" xfId="48543" xr:uid="{00000000-0005-0000-0000-0000FABC0000}"/>
    <cellStyle name="20% - Accent1 6 2 4 6 2 3" xfId="48544" xr:uid="{00000000-0005-0000-0000-0000FBBC0000}"/>
    <cellStyle name="20% - Accent1 6 2 4 6 3" xfId="48545" xr:uid="{00000000-0005-0000-0000-0000FCBC0000}"/>
    <cellStyle name="20% - Accent1 6 2 4 6 3 2" xfId="48546" xr:uid="{00000000-0005-0000-0000-0000FDBC0000}"/>
    <cellStyle name="20% - Accent1 6 2 4 6 4" xfId="48547" xr:uid="{00000000-0005-0000-0000-0000FEBC0000}"/>
    <cellStyle name="20% - Accent1 6 2 4 7" xfId="48548" xr:uid="{00000000-0005-0000-0000-0000FFBC0000}"/>
    <cellStyle name="20% - Accent1 6 2 4 7 2" xfId="48549" xr:uid="{00000000-0005-0000-0000-000000BD0000}"/>
    <cellStyle name="20% - Accent1 6 2 4 7 2 2" xfId="48550" xr:uid="{00000000-0005-0000-0000-000001BD0000}"/>
    <cellStyle name="20% - Accent1 6 2 4 7 3" xfId="48551" xr:uid="{00000000-0005-0000-0000-000002BD0000}"/>
    <cellStyle name="20% - Accent1 6 2 4 8" xfId="48552" xr:uid="{00000000-0005-0000-0000-000003BD0000}"/>
    <cellStyle name="20% - Accent1 6 2 4 8 2" xfId="48553" xr:uid="{00000000-0005-0000-0000-000004BD0000}"/>
    <cellStyle name="20% - Accent1 6 2 4 8 2 2" xfId="48554" xr:uid="{00000000-0005-0000-0000-000005BD0000}"/>
    <cellStyle name="20% - Accent1 6 2 4 8 3" xfId="48555" xr:uid="{00000000-0005-0000-0000-000006BD0000}"/>
    <cellStyle name="20% - Accent1 6 2 4 9" xfId="48556" xr:uid="{00000000-0005-0000-0000-000007BD0000}"/>
    <cellStyle name="20% - Accent1 6 2 4 9 2" xfId="48557" xr:uid="{00000000-0005-0000-0000-000008BD0000}"/>
    <cellStyle name="20% - Accent1 6 2 5" xfId="48558" xr:uid="{00000000-0005-0000-0000-000009BD0000}"/>
    <cellStyle name="20% - Accent1 6 2 5 10" xfId="48559" xr:uid="{00000000-0005-0000-0000-00000ABD0000}"/>
    <cellStyle name="20% - Accent1 6 2 5 10 2" xfId="48560" xr:uid="{00000000-0005-0000-0000-00000BBD0000}"/>
    <cellStyle name="20% - Accent1 6 2 5 11" xfId="48561" xr:uid="{00000000-0005-0000-0000-00000CBD0000}"/>
    <cellStyle name="20% - Accent1 6 2 5 2" xfId="48562" xr:uid="{00000000-0005-0000-0000-00000DBD0000}"/>
    <cellStyle name="20% - Accent1 6 2 5 2 2" xfId="48563" xr:uid="{00000000-0005-0000-0000-00000EBD0000}"/>
    <cellStyle name="20% - Accent1 6 2 5 2 2 2" xfId="48564" xr:uid="{00000000-0005-0000-0000-00000FBD0000}"/>
    <cellStyle name="20% - Accent1 6 2 5 2 2 2 2" xfId="48565" xr:uid="{00000000-0005-0000-0000-000010BD0000}"/>
    <cellStyle name="20% - Accent1 6 2 5 2 2 2 2 2" xfId="48566" xr:uid="{00000000-0005-0000-0000-000011BD0000}"/>
    <cellStyle name="20% - Accent1 6 2 5 2 2 2 3" xfId="48567" xr:uid="{00000000-0005-0000-0000-000012BD0000}"/>
    <cellStyle name="20% - Accent1 6 2 5 2 2 3" xfId="48568" xr:uid="{00000000-0005-0000-0000-000013BD0000}"/>
    <cellStyle name="20% - Accent1 6 2 5 2 2 3 2" xfId="48569" xr:uid="{00000000-0005-0000-0000-000014BD0000}"/>
    <cellStyle name="20% - Accent1 6 2 5 2 2 4" xfId="48570" xr:uid="{00000000-0005-0000-0000-000015BD0000}"/>
    <cellStyle name="20% - Accent1 6 2 5 2 3" xfId="48571" xr:uid="{00000000-0005-0000-0000-000016BD0000}"/>
    <cellStyle name="20% - Accent1 6 2 5 2 3 2" xfId="48572" xr:uid="{00000000-0005-0000-0000-000017BD0000}"/>
    <cellStyle name="20% - Accent1 6 2 5 2 3 2 2" xfId="48573" xr:uid="{00000000-0005-0000-0000-000018BD0000}"/>
    <cellStyle name="20% - Accent1 6 2 5 2 3 2 2 2" xfId="48574" xr:uid="{00000000-0005-0000-0000-000019BD0000}"/>
    <cellStyle name="20% - Accent1 6 2 5 2 3 2 3" xfId="48575" xr:uid="{00000000-0005-0000-0000-00001ABD0000}"/>
    <cellStyle name="20% - Accent1 6 2 5 2 3 3" xfId="48576" xr:uid="{00000000-0005-0000-0000-00001BBD0000}"/>
    <cellStyle name="20% - Accent1 6 2 5 2 3 3 2" xfId="48577" xr:uid="{00000000-0005-0000-0000-00001CBD0000}"/>
    <cellStyle name="20% - Accent1 6 2 5 2 3 4" xfId="48578" xr:uid="{00000000-0005-0000-0000-00001DBD0000}"/>
    <cellStyle name="20% - Accent1 6 2 5 2 4" xfId="48579" xr:uid="{00000000-0005-0000-0000-00001EBD0000}"/>
    <cellStyle name="20% - Accent1 6 2 5 2 4 2" xfId="48580" xr:uid="{00000000-0005-0000-0000-00001FBD0000}"/>
    <cellStyle name="20% - Accent1 6 2 5 2 4 2 2" xfId="48581" xr:uid="{00000000-0005-0000-0000-000020BD0000}"/>
    <cellStyle name="20% - Accent1 6 2 5 2 4 2 2 2" xfId="48582" xr:uid="{00000000-0005-0000-0000-000021BD0000}"/>
    <cellStyle name="20% - Accent1 6 2 5 2 4 2 3" xfId="48583" xr:uid="{00000000-0005-0000-0000-000022BD0000}"/>
    <cellStyle name="20% - Accent1 6 2 5 2 4 3" xfId="48584" xr:uid="{00000000-0005-0000-0000-000023BD0000}"/>
    <cellStyle name="20% - Accent1 6 2 5 2 4 3 2" xfId="48585" xr:uid="{00000000-0005-0000-0000-000024BD0000}"/>
    <cellStyle name="20% - Accent1 6 2 5 2 4 4" xfId="48586" xr:uid="{00000000-0005-0000-0000-000025BD0000}"/>
    <cellStyle name="20% - Accent1 6 2 5 2 5" xfId="48587" xr:uid="{00000000-0005-0000-0000-000026BD0000}"/>
    <cellStyle name="20% - Accent1 6 2 5 2 5 2" xfId="48588" xr:uid="{00000000-0005-0000-0000-000027BD0000}"/>
    <cellStyle name="20% - Accent1 6 2 5 2 5 2 2" xfId="48589" xr:uid="{00000000-0005-0000-0000-000028BD0000}"/>
    <cellStyle name="20% - Accent1 6 2 5 2 5 3" xfId="48590" xr:uid="{00000000-0005-0000-0000-000029BD0000}"/>
    <cellStyle name="20% - Accent1 6 2 5 2 6" xfId="48591" xr:uid="{00000000-0005-0000-0000-00002ABD0000}"/>
    <cellStyle name="20% - Accent1 6 2 5 2 6 2" xfId="48592" xr:uid="{00000000-0005-0000-0000-00002BBD0000}"/>
    <cellStyle name="20% - Accent1 6 2 5 2 6 2 2" xfId="48593" xr:uid="{00000000-0005-0000-0000-00002CBD0000}"/>
    <cellStyle name="20% - Accent1 6 2 5 2 6 3" xfId="48594" xr:uid="{00000000-0005-0000-0000-00002DBD0000}"/>
    <cellStyle name="20% - Accent1 6 2 5 2 7" xfId="48595" xr:uid="{00000000-0005-0000-0000-00002EBD0000}"/>
    <cellStyle name="20% - Accent1 6 2 5 2 7 2" xfId="48596" xr:uid="{00000000-0005-0000-0000-00002FBD0000}"/>
    <cellStyle name="20% - Accent1 6 2 5 2 8" xfId="48597" xr:uid="{00000000-0005-0000-0000-000030BD0000}"/>
    <cellStyle name="20% - Accent1 6 2 5 2 8 2" xfId="48598" xr:uid="{00000000-0005-0000-0000-000031BD0000}"/>
    <cellStyle name="20% - Accent1 6 2 5 2 9" xfId="48599" xr:uid="{00000000-0005-0000-0000-000032BD0000}"/>
    <cellStyle name="20% - Accent1 6 2 5 3" xfId="48600" xr:uid="{00000000-0005-0000-0000-000033BD0000}"/>
    <cellStyle name="20% - Accent1 6 2 5 3 2" xfId="48601" xr:uid="{00000000-0005-0000-0000-000034BD0000}"/>
    <cellStyle name="20% - Accent1 6 2 5 3 2 2" xfId="48602" xr:uid="{00000000-0005-0000-0000-000035BD0000}"/>
    <cellStyle name="20% - Accent1 6 2 5 3 2 2 2" xfId="48603" xr:uid="{00000000-0005-0000-0000-000036BD0000}"/>
    <cellStyle name="20% - Accent1 6 2 5 3 2 2 2 2" xfId="48604" xr:uid="{00000000-0005-0000-0000-000037BD0000}"/>
    <cellStyle name="20% - Accent1 6 2 5 3 2 2 3" xfId="48605" xr:uid="{00000000-0005-0000-0000-000038BD0000}"/>
    <cellStyle name="20% - Accent1 6 2 5 3 2 3" xfId="48606" xr:uid="{00000000-0005-0000-0000-000039BD0000}"/>
    <cellStyle name="20% - Accent1 6 2 5 3 2 3 2" xfId="48607" xr:uid="{00000000-0005-0000-0000-00003ABD0000}"/>
    <cellStyle name="20% - Accent1 6 2 5 3 2 4" xfId="48608" xr:uid="{00000000-0005-0000-0000-00003BBD0000}"/>
    <cellStyle name="20% - Accent1 6 2 5 3 3" xfId="48609" xr:uid="{00000000-0005-0000-0000-00003CBD0000}"/>
    <cellStyle name="20% - Accent1 6 2 5 3 3 2" xfId="48610" xr:uid="{00000000-0005-0000-0000-00003DBD0000}"/>
    <cellStyle name="20% - Accent1 6 2 5 3 3 2 2" xfId="48611" xr:uid="{00000000-0005-0000-0000-00003EBD0000}"/>
    <cellStyle name="20% - Accent1 6 2 5 3 3 2 2 2" xfId="48612" xr:uid="{00000000-0005-0000-0000-00003FBD0000}"/>
    <cellStyle name="20% - Accent1 6 2 5 3 3 2 3" xfId="48613" xr:uid="{00000000-0005-0000-0000-000040BD0000}"/>
    <cellStyle name="20% - Accent1 6 2 5 3 3 3" xfId="48614" xr:uid="{00000000-0005-0000-0000-000041BD0000}"/>
    <cellStyle name="20% - Accent1 6 2 5 3 3 3 2" xfId="48615" xr:uid="{00000000-0005-0000-0000-000042BD0000}"/>
    <cellStyle name="20% - Accent1 6 2 5 3 3 4" xfId="48616" xr:uid="{00000000-0005-0000-0000-000043BD0000}"/>
    <cellStyle name="20% - Accent1 6 2 5 3 4" xfId="48617" xr:uid="{00000000-0005-0000-0000-000044BD0000}"/>
    <cellStyle name="20% - Accent1 6 2 5 3 4 2" xfId="48618" xr:uid="{00000000-0005-0000-0000-000045BD0000}"/>
    <cellStyle name="20% - Accent1 6 2 5 3 4 2 2" xfId="48619" xr:uid="{00000000-0005-0000-0000-000046BD0000}"/>
    <cellStyle name="20% - Accent1 6 2 5 3 4 2 2 2" xfId="48620" xr:uid="{00000000-0005-0000-0000-000047BD0000}"/>
    <cellStyle name="20% - Accent1 6 2 5 3 4 2 3" xfId="48621" xr:uid="{00000000-0005-0000-0000-000048BD0000}"/>
    <cellStyle name="20% - Accent1 6 2 5 3 4 3" xfId="48622" xr:uid="{00000000-0005-0000-0000-000049BD0000}"/>
    <cellStyle name="20% - Accent1 6 2 5 3 4 3 2" xfId="48623" xr:uid="{00000000-0005-0000-0000-00004ABD0000}"/>
    <cellStyle name="20% - Accent1 6 2 5 3 4 4" xfId="48624" xr:uid="{00000000-0005-0000-0000-00004BBD0000}"/>
    <cellStyle name="20% - Accent1 6 2 5 3 5" xfId="48625" xr:uid="{00000000-0005-0000-0000-00004CBD0000}"/>
    <cellStyle name="20% - Accent1 6 2 5 3 5 2" xfId="48626" xr:uid="{00000000-0005-0000-0000-00004DBD0000}"/>
    <cellStyle name="20% - Accent1 6 2 5 3 5 2 2" xfId="48627" xr:uid="{00000000-0005-0000-0000-00004EBD0000}"/>
    <cellStyle name="20% - Accent1 6 2 5 3 5 3" xfId="48628" xr:uid="{00000000-0005-0000-0000-00004FBD0000}"/>
    <cellStyle name="20% - Accent1 6 2 5 3 6" xfId="48629" xr:uid="{00000000-0005-0000-0000-000050BD0000}"/>
    <cellStyle name="20% - Accent1 6 2 5 3 6 2" xfId="48630" xr:uid="{00000000-0005-0000-0000-000051BD0000}"/>
    <cellStyle name="20% - Accent1 6 2 5 3 6 2 2" xfId="48631" xr:uid="{00000000-0005-0000-0000-000052BD0000}"/>
    <cellStyle name="20% - Accent1 6 2 5 3 6 3" xfId="48632" xr:uid="{00000000-0005-0000-0000-000053BD0000}"/>
    <cellStyle name="20% - Accent1 6 2 5 3 7" xfId="48633" xr:uid="{00000000-0005-0000-0000-000054BD0000}"/>
    <cellStyle name="20% - Accent1 6 2 5 3 7 2" xfId="48634" xr:uid="{00000000-0005-0000-0000-000055BD0000}"/>
    <cellStyle name="20% - Accent1 6 2 5 3 8" xfId="48635" xr:uid="{00000000-0005-0000-0000-000056BD0000}"/>
    <cellStyle name="20% - Accent1 6 2 5 3 8 2" xfId="48636" xr:uid="{00000000-0005-0000-0000-000057BD0000}"/>
    <cellStyle name="20% - Accent1 6 2 5 3 9" xfId="48637" xr:uid="{00000000-0005-0000-0000-000058BD0000}"/>
    <cellStyle name="20% - Accent1 6 2 5 4" xfId="48638" xr:uid="{00000000-0005-0000-0000-000059BD0000}"/>
    <cellStyle name="20% - Accent1 6 2 5 4 2" xfId="48639" xr:uid="{00000000-0005-0000-0000-00005ABD0000}"/>
    <cellStyle name="20% - Accent1 6 2 5 4 2 2" xfId="48640" xr:uid="{00000000-0005-0000-0000-00005BBD0000}"/>
    <cellStyle name="20% - Accent1 6 2 5 4 2 2 2" xfId="48641" xr:uid="{00000000-0005-0000-0000-00005CBD0000}"/>
    <cellStyle name="20% - Accent1 6 2 5 4 2 3" xfId="48642" xr:uid="{00000000-0005-0000-0000-00005DBD0000}"/>
    <cellStyle name="20% - Accent1 6 2 5 4 3" xfId="48643" xr:uid="{00000000-0005-0000-0000-00005EBD0000}"/>
    <cellStyle name="20% - Accent1 6 2 5 4 3 2" xfId="48644" xr:uid="{00000000-0005-0000-0000-00005FBD0000}"/>
    <cellStyle name="20% - Accent1 6 2 5 4 4" xfId="48645" xr:uid="{00000000-0005-0000-0000-000060BD0000}"/>
    <cellStyle name="20% - Accent1 6 2 5 5" xfId="48646" xr:uid="{00000000-0005-0000-0000-000061BD0000}"/>
    <cellStyle name="20% - Accent1 6 2 5 5 2" xfId="48647" xr:uid="{00000000-0005-0000-0000-000062BD0000}"/>
    <cellStyle name="20% - Accent1 6 2 5 5 2 2" xfId="48648" xr:uid="{00000000-0005-0000-0000-000063BD0000}"/>
    <cellStyle name="20% - Accent1 6 2 5 5 2 2 2" xfId="48649" xr:uid="{00000000-0005-0000-0000-000064BD0000}"/>
    <cellStyle name="20% - Accent1 6 2 5 5 2 3" xfId="48650" xr:uid="{00000000-0005-0000-0000-000065BD0000}"/>
    <cellStyle name="20% - Accent1 6 2 5 5 3" xfId="48651" xr:uid="{00000000-0005-0000-0000-000066BD0000}"/>
    <cellStyle name="20% - Accent1 6 2 5 5 3 2" xfId="48652" xr:uid="{00000000-0005-0000-0000-000067BD0000}"/>
    <cellStyle name="20% - Accent1 6 2 5 5 4" xfId="48653" xr:uid="{00000000-0005-0000-0000-000068BD0000}"/>
    <cellStyle name="20% - Accent1 6 2 5 6" xfId="48654" xr:uid="{00000000-0005-0000-0000-000069BD0000}"/>
    <cellStyle name="20% - Accent1 6 2 5 6 2" xfId="48655" xr:uid="{00000000-0005-0000-0000-00006ABD0000}"/>
    <cellStyle name="20% - Accent1 6 2 5 6 2 2" xfId="48656" xr:uid="{00000000-0005-0000-0000-00006BBD0000}"/>
    <cellStyle name="20% - Accent1 6 2 5 6 2 2 2" xfId="48657" xr:uid="{00000000-0005-0000-0000-00006CBD0000}"/>
    <cellStyle name="20% - Accent1 6 2 5 6 2 3" xfId="48658" xr:uid="{00000000-0005-0000-0000-00006DBD0000}"/>
    <cellStyle name="20% - Accent1 6 2 5 6 3" xfId="48659" xr:uid="{00000000-0005-0000-0000-00006EBD0000}"/>
    <cellStyle name="20% - Accent1 6 2 5 6 3 2" xfId="48660" xr:uid="{00000000-0005-0000-0000-00006FBD0000}"/>
    <cellStyle name="20% - Accent1 6 2 5 6 4" xfId="48661" xr:uid="{00000000-0005-0000-0000-000070BD0000}"/>
    <cellStyle name="20% - Accent1 6 2 5 7" xfId="48662" xr:uid="{00000000-0005-0000-0000-000071BD0000}"/>
    <cellStyle name="20% - Accent1 6 2 5 7 2" xfId="48663" xr:uid="{00000000-0005-0000-0000-000072BD0000}"/>
    <cellStyle name="20% - Accent1 6 2 5 7 2 2" xfId="48664" xr:uid="{00000000-0005-0000-0000-000073BD0000}"/>
    <cellStyle name="20% - Accent1 6 2 5 7 3" xfId="48665" xr:uid="{00000000-0005-0000-0000-000074BD0000}"/>
    <cellStyle name="20% - Accent1 6 2 5 8" xfId="48666" xr:uid="{00000000-0005-0000-0000-000075BD0000}"/>
    <cellStyle name="20% - Accent1 6 2 5 8 2" xfId="48667" xr:uid="{00000000-0005-0000-0000-000076BD0000}"/>
    <cellStyle name="20% - Accent1 6 2 5 8 2 2" xfId="48668" xr:uid="{00000000-0005-0000-0000-000077BD0000}"/>
    <cellStyle name="20% - Accent1 6 2 5 8 3" xfId="48669" xr:uid="{00000000-0005-0000-0000-000078BD0000}"/>
    <cellStyle name="20% - Accent1 6 2 5 9" xfId="48670" xr:uid="{00000000-0005-0000-0000-000079BD0000}"/>
    <cellStyle name="20% - Accent1 6 2 5 9 2" xfId="48671" xr:uid="{00000000-0005-0000-0000-00007ABD0000}"/>
    <cellStyle name="20% - Accent1 6 2 6" xfId="48672" xr:uid="{00000000-0005-0000-0000-00007BBD0000}"/>
    <cellStyle name="20% - Accent1 6 2 6 2" xfId="48673" xr:uid="{00000000-0005-0000-0000-00007CBD0000}"/>
    <cellStyle name="20% - Accent1 6 2 6 2 2" xfId="48674" xr:uid="{00000000-0005-0000-0000-00007DBD0000}"/>
    <cellStyle name="20% - Accent1 6 2 6 2 2 2" xfId="48675" xr:uid="{00000000-0005-0000-0000-00007EBD0000}"/>
    <cellStyle name="20% - Accent1 6 2 6 2 2 2 2" xfId="48676" xr:uid="{00000000-0005-0000-0000-00007FBD0000}"/>
    <cellStyle name="20% - Accent1 6 2 6 2 2 3" xfId="48677" xr:uid="{00000000-0005-0000-0000-000080BD0000}"/>
    <cellStyle name="20% - Accent1 6 2 6 2 3" xfId="48678" xr:uid="{00000000-0005-0000-0000-000081BD0000}"/>
    <cellStyle name="20% - Accent1 6 2 6 2 3 2" xfId="48679" xr:uid="{00000000-0005-0000-0000-000082BD0000}"/>
    <cellStyle name="20% - Accent1 6 2 6 2 4" xfId="48680" xr:uid="{00000000-0005-0000-0000-000083BD0000}"/>
    <cellStyle name="20% - Accent1 6 2 6 3" xfId="48681" xr:uid="{00000000-0005-0000-0000-000084BD0000}"/>
    <cellStyle name="20% - Accent1 6 2 6 3 2" xfId="48682" xr:uid="{00000000-0005-0000-0000-000085BD0000}"/>
    <cellStyle name="20% - Accent1 6 2 6 3 2 2" xfId="48683" xr:uid="{00000000-0005-0000-0000-000086BD0000}"/>
    <cellStyle name="20% - Accent1 6 2 6 3 2 2 2" xfId="48684" xr:uid="{00000000-0005-0000-0000-000087BD0000}"/>
    <cellStyle name="20% - Accent1 6 2 6 3 2 3" xfId="48685" xr:uid="{00000000-0005-0000-0000-000088BD0000}"/>
    <cellStyle name="20% - Accent1 6 2 6 3 3" xfId="48686" xr:uid="{00000000-0005-0000-0000-000089BD0000}"/>
    <cellStyle name="20% - Accent1 6 2 6 3 3 2" xfId="48687" xr:uid="{00000000-0005-0000-0000-00008ABD0000}"/>
    <cellStyle name="20% - Accent1 6 2 6 3 4" xfId="48688" xr:uid="{00000000-0005-0000-0000-00008BBD0000}"/>
    <cellStyle name="20% - Accent1 6 2 6 4" xfId="48689" xr:uid="{00000000-0005-0000-0000-00008CBD0000}"/>
    <cellStyle name="20% - Accent1 6 2 6 4 2" xfId="48690" xr:uid="{00000000-0005-0000-0000-00008DBD0000}"/>
    <cellStyle name="20% - Accent1 6 2 6 4 2 2" xfId="48691" xr:uid="{00000000-0005-0000-0000-00008EBD0000}"/>
    <cellStyle name="20% - Accent1 6 2 6 4 2 2 2" xfId="48692" xr:uid="{00000000-0005-0000-0000-00008FBD0000}"/>
    <cellStyle name="20% - Accent1 6 2 6 4 2 3" xfId="48693" xr:uid="{00000000-0005-0000-0000-000090BD0000}"/>
    <cellStyle name="20% - Accent1 6 2 6 4 3" xfId="48694" xr:uid="{00000000-0005-0000-0000-000091BD0000}"/>
    <cellStyle name="20% - Accent1 6 2 6 4 3 2" xfId="48695" xr:uid="{00000000-0005-0000-0000-000092BD0000}"/>
    <cellStyle name="20% - Accent1 6 2 6 4 4" xfId="48696" xr:uid="{00000000-0005-0000-0000-000093BD0000}"/>
    <cellStyle name="20% - Accent1 6 2 6 5" xfId="48697" xr:uid="{00000000-0005-0000-0000-000094BD0000}"/>
    <cellStyle name="20% - Accent1 6 2 6 5 2" xfId="48698" xr:uid="{00000000-0005-0000-0000-000095BD0000}"/>
    <cellStyle name="20% - Accent1 6 2 6 5 2 2" xfId="48699" xr:uid="{00000000-0005-0000-0000-000096BD0000}"/>
    <cellStyle name="20% - Accent1 6 2 6 5 3" xfId="48700" xr:uid="{00000000-0005-0000-0000-000097BD0000}"/>
    <cellStyle name="20% - Accent1 6 2 6 6" xfId="48701" xr:uid="{00000000-0005-0000-0000-000098BD0000}"/>
    <cellStyle name="20% - Accent1 6 2 6 6 2" xfId="48702" xr:uid="{00000000-0005-0000-0000-000099BD0000}"/>
    <cellStyle name="20% - Accent1 6 2 6 6 2 2" xfId="48703" xr:uid="{00000000-0005-0000-0000-00009ABD0000}"/>
    <cellStyle name="20% - Accent1 6 2 6 6 3" xfId="48704" xr:uid="{00000000-0005-0000-0000-00009BBD0000}"/>
    <cellStyle name="20% - Accent1 6 2 6 7" xfId="48705" xr:uid="{00000000-0005-0000-0000-00009CBD0000}"/>
    <cellStyle name="20% - Accent1 6 2 6 7 2" xfId="48706" xr:uid="{00000000-0005-0000-0000-00009DBD0000}"/>
    <cellStyle name="20% - Accent1 6 2 6 8" xfId="48707" xr:uid="{00000000-0005-0000-0000-00009EBD0000}"/>
    <cellStyle name="20% - Accent1 6 2 6 8 2" xfId="48708" xr:uid="{00000000-0005-0000-0000-00009FBD0000}"/>
    <cellStyle name="20% - Accent1 6 2 6 9" xfId="48709" xr:uid="{00000000-0005-0000-0000-0000A0BD0000}"/>
    <cellStyle name="20% - Accent1 6 2 7" xfId="48710" xr:uid="{00000000-0005-0000-0000-0000A1BD0000}"/>
    <cellStyle name="20% - Accent1 6 2 7 2" xfId="48711" xr:uid="{00000000-0005-0000-0000-0000A2BD0000}"/>
    <cellStyle name="20% - Accent1 6 2 7 2 2" xfId="48712" xr:uid="{00000000-0005-0000-0000-0000A3BD0000}"/>
    <cellStyle name="20% - Accent1 6 2 7 2 2 2" xfId="48713" xr:uid="{00000000-0005-0000-0000-0000A4BD0000}"/>
    <cellStyle name="20% - Accent1 6 2 7 2 2 2 2" xfId="48714" xr:uid="{00000000-0005-0000-0000-0000A5BD0000}"/>
    <cellStyle name="20% - Accent1 6 2 7 2 2 3" xfId="48715" xr:uid="{00000000-0005-0000-0000-0000A6BD0000}"/>
    <cellStyle name="20% - Accent1 6 2 7 2 3" xfId="48716" xr:uid="{00000000-0005-0000-0000-0000A7BD0000}"/>
    <cellStyle name="20% - Accent1 6 2 7 2 3 2" xfId="48717" xr:uid="{00000000-0005-0000-0000-0000A8BD0000}"/>
    <cellStyle name="20% - Accent1 6 2 7 2 4" xfId="48718" xr:uid="{00000000-0005-0000-0000-0000A9BD0000}"/>
    <cellStyle name="20% - Accent1 6 2 7 3" xfId="48719" xr:uid="{00000000-0005-0000-0000-0000AABD0000}"/>
    <cellStyle name="20% - Accent1 6 2 7 3 2" xfId="48720" xr:uid="{00000000-0005-0000-0000-0000ABBD0000}"/>
    <cellStyle name="20% - Accent1 6 2 7 3 2 2" xfId="48721" xr:uid="{00000000-0005-0000-0000-0000ACBD0000}"/>
    <cellStyle name="20% - Accent1 6 2 7 3 2 2 2" xfId="48722" xr:uid="{00000000-0005-0000-0000-0000ADBD0000}"/>
    <cellStyle name="20% - Accent1 6 2 7 3 2 3" xfId="48723" xr:uid="{00000000-0005-0000-0000-0000AEBD0000}"/>
    <cellStyle name="20% - Accent1 6 2 7 3 3" xfId="48724" xr:uid="{00000000-0005-0000-0000-0000AFBD0000}"/>
    <cellStyle name="20% - Accent1 6 2 7 3 3 2" xfId="48725" xr:uid="{00000000-0005-0000-0000-0000B0BD0000}"/>
    <cellStyle name="20% - Accent1 6 2 7 3 4" xfId="48726" xr:uid="{00000000-0005-0000-0000-0000B1BD0000}"/>
    <cellStyle name="20% - Accent1 6 2 7 4" xfId="48727" xr:uid="{00000000-0005-0000-0000-0000B2BD0000}"/>
    <cellStyle name="20% - Accent1 6 2 7 4 2" xfId="48728" xr:uid="{00000000-0005-0000-0000-0000B3BD0000}"/>
    <cellStyle name="20% - Accent1 6 2 7 4 2 2" xfId="48729" xr:uid="{00000000-0005-0000-0000-0000B4BD0000}"/>
    <cellStyle name="20% - Accent1 6 2 7 4 2 2 2" xfId="48730" xr:uid="{00000000-0005-0000-0000-0000B5BD0000}"/>
    <cellStyle name="20% - Accent1 6 2 7 4 2 3" xfId="48731" xr:uid="{00000000-0005-0000-0000-0000B6BD0000}"/>
    <cellStyle name="20% - Accent1 6 2 7 4 3" xfId="48732" xr:uid="{00000000-0005-0000-0000-0000B7BD0000}"/>
    <cellStyle name="20% - Accent1 6 2 7 4 3 2" xfId="48733" xr:uid="{00000000-0005-0000-0000-0000B8BD0000}"/>
    <cellStyle name="20% - Accent1 6 2 7 4 4" xfId="48734" xr:uid="{00000000-0005-0000-0000-0000B9BD0000}"/>
    <cellStyle name="20% - Accent1 6 2 7 5" xfId="48735" xr:uid="{00000000-0005-0000-0000-0000BABD0000}"/>
    <cellStyle name="20% - Accent1 6 2 7 5 2" xfId="48736" xr:uid="{00000000-0005-0000-0000-0000BBBD0000}"/>
    <cellStyle name="20% - Accent1 6 2 7 5 2 2" xfId="48737" xr:uid="{00000000-0005-0000-0000-0000BCBD0000}"/>
    <cellStyle name="20% - Accent1 6 2 7 5 3" xfId="48738" xr:uid="{00000000-0005-0000-0000-0000BDBD0000}"/>
    <cellStyle name="20% - Accent1 6 2 7 6" xfId="48739" xr:uid="{00000000-0005-0000-0000-0000BEBD0000}"/>
    <cellStyle name="20% - Accent1 6 2 7 6 2" xfId="48740" xr:uid="{00000000-0005-0000-0000-0000BFBD0000}"/>
    <cellStyle name="20% - Accent1 6 2 7 6 2 2" xfId="48741" xr:uid="{00000000-0005-0000-0000-0000C0BD0000}"/>
    <cellStyle name="20% - Accent1 6 2 7 6 3" xfId="48742" xr:uid="{00000000-0005-0000-0000-0000C1BD0000}"/>
    <cellStyle name="20% - Accent1 6 2 7 7" xfId="48743" xr:uid="{00000000-0005-0000-0000-0000C2BD0000}"/>
    <cellStyle name="20% - Accent1 6 2 7 7 2" xfId="48744" xr:uid="{00000000-0005-0000-0000-0000C3BD0000}"/>
    <cellStyle name="20% - Accent1 6 2 7 8" xfId="48745" xr:uid="{00000000-0005-0000-0000-0000C4BD0000}"/>
    <cellStyle name="20% - Accent1 6 2 7 8 2" xfId="48746" xr:uid="{00000000-0005-0000-0000-0000C5BD0000}"/>
    <cellStyle name="20% - Accent1 6 2 7 9" xfId="48747" xr:uid="{00000000-0005-0000-0000-0000C6BD0000}"/>
    <cellStyle name="20% - Accent1 6 2 8" xfId="48748" xr:uid="{00000000-0005-0000-0000-0000C7BD0000}"/>
    <cellStyle name="20% - Accent1 6 2 8 2" xfId="48749" xr:uid="{00000000-0005-0000-0000-0000C8BD0000}"/>
    <cellStyle name="20% - Accent1 6 2 8 2 2" xfId="48750" xr:uid="{00000000-0005-0000-0000-0000C9BD0000}"/>
    <cellStyle name="20% - Accent1 6 2 8 2 2 2" xfId="48751" xr:uid="{00000000-0005-0000-0000-0000CABD0000}"/>
    <cellStyle name="20% - Accent1 6 2 8 2 3" xfId="48752" xr:uid="{00000000-0005-0000-0000-0000CBBD0000}"/>
    <cellStyle name="20% - Accent1 6 2 8 3" xfId="48753" xr:uid="{00000000-0005-0000-0000-0000CCBD0000}"/>
    <cellStyle name="20% - Accent1 6 2 8 3 2" xfId="48754" xr:uid="{00000000-0005-0000-0000-0000CDBD0000}"/>
    <cellStyle name="20% - Accent1 6 2 8 4" xfId="48755" xr:uid="{00000000-0005-0000-0000-0000CEBD0000}"/>
    <cellStyle name="20% - Accent1 6 2 9" xfId="48756" xr:uid="{00000000-0005-0000-0000-0000CFBD0000}"/>
    <cellStyle name="20% - Accent1 6 2 9 2" xfId="48757" xr:uid="{00000000-0005-0000-0000-0000D0BD0000}"/>
    <cellStyle name="20% - Accent1 6 2 9 2 2" xfId="48758" xr:uid="{00000000-0005-0000-0000-0000D1BD0000}"/>
    <cellStyle name="20% - Accent1 6 2 9 2 2 2" xfId="48759" xr:uid="{00000000-0005-0000-0000-0000D2BD0000}"/>
    <cellStyle name="20% - Accent1 6 2 9 2 3" xfId="48760" xr:uid="{00000000-0005-0000-0000-0000D3BD0000}"/>
    <cellStyle name="20% - Accent1 6 2 9 3" xfId="48761" xr:uid="{00000000-0005-0000-0000-0000D4BD0000}"/>
    <cellStyle name="20% - Accent1 6 2 9 3 2" xfId="48762" xr:uid="{00000000-0005-0000-0000-0000D5BD0000}"/>
    <cellStyle name="20% - Accent1 6 2 9 4" xfId="48763" xr:uid="{00000000-0005-0000-0000-0000D6BD0000}"/>
    <cellStyle name="20% - Accent1 6 3" xfId="48764" xr:uid="{00000000-0005-0000-0000-0000D7BD0000}"/>
    <cellStyle name="20% - Accent1 6 3 10" xfId="48765" xr:uid="{00000000-0005-0000-0000-0000D8BD0000}"/>
    <cellStyle name="20% - Accent1 6 3 10 2" xfId="48766" xr:uid="{00000000-0005-0000-0000-0000D9BD0000}"/>
    <cellStyle name="20% - Accent1 6 3 10 2 2" xfId="48767" xr:uid="{00000000-0005-0000-0000-0000DABD0000}"/>
    <cellStyle name="20% - Accent1 6 3 10 3" xfId="48768" xr:uid="{00000000-0005-0000-0000-0000DBBD0000}"/>
    <cellStyle name="20% - Accent1 6 3 11" xfId="48769" xr:uid="{00000000-0005-0000-0000-0000DCBD0000}"/>
    <cellStyle name="20% - Accent1 6 3 11 2" xfId="48770" xr:uid="{00000000-0005-0000-0000-0000DDBD0000}"/>
    <cellStyle name="20% - Accent1 6 3 11 2 2" xfId="48771" xr:uid="{00000000-0005-0000-0000-0000DEBD0000}"/>
    <cellStyle name="20% - Accent1 6 3 11 3" xfId="48772" xr:uid="{00000000-0005-0000-0000-0000DFBD0000}"/>
    <cellStyle name="20% - Accent1 6 3 12" xfId="48773" xr:uid="{00000000-0005-0000-0000-0000E0BD0000}"/>
    <cellStyle name="20% - Accent1 6 3 12 2" xfId="48774" xr:uid="{00000000-0005-0000-0000-0000E1BD0000}"/>
    <cellStyle name="20% - Accent1 6 3 13" xfId="48775" xr:uid="{00000000-0005-0000-0000-0000E2BD0000}"/>
    <cellStyle name="20% - Accent1 6 3 13 2" xfId="48776" xr:uid="{00000000-0005-0000-0000-0000E3BD0000}"/>
    <cellStyle name="20% - Accent1 6 3 14" xfId="48777" xr:uid="{00000000-0005-0000-0000-0000E4BD0000}"/>
    <cellStyle name="20% - Accent1 6 3 2" xfId="48778" xr:uid="{00000000-0005-0000-0000-0000E5BD0000}"/>
    <cellStyle name="20% - Accent1 6 3 2 10" xfId="48779" xr:uid="{00000000-0005-0000-0000-0000E6BD0000}"/>
    <cellStyle name="20% - Accent1 6 3 2 10 2" xfId="48780" xr:uid="{00000000-0005-0000-0000-0000E7BD0000}"/>
    <cellStyle name="20% - Accent1 6 3 2 11" xfId="48781" xr:uid="{00000000-0005-0000-0000-0000E8BD0000}"/>
    <cellStyle name="20% - Accent1 6 3 2 2" xfId="48782" xr:uid="{00000000-0005-0000-0000-0000E9BD0000}"/>
    <cellStyle name="20% - Accent1 6 3 2 2 2" xfId="48783" xr:uid="{00000000-0005-0000-0000-0000EABD0000}"/>
    <cellStyle name="20% - Accent1 6 3 2 2 2 2" xfId="48784" xr:uid="{00000000-0005-0000-0000-0000EBBD0000}"/>
    <cellStyle name="20% - Accent1 6 3 2 2 2 2 2" xfId="48785" xr:uid="{00000000-0005-0000-0000-0000ECBD0000}"/>
    <cellStyle name="20% - Accent1 6 3 2 2 2 2 2 2" xfId="48786" xr:uid="{00000000-0005-0000-0000-0000EDBD0000}"/>
    <cellStyle name="20% - Accent1 6 3 2 2 2 2 3" xfId="48787" xr:uid="{00000000-0005-0000-0000-0000EEBD0000}"/>
    <cellStyle name="20% - Accent1 6 3 2 2 2 3" xfId="48788" xr:uid="{00000000-0005-0000-0000-0000EFBD0000}"/>
    <cellStyle name="20% - Accent1 6 3 2 2 2 3 2" xfId="48789" xr:uid="{00000000-0005-0000-0000-0000F0BD0000}"/>
    <cellStyle name="20% - Accent1 6 3 2 2 2 4" xfId="48790" xr:uid="{00000000-0005-0000-0000-0000F1BD0000}"/>
    <cellStyle name="20% - Accent1 6 3 2 2 3" xfId="48791" xr:uid="{00000000-0005-0000-0000-0000F2BD0000}"/>
    <cellStyle name="20% - Accent1 6 3 2 2 3 2" xfId="48792" xr:uid="{00000000-0005-0000-0000-0000F3BD0000}"/>
    <cellStyle name="20% - Accent1 6 3 2 2 3 2 2" xfId="48793" xr:uid="{00000000-0005-0000-0000-0000F4BD0000}"/>
    <cellStyle name="20% - Accent1 6 3 2 2 3 2 2 2" xfId="48794" xr:uid="{00000000-0005-0000-0000-0000F5BD0000}"/>
    <cellStyle name="20% - Accent1 6 3 2 2 3 2 3" xfId="48795" xr:uid="{00000000-0005-0000-0000-0000F6BD0000}"/>
    <cellStyle name="20% - Accent1 6 3 2 2 3 3" xfId="48796" xr:uid="{00000000-0005-0000-0000-0000F7BD0000}"/>
    <cellStyle name="20% - Accent1 6 3 2 2 3 3 2" xfId="48797" xr:uid="{00000000-0005-0000-0000-0000F8BD0000}"/>
    <cellStyle name="20% - Accent1 6 3 2 2 3 4" xfId="48798" xr:uid="{00000000-0005-0000-0000-0000F9BD0000}"/>
    <cellStyle name="20% - Accent1 6 3 2 2 4" xfId="48799" xr:uid="{00000000-0005-0000-0000-0000FABD0000}"/>
    <cellStyle name="20% - Accent1 6 3 2 2 4 2" xfId="48800" xr:uid="{00000000-0005-0000-0000-0000FBBD0000}"/>
    <cellStyle name="20% - Accent1 6 3 2 2 4 2 2" xfId="48801" xr:uid="{00000000-0005-0000-0000-0000FCBD0000}"/>
    <cellStyle name="20% - Accent1 6 3 2 2 4 2 2 2" xfId="48802" xr:uid="{00000000-0005-0000-0000-0000FDBD0000}"/>
    <cellStyle name="20% - Accent1 6 3 2 2 4 2 3" xfId="48803" xr:uid="{00000000-0005-0000-0000-0000FEBD0000}"/>
    <cellStyle name="20% - Accent1 6 3 2 2 4 3" xfId="48804" xr:uid="{00000000-0005-0000-0000-0000FFBD0000}"/>
    <cellStyle name="20% - Accent1 6 3 2 2 4 3 2" xfId="48805" xr:uid="{00000000-0005-0000-0000-000000BE0000}"/>
    <cellStyle name="20% - Accent1 6 3 2 2 4 4" xfId="48806" xr:uid="{00000000-0005-0000-0000-000001BE0000}"/>
    <cellStyle name="20% - Accent1 6 3 2 2 5" xfId="48807" xr:uid="{00000000-0005-0000-0000-000002BE0000}"/>
    <cellStyle name="20% - Accent1 6 3 2 2 5 2" xfId="48808" xr:uid="{00000000-0005-0000-0000-000003BE0000}"/>
    <cellStyle name="20% - Accent1 6 3 2 2 5 2 2" xfId="48809" xr:uid="{00000000-0005-0000-0000-000004BE0000}"/>
    <cellStyle name="20% - Accent1 6 3 2 2 5 3" xfId="48810" xr:uid="{00000000-0005-0000-0000-000005BE0000}"/>
    <cellStyle name="20% - Accent1 6 3 2 2 6" xfId="48811" xr:uid="{00000000-0005-0000-0000-000006BE0000}"/>
    <cellStyle name="20% - Accent1 6 3 2 2 6 2" xfId="48812" xr:uid="{00000000-0005-0000-0000-000007BE0000}"/>
    <cellStyle name="20% - Accent1 6 3 2 2 6 2 2" xfId="48813" xr:uid="{00000000-0005-0000-0000-000008BE0000}"/>
    <cellStyle name="20% - Accent1 6 3 2 2 6 3" xfId="48814" xr:uid="{00000000-0005-0000-0000-000009BE0000}"/>
    <cellStyle name="20% - Accent1 6 3 2 2 7" xfId="48815" xr:uid="{00000000-0005-0000-0000-00000ABE0000}"/>
    <cellStyle name="20% - Accent1 6 3 2 2 7 2" xfId="48816" xr:uid="{00000000-0005-0000-0000-00000BBE0000}"/>
    <cellStyle name="20% - Accent1 6 3 2 2 8" xfId="48817" xr:uid="{00000000-0005-0000-0000-00000CBE0000}"/>
    <cellStyle name="20% - Accent1 6 3 2 2 8 2" xfId="48818" xr:uid="{00000000-0005-0000-0000-00000DBE0000}"/>
    <cellStyle name="20% - Accent1 6 3 2 2 9" xfId="48819" xr:uid="{00000000-0005-0000-0000-00000EBE0000}"/>
    <cellStyle name="20% - Accent1 6 3 2 3" xfId="48820" xr:uid="{00000000-0005-0000-0000-00000FBE0000}"/>
    <cellStyle name="20% - Accent1 6 3 2 3 2" xfId="48821" xr:uid="{00000000-0005-0000-0000-000010BE0000}"/>
    <cellStyle name="20% - Accent1 6 3 2 3 2 2" xfId="48822" xr:uid="{00000000-0005-0000-0000-000011BE0000}"/>
    <cellStyle name="20% - Accent1 6 3 2 3 2 2 2" xfId="48823" xr:uid="{00000000-0005-0000-0000-000012BE0000}"/>
    <cellStyle name="20% - Accent1 6 3 2 3 2 2 2 2" xfId="48824" xr:uid="{00000000-0005-0000-0000-000013BE0000}"/>
    <cellStyle name="20% - Accent1 6 3 2 3 2 2 3" xfId="48825" xr:uid="{00000000-0005-0000-0000-000014BE0000}"/>
    <cellStyle name="20% - Accent1 6 3 2 3 2 3" xfId="48826" xr:uid="{00000000-0005-0000-0000-000015BE0000}"/>
    <cellStyle name="20% - Accent1 6 3 2 3 2 3 2" xfId="48827" xr:uid="{00000000-0005-0000-0000-000016BE0000}"/>
    <cellStyle name="20% - Accent1 6 3 2 3 2 4" xfId="48828" xr:uid="{00000000-0005-0000-0000-000017BE0000}"/>
    <cellStyle name="20% - Accent1 6 3 2 3 3" xfId="48829" xr:uid="{00000000-0005-0000-0000-000018BE0000}"/>
    <cellStyle name="20% - Accent1 6 3 2 3 3 2" xfId="48830" xr:uid="{00000000-0005-0000-0000-000019BE0000}"/>
    <cellStyle name="20% - Accent1 6 3 2 3 3 2 2" xfId="48831" xr:uid="{00000000-0005-0000-0000-00001ABE0000}"/>
    <cellStyle name="20% - Accent1 6 3 2 3 3 2 2 2" xfId="48832" xr:uid="{00000000-0005-0000-0000-00001BBE0000}"/>
    <cellStyle name="20% - Accent1 6 3 2 3 3 2 3" xfId="48833" xr:uid="{00000000-0005-0000-0000-00001CBE0000}"/>
    <cellStyle name="20% - Accent1 6 3 2 3 3 3" xfId="48834" xr:uid="{00000000-0005-0000-0000-00001DBE0000}"/>
    <cellStyle name="20% - Accent1 6 3 2 3 3 3 2" xfId="48835" xr:uid="{00000000-0005-0000-0000-00001EBE0000}"/>
    <cellStyle name="20% - Accent1 6 3 2 3 3 4" xfId="48836" xr:uid="{00000000-0005-0000-0000-00001FBE0000}"/>
    <cellStyle name="20% - Accent1 6 3 2 3 4" xfId="48837" xr:uid="{00000000-0005-0000-0000-000020BE0000}"/>
    <cellStyle name="20% - Accent1 6 3 2 3 4 2" xfId="48838" xr:uid="{00000000-0005-0000-0000-000021BE0000}"/>
    <cellStyle name="20% - Accent1 6 3 2 3 4 2 2" xfId="48839" xr:uid="{00000000-0005-0000-0000-000022BE0000}"/>
    <cellStyle name="20% - Accent1 6 3 2 3 4 2 2 2" xfId="48840" xr:uid="{00000000-0005-0000-0000-000023BE0000}"/>
    <cellStyle name="20% - Accent1 6 3 2 3 4 2 3" xfId="48841" xr:uid="{00000000-0005-0000-0000-000024BE0000}"/>
    <cellStyle name="20% - Accent1 6 3 2 3 4 3" xfId="48842" xr:uid="{00000000-0005-0000-0000-000025BE0000}"/>
    <cellStyle name="20% - Accent1 6 3 2 3 4 3 2" xfId="48843" xr:uid="{00000000-0005-0000-0000-000026BE0000}"/>
    <cellStyle name="20% - Accent1 6 3 2 3 4 4" xfId="48844" xr:uid="{00000000-0005-0000-0000-000027BE0000}"/>
    <cellStyle name="20% - Accent1 6 3 2 3 5" xfId="48845" xr:uid="{00000000-0005-0000-0000-000028BE0000}"/>
    <cellStyle name="20% - Accent1 6 3 2 3 5 2" xfId="48846" xr:uid="{00000000-0005-0000-0000-000029BE0000}"/>
    <cellStyle name="20% - Accent1 6 3 2 3 5 2 2" xfId="48847" xr:uid="{00000000-0005-0000-0000-00002ABE0000}"/>
    <cellStyle name="20% - Accent1 6 3 2 3 5 3" xfId="48848" xr:uid="{00000000-0005-0000-0000-00002BBE0000}"/>
    <cellStyle name="20% - Accent1 6 3 2 3 6" xfId="48849" xr:uid="{00000000-0005-0000-0000-00002CBE0000}"/>
    <cellStyle name="20% - Accent1 6 3 2 3 6 2" xfId="48850" xr:uid="{00000000-0005-0000-0000-00002DBE0000}"/>
    <cellStyle name="20% - Accent1 6 3 2 3 6 2 2" xfId="48851" xr:uid="{00000000-0005-0000-0000-00002EBE0000}"/>
    <cellStyle name="20% - Accent1 6 3 2 3 6 3" xfId="48852" xr:uid="{00000000-0005-0000-0000-00002FBE0000}"/>
    <cellStyle name="20% - Accent1 6 3 2 3 7" xfId="48853" xr:uid="{00000000-0005-0000-0000-000030BE0000}"/>
    <cellStyle name="20% - Accent1 6 3 2 3 7 2" xfId="48854" xr:uid="{00000000-0005-0000-0000-000031BE0000}"/>
    <cellStyle name="20% - Accent1 6 3 2 3 8" xfId="48855" xr:uid="{00000000-0005-0000-0000-000032BE0000}"/>
    <cellStyle name="20% - Accent1 6 3 2 3 8 2" xfId="48856" xr:uid="{00000000-0005-0000-0000-000033BE0000}"/>
    <cellStyle name="20% - Accent1 6 3 2 3 9" xfId="48857" xr:uid="{00000000-0005-0000-0000-000034BE0000}"/>
    <cellStyle name="20% - Accent1 6 3 2 4" xfId="48858" xr:uid="{00000000-0005-0000-0000-000035BE0000}"/>
    <cellStyle name="20% - Accent1 6 3 2 4 2" xfId="48859" xr:uid="{00000000-0005-0000-0000-000036BE0000}"/>
    <cellStyle name="20% - Accent1 6 3 2 4 2 2" xfId="48860" xr:uid="{00000000-0005-0000-0000-000037BE0000}"/>
    <cellStyle name="20% - Accent1 6 3 2 4 2 2 2" xfId="48861" xr:uid="{00000000-0005-0000-0000-000038BE0000}"/>
    <cellStyle name="20% - Accent1 6 3 2 4 2 3" xfId="48862" xr:uid="{00000000-0005-0000-0000-000039BE0000}"/>
    <cellStyle name="20% - Accent1 6 3 2 4 3" xfId="48863" xr:uid="{00000000-0005-0000-0000-00003ABE0000}"/>
    <cellStyle name="20% - Accent1 6 3 2 4 3 2" xfId="48864" xr:uid="{00000000-0005-0000-0000-00003BBE0000}"/>
    <cellStyle name="20% - Accent1 6 3 2 4 4" xfId="48865" xr:uid="{00000000-0005-0000-0000-00003CBE0000}"/>
    <cellStyle name="20% - Accent1 6 3 2 5" xfId="48866" xr:uid="{00000000-0005-0000-0000-00003DBE0000}"/>
    <cellStyle name="20% - Accent1 6 3 2 5 2" xfId="48867" xr:uid="{00000000-0005-0000-0000-00003EBE0000}"/>
    <cellStyle name="20% - Accent1 6 3 2 5 2 2" xfId="48868" xr:uid="{00000000-0005-0000-0000-00003FBE0000}"/>
    <cellStyle name="20% - Accent1 6 3 2 5 2 2 2" xfId="48869" xr:uid="{00000000-0005-0000-0000-000040BE0000}"/>
    <cellStyle name="20% - Accent1 6 3 2 5 2 3" xfId="48870" xr:uid="{00000000-0005-0000-0000-000041BE0000}"/>
    <cellStyle name="20% - Accent1 6 3 2 5 3" xfId="48871" xr:uid="{00000000-0005-0000-0000-000042BE0000}"/>
    <cellStyle name="20% - Accent1 6 3 2 5 3 2" xfId="48872" xr:uid="{00000000-0005-0000-0000-000043BE0000}"/>
    <cellStyle name="20% - Accent1 6 3 2 5 4" xfId="48873" xr:uid="{00000000-0005-0000-0000-000044BE0000}"/>
    <cellStyle name="20% - Accent1 6 3 2 6" xfId="48874" xr:uid="{00000000-0005-0000-0000-000045BE0000}"/>
    <cellStyle name="20% - Accent1 6 3 2 6 2" xfId="48875" xr:uid="{00000000-0005-0000-0000-000046BE0000}"/>
    <cellStyle name="20% - Accent1 6 3 2 6 2 2" xfId="48876" xr:uid="{00000000-0005-0000-0000-000047BE0000}"/>
    <cellStyle name="20% - Accent1 6 3 2 6 2 2 2" xfId="48877" xr:uid="{00000000-0005-0000-0000-000048BE0000}"/>
    <cellStyle name="20% - Accent1 6 3 2 6 2 3" xfId="48878" xr:uid="{00000000-0005-0000-0000-000049BE0000}"/>
    <cellStyle name="20% - Accent1 6 3 2 6 3" xfId="48879" xr:uid="{00000000-0005-0000-0000-00004ABE0000}"/>
    <cellStyle name="20% - Accent1 6 3 2 6 3 2" xfId="48880" xr:uid="{00000000-0005-0000-0000-00004BBE0000}"/>
    <cellStyle name="20% - Accent1 6 3 2 6 4" xfId="48881" xr:uid="{00000000-0005-0000-0000-00004CBE0000}"/>
    <cellStyle name="20% - Accent1 6 3 2 7" xfId="48882" xr:uid="{00000000-0005-0000-0000-00004DBE0000}"/>
    <cellStyle name="20% - Accent1 6 3 2 7 2" xfId="48883" xr:uid="{00000000-0005-0000-0000-00004EBE0000}"/>
    <cellStyle name="20% - Accent1 6 3 2 7 2 2" xfId="48884" xr:uid="{00000000-0005-0000-0000-00004FBE0000}"/>
    <cellStyle name="20% - Accent1 6 3 2 7 3" xfId="48885" xr:uid="{00000000-0005-0000-0000-000050BE0000}"/>
    <cellStyle name="20% - Accent1 6 3 2 8" xfId="48886" xr:uid="{00000000-0005-0000-0000-000051BE0000}"/>
    <cellStyle name="20% - Accent1 6 3 2 8 2" xfId="48887" xr:uid="{00000000-0005-0000-0000-000052BE0000}"/>
    <cellStyle name="20% - Accent1 6 3 2 8 2 2" xfId="48888" xr:uid="{00000000-0005-0000-0000-000053BE0000}"/>
    <cellStyle name="20% - Accent1 6 3 2 8 3" xfId="48889" xr:uid="{00000000-0005-0000-0000-000054BE0000}"/>
    <cellStyle name="20% - Accent1 6 3 2 9" xfId="48890" xr:uid="{00000000-0005-0000-0000-000055BE0000}"/>
    <cellStyle name="20% - Accent1 6 3 2 9 2" xfId="48891" xr:uid="{00000000-0005-0000-0000-000056BE0000}"/>
    <cellStyle name="20% - Accent1 6 3 3" xfId="48892" xr:uid="{00000000-0005-0000-0000-000057BE0000}"/>
    <cellStyle name="20% - Accent1 6 3 3 10" xfId="48893" xr:uid="{00000000-0005-0000-0000-000058BE0000}"/>
    <cellStyle name="20% - Accent1 6 3 3 10 2" xfId="48894" xr:uid="{00000000-0005-0000-0000-000059BE0000}"/>
    <cellStyle name="20% - Accent1 6 3 3 11" xfId="48895" xr:uid="{00000000-0005-0000-0000-00005ABE0000}"/>
    <cellStyle name="20% - Accent1 6 3 3 2" xfId="48896" xr:uid="{00000000-0005-0000-0000-00005BBE0000}"/>
    <cellStyle name="20% - Accent1 6 3 3 2 2" xfId="48897" xr:uid="{00000000-0005-0000-0000-00005CBE0000}"/>
    <cellStyle name="20% - Accent1 6 3 3 2 2 2" xfId="48898" xr:uid="{00000000-0005-0000-0000-00005DBE0000}"/>
    <cellStyle name="20% - Accent1 6 3 3 2 2 2 2" xfId="48899" xr:uid="{00000000-0005-0000-0000-00005EBE0000}"/>
    <cellStyle name="20% - Accent1 6 3 3 2 2 2 2 2" xfId="48900" xr:uid="{00000000-0005-0000-0000-00005FBE0000}"/>
    <cellStyle name="20% - Accent1 6 3 3 2 2 2 3" xfId="48901" xr:uid="{00000000-0005-0000-0000-000060BE0000}"/>
    <cellStyle name="20% - Accent1 6 3 3 2 2 3" xfId="48902" xr:uid="{00000000-0005-0000-0000-000061BE0000}"/>
    <cellStyle name="20% - Accent1 6 3 3 2 2 3 2" xfId="48903" xr:uid="{00000000-0005-0000-0000-000062BE0000}"/>
    <cellStyle name="20% - Accent1 6 3 3 2 2 4" xfId="48904" xr:uid="{00000000-0005-0000-0000-000063BE0000}"/>
    <cellStyle name="20% - Accent1 6 3 3 2 3" xfId="48905" xr:uid="{00000000-0005-0000-0000-000064BE0000}"/>
    <cellStyle name="20% - Accent1 6 3 3 2 3 2" xfId="48906" xr:uid="{00000000-0005-0000-0000-000065BE0000}"/>
    <cellStyle name="20% - Accent1 6 3 3 2 3 2 2" xfId="48907" xr:uid="{00000000-0005-0000-0000-000066BE0000}"/>
    <cellStyle name="20% - Accent1 6 3 3 2 3 2 2 2" xfId="48908" xr:uid="{00000000-0005-0000-0000-000067BE0000}"/>
    <cellStyle name="20% - Accent1 6 3 3 2 3 2 3" xfId="48909" xr:uid="{00000000-0005-0000-0000-000068BE0000}"/>
    <cellStyle name="20% - Accent1 6 3 3 2 3 3" xfId="48910" xr:uid="{00000000-0005-0000-0000-000069BE0000}"/>
    <cellStyle name="20% - Accent1 6 3 3 2 3 3 2" xfId="48911" xr:uid="{00000000-0005-0000-0000-00006ABE0000}"/>
    <cellStyle name="20% - Accent1 6 3 3 2 3 4" xfId="48912" xr:uid="{00000000-0005-0000-0000-00006BBE0000}"/>
    <cellStyle name="20% - Accent1 6 3 3 2 4" xfId="48913" xr:uid="{00000000-0005-0000-0000-00006CBE0000}"/>
    <cellStyle name="20% - Accent1 6 3 3 2 4 2" xfId="48914" xr:uid="{00000000-0005-0000-0000-00006DBE0000}"/>
    <cellStyle name="20% - Accent1 6 3 3 2 4 2 2" xfId="48915" xr:uid="{00000000-0005-0000-0000-00006EBE0000}"/>
    <cellStyle name="20% - Accent1 6 3 3 2 4 2 2 2" xfId="48916" xr:uid="{00000000-0005-0000-0000-00006FBE0000}"/>
    <cellStyle name="20% - Accent1 6 3 3 2 4 2 3" xfId="48917" xr:uid="{00000000-0005-0000-0000-000070BE0000}"/>
    <cellStyle name="20% - Accent1 6 3 3 2 4 3" xfId="48918" xr:uid="{00000000-0005-0000-0000-000071BE0000}"/>
    <cellStyle name="20% - Accent1 6 3 3 2 4 3 2" xfId="48919" xr:uid="{00000000-0005-0000-0000-000072BE0000}"/>
    <cellStyle name="20% - Accent1 6 3 3 2 4 4" xfId="48920" xr:uid="{00000000-0005-0000-0000-000073BE0000}"/>
    <cellStyle name="20% - Accent1 6 3 3 2 5" xfId="48921" xr:uid="{00000000-0005-0000-0000-000074BE0000}"/>
    <cellStyle name="20% - Accent1 6 3 3 2 5 2" xfId="48922" xr:uid="{00000000-0005-0000-0000-000075BE0000}"/>
    <cellStyle name="20% - Accent1 6 3 3 2 5 2 2" xfId="48923" xr:uid="{00000000-0005-0000-0000-000076BE0000}"/>
    <cellStyle name="20% - Accent1 6 3 3 2 5 3" xfId="48924" xr:uid="{00000000-0005-0000-0000-000077BE0000}"/>
    <cellStyle name="20% - Accent1 6 3 3 2 6" xfId="48925" xr:uid="{00000000-0005-0000-0000-000078BE0000}"/>
    <cellStyle name="20% - Accent1 6 3 3 2 6 2" xfId="48926" xr:uid="{00000000-0005-0000-0000-000079BE0000}"/>
    <cellStyle name="20% - Accent1 6 3 3 2 6 2 2" xfId="48927" xr:uid="{00000000-0005-0000-0000-00007ABE0000}"/>
    <cellStyle name="20% - Accent1 6 3 3 2 6 3" xfId="48928" xr:uid="{00000000-0005-0000-0000-00007BBE0000}"/>
    <cellStyle name="20% - Accent1 6 3 3 2 7" xfId="48929" xr:uid="{00000000-0005-0000-0000-00007CBE0000}"/>
    <cellStyle name="20% - Accent1 6 3 3 2 7 2" xfId="48930" xr:uid="{00000000-0005-0000-0000-00007DBE0000}"/>
    <cellStyle name="20% - Accent1 6 3 3 2 8" xfId="48931" xr:uid="{00000000-0005-0000-0000-00007EBE0000}"/>
    <cellStyle name="20% - Accent1 6 3 3 2 8 2" xfId="48932" xr:uid="{00000000-0005-0000-0000-00007FBE0000}"/>
    <cellStyle name="20% - Accent1 6 3 3 2 9" xfId="48933" xr:uid="{00000000-0005-0000-0000-000080BE0000}"/>
    <cellStyle name="20% - Accent1 6 3 3 3" xfId="48934" xr:uid="{00000000-0005-0000-0000-000081BE0000}"/>
    <cellStyle name="20% - Accent1 6 3 3 3 2" xfId="48935" xr:uid="{00000000-0005-0000-0000-000082BE0000}"/>
    <cellStyle name="20% - Accent1 6 3 3 3 2 2" xfId="48936" xr:uid="{00000000-0005-0000-0000-000083BE0000}"/>
    <cellStyle name="20% - Accent1 6 3 3 3 2 2 2" xfId="48937" xr:uid="{00000000-0005-0000-0000-000084BE0000}"/>
    <cellStyle name="20% - Accent1 6 3 3 3 2 2 2 2" xfId="48938" xr:uid="{00000000-0005-0000-0000-000085BE0000}"/>
    <cellStyle name="20% - Accent1 6 3 3 3 2 2 3" xfId="48939" xr:uid="{00000000-0005-0000-0000-000086BE0000}"/>
    <cellStyle name="20% - Accent1 6 3 3 3 2 3" xfId="48940" xr:uid="{00000000-0005-0000-0000-000087BE0000}"/>
    <cellStyle name="20% - Accent1 6 3 3 3 2 3 2" xfId="48941" xr:uid="{00000000-0005-0000-0000-000088BE0000}"/>
    <cellStyle name="20% - Accent1 6 3 3 3 2 4" xfId="48942" xr:uid="{00000000-0005-0000-0000-000089BE0000}"/>
    <cellStyle name="20% - Accent1 6 3 3 3 3" xfId="48943" xr:uid="{00000000-0005-0000-0000-00008ABE0000}"/>
    <cellStyle name="20% - Accent1 6 3 3 3 3 2" xfId="48944" xr:uid="{00000000-0005-0000-0000-00008BBE0000}"/>
    <cellStyle name="20% - Accent1 6 3 3 3 3 2 2" xfId="48945" xr:uid="{00000000-0005-0000-0000-00008CBE0000}"/>
    <cellStyle name="20% - Accent1 6 3 3 3 3 2 2 2" xfId="48946" xr:uid="{00000000-0005-0000-0000-00008DBE0000}"/>
    <cellStyle name="20% - Accent1 6 3 3 3 3 2 3" xfId="48947" xr:uid="{00000000-0005-0000-0000-00008EBE0000}"/>
    <cellStyle name="20% - Accent1 6 3 3 3 3 3" xfId="48948" xr:uid="{00000000-0005-0000-0000-00008FBE0000}"/>
    <cellStyle name="20% - Accent1 6 3 3 3 3 3 2" xfId="48949" xr:uid="{00000000-0005-0000-0000-000090BE0000}"/>
    <cellStyle name="20% - Accent1 6 3 3 3 3 4" xfId="48950" xr:uid="{00000000-0005-0000-0000-000091BE0000}"/>
    <cellStyle name="20% - Accent1 6 3 3 3 4" xfId="48951" xr:uid="{00000000-0005-0000-0000-000092BE0000}"/>
    <cellStyle name="20% - Accent1 6 3 3 3 4 2" xfId="48952" xr:uid="{00000000-0005-0000-0000-000093BE0000}"/>
    <cellStyle name="20% - Accent1 6 3 3 3 4 2 2" xfId="48953" xr:uid="{00000000-0005-0000-0000-000094BE0000}"/>
    <cellStyle name="20% - Accent1 6 3 3 3 4 2 2 2" xfId="48954" xr:uid="{00000000-0005-0000-0000-000095BE0000}"/>
    <cellStyle name="20% - Accent1 6 3 3 3 4 2 3" xfId="48955" xr:uid="{00000000-0005-0000-0000-000096BE0000}"/>
    <cellStyle name="20% - Accent1 6 3 3 3 4 3" xfId="48956" xr:uid="{00000000-0005-0000-0000-000097BE0000}"/>
    <cellStyle name="20% - Accent1 6 3 3 3 4 3 2" xfId="48957" xr:uid="{00000000-0005-0000-0000-000098BE0000}"/>
    <cellStyle name="20% - Accent1 6 3 3 3 4 4" xfId="48958" xr:uid="{00000000-0005-0000-0000-000099BE0000}"/>
    <cellStyle name="20% - Accent1 6 3 3 3 5" xfId="48959" xr:uid="{00000000-0005-0000-0000-00009ABE0000}"/>
    <cellStyle name="20% - Accent1 6 3 3 3 5 2" xfId="48960" xr:uid="{00000000-0005-0000-0000-00009BBE0000}"/>
    <cellStyle name="20% - Accent1 6 3 3 3 5 2 2" xfId="48961" xr:uid="{00000000-0005-0000-0000-00009CBE0000}"/>
    <cellStyle name="20% - Accent1 6 3 3 3 5 3" xfId="48962" xr:uid="{00000000-0005-0000-0000-00009DBE0000}"/>
    <cellStyle name="20% - Accent1 6 3 3 3 6" xfId="48963" xr:uid="{00000000-0005-0000-0000-00009EBE0000}"/>
    <cellStyle name="20% - Accent1 6 3 3 3 6 2" xfId="48964" xr:uid="{00000000-0005-0000-0000-00009FBE0000}"/>
    <cellStyle name="20% - Accent1 6 3 3 3 6 2 2" xfId="48965" xr:uid="{00000000-0005-0000-0000-0000A0BE0000}"/>
    <cellStyle name="20% - Accent1 6 3 3 3 6 3" xfId="48966" xr:uid="{00000000-0005-0000-0000-0000A1BE0000}"/>
    <cellStyle name="20% - Accent1 6 3 3 3 7" xfId="48967" xr:uid="{00000000-0005-0000-0000-0000A2BE0000}"/>
    <cellStyle name="20% - Accent1 6 3 3 3 7 2" xfId="48968" xr:uid="{00000000-0005-0000-0000-0000A3BE0000}"/>
    <cellStyle name="20% - Accent1 6 3 3 3 8" xfId="48969" xr:uid="{00000000-0005-0000-0000-0000A4BE0000}"/>
    <cellStyle name="20% - Accent1 6 3 3 3 8 2" xfId="48970" xr:uid="{00000000-0005-0000-0000-0000A5BE0000}"/>
    <cellStyle name="20% - Accent1 6 3 3 3 9" xfId="48971" xr:uid="{00000000-0005-0000-0000-0000A6BE0000}"/>
    <cellStyle name="20% - Accent1 6 3 3 4" xfId="48972" xr:uid="{00000000-0005-0000-0000-0000A7BE0000}"/>
    <cellStyle name="20% - Accent1 6 3 3 4 2" xfId="48973" xr:uid="{00000000-0005-0000-0000-0000A8BE0000}"/>
    <cellStyle name="20% - Accent1 6 3 3 4 2 2" xfId="48974" xr:uid="{00000000-0005-0000-0000-0000A9BE0000}"/>
    <cellStyle name="20% - Accent1 6 3 3 4 2 2 2" xfId="48975" xr:uid="{00000000-0005-0000-0000-0000AABE0000}"/>
    <cellStyle name="20% - Accent1 6 3 3 4 2 3" xfId="48976" xr:uid="{00000000-0005-0000-0000-0000ABBE0000}"/>
    <cellStyle name="20% - Accent1 6 3 3 4 3" xfId="48977" xr:uid="{00000000-0005-0000-0000-0000ACBE0000}"/>
    <cellStyle name="20% - Accent1 6 3 3 4 3 2" xfId="48978" xr:uid="{00000000-0005-0000-0000-0000ADBE0000}"/>
    <cellStyle name="20% - Accent1 6 3 3 4 4" xfId="48979" xr:uid="{00000000-0005-0000-0000-0000AEBE0000}"/>
    <cellStyle name="20% - Accent1 6 3 3 5" xfId="48980" xr:uid="{00000000-0005-0000-0000-0000AFBE0000}"/>
    <cellStyle name="20% - Accent1 6 3 3 5 2" xfId="48981" xr:uid="{00000000-0005-0000-0000-0000B0BE0000}"/>
    <cellStyle name="20% - Accent1 6 3 3 5 2 2" xfId="48982" xr:uid="{00000000-0005-0000-0000-0000B1BE0000}"/>
    <cellStyle name="20% - Accent1 6 3 3 5 2 2 2" xfId="48983" xr:uid="{00000000-0005-0000-0000-0000B2BE0000}"/>
    <cellStyle name="20% - Accent1 6 3 3 5 2 3" xfId="48984" xr:uid="{00000000-0005-0000-0000-0000B3BE0000}"/>
    <cellStyle name="20% - Accent1 6 3 3 5 3" xfId="48985" xr:uid="{00000000-0005-0000-0000-0000B4BE0000}"/>
    <cellStyle name="20% - Accent1 6 3 3 5 3 2" xfId="48986" xr:uid="{00000000-0005-0000-0000-0000B5BE0000}"/>
    <cellStyle name="20% - Accent1 6 3 3 5 4" xfId="48987" xr:uid="{00000000-0005-0000-0000-0000B6BE0000}"/>
    <cellStyle name="20% - Accent1 6 3 3 6" xfId="48988" xr:uid="{00000000-0005-0000-0000-0000B7BE0000}"/>
    <cellStyle name="20% - Accent1 6 3 3 6 2" xfId="48989" xr:uid="{00000000-0005-0000-0000-0000B8BE0000}"/>
    <cellStyle name="20% - Accent1 6 3 3 6 2 2" xfId="48990" xr:uid="{00000000-0005-0000-0000-0000B9BE0000}"/>
    <cellStyle name="20% - Accent1 6 3 3 6 2 2 2" xfId="48991" xr:uid="{00000000-0005-0000-0000-0000BABE0000}"/>
    <cellStyle name="20% - Accent1 6 3 3 6 2 3" xfId="48992" xr:uid="{00000000-0005-0000-0000-0000BBBE0000}"/>
    <cellStyle name="20% - Accent1 6 3 3 6 3" xfId="48993" xr:uid="{00000000-0005-0000-0000-0000BCBE0000}"/>
    <cellStyle name="20% - Accent1 6 3 3 6 3 2" xfId="48994" xr:uid="{00000000-0005-0000-0000-0000BDBE0000}"/>
    <cellStyle name="20% - Accent1 6 3 3 6 4" xfId="48995" xr:uid="{00000000-0005-0000-0000-0000BEBE0000}"/>
    <cellStyle name="20% - Accent1 6 3 3 7" xfId="48996" xr:uid="{00000000-0005-0000-0000-0000BFBE0000}"/>
    <cellStyle name="20% - Accent1 6 3 3 7 2" xfId="48997" xr:uid="{00000000-0005-0000-0000-0000C0BE0000}"/>
    <cellStyle name="20% - Accent1 6 3 3 7 2 2" xfId="48998" xr:uid="{00000000-0005-0000-0000-0000C1BE0000}"/>
    <cellStyle name="20% - Accent1 6 3 3 7 3" xfId="48999" xr:uid="{00000000-0005-0000-0000-0000C2BE0000}"/>
    <cellStyle name="20% - Accent1 6 3 3 8" xfId="49000" xr:uid="{00000000-0005-0000-0000-0000C3BE0000}"/>
    <cellStyle name="20% - Accent1 6 3 3 8 2" xfId="49001" xr:uid="{00000000-0005-0000-0000-0000C4BE0000}"/>
    <cellStyle name="20% - Accent1 6 3 3 8 2 2" xfId="49002" xr:uid="{00000000-0005-0000-0000-0000C5BE0000}"/>
    <cellStyle name="20% - Accent1 6 3 3 8 3" xfId="49003" xr:uid="{00000000-0005-0000-0000-0000C6BE0000}"/>
    <cellStyle name="20% - Accent1 6 3 3 9" xfId="49004" xr:uid="{00000000-0005-0000-0000-0000C7BE0000}"/>
    <cellStyle name="20% - Accent1 6 3 3 9 2" xfId="49005" xr:uid="{00000000-0005-0000-0000-0000C8BE0000}"/>
    <cellStyle name="20% - Accent1 6 3 4" xfId="49006" xr:uid="{00000000-0005-0000-0000-0000C9BE0000}"/>
    <cellStyle name="20% - Accent1 6 3 4 10" xfId="49007" xr:uid="{00000000-0005-0000-0000-0000CABE0000}"/>
    <cellStyle name="20% - Accent1 6 3 4 10 2" xfId="49008" xr:uid="{00000000-0005-0000-0000-0000CBBE0000}"/>
    <cellStyle name="20% - Accent1 6 3 4 11" xfId="49009" xr:uid="{00000000-0005-0000-0000-0000CCBE0000}"/>
    <cellStyle name="20% - Accent1 6 3 4 2" xfId="49010" xr:uid="{00000000-0005-0000-0000-0000CDBE0000}"/>
    <cellStyle name="20% - Accent1 6 3 4 2 2" xfId="49011" xr:uid="{00000000-0005-0000-0000-0000CEBE0000}"/>
    <cellStyle name="20% - Accent1 6 3 4 2 2 2" xfId="49012" xr:uid="{00000000-0005-0000-0000-0000CFBE0000}"/>
    <cellStyle name="20% - Accent1 6 3 4 2 2 2 2" xfId="49013" xr:uid="{00000000-0005-0000-0000-0000D0BE0000}"/>
    <cellStyle name="20% - Accent1 6 3 4 2 2 2 2 2" xfId="49014" xr:uid="{00000000-0005-0000-0000-0000D1BE0000}"/>
    <cellStyle name="20% - Accent1 6 3 4 2 2 2 3" xfId="49015" xr:uid="{00000000-0005-0000-0000-0000D2BE0000}"/>
    <cellStyle name="20% - Accent1 6 3 4 2 2 3" xfId="49016" xr:uid="{00000000-0005-0000-0000-0000D3BE0000}"/>
    <cellStyle name="20% - Accent1 6 3 4 2 2 3 2" xfId="49017" xr:uid="{00000000-0005-0000-0000-0000D4BE0000}"/>
    <cellStyle name="20% - Accent1 6 3 4 2 2 4" xfId="49018" xr:uid="{00000000-0005-0000-0000-0000D5BE0000}"/>
    <cellStyle name="20% - Accent1 6 3 4 2 3" xfId="49019" xr:uid="{00000000-0005-0000-0000-0000D6BE0000}"/>
    <cellStyle name="20% - Accent1 6 3 4 2 3 2" xfId="49020" xr:uid="{00000000-0005-0000-0000-0000D7BE0000}"/>
    <cellStyle name="20% - Accent1 6 3 4 2 3 2 2" xfId="49021" xr:uid="{00000000-0005-0000-0000-0000D8BE0000}"/>
    <cellStyle name="20% - Accent1 6 3 4 2 3 2 2 2" xfId="49022" xr:uid="{00000000-0005-0000-0000-0000D9BE0000}"/>
    <cellStyle name="20% - Accent1 6 3 4 2 3 2 3" xfId="49023" xr:uid="{00000000-0005-0000-0000-0000DABE0000}"/>
    <cellStyle name="20% - Accent1 6 3 4 2 3 3" xfId="49024" xr:uid="{00000000-0005-0000-0000-0000DBBE0000}"/>
    <cellStyle name="20% - Accent1 6 3 4 2 3 3 2" xfId="49025" xr:uid="{00000000-0005-0000-0000-0000DCBE0000}"/>
    <cellStyle name="20% - Accent1 6 3 4 2 3 4" xfId="49026" xr:uid="{00000000-0005-0000-0000-0000DDBE0000}"/>
    <cellStyle name="20% - Accent1 6 3 4 2 4" xfId="49027" xr:uid="{00000000-0005-0000-0000-0000DEBE0000}"/>
    <cellStyle name="20% - Accent1 6 3 4 2 4 2" xfId="49028" xr:uid="{00000000-0005-0000-0000-0000DFBE0000}"/>
    <cellStyle name="20% - Accent1 6 3 4 2 4 2 2" xfId="49029" xr:uid="{00000000-0005-0000-0000-0000E0BE0000}"/>
    <cellStyle name="20% - Accent1 6 3 4 2 4 2 2 2" xfId="49030" xr:uid="{00000000-0005-0000-0000-0000E1BE0000}"/>
    <cellStyle name="20% - Accent1 6 3 4 2 4 2 3" xfId="49031" xr:uid="{00000000-0005-0000-0000-0000E2BE0000}"/>
    <cellStyle name="20% - Accent1 6 3 4 2 4 3" xfId="49032" xr:uid="{00000000-0005-0000-0000-0000E3BE0000}"/>
    <cellStyle name="20% - Accent1 6 3 4 2 4 3 2" xfId="49033" xr:uid="{00000000-0005-0000-0000-0000E4BE0000}"/>
    <cellStyle name="20% - Accent1 6 3 4 2 4 4" xfId="49034" xr:uid="{00000000-0005-0000-0000-0000E5BE0000}"/>
    <cellStyle name="20% - Accent1 6 3 4 2 5" xfId="49035" xr:uid="{00000000-0005-0000-0000-0000E6BE0000}"/>
    <cellStyle name="20% - Accent1 6 3 4 2 5 2" xfId="49036" xr:uid="{00000000-0005-0000-0000-0000E7BE0000}"/>
    <cellStyle name="20% - Accent1 6 3 4 2 5 2 2" xfId="49037" xr:uid="{00000000-0005-0000-0000-0000E8BE0000}"/>
    <cellStyle name="20% - Accent1 6 3 4 2 5 3" xfId="49038" xr:uid="{00000000-0005-0000-0000-0000E9BE0000}"/>
    <cellStyle name="20% - Accent1 6 3 4 2 6" xfId="49039" xr:uid="{00000000-0005-0000-0000-0000EABE0000}"/>
    <cellStyle name="20% - Accent1 6 3 4 2 6 2" xfId="49040" xr:uid="{00000000-0005-0000-0000-0000EBBE0000}"/>
    <cellStyle name="20% - Accent1 6 3 4 2 6 2 2" xfId="49041" xr:uid="{00000000-0005-0000-0000-0000ECBE0000}"/>
    <cellStyle name="20% - Accent1 6 3 4 2 6 3" xfId="49042" xr:uid="{00000000-0005-0000-0000-0000EDBE0000}"/>
    <cellStyle name="20% - Accent1 6 3 4 2 7" xfId="49043" xr:uid="{00000000-0005-0000-0000-0000EEBE0000}"/>
    <cellStyle name="20% - Accent1 6 3 4 2 7 2" xfId="49044" xr:uid="{00000000-0005-0000-0000-0000EFBE0000}"/>
    <cellStyle name="20% - Accent1 6 3 4 2 8" xfId="49045" xr:uid="{00000000-0005-0000-0000-0000F0BE0000}"/>
    <cellStyle name="20% - Accent1 6 3 4 2 8 2" xfId="49046" xr:uid="{00000000-0005-0000-0000-0000F1BE0000}"/>
    <cellStyle name="20% - Accent1 6 3 4 2 9" xfId="49047" xr:uid="{00000000-0005-0000-0000-0000F2BE0000}"/>
    <cellStyle name="20% - Accent1 6 3 4 3" xfId="49048" xr:uid="{00000000-0005-0000-0000-0000F3BE0000}"/>
    <cellStyle name="20% - Accent1 6 3 4 3 2" xfId="49049" xr:uid="{00000000-0005-0000-0000-0000F4BE0000}"/>
    <cellStyle name="20% - Accent1 6 3 4 3 2 2" xfId="49050" xr:uid="{00000000-0005-0000-0000-0000F5BE0000}"/>
    <cellStyle name="20% - Accent1 6 3 4 3 2 2 2" xfId="49051" xr:uid="{00000000-0005-0000-0000-0000F6BE0000}"/>
    <cellStyle name="20% - Accent1 6 3 4 3 2 2 2 2" xfId="49052" xr:uid="{00000000-0005-0000-0000-0000F7BE0000}"/>
    <cellStyle name="20% - Accent1 6 3 4 3 2 2 3" xfId="49053" xr:uid="{00000000-0005-0000-0000-0000F8BE0000}"/>
    <cellStyle name="20% - Accent1 6 3 4 3 2 3" xfId="49054" xr:uid="{00000000-0005-0000-0000-0000F9BE0000}"/>
    <cellStyle name="20% - Accent1 6 3 4 3 2 3 2" xfId="49055" xr:uid="{00000000-0005-0000-0000-0000FABE0000}"/>
    <cellStyle name="20% - Accent1 6 3 4 3 2 4" xfId="49056" xr:uid="{00000000-0005-0000-0000-0000FBBE0000}"/>
    <cellStyle name="20% - Accent1 6 3 4 3 3" xfId="49057" xr:uid="{00000000-0005-0000-0000-0000FCBE0000}"/>
    <cellStyle name="20% - Accent1 6 3 4 3 3 2" xfId="49058" xr:uid="{00000000-0005-0000-0000-0000FDBE0000}"/>
    <cellStyle name="20% - Accent1 6 3 4 3 3 2 2" xfId="49059" xr:uid="{00000000-0005-0000-0000-0000FEBE0000}"/>
    <cellStyle name="20% - Accent1 6 3 4 3 3 2 2 2" xfId="49060" xr:uid="{00000000-0005-0000-0000-0000FFBE0000}"/>
    <cellStyle name="20% - Accent1 6 3 4 3 3 2 3" xfId="49061" xr:uid="{00000000-0005-0000-0000-000000BF0000}"/>
    <cellStyle name="20% - Accent1 6 3 4 3 3 3" xfId="49062" xr:uid="{00000000-0005-0000-0000-000001BF0000}"/>
    <cellStyle name="20% - Accent1 6 3 4 3 3 3 2" xfId="49063" xr:uid="{00000000-0005-0000-0000-000002BF0000}"/>
    <cellStyle name="20% - Accent1 6 3 4 3 3 4" xfId="49064" xr:uid="{00000000-0005-0000-0000-000003BF0000}"/>
    <cellStyle name="20% - Accent1 6 3 4 3 4" xfId="49065" xr:uid="{00000000-0005-0000-0000-000004BF0000}"/>
    <cellStyle name="20% - Accent1 6 3 4 3 4 2" xfId="49066" xr:uid="{00000000-0005-0000-0000-000005BF0000}"/>
    <cellStyle name="20% - Accent1 6 3 4 3 4 2 2" xfId="49067" xr:uid="{00000000-0005-0000-0000-000006BF0000}"/>
    <cellStyle name="20% - Accent1 6 3 4 3 4 2 2 2" xfId="49068" xr:uid="{00000000-0005-0000-0000-000007BF0000}"/>
    <cellStyle name="20% - Accent1 6 3 4 3 4 2 3" xfId="49069" xr:uid="{00000000-0005-0000-0000-000008BF0000}"/>
    <cellStyle name="20% - Accent1 6 3 4 3 4 3" xfId="49070" xr:uid="{00000000-0005-0000-0000-000009BF0000}"/>
    <cellStyle name="20% - Accent1 6 3 4 3 4 3 2" xfId="49071" xr:uid="{00000000-0005-0000-0000-00000ABF0000}"/>
    <cellStyle name="20% - Accent1 6 3 4 3 4 4" xfId="49072" xr:uid="{00000000-0005-0000-0000-00000BBF0000}"/>
    <cellStyle name="20% - Accent1 6 3 4 3 5" xfId="49073" xr:uid="{00000000-0005-0000-0000-00000CBF0000}"/>
    <cellStyle name="20% - Accent1 6 3 4 3 5 2" xfId="49074" xr:uid="{00000000-0005-0000-0000-00000DBF0000}"/>
    <cellStyle name="20% - Accent1 6 3 4 3 5 2 2" xfId="49075" xr:uid="{00000000-0005-0000-0000-00000EBF0000}"/>
    <cellStyle name="20% - Accent1 6 3 4 3 5 3" xfId="49076" xr:uid="{00000000-0005-0000-0000-00000FBF0000}"/>
    <cellStyle name="20% - Accent1 6 3 4 3 6" xfId="49077" xr:uid="{00000000-0005-0000-0000-000010BF0000}"/>
    <cellStyle name="20% - Accent1 6 3 4 3 6 2" xfId="49078" xr:uid="{00000000-0005-0000-0000-000011BF0000}"/>
    <cellStyle name="20% - Accent1 6 3 4 3 6 2 2" xfId="49079" xr:uid="{00000000-0005-0000-0000-000012BF0000}"/>
    <cellStyle name="20% - Accent1 6 3 4 3 6 3" xfId="49080" xr:uid="{00000000-0005-0000-0000-000013BF0000}"/>
    <cellStyle name="20% - Accent1 6 3 4 3 7" xfId="49081" xr:uid="{00000000-0005-0000-0000-000014BF0000}"/>
    <cellStyle name="20% - Accent1 6 3 4 3 7 2" xfId="49082" xr:uid="{00000000-0005-0000-0000-000015BF0000}"/>
    <cellStyle name="20% - Accent1 6 3 4 3 8" xfId="49083" xr:uid="{00000000-0005-0000-0000-000016BF0000}"/>
    <cellStyle name="20% - Accent1 6 3 4 3 8 2" xfId="49084" xr:uid="{00000000-0005-0000-0000-000017BF0000}"/>
    <cellStyle name="20% - Accent1 6 3 4 3 9" xfId="49085" xr:uid="{00000000-0005-0000-0000-000018BF0000}"/>
    <cellStyle name="20% - Accent1 6 3 4 4" xfId="49086" xr:uid="{00000000-0005-0000-0000-000019BF0000}"/>
    <cellStyle name="20% - Accent1 6 3 4 4 2" xfId="49087" xr:uid="{00000000-0005-0000-0000-00001ABF0000}"/>
    <cellStyle name="20% - Accent1 6 3 4 4 2 2" xfId="49088" xr:uid="{00000000-0005-0000-0000-00001BBF0000}"/>
    <cellStyle name="20% - Accent1 6 3 4 4 2 2 2" xfId="49089" xr:uid="{00000000-0005-0000-0000-00001CBF0000}"/>
    <cellStyle name="20% - Accent1 6 3 4 4 2 3" xfId="49090" xr:uid="{00000000-0005-0000-0000-00001DBF0000}"/>
    <cellStyle name="20% - Accent1 6 3 4 4 3" xfId="49091" xr:uid="{00000000-0005-0000-0000-00001EBF0000}"/>
    <cellStyle name="20% - Accent1 6 3 4 4 3 2" xfId="49092" xr:uid="{00000000-0005-0000-0000-00001FBF0000}"/>
    <cellStyle name="20% - Accent1 6 3 4 4 4" xfId="49093" xr:uid="{00000000-0005-0000-0000-000020BF0000}"/>
    <cellStyle name="20% - Accent1 6 3 4 5" xfId="49094" xr:uid="{00000000-0005-0000-0000-000021BF0000}"/>
    <cellStyle name="20% - Accent1 6 3 4 5 2" xfId="49095" xr:uid="{00000000-0005-0000-0000-000022BF0000}"/>
    <cellStyle name="20% - Accent1 6 3 4 5 2 2" xfId="49096" xr:uid="{00000000-0005-0000-0000-000023BF0000}"/>
    <cellStyle name="20% - Accent1 6 3 4 5 2 2 2" xfId="49097" xr:uid="{00000000-0005-0000-0000-000024BF0000}"/>
    <cellStyle name="20% - Accent1 6 3 4 5 2 3" xfId="49098" xr:uid="{00000000-0005-0000-0000-000025BF0000}"/>
    <cellStyle name="20% - Accent1 6 3 4 5 3" xfId="49099" xr:uid="{00000000-0005-0000-0000-000026BF0000}"/>
    <cellStyle name="20% - Accent1 6 3 4 5 3 2" xfId="49100" xr:uid="{00000000-0005-0000-0000-000027BF0000}"/>
    <cellStyle name="20% - Accent1 6 3 4 5 4" xfId="49101" xr:uid="{00000000-0005-0000-0000-000028BF0000}"/>
    <cellStyle name="20% - Accent1 6 3 4 6" xfId="49102" xr:uid="{00000000-0005-0000-0000-000029BF0000}"/>
    <cellStyle name="20% - Accent1 6 3 4 6 2" xfId="49103" xr:uid="{00000000-0005-0000-0000-00002ABF0000}"/>
    <cellStyle name="20% - Accent1 6 3 4 6 2 2" xfId="49104" xr:uid="{00000000-0005-0000-0000-00002BBF0000}"/>
    <cellStyle name="20% - Accent1 6 3 4 6 2 2 2" xfId="49105" xr:uid="{00000000-0005-0000-0000-00002CBF0000}"/>
    <cellStyle name="20% - Accent1 6 3 4 6 2 3" xfId="49106" xr:uid="{00000000-0005-0000-0000-00002DBF0000}"/>
    <cellStyle name="20% - Accent1 6 3 4 6 3" xfId="49107" xr:uid="{00000000-0005-0000-0000-00002EBF0000}"/>
    <cellStyle name="20% - Accent1 6 3 4 6 3 2" xfId="49108" xr:uid="{00000000-0005-0000-0000-00002FBF0000}"/>
    <cellStyle name="20% - Accent1 6 3 4 6 4" xfId="49109" xr:uid="{00000000-0005-0000-0000-000030BF0000}"/>
    <cellStyle name="20% - Accent1 6 3 4 7" xfId="49110" xr:uid="{00000000-0005-0000-0000-000031BF0000}"/>
    <cellStyle name="20% - Accent1 6 3 4 7 2" xfId="49111" xr:uid="{00000000-0005-0000-0000-000032BF0000}"/>
    <cellStyle name="20% - Accent1 6 3 4 7 2 2" xfId="49112" xr:uid="{00000000-0005-0000-0000-000033BF0000}"/>
    <cellStyle name="20% - Accent1 6 3 4 7 3" xfId="49113" xr:uid="{00000000-0005-0000-0000-000034BF0000}"/>
    <cellStyle name="20% - Accent1 6 3 4 8" xfId="49114" xr:uid="{00000000-0005-0000-0000-000035BF0000}"/>
    <cellStyle name="20% - Accent1 6 3 4 8 2" xfId="49115" xr:uid="{00000000-0005-0000-0000-000036BF0000}"/>
    <cellStyle name="20% - Accent1 6 3 4 8 2 2" xfId="49116" xr:uid="{00000000-0005-0000-0000-000037BF0000}"/>
    <cellStyle name="20% - Accent1 6 3 4 8 3" xfId="49117" xr:uid="{00000000-0005-0000-0000-000038BF0000}"/>
    <cellStyle name="20% - Accent1 6 3 4 9" xfId="49118" xr:uid="{00000000-0005-0000-0000-000039BF0000}"/>
    <cellStyle name="20% - Accent1 6 3 4 9 2" xfId="49119" xr:uid="{00000000-0005-0000-0000-00003ABF0000}"/>
    <cellStyle name="20% - Accent1 6 3 5" xfId="49120" xr:uid="{00000000-0005-0000-0000-00003BBF0000}"/>
    <cellStyle name="20% - Accent1 6 3 5 2" xfId="49121" xr:uid="{00000000-0005-0000-0000-00003CBF0000}"/>
    <cellStyle name="20% - Accent1 6 3 5 2 2" xfId="49122" xr:uid="{00000000-0005-0000-0000-00003DBF0000}"/>
    <cellStyle name="20% - Accent1 6 3 5 2 2 2" xfId="49123" xr:uid="{00000000-0005-0000-0000-00003EBF0000}"/>
    <cellStyle name="20% - Accent1 6 3 5 2 2 2 2" xfId="49124" xr:uid="{00000000-0005-0000-0000-00003FBF0000}"/>
    <cellStyle name="20% - Accent1 6 3 5 2 2 3" xfId="49125" xr:uid="{00000000-0005-0000-0000-000040BF0000}"/>
    <cellStyle name="20% - Accent1 6 3 5 2 3" xfId="49126" xr:uid="{00000000-0005-0000-0000-000041BF0000}"/>
    <cellStyle name="20% - Accent1 6 3 5 2 3 2" xfId="49127" xr:uid="{00000000-0005-0000-0000-000042BF0000}"/>
    <cellStyle name="20% - Accent1 6 3 5 2 4" xfId="49128" xr:uid="{00000000-0005-0000-0000-000043BF0000}"/>
    <cellStyle name="20% - Accent1 6 3 5 3" xfId="49129" xr:uid="{00000000-0005-0000-0000-000044BF0000}"/>
    <cellStyle name="20% - Accent1 6 3 5 3 2" xfId="49130" xr:uid="{00000000-0005-0000-0000-000045BF0000}"/>
    <cellStyle name="20% - Accent1 6 3 5 3 2 2" xfId="49131" xr:uid="{00000000-0005-0000-0000-000046BF0000}"/>
    <cellStyle name="20% - Accent1 6 3 5 3 2 2 2" xfId="49132" xr:uid="{00000000-0005-0000-0000-000047BF0000}"/>
    <cellStyle name="20% - Accent1 6 3 5 3 2 3" xfId="49133" xr:uid="{00000000-0005-0000-0000-000048BF0000}"/>
    <cellStyle name="20% - Accent1 6 3 5 3 3" xfId="49134" xr:uid="{00000000-0005-0000-0000-000049BF0000}"/>
    <cellStyle name="20% - Accent1 6 3 5 3 3 2" xfId="49135" xr:uid="{00000000-0005-0000-0000-00004ABF0000}"/>
    <cellStyle name="20% - Accent1 6 3 5 3 4" xfId="49136" xr:uid="{00000000-0005-0000-0000-00004BBF0000}"/>
    <cellStyle name="20% - Accent1 6 3 5 4" xfId="49137" xr:uid="{00000000-0005-0000-0000-00004CBF0000}"/>
    <cellStyle name="20% - Accent1 6 3 5 4 2" xfId="49138" xr:uid="{00000000-0005-0000-0000-00004DBF0000}"/>
    <cellStyle name="20% - Accent1 6 3 5 4 2 2" xfId="49139" xr:uid="{00000000-0005-0000-0000-00004EBF0000}"/>
    <cellStyle name="20% - Accent1 6 3 5 4 2 2 2" xfId="49140" xr:uid="{00000000-0005-0000-0000-00004FBF0000}"/>
    <cellStyle name="20% - Accent1 6 3 5 4 2 3" xfId="49141" xr:uid="{00000000-0005-0000-0000-000050BF0000}"/>
    <cellStyle name="20% - Accent1 6 3 5 4 3" xfId="49142" xr:uid="{00000000-0005-0000-0000-000051BF0000}"/>
    <cellStyle name="20% - Accent1 6 3 5 4 3 2" xfId="49143" xr:uid="{00000000-0005-0000-0000-000052BF0000}"/>
    <cellStyle name="20% - Accent1 6 3 5 4 4" xfId="49144" xr:uid="{00000000-0005-0000-0000-000053BF0000}"/>
    <cellStyle name="20% - Accent1 6 3 5 5" xfId="49145" xr:uid="{00000000-0005-0000-0000-000054BF0000}"/>
    <cellStyle name="20% - Accent1 6 3 5 5 2" xfId="49146" xr:uid="{00000000-0005-0000-0000-000055BF0000}"/>
    <cellStyle name="20% - Accent1 6 3 5 5 2 2" xfId="49147" xr:uid="{00000000-0005-0000-0000-000056BF0000}"/>
    <cellStyle name="20% - Accent1 6 3 5 5 3" xfId="49148" xr:uid="{00000000-0005-0000-0000-000057BF0000}"/>
    <cellStyle name="20% - Accent1 6 3 5 6" xfId="49149" xr:uid="{00000000-0005-0000-0000-000058BF0000}"/>
    <cellStyle name="20% - Accent1 6 3 5 6 2" xfId="49150" xr:uid="{00000000-0005-0000-0000-000059BF0000}"/>
    <cellStyle name="20% - Accent1 6 3 5 6 2 2" xfId="49151" xr:uid="{00000000-0005-0000-0000-00005ABF0000}"/>
    <cellStyle name="20% - Accent1 6 3 5 6 3" xfId="49152" xr:uid="{00000000-0005-0000-0000-00005BBF0000}"/>
    <cellStyle name="20% - Accent1 6 3 5 7" xfId="49153" xr:uid="{00000000-0005-0000-0000-00005CBF0000}"/>
    <cellStyle name="20% - Accent1 6 3 5 7 2" xfId="49154" xr:uid="{00000000-0005-0000-0000-00005DBF0000}"/>
    <cellStyle name="20% - Accent1 6 3 5 8" xfId="49155" xr:uid="{00000000-0005-0000-0000-00005EBF0000}"/>
    <cellStyle name="20% - Accent1 6 3 5 8 2" xfId="49156" xr:uid="{00000000-0005-0000-0000-00005FBF0000}"/>
    <cellStyle name="20% - Accent1 6 3 5 9" xfId="49157" xr:uid="{00000000-0005-0000-0000-000060BF0000}"/>
    <cellStyle name="20% - Accent1 6 3 6" xfId="49158" xr:uid="{00000000-0005-0000-0000-000061BF0000}"/>
    <cellStyle name="20% - Accent1 6 3 6 2" xfId="49159" xr:uid="{00000000-0005-0000-0000-000062BF0000}"/>
    <cellStyle name="20% - Accent1 6 3 6 2 2" xfId="49160" xr:uid="{00000000-0005-0000-0000-000063BF0000}"/>
    <cellStyle name="20% - Accent1 6 3 6 2 2 2" xfId="49161" xr:uid="{00000000-0005-0000-0000-000064BF0000}"/>
    <cellStyle name="20% - Accent1 6 3 6 2 2 2 2" xfId="49162" xr:uid="{00000000-0005-0000-0000-000065BF0000}"/>
    <cellStyle name="20% - Accent1 6 3 6 2 2 3" xfId="49163" xr:uid="{00000000-0005-0000-0000-000066BF0000}"/>
    <cellStyle name="20% - Accent1 6 3 6 2 3" xfId="49164" xr:uid="{00000000-0005-0000-0000-000067BF0000}"/>
    <cellStyle name="20% - Accent1 6 3 6 2 3 2" xfId="49165" xr:uid="{00000000-0005-0000-0000-000068BF0000}"/>
    <cellStyle name="20% - Accent1 6 3 6 2 4" xfId="49166" xr:uid="{00000000-0005-0000-0000-000069BF0000}"/>
    <cellStyle name="20% - Accent1 6 3 6 3" xfId="49167" xr:uid="{00000000-0005-0000-0000-00006ABF0000}"/>
    <cellStyle name="20% - Accent1 6 3 6 3 2" xfId="49168" xr:uid="{00000000-0005-0000-0000-00006BBF0000}"/>
    <cellStyle name="20% - Accent1 6 3 6 3 2 2" xfId="49169" xr:uid="{00000000-0005-0000-0000-00006CBF0000}"/>
    <cellStyle name="20% - Accent1 6 3 6 3 2 2 2" xfId="49170" xr:uid="{00000000-0005-0000-0000-00006DBF0000}"/>
    <cellStyle name="20% - Accent1 6 3 6 3 2 3" xfId="49171" xr:uid="{00000000-0005-0000-0000-00006EBF0000}"/>
    <cellStyle name="20% - Accent1 6 3 6 3 3" xfId="49172" xr:uid="{00000000-0005-0000-0000-00006FBF0000}"/>
    <cellStyle name="20% - Accent1 6 3 6 3 3 2" xfId="49173" xr:uid="{00000000-0005-0000-0000-000070BF0000}"/>
    <cellStyle name="20% - Accent1 6 3 6 3 4" xfId="49174" xr:uid="{00000000-0005-0000-0000-000071BF0000}"/>
    <cellStyle name="20% - Accent1 6 3 6 4" xfId="49175" xr:uid="{00000000-0005-0000-0000-000072BF0000}"/>
    <cellStyle name="20% - Accent1 6 3 6 4 2" xfId="49176" xr:uid="{00000000-0005-0000-0000-000073BF0000}"/>
    <cellStyle name="20% - Accent1 6 3 6 4 2 2" xfId="49177" xr:uid="{00000000-0005-0000-0000-000074BF0000}"/>
    <cellStyle name="20% - Accent1 6 3 6 4 2 2 2" xfId="49178" xr:uid="{00000000-0005-0000-0000-000075BF0000}"/>
    <cellStyle name="20% - Accent1 6 3 6 4 2 3" xfId="49179" xr:uid="{00000000-0005-0000-0000-000076BF0000}"/>
    <cellStyle name="20% - Accent1 6 3 6 4 3" xfId="49180" xr:uid="{00000000-0005-0000-0000-000077BF0000}"/>
    <cellStyle name="20% - Accent1 6 3 6 4 3 2" xfId="49181" xr:uid="{00000000-0005-0000-0000-000078BF0000}"/>
    <cellStyle name="20% - Accent1 6 3 6 4 4" xfId="49182" xr:uid="{00000000-0005-0000-0000-000079BF0000}"/>
    <cellStyle name="20% - Accent1 6 3 6 5" xfId="49183" xr:uid="{00000000-0005-0000-0000-00007ABF0000}"/>
    <cellStyle name="20% - Accent1 6 3 6 5 2" xfId="49184" xr:uid="{00000000-0005-0000-0000-00007BBF0000}"/>
    <cellStyle name="20% - Accent1 6 3 6 5 2 2" xfId="49185" xr:uid="{00000000-0005-0000-0000-00007CBF0000}"/>
    <cellStyle name="20% - Accent1 6 3 6 5 3" xfId="49186" xr:uid="{00000000-0005-0000-0000-00007DBF0000}"/>
    <cellStyle name="20% - Accent1 6 3 6 6" xfId="49187" xr:uid="{00000000-0005-0000-0000-00007EBF0000}"/>
    <cellStyle name="20% - Accent1 6 3 6 6 2" xfId="49188" xr:uid="{00000000-0005-0000-0000-00007FBF0000}"/>
    <cellStyle name="20% - Accent1 6 3 6 6 2 2" xfId="49189" xr:uid="{00000000-0005-0000-0000-000080BF0000}"/>
    <cellStyle name="20% - Accent1 6 3 6 6 3" xfId="49190" xr:uid="{00000000-0005-0000-0000-000081BF0000}"/>
    <cellStyle name="20% - Accent1 6 3 6 7" xfId="49191" xr:uid="{00000000-0005-0000-0000-000082BF0000}"/>
    <cellStyle name="20% - Accent1 6 3 6 7 2" xfId="49192" xr:uid="{00000000-0005-0000-0000-000083BF0000}"/>
    <cellStyle name="20% - Accent1 6 3 6 8" xfId="49193" xr:uid="{00000000-0005-0000-0000-000084BF0000}"/>
    <cellStyle name="20% - Accent1 6 3 6 8 2" xfId="49194" xr:uid="{00000000-0005-0000-0000-000085BF0000}"/>
    <cellStyle name="20% - Accent1 6 3 6 9" xfId="49195" xr:uid="{00000000-0005-0000-0000-000086BF0000}"/>
    <cellStyle name="20% - Accent1 6 3 7" xfId="49196" xr:uid="{00000000-0005-0000-0000-000087BF0000}"/>
    <cellStyle name="20% - Accent1 6 3 7 2" xfId="49197" xr:uid="{00000000-0005-0000-0000-000088BF0000}"/>
    <cellStyle name="20% - Accent1 6 3 7 2 2" xfId="49198" xr:uid="{00000000-0005-0000-0000-000089BF0000}"/>
    <cellStyle name="20% - Accent1 6 3 7 2 2 2" xfId="49199" xr:uid="{00000000-0005-0000-0000-00008ABF0000}"/>
    <cellStyle name="20% - Accent1 6 3 7 2 3" xfId="49200" xr:uid="{00000000-0005-0000-0000-00008BBF0000}"/>
    <cellStyle name="20% - Accent1 6 3 7 3" xfId="49201" xr:uid="{00000000-0005-0000-0000-00008CBF0000}"/>
    <cellStyle name="20% - Accent1 6 3 7 3 2" xfId="49202" xr:uid="{00000000-0005-0000-0000-00008DBF0000}"/>
    <cellStyle name="20% - Accent1 6 3 7 4" xfId="49203" xr:uid="{00000000-0005-0000-0000-00008EBF0000}"/>
    <cellStyle name="20% - Accent1 6 3 8" xfId="49204" xr:uid="{00000000-0005-0000-0000-00008FBF0000}"/>
    <cellStyle name="20% - Accent1 6 3 8 2" xfId="49205" xr:uid="{00000000-0005-0000-0000-000090BF0000}"/>
    <cellStyle name="20% - Accent1 6 3 8 2 2" xfId="49206" xr:uid="{00000000-0005-0000-0000-000091BF0000}"/>
    <cellStyle name="20% - Accent1 6 3 8 2 2 2" xfId="49207" xr:uid="{00000000-0005-0000-0000-000092BF0000}"/>
    <cellStyle name="20% - Accent1 6 3 8 2 3" xfId="49208" xr:uid="{00000000-0005-0000-0000-000093BF0000}"/>
    <cellStyle name="20% - Accent1 6 3 8 3" xfId="49209" xr:uid="{00000000-0005-0000-0000-000094BF0000}"/>
    <cellStyle name="20% - Accent1 6 3 8 3 2" xfId="49210" xr:uid="{00000000-0005-0000-0000-000095BF0000}"/>
    <cellStyle name="20% - Accent1 6 3 8 4" xfId="49211" xr:uid="{00000000-0005-0000-0000-000096BF0000}"/>
    <cellStyle name="20% - Accent1 6 3 9" xfId="49212" xr:uid="{00000000-0005-0000-0000-000097BF0000}"/>
    <cellStyle name="20% - Accent1 6 3 9 2" xfId="49213" xr:uid="{00000000-0005-0000-0000-000098BF0000}"/>
    <cellStyle name="20% - Accent1 6 3 9 2 2" xfId="49214" xr:uid="{00000000-0005-0000-0000-000099BF0000}"/>
    <cellStyle name="20% - Accent1 6 3 9 2 2 2" xfId="49215" xr:uid="{00000000-0005-0000-0000-00009ABF0000}"/>
    <cellStyle name="20% - Accent1 6 3 9 2 3" xfId="49216" xr:uid="{00000000-0005-0000-0000-00009BBF0000}"/>
    <cellStyle name="20% - Accent1 6 3 9 3" xfId="49217" xr:uid="{00000000-0005-0000-0000-00009CBF0000}"/>
    <cellStyle name="20% - Accent1 6 3 9 3 2" xfId="49218" xr:uid="{00000000-0005-0000-0000-00009DBF0000}"/>
    <cellStyle name="20% - Accent1 6 3 9 4" xfId="49219" xr:uid="{00000000-0005-0000-0000-00009EBF0000}"/>
    <cellStyle name="20% - Accent1 6 4" xfId="49220" xr:uid="{00000000-0005-0000-0000-00009FBF0000}"/>
    <cellStyle name="20% - Accent1 6 4 10" xfId="49221" xr:uid="{00000000-0005-0000-0000-0000A0BF0000}"/>
    <cellStyle name="20% - Accent1 6 4 10 2" xfId="49222" xr:uid="{00000000-0005-0000-0000-0000A1BF0000}"/>
    <cellStyle name="20% - Accent1 6 4 11" xfId="49223" xr:uid="{00000000-0005-0000-0000-0000A2BF0000}"/>
    <cellStyle name="20% - Accent1 6 4 2" xfId="49224" xr:uid="{00000000-0005-0000-0000-0000A3BF0000}"/>
    <cellStyle name="20% - Accent1 6 4 2 2" xfId="49225" xr:uid="{00000000-0005-0000-0000-0000A4BF0000}"/>
    <cellStyle name="20% - Accent1 6 4 2 2 2" xfId="49226" xr:uid="{00000000-0005-0000-0000-0000A5BF0000}"/>
    <cellStyle name="20% - Accent1 6 4 2 2 2 2" xfId="49227" xr:uid="{00000000-0005-0000-0000-0000A6BF0000}"/>
    <cellStyle name="20% - Accent1 6 4 2 2 2 2 2" xfId="49228" xr:uid="{00000000-0005-0000-0000-0000A7BF0000}"/>
    <cellStyle name="20% - Accent1 6 4 2 2 2 3" xfId="49229" xr:uid="{00000000-0005-0000-0000-0000A8BF0000}"/>
    <cellStyle name="20% - Accent1 6 4 2 2 3" xfId="49230" xr:uid="{00000000-0005-0000-0000-0000A9BF0000}"/>
    <cellStyle name="20% - Accent1 6 4 2 2 3 2" xfId="49231" xr:uid="{00000000-0005-0000-0000-0000AABF0000}"/>
    <cellStyle name="20% - Accent1 6 4 2 2 4" xfId="49232" xr:uid="{00000000-0005-0000-0000-0000ABBF0000}"/>
    <cellStyle name="20% - Accent1 6 4 2 3" xfId="49233" xr:uid="{00000000-0005-0000-0000-0000ACBF0000}"/>
    <cellStyle name="20% - Accent1 6 4 2 3 2" xfId="49234" xr:uid="{00000000-0005-0000-0000-0000ADBF0000}"/>
    <cellStyle name="20% - Accent1 6 4 2 3 2 2" xfId="49235" xr:uid="{00000000-0005-0000-0000-0000AEBF0000}"/>
    <cellStyle name="20% - Accent1 6 4 2 3 2 2 2" xfId="49236" xr:uid="{00000000-0005-0000-0000-0000AFBF0000}"/>
    <cellStyle name="20% - Accent1 6 4 2 3 2 3" xfId="49237" xr:uid="{00000000-0005-0000-0000-0000B0BF0000}"/>
    <cellStyle name="20% - Accent1 6 4 2 3 3" xfId="49238" xr:uid="{00000000-0005-0000-0000-0000B1BF0000}"/>
    <cellStyle name="20% - Accent1 6 4 2 3 3 2" xfId="49239" xr:uid="{00000000-0005-0000-0000-0000B2BF0000}"/>
    <cellStyle name="20% - Accent1 6 4 2 3 4" xfId="49240" xr:uid="{00000000-0005-0000-0000-0000B3BF0000}"/>
    <cellStyle name="20% - Accent1 6 4 2 4" xfId="49241" xr:uid="{00000000-0005-0000-0000-0000B4BF0000}"/>
    <cellStyle name="20% - Accent1 6 4 2 4 2" xfId="49242" xr:uid="{00000000-0005-0000-0000-0000B5BF0000}"/>
    <cellStyle name="20% - Accent1 6 4 2 4 2 2" xfId="49243" xr:uid="{00000000-0005-0000-0000-0000B6BF0000}"/>
    <cellStyle name="20% - Accent1 6 4 2 4 2 2 2" xfId="49244" xr:uid="{00000000-0005-0000-0000-0000B7BF0000}"/>
    <cellStyle name="20% - Accent1 6 4 2 4 2 3" xfId="49245" xr:uid="{00000000-0005-0000-0000-0000B8BF0000}"/>
    <cellStyle name="20% - Accent1 6 4 2 4 3" xfId="49246" xr:uid="{00000000-0005-0000-0000-0000B9BF0000}"/>
    <cellStyle name="20% - Accent1 6 4 2 4 3 2" xfId="49247" xr:uid="{00000000-0005-0000-0000-0000BABF0000}"/>
    <cellStyle name="20% - Accent1 6 4 2 4 4" xfId="49248" xr:uid="{00000000-0005-0000-0000-0000BBBF0000}"/>
    <cellStyle name="20% - Accent1 6 4 2 5" xfId="49249" xr:uid="{00000000-0005-0000-0000-0000BCBF0000}"/>
    <cellStyle name="20% - Accent1 6 4 2 5 2" xfId="49250" xr:uid="{00000000-0005-0000-0000-0000BDBF0000}"/>
    <cellStyle name="20% - Accent1 6 4 2 5 2 2" xfId="49251" xr:uid="{00000000-0005-0000-0000-0000BEBF0000}"/>
    <cellStyle name="20% - Accent1 6 4 2 5 3" xfId="49252" xr:uid="{00000000-0005-0000-0000-0000BFBF0000}"/>
    <cellStyle name="20% - Accent1 6 4 2 6" xfId="49253" xr:uid="{00000000-0005-0000-0000-0000C0BF0000}"/>
    <cellStyle name="20% - Accent1 6 4 2 6 2" xfId="49254" xr:uid="{00000000-0005-0000-0000-0000C1BF0000}"/>
    <cellStyle name="20% - Accent1 6 4 2 6 2 2" xfId="49255" xr:uid="{00000000-0005-0000-0000-0000C2BF0000}"/>
    <cellStyle name="20% - Accent1 6 4 2 6 3" xfId="49256" xr:uid="{00000000-0005-0000-0000-0000C3BF0000}"/>
    <cellStyle name="20% - Accent1 6 4 2 7" xfId="49257" xr:uid="{00000000-0005-0000-0000-0000C4BF0000}"/>
    <cellStyle name="20% - Accent1 6 4 2 7 2" xfId="49258" xr:uid="{00000000-0005-0000-0000-0000C5BF0000}"/>
    <cellStyle name="20% - Accent1 6 4 2 8" xfId="49259" xr:uid="{00000000-0005-0000-0000-0000C6BF0000}"/>
    <cellStyle name="20% - Accent1 6 4 2 8 2" xfId="49260" xr:uid="{00000000-0005-0000-0000-0000C7BF0000}"/>
    <cellStyle name="20% - Accent1 6 4 2 9" xfId="49261" xr:uid="{00000000-0005-0000-0000-0000C8BF0000}"/>
    <cellStyle name="20% - Accent1 6 4 3" xfId="49262" xr:uid="{00000000-0005-0000-0000-0000C9BF0000}"/>
    <cellStyle name="20% - Accent1 6 4 3 2" xfId="49263" xr:uid="{00000000-0005-0000-0000-0000CABF0000}"/>
    <cellStyle name="20% - Accent1 6 4 3 2 2" xfId="49264" xr:uid="{00000000-0005-0000-0000-0000CBBF0000}"/>
    <cellStyle name="20% - Accent1 6 4 3 2 2 2" xfId="49265" xr:uid="{00000000-0005-0000-0000-0000CCBF0000}"/>
    <cellStyle name="20% - Accent1 6 4 3 2 2 2 2" xfId="49266" xr:uid="{00000000-0005-0000-0000-0000CDBF0000}"/>
    <cellStyle name="20% - Accent1 6 4 3 2 2 3" xfId="49267" xr:uid="{00000000-0005-0000-0000-0000CEBF0000}"/>
    <cellStyle name="20% - Accent1 6 4 3 2 3" xfId="49268" xr:uid="{00000000-0005-0000-0000-0000CFBF0000}"/>
    <cellStyle name="20% - Accent1 6 4 3 2 3 2" xfId="49269" xr:uid="{00000000-0005-0000-0000-0000D0BF0000}"/>
    <cellStyle name="20% - Accent1 6 4 3 2 4" xfId="49270" xr:uid="{00000000-0005-0000-0000-0000D1BF0000}"/>
    <cellStyle name="20% - Accent1 6 4 3 3" xfId="49271" xr:uid="{00000000-0005-0000-0000-0000D2BF0000}"/>
    <cellStyle name="20% - Accent1 6 4 3 3 2" xfId="49272" xr:uid="{00000000-0005-0000-0000-0000D3BF0000}"/>
    <cellStyle name="20% - Accent1 6 4 3 3 2 2" xfId="49273" xr:uid="{00000000-0005-0000-0000-0000D4BF0000}"/>
    <cellStyle name="20% - Accent1 6 4 3 3 2 2 2" xfId="49274" xr:uid="{00000000-0005-0000-0000-0000D5BF0000}"/>
    <cellStyle name="20% - Accent1 6 4 3 3 2 3" xfId="49275" xr:uid="{00000000-0005-0000-0000-0000D6BF0000}"/>
    <cellStyle name="20% - Accent1 6 4 3 3 3" xfId="49276" xr:uid="{00000000-0005-0000-0000-0000D7BF0000}"/>
    <cellStyle name="20% - Accent1 6 4 3 3 3 2" xfId="49277" xr:uid="{00000000-0005-0000-0000-0000D8BF0000}"/>
    <cellStyle name="20% - Accent1 6 4 3 3 4" xfId="49278" xr:uid="{00000000-0005-0000-0000-0000D9BF0000}"/>
    <cellStyle name="20% - Accent1 6 4 3 4" xfId="49279" xr:uid="{00000000-0005-0000-0000-0000DABF0000}"/>
    <cellStyle name="20% - Accent1 6 4 3 4 2" xfId="49280" xr:uid="{00000000-0005-0000-0000-0000DBBF0000}"/>
    <cellStyle name="20% - Accent1 6 4 3 4 2 2" xfId="49281" xr:uid="{00000000-0005-0000-0000-0000DCBF0000}"/>
    <cellStyle name="20% - Accent1 6 4 3 4 2 2 2" xfId="49282" xr:uid="{00000000-0005-0000-0000-0000DDBF0000}"/>
    <cellStyle name="20% - Accent1 6 4 3 4 2 3" xfId="49283" xr:uid="{00000000-0005-0000-0000-0000DEBF0000}"/>
    <cellStyle name="20% - Accent1 6 4 3 4 3" xfId="49284" xr:uid="{00000000-0005-0000-0000-0000DFBF0000}"/>
    <cellStyle name="20% - Accent1 6 4 3 4 3 2" xfId="49285" xr:uid="{00000000-0005-0000-0000-0000E0BF0000}"/>
    <cellStyle name="20% - Accent1 6 4 3 4 4" xfId="49286" xr:uid="{00000000-0005-0000-0000-0000E1BF0000}"/>
    <cellStyle name="20% - Accent1 6 4 3 5" xfId="49287" xr:uid="{00000000-0005-0000-0000-0000E2BF0000}"/>
    <cellStyle name="20% - Accent1 6 4 3 5 2" xfId="49288" xr:uid="{00000000-0005-0000-0000-0000E3BF0000}"/>
    <cellStyle name="20% - Accent1 6 4 3 5 2 2" xfId="49289" xr:uid="{00000000-0005-0000-0000-0000E4BF0000}"/>
    <cellStyle name="20% - Accent1 6 4 3 5 3" xfId="49290" xr:uid="{00000000-0005-0000-0000-0000E5BF0000}"/>
    <cellStyle name="20% - Accent1 6 4 3 6" xfId="49291" xr:uid="{00000000-0005-0000-0000-0000E6BF0000}"/>
    <cellStyle name="20% - Accent1 6 4 3 6 2" xfId="49292" xr:uid="{00000000-0005-0000-0000-0000E7BF0000}"/>
    <cellStyle name="20% - Accent1 6 4 3 6 2 2" xfId="49293" xr:uid="{00000000-0005-0000-0000-0000E8BF0000}"/>
    <cellStyle name="20% - Accent1 6 4 3 6 3" xfId="49294" xr:uid="{00000000-0005-0000-0000-0000E9BF0000}"/>
    <cellStyle name="20% - Accent1 6 4 3 7" xfId="49295" xr:uid="{00000000-0005-0000-0000-0000EABF0000}"/>
    <cellStyle name="20% - Accent1 6 4 3 7 2" xfId="49296" xr:uid="{00000000-0005-0000-0000-0000EBBF0000}"/>
    <cellStyle name="20% - Accent1 6 4 3 8" xfId="49297" xr:uid="{00000000-0005-0000-0000-0000ECBF0000}"/>
    <cellStyle name="20% - Accent1 6 4 3 8 2" xfId="49298" xr:uid="{00000000-0005-0000-0000-0000EDBF0000}"/>
    <cellStyle name="20% - Accent1 6 4 3 9" xfId="49299" xr:uid="{00000000-0005-0000-0000-0000EEBF0000}"/>
    <cellStyle name="20% - Accent1 6 4 4" xfId="49300" xr:uid="{00000000-0005-0000-0000-0000EFBF0000}"/>
    <cellStyle name="20% - Accent1 6 4 4 2" xfId="49301" xr:uid="{00000000-0005-0000-0000-0000F0BF0000}"/>
    <cellStyle name="20% - Accent1 6 4 4 2 2" xfId="49302" xr:uid="{00000000-0005-0000-0000-0000F1BF0000}"/>
    <cellStyle name="20% - Accent1 6 4 4 2 2 2" xfId="49303" xr:uid="{00000000-0005-0000-0000-0000F2BF0000}"/>
    <cellStyle name="20% - Accent1 6 4 4 2 3" xfId="49304" xr:uid="{00000000-0005-0000-0000-0000F3BF0000}"/>
    <cellStyle name="20% - Accent1 6 4 4 3" xfId="49305" xr:uid="{00000000-0005-0000-0000-0000F4BF0000}"/>
    <cellStyle name="20% - Accent1 6 4 4 3 2" xfId="49306" xr:uid="{00000000-0005-0000-0000-0000F5BF0000}"/>
    <cellStyle name="20% - Accent1 6 4 4 4" xfId="49307" xr:uid="{00000000-0005-0000-0000-0000F6BF0000}"/>
    <cellStyle name="20% - Accent1 6 4 5" xfId="49308" xr:uid="{00000000-0005-0000-0000-0000F7BF0000}"/>
    <cellStyle name="20% - Accent1 6 4 5 2" xfId="49309" xr:uid="{00000000-0005-0000-0000-0000F8BF0000}"/>
    <cellStyle name="20% - Accent1 6 4 5 2 2" xfId="49310" xr:uid="{00000000-0005-0000-0000-0000F9BF0000}"/>
    <cellStyle name="20% - Accent1 6 4 5 2 2 2" xfId="49311" xr:uid="{00000000-0005-0000-0000-0000FABF0000}"/>
    <cellStyle name="20% - Accent1 6 4 5 2 3" xfId="49312" xr:uid="{00000000-0005-0000-0000-0000FBBF0000}"/>
    <cellStyle name="20% - Accent1 6 4 5 3" xfId="49313" xr:uid="{00000000-0005-0000-0000-0000FCBF0000}"/>
    <cellStyle name="20% - Accent1 6 4 5 3 2" xfId="49314" xr:uid="{00000000-0005-0000-0000-0000FDBF0000}"/>
    <cellStyle name="20% - Accent1 6 4 5 4" xfId="49315" xr:uid="{00000000-0005-0000-0000-0000FEBF0000}"/>
    <cellStyle name="20% - Accent1 6 4 6" xfId="49316" xr:uid="{00000000-0005-0000-0000-0000FFBF0000}"/>
    <cellStyle name="20% - Accent1 6 4 6 2" xfId="49317" xr:uid="{00000000-0005-0000-0000-000000C00000}"/>
    <cellStyle name="20% - Accent1 6 4 6 2 2" xfId="49318" xr:uid="{00000000-0005-0000-0000-000001C00000}"/>
    <cellStyle name="20% - Accent1 6 4 6 2 2 2" xfId="49319" xr:uid="{00000000-0005-0000-0000-000002C00000}"/>
    <cellStyle name="20% - Accent1 6 4 6 2 3" xfId="49320" xr:uid="{00000000-0005-0000-0000-000003C00000}"/>
    <cellStyle name="20% - Accent1 6 4 6 3" xfId="49321" xr:uid="{00000000-0005-0000-0000-000004C00000}"/>
    <cellStyle name="20% - Accent1 6 4 6 3 2" xfId="49322" xr:uid="{00000000-0005-0000-0000-000005C00000}"/>
    <cellStyle name="20% - Accent1 6 4 6 4" xfId="49323" xr:uid="{00000000-0005-0000-0000-000006C00000}"/>
    <cellStyle name="20% - Accent1 6 4 7" xfId="49324" xr:uid="{00000000-0005-0000-0000-000007C00000}"/>
    <cellStyle name="20% - Accent1 6 4 7 2" xfId="49325" xr:uid="{00000000-0005-0000-0000-000008C00000}"/>
    <cellStyle name="20% - Accent1 6 4 7 2 2" xfId="49326" xr:uid="{00000000-0005-0000-0000-000009C00000}"/>
    <cellStyle name="20% - Accent1 6 4 7 3" xfId="49327" xr:uid="{00000000-0005-0000-0000-00000AC00000}"/>
    <cellStyle name="20% - Accent1 6 4 8" xfId="49328" xr:uid="{00000000-0005-0000-0000-00000BC00000}"/>
    <cellStyle name="20% - Accent1 6 4 8 2" xfId="49329" xr:uid="{00000000-0005-0000-0000-00000CC00000}"/>
    <cellStyle name="20% - Accent1 6 4 8 2 2" xfId="49330" xr:uid="{00000000-0005-0000-0000-00000DC00000}"/>
    <cellStyle name="20% - Accent1 6 4 8 3" xfId="49331" xr:uid="{00000000-0005-0000-0000-00000EC00000}"/>
    <cellStyle name="20% - Accent1 6 4 9" xfId="49332" xr:uid="{00000000-0005-0000-0000-00000FC00000}"/>
    <cellStyle name="20% - Accent1 6 4 9 2" xfId="49333" xr:uid="{00000000-0005-0000-0000-000010C00000}"/>
    <cellStyle name="20% - Accent1 6 5" xfId="49334" xr:uid="{00000000-0005-0000-0000-000011C00000}"/>
    <cellStyle name="20% - Accent1 6 5 10" xfId="49335" xr:uid="{00000000-0005-0000-0000-000012C00000}"/>
    <cellStyle name="20% - Accent1 6 5 10 2" xfId="49336" xr:uid="{00000000-0005-0000-0000-000013C00000}"/>
    <cellStyle name="20% - Accent1 6 5 11" xfId="49337" xr:uid="{00000000-0005-0000-0000-000014C00000}"/>
    <cellStyle name="20% - Accent1 6 5 2" xfId="49338" xr:uid="{00000000-0005-0000-0000-000015C00000}"/>
    <cellStyle name="20% - Accent1 6 5 2 2" xfId="49339" xr:uid="{00000000-0005-0000-0000-000016C00000}"/>
    <cellStyle name="20% - Accent1 6 5 2 2 2" xfId="49340" xr:uid="{00000000-0005-0000-0000-000017C00000}"/>
    <cellStyle name="20% - Accent1 6 5 2 2 2 2" xfId="49341" xr:uid="{00000000-0005-0000-0000-000018C00000}"/>
    <cellStyle name="20% - Accent1 6 5 2 2 2 2 2" xfId="49342" xr:uid="{00000000-0005-0000-0000-000019C00000}"/>
    <cellStyle name="20% - Accent1 6 5 2 2 2 3" xfId="49343" xr:uid="{00000000-0005-0000-0000-00001AC00000}"/>
    <cellStyle name="20% - Accent1 6 5 2 2 3" xfId="49344" xr:uid="{00000000-0005-0000-0000-00001BC00000}"/>
    <cellStyle name="20% - Accent1 6 5 2 2 3 2" xfId="49345" xr:uid="{00000000-0005-0000-0000-00001CC00000}"/>
    <cellStyle name="20% - Accent1 6 5 2 2 4" xfId="49346" xr:uid="{00000000-0005-0000-0000-00001DC00000}"/>
    <cellStyle name="20% - Accent1 6 5 2 3" xfId="49347" xr:uid="{00000000-0005-0000-0000-00001EC00000}"/>
    <cellStyle name="20% - Accent1 6 5 2 3 2" xfId="49348" xr:uid="{00000000-0005-0000-0000-00001FC00000}"/>
    <cellStyle name="20% - Accent1 6 5 2 3 2 2" xfId="49349" xr:uid="{00000000-0005-0000-0000-000020C00000}"/>
    <cellStyle name="20% - Accent1 6 5 2 3 2 2 2" xfId="49350" xr:uid="{00000000-0005-0000-0000-000021C00000}"/>
    <cellStyle name="20% - Accent1 6 5 2 3 2 3" xfId="49351" xr:uid="{00000000-0005-0000-0000-000022C00000}"/>
    <cellStyle name="20% - Accent1 6 5 2 3 3" xfId="49352" xr:uid="{00000000-0005-0000-0000-000023C00000}"/>
    <cellStyle name="20% - Accent1 6 5 2 3 3 2" xfId="49353" xr:uid="{00000000-0005-0000-0000-000024C00000}"/>
    <cellStyle name="20% - Accent1 6 5 2 3 4" xfId="49354" xr:uid="{00000000-0005-0000-0000-000025C00000}"/>
    <cellStyle name="20% - Accent1 6 5 2 4" xfId="49355" xr:uid="{00000000-0005-0000-0000-000026C00000}"/>
    <cellStyle name="20% - Accent1 6 5 2 4 2" xfId="49356" xr:uid="{00000000-0005-0000-0000-000027C00000}"/>
    <cellStyle name="20% - Accent1 6 5 2 4 2 2" xfId="49357" xr:uid="{00000000-0005-0000-0000-000028C00000}"/>
    <cellStyle name="20% - Accent1 6 5 2 4 2 2 2" xfId="49358" xr:uid="{00000000-0005-0000-0000-000029C00000}"/>
    <cellStyle name="20% - Accent1 6 5 2 4 2 3" xfId="49359" xr:uid="{00000000-0005-0000-0000-00002AC00000}"/>
    <cellStyle name="20% - Accent1 6 5 2 4 3" xfId="49360" xr:uid="{00000000-0005-0000-0000-00002BC00000}"/>
    <cellStyle name="20% - Accent1 6 5 2 4 3 2" xfId="49361" xr:uid="{00000000-0005-0000-0000-00002CC00000}"/>
    <cellStyle name="20% - Accent1 6 5 2 4 4" xfId="49362" xr:uid="{00000000-0005-0000-0000-00002DC00000}"/>
    <cellStyle name="20% - Accent1 6 5 2 5" xfId="49363" xr:uid="{00000000-0005-0000-0000-00002EC00000}"/>
    <cellStyle name="20% - Accent1 6 5 2 5 2" xfId="49364" xr:uid="{00000000-0005-0000-0000-00002FC00000}"/>
    <cellStyle name="20% - Accent1 6 5 2 5 2 2" xfId="49365" xr:uid="{00000000-0005-0000-0000-000030C00000}"/>
    <cellStyle name="20% - Accent1 6 5 2 5 3" xfId="49366" xr:uid="{00000000-0005-0000-0000-000031C00000}"/>
    <cellStyle name="20% - Accent1 6 5 2 6" xfId="49367" xr:uid="{00000000-0005-0000-0000-000032C00000}"/>
    <cellStyle name="20% - Accent1 6 5 2 6 2" xfId="49368" xr:uid="{00000000-0005-0000-0000-000033C00000}"/>
    <cellStyle name="20% - Accent1 6 5 2 6 2 2" xfId="49369" xr:uid="{00000000-0005-0000-0000-000034C00000}"/>
    <cellStyle name="20% - Accent1 6 5 2 6 3" xfId="49370" xr:uid="{00000000-0005-0000-0000-000035C00000}"/>
    <cellStyle name="20% - Accent1 6 5 2 7" xfId="49371" xr:uid="{00000000-0005-0000-0000-000036C00000}"/>
    <cellStyle name="20% - Accent1 6 5 2 7 2" xfId="49372" xr:uid="{00000000-0005-0000-0000-000037C00000}"/>
    <cellStyle name="20% - Accent1 6 5 2 8" xfId="49373" xr:uid="{00000000-0005-0000-0000-000038C00000}"/>
    <cellStyle name="20% - Accent1 6 5 2 8 2" xfId="49374" xr:uid="{00000000-0005-0000-0000-000039C00000}"/>
    <cellStyle name="20% - Accent1 6 5 2 9" xfId="49375" xr:uid="{00000000-0005-0000-0000-00003AC00000}"/>
    <cellStyle name="20% - Accent1 6 5 3" xfId="49376" xr:uid="{00000000-0005-0000-0000-00003BC00000}"/>
    <cellStyle name="20% - Accent1 6 5 3 2" xfId="49377" xr:uid="{00000000-0005-0000-0000-00003CC00000}"/>
    <cellStyle name="20% - Accent1 6 5 3 2 2" xfId="49378" xr:uid="{00000000-0005-0000-0000-00003DC00000}"/>
    <cellStyle name="20% - Accent1 6 5 3 2 2 2" xfId="49379" xr:uid="{00000000-0005-0000-0000-00003EC00000}"/>
    <cellStyle name="20% - Accent1 6 5 3 2 2 2 2" xfId="49380" xr:uid="{00000000-0005-0000-0000-00003FC00000}"/>
    <cellStyle name="20% - Accent1 6 5 3 2 2 3" xfId="49381" xr:uid="{00000000-0005-0000-0000-000040C00000}"/>
    <cellStyle name="20% - Accent1 6 5 3 2 3" xfId="49382" xr:uid="{00000000-0005-0000-0000-000041C00000}"/>
    <cellStyle name="20% - Accent1 6 5 3 2 3 2" xfId="49383" xr:uid="{00000000-0005-0000-0000-000042C00000}"/>
    <cellStyle name="20% - Accent1 6 5 3 2 4" xfId="49384" xr:uid="{00000000-0005-0000-0000-000043C00000}"/>
    <cellStyle name="20% - Accent1 6 5 3 3" xfId="49385" xr:uid="{00000000-0005-0000-0000-000044C00000}"/>
    <cellStyle name="20% - Accent1 6 5 3 3 2" xfId="49386" xr:uid="{00000000-0005-0000-0000-000045C00000}"/>
    <cellStyle name="20% - Accent1 6 5 3 3 2 2" xfId="49387" xr:uid="{00000000-0005-0000-0000-000046C00000}"/>
    <cellStyle name="20% - Accent1 6 5 3 3 2 2 2" xfId="49388" xr:uid="{00000000-0005-0000-0000-000047C00000}"/>
    <cellStyle name="20% - Accent1 6 5 3 3 2 3" xfId="49389" xr:uid="{00000000-0005-0000-0000-000048C00000}"/>
    <cellStyle name="20% - Accent1 6 5 3 3 3" xfId="49390" xr:uid="{00000000-0005-0000-0000-000049C00000}"/>
    <cellStyle name="20% - Accent1 6 5 3 3 3 2" xfId="49391" xr:uid="{00000000-0005-0000-0000-00004AC00000}"/>
    <cellStyle name="20% - Accent1 6 5 3 3 4" xfId="49392" xr:uid="{00000000-0005-0000-0000-00004BC00000}"/>
    <cellStyle name="20% - Accent1 6 5 3 4" xfId="49393" xr:uid="{00000000-0005-0000-0000-00004CC00000}"/>
    <cellStyle name="20% - Accent1 6 5 3 4 2" xfId="49394" xr:uid="{00000000-0005-0000-0000-00004DC00000}"/>
    <cellStyle name="20% - Accent1 6 5 3 4 2 2" xfId="49395" xr:uid="{00000000-0005-0000-0000-00004EC00000}"/>
    <cellStyle name="20% - Accent1 6 5 3 4 2 2 2" xfId="49396" xr:uid="{00000000-0005-0000-0000-00004FC00000}"/>
    <cellStyle name="20% - Accent1 6 5 3 4 2 3" xfId="49397" xr:uid="{00000000-0005-0000-0000-000050C00000}"/>
    <cellStyle name="20% - Accent1 6 5 3 4 3" xfId="49398" xr:uid="{00000000-0005-0000-0000-000051C00000}"/>
    <cellStyle name="20% - Accent1 6 5 3 4 3 2" xfId="49399" xr:uid="{00000000-0005-0000-0000-000052C00000}"/>
    <cellStyle name="20% - Accent1 6 5 3 4 4" xfId="49400" xr:uid="{00000000-0005-0000-0000-000053C00000}"/>
    <cellStyle name="20% - Accent1 6 5 3 5" xfId="49401" xr:uid="{00000000-0005-0000-0000-000054C00000}"/>
    <cellStyle name="20% - Accent1 6 5 3 5 2" xfId="49402" xr:uid="{00000000-0005-0000-0000-000055C00000}"/>
    <cellStyle name="20% - Accent1 6 5 3 5 2 2" xfId="49403" xr:uid="{00000000-0005-0000-0000-000056C00000}"/>
    <cellStyle name="20% - Accent1 6 5 3 5 3" xfId="49404" xr:uid="{00000000-0005-0000-0000-000057C00000}"/>
    <cellStyle name="20% - Accent1 6 5 3 6" xfId="49405" xr:uid="{00000000-0005-0000-0000-000058C00000}"/>
    <cellStyle name="20% - Accent1 6 5 3 6 2" xfId="49406" xr:uid="{00000000-0005-0000-0000-000059C00000}"/>
    <cellStyle name="20% - Accent1 6 5 3 6 2 2" xfId="49407" xr:uid="{00000000-0005-0000-0000-00005AC00000}"/>
    <cellStyle name="20% - Accent1 6 5 3 6 3" xfId="49408" xr:uid="{00000000-0005-0000-0000-00005BC00000}"/>
    <cellStyle name="20% - Accent1 6 5 3 7" xfId="49409" xr:uid="{00000000-0005-0000-0000-00005CC00000}"/>
    <cellStyle name="20% - Accent1 6 5 3 7 2" xfId="49410" xr:uid="{00000000-0005-0000-0000-00005DC00000}"/>
    <cellStyle name="20% - Accent1 6 5 3 8" xfId="49411" xr:uid="{00000000-0005-0000-0000-00005EC00000}"/>
    <cellStyle name="20% - Accent1 6 5 3 8 2" xfId="49412" xr:uid="{00000000-0005-0000-0000-00005FC00000}"/>
    <cellStyle name="20% - Accent1 6 5 3 9" xfId="49413" xr:uid="{00000000-0005-0000-0000-000060C00000}"/>
    <cellStyle name="20% - Accent1 6 5 4" xfId="49414" xr:uid="{00000000-0005-0000-0000-000061C00000}"/>
    <cellStyle name="20% - Accent1 6 5 4 2" xfId="49415" xr:uid="{00000000-0005-0000-0000-000062C00000}"/>
    <cellStyle name="20% - Accent1 6 5 4 2 2" xfId="49416" xr:uid="{00000000-0005-0000-0000-000063C00000}"/>
    <cellStyle name="20% - Accent1 6 5 4 2 2 2" xfId="49417" xr:uid="{00000000-0005-0000-0000-000064C00000}"/>
    <cellStyle name="20% - Accent1 6 5 4 2 3" xfId="49418" xr:uid="{00000000-0005-0000-0000-000065C00000}"/>
    <cellStyle name="20% - Accent1 6 5 4 3" xfId="49419" xr:uid="{00000000-0005-0000-0000-000066C00000}"/>
    <cellStyle name="20% - Accent1 6 5 4 3 2" xfId="49420" xr:uid="{00000000-0005-0000-0000-000067C00000}"/>
    <cellStyle name="20% - Accent1 6 5 4 4" xfId="49421" xr:uid="{00000000-0005-0000-0000-000068C00000}"/>
    <cellStyle name="20% - Accent1 6 5 5" xfId="49422" xr:uid="{00000000-0005-0000-0000-000069C00000}"/>
    <cellStyle name="20% - Accent1 6 5 5 2" xfId="49423" xr:uid="{00000000-0005-0000-0000-00006AC00000}"/>
    <cellStyle name="20% - Accent1 6 5 5 2 2" xfId="49424" xr:uid="{00000000-0005-0000-0000-00006BC00000}"/>
    <cellStyle name="20% - Accent1 6 5 5 2 2 2" xfId="49425" xr:uid="{00000000-0005-0000-0000-00006CC00000}"/>
    <cellStyle name="20% - Accent1 6 5 5 2 3" xfId="49426" xr:uid="{00000000-0005-0000-0000-00006DC00000}"/>
    <cellStyle name="20% - Accent1 6 5 5 3" xfId="49427" xr:uid="{00000000-0005-0000-0000-00006EC00000}"/>
    <cellStyle name="20% - Accent1 6 5 5 3 2" xfId="49428" xr:uid="{00000000-0005-0000-0000-00006FC00000}"/>
    <cellStyle name="20% - Accent1 6 5 5 4" xfId="49429" xr:uid="{00000000-0005-0000-0000-000070C00000}"/>
    <cellStyle name="20% - Accent1 6 5 6" xfId="49430" xr:uid="{00000000-0005-0000-0000-000071C00000}"/>
    <cellStyle name="20% - Accent1 6 5 6 2" xfId="49431" xr:uid="{00000000-0005-0000-0000-000072C00000}"/>
    <cellStyle name="20% - Accent1 6 5 6 2 2" xfId="49432" xr:uid="{00000000-0005-0000-0000-000073C00000}"/>
    <cellStyle name="20% - Accent1 6 5 6 2 2 2" xfId="49433" xr:uid="{00000000-0005-0000-0000-000074C00000}"/>
    <cellStyle name="20% - Accent1 6 5 6 2 3" xfId="49434" xr:uid="{00000000-0005-0000-0000-000075C00000}"/>
    <cellStyle name="20% - Accent1 6 5 6 3" xfId="49435" xr:uid="{00000000-0005-0000-0000-000076C00000}"/>
    <cellStyle name="20% - Accent1 6 5 6 3 2" xfId="49436" xr:uid="{00000000-0005-0000-0000-000077C00000}"/>
    <cellStyle name="20% - Accent1 6 5 6 4" xfId="49437" xr:uid="{00000000-0005-0000-0000-000078C00000}"/>
    <cellStyle name="20% - Accent1 6 5 7" xfId="49438" xr:uid="{00000000-0005-0000-0000-000079C00000}"/>
    <cellStyle name="20% - Accent1 6 5 7 2" xfId="49439" xr:uid="{00000000-0005-0000-0000-00007AC00000}"/>
    <cellStyle name="20% - Accent1 6 5 7 2 2" xfId="49440" xr:uid="{00000000-0005-0000-0000-00007BC00000}"/>
    <cellStyle name="20% - Accent1 6 5 7 3" xfId="49441" xr:uid="{00000000-0005-0000-0000-00007CC00000}"/>
    <cellStyle name="20% - Accent1 6 5 8" xfId="49442" xr:uid="{00000000-0005-0000-0000-00007DC00000}"/>
    <cellStyle name="20% - Accent1 6 5 8 2" xfId="49443" xr:uid="{00000000-0005-0000-0000-00007EC00000}"/>
    <cellStyle name="20% - Accent1 6 5 8 2 2" xfId="49444" xr:uid="{00000000-0005-0000-0000-00007FC00000}"/>
    <cellStyle name="20% - Accent1 6 5 8 3" xfId="49445" xr:uid="{00000000-0005-0000-0000-000080C00000}"/>
    <cellStyle name="20% - Accent1 6 5 9" xfId="49446" xr:uid="{00000000-0005-0000-0000-000081C00000}"/>
    <cellStyle name="20% - Accent1 6 5 9 2" xfId="49447" xr:uid="{00000000-0005-0000-0000-000082C00000}"/>
    <cellStyle name="20% - Accent1 6 6" xfId="49448" xr:uid="{00000000-0005-0000-0000-000083C00000}"/>
    <cellStyle name="20% - Accent1 6 6 10" xfId="49449" xr:uid="{00000000-0005-0000-0000-000084C00000}"/>
    <cellStyle name="20% - Accent1 6 6 10 2" xfId="49450" xr:uid="{00000000-0005-0000-0000-000085C00000}"/>
    <cellStyle name="20% - Accent1 6 6 11" xfId="49451" xr:uid="{00000000-0005-0000-0000-000086C00000}"/>
    <cellStyle name="20% - Accent1 6 6 2" xfId="49452" xr:uid="{00000000-0005-0000-0000-000087C00000}"/>
    <cellStyle name="20% - Accent1 6 6 2 2" xfId="49453" xr:uid="{00000000-0005-0000-0000-000088C00000}"/>
    <cellStyle name="20% - Accent1 6 6 2 2 2" xfId="49454" xr:uid="{00000000-0005-0000-0000-000089C00000}"/>
    <cellStyle name="20% - Accent1 6 6 2 2 2 2" xfId="49455" xr:uid="{00000000-0005-0000-0000-00008AC00000}"/>
    <cellStyle name="20% - Accent1 6 6 2 2 2 2 2" xfId="49456" xr:uid="{00000000-0005-0000-0000-00008BC00000}"/>
    <cellStyle name="20% - Accent1 6 6 2 2 2 3" xfId="49457" xr:uid="{00000000-0005-0000-0000-00008CC00000}"/>
    <cellStyle name="20% - Accent1 6 6 2 2 3" xfId="49458" xr:uid="{00000000-0005-0000-0000-00008DC00000}"/>
    <cellStyle name="20% - Accent1 6 6 2 2 3 2" xfId="49459" xr:uid="{00000000-0005-0000-0000-00008EC00000}"/>
    <cellStyle name="20% - Accent1 6 6 2 2 4" xfId="49460" xr:uid="{00000000-0005-0000-0000-00008FC00000}"/>
    <cellStyle name="20% - Accent1 6 6 2 3" xfId="49461" xr:uid="{00000000-0005-0000-0000-000090C00000}"/>
    <cellStyle name="20% - Accent1 6 6 2 3 2" xfId="49462" xr:uid="{00000000-0005-0000-0000-000091C00000}"/>
    <cellStyle name="20% - Accent1 6 6 2 3 2 2" xfId="49463" xr:uid="{00000000-0005-0000-0000-000092C00000}"/>
    <cellStyle name="20% - Accent1 6 6 2 3 2 2 2" xfId="49464" xr:uid="{00000000-0005-0000-0000-000093C00000}"/>
    <cellStyle name="20% - Accent1 6 6 2 3 2 3" xfId="49465" xr:uid="{00000000-0005-0000-0000-000094C00000}"/>
    <cellStyle name="20% - Accent1 6 6 2 3 3" xfId="49466" xr:uid="{00000000-0005-0000-0000-000095C00000}"/>
    <cellStyle name="20% - Accent1 6 6 2 3 3 2" xfId="49467" xr:uid="{00000000-0005-0000-0000-000096C00000}"/>
    <cellStyle name="20% - Accent1 6 6 2 3 4" xfId="49468" xr:uid="{00000000-0005-0000-0000-000097C00000}"/>
    <cellStyle name="20% - Accent1 6 6 2 4" xfId="49469" xr:uid="{00000000-0005-0000-0000-000098C00000}"/>
    <cellStyle name="20% - Accent1 6 6 2 4 2" xfId="49470" xr:uid="{00000000-0005-0000-0000-000099C00000}"/>
    <cellStyle name="20% - Accent1 6 6 2 4 2 2" xfId="49471" xr:uid="{00000000-0005-0000-0000-00009AC00000}"/>
    <cellStyle name="20% - Accent1 6 6 2 4 2 2 2" xfId="49472" xr:uid="{00000000-0005-0000-0000-00009BC00000}"/>
    <cellStyle name="20% - Accent1 6 6 2 4 2 3" xfId="49473" xr:uid="{00000000-0005-0000-0000-00009CC00000}"/>
    <cellStyle name="20% - Accent1 6 6 2 4 3" xfId="49474" xr:uid="{00000000-0005-0000-0000-00009DC00000}"/>
    <cellStyle name="20% - Accent1 6 6 2 4 3 2" xfId="49475" xr:uid="{00000000-0005-0000-0000-00009EC00000}"/>
    <cellStyle name="20% - Accent1 6 6 2 4 4" xfId="49476" xr:uid="{00000000-0005-0000-0000-00009FC00000}"/>
    <cellStyle name="20% - Accent1 6 6 2 5" xfId="49477" xr:uid="{00000000-0005-0000-0000-0000A0C00000}"/>
    <cellStyle name="20% - Accent1 6 6 2 5 2" xfId="49478" xr:uid="{00000000-0005-0000-0000-0000A1C00000}"/>
    <cellStyle name="20% - Accent1 6 6 2 5 2 2" xfId="49479" xr:uid="{00000000-0005-0000-0000-0000A2C00000}"/>
    <cellStyle name="20% - Accent1 6 6 2 5 3" xfId="49480" xr:uid="{00000000-0005-0000-0000-0000A3C00000}"/>
    <cellStyle name="20% - Accent1 6 6 2 6" xfId="49481" xr:uid="{00000000-0005-0000-0000-0000A4C00000}"/>
    <cellStyle name="20% - Accent1 6 6 2 6 2" xfId="49482" xr:uid="{00000000-0005-0000-0000-0000A5C00000}"/>
    <cellStyle name="20% - Accent1 6 6 2 6 2 2" xfId="49483" xr:uid="{00000000-0005-0000-0000-0000A6C00000}"/>
    <cellStyle name="20% - Accent1 6 6 2 6 3" xfId="49484" xr:uid="{00000000-0005-0000-0000-0000A7C00000}"/>
    <cellStyle name="20% - Accent1 6 6 2 7" xfId="49485" xr:uid="{00000000-0005-0000-0000-0000A8C00000}"/>
    <cellStyle name="20% - Accent1 6 6 2 7 2" xfId="49486" xr:uid="{00000000-0005-0000-0000-0000A9C00000}"/>
    <cellStyle name="20% - Accent1 6 6 2 8" xfId="49487" xr:uid="{00000000-0005-0000-0000-0000AAC00000}"/>
    <cellStyle name="20% - Accent1 6 6 2 8 2" xfId="49488" xr:uid="{00000000-0005-0000-0000-0000ABC00000}"/>
    <cellStyle name="20% - Accent1 6 6 2 9" xfId="49489" xr:uid="{00000000-0005-0000-0000-0000ACC00000}"/>
    <cellStyle name="20% - Accent1 6 6 3" xfId="49490" xr:uid="{00000000-0005-0000-0000-0000ADC00000}"/>
    <cellStyle name="20% - Accent1 6 6 3 2" xfId="49491" xr:uid="{00000000-0005-0000-0000-0000AEC00000}"/>
    <cellStyle name="20% - Accent1 6 6 3 2 2" xfId="49492" xr:uid="{00000000-0005-0000-0000-0000AFC00000}"/>
    <cellStyle name="20% - Accent1 6 6 3 2 2 2" xfId="49493" xr:uid="{00000000-0005-0000-0000-0000B0C00000}"/>
    <cellStyle name="20% - Accent1 6 6 3 2 2 2 2" xfId="49494" xr:uid="{00000000-0005-0000-0000-0000B1C00000}"/>
    <cellStyle name="20% - Accent1 6 6 3 2 2 3" xfId="49495" xr:uid="{00000000-0005-0000-0000-0000B2C00000}"/>
    <cellStyle name="20% - Accent1 6 6 3 2 3" xfId="49496" xr:uid="{00000000-0005-0000-0000-0000B3C00000}"/>
    <cellStyle name="20% - Accent1 6 6 3 2 3 2" xfId="49497" xr:uid="{00000000-0005-0000-0000-0000B4C00000}"/>
    <cellStyle name="20% - Accent1 6 6 3 2 4" xfId="49498" xr:uid="{00000000-0005-0000-0000-0000B5C00000}"/>
    <cellStyle name="20% - Accent1 6 6 3 3" xfId="49499" xr:uid="{00000000-0005-0000-0000-0000B6C00000}"/>
    <cellStyle name="20% - Accent1 6 6 3 3 2" xfId="49500" xr:uid="{00000000-0005-0000-0000-0000B7C00000}"/>
    <cellStyle name="20% - Accent1 6 6 3 3 2 2" xfId="49501" xr:uid="{00000000-0005-0000-0000-0000B8C00000}"/>
    <cellStyle name="20% - Accent1 6 6 3 3 2 2 2" xfId="49502" xr:uid="{00000000-0005-0000-0000-0000B9C00000}"/>
    <cellStyle name="20% - Accent1 6 6 3 3 2 3" xfId="49503" xr:uid="{00000000-0005-0000-0000-0000BAC00000}"/>
    <cellStyle name="20% - Accent1 6 6 3 3 3" xfId="49504" xr:uid="{00000000-0005-0000-0000-0000BBC00000}"/>
    <cellStyle name="20% - Accent1 6 6 3 3 3 2" xfId="49505" xr:uid="{00000000-0005-0000-0000-0000BCC00000}"/>
    <cellStyle name="20% - Accent1 6 6 3 3 4" xfId="49506" xr:uid="{00000000-0005-0000-0000-0000BDC00000}"/>
    <cellStyle name="20% - Accent1 6 6 3 4" xfId="49507" xr:uid="{00000000-0005-0000-0000-0000BEC00000}"/>
    <cellStyle name="20% - Accent1 6 6 3 4 2" xfId="49508" xr:uid="{00000000-0005-0000-0000-0000BFC00000}"/>
    <cellStyle name="20% - Accent1 6 6 3 4 2 2" xfId="49509" xr:uid="{00000000-0005-0000-0000-0000C0C00000}"/>
    <cellStyle name="20% - Accent1 6 6 3 4 2 2 2" xfId="49510" xr:uid="{00000000-0005-0000-0000-0000C1C00000}"/>
    <cellStyle name="20% - Accent1 6 6 3 4 2 3" xfId="49511" xr:uid="{00000000-0005-0000-0000-0000C2C00000}"/>
    <cellStyle name="20% - Accent1 6 6 3 4 3" xfId="49512" xr:uid="{00000000-0005-0000-0000-0000C3C00000}"/>
    <cellStyle name="20% - Accent1 6 6 3 4 3 2" xfId="49513" xr:uid="{00000000-0005-0000-0000-0000C4C00000}"/>
    <cellStyle name="20% - Accent1 6 6 3 4 4" xfId="49514" xr:uid="{00000000-0005-0000-0000-0000C5C00000}"/>
    <cellStyle name="20% - Accent1 6 6 3 5" xfId="49515" xr:uid="{00000000-0005-0000-0000-0000C6C00000}"/>
    <cellStyle name="20% - Accent1 6 6 3 5 2" xfId="49516" xr:uid="{00000000-0005-0000-0000-0000C7C00000}"/>
    <cellStyle name="20% - Accent1 6 6 3 5 2 2" xfId="49517" xr:uid="{00000000-0005-0000-0000-0000C8C00000}"/>
    <cellStyle name="20% - Accent1 6 6 3 5 3" xfId="49518" xr:uid="{00000000-0005-0000-0000-0000C9C00000}"/>
    <cellStyle name="20% - Accent1 6 6 3 6" xfId="49519" xr:uid="{00000000-0005-0000-0000-0000CAC00000}"/>
    <cellStyle name="20% - Accent1 6 6 3 6 2" xfId="49520" xr:uid="{00000000-0005-0000-0000-0000CBC00000}"/>
    <cellStyle name="20% - Accent1 6 6 3 6 2 2" xfId="49521" xr:uid="{00000000-0005-0000-0000-0000CCC00000}"/>
    <cellStyle name="20% - Accent1 6 6 3 6 3" xfId="49522" xr:uid="{00000000-0005-0000-0000-0000CDC00000}"/>
    <cellStyle name="20% - Accent1 6 6 3 7" xfId="49523" xr:uid="{00000000-0005-0000-0000-0000CEC00000}"/>
    <cellStyle name="20% - Accent1 6 6 3 7 2" xfId="49524" xr:uid="{00000000-0005-0000-0000-0000CFC00000}"/>
    <cellStyle name="20% - Accent1 6 6 3 8" xfId="49525" xr:uid="{00000000-0005-0000-0000-0000D0C00000}"/>
    <cellStyle name="20% - Accent1 6 6 3 8 2" xfId="49526" xr:uid="{00000000-0005-0000-0000-0000D1C00000}"/>
    <cellStyle name="20% - Accent1 6 6 3 9" xfId="49527" xr:uid="{00000000-0005-0000-0000-0000D2C00000}"/>
    <cellStyle name="20% - Accent1 6 6 4" xfId="49528" xr:uid="{00000000-0005-0000-0000-0000D3C00000}"/>
    <cellStyle name="20% - Accent1 6 6 4 2" xfId="49529" xr:uid="{00000000-0005-0000-0000-0000D4C00000}"/>
    <cellStyle name="20% - Accent1 6 6 4 2 2" xfId="49530" xr:uid="{00000000-0005-0000-0000-0000D5C00000}"/>
    <cellStyle name="20% - Accent1 6 6 4 2 2 2" xfId="49531" xr:uid="{00000000-0005-0000-0000-0000D6C00000}"/>
    <cellStyle name="20% - Accent1 6 6 4 2 3" xfId="49532" xr:uid="{00000000-0005-0000-0000-0000D7C00000}"/>
    <cellStyle name="20% - Accent1 6 6 4 3" xfId="49533" xr:uid="{00000000-0005-0000-0000-0000D8C00000}"/>
    <cellStyle name="20% - Accent1 6 6 4 3 2" xfId="49534" xr:uid="{00000000-0005-0000-0000-0000D9C00000}"/>
    <cellStyle name="20% - Accent1 6 6 4 4" xfId="49535" xr:uid="{00000000-0005-0000-0000-0000DAC00000}"/>
    <cellStyle name="20% - Accent1 6 6 5" xfId="49536" xr:uid="{00000000-0005-0000-0000-0000DBC00000}"/>
    <cellStyle name="20% - Accent1 6 6 5 2" xfId="49537" xr:uid="{00000000-0005-0000-0000-0000DCC00000}"/>
    <cellStyle name="20% - Accent1 6 6 5 2 2" xfId="49538" xr:uid="{00000000-0005-0000-0000-0000DDC00000}"/>
    <cellStyle name="20% - Accent1 6 6 5 2 2 2" xfId="49539" xr:uid="{00000000-0005-0000-0000-0000DEC00000}"/>
    <cellStyle name="20% - Accent1 6 6 5 2 3" xfId="49540" xr:uid="{00000000-0005-0000-0000-0000DFC00000}"/>
    <cellStyle name="20% - Accent1 6 6 5 3" xfId="49541" xr:uid="{00000000-0005-0000-0000-0000E0C00000}"/>
    <cellStyle name="20% - Accent1 6 6 5 3 2" xfId="49542" xr:uid="{00000000-0005-0000-0000-0000E1C00000}"/>
    <cellStyle name="20% - Accent1 6 6 5 4" xfId="49543" xr:uid="{00000000-0005-0000-0000-0000E2C00000}"/>
    <cellStyle name="20% - Accent1 6 6 6" xfId="49544" xr:uid="{00000000-0005-0000-0000-0000E3C00000}"/>
    <cellStyle name="20% - Accent1 6 6 6 2" xfId="49545" xr:uid="{00000000-0005-0000-0000-0000E4C00000}"/>
    <cellStyle name="20% - Accent1 6 6 6 2 2" xfId="49546" xr:uid="{00000000-0005-0000-0000-0000E5C00000}"/>
    <cellStyle name="20% - Accent1 6 6 6 2 2 2" xfId="49547" xr:uid="{00000000-0005-0000-0000-0000E6C00000}"/>
    <cellStyle name="20% - Accent1 6 6 6 2 3" xfId="49548" xr:uid="{00000000-0005-0000-0000-0000E7C00000}"/>
    <cellStyle name="20% - Accent1 6 6 6 3" xfId="49549" xr:uid="{00000000-0005-0000-0000-0000E8C00000}"/>
    <cellStyle name="20% - Accent1 6 6 6 3 2" xfId="49550" xr:uid="{00000000-0005-0000-0000-0000E9C00000}"/>
    <cellStyle name="20% - Accent1 6 6 6 4" xfId="49551" xr:uid="{00000000-0005-0000-0000-0000EAC00000}"/>
    <cellStyle name="20% - Accent1 6 6 7" xfId="49552" xr:uid="{00000000-0005-0000-0000-0000EBC00000}"/>
    <cellStyle name="20% - Accent1 6 6 7 2" xfId="49553" xr:uid="{00000000-0005-0000-0000-0000ECC00000}"/>
    <cellStyle name="20% - Accent1 6 6 7 2 2" xfId="49554" xr:uid="{00000000-0005-0000-0000-0000EDC00000}"/>
    <cellStyle name="20% - Accent1 6 6 7 3" xfId="49555" xr:uid="{00000000-0005-0000-0000-0000EEC00000}"/>
    <cellStyle name="20% - Accent1 6 6 8" xfId="49556" xr:uid="{00000000-0005-0000-0000-0000EFC00000}"/>
    <cellStyle name="20% - Accent1 6 6 8 2" xfId="49557" xr:uid="{00000000-0005-0000-0000-0000F0C00000}"/>
    <cellStyle name="20% - Accent1 6 6 8 2 2" xfId="49558" xr:uid="{00000000-0005-0000-0000-0000F1C00000}"/>
    <cellStyle name="20% - Accent1 6 6 8 3" xfId="49559" xr:uid="{00000000-0005-0000-0000-0000F2C00000}"/>
    <cellStyle name="20% - Accent1 6 6 9" xfId="49560" xr:uid="{00000000-0005-0000-0000-0000F3C00000}"/>
    <cellStyle name="20% - Accent1 6 6 9 2" xfId="49561" xr:uid="{00000000-0005-0000-0000-0000F4C00000}"/>
    <cellStyle name="20% - Accent1 6 7" xfId="49562" xr:uid="{00000000-0005-0000-0000-0000F5C00000}"/>
    <cellStyle name="20% - Accent1 6 7 2" xfId="49563" xr:uid="{00000000-0005-0000-0000-0000F6C00000}"/>
    <cellStyle name="20% - Accent1 6 7 2 2" xfId="49564" xr:uid="{00000000-0005-0000-0000-0000F7C00000}"/>
    <cellStyle name="20% - Accent1 6 7 2 2 2" xfId="49565" xr:uid="{00000000-0005-0000-0000-0000F8C00000}"/>
    <cellStyle name="20% - Accent1 6 7 2 2 2 2" xfId="49566" xr:uid="{00000000-0005-0000-0000-0000F9C00000}"/>
    <cellStyle name="20% - Accent1 6 7 2 2 3" xfId="49567" xr:uid="{00000000-0005-0000-0000-0000FAC00000}"/>
    <cellStyle name="20% - Accent1 6 7 2 3" xfId="49568" xr:uid="{00000000-0005-0000-0000-0000FBC00000}"/>
    <cellStyle name="20% - Accent1 6 7 2 3 2" xfId="49569" xr:uid="{00000000-0005-0000-0000-0000FCC00000}"/>
    <cellStyle name="20% - Accent1 6 7 2 4" xfId="49570" xr:uid="{00000000-0005-0000-0000-0000FDC00000}"/>
    <cellStyle name="20% - Accent1 6 7 3" xfId="49571" xr:uid="{00000000-0005-0000-0000-0000FEC00000}"/>
    <cellStyle name="20% - Accent1 6 7 3 2" xfId="49572" xr:uid="{00000000-0005-0000-0000-0000FFC00000}"/>
    <cellStyle name="20% - Accent1 6 7 3 2 2" xfId="49573" xr:uid="{00000000-0005-0000-0000-000000C10000}"/>
    <cellStyle name="20% - Accent1 6 7 3 2 2 2" xfId="49574" xr:uid="{00000000-0005-0000-0000-000001C10000}"/>
    <cellStyle name="20% - Accent1 6 7 3 2 3" xfId="49575" xr:uid="{00000000-0005-0000-0000-000002C10000}"/>
    <cellStyle name="20% - Accent1 6 7 3 3" xfId="49576" xr:uid="{00000000-0005-0000-0000-000003C10000}"/>
    <cellStyle name="20% - Accent1 6 7 3 3 2" xfId="49577" xr:uid="{00000000-0005-0000-0000-000004C10000}"/>
    <cellStyle name="20% - Accent1 6 7 3 4" xfId="49578" xr:uid="{00000000-0005-0000-0000-000005C10000}"/>
    <cellStyle name="20% - Accent1 6 7 4" xfId="49579" xr:uid="{00000000-0005-0000-0000-000006C10000}"/>
    <cellStyle name="20% - Accent1 6 7 4 2" xfId="49580" xr:uid="{00000000-0005-0000-0000-000007C10000}"/>
    <cellStyle name="20% - Accent1 6 7 4 2 2" xfId="49581" xr:uid="{00000000-0005-0000-0000-000008C10000}"/>
    <cellStyle name="20% - Accent1 6 7 4 2 2 2" xfId="49582" xr:uid="{00000000-0005-0000-0000-000009C10000}"/>
    <cellStyle name="20% - Accent1 6 7 4 2 3" xfId="49583" xr:uid="{00000000-0005-0000-0000-00000AC10000}"/>
    <cellStyle name="20% - Accent1 6 7 4 3" xfId="49584" xr:uid="{00000000-0005-0000-0000-00000BC10000}"/>
    <cellStyle name="20% - Accent1 6 7 4 3 2" xfId="49585" xr:uid="{00000000-0005-0000-0000-00000CC10000}"/>
    <cellStyle name="20% - Accent1 6 7 4 4" xfId="49586" xr:uid="{00000000-0005-0000-0000-00000DC10000}"/>
    <cellStyle name="20% - Accent1 6 7 5" xfId="49587" xr:uid="{00000000-0005-0000-0000-00000EC10000}"/>
    <cellStyle name="20% - Accent1 6 7 5 2" xfId="49588" xr:uid="{00000000-0005-0000-0000-00000FC10000}"/>
    <cellStyle name="20% - Accent1 6 7 5 2 2" xfId="49589" xr:uid="{00000000-0005-0000-0000-000010C10000}"/>
    <cellStyle name="20% - Accent1 6 7 5 3" xfId="49590" xr:uid="{00000000-0005-0000-0000-000011C10000}"/>
    <cellStyle name="20% - Accent1 6 7 6" xfId="49591" xr:uid="{00000000-0005-0000-0000-000012C10000}"/>
    <cellStyle name="20% - Accent1 6 7 6 2" xfId="49592" xr:uid="{00000000-0005-0000-0000-000013C10000}"/>
    <cellStyle name="20% - Accent1 6 7 6 2 2" xfId="49593" xr:uid="{00000000-0005-0000-0000-000014C10000}"/>
    <cellStyle name="20% - Accent1 6 7 6 3" xfId="49594" xr:uid="{00000000-0005-0000-0000-000015C10000}"/>
    <cellStyle name="20% - Accent1 6 7 7" xfId="49595" xr:uid="{00000000-0005-0000-0000-000016C10000}"/>
    <cellStyle name="20% - Accent1 6 7 7 2" xfId="49596" xr:uid="{00000000-0005-0000-0000-000017C10000}"/>
    <cellStyle name="20% - Accent1 6 7 8" xfId="49597" xr:uid="{00000000-0005-0000-0000-000018C10000}"/>
    <cellStyle name="20% - Accent1 6 7 8 2" xfId="49598" xr:uid="{00000000-0005-0000-0000-000019C10000}"/>
    <cellStyle name="20% - Accent1 6 7 9" xfId="49599" xr:uid="{00000000-0005-0000-0000-00001AC10000}"/>
    <cellStyle name="20% - Accent1 6 8" xfId="49600" xr:uid="{00000000-0005-0000-0000-00001BC10000}"/>
    <cellStyle name="20% - Accent1 6 8 2" xfId="49601" xr:uid="{00000000-0005-0000-0000-00001CC10000}"/>
    <cellStyle name="20% - Accent1 6 8 2 2" xfId="49602" xr:uid="{00000000-0005-0000-0000-00001DC10000}"/>
    <cellStyle name="20% - Accent1 6 8 2 2 2" xfId="49603" xr:uid="{00000000-0005-0000-0000-00001EC10000}"/>
    <cellStyle name="20% - Accent1 6 8 2 2 2 2" xfId="49604" xr:uid="{00000000-0005-0000-0000-00001FC10000}"/>
    <cellStyle name="20% - Accent1 6 8 2 2 3" xfId="49605" xr:uid="{00000000-0005-0000-0000-000020C10000}"/>
    <cellStyle name="20% - Accent1 6 8 2 3" xfId="49606" xr:uid="{00000000-0005-0000-0000-000021C10000}"/>
    <cellStyle name="20% - Accent1 6 8 2 3 2" xfId="49607" xr:uid="{00000000-0005-0000-0000-000022C10000}"/>
    <cellStyle name="20% - Accent1 6 8 2 4" xfId="49608" xr:uid="{00000000-0005-0000-0000-000023C10000}"/>
    <cellStyle name="20% - Accent1 6 8 3" xfId="49609" xr:uid="{00000000-0005-0000-0000-000024C10000}"/>
    <cellStyle name="20% - Accent1 6 8 3 2" xfId="49610" xr:uid="{00000000-0005-0000-0000-000025C10000}"/>
    <cellStyle name="20% - Accent1 6 8 3 2 2" xfId="49611" xr:uid="{00000000-0005-0000-0000-000026C10000}"/>
    <cellStyle name="20% - Accent1 6 8 3 2 2 2" xfId="49612" xr:uid="{00000000-0005-0000-0000-000027C10000}"/>
    <cellStyle name="20% - Accent1 6 8 3 2 3" xfId="49613" xr:uid="{00000000-0005-0000-0000-000028C10000}"/>
    <cellStyle name="20% - Accent1 6 8 3 3" xfId="49614" xr:uid="{00000000-0005-0000-0000-000029C10000}"/>
    <cellStyle name="20% - Accent1 6 8 3 3 2" xfId="49615" xr:uid="{00000000-0005-0000-0000-00002AC10000}"/>
    <cellStyle name="20% - Accent1 6 8 3 4" xfId="49616" xr:uid="{00000000-0005-0000-0000-00002BC10000}"/>
    <cellStyle name="20% - Accent1 6 8 4" xfId="49617" xr:uid="{00000000-0005-0000-0000-00002CC10000}"/>
    <cellStyle name="20% - Accent1 6 8 4 2" xfId="49618" xr:uid="{00000000-0005-0000-0000-00002DC10000}"/>
    <cellStyle name="20% - Accent1 6 8 4 2 2" xfId="49619" xr:uid="{00000000-0005-0000-0000-00002EC10000}"/>
    <cellStyle name="20% - Accent1 6 8 4 2 2 2" xfId="49620" xr:uid="{00000000-0005-0000-0000-00002FC10000}"/>
    <cellStyle name="20% - Accent1 6 8 4 2 3" xfId="49621" xr:uid="{00000000-0005-0000-0000-000030C10000}"/>
    <cellStyle name="20% - Accent1 6 8 4 3" xfId="49622" xr:uid="{00000000-0005-0000-0000-000031C10000}"/>
    <cellStyle name="20% - Accent1 6 8 4 3 2" xfId="49623" xr:uid="{00000000-0005-0000-0000-000032C10000}"/>
    <cellStyle name="20% - Accent1 6 8 4 4" xfId="49624" xr:uid="{00000000-0005-0000-0000-000033C10000}"/>
    <cellStyle name="20% - Accent1 6 8 5" xfId="49625" xr:uid="{00000000-0005-0000-0000-000034C10000}"/>
    <cellStyle name="20% - Accent1 6 8 5 2" xfId="49626" xr:uid="{00000000-0005-0000-0000-000035C10000}"/>
    <cellStyle name="20% - Accent1 6 8 5 2 2" xfId="49627" xr:uid="{00000000-0005-0000-0000-000036C10000}"/>
    <cellStyle name="20% - Accent1 6 8 5 3" xfId="49628" xr:uid="{00000000-0005-0000-0000-000037C10000}"/>
    <cellStyle name="20% - Accent1 6 8 6" xfId="49629" xr:uid="{00000000-0005-0000-0000-000038C10000}"/>
    <cellStyle name="20% - Accent1 6 8 6 2" xfId="49630" xr:uid="{00000000-0005-0000-0000-000039C10000}"/>
    <cellStyle name="20% - Accent1 6 8 6 2 2" xfId="49631" xr:uid="{00000000-0005-0000-0000-00003AC10000}"/>
    <cellStyle name="20% - Accent1 6 8 6 3" xfId="49632" xr:uid="{00000000-0005-0000-0000-00003BC10000}"/>
    <cellStyle name="20% - Accent1 6 8 7" xfId="49633" xr:uid="{00000000-0005-0000-0000-00003CC10000}"/>
    <cellStyle name="20% - Accent1 6 8 7 2" xfId="49634" xr:uid="{00000000-0005-0000-0000-00003DC10000}"/>
    <cellStyle name="20% - Accent1 6 8 8" xfId="49635" xr:uid="{00000000-0005-0000-0000-00003EC10000}"/>
    <cellStyle name="20% - Accent1 6 8 8 2" xfId="49636" xr:uid="{00000000-0005-0000-0000-00003FC10000}"/>
    <cellStyle name="20% - Accent1 6 8 9" xfId="49637" xr:uid="{00000000-0005-0000-0000-000040C10000}"/>
    <cellStyle name="20% - Accent1 6 9" xfId="49638" xr:uid="{00000000-0005-0000-0000-000041C10000}"/>
    <cellStyle name="20% - Accent1 6 9 2" xfId="49639" xr:uid="{00000000-0005-0000-0000-000042C10000}"/>
    <cellStyle name="20% - Accent1 6 9 2 2" xfId="49640" xr:uid="{00000000-0005-0000-0000-000043C10000}"/>
    <cellStyle name="20% - Accent1 6 9 2 2 2" xfId="49641" xr:uid="{00000000-0005-0000-0000-000044C10000}"/>
    <cellStyle name="20% - Accent1 6 9 2 3" xfId="49642" xr:uid="{00000000-0005-0000-0000-000045C10000}"/>
    <cellStyle name="20% - Accent1 6 9 3" xfId="49643" xr:uid="{00000000-0005-0000-0000-000046C10000}"/>
    <cellStyle name="20% - Accent1 6 9 3 2" xfId="49644" xr:uid="{00000000-0005-0000-0000-000047C10000}"/>
    <cellStyle name="20% - Accent1 6 9 4" xfId="49645" xr:uid="{00000000-0005-0000-0000-000048C10000}"/>
    <cellStyle name="20% - Accent1 7" xfId="49646" xr:uid="{00000000-0005-0000-0000-000049C10000}"/>
    <cellStyle name="20% - Accent1 7 10" xfId="49647" xr:uid="{00000000-0005-0000-0000-00004AC10000}"/>
    <cellStyle name="20% - Accent1 7 10 2" xfId="49648" xr:uid="{00000000-0005-0000-0000-00004BC10000}"/>
    <cellStyle name="20% - Accent1 7 10 2 2" xfId="49649" xr:uid="{00000000-0005-0000-0000-00004CC10000}"/>
    <cellStyle name="20% - Accent1 7 10 2 2 2" xfId="49650" xr:uid="{00000000-0005-0000-0000-00004DC10000}"/>
    <cellStyle name="20% - Accent1 7 10 2 3" xfId="49651" xr:uid="{00000000-0005-0000-0000-00004EC10000}"/>
    <cellStyle name="20% - Accent1 7 10 3" xfId="49652" xr:uid="{00000000-0005-0000-0000-00004FC10000}"/>
    <cellStyle name="20% - Accent1 7 10 3 2" xfId="49653" xr:uid="{00000000-0005-0000-0000-000050C10000}"/>
    <cellStyle name="20% - Accent1 7 10 4" xfId="49654" xr:uid="{00000000-0005-0000-0000-000051C10000}"/>
    <cellStyle name="20% - Accent1 7 11" xfId="49655" xr:uid="{00000000-0005-0000-0000-000052C10000}"/>
    <cellStyle name="20% - Accent1 7 11 2" xfId="49656" xr:uid="{00000000-0005-0000-0000-000053C10000}"/>
    <cellStyle name="20% - Accent1 7 11 2 2" xfId="49657" xr:uid="{00000000-0005-0000-0000-000054C10000}"/>
    <cellStyle name="20% - Accent1 7 11 2 2 2" xfId="49658" xr:uid="{00000000-0005-0000-0000-000055C10000}"/>
    <cellStyle name="20% - Accent1 7 11 2 3" xfId="49659" xr:uid="{00000000-0005-0000-0000-000056C10000}"/>
    <cellStyle name="20% - Accent1 7 11 3" xfId="49660" xr:uid="{00000000-0005-0000-0000-000057C10000}"/>
    <cellStyle name="20% - Accent1 7 11 3 2" xfId="49661" xr:uid="{00000000-0005-0000-0000-000058C10000}"/>
    <cellStyle name="20% - Accent1 7 11 4" xfId="49662" xr:uid="{00000000-0005-0000-0000-000059C10000}"/>
    <cellStyle name="20% - Accent1 7 12" xfId="49663" xr:uid="{00000000-0005-0000-0000-00005AC10000}"/>
    <cellStyle name="20% - Accent1 7 12 2" xfId="49664" xr:uid="{00000000-0005-0000-0000-00005BC10000}"/>
    <cellStyle name="20% - Accent1 7 12 2 2" xfId="49665" xr:uid="{00000000-0005-0000-0000-00005CC10000}"/>
    <cellStyle name="20% - Accent1 7 12 3" xfId="49666" xr:uid="{00000000-0005-0000-0000-00005DC10000}"/>
    <cellStyle name="20% - Accent1 7 13" xfId="49667" xr:uid="{00000000-0005-0000-0000-00005EC10000}"/>
    <cellStyle name="20% - Accent1 7 13 2" xfId="49668" xr:uid="{00000000-0005-0000-0000-00005FC10000}"/>
    <cellStyle name="20% - Accent1 7 13 2 2" xfId="49669" xr:uid="{00000000-0005-0000-0000-000060C10000}"/>
    <cellStyle name="20% - Accent1 7 13 3" xfId="49670" xr:uid="{00000000-0005-0000-0000-000061C10000}"/>
    <cellStyle name="20% - Accent1 7 14" xfId="49671" xr:uid="{00000000-0005-0000-0000-000062C10000}"/>
    <cellStyle name="20% - Accent1 7 14 2" xfId="49672" xr:uid="{00000000-0005-0000-0000-000063C10000}"/>
    <cellStyle name="20% - Accent1 7 15" xfId="49673" xr:uid="{00000000-0005-0000-0000-000064C10000}"/>
    <cellStyle name="20% - Accent1 7 15 2" xfId="49674" xr:uid="{00000000-0005-0000-0000-000065C10000}"/>
    <cellStyle name="20% - Accent1 7 16" xfId="49675" xr:uid="{00000000-0005-0000-0000-000066C10000}"/>
    <cellStyle name="20% - Accent1 7 2" xfId="49676" xr:uid="{00000000-0005-0000-0000-000067C10000}"/>
    <cellStyle name="20% - Accent1 7 2 10" xfId="49677" xr:uid="{00000000-0005-0000-0000-000068C10000}"/>
    <cellStyle name="20% - Accent1 7 2 10 2" xfId="49678" xr:uid="{00000000-0005-0000-0000-000069C10000}"/>
    <cellStyle name="20% - Accent1 7 2 10 2 2" xfId="49679" xr:uid="{00000000-0005-0000-0000-00006AC10000}"/>
    <cellStyle name="20% - Accent1 7 2 10 2 2 2" xfId="49680" xr:uid="{00000000-0005-0000-0000-00006BC10000}"/>
    <cellStyle name="20% - Accent1 7 2 10 2 3" xfId="49681" xr:uid="{00000000-0005-0000-0000-00006CC10000}"/>
    <cellStyle name="20% - Accent1 7 2 10 3" xfId="49682" xr:uid="{00000000-0005-0000-0000-00006DC10000}"/>
    <cellStyle name="20% - Accent1 7 2 10 3 2" xfId="49683" xr:uid="{00000000-0005-0000-0000-00006EC10000}"/>
    <cellStyle name="20% - Accent1 7 2 10 4" xfId="49684" xr:uid="{00000000-0005-0000-0000-00006FC10000}"/>
    <cellStyle name="20% - Accent1 7 2 11" xfId="49685" xr:uid="{00000000-0005-0000-0000-000070C10000}"/>
    <cellStyle name="20% - Accent1 7 2 11 2" xfId="49686" xr:uid="{00000000-0005-0000-0000-000071C10000}"/>
    <cellStyle name="20% - Accent1 7 2 11 2 2" xfId="49687" xr:uid="{00000000-0005-0000-0000-000072C10000}"/>
    <cellStyle name="20% - Accent1 7 2 11 3" xfId="49688" xr:uid="{00000000-0005-0000-0000-000073C10000}"/>
    <cellStyle name="20% - Accent1 7 2 12" xfId="49689" xr:uid="{00000000-0005-0000-0000-000074C10000}"/>
    <cellStyle name="20% - Accent1 7 2 12 2" xfId="49690" xr:uid="{00000000-0005-0000-0000-000075C10000}"/>
    <cellStyle name="20% - Accent1 7 2 12 2 2" xfId="49691" xr:uid="{00000000-0005-0000-0000-000076C10000}"/>
    <cellStyle name="20% - Accent1 7 2 12 3" xfId="49692" xr:uid="{00000000-0005-0000-0000-000077C10000}"/>
    <cellStyle name="20% - Accent1 7 2 13" xfId="49693" xr:uid="{00000000-0005-0000-0000-000078C10000}"/>
    <cellStyle name="20% - Accent1 7 2 13 2" xfId="49694" xr:uid="{00000000-0005-0000-0000-000079C10000}"/>
    <cellStyle name="20% - Accent1 7 2 14" xfId="49695" xr:uid="{00000000-0005-0000-0000-00007AC10000}"/>
    <cellStyle name="20% - Accent1 7 2 14 2" xfId="49696" xr:uid="{00000000-0005-0000-0000-00007BC10000}"/>
    <cellStyle name="20% - Accent1 7 2 15" xfId="49697" xr:uid="{00000000-0005-0000-0000-00007CC10000}"/>
    <cellStyle name="20% - Accent1 7 2 2" xfId="49698" xr:uid="{00000000-0005-0000-0000-00007DC10000}"/>
    <cellStyle name="20% - Accent1 7 2 2 10" xfId="49699" xr:uid="{00000000-0005-0000-0000-00007EC10000}"/>
    <cellStyle name="20% - Accent1 7 2 2 10 2" xfId="49700" xr:uid="{00000000-0005-0000-0000-00007FC10000}"/>
    <cellStyle name="20% - Accent1 7 2 2 10 2 2" xfId="49701" xr:uid="{00000000-0005-0000-0000-000080C10000}"/>
    <cellStyle name="20% - Accent1 7 2 2 10 3" xfId="49702" xr:uid="{00000000-0005-0000-0000-000081C10000}"/>
    <cellStyle name="20% - Accent1 7 2 2 11" xfId="49703" xr:uid="{00000000-0005-0000-0000-000082C10000}"/>
    <cellStyle name="20% - Accent1 7 2 2 11 2" xfId="49704" xr:uid="{00000000-0005-0000-0000-000083C10000}"/>
    <cellStyle name="20% - Accent1 7 2 2 11 2 2" xfId="49705" xr:uid="{00000000-0005-0000-0000-000084C10000}"/>
    <cellStyle name="20% - Accent1 7 2 2 11 3" xfId="49706" xr:uid="{00000000-0005-0000-0000-000085C10000}"/>
    <cellStyle name="20% - Accent1 7 2 2 12" xfId="49707" xr:uid="{00000000-0005-0000-0000-000086C10000}"/>
    <cellStyle name="20% - Accent1 7 2 2 12 2" xfId="49708" xr:uid="{00000000-0005-0000-0000-000087C10000}"/>
    <cellStyle name="20% - Accent1 7 2 2 13" xfId="49709" xr:uid="{00000000-0005-0000-0000-000088C10000}"/>
    <cellStyle name="20% - Accent1 7 2 2 13 2" xfId="49710" xr:uid="{00000000-0005-0000-0000-000089C10000}"/>
    <cellStyle name="20% - Accent1 7 2 2 14" xfId="49711" xr:uid="{00000000-0005-0000-0000-00008AC10000}"/>
    <cellStyle name="20% - Accent1 7 2 2 2" xfId="49712" xr:uid="{00000000-0005-0000-0000-00008BC10000}"/>
    <cellStyle name="20% - Accent1 7 2 2 2 10" xfId="49713" xr:uid="{00000000-0005-0000-0000-00008CC10000}"/>
    <cellStyle name="20% - Accent1 7 2 2 2 10 2" xfId="49714" xr:uid="{00000000-0005-0000-0000-00008DC10000}"/>
    <cellStyle name="20% - Accent1 7 2 2 2 11" xfId="49715" xr:uid="{00000000-0005-0000-0000-00008EC10000}"/>
    <cellStyle name="20% - Accent1 7 2 2 2 2" xfId="49716" xr:uid="{00000000-0005-0000-0000-00008FC10000}"/>
    <cellStyle name="20% - Accent1 7 2 2 2 2 2" xfId="49717" xr:uid="{00000000-0005-0000-0000-000090C10000}"/>
    <cellStyle name="20% - Accent1 7 2 2 2 2 2 2" xfId="49718" xr:uid="{00000000-0005-0000-0000-000091C10000}"/>
    <cellStyle name="20% - Accent1 7 2 2 2 2 2 2 2" xfId="49719" xr:uid="{00000000-0005-0000-0000-000092C10000}"/>
    <cellStyle name="20% - Accent1 7 2 2 2 2 2 2 2 2" xfId="49720" xr:uid="{00000000-0005-0000-0000-000093C10000}"/>
    <cellStyle name="20% - Accent1 7 2 2 2 2 2 2 3" xfId="49721" xr:uid="{00000000-0005-0000-0000-000094C10000}"/>
    <cellStyle name="20% - Accent1 7 2 2 2 2 2 3" xfId="49722" xr:uid="{00000000-0005-0000-0000-000095C10000}"/>
    <cellStyle name="20% - Accent1 7 2 2 2 2 2 3 2" xfId="49723" xr:uid="{00000000-0005-0000-0000-000096C10000}"/>
    <cellStyle name="20% - Accent1 7 2 2 2 2 2 4" xfId="49724" xr:uid="{00000000-0005-0000-0000-000097C10000}"/>
    <cellStyle name="20% - Accent1 7 2 2 2 2 3" xfId="49725" xr:uid="{00000000-0005-0000-0000-000098C10000}"/>
    <cellStyle name="20% - Accent1 7 2 2 2 2 3 2" xfId="49726" xr:uid="{00000000-0005-0000-0000-000099C10000}"/>
    <cellStyle name="20% - Accent1 7 2 2 2 2 3 2 2" xfId="49727" xr:uid="{00000000-0005-0000-0000-00009AC10000}"/>
    <cellStyle name="20% - Accent1 7 2 2 2 2 3 2 2 2" xfId="49728" xr:uid="{00000000-0005-0000-0000-00009BC10000}"/>
    <cellStyle name="20% - Accent1 7 2 2 2 2 3 2 3" xfId="49729" xr:uid="{00000000-0005-0000-0000-00009CC10000}"/>
    <cellStyle name="20% - Accent1 7 2 2 2 2 3 3" xfId="49730" xr:uid="{00000000-0005-0000-0000-00009DC10000}"/>
    <cellStyle name="20% - Accent1 7 2 2 2 2 3 3 2" xfId="49731" xr:uid="{00000000-0005-0000-0000-00009EC10000}"/>
    <cellStyle name="20% - Accent1 7 2 2 2 2 3 4" xfId="49732" xr:uid="{00000000-0005-0000-0000-00009FC10000}"/>
    <cellStyle name="20% - Accent1 7 2 2 2 2 4" xfId="49733" xr:uid="{00000000-0005-0000-0000-0000A0C10000}"/>
    <cellStyle name="20% - Accent1 7 2 2 2 2 4 2" xfId="49734" xr:uid="{00000000-0005-0000-0000-0000A1C10000}"/>
    <cellStyle name="20% - Accent1 7 2 2 2 2 4 2 2" xfId="49735" xr:uid="{00000000-0005-0000-0000-0000A2C10000}"/>
    <cellStyle name="20% - Accent1 7 2 2 2 2 4 2 2 2" xfId="49736" xr:uid="{00000000-0005-0000-0000-0000A3C10000}"/>
    <cellStyle name="20% - Accent1 7 2 2 2 2 4 2 3" xfId="49737" xr:uid="{00000000-0005-0000-0000-0000A4C10000}"/>
    <cellStyle name="20% - Accent1 7 2 2 2 2 4 3" xfId="49738" xr:uid="{00000000-0005-0000-0000-0000A5C10000}"/>
    <cellStyle name="20% - Accent1 7 2 2 2 2 4 3 2" xfId="49739" xr:uid="{00000000-0005-0000-0000-0000A6C10000}"/>
    <cellStyle name="20% - Accent1 7 2 2 2 2 4 4" xfId="49740" xr:uid="{00000000-0005-0000-0000-0000A7C10000}"/>
    <cellStyle name="20% - Accent1 7 2 2 2 2 5" xfId="49741" xr:uid="{00000000-0005-0000-0000-0000A8C10000}"/>
    <cellStyle name="20% - Accent1 7 2 2 2 2 5 2" xfId="49742" xr:uid="{00000000-0005-0000-0000-0000A9C10000}"/>
    <cellStyle name="20% - Accent1 7 2 2 2 2 5 2 2" xfId="49743" xr:uid="{00000000-0005-0000-0000-0000AAC10000}"/>
    <cellStyle name="20% - Accent1 7 2 2 2 2 5 3" xfId="49744" xr:uid="{00000000-0005-0000-0000-0000ABC10000}"/>
    <cellStyle name="20% - Accent1 7 2 2 2 2 6" xfId="49745" xr:uid="{00000000-0005-0000-0000-0000ACC10000}"/>
    <cellStyle name="20% - Accent1 7 2 2 2 2 6 2" xfId="49746" xr:uid="{00000000-0005-0000-0000-0000ADC10000}"/>
    <cellStyle name="20% - Accent1 7 2 2 2 2 6 2 2" xfId="49747" xr:uid="{00000000-0005-0000-0000-0000AEC10000}"/>
    <cellStyle name="20% - Accent1 7 2 2 2 2 6 3" xfId="49748" xr:uid="{00000000-0005-0000-0000-0000AFC10000}"/>
    <cellStyle name="20% - Accent1 7 2 2 2 2 7" xfId="49749" xr:uid="{00000000-0005-0000-0000-0000B0C10000}"/>
    <cellStyle name="20% - Accent1 7 2 2 2 2 7 2" xfId="49750" xr:uid="{00000000-0005-0000-0000-0000B1C10000}"/>
    <cellStyle name="20% - Accent1 7 2 2 2 2 8" xfId="49751" xr:uid="{00000000-0005-0000-0000-0000B2C10000}"/>
    <cellStyle name="20% - Accent1 7 2 2 2 2 8 2" xfId="49752" xr:uid="{00000000-0005-0000-0000-0000B3C10000}"/>
    <cellStyle name="20% - Accent1 7 2 2 2 2 9" xfId="49753" xr:uid="{00000000-0005-0000-0000-0000B4C10000}"/>
    <cellStyle name="20% - Accent1 7 2 2 2 3" xfId="49754" xr:uid="{00000000-0005-0000-0000-0000B5C10000}"/>
    <cellStyle name="20% - Accent1 7 2 2 2 3 2" xfId="49755" xr:uid="{00000000-0005-0000-0000-0000B6C10000}"/>
    <cellStyle name="20% - Accent1 7 2 2 2 3 2 2" xfId="49756" xr:uid="{00000000-0005-0000-0000-0000B7C10000}"/>
    <cellStyle name="20% - Accent1 7 2 2 2 3 2 2 2" xfId="49757" xr:uid="{00000000-0005-0000-0000-0000B8C10000}"/>
    <cellStyle name="20% - Accent1 7 2 2 2 3 2 2 2 2" xfId="49758" xr:uid="{00000000-0005-0000-0000-0000B9C10000}"/>
    <cellStyle name="20% - Accent1 7 2 2 2 3 2 2 3" xfId="49759" xr:uid="{00000000-0005-0000-0000-0000BAC10000}"/>
    <cellStyle name="20% - Accent1 7 2 2 2 3 2 3" xfId="49760" xr:uid="{00000000-0005-0000-0000-0000BBC10000}"/>
    <cellStyle name="20% - Accent1 7 2 2 2 3 2 3 2" xfId="49761" xr:uid="{00000000-0005-0000-0000-0000BCC10000}"/>
    <cellStyle name="20% - Accent1 7 2 2 2 3 2 4" xfId="49762" xr:uid="{00000000-0005-0000-0000-0000BDC10000}"/>
    <cellStyle name="20% - Accent1 7 2 2 2 3 3" xfId="49763" xr:uid="{00000000-0005-0000-0000-0000BEC10000}"/>
    <cellStyle name="20% - Accent1 7 2 2 2 3 3 2" xfId="49764" xr:uid="{00000000-0005-0000-0000-0000BFC10000}"/>
    <cellStyle name="20% - Accent1 7 2 2 2 3 3 2 2" xfId="49765" xr:uid="{00000000-0005-0000-0000-0000C0C10000}"/>
    <cellStyle name="20% - Accent1 7 2 2 2 3 3 2 2 2" xfId="49766" xr:uid="{00000000-0005-0000-0000-0000C1C10000}"/>
    <cellStyle name="20% - Accent1 7 2 2 2 3 3 2 3" xfId="49767" xr:uid="{00000000-0005-0000-0000-0000C2C10000}"/>
    <cellStyle name="20% - Accent1 7 2 2 2 3 3 3" xfId="49768" xr:uid="{00000000-0005-0000-0000-0000C3C10000}"/>
    <cellStyle name="20% - Accent1 7 2 2 2 3 3 3 2" xfId="49769" xr:uid="{00000000-0005-0000-0000-0000C4C10000}"/>
    <cellStyle name="20% - Accent1 7 2 2 2 3 3 4" xfId="49770" xr:uid="{00000000-0005-0000-0000-0000C5C10000}"/>
    <cellStyle name="20% - Accent1 7 2 2 2 3 4" xfId="49771" xr:uid="{00000000-0005-0000-0000-0000C6C10000}"/>
    <cellStyle name="20% - Accent1 7 2 2 2 3 4 2" xfId="49772" xr:uid="{00000000-0005-0000-0000-0000C7C10000}"/>
    <cellStyle name="20% - Accent1 7 2 2 2 3 4 2 2" xfId="49773" xr:uid="{00000000-0005-0000-0000-0000C8C10000}"/>
    <cellStyle name="20% - Accent1 7 2 2 2 3 4 2 2 2" xfId="49774" xr:uid="{00000000-0005-0000-0000-0000C9C10000}"/>
    <cellStyle name="20% - Accent1 7 2 2 2 3 4 2 3" xfId="49775" xr:uid="{00000000-0005-0000-0000-0000CAC10000}"/>
    <cellStyle name="20% - Accent1 7 2 2 2 3 4 3" xfId="49776" xr:uid="{00000000-0005-0000-0000-0000CBC10000}"/>
    <cellStyle name="20% - Accent1 7 2 2 2 3 4 3 2" xfId="49777" xr:uid="{00000000-0005-0000-0000-0000CCC10000}"/>
    <cellStyle name="20% - Accent1 7 2 2 2 3 4 4" xfId="49778" xr:uid="{00000000-0005-0000-0000-0000CDC10000}"/>
    <cellStyle name="20% - Accent1 7 2 2 2 3 5" xfId="49779" xr:uid="{00000000-0005-0000-0000-0000CEC10000}"/>
    <cellStyle name="20% - Accent1 7 2 2 2 3 5 2" xfId="49780" xr:uid="{00000000-0005-0000-0000-0000CFC10000}"/>
    <cellStyle name="20% - Accent1 7 2 2 2 3 5 2 2" xfId="49781" xr:uid="{00000000-0005-0000-0000-0000D0C10000}"/>
    <cellStyle name="20% - Accent1 7 2 2 2 3 5 3" xfId="49782" xr:uid="{00000000-0005-0000-0000-0000D1C10000}"/>
    <cellStyle name="20% - Accent1 7 2 2 2 3 6" xfId="49783" xr:uid="{00000000-0005-0000-0000-0000D2C10000}"/>
    <cellStyle name="20% - Accent1 7 2 2 2 3 6 2" xfId="49784" xr:uid="{00000000-0005-0000-0000-0000D3C10000}"/>
    <cellStyle name="20% - Accent1 7 2 2 2 3 6 2 2" xfId="49785" xr:uid="{00000000-0005-0000-0000-0000D4C10000}"/>
    <cellStyle name="20% - Accent1 7 2 2 2 3 6 3" xfId="49786" xr:uid="{00000000-0005-0000-0000-0000D5C10000}"/>
    <cellStyle name="20% - Accent1 7 2 2 2 3 7" xfId="49787" xr:uid="{00000000-0005-0000-0000-0000D6C10000}"/>
    <cellStyle name="20% - Accent1 7 2 2 2 3 7 2" xfId="49788" xr:uid="{00000000-0005-0000-0000-0000D7C10000}"/>
    <cellStyle name="20% - Accent1 7 2 2 2 3 8" xfId="49789" xr:uid="{00000000-0005-0000-0000-0000D8C10000}"/>
    <cellStyle name="20% - Accent1 7 2 2 2 3 8 2" xfId="49790" xr:uid="{00000000-0005-0000-0000-0000D9C10000}"/>
    <cellStyle name="20% - Accent1 7 2 2 2 3 9" xfId="49791" xr:uid="{00000000-0005-0000-0000-0000DAC10000}"/>
    <cellStyle name="20% - Accent1 7 2 2 2 4" xfId="49792" xr:uid="{00000000-0005-0000-0000-0000DBC10000}"/>
    <cellStyle name="20% - Accent1 7 2 2 2 4 2" xfId="49793" xr:uid="{00000000-0005-0000-0000-0000DCC10000}"/>
    <cellStyle name="20% - Accent1 7 2 2 2 4 2 2" xfId="49794" xr:uid="{00000000-0005-0000-0000-0000DDC10000}"/>
    <cellStyle name="20% - Accent1 7 2 2 2 4 2 2 2" xfId="49795" xr:uid="{00000000-0005-0000-0000-0000DEC10000}"/>
    <cellStyle name="20% - Accent1 7 2 2 2 4 2 3" xfId="49796" xr:uid="{00000000-0005-0000-0000-0000DFC10000}"/>
    <cellStyle name="20% - Accent1 7 2 2 2 4 3" xfId="49797" xr:uid="{00000000-0005-0000-0000-0000E0C10000}"/>
    <cellStyle name="20% - Accent1 7 2 2 2 4 3 2" xfId="49798" xr:uid="{00000000-0005-0000-0000-0000E1C10000}"/>
    <cellStyle name="20% - Accent1 7 2 2 2 4 4" xfId="49799" xr:uid="{00000000-0005-0000-0000-0000E2C10000}"/>
    <cellStyle name="20% - Accent1 7 2 2 2 5" xfId="49800" xr:uid="{00000000-0005-0000-0000-0000E3C10000}"/>
    <cellStyle name="20% - Accent1 7 2 2 2 5 2" xfId="49801" xr:uid="{00000000-0005-0000-0000-0000E4C10000}"/>
    <cellStyle name="20% - Accent1 7 2 2 2 5 2 2" xfId="49802" xr:uid="{00000000-0005-0000-0000-0000E5C10000}"/>
    <cellStyle name="20% - Accent1 7 2 2 2 5 2 2 2" xfId="49803" xr:uid="{00000000-0005-0000-0000-0000E6C10000}"/>
    <cellStyle name="20% - Accent1 7 2 2 2 5 2 3" xfId="49804" xr:uid="{00000000-0005-0000-0000-0000E7C10000}"/>
    <cellStyle name="20% - Accent1 7 2 2 2 5 3" xfId="49805" xr:uid="{00000000-0005-0000-0000-0000E8C10000}"/>
    <cellStyle name="20% - Accent1 7 2 2 2 5 3 2" xfId="49806" xr:uid="{00000000-0005-0000-0000-0000E9C10000}"/>
    <cellStyle name="20% - Accent1 7 2 2 2 5 4" xfId="49807" xr:uid="{00000000-0005-0000-0000-0000EAC10000}"/>
    <cellStyle name="20% - Accent1 7 2 2 2 6" xfId="49808" xr:uid="{00000000-0005-0000-0000-0000EBC10000}"/>
    <cellStyle name="20% - Accent1 7 2 2 2 6 2" xfId="49809" xr:uid="{00000000-0005-0000-0000-0000ECC10000}"/>
    <cellStyle name="20% - Accent1 7 2 2 2 6 2 2" xfId="49810" xr:uid="{00000000-0005-0000-0000-0000EDC10000}"/>
    <cellStyle name="20% - Accent1 7 2 2 2 6 2 2 2" xfId="49811" xr:uid="{00000000-0005-0000-0000-0000EEC10000}"/>
    <cellStyle name="20% - Accent1 7 2 2 2 6 2 3" xfId="49812" xr:uid="{00000000-0005-0000-0000-0000EFC10000}"/>
    <cellStyle name="20% - Accent1 7 2 2 2 6 3" xfId="49813" xr:uid="{00000000-0005-0000-0000-0000F0C10000}"/>
    <cellStyle name="20% - Accent1 7 2 2 2 6 3 2" xfId="49814" xr:uid="{00000000-0005-0000-0000-0000F1C10000}"/>
    <cellStyle name="20% - Accent1 7 2 2 2 6 4" xfId="49815" xr:uid="{00000000-0005-0000-0000-0000F2C10000}"/>
    <cellStyle name="20% - Accent1 7 2 2 2 7" xfId="49816" xr:uid="{00000000-0005-0000-0000-0000F3C10000}"/>
    <cellStyle name="20% - Accent1 7 2 2 2 7 2" xfId="49817" xr:uid="{00000000-0005-0000-0000-0000F4C10000}"/>
    <cellStyle name="20% - Accent1 7 2 2 2 7 2 2" xfId="49818" xr:uid="{00000000-0005-0000-0000-0000F5C10000}"/>
    <cellStyle name="20% - Accent1 7 2 2 2 7 3" xfId="49819" xr:uid="{00000000-0005-0000-0000-0000F6C10000}"/>
    <cellStyle name="20% - Accent1 7 2 2 2 8" xfId="49820" xr:uid="{00000000-0005-0000-0000-0000F7C10000}"/>
    <cellStyle name="20% - Accent1 7 2 2 2 8 2" xfId="49821" xr:uid="{00000000-0005-0000-0000-0000F8C10000}"/>
    <cellStyle name="20% - Accent1 7 2 2 2 8 2 2" xfId="49822" xr:uid="{00000000-0005-0000-0000-0000F9C10000}"/>
    <cellStyle name="20% - Accent1 7 2 2 2 8 3" xfId="49823" xr:uid="{00000000-0005-0000-0000-0000FAC10000}"/>
    <cellStyle name="20% - Accent1 7 2 2 2 9" xfId="49824" xr:uid="{00000000-0005-0000-0000-0000FBC10000}"/>
    <cellStyle name="20% - Accent1 7 2 2 2 9 2" xfId="49825" xr:uid="{00000000-0005-0000-0000-0000FCC10000}"/>
    <cellStyle name="20% - Accent1 7 2 2 3" xfId="49826" xr:uid="{00000000-0005-0000-0000-0000FDC10000}"/>
    <cellStyle name="20% - Accent1 7 2 2 3 10" xfId="49827" xr:uid="{00000000-0005-0000-0000-0000FEC10000}"/>
    <cellStyle name="20% - Accent1 7 2 2 3 10 2" xfId="49828" xr:uid="{00000000-0005-0000-0000-0000FFC10000}"/>
    <cellStyle name="20% - Accent1 7 2 2 3 11" xfId="49829" xr:uid="{00000000-0005-0000-0000-000000C20000}"/>
    <cellStyle name="20% - Accent1 7 2 2 3 2" xfId="49830" xr:uid="{00000000-0005-0000-0000-000001C20000}"/>
    <cellStyle name="20% - Accent1 7 2 2 3 2 2" xfId="49831" xr:uid="{00000000-0005-0000-0000-000002C20000}"/>
    <cellStyle name="20% - Accent1 7 2 2 3 2 2 2" xfId="49832" xr:uid="{00000000-0005-0000-0000-000003C20000}"/>
    <cellStyle name="20% - Accent1 7 2 2 3 2 2 2 2" xfId="49833" xr:uid="{00000000-0005-0000-0000-000004C20000}"/>
    <cellStyle name="20% - Accent1 7 2 2 3 2 2 2 2 2" xfId="49834" xr:uid="{00000000-0005-0000-0000-000005C20000}"/>
    <cellStyle name="20% - Accent1 7 2 2 3 2 2 2 3" xfId="49835" xr:uid="{00000000-0005-0000-0000-000006C20000}"/>
    <cellStyle name="20% - Accent1 7 2 2 3 2 2 3" xfId="49836" xr:uid="{00000000-0005-0000-0000-000007C20000}"/>
    <cellStyle name="20% - Accent1 7 2 2 3 2 2 3 2" xfId="49837" xr:uid="{00000000-0005-0000-0000-000008C20000}"/>
    <cellStyle name="20% - Accent1 7 2 2 3 2 2 4" xfId="49838" xr:uid="{00000000-0005-0000-0000-000009C20000}"/>
    <cellStyle name="20% - Accent1 7 2 2 3 2 3" xfId="49839" xr:uid="{00000000-0005-0000-0000-00000AC20000}"/>
    <cellStyle name="20% - Accent1 7 2 2 3 2 3 2" xfId="49840" xr:uid="{00000000-0005-0000-0000-00000BC20000}"/>
    <cellStyle name="20% - Accent1 7 2 2 3 2 3 2 2" xfId="49841" xr:uid="{00000000-0005-0000-0000-00000CC20000}"/>
    <cellStyle name="20% - Accent1 7 2 2 3 2 3 2 2 2" xfId="49842" xr:uid="{00000000-0005-0000-0000-00000DC20000}"/>
    <cellStyle name="20% - Accent1 7 2 2 3 2 3 2 3" xfId="49843" xr:uid="{00000000-0005-0000-0000-00000EC20000}"/>
    <cellStyle name="20% - Accent1 7 2 2 3 2 3 3" xfId="49844" xr:uid="{00000000-0005-0000-0000-00000FC20000}"/>
    <cellStyle name="20% - Accent1 7 2 2 3 2 3 3 2" xfId="49845" xr:uid="{00000000-0005-0000-0000-000010C20000}"/>
    <cellStyle name="20% - Accent1 7 2 2 3 2 3 4" xfId="49846" xr:uid="{00000000-0005-0000-0000-000011C20000}"/>
    <cellStyle name="20% - Accent1 7 2 2 3 2 4" xfId="49847" xr:uid="{00000000-0005-0000-0000-000012C20000}"/>
    <cellStyle name="20% - Accent1 7 2 2 3 2 4 2" xfId="49848" xr:uid="{00000000-0005-0000-0000-000013C20000}"/>
    <cellStyle name="20% - Accent1 7 2 2 3 2 4 2 2" xfId="49849" xr:uid="{00000000-0005-0000-0000-000014C20000}"/>
    <cellStyle name="20% - Accent1 7 2 2 3 2 4 2 2 2" xfId="49850" xr:uid="{00000000-0005-0000-0000-000015C20000}"/>
    <cellStyle name="20% - Accent1 7 2 2 3 2 4 2 3" xfId="49851" xr:uid="{00000000-0005-0000-0000-000016C20000}"/>
    <cellStyle name="20% - Accent1 7 2 2 3 2 4 3" xfId="49852" xr:uid="{00000000-0005-0000-0000-000017C20000}"/>
    <cellStyle name="20% - Accent1 7 2 2 3 2 4 3 2" xfId="49853" xr:uid="{00000000-0005-0000-0000-000018C20000}"/>
    <cellStyle name="20% - Accent1 7 2 2 3 2 4 4" xfId="49854" xr:uid="{00000000-0005-0000-0000-000019C20000}"/>
    <cellStyle name="20% - Accent1 7 2 2 3 2 5" xfId="49855" xr:uid="{00000000-0005-0000-0000-00001AC20000}"/>
    <cellStyle name="20% - Accent1 7 2 2 3 2 5 2" xfId="49856" xr:uid="{00000000-0005-0000-0000-00001BC20000}"/>
    <cellStyle name="20% - Accent1 7 2 2 3 2 5 2 2" xfId="49857" xr:uid="{00000000-0005-0000-0000-00001CC20000}"/>
    <cellStyle name="20% - Accent1 7 2 2 3 2 5 3" xfId="49858" xr:uid="{00000000-0005-0000-0000-00001DC20000}"/>
    <cellStyle name="20% - Accent1 7 2 2 3 2 6" xfId="49859" xr:uid="{00000000-0005-0000-0000-00001EC20000}"/>
    <cellStyle name="20% - Accent1 7 2 2 3 2 6 2" xfId="49860" xr:uid="{00000000-0005-0000-0000-00001FC20000}"/>
    <cellStyle name="20% - Accent1 7 2 2 3 2 6 2 2" xfId="49861" xr:uid="{00000000-0005-0000-0000-000020C20000}"/>
    <cellStyle name="20% - Accent1 7 2 2 3 2 6 3" xfId="49862" xr:uid="{00000000-0005-0000-0000-000021C20000}"/>
    <cellStyle name="20% - Accent1 7 2 2 3 2 7" xfId="49863" xr:uid="{00000000-0005-0000-0000-000022C20000}"/>
    <cellStyle name="20% - Accent1 7 2 2 3 2 7 2" xfId="49864" xr:uid="{00000000-0005-0000-0000-000023C20000}"/>
    <cellStyle name="20% - Accent1 7 2 2 3 2 8" xfId="49865" xr:uid="{00000000-0005-0000-0000-000024C20000}"/>
    <cellStyle name="20% - Accent1 7 2 2 3 2 8 2" xfId="49866" xr:uid="{00000000-0005-0000-0000-000025C20000}"/>
    <cellStyle name="20% - Accent1 7 2 2 3 2 9" xfId="49867" xr:uid="{00000000-0005-0000-0000-000026C20000}"/>
    <cellStyle name="20% - Accent1 7 2 2 3 3" xfId="49868" xr:uid="{00000000-0005-0000-0000-000027C20000}"/>
    <cellStyle name="20% - Accent1 7 2 2 3 3 2" xfId="49869" xr:uid="{00000000-0005-0000-0000-000028C20000}"/>
    <cellStyle name="20% - Accent1 7 2 2 3 3 2 2" xfId="49870" xr:uid="{00000000-0005-0000-0000-000029C20000}"/>
    <cellStyle name="20% - Accent1 7 2 2 3 3 2 2 2" xfId="49871" xr:uid="{00000000-0005-0000-0000-00002AC20000}"/>
    <cellStyle name="20% - Accent1 7 2 2 3 3 2 2 2 2" xfId="49872" xr:uid="{00000000-0005-0000-0000-00002BC20000}"/>
    <cellStyle name="20% - Accent1 7 2 2 3 3 2 2 3" xfId="49873" xr:uid="{00000000-0005-0000-0000-00002CC20000}"/>
    <cellStyle name="20% - Accent1 7 2 2 3 3 2 3" xfId="49874" xr:uid="{00000000-0005-0000-0000-00002DC20000}"/>
    <cellStyle name="20% - Accent1 7 2 2 3 3 2 3 2" xfId="49875" xr:uid="{00000000-0005-0000-0000-00002EC20000}"/>
    <cellStyle name="20% - Accent1 7 2 2 3 3 2 4" xfId="49876" xr:uid="{00000000-0005-0000-0000-00002FC20000}"/>
    <cellStyle name="20% - Accent1 7 2 2 3 3 3" xfId="49877" xr:uid="{00000000-0005-0000-0000-000030C20000}"/>
    <cellStyle name="20% - Accent1 7 2 2 3 3 3 2" xfId="49878" xr:uid="{00000000-0005-0000-0000-000031C20000}"/>
    <cellStyle name="20% - Accent1 7 2 2 3 3 3 2 2" xfId="49879" xr:uid="{00000000-0005-0000-0000-000032C20000}"/>
    <cellStyle name="20% - Accent1 7 2 2 3 3 3 2 2 2" xfId="49880" xr:uid="{00000000-0005-0000-0000-000033C20000}"/>
    <cellStyle name="20% - Accent1 7 2 2 3 3 3 2 3" xfId="49881" xr:uid="{00000000-0005-0000-0000-000034C20000}"/>
    <cellStyle name="20% - Accent1 7 2 2 3 3 3 3" xfId="49882" xr:uid="{00000000-0005-0000-0000-000035C20000}"/>
    <cellStyle name="20% - Accent1 7 2 2 3 3 3 3 2" xfId="49883" xr:uid="{00000000-0005-0000-0000-000036C20000}"/>
    <cellStyle name="20% - Accent1 7 2 2 3 3 3 4" xfId="49884" xr:uid="{00000000-0005-0000-0000-000037C20000}"/>
    <cellStyle name="20% - Accent1 7 2 2 3 3 4" xfId="49885" xr:uid="{00000000-0005-0000-0000-000038C20000}"/>
    <cellStyle name="20% - Accent1 7 2 2 3 3 4 2" xfId="49886" xr:uid="{00000000-0005-0000-0000-000039C20000}"/>
    <cellStyle name="20% - Accent1 7 2 2 3 3 4 2 2" xfId="49887" xr:uid="{00000000-0005-0000-0000-00003AC20000}"/>
    <cellStyle name="20% - Accent1 7 2 2 3 3 4 2 2 2" xfId="49888" xr:uid="{00000000-0005-0000-0000-00003BC20000}"/>
    <cellStyle name="20% - Accent1 7 2 2 3 3 4 2 3" xfId="49889" xr:uid="{00000000-0005-0000-0000-00003CC20000}"/>
    <cellStyle name="20% - Accent1 7 2 2 3 3 4 3" xfId="49890" xr:uid="{00000000-0005-0000-0000-00003DC20000}"/>
    <cellStyle name="20% - Accent1 7 2 2 3 3 4 3 2" xfId="49891" xr:uid="{00000000-0005-0000-0000-00003EC20000}"/>
    <cellStyle name="20% - Accent1 7 2 2 3 3 4 4" xfId="49892" xr:uid="{00000000-0005-0000-0000-00003FC20000}"/>
    <cellStyle name="20% - Accent1 7 2 2 3 3 5" xfId="49893" xr:uid="{00000000-0005-0000-0000-000040C20000}"/>
    <cellStyle name="20% - Accent1 7 2 2 3 3 5 2" xfId="49894" xr:uid="{00000000-0005-0000-0000-000041C20000}"/>
    <cellStyle name="20% - Accent1 7 2 2 3 3 5 2 2" xfId="49895" xr:uid="{00000000-0005-0000-0000-000042C20000}"/>
    <cellStyle name="20% - Accent1 7 2 2 3 3 5 3" xfId="49896" xr:uid="{00000000-0005-0000-0000-000043C20000}"/>
    <cellStyle name="20% - Accent1 7 2 2 3 3 6" xfId="49897" xr:uid="{00000000-0005-0000-0000-000044C20000}"/>
    <cellStyle name="20% - Accent1 7 2 2 3 3 6 2" xfId="49898" xr:uid="{00000000-0005-0000-0000-000045C20000}"/>
    <cellStyle name="20% - Accent1 7 2 2 3 3 6 2 2" xfId="49899" xr:uid="{00000000-0005-0000-0000-000046C20000}"/>
    <cellStyle name="20% - Accent1 7 2 2 3 3 6 3" xfId="49900" xr:uid="{00000000-0005-0000-0000-000047C20000}"/>
    <cellStyle name="20% - Accent1 7 2 2 3 3 7" xfId="49901" xr:uid="{00000000-0005-0000-0000-000048C20000}"/>
    <cellStyle name="20% - Accent1 7 2 2 3 3 7 2" xfId="49902" xr:uid="{00000000-0005-0000-0000-000049C20000}"/>
    <cellStyle name="20% - Accent1 7 2 2 3 3 8" xfId="49903" xr:uid="{00000000-0005-0000-0000-00004AC20000}"/>
    <cellStyle name="20% - Accent1 7 2 2 3 3 8 2" xfId="49904" xr:uid="{00000000-0005-0000-0000-00004BC20000}"/>
    <cellStyle name="20% - Accent1 7 2 2 3 3 9" xfId="49905" xr:uid="{00000000-0005-0000-0000-00004CC20000}"/>
    <cellStyle name="20% - Accent1 7 2 2 3 4" xfId="49906" xr:uid="{00000000-0005-0000-0000-00004DC20000}"/>
    <cellStyle name="20% - Accent1 7 2 2 3 4 2" xfId="49907" xr:uid="{00000000-0005-0000-0000-00004EC20000}"/>
    <cellStyle name="20% - Accent1 7 2 2 3 4 2 2" xfId="49908" xr:uid="{00000000-0005-0000-0000-00004FC20000}"/>
    <cellStyle name="20% - Accent1 7 2 2 3 4 2 2 2" xfId="49909" xr:uid="{00000000-0005-0000-0000-000050C20000}"/>
    <cellStyle name="20% - Accent1 7 2 2 3 4 2 3" xfId="49910" xr:uid="{00000000-0005-0000-0000-000051C20000}"/>
    <cellStyle name="20% - Accent1 7 2 2 3 4 3" xfId="49911" xr:uid="{00000000-0005-0000-0000-000052C20000}"/>
    <cellStyle name="20% - Accent1 7 2 2 3 4 3 2" xfId="49912" xr:uid="{00000000-0005-0000-0000-000053C20000}"/>
    <cellStyle name="20% - Accent1 7 2 2 3 4 4" xfId="49913" xr:uid="{00000000-0005-0000-0000-000054C20000}"/>
    <cellStyle name="20% - Accent1 7 2 2 3 5" xfId="49914" xr:uid="{00000000-0005-0000-0000-000055C20000}"/>
    <cellStyle name="20% - Accent1 7 2 2 3 5 2" xfId="49915" xr:uid="{00000000-0005-0000-0000-000056C20000}"/>
    <cellStyle name="20% - Accent1 7 2 2 3 5 2 2" xfId="49916" xr:uid="{00000000-0005-0000-0000-000057C20000}"/>
    <cellStyle name="20% - Accent1 7 2 2 3 5 2 2 2" xfId="49917" xr:uid="{00000000-0005-0000-0000-000058C20000}"/>
    <cellStyle name="20% - Accent1 7 2 2 3 5 2 3" xfId="49918" xr:uid="{00000000-0005-0000-0000-000059C20000}"/>
    <cellStyle name="20% - Accent1 7 2 2 3 5 3" xfId="49919" xr:uid="{00000000-0005-0000-0000-00005AC20000}"/>
    <cellStyle name="20% - Accent1 7 2 2 3 5 3 2" xfId="49920" xr:uid="{00000000-0005-0000-0000-00005BC20000}"/>
    <cellStyle name="20% - Accent1 7 2 2 3 5 4" xfId="49921" xr:uid="{00000000-0005-0000-0000-00005CC20000}"/>
    <cellStyle name="20% - Accent1 7 2 2 3 6" xfId="49922" xr:uid="{00000000-0005-0000-0000-00005DC20000}"/>
    <cellStyle name="20% - Accent1 7 2 2 3 6 2" xfId="49923" xr:uid="{00000000-0005-0000-0000-00005EC20000}"/>
    <cellStyle name="20% - Accent1 7 2 2 3 6 2 2" xfId="49924" xr:uid="{00000000-0005-0000-0000-00005FC20000}"/>
    <cellStyle name="20% - Accent1 7 2 2 3 6 2 2 2" xfId="49925" xr:uid="{00000000-0005-0000-0000-000060C20000}"/>
    <cellStyle name="20% - Accent1 7 2 2 3 6 2 3" xfId="49926" xr:uid="{00000000-0005-0000-0000-000061C20000}"/>
    <cellStyle name="20% - Accent1 7 2 2 3 6 3" xfId="49927" xr:uid="{00000000-0005-0000-0000-000062C20000}"/>
    <cellStyle name="20% - Accent1 7 2 2 3 6 3 2" xfId="49928" xr:uid="{00000000-0005-0000-0000-000063C20000}"/>
    <cellStyle name="20% - Accent1 7 2 2 3 6 4" xfId="49929" xr:uid="{00000000-0005-0000-0000-000064C20000}"/>
    <cellStyle name="20% - Accent1 7 2 2 3 7" xfId="49930" xr:uid="{00000000-0005-0000-0000-000065C20000}"/>
    <cellStyle name="20% - Accent1 7 2 2 3 7 2" xfId="49931" xr:uid="{00000000-0005-0000-0000-000066C20000}"/>
    <cellStyle name="20% - Accent1 7 2 2 3 7 2 2" xfId="49932" xr:uid="{00000000-0005-0000-0000-000067C20000}"/>
    <cellStyle name="20% - Accent1 7 2 2 3 7 3" xfId="49933" xr:uid="{00000000-0005-0000-0000-000068C20000}"/>
    <cellStyle name="20% - Accent1 7 2 2 3 8" xfId="49934" xr:uid="{00000000-0005-0000-0000-000069C20000}"/>
    <cellStyle name="20% - Accent1 7 2 2 3 8 2" xfId="49935" xr:uid="{00000000-0005-0000-0000-00006AC20000}"/>
    <cellStyle name="20% - Accent1 7 2 2 3 8 2 2" xfId="49936" xr:uid="{00000000-0005-0000-0000-00006BC20000}"/>
    <cellStyle name="20% - Accent1 7 2 2 3 8 3" xfId="49937" xr:uid="{00000000-0005-0000-0000-00006CC20000}"/>
    <cellStyle name="20% - Accent1 7 2 2 3 9" xfId="49938" xr:uid="{00000000-0005-0000-0000-00006DC20000}"/>
    <cellStyle name="20% - Accent1 7 2 2 3 9 2" xfId="49939" xr:uid="{00000000-0005-0000-0000-00006EC20000}"/>
    <cellStyle name="20% - Accent1 7 2 2 4" xfId="49940" xr:uid="{00000000-0005-0000-0000-00006FC20000}"/>
    <cellStyle name="20% - Accent1 7 2 2 4 10" xfId="49941" xr:uid="{00000000-0005-0000-0000-000070C20000}"/>
    <cellStyle name="20% - Accent1 7 2 2 4 10 2" xfId="49942" xr:uid="{00000000-0005-0000-0000-000071C20000}"/>
    <cellStyle name="20% - Accent1 7 2 2 4 11" xfId="49943" xr:uid="{00000000-0005-0000-0000-000072C20000}"/>
    <cellStyle name="20% - Accent1 7 2 2 4 2" xfId="49944" xr:uid="{00000000-0005-0000-0000-000073C20000}"/>
    <cellStyle name="20% - Accent1 7 2 2 4 2 2" xfId="49945" xr:uid="{00000000-0005-0000-0000-000074C20000}"/>
    <cellStyle name="20% - Accent1 7 2 2 4 2 2 2" xfId="49946" xr:uid="{00000000-0005-0000-0000-000075C20000}"/>
    <cellStyle name="20% - Accent1 7 2 2 4 2 2 2 2" xfId="49947" xr:uid="{00000000-0005-0000-0000-000076C20000}"/>
    <cellStyle name="20% - Accent1 7 2 2 4 2 2 2 2 2" xfId="49948" xr:uid="{00000000-0005-0000-0000-000077C20000}"/>
    <cellStyle name="20% - Accent1 7 2 2 4 2 2 2 3" xfId="49949" xr:uid="{00000000-0005-0000-0000-000078C20000}"/>
    <cellStyle name="20% - Accent1 7 2 2 4 2 2 3" xfId="49950" xr:uid="{00000000-0005-0000-0000-000079C20000}"/>
    <cellStyle name="20% - Accent1 7 2 2 4 2 2 3 2" xfId="49951" xr:uid="{00000000-0005-0000-0000-00007AC20000}"/>
    <cellStyle name="20% - Accent1 7 2 2 4 2 2 4" xfId="49952" xr:uid="{00000000-0005-0000-0000-00007BC20000}"/>
    <cellStyle name="20% - Accent1 7 2 2 4 2 3" xfId="49953" xr:uid="{00000000-0005-0000-0000-00007CC20000}"/>
    <cellStyle name="20% - Accent1 7 2 2 4 2 3 2" xfId="49954" xr:uid="{00000000-0005-0000-0000-00007DC20000}"/>
    <cellStyle name="20% - Accent1 7 2 2 4 2 3 2 2" xfId="49955" xr:uid="{00000000-0005-0000-0000-00007EC20000}"/>
    <cellStyle name="20% - Accent1 7 2 2 4 2 3 2 2 2" xfId="49956" xr:uid="{00000000-0005-0000-0000-00007FC20000}"/>
    <cellStyle name="20% - Accent1 7 2 2 4 2 3 2 3" xfId="49957" xr:uid="{00000000-0005-0000-0000-000080C20000}"/>
    <cellStyle name="20% - Accent1 7 2 2 4 2 3 3" xfId="49958" xr:uid="{00000000-0005-0000-0000-000081C20000}"/>
    <cellStyle name="20% - Accent1 7 2 2 4 2 3 3 2" xfId="49959" xr:uid="{00000000-0005-0000-0000-000082C20000}"/>
    <cellStyle name="20% - Accent1 7 2 2 4 2 3 4" xfId="49960" xr:uid="{00000000-0005-0000-0000-000083C20000}"/>
    <cellStyle name="20% - Accent1 7 2 2 4 2 4" xfId="49961" xr:uid="{00000000-0005-0000-0000-000084C20000}"/>
    <cellStyle name="20% - Accent1 7 2 2 4 2 4 2" xfId="49962" xr:uid="{00000000-0005-0000-0000-000085C20000}"/>
    <cellStyle name="20% - Accent1 7 2 2 4 2 4 2 2" xfId="49963" xr:uid="{00000000-0005-0000-0000-000086C20000}"/>
    <cellStyle name="20% - Accent1 7 2 2 4 2 4 2 2 2" xfId="49964" xr:uid="{00000000-0005-0000-0000-000087C20000}"/>
    <cellStyle name="20% - Accent1 7 2 2 4 2 4 2 3" xfId="49965" xr:uid="{00000000-0005-0000-0000-000088C20000}"/>
    <cellStyle name="20% - Accent1 7 2 2 4 2 4 3" xfId="49966" xr:uid="{00000000-0005-0000-0000-000089C20000}"/>
    <cellStyle name="20% - Accent1 7 2 2 4 2 4 3 2" xfId="49967" xr:uid="{00000000-0005-0000-0000-00008AC20000}"/>
    <cellStyle name="20% - Accent1 7 2 2 4 2 4 4" xfId="49968" xr:uid="{00000000-0005-0000-0000-00008BC20000}"/>
    <cellStyle name="20% - Accent1 7 2 2 4 2 5" xfId="49969" xr:uid="{00000000-0005-0000-0000-00008CC20000}"/>
    <cellStyle name="20% - Accent1 7 2 2 4 2 5 2" xfId="49970" xr:uid="{00000000-0005-0000-0000-00008DC20000}"/>
    <cellStyle name="20% - Accent1 7 2 2 4 2 5 2 2" xfId="49971" xr:uid="{00000000-0005-0000-0000-00008EC20000}"/>
    <cellStyle name="20% - Accent1 7 2 2 4 2 5 3" xfId="49972" xr:uid="{00000000-0005-0000-0000-00008FC20000}"/>
    <cellStyle name="20% - Accent1 7 2 2 4 2 6" xfId="49973" xr:uid="{00000000-0005-0000-0000-000090C20000}"/>
    <cellStyle name="20% - Accent1 7 2 2 4 2 6 2" xfId="49974" xr:uid="{00000000-0005-0000-0000-000091C20000}"/>
    <cellStyle name="20% - Accent1 7 2 2 4 2 6 2 2" xfId="49975" xr:uid="{00000000-0005-0000-0000-000092C20000}"/>
    <cellStyle name="20% - Accent1 7 2 2 4 2 6 3" xfId="49976" xr:uid="{00000000-0005-0000-0000-000093C20000}"/>
    <cellStyle name="20% - Accent1 7 2 2 4 2 7" xfId="49977" xr:uid="{00000000-0005-0000-0000-000094C20000}"/>
    <cellStyle name="20% - Accent1 7 2 2 4 2 7 2" xfId="49978" xr:uid="{00000000-0005-0000-0000-000095C20000}"/>
    <cellStyle name="20% - Accent1 7 2 2 4 2 8" xfId="49979" xr:uid="{00000000-0005-0000-0000-000096C20000}"/>
    <cellStyle name="20% - Accent1 7 2 2 4 2 8 2" xfId="49980" xr:uid="{00000000-0005-0000-0000-000097C20000}"/>
    <cellStyle name="20% - Accent1 7 2 2 4 2 9" xfId="49981" xr:uid="{00000000-0005-0000-0000-000098C20000}"/>
    <cellStyle name="20% - Accent1 7 2 2 4 3" xfId="49982" xr:uid="{00000000-0005-0000-0000-000099C20000}"/>
    <cellStyle name="20% - Accent1 7 2 2 4 3 2" xfId="49983" xr:uid="{00000000-0005-0000-0000-00009AC20000}"/>
    <cellStyle name="20% - Accent1 7 2 2 4 3 2 2" xfId="49984" xr:uid="{00000000-0005-0000-0000-00009BC20000}"/>
    <cellStyle name="20% - Accent1 7 2 2 4 3 2 2 2" xfId="49985" xr:uid="{00000000-0005-0000-0000-00009CC20000}"/>
    <cellStyle name="20% - Accent1 7 2 2 4 3 2 2 2 2" xfId="49986" xr:uid="{00000000-0005-0000-0000-00009DC20000}"/>
    <cellStyle name="20% - Accent1 7 2 2 4 3 2 2 3" xfId="49987" xr:uid="{00000000-0005-0000-0000-00009EC20000}"/>
    <cellStyle name="20% - Accent1 7 2 2 4 3 2 3" xfId="49988" xr:uid="{00000000-0005-0000-0000-00009FC20000}"/>
    <cellStyle name="20% - Accent1 7 2 2 4 3 2 3 2" xfId="49989" xr:uid="{00000000-0005-0000-0000-0000A0C20000}"/>
    <cellStyle name="20% - Accent1 7 2 2 4 3 2 4" xfId="49990" xr:uid="{00000000-0005-0000-0000-0000A1C20000}"/>
    <cellStyle name="20% - Accent1 7 2 2 4 3 3" xfId="49991" xr:uid="{00000000-0005-0000-0000-0000A2C20000}"/>
    <cellStyle name="20% - Accent1 7 2 2 4 3 3 2" xfId="49992" xr:uid="{00000000-0005-0000-0000-0000A3C20000}"/>
    <cellStyle name="20% - Accent1 7 2 2 4 3 3 2 2" xfId="49993" xr:uid="{00000000-0005-0000-0000-0000A4C20000}"/>
    <cellStyle name="20% - Accent1 7 2 2 4 3 3 2 2 2" xfId="49994" xr:uid="{00000000-0005-0000-0000-0000A5C20000}"/>
    <cellStyle name="20% - Accent1 7 2 2 4 3 3 2 3" xfId="49995" xr:uid="{00000000-0005-0000-0000-0000A6C20000}"/>
    <cellStyle name="20% - Accent1 7 2 2 4 3 3 3" xfId="49996" xr:uid="{00000000-0005-0000-0000-0000A7C20000}"/>
    <cellStyle name="20% - Accent1 7 2 2 4 3 3 3 2" xfId="49997" xr:uid="{00000000-0005-0000-0000-0000A8C20000}"/>
    <cellStyle name="20% - Accent1 7 2 2 4 3 3 4" xfId="49998" xr:uid="{00000000-0005-0000-0000-0000A9C20000}"/>
    <cellStyle name="20% - Accent1 7 2 2 4 3 4" xfId="49999" xr:uid="{00000000-0005-0000-0000-0000AAC20000}"/>
    <cellStyle name="20% - Accent1 7 2 2 4 3 4 2" xfId="50000" xr:uid="{00000000-0005-0000-0000-0000ABC20000}"/>
    <cellStyle name="20% - Accent1 7 2 2 4 3 4 2 2" xfId="50001" xr:uid="{00000000-0005-0000-0000-0000ACC20000}"/>
    <cellStyle name="20% - Accent1 7 2 2 4 3 4 2 2 2" xfId="50002" xr:uid="{00000000-0005-0000-0000-0000ADC20000}"/>
    <cellStyle name="20% - Accent1 7 2 2 4 3 4 2 3" xfId="50003" xr:uid="{00000000-0005-0000-0000-0000AEC20000}"/>
    <cellStyle name="20% - Accent1 7 2 2 4 3 4 3" xfId="50004" xr:uid="{00000000-0005-0000-0000-0000AFC20000}"/>
    <cellStyle name="20% - Accent1 7 2 2 4 3 4 3 2" xfId="50005" xr:uid="{00000000-0005-0000-0000-0000B0C20000}"/>
    <cellStyle name="20% - Accent1 7 2 2 4 3 4 4" xfId="50006" xr:uid="{00000000-0005-0000-0000-0000B1C20000}"/>
    <cellStyle name="20% - Accent1 7 2 2 4 3 5" xfId="50007" xr:uid="{00000000-0005-0000-0000-0000B2C20000}"/>
    <cellStyle name="20% - Accent1 7 2 2 4 3 5 2" xfId="50008" xr:uid="{00000000-0005-0000-0000-0000B3C20000}"/>
    <cellStyle name="20% - Accent1 7 2 2 4 3 5 2 2" xfId="50009" xr:uid="{00000000-0005-0000-0000-0000B4C20000}"/>
    <cellStyle name="20% - Accent1 7 2 2 4 3 5 3" xfId="50010" xr:uid="{00000000-0005-0000-0000-0000B5C20000}"/>
    <cellStyle name="20% - Accent1 7 2 2 4 3 6" xfId="50011" xr:uid="{00000000-0005-0000-0000-0000B6C20000}"/>
    <cellStyle name="20% - Accent1 7 2 2 4 3 6 2" xfId="50012" xr:uid="{00000000-0005-0000-0000-0000B7C20000}"/>
    <cellStyle name="20% - Accent1 7 2 2 4 3 6 2 2" xfId="50013" xr:uid="{00000000-0005-0000-0000-0000B8C20000}"/>
    <cellStyle name="20% - Accent1 7 2 2 4 3 6 3" xfId="50014" xr:uid="{00000000-0005-0000-0000-0000B9C20000}"/>
    <cellStyle name="20% - Accent1 7 2 2 4 3 7" xfId="50015" xr:uid="{00000000-0005-0000-0000-0000BAC20000}"/>
    <cellStyle name="20% - Accent1 7 2 2 4 3 7 2" xfId="50016" xr:uid="{00000000-0005-0000-0000-0000BBC20000}"/>
    <cellStyle name="20% - Accent1 7 2 2 4 3 8" xfId="50017" xr:uid="{00000000-0005-0000-0000-0000BCC20000}"/>
    <cellStyle name="20% - Accent1 7 2 2 4 3 8 2" xfId="50018" xr:uid="{00000000-0005-0000-0000-0000BDC20000}"/>
    <cellStyle name="20% - Accent1 7 2 2 4 3 9" xfId="50019" xr:uid="{00000000-0005-0000-0000-0000BEC20000}"/>
    <cellStyle name="20% - Accent1 7 2 2 4 4" xfId="50020" xr:uid="{00000000-0005-0000-0000-0000BFC20000}"/>
    <cellStyle name="20% - Accent1 7 2 2 4 4 2" xfId="50021" xr:uid="{00000000-0005-0000-0000-0000C0C20000}"/>
    <cellStyle name="20% - Accent1 7 2 2 4 4 2 2" xfId="50022" xr:uid="{00000000-0005-0000-0000-0000C1C20000}"/>
    <cellStyle name="20% - Accent1 7 2 2 4 4 2 2 2" xfId="50023" xr:uid="{00000000-0005-0000-0000-0000C2C20000}"/>
    <cellStyle name="20% - Accent1 7 2 2 4 4 2 3" xfId="50024" xr:uid="{00000000-0005-0000-0000-0000C3C20000}"/>
    <cellStyle name="20% - Accent1 7 2 2 4 4 3" xfId="50025" xr:uid="{00000000-0005-0000-0000-0000C4C20000}"/>
    <cellStyle name="20% - Accent1 7 2 2 4 4 3 2" xfId="50026" xr:uid="{00000000-0005-0000-0000-0000C5C20000}"/>
    <cellStyle name="20% - Accent1 7 2 2 4 4 4" xfId="50027" xr:uid="{00000000-0005-0000-0000-0000C6C20000}"/>
    <cellStyle name="20% - Accent1 7 2 2 4 5" xfId="50028" xr:uid="{00000000-0005-0000-0000-0000C7C20000}"/>
    <cellStyle name="20% - Accent1 7 2 2 4 5 2" xfId="50029" xr:uid="{00000000-0005-0000-0000-0000C8C20000}"/>
    <cellStyle name="20% - Accent1 7 2 2 4 5 2 2" xfId="50030" xr:uid="{00000000-0005-0000-0000-0000C9C20000}"/>
    <cellStyle name="20% - Accent1 7 2 2 4 5 2 2 2" xfId="50031" xr:uid="{00000000-0005-0000-0000-0000CAC20000}"/>
    <cellStyle name="20% - Accent1 7 2 2 4 5 2 3" xfId="50032" xr:uid="{00000000-0005-0000-0000-0000CBC20000}"/>
    <cellStyle name="20% - Accent1 7 2 2 4 5 3" xfId="50033" xr:uid="{00000000-0005-0000-0000-0000CCC20000}"/>
    <cellStyle name="20% - Accent1 7 2 2 4 5 3 2" xfId="50034" xr:uid="{00000000-0005-0000-0000-0000CDC20000}"/>
    <cellStyle name="20% - Accent1 7 2 2 4 5 4" xfId="50035" xr:uid="{00000000-0005-0000-0000-0000CEC20000}"/>
    <cellStyle name="20% - Accent1 7 2 2 4 6" xfId="50036" xr:uid="{00000000-0005-0000-0000-0000CFC20000}"/>
    <cellStyle name="20% - Accent1 7 2 2 4 6 2" xfId="50037" xr:uid="{00000000-0005-0000-0000-0000D0C20000}"/>
    <cellStyle name="20% - Accent1 7 2 2 4 6 2 2" xfId="50038" xr:uid="{00000000-0005-0000-0000-0000D1C20000}"/>
    <cellStyle name="20% - Accent1 7 2 2 4 6 2 2 2" xfId="50039" xr:uid="{00000000-0005-0000-0000-0000D2C20000}"/>
    <cellStyle name="20% - Accent1 7 2 2 4 6 2 3" xfId="50040" xr:uid="{00000000-0005-0000-0000-0000D3C20000}"/>
    <cellStyle name="20% - Accent1 7 2 2 4 6 3" xfId="50041" xr:uid="{00000000-0005-0000-0000-0000D4C20000}"/>
    <cellStyle name="20% - Accent1 7 2 2 4 6 3 2" xfId="50042" xr:uid="{00000000-0005-0000-0000-0000D5C20000}"/>
    <cellStyle name="20% - Accent1 7 2 2 4 6 4" xfId="50043" xr:uid="{00000000-0005-0000-0000-0000D6C20000}"/>
    <cellStyle name="20% - Accent1 7 2 2 4 7" xfId="50044" xr:uid="{00000000-0005-0000-0000-0000D7C20000}"/>
    <cellStyle name="20% - Accent1 7 2 2 4 7 2" xfId="50045" xr:uid="{00000000-0005-0000-0000-0000D8C20000}"/>
    <cellStyle name="20% - Accent1 7 2 2 4 7 2 2" xfId="50046" xr:uid="{00000000-0005-0000-0000-0000D9C20000}"/>
    <cellStyle name="20% - Accent1 7 2 2 4 7 3" xfId="50047" xr:uid="{00000000-0005-0000-0000-0000DAC20000}"/>
    <cellStyle name="20% - Accent1 7 2 2 4 8" xfId="50048" xr:uid="{00000000-0005-0000-0000-0000DBC20000}"/>
    <cellStyle name="20% - Accent1 7 2 2 4 8 2" xfId="50049" xr:uid="{00000000-0005-0000-0000-0000DCC20000}"/>
    <cellStyle name="20% - Accent1 7 2 2 4 8 2 2" xfId="50050" xr:uid="{00000000-0005-0000-0000-0000DDC20000}"/>
    <cellStyle name="20% - Accent1 7 2 2 4 8 3" xfId="50051" xr:uid="{00000000-0005-0000-0000-0000DEC20000}"/>
    <cellStyle name="20% - Accent1 7 2 2 4 9" xfId="50052" xr:uid="{00000000-0005-0000-0000-0000DFC20000}"/>
    <cellStyle name="20% - Accent1 7 2 2 4 9 2" xfId="50053" xr:uid="{00000000-0005-0000-0000-0000E0C20000}"/>
    <cellStyle name="20% - Accent1 7 2 2 5" xfId="50054" xr:uid="{00000000-0005-0000-0000-0000E1C20000}"/>
    <cellStyle name="20% - Accent1 7 2 2 5 2" xfId="50055" xr:uid="{00000000-0005-0000-0000-0000E2C20000}"/>
    <cellStyle name="20% - Accent1 7 2 2 5 2 2" xfId="50056" xr:uid="{00000000-0005-0000-0000-0000E3C20000}"/>
    <cellStyle name="20% - Accent1 7 2 2 5 2 2 2" xfId="50057" xr:uid="{00000000-0005-0000-0000-0000E4C20000}"/>
    <cellStyle name="20% - Accent1 7 2 2 5 2 2 2 2" xfId="50058" xr:uid="{00000000-0005-0000-0000-0000E5C20000}"/>
    <cellStyle name="20% - Accent1 7 2 2 5 2 2 3" xfId="50059" xr:uid="{00000000-0005-0000-0000-0000E6C20000}"/>
    <cellStyle name="20% - Accent1 7 2 2 5 2 3" xfId="50060" xr:uid="{00000000-0005-0000-0000-0000E7C20000}"/>
    <cellStyle name="20% - Accent1 7 2 2 5 2 3 2" xfId="50061" xr:uid="{00000000-0005-0000-0000-0000E8C20000}"/>
    <cellStyle name="20% - Accent1 7 2 2 5 2 4" xfId="50062" xr:uid="{00000000-0005-0000-0000-0000E9C20000}"/>
    <cellStyle name="20% - Accent1 7 2 2 5 3" xfId="50063" xr:uid="{00000000-0005-0000-0000-0000EAC20000}"/>
    <cellStyle name="20% - Accent1 7 2 2 5 3 2" xfId="50064" xr:uid="{00000000-0005-0000-0000-0000EBC20000}"/>
    <cellStyle name="20% - Accent1 7 2 2 5 3 2 2" xfId="50065" xr:uid="{00000000-0005-0000-0000-0000ECC20000}"/>
    <cellStyle name="20% - Accent1 7 2 2 5 3 2 2 2" xfId="50066" xr:uid="{00000000-0005-0000-0000-0000EDC20000}"/>
    <cellStyle name="20% - Accent1 7 2 2 5 3 2 3" xfId="50067" xr:uid="{00000000-0005-0000-0000-0000EEC20000}"/>
    <cellStyle name="20% - Accent1 7 2 2 5 3 3" xfId="50068" xr:uid="{00000000-0005-0000-0000-0000EFC20000}"/>
    <cellStyle name="20% - Accent1 7 2 2 5 3 3 2" xfId="50069" xr:uid="{00000000-0005-0000-0000-0000F0C20000}"/>
    <cellStyle name="20% - Accent1 7 2 2 5 3 4" xfId="50070" xr:uid="{00000000-0005-0000-0000-0000F1C20000}"/>
    <cellStyle name="20% - Accent1 7 2 2 5 4" xfId="50071" xr:uid="{00000000-0005-0000-0000-0000F2C20000}"/>
    <cellStyle name="20% - Accent1 7 2 2 5 4 2" xfId="50072" xr:uid="{00000000-0005-0000-0000-0000F3C20000}"/>
    <cellStyle name="20% - Accent1 7 2 2 5 4 2 2" xfId="50073" xr:uid="{00000000-0005-0000-0000-0000F4C20000}"/>
    <cellStyle name="20% - Accent1 7 2 2 5 4 2 2 2" xfId="50074" xr:uid="{00000000-0005-0000-0000-0000F5C20000}"/>
    <cellStyle name="20% - Accent1 7 2 2 5 4 2 3" xfId="50075" xr:uid="{00000000-0005-0000-0000-0000F6C20000}"/>
    <cellStyle name="20% - Accent1 7 2 2 5 4 3" xfId="50076" xr:uid="{00000000-0005-0000-0000-0000F7C20000}"/>
    <cellStyle name="20% - Accent1 7 2 2 5 4 3 2" xfId="50077" xr:uid="{00000000-0005-0000-0000-0000F8C20000}"/>
    <cellStyle name="20% - Accent1 7 2 2 5 4 4" xfId="50078" xr:uid="{00000000-0005-0000-0000-0000F9C20000}"/>
    <cellStyle name="20% - Accent1 7 2 2 5 5" xfId="50079" xr:uid="{00000000-0005-0000-0000-0000FAC20000}"/>
    <cellStyle name="20% - Accent1 7 2 2 5 5 2" xfId="50080" xr:uid="{00000000-0005-0000-0000-0000FBC20000}"/>
    <cellStyle name="20% - Accent1 7 2 2 5 5 2 2" xfId="50081" xr:uid="{00000000-0005-0000-0000-0000FCC20000}"/>
    <cellStyle name="20% - Accent1 7 2 2 5 5 3" xfId="50082" xr:uid="{00000000-0005-0000-0000-0000FDC20000}"/>
    <cellStyle name="20% - Accent1 7 2 2 5 6" xfId="50083" xr:uid="{00000000-0005-0000-0000-0000FEC20000}"/>
    <cellStyle name="20% - Accent1 7 2 2 5 6 2" xfId="50084" xr:uid="{00000000-0005-0000-0000-0000FFC20000}"/>
    <cellStyle name="20% - Accent1 7 2 2 5 6 2 2" xfId="50085" xr:uid="{00000000-0005-0000-0000-000000C30000}"/>
    <cellStyle name="20% - Accent1 7 2 2 5 6 3" xfId="50086" xr:uid="{00000000-0005-0000-0000-000001C30000}"/>
    <cellStyle name="20% - Accent1 7 2 2 5 7" xfId="50087" xr:uid="{00000000-0005-0000-0000-000002C30000}"/>
    <cellStyle name="20% - Accent1 7 2 2 5 7 2" xfId="50088" xr:uid="{00000000-0005-0000-0000-000003C30000}"/>
    <cellStyle name="20% - Accent1 7 2 2 5 8" xfId="50089" xr:uid="{00000000-0005-0000-0000-000004C30000}"/>
    <cellStyle name="20% - Accent1 7 2 2 5 8 2" xfId="50090" xr:uid="{00000000-0005-0000-0000-000005C30000}"/>
    <cellStyle name="20% - Accent1 7 2 2 5 9" xfId="50091" xr:uid="{00000000-0005-0000-0000-000006C30000}"/>
    <cellStyle name="20% - Accent1 7 2 2 6" xfId="50092" xr:uid="{00000000-0005-0000-0000-000007C30000}"/>
    <cellStyle name="20% - Accent1 7 2 2 6 2" xfId="50093" xr:uid="{00000000-0005-0000-0000-000008C30000}"/>
    <cellStyle name="20% - Accent1 7 2 2 6 2 2" xfId="50094" xr:uid="{00000000-0005-0000-0000-000009C30000}"/>
    <cellStyle name="20% - Accent1 7 2 2 6 2 2 2" xfId="50095" xr:uid="{00000000-0005-0000-0000-00000AC30000}"/>
    <cellStyle name="20% - Accent1 7 2 2 6 2 2 2 2" xfId="50096" xr:uid="{00000000-0005-0000-0000-00000BC30000}"/>
    <cellStyle name="20% - Accent1 7 2 2 6 2 2 3" xfId="50097" xr:uid="{00000000-0005-0000-0000-00000CC30000}"/>
    <cellStyle name="20% - Accent1 7 2 2 6 2 3" xfId="50098" xr:uid="{00000000-0005-0000-0000-00000DC30000}"/>
    <cellStyle name="20% - Accent1 7 2 2 6 2 3 2" xfId="50099" xr:uid="{00000000-0005-0000-0000-00000EC30000}"/>
    <cellStyle name="20% - Accent1 7 2 2 6 2 4" xfId="50100" xr:uid="{00000000-0005-0000-0000-00000FC30000}"/>
    <cellStyle name="20% - Accent1 7 2 2 6 3" xfId="50101" xr:uid="{00000000-0005-0000-0000-000010C30000}"/>
    <cellStyle name="20% - Accent1 7 2 2 6 3 2" xfId="50102" xr:uid="{00000000-0005-0000-0000-000011C30000}"/>
    <cellStyle name="20% - Accent1 7 2 2 6 3 2 2" xfId="50103" xr:uid="{00000000-0005-0000-0000-000012C30000}"/>
    <cellStyle name="20% - Accent1 7 2 2 6 3 2 2 2" xfId="50104" xr:uid="{00000000-0005-0000-0000-000013C30000}"/>
    <cellStyle name="20% - Accent1 7 2 2 6 3 2 3" xfId="50105" xr:uid="{00000000-0005-0000-0000-000014C30000}"/>
    <cellStyle name="20% - Accent1 7 2 2 6 3 3" xfId="50106" xr:uid="{00000000-0005-0000-0000-000015C30000}"/>
    <cellStyle name="20% - Accent1 7 2 2 6 3 3 2" xfId="50107" xr:uid="{00000000-0005-0000-0000-000016C30000}"/>
    <cellStyle name="20% - Accent1 7 2 2 6 3 4" xfId="50108" xr:uid="{00000000-0005-0000-0000-000017C30000}"/>
    <cellStyle name="20% - Accent1 7 2 2 6 4" xfId="50109" xr:uid="{00000000-0005-0000-0000-000018C30000}"/>
    <cellStyle name="20% - Accent1 7 2 2 6 4 2" xfId="50110" xr:uid="{00000000-0005-0000-0000-000019C30000}"/>
    <cellStyle name="20% - Accent1 7 2 2 6 4 2 2" xfId="50111" xr:uid="{00000000-0005-0000-0000-00001AC30000}"/>
    <cellStyle name="20% - Accent1 7 2 2 6 4 2 2 2" xfId="50112" xr:uid="{00000000-0005-0000-0000-00001BC30000}"/>
    <cellStyle name="20% - Accent1 7 2 2 6 4 2 3" xfId="50113" xr:uid="{00000000-0005-0000-0000-00001CC30000}"/>
    <cellStyle name="20% - Accent1 7 2 2 6 4 3" xfId="50114" xr:uid="{00000000-0005-0000-0000-00001DC30000}"/>
    <cellStyle name="20% - Accent1 7 2 2 6 4 3 2" xfId="50115" xr:uid="{00000000-0005-0000-0000-00001EC30000}"/>
    <cellStyle name="20% - Accent1 7 2 2 6 4 4" xfId="50116" xr:uid="{00000000-0005-0000-0000-00001FC30000}"/>
    <cellStyle name="20% - Accent1 7 2 2 6 5" xfId="50117" xr:uid="{00000000-0005-0000-0000-000020C30000}"/>
    <cellStyle name="20% - Accent1 7 2 2 6 5 2" xfId="50118" xr:uid="{00000000-0005-0000-0000-000021C30000}"/>
    <cellStyle name="20% - Accent1 7 2 2 6 5 2 2" xfId="50119" xr:uid="{00000000-0005-0000-0000-000022C30000}"/>
    <cellStyle name="20% - Accent1 7 2 2 6 5 3" xfId="50120" xr:uid="{00000000-0005-0000-0000-000023C30000}"/>
    <cellStyle name="20% - Accent1 7 2 2 6 6" xfId="50121" xr:uid="{00000000-0005-0000-0000-000024C30000}"/>
    <cellStyle name="20% - Accent1 7 2 2 6 6 2" xfId="50122" xr:uid="{00000000-0005-0000-0000-000025C30000}"/>
    <cellStyle name="20% - Accent1 7 2 2 6 6 2 2" xfId="50123" xr:uid="{00000000-0005-0000-0000-000026C30000}"/>
    <cellStyle name="20% - Accent1 7 2 2 6 6 3" xfId="50124" xr:uid="{00000000-0005-0000-0000-000027C30000}"/>
    <cellStyle name="20% - Accent1 7 2 2 6 7" xfId="50125" xr:uid="{00000000-0005-0000-0000-000028C30000}"/>
    <cellStyle name="20% - Accent1 7 2 2 6 7 2" xfId="50126" xr:uid="{00000000-0005-0000-0000-000029C30000}"/>
    <cellStyle name="20% - Accent1 7 2 2 6 8" xfId="50127" xr:uid="{00000000-0005-0000-0000-00002AC30000}"/>
    <cellStyle name="20% - Accent1 7 2 2 6 8 2" xfId="50128" xr:uid="{00000000-0005-0000-0000-00002BC30000}"/>
    <cellStyle name="20% - Accent1 7 2 2 6 9" xfId="50129" xr:uid="{00000000-0005-0000-0000-00002CC30000}"/>
    <cellStyle name="20% - Accent1 7 2 2 7" xfId="50130" xr:uid="{00000000-0005-0000-0000-00002DC30000}"/>
    <cellStyle name="20% - Accent1 7 2 2 7 2" xfId="50131" xr:uid="{00000000-0005-0000-0000-00002EC30000}"/>
    <cellStyle name="20% - Accent1 7 2 2 7 2 2" xfId="50132" xr:uid="{00000000-0005-0000-0000-00002FC30000}"/>
    <cellStyle name="20% - Accent1 7 2 2 7 2 2 2" xfId="50133" xr:uid="{00000000-0005-0000-0000-000030C30000}"/>
    <cellStyle name="20% - Accent1 7 2 2 7 2 3" xfId="50134" xr:uid="{00000000-0005-0000-0000-000031C30000}"/>
    <cellStyle name="20% - Accent1 7 2 2 7 3" xfId="50135" xr:uid="{00000000-0005-0000-0000-000032C30000}"/>
    <cellStyle name="20% - Accent1 7 2 2 7 3 2" xfId="50136" xr:uid="{00000000-0005-0000-0000-000033C30000}"/>
    <cellStyle name="20% - Accent1 7 2 2 7 4" xfId="50137" xr:uid="{00000000-0005-0000-0000-000034C30000}"/>
    <cellStyle name="20% - Accent1 7 2 2 8" xfId="50138" xr:uid="{00000000-0005-0000-0000-000035C30000}"/>
    <cellStyle name="20% - Accent1 7 2 2 8 2" xfId="50139" xr:uid="{00000000-0005-0000-0000-000036C30000}"/>
    <cellStyle name="20% - Accent1 7 2 2 8 2 2" xfId="50140" xr:uid="{00000000-0005-0000-0000-000037C30000}"/>
    <cellStyle name="20% - Accent1 7 2 2 8 2 2 2" xfId="50141" xr:uid="{00000000-0005-0000-0000-000038C30000}"/>
    <cellStyle name="20% - Accent1 7 2 2 8 2 3" xfId="50142" xr:uid="{00000000-0005-0000-0000-000039C30000}"/>
    <cellStyle name="20% - Accent1 7 2 2 8 3" xfId="50143" xr:uid="{00000000-0005-0000-0000-00003AC30000}"/>
    <cellStyle name="20% - Accent1 7 2 2 8 3 2" xfId="50144" xr:uid="{00000000-0005-0000-0000-00003BC30000}"/>
    <cellStyle name="20% - Accent1 7 2 2 8 4" xfId="50145" xr:uid="{00000000-0005-0000-0000-00003CC30000}"/>
    <cellStyle name="20% - Accent1 7 2 2 9" xfId="50146" xr:uid="{00000000-0005-0000-0000-00003DC30000}"/>
    <cellStyle name="20% - Accent1 7 2 2 9 2" xfId="50147" xr:uid="{00000000-0005-0000-0000-00003EC30000}"/>
    <cellStyle name="20% - Accent1 7 2 2 9 2 2" xfId="50148" xr:uid="{00000000-0005-0000-0000-00003FC30000}"/>
    <cellStyle name="20% - Accent1 7 2 2 9 2 2 2" xfId="50149" xr:uid="{00000000-0005-0000-0000-000040C30000}"/>
    <cellStyle name="20% - Accent1 7 2 2 9 2 3" xfId="50150" xr:uid="{00000000-0005-0000-0000-000041C30000}"/>
    <cellStyle name="20% - Accent1 7 2 2 9 3" xfId="50151" xr:uid="{00000000-0005-0000-0000-000042C30000}"/>
    <cellStyle name="20% - Accent1 7 2 2 9 3 2" xfId="50152" xr:uid="{00000000-0005-0000-0000-000043C30000}"/>
    <cellStyle name="20% - Accent1 7 2 2 9 4" xfId="50153" xr:uid="{00000000-0005-0000-0000-000044C30000}"/>
    <cellStyle name="20% - Accent1 7 2 3" xfId="50154" xr:uid="{00000000-0005-0000-0000-000045C30000}"/>
    <cellStyle name="20% - Accent1 7 2 3 10" xfId="50155" xr:uid="{00000000-0005-0000-0000-000046C30000}"/>
    <cellStyle name="20% - Accent1 7 2 3 10 2" xfId="50156" xr:uid="{00000000-0005-0000-0000-000047C30000}"/>
    <cellStyle name="20% - Accent1 7 2 3 11" xfId="50157" xr:uid="{00000000-0005-0000-0000-000048C30000}"/>
    <cellStyle name="20% - Accent1 7 2 3 2" xfId="50158" xr:uid="{00000000-0005-0000-0000-000049C30000}"/>
    <cellStyle name="20% - Accent1 7 2 3 2 2" xfId="50159" xr:uid="{00000000-0005-0000-0000-00004AC30000}"/>
    <cellStyle name="20% - Accent1 7 2 3 2 2 2" xfId="50160" xr:uid="{00000000-0005-0000-0000-00004BC30000}"/>
    <cellStyle name="20% - Accent1 7 2 3 2 2 2 2" xfId="50161" xr:uid="{00000000-0005-0000-0000-00004CC30000}"/>
    <cellStyle name="20% - Accent1 7 2 3 2 2 2 2 2" xfId="50162" xr:uid="{00000000-0005-0000-0000-00004DC30000}"/>
    <cellStyle name="20% - Accent1 7 2 3 2 2 2 3" xfId="50163" xr:uid="{00000000-0005-0000-0000-00004EC30000}"/>
    <cellStyle name="20% - Accent1 7 2 3 2 2 3" xfId="50164" xr:uid="{00000000-0005-0000-0000-00004FC30000}"/>
    <cellStyle name="20% - Accent1 7 2 3 2 2 3 2" xfId="50165" xr:uid="{00000000-0005-0000-0000-000050C30000}"/>
    <cellStyle name="20% - Accent1 7 2 3 2 2 4" xfId="50166" xr:uid="{00000000-0005-0000-0000-000051C30000}"/>
    <cellStyle name="20% - Accent1 7 2 3 2 3" xfId="50167" xr:uid="{00000000-0005-0000-0000-000052C30000}"/>
    <cellStyle name="20% - Accent1 7 2 3 2 3 2" xfId="50168" xr:uid="{00000000-0005-0000-0000-000053C30000}"/>
    <cellStyle name="20% - Accent1 7 2 3 2 3 2 2" xfId="50169" xr:uid="{00000000-0005-0000-0000-000054C30000}"/>
    <cellStyle name="20% - Accent1 7 2 3 2 3 2 2 2" xfId="50170" xr:uid="{00000000-0005-0000-0000-000055C30000}"/>
    <cellStyle name="20% - Accent1 7 2 3 2 3 2 3" xfId="50171" xr:uid="{00000000-0005-0000-0000-000056C30000}"/>
    <cellStyle name="20% - Accent1 7 2 3 2 3 3" xfId="50172" xr:uid="{00000000-0005-0000-0000-000057C30000}"/>
    <cellStyle name="20% - Accent1 7 2 3 2 3 3 2" xfId="50173" xr:uid="{00000000-0005-0000-0000-000058C30000}"/>
    <cellStyle name="20% - Accent1 7 2 3 2 3 4" xfId="50174" xr:uid="{00000000-0005-0000-0000-000059C30000}"/>
    <cellStyle name="20% - Accent1 7 2 3 2 4" xfId="50175" xr:uid="{00000000-0005-0000-0000-00005AC30000}"/>
    <cellStyle name="20% - Accent1 7 2 3 2 4 2" xfId="50176" xr:uid="{00000000-0005-0000-0000-00005BC30000}"/>
    <cellStyle name="20% - Accent1 7 2 3 2 4 2 2" xfId="50177" xr:uid="{00000000-0005-0000-0000-00005CC30000}"/>
    <cellStyle name="20% - Accent1 7 2 3 2 4 2 2 2" xfId="50178" xr:uid="{00000000-0005-0000-0000-00005DC30000}"/>
    <cellStyle name="20% - Accent1 7 2 3 2 4 2 3" xfId="50179" xr:uid="{00000000-0005-0000-0000-00005EC30000}"/>
    <cellStyle name="20% - Accent1 7 2 3 2 4 3" xfId="50180" xr:uid="{00000000-0005-0000-0000-00005FC30000}"/>
    <cellStyle name="20% - Accent1 7 2 3 2 4 3 2" xfId="50181" xr:uid="{00000000-0005-0000-0000-000060C30000}"/>
    <cellStyle name="20% - Accent1 7 2 3 2 4 4" xfId="50182" xr:uid="{00000000-0005-0000-0000-000061C30000}"/>
    <cellStyle name="20% - Accent1 7 2 3 2 5" xfId="50183" xr:uid="{00000000-0005-0000-0000-000062C30000}"/>
    <cellStyle name="20% - Accent1 7 2 3 2 5 2" xfId="50184" xr:uid="{00000000-0005-0000-0000-000063C30000}"/>
    <cellStyle name="20% - Accent1 7 2 3 2 5 2 2" xfId="50185" xr:uid="{00000000-0005-0000-0000-000064C30000}"/>
    <cellStyle name="20% - Accent1 7 2 3 2 5 3" xfId="50186" xr:uid="{00000000-0005-0000-0000-000065C30000}"/>
    <cellStyle name="20% - Accent1 7 2 3 2 6" xfId="50187" xr:uid="{00000000-0005-0000-0000-000066C30000}"/>
    <cellStyle name="20% - Accent1 7 2 3 2 6 2" xfId="50188" xr:uid="{00000000-0005-0000-0000-000067C30000}"/>
    <cellStyle name="20% - Accent1 7 2 3 2 6 2 2" xfId="50189" xr:uid="{00000000-0005-0000-0000-000068C30000}"/>
    <cellStyle name="20% - Accent1 7 2 3 2 6 3" xfId="50190" xr:uid="{00000000-0005-0000-0000-000069C30000}"/>
    <cellStyle name="20% - Accent1 7 2 3 2 7" xfId="50191" xr:uid="{00000000-0005-0000-0000-00006AC30000}"/>
    <cellStyle name="20% - Accent1 7 2 3 2 7 2" xfId="50192" xr:uid="{00000000-0005-0000-0000-00006BC30000}"/>
    <cellStyle name="20% - Accent1 7 2 3 2 8" xfId="50193" xr:uid="{00000000-0005-0000-0000-00006CC30000}"/>
    <cellStyle name="20% - Accent1 7 2 3 2 8 2" xfId="50194" xr:uid="{00000000-0005-0000-0000-00006DC30000}"/>
    <cellStyle name="20% - Accent1 7 2 3 2 9" xfId="50195" xr:uid="{00000000-0005-0000-0000-00006EC30000}"/>
    <cellStyle name="20% - Accent1 7 2 3 3" xfId="50196" xr:uid="{00000000-0005-0000-0000-00006FC30000}"/>
    <cellStyle name="20% - Accent1 7 2 3 3 2" xfId="50197" xr:uid="{00000000-0005-0000-0000-000070C30000}"/>
    <cellStyle name="20% - Accent1 7 2 3 3 2 2" xfId="50198" xr:uid="{00000000-0005-0000-0000-000071C30000}"/>
    <cellStyle name="20% - Accent1 7 2 3 3 2 2 2" xfId="50199" xr:uid="{00000000-0005-0000-0000-000072C30000}"/>
    <cellStyle name="20% - Accent1 7 2 3 3 2 2 2 2" xfId="50200" xr:uid="{00000000-0005-0000-0000-000073C30000}"/>
    <cellStyle name="20% - Accent1 7 2 3 3 2 2 3" xfId="50201" xr:uid="{00000000-0005-0000-0000-000074C30000}"/>
    <cellStyle name="20% - Accent1 7 2 3 3 2 3" xfId="50202" xr:uid="{00000000-0005-0000-0000-000075C30000}"/>
    <cellStyle name="20% - Accent1 7 2 3 3 2 3 2" xfId="50203" xr:uid="{00000000-0005-0000-0000-000076C30000}"/>
    <cellStyle name="20% - Accent1 7 2 3 3 2 4" xfId="50204" xr:uid="{00000000-0005-0000-0000-000077C30000}"/>
    <cellStyle name="20% - Accent1 7 2 3 3 3" xfId="50205" xr:uid="{00000000-0005-0000-0000-000078C30000}"/>
    <cellStyle name="20% - Accent1 7 2 3 3 3 2" xfId="50206" xr:uid="{00000000-0005-0000-0000-000079C30000}"/>
    <cellStyle name="20% - Accent1 7 2 3 3 3 2 2" xfId="50207" xr:uid="{00000000-0005-0000-0000-00007AC30000}"/>
    <cellStyle name="20% - Accent1 7 2 3 3 3 2 2 2" xfId="50208" xr:uid="{00000000-0005-0000-0000-00007BC30000}"/>
    <cellStyle name="20% - Accent1 7 2 3 3 3 2 3" xfId="50209" xr:uid="{00000000-0005-0000-0000-00007CC30000}"/>
    <cellStyle name="20% - Accent1 7 2 3 3 3 3" xfId="50210" xr:uid="{00000000-0005-0000-0000-00007DC30000}"/>
    <cellStyle name="20% - Accent1 7 2 3 3 3 3 2" xfId="50211" xr:uid="{00000000-0005-0000-0000-00007EC30000}"/>
    <cellStyle name="20% - Accent1 7 2 3 3 3 4" xfId="50212" xr:uid="{00000000-0005-0000-0000-00007FC30000}"/>
    <cellStyle name="20% - Accent1 7 2 3 3 4" xfId="50213" xr:uid="{00000000-0005-0000-0000-000080C30000}"/>
    <cellStyle name="20% - Accent1 7 2 3 3 4 2" xfId="50214" xr:uid="{00000000-0005-0000-0000-000081C30000}"/>
    <cellStyle name="20% - Accent1 7 2 3 3 4 2 2" xfId="50215" xr:uid="{00000000-0005-0000-0000-000082C30000}"/>
    <cellStyle name="20% - Accent1 7 2 3 3 4 2 2 2" xfId="50216" xr:uid="{00000000-0005-0000-0000-000083C30000}"/>
    <cellStyle name="20% - Accent1 7 2 3 3 4 2 3" xfId="50217" xr:uid="{00000000-0005-0000-0000-000084C30000}"/>
    <cellStyle name="20% - Accent1 7 2 3 3 4 3" xfId="50218" xr:uid="{00000000-0005-0000-0000-000085C30000}"/>
    <cellStyle name="20% - Accent1 7 2 3 3 4 3 2" xfId="50219" xr:uid="{00000000-0005-0000-0000-000086C30000}"/>
    <cellStyle name="20% - Accent1 7 2 3 3 4 4" xfId="50220" xr:uid="{00000000-0005-0000-0000-000087C30000}"/>
    <cellStyle name="20% - Accent1 7 2 3 3 5" xfId="50221" xr:uid="{00000000-0005-0000-0000-000088C30000}"/>
    <cellStyle name="20% - Accent1 7 2 3 3 5 2" xfId="50222" xr:uid="{00000000-0005-0000-0000-000089C30000}"/>
    <cellStyle name="20% - Accent1 7 2 3 3 5 2 2" xfId="50223" xr:uid="{00000000-0005-0000-0000-00008AC30000}"/>
    <cellStyle name="20% - Accent1 7 2 3 3 5 3" xfId="50224" xr:uid="{00000000-0005-0000-0000-00008BC30000}"/>
    <cellStyle name="20% - Accent1 7 2 3 3 6" xfId="50225" xr:uid="{00000000-0005-0000-0000-00008CC30000}"/>
    <cellStyle name="20% - Accent1 7 2 3 3 6 2" xfId="50226" xr:uid="{00000000-0005-0000-0000-00008DC30000}"/>
    <cellStyle name="20% - Accent1 7 2 3 3 6 2 2" xfId="50227" xr:uid="{00000000-0005-0000-0000-00008EC30000}"/>
    <cellStyle name="20% - Accent1 7 2 3 3 6 3" xfId="50228" xr:uid="{00000000-0005-0000-0000-00008FC30000}"/>
    <cellStyle name="20% - Accent1 7 2 3 3 7" xfId="50229" xr:uid="{00000000-0005-0000-0000-000090C30000}"/>
    <cellStyle name="20% - Accent1 7 2 3 3 7 2" xfId="50230" xr:uid="{00000000-0005-0000-0000-000091C30000}"/>
    <cellStyle name="20% - Accent1 7 2 3 3 8" xfId="50231" xr:uid="{00000000-0005-0000-0000-000092C30000}"/>
    <cellStyle name="20% - Accent1 7 2 3 3 8 2" xfId="50232" xr:uid="{00000000-0005-0000-0000-000093C30000}"/>
    <cellStyle name="20% - Accent1 7 2 3 3 9" xfId="50233" xr:uid="{00000000-0005-0000-0000-000094C30000}"/>
    <cellStyle name="20% - Accent1 7 2 3 4" xfId="50234" xr:uid="{00000000-0005-0000-0000-000095C30000}"/>
    <cellStyle name="20% - Accent1 7 2 3 4 2" xfId="50235" xr:uid="{00000000-0005-0000-0000-000096C30000}"/>
    <cellStyle name="20% - Accent1 7 2 3 4 2 2" xfId="50236" xr:uid="{00000000-0005-0000-0000-000097C30000}"/>
    <cellStyle name="20% - Accent1 7 2 3 4 2 2 2" xfId="50237" xr:uid="{00000000-0005-0000-0000-000098C30000}"/>
    <cellStyle name="20% - Accent1 7 2 3 4 2 3" xfId="50238" xr:uid="{00000000-0005-0000-0000-000099C30000}"/>
    <cellStyle name="20% - Accent1 7 2 3 4 3" xfId="50239" xr:uid="{00000000-0005-0000-0000-00009AC30000}"/>
    <cellStyle name="20% - Accent1 7 2 3 4 3 2" xfId="50240" xr:uid="{00000000-0005-0000-0000-00009BC30000}"/>
    <cellStyle name="20% - Accent1 7 2 3 4 4" xfId="50241" xr:uid="{00000000-0005-0000-0000-00009CC30000}"/>
    <cellStyle name="20% - Accent1 7 2 3 5" xfId="50242" xr:uid="{00000000-0005-0000-0000-00009DC30000}"/>
    <cellStyle name="20% - Accent1 7 2 3 5 2" xfId="50243" xr:uid="{00000000-0005-0000-0000-00009EC30000}"/>
    <cellStyle name="20% - Accent1 7 2 3 5 2 2" xfId="50244" xr:uid="{00000000-0005-0000-0000-00009FC30000}"/>
    <cellStyle name="20% - Accent1 7 2 3 5 2 2 2" xfId="50245" xr:uid="{00000000-0005-0000-0000-0000A0C30000}"/>
    <cellStyle name="20% - Accent1 7 2 3 5 2 3" xfId="50246" xr:uid="{00000000-0005-0000-0000-0000A1C30000}"/>
    <cellStyle name="20% - Accent1 7 2 3 5 3" xfId="50247" xr:uid="{00000000-0005-0000-0000-0000A2C30000}"/>
    <cellStyle name="20% - Accent1 7 2 3 5 3 2" xfId="50248" xr:uid="{00000000-0005-0000-0000-0000A3C30000}"/>
    <cellStyle name="20% - Accent1 7 2 3 5 4" xfId="50249" xr:uid="{00000000-0005-0000-0000-0000A4C30000}"/>
    <cellStyle name="20% - Accent1 7 2 3 6" xfId="50250" xr:uid="{00000000-0005-0000-0000-0000A5C30000}"/>
    <cellStyle name="20% - Accent1 7 2 3 6 2" xfId="50251" xr:uid="{00000000-0005-0000-0000-0000A6C30000}"/>
    <cellStyle name="20% - Accent1 7 2 3 6 2 2" xfId="50252" xr:uid="{00000000-0005-0000-0000-0000A7C30000}"/>
    <cellStyle name="20% - Accent1 7 2 3 6 2 2 2" xfId="50253" xr:uid="{00000000-0005-0000-0000-0000A8C30000}"/>
    <cellStyle name="20% - Accent1 7 2 3 6 2 3" xfId="50254" xr:uid="{00000000-0005-0000-0000-0000A9C30000}"/>
    <cellStyle name="20% - Accent1 7 2 3 6 3" xfId="50255" xr:uid="{00000000-0005-0000-0000-0000AAC30000}"/>
    <cellStyle name="20% - Accent1 7 2 3 6 3 2" xfId="50256" xr:uid="{00000000-0005-0000-0000-0000ABC30000}"/>
    <cellStyle name="20% - Accent1 7 2 3 6 4" xfId="50257" xr:uid="{00000000-0005-0000-0000-0000ACC30000}"/>
    <cellStyle name="20% - Accent1 7 2 3 7" xfId="50258" xr:uid="{00000000-0005-0000-0000-0000ADC30000}"/>
    <cellStyle name="20% - Accent1 7 2 3 7 2" xfId="50259" xr:uid="{00000000-0005-0000-0000-0000AEC30000}"/>
    <cellStyle name="20% - Accent1 7 2 3 7 2 2" xfId="50260" xr:uid="{00000000-0005-0000-0000-0000AFC30000}"/>
    <cellStyle name="20% - Accent1 7 2 3 7 3" xfId="50261" xr:uid="{00000000-0005-0000-0000-0000B0C30000}"/>
    <cellStyle name="20% - Accent1 7 2 3 8" xfId="50262" xr:uid="{00000000-0005-0000-0000-0000B1C30000}"/>
    <cellStyle name="20% - Accent1 7 2 3 8 2" xfId="50263" xr:uid="{00000000-0005-0000-0000-0000B2C30000}"/>
    <cellStyle name="20% - Accent1 7 2 3 8 2 2" xfId="50264" xr:uid="{00000000-0005-0000-0000-0000B3C30000}"/>
    <cellStyle name="20% - Accent1 7 2 3 8 3" xfId="50265" xr:uid="{00000000-0005-0000-0000-0000B4C30000}"/>
    <cellStyle name="20% - Accent1 7 2 3 9" xfId="50266" xr:uid="{00000000-0005-0000-0000-0000B5C30000}"/>
    <cellStyle name="20% - Accent1 7 2 3 9 2" xfId="50267" xr:uid="{00000000-0005-0000-0000-0000B6C30000}"/>
    <cellStyle name="20% - Accent1 7 2 4" xfId="50268" xr:uid="{00000000-0005-0000-0000-0000B7C30000}"/>
    <cellStyle name="20% - Accent1 7 2 4 10" xfId="50269" xr:uid="{00000000-0005-0000-0000-0000B8C30000}"/>
    <cellStyle name="20% - Accent1 7 2 4 10 2" xfId="50270" xr:uid="{00000000-0005-0000-0000-0000B9C30000}"/>
    <cellStyle name="20% - Accent1 7 2 4 11" xfId="50271" xr:uid="{00000000-0005-0000-0000-0000BAC30000}"/>
    <cellStyle name="20% - Accent1 7 2 4 2" xfId="50272" xr:uid="{00000000-0005-0000-0000-0000BBC30000}"/>
    <cellStyle name="20% - Accent1 7 2 4 2 2" xfId="50273" xr:uid="{00000000-0005-0000-0000-0000BCC30000}"/>
    <cellStyle name="20% - Accent1 7 2 4 2 2 2" xfId="50274" xr:uid="{00000000-0005-0000-0000-0000BDC30000}"/>
    <cellStyle name="20% - Accent1 7 2 4 2 2 2 2" xfId="50275" xr:uid="{00000000-0005-0000-0000-0000BEC30000}"/>
    <cellStyle name="20% - Accent1 7 2 4 2 2 2 2 2" xfId="50276" xr:uid="{00000000-0005-0000-0000-0000BFC30000}"/>
    <cellStyle name="20% - Accent1 7 2 4 2 2 2 3" xfId="50277" xr:uid="{00000000-0005-0000-0000-0000C0C30000}"/>
    <cellStyle name="20% - Accent1 7 2 4 2 2 3" xfId="50278" xr:uid="{00000000-0005-0000-0000-0000C1C30000}"/>
    <cellStyle name="20% - Accent1 7 2 4 2 2 3 2" xfId="50279" xr:uid="{00000000-0005-0000-0000-0000C2C30000}"/>
    <cellStyle name="20% - Accent1 7 2 4 2 2 4" xfId="50280" xr:uid="{00000000-0005-0000-0000-0000C3C30000}"/>
    <cellStyle name="20% - Accent1 7 2 4 2 3" xfId="50281" xr:uid="{00000000-0005-0000-0000-0000C4C30000}"/>
    <cellStyle name="20% - Accent1 7 2 4 2 3 2" xfId="50282" xr:uid="{00000000-0005-0000-0000-0000C5C30000}"/>
    <cellStyle name="20% - Accent1 7 2 4 2 3 2 2" xfId="50283" xr:uid="{00000000-0005-0000-0000-0000C6C30000}"/>
    <cellStyle name="20% - Accent1 7 2 4 2 3 2 2 2" xfId="50284" xr:uid="{00000000-0005-0000-0000-0000C7C30000}"/>
    <cellStyle name="20% - Accent1 7 2 4 2 3 2 3" xfId="50285" xr:uid="{00000000-0005-0000-0000-0000C8C30000}"/>
    <cellStyle name="20% - Accent1 7 2 4 2 3 3" xfId="50286" xr:uid="{00000000-0005-0000-0000-0000C9C30000}"/>
    <cellStyle name="20% - Accent1 7 2 4 2 3 3 2" xfId="50287" xr:uid="{00000000-0005-0000-0000-0000CAC30000}"/>
    <cellStyle name="20% - Accent1 7 2 4 2 3 4" xfId="50288" xr:uid="{00000000-0005-0000-0000-0000CBC30000}"/>
    <cellStyle name="20% - Accent1 7 2 4 2 4" xfId="50289" xr:uid="{00000000-0005-0000-0000-0000CCC30000}"/>
    <cellStyle name="20% - Accent1 7 2 4 2 4 2" xfId="50290" xr:uid="{00000000-0005-0000-0000-0000CDC30000}"/>
    <cellStyle name="20% - Accent1 7 2 4 2 4 2 2" xfId="50291" xr:uid="{00000000-0005-0000-0000-0000CEC30000}"/>
    <cellStyle name="20% - Accent1 7 2 4 2 4 2 2 2" xfId="50292" xr:uid="{00000000-0005-0000-0000-0000CFC30000}"/>
    <cellStyle name="20% - Accent1 7 2 4 2 4 2 3" xfId="50293" xr:uid="{00000000-0005-0000-0000-0000D0C30000}"/>
    <cellStyle name="20% - Accent1 7 2 4 2 4 3" xfId="50294" xr:uid="{00000000-0005-0000-0000-0000D1C30000}"/>
    <cellStyle name="20% - Accent1 7 2 4 2 4 3 2" xfId="50295" xr:uid="{00000000-0005-0000-0000-0000D2C30000}"/>
    <cellStyle name="20% - Accent1 7 2 4 2 4 4" xfId="50296" xr:uid="{00000000-0005-0000-0000-0000D3C30000}"/>
    <cellStyle name="20% - Accent1 7 2 4 2 5" xfId="50297" xr:uid="{00000000-0005-0000-0000-0000D4C30000}"/>
    <cellStyle name="20% - Accent1 7 2 4 2 5 2" xfId="50298" xr:uid="{00000000-0005-0000-0000-0000D5C30000}"/>
    <cellStyle name="20% - Accent1 7 2 4 2 5 2 2" xfId="50299" xr:uid="{00000000-0005-0000-0000-0000D6C30000}"/>
    <cellStyle name="20% - Accent1 7 2 4 2 5 3" xfId="50300" xr:uid="{00000000-0005-0000-0000-0000D7C30000}"/>
    <cellStyle name="20% - Accent1 7 2 4 2 6" xfId="50301" xr:uid="{00000000-0005-0000-0000-0000D8C30000}"/>
    <cellStyle name="20% - Accent1 7 2 4 2 6 2" xfId="50302" xr:uid="{00000000-0005-0000-0000-0000D9C30000}"/>
    <cellStyle name="20% - Accent1 7 2 4 2 6 2 2" xfId="50303" xr:uid="{00000000-0005-0000-0000-0000DAC30000}"/>
    <cellStyle name="20% - Accent1 7 2 4 2 6 3" xfId="50304" xr:uid="{00000000-0005-0000-0000-0000DBC30000}"/>
    <cellStyle name="20% - Accent1 7 2 4 2 7" xfId="50305" xr:uid="{00000000-0005-0000-0000-0000DCC30000}"/>
    <cellStyle name="20% - Accent1 7 2 4 2 7 2" xfId="50306" xr:uid="{00000000-0005-0000-0000-0000DDC30000}"/>
    <cellStyle name="20% - Accent1 7 2 4 2 8" xfId="50307" xr:uid="{00000000-0005-0000-0000-0000DEC30000}"/>
    <cellStyle name="20% - Accent1 7 2 4 2 8 2" xfId="50308" xr:uid="{00000000-0005-0000-0000-0000DFC30000}"/>
    <cellStyle name="20% - Accent1 7 2 4 2 9" xfId="50309" xr:uid="{00000000-0005-0000-0000-0000E0C30000}"/>
    <cellStyle name="20% - Accent1 7 2 4 3" xfId="50310" xr:uid="{00000000-0005-0000-0000-0000E1C30000}"/>
    <cellStyle name="20% - Accent1 7 2 4 3 2" xfId="50311" xr:uid="{00000000-0005-0000-0000-0000E2C30000}"/>
    <cellStyle name="20% - Accent1 7 2 4 3 2 2" xfId="50312" xr:uid="{00000000-0005-0000-0000-0000E3C30000}"/>
    <cellStyle name="20% - Accent1 7 2 4 3 2 2 2" xfId="50313" xr:uid="{00000000-0005-0000-0000-0000E4C30000}"/>
    <cellStyle name="20% - Accent1 7 2 4 3 2 2 2 2" xfId="50314" xr:uid="{00000000-0005-0000-0000-0000E5C30000}"/>
    <cellStyle name="20% - Accent1 7 2 4 3 2 2 3" xfId="50315" xr:uid="{00000000-0005-0000-0000-0000E6C30000}"/>
    <cellStyle name="20% - Accent1 7 2 4 3 2 3" xfId="50316" xr:uid="{00000000-0005-0000-0000-0000E7C30000}"/>
    <cellStyle name="20% - Accent1 7 2 4 3 2 3 2" xfId="50317" xr:uid="{00000000-0005-0000-0000-0000E8C30000}"/>
    <cellStyle name="20% - Accent1 7 2 4 3 2 4" xfId="50318" xr:uid="{00000000-0005-0000-0000-0000E9C30000}"/>
    <cellStyle name="20% - Accent1 7 2 4 3 3" xfId="50319" xr:uid="{00000000-0005-0000-0000-0000EAC30000}"/>
    <cellStyle name="20% - Accent1 7 2 4 3 3 2" xfId="50320" xr:uid="{00000000-0005-0000-0000-0000EBC30000}"/>
    <cellStyle name="20% - Accent1 7 2 4 3 3 2 2" xfId="50321" xr:uid="{00000000-0005-0000-0000-0000ECC30000}"/>
    <cellStyle name="20% - Accent1 7 2 4 3 3 2 2 2" xfId="50322" xr:uid="{00000000-0005-0000-0000-0000EDC30000}"/>
    <cellStyle name="20% - Accent1 7 2 4 3 3 2 3" xfId="50323" xr:uid="{00000000-0005-0000-0000-0000EEC30000}"/>
    <cellStyle name="20% - Accent1 7 2 4 3 3 3" xfId="50324" xr:uid="{00000000-0005-0000-0000-0000EFC30000}"/>
    <cellStyle name="20% - Accent1 7 2 4 3 3 3 2" xfId="50325" xr:uid="{00000000-0005-0000-0000-0000F0C30000}"/>
    <cellStyle name="20% - Accent1 7 2 4 3 3 4" xfId="50326" xr:uid="{00000000-0005-0000-0000-0000F1C30000}"/>
    <cellStyle name="20% - Accent1 7 2 4 3 4" xfId="50327" xr:uid="{00000000-0005-0000-0000-0000F2C30000}"/>
    <cellStyle name="20% - Accent1 7 2 4 3 4 2" xfId="50328" xr:uid="{00000000-0005-0000-0000-0000F3C30000}"/>
    <cellStyle name="20% - Accent1 7 2 4 3 4 2 2" xfId="50329" xr:uid="{00000000-0005-0000-0000-0000F4C30000}"/>
    <cellStyle name="20% - Accent1 7 2 4 3 4 2 2 2" xfId="50330" xr:uid="{00000000-0005-0000-0000-0000F5C30000}"/>
    <cellStyle name="20% - Accent1 7 2 4 3 4 2 3" xfId="50331" xr:uid="{00000000-0005-0000-0000-0000F6C30000}"/>
    <cellStyle name="20% - Accent1 7 2 4 3 4 3" xfId="50332" xr:uid="{00000000-0005-0000-0000-0000F7C30000}"/>
    <cellStyle name="20% - Accent1 7 2 4 3 4 3 2" xfId="50333" xr:uid="{00000000-0005-0000-0000-0000F8C30000}"/>
    <cellStyle name="20% - Accent1 7 2 4 3 4 4" xfId="50334" xr:uid="{00000000-0005-0000-0000-0000F9C30000}"/>
    <cellStyle name="20% - Accent1 7 2 4 3 5" xfId="50335" xr:uid="{00000000-0005-0000-0000-0000FAC30000}"/>
    <cellStyle name="20% - Accent1 7 2 4 3 5 2" xfId="50336" xr:uid="{00000000-0005-0000-0000-0000FBC30000}"/>
    <cellStyle name="20% - Accent1 7 2 4 3 5 2 2" xfId="50337" xr:uid="{00000000-0005-0000-0000-0000FCC30000}"/>
    <cellStyle name="20% - Accent1 7 2 4 3 5 3" xfId="50338" xr:uid="{00000000-0005-0000-0000-0000FDC30000}"/>
    <cellStyle name="20% - Accent1 7 2 4 3 6" xfId="50339" xr:uid="{00000000-0005-0000-0000-0000FEC30000}"/>
    <cellStyle name="20% - Accent1 7 2 4 3 6 2" xfId="50340" xr:uid="{00000000-0005-0000-0000-0000FFC30000}"/>
    <cellStyle name="20% - Accent1 7 2 4 3 6 2 2" xfId="50341" xr:uid="{00000000-0005-0000-0000-000000C40000}"/>
    <cellStyle name="20% - Accent1 7 2 4 3 6 3" xfId="50342" xr:uid="{00000000-0005-0000-0000-000001C40000}"/>
    <cellStyle name="20% - Accent1 7 2 4 3 7" xfId="50343" xr:uid="{00000000-0005-0000-0000-000002C40000}"/>
    <cellStyle name="20% - Accent1 7 2 4 3 7 2" xfId="50344" xr:uid="{00000000-0005-0000-0000-000003C40000}"/>
    <cellStyle name="20% - Accent1 7 2 4 3 8" xfId="50345" xr:uid="{00000000-0005-0000-0000-000004C40000}"/>
    <cellStyle name="20% - Accent1 7 2 4 3 8 2" xfId="50346" xr:uid="{00000000-0005-0000-0000-000005C40000}"/>
    <cellStyle name="20% - Accent1 7 2 4 3 9" xfId="50347" xr:uid="{00000000-0005-0000-0000-000006C40000}"/>
    <cellStyle name="20% - Accent1 7 2 4 4" xfId="50348" xr:uid="{00000000-0005-0000-0000-000007C40000}"/>
    <cellStyle name="20% - Accent1 7 2 4 4 2" xfId="50349" xr:uid="{00000000-0005-0000-0000-000008C40000}"/>
    <cellStyle name="20% - Accent1 7 2 4 4 2 2" xfId="50350" xr:uid="{00000000-0005-0000-0000-000009C40000}"/>
    <cellStyle name="20% - Accent1 7 2 4 4 2 2 2" xfId="50351" xr:uid="{00000000-0005-0000-0000-00000AC40000}"/>
    <cellStyle name="20% - Accent1 7 2 4 4 2 3" xfId="50352" xr:uid="{00000000-0005-0000-0000-00000BC40000}"/>
    <cellStyle name="20% - Accent1 7 2 4 4 3" xfId="50353" xr:uid="{00000000-0005-0000-0000-00000CC40000}"/>
    <cellStyle name="20% - Accent1 7 2 4 4 3 2" xfId="50354" xr:uid="{00000000-0005-0000-0000-00000DC40000}"/>
    <cellStyle name="20% - Accent1 7 2 4 4 4" xfId="50355" xr:uid="{00000000-0005-0000-0000-00000EC40000}"/>
    <cellStyle name="20% - Accent1 7 2 4 5" xfId="50356" xr:uid="{00000000-0005-0000-0000-00000FC40000}"/>
    <cellStyle name="20% - Accent1 7 2 4 5 2" xfId="50357" xr:uid="{00000000-0005-0000-0000-000010C40000}"/>
    <cellStyle name="20% - Accent1 7 2 4 5 2 2" xfId="50358" xr:uid="{00000000-0005-0000-0000-000011C40000}"/>
    <cellStyle name="20% - Accent1 7 2 4 5 2 2 2" xfId="50359" xr:uid="{00000000-0005-0000-0000-000012C40000}"/>
    <cellStyle name="20% - Accent1 7 2 4 5 2 3" xfId="50360" xr:uid="{00000000-0005-0000-0000-000013C40000}"/>
    <cellStyle name="20% - Accent1 7 2 4 5 3" xfId="50361" xr:uid="{00000000-0005-0000-0000-000014C40000}"/>
    <cellStyle name="20% - Accent1 7 2 4 5 3 2" xfId="50362" xr:uid="{00000000-0005-0000-0000-000015C40000}"/>
    <cellStyle name="20% - Accent1 7 2 4 5 4" xfId="50363" xr:uid="{00000000-0005-0000-0000-000016C40000}"/>
    <cellStyle name="20% - Accent1 7 2 4 6" xfId="50364" xr:uid="{00000000-0005-0000-0000-000017C40000}"/>
    <cellStyle name="20% - Accent1 7 2 4 6 2" xfId="50365" xr:uid="{00000000-0005-0000-0000-000018C40000}"/>
    <cellStyle name="20% - Accent1 7 2 4 6 2 2" xfId="50366" xr:uid="{00000000-0005-0000-0000-000019C40000}"/>
    <cellStyle name="20% - Accent1 7 2 4 6 2 2 2" xfId="50367" xr:uid="{00000000-0005-0000-0000-00001AC40000}"/>
    <cellStyle name="20% - Accent1 7 2 4 6 2 3" xfId="50368" xr:uid="{00000000-0005-0000-0000-00001BC40000}"/>
    <cellStyle name="20% - Accent1 7 2 4 6 3" xfId="50369" xr:uid="{00000000-0005-0000-0000-00001CC40000}"/>
    <cellStyle name="20% - Accent1 7 2 4 6 3 2" xfId="50370" xr:uid="{00000000-0005-0000-0000-00001DC40000}"/>
    <cellStyle name="20% - Accent1 7 2 4 6 4" xfId="50371" xr:uid="{00000000-0005-0000-0000-00001EC40000}"/>
    <cellStyle name="20% - Accent1 7 2 4 7" xfId="50372" xr:uid="{00000000-0005-0000-0000-00001FC40000}"/>
    <cellStyle name="20% - Accent1 7 2 4 7 2" xfId="50373" xr:uid="{00000000-0005-0000-0000-000020C40000}"/>
    <cellStyle name="20% - Accent1 7 2 4 7 2 2" xfId="50374" xr:uid="{00000000-0005-0000-0000-000021C40000}"/>
    <cellStyle name="20% - Accent1 7 2 4 7 3" xfId="50375" xr:uid="{00000000-0005-0000-0000-000022C40000}"/>
    <cellStyle name="20% - Accent1 7 2 4 8" xfId="50376" xr:uid="{00000000-0005-0000-0000-000023C40000}"/>
    <cellStyle name="20% - Accent1 7 2 4 8 2" xfId="50377" xr:uid="{00000000-0005-0000-0000-000024C40000}"/>
    <cellStyle name="20% - Accent1 7 2 4 8 2 2" xfId="50378" xr:uid="{00000000-0005-0000-0000-000025C40000}"/>
    <cellStyle name="20% - Accent1 7 2 4 8 3" xfId="50379" xr:uid="{00000000-0005-0000-0000-000026C40000}"/>
    <cellStyle name="20% - Accent1 7 2 4 9" xfId="50380" xr:uid="{00000000-0005-0000-0000-000027C40000}"/>
    <cellStyle name="20% - Accent1 7 2 4 9 2" xfId="50381" xr:uid="{00000000-0005-0000-0000-000028C40000}"/>
    <cellStyle name="20% - Accent1 7 2 5" xfId="50382" xr:uid="{00000000-0005-0000-0000-000029C40000}"/>
    <cellStyle name="20% - Accent1 7 2 5 10" xfId="50383" xr:uid="{00000000-0005-0000-0000-00002AC40000}"/>
    <cellStyle name="20% - Accent1 7 2 5 10 2" xfId="50384" xr:uid="{00000000-0005-0000-0000-00002BC40000}"/>
    <cellStyle name="20% - Accent1 7 2 5 11" xfId="50385" xr:uid="{00000000-0005-0000-0000-00002CC40000}"/>
    <cellStyle name="20% - Accent1 7 2 5 2" xfId="50386" xr:uid="{00000000-0005-0000-0000-00002DC40000}"/>
    <cellStyle name="20% - Accent1 7 2 5 2 2" xfId="50387" xr:uid="{00000000-0005-0000-0000-00002EC40000}"/>
    <cellStyle name="20% - Accent1 7 2 5 2 2 2" xfId="50388" xr:uid="{00000000-0005-0000-0000-00002FC40000}"/>
    <cellStyle name="20% - Accent1 7 2 5 2 2 2 2" xfId="50389" xr:uid="{00000000-0005-0000-0000-000030C40000}"/>
    <cellStyle name="20% - Accent1 7 2 5 2 2 2 2 2" xfId="50390" xr:uid="{00000000-0005-0000-0000-000031C40000}"/>
    <cellStyle name="20% - Accent1 7 2 5 2 2 2 3" xfId="50391" xr:uid="{00000000-0005-0000-0000-000032C40000}"/>
    <cellStyle name="20% - Accent1 7 2 5 2 2 3" xfId="50392" xr:uid="{00000000-0005-0000-0000-000033C40000}"/>
    <cellStyle name="20% - Accent1 7 2 5 2 2 3 2" xfId="50393" xr:uid="{00000000-0005-0000-0000-000034C40000}"/>
    <cellStyle name="20% - Accent1 7 2 5 2 2 4" xfId="50394" xr:uid="{00000000-0005-0000-0000-000035C40000}"/>
    <cellStyle name="20% - Accent1 7 2 5 2 3" xfId="50395" xr:uid="{00000000-0005-0000-0000-000036C40000}"/>
    <cellStyle name="20% - Accent1 7 2 5 2 3 2" xfId="50396" xr:uid="{00000000-0005-0000-0000-000037C40000}"/>
    <cellStyle name="20% - Accent1 7 2 5 2 3 2 2" xfId="50397" xr:uid="{00000000-0005-0000-0000-000038C40000}"/>
    <cellStyle name="20% - Accent1 7 2 5 2 3 2 2 2" xfId="50398" xr:uid="{00000000-0005-0000-0000-000039C40000}"/>
    <cellStyle name="20% - Accent1 7 2 5 2 3 2 3" xfId="50399" xr:uid="{00000000-0005-0000-0000-00003AC40000}"/>
    <cellStyle name="20% - Accent1 7 2 5 2 3 3" xfId="50400" xr:uid="{00000000-0005-0000-0000-00003BC40000}"/>
    <cellStyle name="20% - Accent1 7 2 5 2 3 3 2" xfId="50401" xr:uid="{00000000-0005-0000-0000-00003CC40000}"/>
    <cellStyle name="20% - Accent1 7 2 5 2 3 4" xfId="50402" xr:uid="{00000000-0005-0000-0000-00003DC40000}"/>
    <cellStyle name="20% - Accent1 7 2 5 2 4" xfId="50403" xr:uid="{00000000-0005-0000-0000-00003EC40000}"/>
    <cellStyle name="20% - Accent1 7 2 5 2 4 2" xfId="50404" xr:uid="{00000000-0005-0000-0000-00003FC40000}"/>
    <cellStyle name="20% - Accent1 7 2 5 2 4 2 2" xfId="50405" xr:uid="{00000000-0005-0000-0000-000040C40000}"/>
    <cellStyle name="20% - Accent1 7 2 5 2 4 2 2 2" xfId="50406" xr:uid="{00000000-0005-0000-0000-000041C40000}"/>
    <cellStyle name="20% - Accent1 7 2 5 2 4 2 3" xfId="50407" xr:uid="{00000000-0005-0000-0000-000042C40000}"/>
    <cellStyle name="20% - Accent1 7 2 5 2 4 3" xfId="50408" xr:uid="{00000000-0005-0000-0000-000043C40000}"/>
    <cellStyle name="20% - Accent1 7 2 5 2 4 3 2" xfId="50409" xr:uid="{00000000-0005-0000-0000-000044C40000}"/>
    <cellStyle name="20% - Accent1 7 2 5 2 4 4" xfId="50410" xr:uid="{00000000-0005-0000-0000-000045C40000}"/>
    <cellStyle name="20% - Accent1 7 2 5 2 5" xfId="50411" xr:uid="{00000000-0005-0000-0000-000046C40000}"/>
    <cellStyle name="20% - Accent1 7 2 5 2 5 2" xfId="50412" xr:uid="{00000000-0005-0000-0000-000047C40000}"/>
    <cellStyle name="20% - Accent1 7 2 5 2 5 2 2" xfId="50413" xr:uid="{00000000-0005-0000-0000-000048C40000}"/>
    <cellStyle name="20% - Accent1 7 2 5 2 5 3" xfId="50414" xr:uid="{00000000-0005-0000-0000-000049C40000}"/>
    <cellStyle name="20% - Accent1 7 2 5 2 6" xfId="50415" xr:uid="{00000000-0005-0000-0000-00004AC40000}"/>
    <cellStyle name="20% - Accent1 7 2 5 2 6 2" xfId="50416" xr:uid="{00000000-0005-0000-0000-00004BC40000}"/>
    <cellStyle name="20% - Accent1 7 2 5 2 6 2 2" xfId="50417" xr:uid="{00000000-0005-0000-0000-00004CC40000}"/>
    <cellStyle name="20% - Accent1 7 2 5 2 6 3" xfId="50418" xr:uid="{00000000-0005-0000-0000-00004DC40000}"/>
    <cellStyle name="20% - Accent1 7 2 5 2 7" xfId="50419" xr:uid="{00000000-0005-0000-0000-00004EC40000}"/>
    <cellStyle name="20% - Accent1 7 2 5 2 7 2" xfId="50420" xr:uid="{00000000-0005-0000-0000-00004FC40000}"/>
    <cellStyle name="20% - Accent1 7 2 5 2 8" xfId="50421" xr:uid="{00000000-0005-0000-0000-000050C40000}"/>
    <cellStyle name="20% - Accent1 7 2 5 2 8 2" xfId="50422" xr:uid="{00000000-0005-0000-0000-000051C40000}"/>
    <cellStyle name="20% - Accent1 7 2 5 2 9" xfId="50423" xr:uid="{00000000-0005-0000-0000-000052C40000}"/>
    <cellStyle name="20% - Accent1 7 2 5 3" xfId="50424" xr:uid="{00000000-0005-0000-0000-000053C40000}"/>
    <cellStyle name="20% - Accent1 7 2 5 3 2" xfId="50425" xr:uid="{00000000-0005-0000-0000-000054C40000}"/>
    <cellStyle name="20% - Accent1 7 2 5 3 2 2" xfId="50426" xr:uid="{00000000-0005-0000-0000-000055C40000}"/>
    <cellStyle name="20% - Accent1 7 2 5 3 2 2 2" xfId="50427" xr:uid="{00000000-0005-0000-0000-000056C40000}"/>
    <cellStyle name="20% - Accent1 7 2 5 3 2 2 2 2" xfId="50428" xr:uid="{00000000-0005-0000-0000-000057C40000}"/>
    <cellStyle name="20% - Accent1 7 2 5 3 2 2 3" xfId="50429" xr:uid="{00000000-0005-0000-0000-000058C40000}"/>
    <cellStyle name="20% - Accent1 7 2 5 3 2 3" xfId="50430" xr:uid="{00000000-0005-0000-0000-000059C40000}"/>
    <cellStyle name="20% - Accent1 7 2 5 3 2 3 2" xfId="50431" xr:uid="{00000000-0005-0000-0000-00005AC40000}"/>
    <cellStyle name="20% - Accent1 7 2 5 3 2 4" xfId="50432" xr:uid="{00000000-0005-0000-0000-00005BC40000}"/>
    <cellStyle name="20% - Accent1 7 2 5 3 3" xfId="50433" xr:uid="{00000000-0005-0000-0000-00005CC40000}"/>
    <cellStyle name="20% - Accent1 7 2 5 3 3 2" xfId="50434" xr:uid="{00000000-0005-0000-0000-00005DC40000}"/>
    <cellStyle name="20% - Accent1 7 2 5 3 3 2 2" xfId="50435" xr:uid="{00000000-0005-0000-0000-00005EC40000}"/>
    <cellStyle name="20% - Accent1 7 2 5 3 3 2 2 2" xfId="50436" xr:uid="{00000000-0005-0000-0000-00005FC40000}"/>
    <cellStyle name="20% - Accent1 7 2 5 3 3 2 3" xfId="50437" xr:uid="{00000000-0005-0000-0000-000060C40000}"/>
    <cellStyle name="20% - Accent1 7 2 5 3 3 3" xfId="50438" xr:uid="{00000000-0005-0000-0000-000061C40000}"/>
    <cellStyle name="20% - Accent1 7 2 5 3 3 3 2" xfId="50439" xr:uid="{00000000-0005-0000-0000-000062C40000}"/>
    <cellStyle name="20% - Accent1 7 2 5 3 3 4" xfId="50440" xr:uid="{00000000-0005-0000-0000-000063C40000}"/>
    <cellStyle name="20% - Accent1 7 2 5 3 4" xfId="50441" xr:uid="{00000000-0005-0000-0000-000064C40000}"/>
    <cellStyle name="20% - Accent1 7 2 5 3 4 2" xfId="50442" xr:uid="{00000000-0005-0000-0000-000065C40000}"/>
    <cellStyle name="20% - Accent1 7 2 5 3 4 2 2" xfId="50443" xr:uid="{00000000-0005-0000-0000-000066C40000}"/>
    <cellStyle name="20% - Accent1 7 2 5 3 4 2 2 2" xfId="50444" xr:uid="{00000000-0005-0000-0000-000067C40000}"/>
    <cellStyle name="20% - Accent1 7 2 5 3 4 2 3" xfId="50445" xr:uid="{00000000-0005-0000-0000-000068C40000}"/>
    <cellStyle name="20% - Accent1 7 2 5 3 4 3" xfId="50446" xr:uid="{00000000-0005-0000-0000-000069C40000}"/>
    <cellStyle name="20% - Accent1 7 2 5 3 4 3 2" xfId="50447" xr:uid="{00000000-0005-0000-0000-00006AC40000}"/>
    <cellStyle name="20% - Accent1 7 2 5 3 4 4" xfId="50448" xr:uid="{00000000-0005-0000-0000-00006BC40000}"/>
    <cellStyle name="20% - Accent1 7 2 5 3 5" xfId="50449" xr:uid="{00000000-0005-0000-0000-00006CC40000}"/>
    <cellStyle name="20% - Accent1 7 2 5 3 5 2" xfId="50450" xr:uid="{00000000-0005-0000-0000-00006DC40000}"/>
    <cellStyle name="20% - Accent1 7 2 5 3 5 2 2" xfId="50451" xr:uid="{00000000-0005-0000-0000-00006EC40000}"/>
    <cellStyle name="20% - Accent1 7 2 5 3 5 3" xfId="50452" xr:uid="{00000000-0005-0000-0000-00006FC40000}"/>
    <cellStyle name="20% - Accent1 7 2 5 3 6" xfId="50453" xr:uid="{00000000-0005-0000-0000-000070C40000}"/>
    <cellStyle name="20% - Accent1 7 2 5 3 6 2" xfId="50454" xr:uid="{00000000-0005-0000-0000-000071C40000}"/>
    <cellStyle name="20% - Accent1 7 2 5 3 6 2 2" xfId="50455" xr:uid="{00000000-0005-0000-0000-000072C40000}"/>
    <cellStyle name="20% - Accent1 7 2 5 3 6 3" xfId="50456" xr:uid="{00000000-0005-0000-0000-000073C40000}"/>
    <cellStyle name="20% - Accent1 7 2 5 3 7" xfId="50457" xr:uid="{00000000-0005-0000-0000-000074C40000}"/>
    <cellStyle name="20% - Accent1 7 2 5 3 7 2" xfId="50458" xr:uid="{00000000-0005-0000-0000-000075C40000}"/>
    <cellStyle name="20% - Accent1 7 2 5 3 8" xfId="50459" xr:uid="{00000000-0005-0000-0000-000076C40000}"/>
    <cellStyle name="20% - Accent1 7 2 5 3 8 2" xfId="50460" xr:uid="{00000000-0005-0000-0000-000077C40000}"/>
    <cellStyle name="20% - Accent1 7 2 5 3 9" xfId="50461" xr:uid="{00000000-0005-0000-0000-000078C40000}"/>
    <cellStyle name="20% - Accent1 7 2 5 4" xfId="50462" xr:uid="{00000000-0005-0000-0000-000079C40000}"/>
    <cellStyle name="20% - Accent1 7 2 5 4 2" xfId="50463" xr:uid="{00000000-0005-0000-0000-00007AC40000}"/>
    <cellStyle name="20% - Accent1 7 2 5 4 2 2" xfId="50464" xr:uid="{00000000-0005-0000-0000-00007BC40000}"/>
    <cellStyle name="20% - Accent1 7 2 5 4 2 2 2" xfId="50465" xr:uid="{00000000-0005-0000-0000-00007CC40000}"/>
    <cellStyle name="20% - Accent1 7 2 5 4 2 3" xfId="50466" xr:uid="{00000000-0005-0000-0000-00007DC40000}"/>
    <cellStyle name="20% - Accent1 7 2 5 4 3" xfId="50467" xr:uid="{00000000-0005-0000-0000-00007EC40000}"/>
    <cellStyle name="20% - Accent1 7 2 5 4 3 2" xfId="50468" xr:uid="{00000000-0005-0000-0000-00007FC40000}"/>
    <cellStyle name="20% - Accent1 7 2 5 4 4" xfId="50469" xr:uid="{00000000-0005-0000-0000-000080C40000}"/>
    <cellStyle name="20% - Accent1 7 2 5 5" xfId="50470" xr:uid="{00000000-0005-0000-0000-000081C40000}"/>
    <cellStyle name="20% - Accent1 7 2 5 5 2" xfId="50471" xr:uid="{00000000-0005-0000-0000-000082C40000}"/>
    <cellStyle name="20% - Accent1 7 2 5 5 2 2" xfId="50472" xr:uid="{00000000-0005-0000-0000-000083C40000}"/>
    <cellStyle name="20% - Accent1 7 2 5 5 2 2 2" xfId="50473" xr:uid="{00000000-0005-0000-0000-000084C40000}"/>
    <cellStyle name="20% - Accent1 7 2 5 5 2 3" xfId="50474" xr:uid="{00000000-0005-0000-0000-000085C40000}"/>
    <cellStyle name="20% - Accent1 7 2 5 5 3" xfId="50475" xr:uid="{00000000-0005-0000-0000-000086C40000}"/>
    <cellStyle name="20% - Accent1 7 2 5 5 3 2" xfId="50476" xr:uid="{00000000-0005-0000-0000-000087C40000}"/>
    <cellStyle name="20% - Accent1 7 2 5 5 4" xfId="50477" xr:uid="{00000000-0005-0000-0000-000088C40000}"/>
    <cellStyle name="20% - Accent1 7 2 5 6" xfId="50478" xr:uid="{00000000-0005-0000-0000-000089C40000}"/>
    <cellStyle name="20% - Accent1 7 2 5 6 2" xfId="50479" xr:uid="{00000000-0005-0000-0000-00008AC40000}"/>
    <cellStyle name="20% - Accent1 7 2 5 6 2 2" xfId="50480" xr:uid="{00000000-0005-0000-0000-00008BC40000}"/>
    <cellStyle name="20% - Accent1 7 2 5 6 2 2 2" xfId="50481" xr:uid="{00000000-0005-0000-0000-00008CC40000}"/>
    <cellStyle name="20% - Accent1 7 2 5 6 2 3" xfId="50482" xr:uid="{00000000-0005-0000-0000-00008DC40000}"/>
    <cellStyle name="20% - Accent1 7 2 5 6 3" xfId="50483" xr:uid="{00000000-0005-0000-0000-00008EC40000}"/>
    <cellStyle name="20% - Accent1 7 2 5 6 3 2" xfId="50484" xr:uid="{00000000-0005-0000-0000-00008FC40000}"/>
    <cellStyle name="20% - Accent1 7 2 5 6 4" xfId="50485" xr:uid="{00000000-0005-0000-0000-000090C40000}"/>
    <cellStyle name="20% - Accent1 7 2 5 7" xfId="50486" xr:uid="{00000000-0005-0000-0000-000091C40000}"/>
    <cellStyle name="20% - Accent1 7 2 5 7 2" xfId="50487" xr:uid="{00000000-0005-0000-0000-000092C40000}"/>
    <cellStyle name="20% - Accent1 7 2 5 7 2 2" xfId="50488" xr:uid="{00000000-0005-0000-0000-000093C40000}"/>
    <cellStyle name="20% - Accent1 7 2 5 7 3" xfId="50489" xr:uid="{00000000-0005-0000-0000-000094C40000}"/>
    <cellStyle name="20% - Accent1 7 2 5 8" xfId="50490" xr:uid="{00000000-0005-0000-0000-000095C40000}"/>
    <cellStyle name="20% - Accent1 7 2 5 8 2" xfId="50491" xr:uid="{00000000-0005-0000-0000-000096C40000}"/>
    <cellStyle name="20% - Accent1 7 2 5 8 2 2" xfId="50492" xr:uid="{00000000-0005-0000-0000-000097C40000}"/>
    <cellStyle name="20% - Accent1 7 2 5 8 3" xfId="50493" xr:uid="{00000000-0005-0000-0000-000098C40000}"/>
    <cellStyle name="20% - Accent1 7 2 5 9" xfId="50494" xr:uid="{00000000-0005-0000-0000-000099C40000}"/>
    <cellStyle name="20% - Accent1 7 2 5 9 2" xfId="50495" xr:uid="{00000000-0005-0000-0000-00009AC40000}"/>
    <cellStyle name="20% - Accent1 7 2 6" xfId="50496" xr:uid="{00000000-0005-0000-0000-00009BC40000}"/>
    <cellStyle name="20% - Accent1 7 2 6 2" xfId="50497" xr:uid="{00000000-0005-0000-0000-00009CC40000}"/>
    <cellStyle name="20% - Accent1 7 2 6 2 2" xfId="50498" xr:uid="{00000000-0005-0000-0000-00009DC40000}"/>
    <cellStyle name="20% - Accent1 7 2 6 2 2 2" xfId="50499" xr:uid="{00000000-0005-0000-0000-00009EC40000}"/>
    <cellStyle name="20% - Accent1 7 2 6 2 2 2 2" xfId="50500" xr:uid="{00000000-0005-0000-0000-00009FC40000}"/>
    <cellStyle name="20% - Accent1 7 2 6 2 2 3" xfId="50501" xr:uid="{00000000-0005-0000-0000-0000A0C40000}"/>
    <cellStyle name="20% - Accent1 7 2 6 2 3" xfId="50502" xr:uid="{00000000-0005-0000-0000-0000A1C40000}"/>
    <cellStyle name="20% - Accent1 7 2 6 2 3 2" xfId="50503" xr:uid="{00000000-0005-0000-0000-0000A2C40000}"/>
    <cellStyle name="20% - Accent1 7 2 6 2 4" xfId="50504" xr:uid="{00000000-0005-0000-0000-0000A3C40000}"/>
    <cellStyle name="20% - Accent1 7 2 6 3" xfId="50505" xr:uid="{00000000-0005-0000-0000-0000A4C40000}"/>
    <cellStyle name="20% - Accent1 7 2 6 3 2" xfId="50506" xr:uid="{00000000-0005-0000-0000-0000A5C40000}"/>
    <cellStyle name="20% - Accent1 7 2 6 3 2 2" xfId="50507" xr:uid="{00000000-0005-0000-0000-0000A6C40000}"/>
    <cellStyle name="20% - Accent1 7 2 6 3 2 2 2" xfId="50508" xr:uid="{00000000-0005-0000-0000-0000A7C40000}"/>
    <cellStyle name="20% - Accent1 7 2 6 3 2 3" xfId="50509" xr:uid="{00000000-0005-0000-0000-0000A8C40000}"/>
    <cellStyle name="20% - Accent1 7 2 6 3 3" xfId="50510" xr:uid="{00000000-0005-0000-0000-0000A9C40000}"/>
    <cellStyle name="20% - Accent1 7 2 6 3 3 2" xfId="50511" xr:uid="{00000000-0005-0000-0000-0000AAC40000}"/>
    <cellStyle name="20% - Accent1 7 2 6 3 4" xfId="50512" xr:uid="{00000000-0005-0000-0000-0000ABC40000}"/>
    <cellStyle name="20% - Accent1 7 2 6 4" xfId="50513" xr:uid="{00000000-0005-0000-0000-0000ACC40000}"/>
    <cellStyle name="20% - Accent1 7 2 6 4 2" xfId="50514" xr:uid="{00000000-0005-0000-0000-0000ADC40000}"/>
    <cellStyle name="20% - Accent1 7 2 6 4 2 2" xfId="50515" xr:uid="{00000000-0005-0000-0000-0000AEC40000}"/>
    <cellStyle name="20% - Accent1 7 2 6 4 2 2 2" xfId="50516" xr:uid="{00000000-0005-0000-0000-0000AFC40000}"/>
    <cellStyle name="20% - Accent1 7 2 6 4 2 3" xfId="50517" xr:uid="{00000000-0005-0000-0000-0000B0C40000}"/>
    <cellStyle name="20% - Accent1 7 2 6 4 3" xfId="50518" xr:uid="{00000000-0005-0000-0000-0000B1C40000}"/>
    <cellStyle name="20% - Accent1 7 2 6 4 3 2" xfId="50519" xr:uid="{00000000-0005-0000-0000-0000B2C40000}"/>
    <cellStyle name="20% - Accent1 7 2 6 4 4" xfId="50520" xr:uid="{00000000-0005-0000-0000-0000B3C40000}"/>
    <cellStyle name="20% - Accent1 7 2 6 5" xfId="50521" xr:uid="{00000000-0005-0000-0000-0000B4C40000}"/>
    <cellStyle name="20% - Accent1 7 2 6 5 2" xfId="50522" xr:uid="{00000000-0005-0000-0000-0000B5C40000}"/>
    <cellStyle name="20% - Accent1 7 2 6 5 2 2" xfId="50523" xr:uid="{00000000-0005-0000-0000-0000B6C40000}"/>
    <cellStyle name="20% - Accent1 7 2 6 5 3" xfId="50524" xr:uid="{00000000-0005-0000-0000-0000B7C40000}"/>
    <cellStyle name="20% - Accent1 7 2 6 6" xfId="50525" xr:uid="{00000000-0005-0000-0000-0000B8C40000}"/>
    <cellStyle name="20% - Accent1 7 2 6 6 2" xfId="50526" xr:uid="{00000000-0005-0000-0000-0000B9C40000}"/>
    <cellStyle name="20% - Accent1 7 2 6 6 2 2" xfId="50527" xr:uid="{00000000-0005-0000-0000-0000BAC40000}"/>
    <cellStyle name="20% - Accent1 7 2 6 6 3" xfId="50528" xr:uid="{00000000-0005-0000-0000-0000BBC40000}"/>
    <cellStyle name="20% - Accent1 7 2 6 7" xfId="50529" xr:uid="{00000000-0005-0000-0000-0000BCC40000}"/>
    <cellStyle name="20% - Accent1 7 2 6 7 2" xfId="50530" xr:uid="{00000000-0005-0000-0000-0000BDC40000}"/>
    <cellStyle name="20% - Accent1 7 2 6 8" xfId="50531" xr:uid="{00000000-0005-0000-0000-0000BEC40000}"/>
    <cellStyle name="20% - Accent1 7 2 6 8 2" xfId="50532" xr:uid="{00000000-0005-0000-0000-0000BFC40000}"/>
    <cellStyle name="20% - Accent1 7 2 6 9" xfId="50533" xr:uid="{00000000-0005-0000-0000-0000C0C40000}"/>
    <cellStyle name="20% - Accent1 7 2 7" xfId="50534" xr:uid="{00000000-0005-0000-0000-0000C1C40000}"/>
    <cellStyle name="20% - Accent1 7 2 7 2" xfId="50535" xr:uid="{00000000-0005-0000-0000-0000C2C40000}"/>
    <cellStyle name="20% - Accent1 7 2 7 2 2" xfId="50536" xr:uid="{00000000-0005-0000-0000-0000C3C40000}"/>
    <cellStyle name="20% - Accent1 7 2 7 2 2 2" xfId="50537" xr:uid="{00000000-0005-0000-0000-0000C4C40000}"/>
    <cellStyle name="20% - Accent1 7 2 7 2 2 2 2" xfId="50538" xr:uid="{00000000-0005-0000-0000-0000C5C40000}"/>
    <cellStyle name="20% - Accent1 7 2 7 2 2 3" xfId="50539" xr:uid="{00000000-0005-0000-0000-0000C6C40000}"/>
    <cellStyle name="20% - Accent1 7 2 7 2 3" xfId="50540" xr:uid="{00000000-0005-0000-0000-0000C7C40000}"/>
    <cellStyle name="20% - Accent1 7 2 7 2 3 2" xfId="50541" xr:uid="{00000000-0005-0000-0000-0000C8C40000}"/>
    <cellStyle name="20% - Accent1 7 2 7 2 4" xfId="50542" xr:uid="{00000000-0005-0000-0000-0000C9C40000}"/>
    <cellStyle name="20% - Accent1 7 2 7 3" xfId="50543" xr:uid="{00000000-0005-0000-0000-0000CAC40000}"/>
    <cellStyle name="20% - Accent1 7 2 7 3 2" xfId="50544" xr:uid="{00000000-0005-0000-0000-0000CBC40000}"/>
    <cellStyle name="20% - Accent1 7 2 7 3 2 2" xfId="50545" xr:uid="{00000000-0005-0000-0000-0000CCC40000}"/>
    <cellStyle name="20% - Accent1 7 2 7 3 2 2 2" xfId="50546" xr:uid="{00000000-0005-0000-0000-0000CDC40000}"/>
    <cellStyle name="20% - Accent1 7 2 7 3 2 3" xfId="50547" xr:uid="{00000000-0005-0000-0000-0000CEC40000}"/>
    <cellStyle name="20% - Accent1 7 2 7 3 3" xfId="50548" xr:uid="{00000000-0005-0000-0000-0000CFC40000}"/>
    <cellStyle name="20% - Accent1 7 2 7 3 3 2" xfId="50549" xr:uid="{00000000-0005-0000-0000-0000D0C40000}"/>
    <cellStyle name="20% - Accent1 7 2 7 3 4" xfId="50550" xr:uid="{00000000-0005-0000-0000-0000D1C40000}"/>
    <cellStyle name="20% - Accent1 7 2 7 4" xfId="50551" xr:uid="{00000000-0005-0000-0000-0000D2C40000}"/>
    <cellStyle name="20% - Accent1 7 2 7 4 2" xfId="50552" xr:uid="{00000000-0005-0000-0000-0000D3C40000}"/>
    <cellStyle name="20% - Accent1 7 2 7 4 2 2" xfId="50553" xr:uid="{00000000-0005-0000-0000-0000D4C40000}"/>
    <cellStyle name="20% - Accent1 7 2 7 4 2 2 2" xfId="50554" xr:uid="{00000000-0005-0000-0000-0000D5C40000}"/>
    <cellStyle name="20% - Accent1 7 2 7 4 2 3" xfId="50555" xr:uid="{00000000-0005-0000-0000-0000D6C40000}"/>
    <cellStyle name="20% - Accent1 7 2 7 4 3" xfId="50556" xr:uid="{00000000-0005-0000-0000-0000D7C40000}"/>
    <cellStyle name="20% - Accent1 7 2 7 4 3 2" xfId="50557" xr:uid="{00000000-0005-0000-0000-0000D8C40000}"/>
    <cellStyle name="20% - Accent1 7 2 7 4 4" xfId="50558" xr:uid="{00000000-0005-0000-0000-0000D9C40000}"/>
    <cellStyle name="20% - Accent1 7 2 7 5" xfId="50559" xr:uid="{00000000-0005-0000-0000-0000DAC40000}"/>
    <cellStyle name="20% - Accent1 7 2 7 5 2" xfId="50560" xr:uid="{00000000-0005-0000-0000-0000DBC40000}"/>
    <cellStyle name="20% - Accent1 7 2 7 5 2 2" xfId="50561" xr:uid="{00000000-0005-0000-0000-0000DCC40000}"/>
    <cellStyle name="20% - Accent1 7 2 7 5 3" xfId="50562" xr:uid="{00000000-0005-0000-0000-0000DDC40000}"/>
    <cellStyle name="20% - Accent1 7 2 7 6" xfId="50563" xr:uid="{00000000-0005-0000-0000-0000DEC40000}"/>
    <cellStyle name="20% - Accent1 7 2 7 6 2" xfId="50564" xr:uid="{00000000-0005-0000-0000-0000DFC40000}"/>
    <cellStyle name="20% - Accent1 7 2 7 6 2 2" xfId="50565" xr:uid="{00000000-0005-0000-0000-0000E0C40000}"/>
    <cellStyle name="20% - Accent1 7 2 7 6 3" xfId="50566" xr:uid="{00000000-0005-0000-0000-0000E1C40000}"/>
    <cellStyle name="20% - Accent1 7 2 7 7" xfId="50567" xr:uid="{00000000-0005-0000-0000-0000E2C40000}"/>
    <cellStyle name="20% - Accent1 7 2 7 7 2" xfId="50568" xr:uid="{00000000-0005-0000-0000-0000E3C40000}"/>
    <cellStyle name="20% - Accent1 7 2 7 8" xfId="50569" xr:uid="{00000000-0005-0000-0000-0000E4C40000}"/>
    <cellStyle name="20% - Accent1 7 2 7 8 2" xfId="50570" xr:uid="{00000000-0005-0000-0000-0000E5C40000}"/>
    <cellStyle name="20% - Accent1 7 2 7 9" xfId="50571" xr:uid="{00000000-0005-0000-0000-0000E6C40000}"/>
    <cellStyle name="20% - Accent1 7 2 8" xfId="50572" xr:uid="{00000000-0005-0000-0000-0000E7C40000}"/>
    <cellStyle name="20% - Accent1 7 2 8 2" xfId="50573" xr:uid="{00000000-0005-0000-0000-0000E8C40000}"/>
    <cellStyle name="20% - Accent1 7 2 8 2 2" xfId="50574" xr:uid="{00000000-0005-0000-0000-0000E9C40000}"/>
    <cellStyle name="20% - Accent1 7 2 8 2 2 2" xfId="50575" xr:uid="{00000000-0005-0000-0000-0000EAC40000}"/>
    <cellStyle name="20% - Accent1 7 2 8 2 3" xfId="50576" xr:uid="{00000000-0005-0000-0000-0000EBC40000}"/>
    <cellStyle name="20% - Accent1 7 2 8 3" xfId="50577" xr:uid="{00000000-0005-0000-0000-0000ECC40000}"/>
    <cellStyle name="20% - Accent1 7 2 8 3 2" xfId="50578" xr:uid="{00000000-0005-0000-0000-0000EDC40000}"/>
    <cellStyle name="20% - Accent1 7 2 8 4" xfId="50579" xr:uid="{00000000-0005-0000-0000-0000EEC40000}"/>
    <cellStyle name="20% - Accent1 7 2 9" xfId="50580" xr:uid="{00000000-0005-0000-0000-0000EFC40000}"/>
    <cellStyle name="20% - Accent1 7 2 9 2" xfId="50581" xr:uid="{00000000-0005-0000-0000-0000F0C40000}"/>
    <cellStyle name="20% - Accent1 7 2 9 2 2" xfId="50582" xr:uid="{00000000-0005-0000-0000-0000F1C40000}"/>
    <cellStyle name="20% - Accent1 7 2 9 2 2 2" xfId="50583" xr:uid="{00000000-0005-0000-0000-0000F2C40000}"/>
    <cellStyle name="20% - Accent1 7 2 9 2 3" xfId="50584" xr:uid="{00000000-0005-0000-0000-0000F3C40000}"/>
    <cellStyle name="20% - Accent1 7 2 9 3" xfId="50585" xr:uid="{00000000-0005-0000-0000-0000F4C40000}"/>
    <cellStyle name="20% - Accent1 7 2 9 3 2" xfId="50586" xr:uid="{00000000-0005-0000-0000-0000F5C40000}"/>
    <cellStyle name="20% - Accent1 7 2 9 4" xfId="50587" xr:uid="{00000000-0005-0000-0000-0000F6C40000}"/>
    <cellStyle name="20% - Accent1 7 3" xfId="50588" xr:uid="{00000000-0005-0000-0000-0000F7C40000}"/>
    <cellStyle name="20% - Accent1 7 3 10" xfId="50589" xr:uid="{00000000-0005-0000-0000-0000F8C40000}"/>
    <cellStyle name="20% - Accent1 7 3 10 2" xfId="50590" xr:uid="{00000000-0005-0000-0000-0000F9C40000}"/>
    <cellStyle name="20% - Accent1 7 3 10 2 2" xfId="50591" xr:uid="{00000000-0005-0000-0000-0000FAC40000}"/>
    <cellStyle name="20% - Accent1 7 3 10 3" xfId="50592" xr:uid="{00000000-0005-0000-0000-0000FBC40000}"/>
    <cellStyle name="20% - Accent1 7 3 11" xfId="50593" xr:uid="{00000000-0005-0000-0000-0000FCC40000}"/>
    <cellStyle name="20% - Accent1 7 3 11 2" xfId="50594" xr:uid="{00000000-0005-0000-0000-0000FDC40000}"/>
    <cellStyle name="20% - Accent1 7 3 11 2 2" xfId="50595" xr:uid="{00000000-0005-0000-0000-0000FEC40000}"/>
    <cellStyle name="20% - Accent1 7 3 11 3" xfId="50596" xr:uid="{00000000-0005-0000-0000-0000FFC40000}"/>
    <cellStyle name="20% - Accent1 7 3 12" xfId="50597" xr:uid="{00000000-0005-0000-0000-000000C50000}"/>
    <cellStyle name="20% - Accent1 7 3 12 2" xfId="50598" xr:uid="{00000000-0005-0000-0000-000001C50000}"/>
    <cellStyle name="20% - Accent1 7 3 13" xfId="50599" xr:uid="{00000000-0005-0000-0000-000002C50000}"/>
    <cellStyle name="20% - Accent1 7 3 13 2" xfId="50600" xr:uid="{00000000-0005-0000-0000-000003C50000}"/>
    <cellStyle name="20% - Accent1 7 3 14" xfId="50601" xr:uid="{00000000-0005-0000-0000-000004C50000}"/>
    <cellStyle name="20% - Accent1 7 3 2" xfId="50602" xr:uid="{00000000-0005-0000-0000-000005C50000}"/>
    <cellStyle name="20% - Accent1 7 3 2 10" xfId="50603" xr:uid="{00000000-0005-0000-0000-000006C50000}"/>
    <cellStyle name="20% - Accent1 7 3 2 10 2" xfId="50604" xr:uid="{00000000-0005-0000-0000-000007C50000}"/>
    <cellStyle name="20% - Accent1 7 3 2 11" xfId="50605" xr:uid="{00000000-0005-0000-0000-000008C50000}"/>
    <cellStyle name="20% - Accent1 7 3 2 2" xfId="50606" xr:uid="{00000000-0005-0000-0000-000009C50000}"/>
    <cellStyle name="20% - Accent1 7 3 2 2 2" xfId="50607" xr:uid="{00000000-0005-0000-0000-00000AC50000}"/>
    <cellStyle name="20% - Accent1 7 3 2 2 2 2" xfId="50608" xr:uid="{00000000-0005-0000-0000-00000BC50000}"/>
    <cellStyle name="20% - Accent1 7 3 2 2 2 2 2" xfId="50609" xr:uid="{00000000-0005-0000-0000-00000CC50000}"/>
    <cellStyle name="20% - Accent1 7 3 2 2 2 2 2 2" xfId="50610" xr:uid="{00000000-0005-0000-0000-00000DC50000}"/>
    <cellStyle name="20% - Accent1 7 3 2 2 2 2 3" xfId="50611" xr:uid="{00000000-0005-0000-0000-00000EC50000}"/>
    <cellStyle name="20% - Accent1 7 3 2 2 2 3" xfId="50612" xr:uid="{00000000-0005-0000-0000-00000FC50000}"/>
    <cellStyle name="20% - Accent1 7 3 2 2 2 3 2" xfId="50613" xr:uid="{00000000-0005-0000-0000-000010C50000}"/>
    <cellStyle name="20% - Accent1 7 3 2 2 2 4" xfId="50614" xr:uid="{00000000-0005-0000-0000-000011C50000}"/>
    <cellStyle name="20% - Accent1 7 3 2 2 3" xfId="50615" xr:uid="{00000000-0005-0000-0000-000012C50000}"/>
    <cellStyle name="20% - Accent1 7 3 2 2 3 2" xfId="50616" xr:uid="{00000000-0005-0000-0000-000013C50000}"/>
    <cellStyle name="20% - Accent1 7 3 2 2 3 2 2" xfId="50617" xr:uid="{00000000-0005-0000-0000-000014C50000}"/>
    <cellStyle name="20% - Accent1 7 3 2 2 3 2 2 2" xfId="50618" xr:uid="{00000000-0005-0000-0000-000015C50000}"/>
    <cellStyle name="20% - Accent1 7 3 2 2 3 2 3" xfId="50619" xr:uid="{00000000-0005-0000-0000-000016C50000}"/>
    <cellStyle name="20% - Accent1 7 3 2 2 3 3" xfId="50620" xr:uid="{00000000-0005-0000-0000-000017C50000}"/>
    <cellStyle name="20% - Accent1 7 3 2 2 3 3 2" xfId="50621" xr:uid="{00000000-0005-0000-0000-000018C50000}"/>
    <cellStyle name="20% - Accent1 7 3 2 2 3 4" xfId="50622" xr:uid="{00000000-0005-0000-0000-000019C50000}"/>
    <cellStyle name="20% - Accent1 7 3 2 2 4" xfId="50623" xr:uid="{00000000-0005-0000-0000-00001AC50000}"/>
    <cellStyle name="20% - Accent1 7 3 2 2 4 2" xfId="50624" xr:uid="{00000000-0005-0000-0000-00001BC50000}"/>
    <cellStyle name="20% - Accent1 7 3 2 2 4 2 2" xfId="50625" xr:uid="{00000000-0005-0000-0000-00001CC50000}"/>
    <cellStyle name="20% - Accent1 7 3 2 2 4 2 2 2" xfId="50626" xr:uid="{00000000-0005-0000-0000-00001DC50000}"/>
    <cellStyle name="20% - Accent1 7 3 2 2 4 2 3" xfId="50627" xr:uid="{00000000-0005-0000-0000-00001EC50000}"/>
    <cellStyle name="20% - Accent1 7 3 2 2 4 3" xfId="50628" xr:uid="{00000000-0005-0000-0000-00001FC50000}"/>
    <cellStyle name="20% - Accent1 7 3 2 2 4 3 2" xfId="50629" xr:uid="{00000000-0005-0000-0000-000020C50000}"/>
    <cellStyle name="20% - Accent1 7 3 2 2 4 4" xfId="50630" xr:uid="{00000000-0005-0000-0000-000021C50000}"/>
    <cellStyle name="20% - Accent1 7 3 2 2 5" xfId="50631" xr:uid="{00000000-0005-0000-0000-000022C50000}"/>
    <cellStyle name="20% - Accent1 7 3 2 2 5 2" xfId="50632" xr:uid="{00000000-0005-0000-0000-000023C50000}"/>
    <cellStyle name="20% - Accent1 7 3 2 2 5 2 2" xfId="50633" xr:uid="{00000000-0005-0000-0000-000024C50000}"/>
    <cellStyle name="20% - Accent1 7 3 2 2 5 3" xfId="50634" xr:uid="{00000000-0005-0000-0000-000025C50000}"/>
    <cellStyle name="20% - Accent1 7 3 2 2 6" xfId="50635" xr:uid="{00000000-0005-0000-0000-000026C50000}"/>
    <cellStyle name="20% - Accent1 7 3 2 2 6 2" xfId="50636" xr:uid="{00000000-0005-0000-0000-000027C50000}"/>
    <cellStyle name="20% - Accent1 7 3 2 2 6 2 2" xfId="50637" xr:uid="{00000000-0005-0000-0000-000028C50000}"/>
    <cellStyle name="20% - Accent1 7 3 2 2 6 3" xfId="50638" xr:uid="{00000000-0005-0000-0000-000029C50000}"/>
    <cellStyle name="20% - Accent1 7 3 2 2 7" xfId="50639" xr:uid="{00000000-0005-0000-0000-00002AC50000}"/>
    <cellStyle name="20% - Accent1 7 3 2 2 7 2" xfId="50640" xr:uid="{00000000-0005-0000-0000-00002BC50000}"/>
    <cellStyle name="20% - Accent1 7 3 2 2 8" xfId="50641" xr:uid="{00000000-0005-0000-0000-00002CC50000}"/>
    <cellStyle name="20% - Accent1 7 3 2 2 8 2" xfId="50642" xr:uid="{00000000-0005-0000-0000-00002DC50000}"/>
    <cellStyle name="20% - Accent1 7 3 2 2 9" xfId="50643" xr:uid="{00000000-0005-0000-0000-00002EC50000}"/>
    <cellStyle name="20% - Accent1 7 3 2 3" xfId="50644" xr:uid="{00000000-0005-0000-0000-00002FC50000}"/>
    <cellStyle name="20% - Accent1 7 3 2 3 2" xfId="50645" xr:uid="{00000000-0005-0000-0000-000030C50000}"/>
    <cellStyle name="20% - Accent1 7 3 2 3 2 2" xfId="50646" xr:uid="{00000000-0005-0000-0000-000031C50000}"/>
    <cellStyle name="20% - Accent1 7 3 2 3 2 2 2" xfId="50647" xr:uid="{00000000-0005-0000-0000-000032C50000}"/>
    <cellStyle name="20% - Accent1 7 3 2 3 2 2 2 2" xfId="50648" xr:uid="{00000000-0005-0000-0000-000033C50000}"/>
    <cellStyle name="20% - Accent1 7 3 2 3 2 2 3" xfId="50649" xr:uid="{00000000-0005-0000-0000-000034C50000}"/>
    <cellStyle name="20% - Accent1 7 3 2 3 2 3" xfId="50650" xr:uid="{00000000-0005-0000-0000-000035C50000}"/>
    <cellStyle name="20% - Accent1 7 3 2 3 2 3 2" xfId="50651" xr:uid="{00000000-0005-0000-0000-000036C50000}"/>
    <cellStyle name="20% - Accent1 7 3 2 3 2 4" xfId="50652" xr:uid="{00000000-0005-0000-0000-000037C50000}"/>
    <cellStyle name="20% - Accent1 7 3 2 3 3" xfId="50653" xr:uid="{00000000-0005-0000-0000-000038C50000}"/>
    <cellStyle name="20% - Accent1 7 3 2 3 3 2" xfId="50654" xr:uid="{00000000-0005-0000-0000-000039C50000}"/>
    <cellStyle name="20% - Accent1 7 3 2 3 3 2 2" xfId="50655" xr:uid="{00000000-0005-0000-0000-00003AC50000}"/>
    <cellStyle name="20% - Accent1 7 3 2 3 3 2 2 2" xfId="50656" xr:uid="{00000000-0005-0000-0000-00003BC50000}"/>
    <cellStyle name="20% - Accent1 7 3 2 3 3 2 3" xfId="50657" xr:uid="{00000000-0005-0000-0000-00003CC50000}"/>
    <cellStyle name="20% - Accent1 7 3 2 3 3 3" xfId="50658" xr:uid="{00000000-0005-0000-0000-00003DC50000}"/>
    <cellStyle name="20% - Accent1 7 3 2 3 3 3 2" xfId="50659" xr:uid="{00000000-0005-0000-0000-00003EC50000}"/>
    <cellStyle name="20% - Accent1 7 3 2 3 3 4" xfId="50660" xr:uid="{00000000-0005-0000-0000-00003FC50000}"/>
    <cellStyle name="20% - Accent1 7 3 2 3 4" xfId="50661" xr:uid="{00000000-0005-0000-0000-000040C50000}"/>
    <cellStyle name="20% - Accent1 7 3 2 3 4 2" xfId="50662" xr:uid="{00000000-0005-0000-0000-000041C50000}"/>
    <cellStyle name="20% - Accent1 7 3 2 3 4 2 2" xfId="50663" xr:uid="{00000000-0005-0000-0000-000042C50000}"/>
    <cellStyle name="20% - Accent1 7 3 2 3 4 2 2 2" xfId="50664" xr:uid="{00000000-0005-0000-0000-000043C50000}"/>
    <cellStyle name="20% - Accent1 7 3 2 3 4 2 3" xfId="50665" xr:uid="{00000000-0005-0000-0000-000044C50000}"/>
    <cellStyle name="20% - Accent1 7 3 2 3 4 3" xfId="50666" xr:uid="{00000000-0005-0000-0000-000045C50000}"/>
    <cellStyle name="20% - Accent1 7 3 2 3 4 3 2" xfId="50667" xr:uid="{00000000-0005-0000-0000-000046C50000}"/>
    <cellStyle name="20% - Accent1 7 3 2 3 4 4" xfId="50668" xr:uid="{00000000-0005-0000-0000-000047C50000}"/>
    <cellStyle name="20% - Accent1 7 3 2 3 5" xfId="50669" xr:uid="{00000000-0005-0000-0000-000048C50000}"/>
    <cellStyle name="20% - Accent1 7 3 2 3 5 2" xfId="50670" xr:uid="{00000000-0005-0000-0000-000049C50000}"/>
    <cellStyle name="20% - Accent1 7 3 2 3 5 2 2" xfId="50671" xr:uid="{00000000-0005-0000-0000-00004AC50000}"/>
    <cellStyle name="20% - Accent1 7 3 2 3 5 3" xfId="50672" xr:uid="{00000000-0005-0000-0000-00004BC50000}"/>
    <cellStyle name="20% - Accent1 7 3 2 3 6" xfId="50673" xr:uid="{00000000-0005-0000-0000-00004CC50000}"/>
    <cellStyle name="20% - Accent1 7 3 2 3 6 2" xfId="50674" xr:uid="{00000000-0005-0000-0000-00004DC50000}"/>
    <cellStyle name="20% - Accent1 7 3 2 3 6 2 2" xfId="50675" xr:uid="{00000000-0005-0000-0000-00004EC50000}"/>
    <cellStyle name="20% - Accent1 7 3 2 3 6 3" xfId="50676" xr:uid="{00000000-0005-0000-0000-00004FC50000}"/>
    <cellStyle name="20% - Accent1 7 3 2 3 7" xfId="50677" xr:uid="{00000000-0005-0000-0000-000050C50000}"/>
    <cellStyle name="20% - Accent1 7 3 2 3 7 2" xfId="50678" xr:uid="{00000000-0005-0000-0000-000051C50000}"/>
    <cellStyle name="20% - Accent1 7 3 2 3 8" xfId="50679" xr:uid="{00000000-0005-0000-0000-000052C50000}"/>
    <cellStyle name="20% - Accent1 7 3 2 3 8 2" xfId="50680" xr:uid="{00000000-0005-0000-0000-000053C50000}"/>
    <cellStyle name="20% - Accent1 7 3 2 3 9" xfId="50681" xr:uid="{00000000-0005-0000-0000-000054C50000}"/>
    <cellStyle name="20% - Accent1 7 3 2 4" xfId="50682" xr:uid="{00000000-0005-0000-0000-000055C50000}"/>
    <cellStyle name="20% - Accent1 7 3 2 4 2" xfId="50683" xr:uid="{00000000-0005-0000-0000-000056C50000}"/>
    <cellStyle name="20% - Accent1 7 3 2 4 2 2" xfId="50684" xr:uid="{00000000-0005-0000-0000-000057C50000}"/>
    <cellStyle name="20% - Accent1 7 3 2 4 2 2 2" xfId="50685" xr:uid="{00000000-0005-0000-0000-000058C50000}"/>
    <cellStyle name="20% - Accent1 7 3 2 4 2 3" xfId="50686" xr:uid="{00000000-0005-0000-0000-000059C50000}"/>
    <cellStyle name="20% - Accent1 7 3 2 4 3" xfId="50687" xr:uid="{00000000-0005-0000-0000-00005AC50000}"/>
    <cellStyle name="20% - Accent1 7 3 2 4 3 2" xfId="50688" xr:uid="{00000000-0005-0000-0000-00005BC50000}"/>
    <cellStyle name="20% - Accent1 7 3 2 4 4" xfId="50689" xr:uid="{00000000-0005-0000-0000-00005CC50000}"/>
    <cellStyle name="20% - Accent1 7 3 2 5" xfId="50690" xr:uid="{00000000-0005-0000-0000-00005DC50000}"/>
    <cellStyle name="20% - Accent1 7 3 2 5 2" xfId="50691" xr:uid="{00000000-0005-0000-0000-00005EC50000}"/>
    <cellStyle name="20% - Accent1 7 3 2 5 2 2" xfId="50692" xr:uid="{00000000-0005-0000-0000-00005FC50000}"/>
    <cellStyle name="20% - Accent1 7 3 2 5 2 2 2" xfId="50693" xr:uid="{00000000-0005-0000-0000-000060C50000}"/>
    <cellStyle name="20% - Accent1 7 3 2 5 2 3" xfId="50694" xr:uid="{00000000-0005-0000-0000-000061C50000}"/>
    <cellStyle name="20% - Accent1 7 3 2 5 3" xfId="50695" xr:uid="{00000000-0005-0000-0000-000062C50000}"/>
    <cellStyle name="20% - Accent1 7 3 2 5 3 2" xfId="50696" xr:uid="{00000000-0005-0000-0000-000063C50000}"/>
    <cellStyle name="20% - Accent1 7 3 2 5 4" xfId="50697" xr:uid="{00000000-0005-0000-0000-000064C50000}"/>
    <cellStyle name="20% - Accent1 7 3 2 6" xfId="50698" xr:uid="{00000000-0005-0000-0000-000065C50000}"/>
    <cellStyle name="20% - Accent1 7 3 2 6 2" xfId="50699" xr:uid="{00000000-0005-0000-0000-000066C50000}"/>
    <cellStyle name="20% - Accent1 7 3 2 6 2 2" xfId="50700" xr:uid="{00000000-0005-0000-0000-000067C50000}"/>
    <cellStyle name="20% - Accent1 7 3 2 6 2 2 2" xfId="50701" xr:uid="{00000000-0005-0000-0000-000068C50000}"/>
    <cellStyle name="20% - Accent1 7 3 2 6 2 3" xfId="50702" xr:uid="{00000000-0005-0000-0000-000069C50000}"/>
    <cellStyle name="20% - Accent1 7 3 2 6 3" xfId="50703" xr:uid="{00000000-0005-0000-0000-00006AC50000}"/>
    <cellStyle name="20% - Accent1 7 3 2 6 3 2" xfId="50704" xr:uid="{00000000-0005-0000-0000-00006BC50000}"/>
    <cellStyle name="20% - Accent1 7 3 2 6 4" xfId="50705" xr:uid="{00000000-0005-0000-0000-00006CC50000}"/>
    <cellStyle name="20% - Accent1 7 3 2 7" xfId="50706" xr:uid="{00000000-0005-0000-0000-00006DC50000}"/>
    <cellStyle name="20% - Accent1 7 3 2 7 2" xfId="50707" xr:uid="{00000000-0005-0000-0000-00006EC50000}"/>
    <cellStyle name="20% - Accent1 7 3 2 7 2 2" xfId="50708" xr:uid="{00000000-0005-0000-0000-00006FC50000}"/>
    <cellStyle name="20% - Accent1 7 3 2 7 3" xfId="50709" xr:uid="{00000000-0005-0000-0000-000070C50000}"/>
    <cellStyle name="20% - Accent1 7 3 2 8" xfId="50710" xr:uid="{00000000-0005-0000-0000-000071C50000}"/>
    <cellStyle name="20% - Accent1 7 3 2 8 2" xfId="50711" xr:uid="{00000000-0005-0000-0000-000072C50000}"/>
    <cellStyle name="20% - Accent1 7 3 2 8 2 2" xfId="50712" xr:uid="{00000000-0005-0000-0000-000073C50000}"/>
    <cellStyle name="20% - Accent1 7 3 2 8 3" xfId="50713" xr:uid="{00000000-0005-0000-0000-000074C50000}"/>
    <cellStyle name="20% - Accent1 7 3 2 9" xfId="50714" xr:uid="{00000000-0005-0000-0000-000075C50000}"/>
    <cellStyle name="20% - Accent1 7 3 2 9 2" xfId="50715" xr:uid="{00000000-0005-0000-0000-000076C50000}"/>
    <cellStyle name="20% - Accent1 7 3 3" xfId="50716" xr:uid="{00000000-0005-0000-0000-000077C50000}"/>
    <cellStyle name="20% - Accent1 7 3 3 10" xfId="50717" xr:uid="{00000000-0005-0000-0000-000078C50000}"/>
    <cellStyle name="20% - Accent1 7 3 3 10 2" xfId="50718" xr:uid="{00000000-0005-0000-0000-000079C50000}"/>
    <cellStyle name="20% - Accent1 7 3 3 11" xfId="50719" xr:uid="{00000000-0005-0000-0000-00007AC50000}"/>
    <cellStyle name="20% - Accent1 7 3 3 2" xfId="50720" xr:uid="{00000000-0005-0000-0000-00007BC50000}"/>
    <cellStyle name="20% - Accent1 7 3 3 2 2" xfId="50721" xr:uid="{00000000-0005-0000-0000-00007CC50000}"/>
    <cellStyle name="20% - Accent1 7 3 3 2 2 2" xfId="50722" xr:uid="{00000000-0005-0000-0000-00007DC50000}"/>
    <cellStyle name="20% - Accent1 7 3 3 2 2 2 2" xfId="50723" xr:uid="{00000000-0005-0000-0000-00007EC50000}"/>
    <cellStyle name="20% - Accent1 7 3 3 2 2 2 2 2" xfId="50724" xr:uid="{00000000-0005-0000-0000-00007FC50000}"/>
    <cellStyle name="20% - Accent1 7 3 3 2 2 2 3" xfId="50725" xr:uid="{00000000-0005-0000-0000-000080C50000}"/>
    <cellStyle name="20% - Accent1 7 3 3 2 2 3" xfId="50726" xr:uid="{00000000-0005-0000-0000-000081C50000}"/>
    <cellStyle name="20% - Accent1 7 3 3 2 2 3 2" xfId="50727" xr:uid="{00000000-0005-0000-0000-000082C50000}"/>
    <cellStyle name="20% - Accent1 7 3 3 2 2 4" xfId="50728" xr:uid="{00000000-0005-0000-0000-000083C50000}"/>
    <cellStyle name="20% - Accent1 7 3 3 2 3" xfId="50729" xr:uid="{00000000-0005-0000-0000-000084C50000}"/>
    <cellStyle name="20% - Accent1 7 3 3 2 3 2" xfId="50730" xr:uid="{00000000-0005-0000-0000-000085C50000}"/>
    <cellStyle name="20% - Accent1 7 3 3 2 3 2 2" xfId="50731" xr:uid="{00000000-0005-0000-0000-000086C50000}"/>
    <cellStyle name="20% - Accent1 7 3 3 2 3 2 2 2" xfId="50732" xr:uid="{00000000-0005-0000-0000-000087C50000}"/>
    <cellStyle name="20% - Accent1 7 3 3 2 3 2 3" xfId="50733" xr:uid="{00000000-0005-0000-0000-000088C50000}"/>
    <cellStyle name="20% - Accent1 7 3 3 2 3 3" xfId="50734" xr:uid="{00000000-0005-0000-0000-000089C50000}"/>
    <cellStyle name="20% - Accent1 7 3 3 2 3 3 2" xfId="50735" xr:uid="{00000000-0005-0000-0000-00008AC50000}"/>
    <cellStyle name="20% - Accent1 7 3 3 2 3 4" xfId="50736" xr:uid="{00000000-0005-0000-0000-00008BC50000}"/>
    <cellStyle name="20% - Accent1 7 3 3 2 4" xfId="50737" xr:uid="{00000000-0005-0000-0000-00008CC50000}"/>
    <cellStyle name="20% - Accent1 7 3 3 2 4 2" xfId="50738" xr:uid="{00000000-0005-0000-0000-00008DC50000}"/>
    <cellStyle name="20% - Accent1 7 3 3 2 4 2 2" xfId="50739" xr:uid="{00000000-0005-0000-0000-00008EC50000}"/>
    <cellStyle name="20% - Accent1 7 3 3 2 4 2 2 2" xfId="50740" xr:uid="{00000000-0005-0000-0000-00008FC50000}"/>
    <cellStyle name="20% - Accent1 7 3 3 2 4 2 3" xfId="50741" xr:uid="{00000000-0005-0000-0000-000090C50000}"/>
    <cellStyle name="20% - Accent1 7 3 3 2 4 3" xfId="50742" xr:uid="{00000000-0005-0000-0000-000091C50000}"/>
    <cellStyle name="20% - Accent1 7 3 3 2 4 3 2" xfId="50743" xr:uid="{00000000-0005-0000-0000-000092C50000}"/>
    <cellStyle name="20% - Accent1 7 3 3 2 4 4" xfId="50744" xr:uid="{00000000-0005-0000-0000-000093C50000}"/>
    <cellStyle name="20% - Accent1 7 3 3 2 5" xfId="50745" xr:uid="{00000000-0005-0000-0000-000094C50000}"/>
    <cellStyle name="20% - Accent1 7 3 3 2 5 2" xfId="50746" xr:uid="{00000000-0005-0000-0000-000095C50000}"/>
    <cellStyle name="20% - Accent1 7 3 3 2 5 2 2" xfId="50747" xr:uid="{00000000-0005-0000-0000-000096C50000}"/>
    <cellStyle name="20% - Accent1 7 3 3 2 5 3" xfId="50748" xr:uid="{00000000-0005-0000-0000-000097C50000}"/>
    <cellStyle name="20% - Accent1 7 3 3 2 6" xfId="50749" xr:uid="{00000000-0005-0000-0000-000098C50000}"/>
    <cellStyle name="20% - Accent1 7 3 3 2 6 2" xfId="50750" xr:uid="{00000000-0005-0000-0000-000099C50000}"/>
    <cellStyle name="20% - Accent1 7 3 3 2 6 2 2" xfId="50751" xr:uid="{00000000-0005-0000-0000-00009AC50000}"/>
    <cellStyle name="20% - Accent1 7 3 3 2 6 3" xfId="50752" xr:uid="{00000000-0005-0000-0000-00009BC50000}"/>
    <cellStyle name="20% - Accent1 7 3 3 2 7" xfId="50753" xr:uid="{00000000-0005-0000-0000-00009CC50000}"/>
    <cellStyle name="20% - Accent1 7 3 3 2 7 2" xfId="50754" xr:uid="{00000000-0005-0000-0000-00009DC50000}"/>
    <cellStyle name="20% - Accent1 7 3 3 2 8" xfId="50755" xr:uid="{00000000-0005-0000-0000-00009EC50000}"/>
    <cellStyle name="20% - Accent1 7 3 3 2 8 2" xfId="50756" xr:uid="{00000000-0005-0000-0000-00009FC50000}"/>
    <cellStyle name="20% - Accent1 7 3 3 2 9" xfId="50757" xr:uid="{00000000-0005-0000-0000-0000A0C50000}"/>
    <cellStyle name="20% - Accent1 7 3 3 3" xfId="50758" xr:uid="{00000000-0005-0000-0000-0000A1C50000}"/>
    <cellStyle name="20% - Accent1 7 3 3 3 2" xfId="50759" xr:uid="{00000000-0005-0000-0000-0000A2C50000}"/>
    <cellStyle name="20% - Accent1 7 3 3 3 2 2" xfId="50760" xr:uid="{00000000-0005-0000-0000-0000A3C50000}"/>
    <cellStyle name="20% - Accent1 7 3 3 3 2 2 2" xfId="50761" xr:uid="{00000000-0005-0000-0000-0000A4C50000}"/>
    <cellStyle name="20% - Accent1 7 3 3 3 2 2 2 2" xfId="50762" xr:uid="{00000000-0005-0000-0000-0000A5C50000}"/>
    <cellStyle name="20% - Accent1 7 3 3 3 2 2 3" xfId="50763" xr:uid="{00000000-0005-0000-0000-0000A6C50000}"/>
    <cellStyle name="20% - Accent1 7 3 3 3 2 3" xfId="50764" xr:uid="{00000000-0005-0000-0000-0000A7C50000}"/>
    <cellStyle name="20% - Accent1 7 3 3 3 2 3 2" xfId="50765" xr:uid="{00000000-0005-0000-0000-0000A8C50000}"/>
    <cellStyle name="20% - Accent1 7 3 3 3 2 4" xfId="50766" xr:uid="{00000000-0005-0000-0000-0000A9C50000}"/>
    <cellStyle name="20% - Accent1 7 3 3 3 3" xfId="50767" xr:uid="{00000000-0005-0000-0000-0000AAC50000}"/>
    <cellStyle name="20% - Accent1 7 3 3 3 3 2" xfId="50768" xr:uid="{00000000-0005-0000-0000-0000ABC50000}"/>
    <cellStyle name="20% - Accent1 7 3 3 3 3 2 2" xfId="50769" xr:uid="{00000000-0005-0000-0000-0000ACC50000}"/>
    <cellStyle name="20% - Accent1 7 3 3 3 3 2 2 2" xfId="50770" xr:uid="{00000000-0005-0000-0000-0000ADC50000}"/>
    <cellStyle name="20% - Accent1 7 3 3 3 3 2 3" xfId="50771" xr:uid="{00000000-0005-0000-0000-0000AEC50000}"/>
    <cellStyle name="20% - Accent1 7 3 3 3 3 3" xfId="50772" xr:uid="{00000000-0005-0000-0000-0000AFC50000}"/>
    <cellStyle name="20% - Accent1 7 3 3 3 3 3 2" xfId="50773" xr:uid="{00000000-0005-0000-0000-0000B0C50000}"/>
    <cellStyle name="20% - Accent1 7 3 3 3 3 4" xfId="50774" xr:uid="{00000000-0005-0000-0000-0000B1C50000}"/>
    <cellStyle name="20% - Accent1 7 3 3 3 4" xfId="50775" xr:uid="{00000000-0005-0000-0000-0000B2C50000}"/>
    <cellStyle name="20% - Accent1 7 3 3 3 4 2" xfId="50776" xr:uid="{00000000-0005-0000-0000-0000B3C50000}"/>
    <cellStyle name="20% - Accent1 7 3 3 3 4 2 2" xfId="50777" xr:uid="{00000000-0005-0000-0000-0000B4C50000}"/>
    <cellStyle name="20% - Accent1 7 3 3 3 4 2 2 2" xfId="50778" xr:uid="{00000000-0005-0000-0000-0000B5C50000}"/>
    <cellStyle name="20% - Accent1 7 3 3 3 4 2 3" xfId="50779" xr:uid="{00000000-0005-0000-0000-0000B6C50000}"/>
    <cellStyle name="20% - Accent1 7 3 3 3 4 3" xfId="50780" xr:uid="{00000000-0005-0000-0000-0000B7C50000}"/>
    <cellStyle name="20% - Accent1 7 3 3 3 4 3 2" xfId="50781" xr:uid="{00000000-0005-0000-0000-0000B8C50000}"/>
    <cellStyle name="20% - Accent1 7 3 3 3 4 4" xfId="50782" xr:uid="{00000000-0005-0000-0000-0000B9C50000}"/>
    <cellStyle name="20% - Accent1 7 3 3 3 5" xfId="50783" xr:uid="{00000000-0005-0000-0000-0000BAC50000}"/>
    <cellStyle name="20% - Accent1 7 3 3 3 5 2" xfId="50784" xr:uid="{00000000-0005-0000-0000-0000BBC50000}"/>
    <cellStyle name="20% - Accent1 7 3 3 3 5 2 2" xfId="50785" xr:uid="{00000000-0005-0000-0000-0000BCC50000}"/>
    <cellStyle name="20% - Accent1 7 3 3 3 5 3" xfId="50786" xr:uid="{00000000-0005-0000-0000-0000BDC50000}"/>
    <cellStyle name="20% - Accent1 7 3 3 3 6" xfId="50787" xr:uid="{00000000-0005-0000-0000-0000BEC50000}"/>
    <cellStyle name="20% - Accent1 7 3 3 3 6 2" xfId="50788" xr:uid="{00000000-0005-0000-0000-0000BFC50000}"/>
    <cellStyle name="20% - Accent1 7 3 3 3 6 2 2" xfId="50789" xr:uid="{00000000-0005-0000-0000-0000C0C50000}"/>
    <cellStyle name="20% - Accent1 7 3 3 3 6 3" xfId="50790" xr:uid="{00000000-0005-0000-0000-0000C1C50000}"/>
    <cellStyle name="20% - Accent1 7 3 3 3 7" xfId="50791" xr:uid="{00000000-0005-0000-0000-0000C2C50000}"/>
    <cellStyle name="20% - Accent1 7 3 3 3 7 2" xfId="50792" xr:uid="{00000000-0005-0000-0000-0000C3C50000}"/>
    <cellStyle name="20% - Accent1 7 3 3 3 8" xfId="50793" xr:uid="{00000000-0005-0000-0000-0000C4C50000}"/>
    <cellStyle name="20% - Accent1 7 3 3 3 8 2" xfId="50794" xr:uid="{00000000-0005-0000-0000-0000C5C50000}"/>
    <cellStyle name="20% - Accent1 7 3 3 3 9" xfId="50795" xr:uid="{00000000-0005-0000-0000-0000C6C50000}"/>
    <cellStyle name="20% - Accent1 7 3 3 4" xfId="50796" xr:uid="{00000000-0005-0000-0000-0000C7C50000}"/>
    <cellStyle name="20% - Accent1 7 3 3 4 2" xfId="50797" xr:uid="{00000000-0005-0000-0000-0000C8C50000}"/>
    <cellStyle name="20% - Accent1 7 3 3 4 2 2" xfId="50798" xr:uid="{00000000-0005-0000-0000-0000C9C50000}"/>
    <cellStyle name="20% - Accent1 7 3 3 4 2 2 2" xfId="50799" xr:uid="{00000000-0005-0000-0000-0000CAC50000}"/>
    <cellStyle name="20% - Accent1 7 3 3 4 2 3" xfId="50800" xr:uid="{00000000-0005-0000-0000-0000CBC50000}"/>
    <cellStyle name="20% - Accent1 7 3 3 4 3" xfId="50801" xr:uid="{00000000-0005-0000-0000-0000CCC50000}"/>
    <cellStyle name="20% - Accent1 7 3 3 4 3 2" xfId="50802" xr:uid="{00000000-0005-0000-0000-0000CDC50000}"/>
    <cellStyle name="20% - Accent1 7 3 3 4 4" xfId="50803" xr:uid="{00000000-0005-0000-0000-0000CEC50000}"/>
    <cellStyle name="20% - Accent1 7 3 3 5" xfId="50804" xr:uid="{00000000-0005-0000-0000-0000CFC50000}"/>
    <cellStyle name="20% - Accent1 7 3 3 5 2" xfId="50805" xr:uid="{00000000-0005-0000-0000-0000D0C50000}"/>
    <cellStyle name="20% - Accent1 7 3 3 5 2 2" xfId="50806" xr:uid="{00000000-0005-0000-0000-0000D1C50000}"/>
    <cellStyle name="20% - Accent1 7 3 3 5 2 2 2" xfId="50807" xr:uid="{00000000-0005-0000-0000-0000D2C50000}"/>
    <cellStyle name="20% - Accent1 7 3 3 5 2 3" xfId="50808" xr:uid="{00000000-0005-0000-0000-0000D3C50000}"/>
    <cellStyle name="20% - Accent1 7 3 3 5 3" xfId="50809" xr:uid="{00000000-0005-0000-0000-0000D4C50000}"/>
    <cellStyle name="20% - Accent1 7 3 3 5 3 2" xfId="50810" xr:uid="{00000000-0005-0000-0000-0000D5C50000}"/>
    <cellStyle name="20% - Accent1 7 3 3 5 4" xfId="50811" xr:uid="{00000000-0005-0000-0000-0000D6C50000}"/>
    <cellStyle name="20% - Accent1 7 3 3 6" xfId="50812" xr:uid="{00000000-0005-0000-0000-0000D7C50000}"/>
    <cellStyle name="20% - Accent1 7 3 3 6 2" xfId="50813" xr:uid="{00000000-0005-0000-0000-0000D8C50000}"/>
    <cellStyle name="20% - Accent1 7 3 3 6 2 2" xfId="50814" xr:uid="{00000000-0005-0000-0000-0000D9C50000}"/>
    <cellStyle name="20% - Accent1 7 3 3 6 2 2 2" xfId="50815" xr:uid="{00000000-0005-0000-0000-0000DAC50000}"/>
    <cellStyle name="20% - Accent1 7 3 3 6 2 3" xfId="50816" xr:uid="{00000000-0005-0000-0000-0000DBC50000}"/>
    <cellStyle name="20% - Accent1 7 3 3 6 3" xfId="50817" xr:uid="{00000000-0005-0000-0000-0000DCC50000}"/>
    <cellStyle name="20% - Accent1 7 3 3 6 3 2" xfId="50818" xr:uid="{00000000-0005-0000-0000-0000DDC50000}"/>
    <cellStyle name="20% - Accent1 7 3 3 6 4" xfId="50819" xr:uid="{00000000-0005-0000-0000-0000DEC50000}"/>
    <cellStyle name="20% - Accent1 7 3 3 7" xfId="50820" xr:uid="{00000000-0005-0000-0000-0000DFC50000}"/>
    <cellStyle name="20% - Accent1 7 3 3 7 2" xfId="50821" xr:uid="{00000000-0005-0000-0000-0000E0C50000}"/>
    <cellStyle name="20% - Accent1 7 3 3 7 2 2" xfId="50822" xr:uid="{00000000-0005-0000-0000-0000E1C50000}"/>
    <cellStyle name="20% - Accent1 7 3 3 7 3" xfId="50823" xr:uid="{00000000-0005-0000-0000-0000E2C50000}"/>
    <cellStyle name="20% - Accent1 7 3 3 8" xfId="50824" xr:uid="{00000000-0005-0000-0000-0000E3C50000}"/>
    <cellStyle name="20% - Accent1 7 3 3 8 2" xfId="50825" xr:uid="{00000000-0005-0000-0000-0000E4C50000}"/>
    <cellStyle name="20% - Accent1 7 3 3 8 2 2" xfId="50826" xr:uid="{00000000-0005-0000-0000-0000E5C50000}"/>
    <cellStyle name="20% - Accent1 7 3 3 8 3" xfId="50827" xr:uid="{00000000-0005-0000-0000-0000E6C50000}"/>
    <cellStyle name="20% - Accent1 7 3 3 9" xfId="50828" xr:uid="{00000000-0005-0000-0000-0000E7C50000}"/>
    <cellStyle name="20% - Accent1 7 3 3 9 2" xfId="50829" xr:uid="{00000000-0005-0000-0000-0000E8C50000}"/>
    <cellStyle name="20% - Accent1 7 3 4" xfId="50830" xr:uid="{00000000-0005-0000-0000-0000E9C50000}"/>
    <cellStyle name="20% - Accent1 7 3 4 10" xfId="50831" xr:uid="{00000000-0005-0000-0000-0000EAC50000}"/>
    <cellStyle name="20% - Accent1 7 3 4 10 2" xfId="50832" xr:uid="{00000000-0005-0000-0000-0000EBC50000}"/>
    <cellStyle name="20% - Accent1 7 3 4 11" xfId="50833" xr:uid="{00000000-0005-0000-0000-0000ECC50000}"/>
    <cellStyle name="20% - Accent1 7 3 4 2" xfId="50834" xr:uid="{00000000-0005-0000-0000-0000EDC50000}"/>
    <cellStyle name="20% - Accent1 7 3 4 2 2" xfId="50835" xr:uid="{00000000-0005-0000-0000-0000EEC50000}"/>
    <cellStyle name="20% - Accent1 7 3 4 2 2 2" xfId="50836" xr:uid="{00000000-0005-0000-0000-0000EFC50000}"/>
    <cellStyle name="20% - Accent1 7 3 4 2 2 2 2" xfId="50837" xr:uid="{00000000-0005-0000-0000-0000F0C50000}"/>
    <cellStyle name="20% - Accent1 7 3 4 2 2 2 2 2" xfId="50838" xr:uid="{00000000-0005-0000-0000-0000F1C50000}"/>
    <cellStyle name="20% - Accent1 7 3 4 2 2 2 3" xfId="50839" xr:uid="{00000000-0005-0000-0000-0000F2C50000}"/>
    <cellStyle name="20% - Accent1 7 3 4 2 2 3" xfId="50840" xr:uid="{00000000-0005-0000-0000-0000F3C50000}"/>
    <cellStyle name="20% - Accent1 7 3 4 2 2 3 2" xfId="50841" xr:uid="{00000000-0005-0000-0000-0000F4C50000}"/>
    <cellStyle name="20% - Accent1 7 3 4 2 2 4" xfId="50842" xr:uid="{00000000-0005-0000-0000-0000F5C50000}"/>
    <cellStyle name="20% - Accent1 7 3 4 2 3" xfId="50843" xr:uid="{00000000-0005-0000-0000-0000F6C50000}"/>
    <cellStyle name="20% - Accent1 7 3 4 2 3 2" xfId="50844" xr:uid="{00000000-0005-0000-0000-0000F7C50000}"/>
    <cellStyle name="20% - Accent1 7 3 4 2 3 2 2" xfId="50845" xr:uid="{00000000-0005-0000-0000-0000F8C50000}"/>
    <cellStyle name="20% - Accent1 7 3 4 2 3 2 2 2" xfId="50846" xr:uid="{00000000-0005-0000-0000-0000F9C50000}"/>
    <cellStyle name="20% - Accent1 7 3 4 2 3 2 3" xfId="50847" xr:uid="{00000000-0005-0000-0000-0000FAC50000}"/>
    <cellStyle name="20% - Accent1 7 3 4 2 3 3" xfId="50848" xr:uid="{00000000-0005-0000-0000-0000FBC50000}"/>
    <cellStyle name="20% - Accent1 7 3 4 2 3 3 2" xfId="50849" xr:uid="{00000000-0005-0000-0000-0000FCC50000}"/>
    <cellStyle name="20% - Accent1 7 3 4 2 3 4" xfId="50850" xr:uid="{00000000-0005-0000-0000-0000FDC50000}"/>
    <cellStyle name="20% - Accent1 7 3 4 2 4" xfId="50851" xr:uid="{00000000-0005-0000-0000-0000FEC50000}"/>
    <cellStyle name="20% - Accent1 7 3 4 2 4 2" xfId="50852" xr:uid="{00000000-0005-0000-0000-0000FFC50000}"/>
    <cellStyle name="20% - Accent1 7 3 4 2 4 2 2" xfId="50853" xr:uid="{00000000-0005-0000-0000-000000C60000}"/>
    <cellStyle name="20% - Accent1 7 3 4 2 4 2 2 2" xfId="50854" xr:uid="{00000000-0005-0000-0000-000001C60000}"/>
    <cellStyle name="20% - Accent1 7 3 4 2 4 2 3" xfId="50855" xr:uid="{00000000-0005-0000-0000-000002C60000}"/>
    <cellStyle name="20% - Accent1 7 3 4 2 4 3" xfId="50856" xr:uid="{00000000-0005-0000-0000-000003C60000}"/>
    <cellStyle name="20% - Accent1 7 3 4 2 4 3 2" xfId="50857" xr:uid="{00000000-0005-0000-0000-000004C60000}"/>
    <cellStyle name="20% - Accent1 7 3 4 2 4 4" xfId="50858" xr:uid="{00000000-0005-0000-0000-000005C60000}"/>
    <cellStyle name="20% - Accent1 7 3 4 2 5" xfId="50859" xr:uid="{00000000-0005-0000-0000-000006C60000}"/>
    <cellStyle name="20% - Accent1 7 3 4 2 5 2" xfId="50860" xr:uid="{00000000-0005-0000-0000-000007C60000}"/>
    <cellStyle name="20% - Accent1 7 3 4 2 5 2 2" xfId="50861" xr:uid="{00000000-0005-0000-0000-000008C60000}"/>
    <cellStyle name="20% - Accent1 7 3 4 2 5 3" xfId="50862" xr:uid="{00000000-0005-0000-0000-000009C60000}"/>
    <cellStyle name="20% - Accent1 7 3 4 2 6" xfId="50863" xr:uid="{00000000-0005-0000-0000-00000AC60000}"/>
    <cellStyle name="20% - Accent1 7 3 4 2 6 2" xfId="50864" xr:uid="{00000000-0005-0000-0000-00000BC60000}"/>
    <cellStyle name="20% - Accent1 7 3 4 2 6 2 2" xfId="50865" xr:uid="{00000000-0005-0000-0000-00000CC60000}"/>
    <cellStyle name="20% - Accent1 7 3 4 2 6 3" xfId="50866" xr:uid="{00000000-0005-0000-0000-00000DC60000}"/>
    <cellStyle name="20% - Accent1 7 3 4 2 7" xfId="50867" xr:uid="{00000000-0005-0000-0000-00000EC60000}"/>
    <cellStyle name="20% - Accent1 7 3 4 2 7 2" xfId="50868" xr:uid="{00000000-0005-0000-0000-00000FC60000}"/>
    <cellStyle name="20% - Accent1 7 3 4 2 8" xfId="50869" xr:uid="{00000000-0005-0000-0000-000010C60000}"/>
    <cellStyle name="20% - Accent1 7 3 4 2 8 2" xfId="50870" xr:uid="{00000000-0005-0000-0000-000011C60000}"/>
    <cellStyle name="20% - Accent1 7 3 4 2 9" xfId="50871" xr:uid="{00000000-0005-0000-0000-000012C60000}"/>
    <cellStyle name="20% - Accent1 7 3 4 3" xfId="50872" xr:uid="{00000000-0005-0000-0000-000013C60000}"/>
    <cellStyle name="20% - Accent1 7 3 4 3 2" xfId="50873" xr:uid="{00000000-0005-0000-0000-000014C60000}"/>
    <cellStyle name="20% - Accent1 7 3 4 3 2 2" xfId="50874" xr:uid="{00000000-0005-0000-0000-000015C60000}"/>
    <cellStyle name="20% - Accent1 7 3 4 3 2 2 2" xfId="50875" xr:uid="{00000000-0005-0000-0000-000016C60000}"/>
    <cellStyle name="20% - Accent1 7 3 4 3 2 2 2 2" xfId="50876" xr:uid="{00000000-0005-0000-0000-000017C60000}"/>
    <cellStyle name="20% - Accent1 7 3 4 3 2 2 3" xfId="50877" xr:uid="{00000000-0005-0000-0000-000018C60000}"/>
    <cellStyle name="20% - Accent1 7 3 4 3 2 3" xfId="50878" xr:uid="{00000000-0005-0000-0000-000019C60000}"/>
    <cellStyle name="20% - Accent1 7 3 4 3 2 3 2" xfId="50879" xr:uid="{00000000-0005-0000-0000-00001AC60000}"/>
    <cellStyle name="20% - Accent1 7 3 4 3 2 4" xfId="50880" xr:uid="{00000000-0005-0000-0000-00001BC60000}"/>
    <cellStyle name="20% - Accent1 7 3 4 3 3" xfId="50881" xr:uid="{00000000-0005-0000-0000-00001CC60000}"/>
    <cellStyle name="20% - Accent1 7 3 4 3 3 2" xfId="50882" xr:uid="{00000000-0005-0000-0000-00001DC60000}"/>
    <cellStyle name="20% - Accent1 7 3 4 3 3 2 2" xfId="50883" xr:uid="{00000000-0005-0000-0000-00001EC60000}"/>
    <cellStyle name="20% - Accent1 7 3 4 3 3 2 2 2" xfId="50884" xr:uid="{00000000-0005-0000-0000-00001FC60000}"/>
    <cellStyle name="20% - Accent1 7 3 4 3 3 2 3" xfId="50885" xr:uid="{00000000-0005-0000-0000-000020C60000}"/>
    <cellStyle name="20% - Accent1 7 3 4 3 3 3" xfId="50886" xr:uid="{00000000-0005-0000-0000-000021C60000}"/>
    <cellStyle name="20% - Accent1 7 3 4 3 3 3 2" xfId="50887" xr:uid="{00000000-0005-0000-0000-000022C60000}"/>
    <cellStyle name="20% - Accent1 7 3 4 3 3 4" xfId="50888" xr:uid="{00000000-0005-0000-0000-000023C60000}"/>
    <cellStyle name="20% - Accent1 7 3 4 3 4" xfId="50889" xr:uid="{00000000-0005-0000-0000-000024C60000}"/>
    <cellStyle name="20% - Accent1 7 3 4 3 4 2" xfId="50890" xr:uid="{00000000-0005-0000-0000-000025C60000}"/>
    <cellStyle name="20% - Accent1 7 3 4 3 4 2 2" xfId="50891" xr:uid="{00000000-0005-0000-0000-000026C60000}"/>
    <cellStyle name="20% - Accent1 7 3 4 3 4 2 2 2" xfId="50892" xr:uid="{00000000-0005-0000-0000-000027C60000}"/>
    <cellStyle name="20% - Accent1 7 3 4 3 4 2 3" xfId="50893" xr:uid="{00000000-0005-0000-0000-000028C60000}"/>
    <cellStyle name="20% - Accent1 7 3 4 3 4 3" xfId="50894" xr:uid="{00000000-0005-0000-0000-000029C60000}"/>
    <cellStyle name="20% - Accent1 7 3 4 3 4 3 2" xfId="50895" xr:uid="{00000000-0005-0000-0000-00002AC60000}"/>
    <cellStyle name="20% - Accent1 7 3 4 3 4 4" xfId="50896" xr:uid="{00000000-0005-0000-0000-00002BC60000}"/>
    <cellStyle name="20% - Accent1 7 3 4 3 5" xfId="50897" xr:uid="{00000000-0005-0000-0000-00002CC60000}"/>
    <cellStyle name="20% - Accent1 7 3 4 3 5 2" xfId="50898" xr:uid="{00000000-0005-0000-0000-00002DC60000}"/>
    <cellStyle name="20% - Accent1 7 3 4 3 5 2 2" xfId="50899" xr:uid="{00000000-0005-0000-0000-00002EC60000}"/>
    <cellStyle name="20% - Accent1 7 3 4 3 5 3" xfId="50900" xr:uid="{00000000-0005-0000-0000-00002FC60000}"/>
    <cellStyle name="20% - Accent1 7 3 4 3 6" xfId="50901" xr:uid="{00000000-0005-0000-0000-000030C60000}"/>
    <cellStyle name="20% - Accent1 7 3 4 3 6 2" xfId="50902" xr:uid="{00000000-0005-0000-0000-000031C60000}"/>
    <cellStyle name="20% - Accent1 7 3 4 3 6 2 2" xfId="50903" xr:uid="{00000000-0005-0000-0000-000032C60000}"/>
    <cellStyle name="20% - Accent1 7 3 4 3 6 3" xfId="50904" xr:uid="{00000000-0005-0000-0000-000033C60000}"/>
    <cellStyle name="20% - Accent1 7 3 4 3 7" xfId="50905" xr:uid="{00000000-0005-0000-0000-000034C60000}"/>
    <cellStyle name="20% - Accent1 7 3 4 3 7 2" xfId="50906" xr:uid="{00000000-0005-0000-0000-000035C60000}"/>
    <cellStyle name="20% - Accent1 7 3 4 3 8" xfId="50907" xr:uid="{00000000-0005-0000-0000-000036C60000}"/>
    <cellStyle name="20% - Accent1 7 3 4 3 8 2" xfId="50908" xr:uid="{00000000-0005-0000-0000-000037C60000}"/>
    <cellStyle name="20% - Accent1 7 3 4 3 9" xfId="50909" xr:uid="{00000000-0005-0000-0000-000038C60000}"/>
    <cellStyle name="20% - Accent1 7 3 4 4" xfId="50910" xr:uid="{00000000-0005-0000-0000-000039C60000}"/>
    <cellStyle name="20% - Accent1 7 3 4 4 2" xfId="50911" xr:uid="{00000000-0005-0000-0000-00003AC60000}"/>
    <cellStyle name="20% - Accent1 7 3 4 4 2 2" xfId="50912" xr:uid="{00000000-0005-0000-0000-00003BC60000}"/>
    <cellStyle name="20% - Accent1 7 3 4 4 2 2 2" xfId="50913" xr:uid="{00000000-0005-0000-0000-00003CC60000}"/>
    <cellStyle name="20% - Accent1 7 3 4 4 2 3" xfId="50914" xr:uid="{00000000-0005-0000-0000-00003DC60000}"/>
    <cellStyle name="20% - Accent1 7 3 4 4 3" xfId="50915" xr:uid="{00000000-0005-0000-0000-00003EC60000}"/>
    <cellStyle name="20% - Accent1 7 3 4 4 3 2" xfId="50916" xr:uid="{00000000-0005-0000-0000-00003FC60000}"/>
    <cellStyle name="20% - Accent1 7 3 4 4 4" xfId="50917" xr:uid="{00000000-0005-0000-0000-000040C60000}"/>
    <cellStyle name="20% - Accent1 7 3 4 5" xfId="50918" xr:uid="{00000000-0005-0000-0000-000041C60000}"/>
    <cellStyle name="20% - Accent1 7 3 4 5 2" xfId="50919" xr:uid="{00000000-0005-0000-0000-000042C60000}"/>
    <cellStyle name="20% - Accent1 7 3 4 5 2 2" xfId="50920" xr:uid="{00000000-0005-0000-0000-000043C60000}"/>
    <cellStyle name="20% - Accent1 7 3 4 5 2 2 2" xfId="50921" xr:uid="{00000000-0005-0000-0000-000044C60000}"/>
    <cellStyle name="20% - Accent1 7 3 4 5 2 3" xfId="50922" xr:uid="{00000000-0005-0000-0000-000045C60000}"/>
    <cellStyle name="20% - Accent1 7 3 4 5 3" xfId="50923" xr:uid="{00000000-0005-0000-0000-000046C60000}"/>
    <cellStyle name="20% - Accent1 7 3 4 5 3 2" xfId="50924" xr:uid="{00000000-0005-0000-0000-000047C60000}"/>
    <cellStyle name="20% - Accent1 7 3 4 5 4" xfId="50925" xr:uid="{00000000-0005-0000-0000-000048C60000}"/>
    <cellStyle name="20% - Accent1 7 3 4 6" xfId="50926" xr:uid="{00000000-0005-0000-0000-000049C60000}"/>
    <cellStyle name="20% - Accent1 7 3 4 6 2" xfId="50927" xr:uid="{00000000-0005-0000-0000-00004AC60000}"/>
    <cellStyle name="20% - Accent1 7 3 4 6 2 2" xfId="50928" xr:uid="{00000000-0005-0000-0000-00004BC60000}"/>
    <cellStyle name="20% - Accent1 7 3 4 6 2 2 2" xfId="50929" xr:uid="{00000000-0005-0000-0000-00004CC60000}"/>
    <cellStyle name="20% - Accent1 7 3 4 6 2 3" xfId="50930" xr:uid="{00000000-0005-0000-0000-00004DC60000}"/>
    <cellStyle name="20% - Accent1 7 3 4 6 3" xfId="50931" xr:uid="{00000000-0005-0000-0000-00004EC60000}"/>
    <cellStyle name="20% - Accent1 7 3 4 6 3 2" xfId="50932" xr:uid="{00000000-0005-0000-0000-00004FC60000}"/>
    <cellStyle name="20% - Accent1 7 3 4 6 4" xfId="50933" xr:uid="{00000000-0005-0000-0000-000050C60000}"/>
    <cellStyle name="20% - Accent1 7 3 4 7" xfId="50934" xr:uid="{00000000-0005-0000-0000-000051C60000}"/>
    <cellStyle name="20% - Accent1 7 3 4 7 2" xfId="50935" xr:uid="{00000000-0005-0000-0000-000052C60000}"/>
    <cellStyle name="20% - Accent1 7 3 4 7 2 2" xfId="50936" xr:uid="{00000000-0005-0000-0000-000053C60000}"/>
    <cellStyle name="20% - Accent1 7 3 4 7 3" xfId="50937" xr:uid="{00000000-0005-0000-0000-000054C60000}"/>
    <cellStyle name="20% - Accent1 7 3 4 8" xfId="50938" xr:uid="{00000000-0005-0000-0000-000055C60000}"/>
    <cellStyle name="20% - Accent1 7 3 4 8 2" xfId="50939" xr:uid="{00000000-0005-0000-0000-000056C60000}"/>
    <cellStyle name="20% - Accent1 7 3 4 8 2 2" xfId="50940" xr:uid="{00000000-0005-0000-0000-000057C60000}"/>
    <cellStyle name="20% - Accent1 7 3 4 8 3" xfId="50941" xr:uid="{00000000-0005-0000-0000-000058C60000}"/>
    <cellStyle name="20% - Accent1 7 3 4 9" xfId="50942" xr:uid="{00000000-0005-0000-0000-000059C60000}"/>
    <cellStyle name="20% - Accent1 7 3 4 9 2" xfId="50943" xr:uid="{00000000-0005-0000-0000-00005AC60000}"/>
    <cellStyle name="20% - Accent1 7 3 5" xfId="50944" xr:uid="{00000000-0005-0000-0000-00005BC60000}"/>
    <cellStyle name="20% - Accent1 7 3 5 2" xfId="50945" xr:uid="{00000000-0005-0000-0000-00005CC60000}"/>
    <cellStyle name="20% - Accent1 7 3 5 2 2" xfId="50946" xr:uid="{00000000-0005-0000-0000-00005DC60000}"/>
    <cellStyle name="20% - Accent1 7 3 5 2 2 2" xfId="50947" xr:uid="{00000000-0005-0000-0000-00005EC60000}"/>
    <cellStyle name="20% - Accent1 7 3 5 2 2 2 2" xfId="50948" xr:uid="{00000000-0005-0000-0000-00005FC60000}"/>
    <cellStyle name="20% - Accent1 7 3 5 2 2 3" xfId="50949" xr:uid="{00000000-0005-0000-0000-000060C60000}"/>
    <cellStyle name="20% - Accent1 7 3 5 2 3" xfId="50950" xr:uid="{00000000-0005-0000-0000-000061C60000}"/>
    <cellStyle name="20% - Accent1 7 3 5 2 3 2" xfId="50951" xr:uid="{00000000-0005-0000-0000-000062C60000}"/>
    <cellStyle name="20% - Accent1 7 3 5 2 4" xfId="50952" xr:uid="{00000000-0005-0000-0000-000063C60000}"/>
    <cellStyle name="20% - Accent1 7 3 5 3" xfId="50953" xr:uid="{00000000-0005-0000-0000-000064C60000}"/>
    <cellStyle name="20% - Accent1 7 3 5 3 2" xfId="50954" xr:uid="{00000000-0005-0000-0000-000065C60000}"/>
    <cellStyle name="20% - Accent1 7 3 5 3 2 2" xfId="50955" xr:uid="{00000000-0005-0000-0000-000066C60000}"/>
    <cellStyle name="20% - Accent1 7 3 5 3 2 2 2" xfId="50956" xr:uid="{00000000-0005-0000-0000-000067C60000}"/>
    <cellStyle name="20% - Accent1 7 3 5 3 2 3" xfId="50957" xr:uid="{00000000-0005-0000-0000-000068C60000}"/>
    <cellStyle name="20% - Accent1 7 3 5 3 3" xfId="50958" xr:uid="{00000000-0005-0000-0000-000069C60000}"/>
    <cellStyle name="20% - Accent1 7 3 5 3 3 2" xfId="50959" xr:uid="{00000000-0005-0000-0000-00006AC60000}"/>
    <cellStyle name="20% - Accent1 7 3 5 3 4" xfId="50960" xr:uid="{00000000-0005-0000-0000-00006BC60000}"/>
    <cellStyle name="20% - Accent1 7 3 5 4" xfId="50961" xr:uid="{00000000-0005-0000-0000-00006CC60000}"/>
    <cellStyle name="20% - Accent1 7 3 5 4 2" xfId="50962" xr:uid="{00000000-0005-0000-0000-00006DC60000}"/>
    <cellStyle name="20% - Accent1 7 3 5 4 2 2" xfId="50963" xr:uid="{00000000-0005-0000-0000-00006EC60000}"/>
    <cellStyle name="20% - Accent1 7 3 5 4 2 2 2" xfId="50964" xr:uid="{00000000-0005-0000-0000-00006FC60000}"/>
    <cellStyle name="20% - Accent1 7 3 5 4 2 3" xfId="50965" xr:uid="{00000000-0005-0000-0000-000070C60000}"/>
    <cellStyle name="20% - Accent1 7 3 5 4 3" xfId="50966" xr:uid="{00000000-0005-0000-0000-000071C60000}"/>
    <cellStyle name="20% - Accent1 7 3 5 4 3 2" xfId="50967" xr:uid="{00000000-0005-0000-0000-000072C60000}"/>
    <cellStyle name="20% - Accent1 7 3 5 4 4" xfId="50968" xr:uid="{00000000-0005-0000-0000-000073C60000}"/>
    <cellStyle name="20% - Accent1 7 3 5 5" xfId="50969" xr:uid="{00000000-0005-0000-0000-000074C60000}"/>
    <cellStyle name="20% - Accent1 7 3 5 5 2" xfId="50970" xr:uid="{00000000-0005-0000-0000-000075C60000}"/>
    <cellStyle name="20% - Accent1 7 3 5 5 2 2" xfId="50971" xr:uid="{00000000-0005-0000-0000-000076C60000}"/>
    <cellStyle name="20% - Accent1 7 3 5 5 3" xfId="50972" xr:uid="{00000000-0005-0000-0000-000077C60000}"/>
    <cellStyle name="20% - Accent1 7 3 5 6" xfId="50973" xr:uid="{00000000-0005-0000-0000-000078C60000}"/>
    <cellStyle name="20% - Accent1 7 3 5 6 2" xfId="50974" xr:uid="{00000000-0005-0000-0000-000079C60000}"/>
    <cellStyle name="20% - Accent1 7 3 5 6 2 2" xfId="50975" xr:uid="{00000000-0005-0000-0000-00007AC60000}"/>
    <cellStyle name="20% - Accent1 7 3 5 6 3" xfId="50976" xr:uid="{00000000-0005-0000-0000-00007BC60000}"/>
    <cellStyle name="20% - Accent1 7 3 5 7" xfId="50977" xr:uid="{00000000-0005-0000-0000-00007CC60000}"/>
    <cellStyle name="20% - Accent1 7 3 5 7 2" xfId="50978" xr:uid="{00000000-0005-0000-0000-00007DC60000}"/>
    <cellStyle name="20% - Accent1 7 3 5 8" xfId="50979" xr:uid="{00000000-0005-0000-0000-00007EC60000}"/>
    <cellStyle name="20% - Accent1 7 3 5 8 2" xfId="50980" xr:uid="{00000000-0005-0000-0000-00007FC60000}"/>
    <cellStyle name="20% - Accent1 7 3 5 9" xfId="50981" xr:uid="{00000000-0005-0000-0000-000080C60000}"/>
    <cellStyle name="20% - Accent1 7 3 6" xfId="50982" xr:uid="{00000000-0005-0000-0000-000081C60000}"/>
    <cellStyle name="20% - Accent1 7 3 6 2" xfId="50983" xr:uid="{00000000-0005-0000-0000-000082C60000}"/>
    <cellStyle name="20% - Accent1 7 3 6 2 2" xfId="50984" xr:uid="{00000000-0005-0000-0000-000083C60000}"/>
    <cellStyle name="20% - Accent1 7 3 6 2 2 2" xfId="50985" xr:uid="{00000000-0005-0000-0000-000084C60000}"/>
    <cellStyle name="20% - Accent1 7 3 6 2 2 2 2" xfId="50986" xr:uid="{00000000-0005-0000-0000-000085C60000}"/>
    <cellStyle name="20% - Accent1 7 3 6 2 2 3" xfId="50987" xr:uid="{00000000-0005-0000-0000-000086C60000}"/>
    <cellStyle name="20% - Accent1 7 3 6 2 3" xfId="50988" xr:uid="{00000000-0005-0000-0000-000087C60000}"/>
    <cellStyle name="20% - Accent1 7 3 6 2 3 2" xfId="50989" xr:uid="{00000000-0005-0000-0000-000088C60000}"/>
    <cellStyle name="20% - Accent1 7 3 6 2 4" xfId="50990" xr:uid="{00000000-0005-0000-0000-000089C60000}"/>
    <cellStyle name="20% - Accent1 7 3 6 3" xfId="50991" xr:uid="{00000000-0005-0000-0000-00008AC60000}"/>
    <cellStyle name="20% - Accent1 7 3 6 3 2" xfId="50992" xr:uid="{00000000-0005-0000-0000-00008BC60000}"/>
    <cellStyle name="20% - Accent1 7 3 6 3 2 2" xfId="50993" xr:uid="{00000000-0005-0000-0000-00008CC60000}"/>
    <cellStyle name="20% - Accent1 7 3 6 3 2 2 2" xfId="50994" xr:uid="{00000000-0005-0000-0000-00008DC60000}"/>
    <cellStyle name="20% - Accent1 7 3 6 3 2 3" xfId="50995" xr:uid="{00000000-0005-0000-0000-00008EC60000}"/>
    <cellStyle name="20% - Accent1 7 3 6 3 3" xfId="50996" xr:uid="{00000000-0005-0000-0000-00008FC60000}"/>
    <cellStyle name="20% - Accent1 7 3 6 3 3 2" xfId="50997" xr:uid="{00000000-0005-0000-0000-000090C60000}"/>
    <cellStyle name="20% - Accent1 7 3 6 3 4" xfId="50998" xr:uid="{00000000-0005-0000-0000-000091C60000}"/>
    <cellStyle name="20% - Accent1 7 3 6 4" xfId="50999" xr:uid="{00000000-0005-0000-0000-000092C60000}"/>
    <cellStyle name="20% - Accent1 7 3 6 4 2" xfId="51000" xr:uid="{00000000-0005-0000-0000-000093C60000}"/>
    <cellStyle name="20% - Accent1 7 3 6 4 2 2" xfId="51001" xr:uid="{00000000-0005-0000-0000-000094C60000}"/>
    <cellStyle name="20% - Accent1 7 3 6 4 2 2 2" xfId="51002" xr:uid="{00000000-0005-0000-0000-000095C60000}"/>
    <cellStyle name="20% - Accent1 7 3 6 4 2 3" xfId="51003" xr:uid="{00000000-0005-0000-0000-000096C60000}"/>
    <cellStyle name="20% - Accent1 7 3 6 4 3" xfId="51004" xr:uid="{00000000-0005-0000-0000-000097C60000}"/>
    <cellStyle name="20% - Accent1 7 3 6 4 3 2" xfId="51005" xr:uid="{00000000-0005-0000-0000-000098C60000}"/>
    <cellStyle name="20% - Accent1 7 3 6 4 4" xfId="51006" xr:uid="{00000000-0005-0000-0000-000099C60000}"/>
    <cellStyle name="20% - Accent1 7 3 6 5" xfId="51007" xr:uid="{00000000-0005-0000-0000-00009AC60000}"/>
    <cellStyle name="20% - Accent1 7 3 6 5 2" xfId="51008" xr:uid="{00000000-0005-0000-0000-00009BC60000}"/>
    <cellStyle name="20% - Accent1 7 3 6 5 2 2" xfId="51009" xr:uid="{00000000-0005-0000-0000-00009CC60000}"/>
    <cellStyle name="20% - Accent1 7 3 6 5 3" xfId="51010" xr:uid="{00000000-0005-0000-0000-00009DC60000}"/>
    <cellStyle name="20% - Accent1 7 3 6 6" xfId="51011" xr:uid="{00000000-0005-0000-0000-00009EC60000}"/>
    <cellStyle name="20% - Accent1 7 3 6 6 2" xfId="51012" xr:uid="{00000000-0005-0000-0000-00009FC60000}"/>
    <cellStyle name="20% - Accent1 7 3 6 6 2 2" xfId="51013" xr:uid="{00000000-0005-0000-0000-0000A0C60000}"/>
    <cellStyle name="20% - Accent1 7 3 6 6 3" xfId="51014" xr:uid="{00000000-0005-0000-0000-0000A1C60000}"/>
    <cellStyle name="20% - Accent1 7 3 6 7" xfId="51015" xr:uid="{00000000-0005-0000-0000-0000A2C60000}"/>
    <cellStyle name="20% - Accent1 7 3 6 7 2" xfId="51016" xr:uid="{00000000-0005-0000-0000-0000A3C60000}"/>
    <cellStyle name="20% - Accent1 7 3 6 8" xfId="51017" xr:uid="{00000000-0005-0000-0000-0000A4C60000}"/>
    <cellStyle name="20% - Accent1 7 3 6 8 2" xfId="51018" xr:uid="{00000000-0005-0000-0000-0000A5C60000}"/>
    <cellStyle name="20% - Accent1 7 3 6 9" xfId="51019" xr:uid="{00000000-0005-0000-0000-0000A6C60000}"/>
    <cellStyle name="20% - Accent1 7 3 7" xfId="51020" xr:uid="{00000000-0005-0000-0000-0000A7C60000}"/>
    <cellStyle name="20% - Accent1 7 3 7 2" xfId="51021" xr:uid="{00000000-0005-0000-0000-0000A8C60000}"/>
    <cellStyle name="20% - Accent1 7 3 7 2 2" xfId="51022" xr:uid="{00000000-0005-0000-0000-0000A9C60000}"/>
    <cellStyle name="20% - Accent1 7 3 7 2 2 2" xfId="51023" xr:uid="{00000000-0005-0000-0000-0000AAC60000}"/>
    <cellStyle name="20% - Accent1 7 3 7 2 3" xfId="51024" xr:uid="{00000000-0005-0000-0000-0000ABC60000}"/>
    <cellStyle name="20% - Accent1 7 3 7 3" xfId="51025" xr:uid="{00000000-0005-0000-0000-0000ACC60000}"/>
    <cellStyle name="20% - Accent1 7 3 7 3 2" xfId="51026" xr:uid="{00000000-0005-0000-0000-0000ADC60000}"/>
    <cellStyle name="20% - Accent1 7 3 7 4" xfId="51027" xr:uid="{00000000-0005-0000-0000-0000AEC60000}"/>
    <cellStyle name="20% - Accent1 7 3 8" xfId="51028" xr:uid="{00000000-0005-0000-0000-0000AFC60000}"/>
    <cellStyle name="20% - Accent1 7 3 8 2" xfId="51029" xr:uid="{00000000-0005-0000-0000-0000B0C60000}"/>
    <cellStyle name="20% - Accent1 7 3 8 2 2" xfId="51030" xr:uid="{00000000-0005-0000-0000-0000B1C60000}"/>
    <cellStyle name="20% - Accent1 7 3 8 2 2 2" xfId="51031" xr:uid="{00000000-0005-0000-0000-0000B2C60000}"/>
    <cellStyle name="20% - Accent1 7 3 8 2 3" xfId="51032" xr:uid="{00000000-0005-0000-0000-0000B3C60000}"/>
    <cellStyle name="20% - Accent1 7 3 8 3" xfId="51033" xr:uid="{00000000-0005-0000-0000-0000B4C60000}"/>
    <cellStyle name="20% - Accent1 7 3 8 3 2" xfId="51034" xr:uid="{00000000-0005-0000-0000-0000B5C60000}"/>
    <cellStyle name="20% - Accent1 7 3 8 4" xfId="51035" xr:uid="{00000000-0005-0000-0000-0000B6C60000}"/>
    <cellStyle name="20% - Accent1 7 3 9" xfId="51036" xr:uid="{00000000-0005-0000-0000-0000B7C60000}"/>
    <cellStyle name="20% - Accent1 7 3 9 2" xfId="51037" xr:uid="{00000000-0005-0000-0000-0000B8C60000}"/>
    <cellStyle name="20% - Accent1 7 3 9 2 2" xfId="51038" xr:uid="{00000000-0005-0000-0000-0000B9C60000}"/>
    <cellStyle name="20% - Accent1 7 3 9 2 2 2" xfId="51039" xr:uid="{00000000-0005-0000-0000-0000BAC60000}"/>
    <cellStyle name="20% - Accent1 7 3 9 2 3" xfId="51040" xr:uid="{00000000-0005-0000-0000-0000BBC60000}"/>
    <cellStyle name="20% - Accent1 7 3 9 3" xfId="51041" xr:uid="{00000000-0005-0000-0000-0000BCC60000}"/>
    <cellStyle name="20% - Accent1 7 3 9 3 2" xfId="51042" xr:uid="{00000000-0005-0000-0000-0000BDC60000}"/>
    <cellStyle name="20% - Accent1 7 3 9 4" xfId="51043" xr:uid="{00000000-0005-0000-0000-0000BEC60000}"/>
    <cellStyle name="20% - Accent1 7 4" xfId="51044" xr:uid="{00000000-0005-0000-0000-0000BFC60000}"/>
    <cellStyle name="20% - Accent1 7 4 10" xfId="51045" xr:uid="{00000000-0005-0000-0000-0000C0C60000}"/>
    <cellStyle name="20% - Accent1 7 4 10 2" xfId="51046" xr:uid="{00000000-0005-0000-0000-0000C1C60000}"/>
    <cellStyle name="20% - Accent1 7 4 11" xfId="51047" xr:uid="{00000000-0005-0000-0000-0000C2C60000}"/>
    <cellStyle name="20% - Accent1 7 4 2" xfId="51048" xr:uid="{00000000-0005-0000-0000-0000C3C60000}"/>
    <cellStyle name="20% - Accent1 7 4 2 2" xfId="51049" xr:uid="{00000000-0005-0000-0000-0000C4C60000}"/>
    <cellStyle name="20% - Accent1 7 4 2 2 2" xfId="51050" xr:uid="{00000000-0005-0000-0000-0000C5C60000}"/>
    <cellStyle name="20% - Accent1 7 4 2 2 2 2" xfId="51051" xr:uid="{00000000-0005-0000-0000-0000C6C60000}"/>
    <cellStyle name="20% - Accent1 7 4 2 2 2 2 2" xfId="51052" xr:uid="{00000000-0005-0000-0000-0000C7C60000}"/>
    <cellStyle name="20% - Accent1 7 4 2 2 2 3" xfId="51053" xr:uid="{00000000-0005-0000-0000-0000C8C60000}"/>
    <cellStyle name="20% - Accent1 7 4 2 2 3" xfId="51054" xr:uid="{00000000-0005-0000-0000-0000C9C60000}"/>
    <cellStyle name="20% - Accent1 7 4 2 2 3 2" xfId="51055" xr:uid="{00000000-0005-0000-0000-0000CAC60000}"/>
    <cellStyle name="20% - Accent1 7 4 2 2 4" xfId="51056" xr:uid="{00000000-0005-0000-0000-0000CBC60000}"/>
    <cellStyle name="20% - Accent1 7 4 2 3" xfId="51057" xr:uid="{00000000-0005-0000-0000-0000CCC60000}"/>
    <cellStyle name="20% - Accent1 7 4 2 3 2" xfId="51058" xr:uid="{00000000-0005-0000-0000-0000CDC60000}"/>
    <cellStyle name="20% - Accent1 7 4 2 3 2 2" xfId="51059" xr:uid="{00000000-0005-0000-0000-0000CEC60000}"/>
    <cellStyle name="20% - Accent1 7 4 2 3 2 2 2" xfId="51060" xr:uid="{00000000-0005-0000-0000-0000CFC60000}"/>
    <cellStyle name="20% - Accent1 7 4 2 3 2 3" xfId="51061" xr:uid="{00000000-0005-0000-0000-0000D0C60000}"/>
    <cellStyle name="20% - Accent1 7 4 2 3 3" xfId="51062" xr:uid="{00000000-0005-0000-0000-0000D1C60000}"/>
    <cellStyle name="20% - Accent1 7 4 2 3 3 2" xfId="51063" xr:uid="{00000000-0005-0000-0000-0000D2C60000}"/>
    <cellStyle name="20% - Accent1 7 4 2 3 4" xfId="51064" xr:uid="{00000000-0005-0000-0000-0000D3C60000}"/>
    <cellStyle name="20% - Accent1 7 4 2 4" xfId="51065" xr:uid="{00000000-0005-0000-0000-0000D4C60000}"/>
    <cellStyle name="20% - Accent1 7 4 2 4 2" xfId="51066" xr:uid="{00000000-0005-0000-0000-0000D5C60000}"/>
    <cellStyle name="20% - Accent1 7 4 2 4 2 2" xfId="51067" xr:uid="{00000000-0005-0000-0000-0000D6C60000}"/>
    <cellStyle name="20% - Accent1 7 4 2 4 2 2 2" xfId="51068" xr:uid="{00000000-0005-0000-0000-0000D7C60000}"/>
    <cellStyle name="20% - Accent1 7 4 2 4 2 3" xfId="51069" xr:uid="{00000000-0005-0000-0000-0000D8C60000}"/>
    <cellStyle name="20% - Accent1 7 4 2 4 3" xfId="51070" xr:uid="{00000000-0005-0000-0000-0000D9C60000}"/>
    <cellStyle name="20% - Accent1 7 4 2 4 3 2" xfId="51071" xr:uid="{00000000-0005-0000-0000-0000DAC60000}"/>
    <cellStyle name="20% - Accent1 7 4 2 4 4" xfId="51072" xr:uid="{00000000-0005-0000-0000-0000DBC60000}"/>
    <cellStyle name="20% - Accent1 7 4 2 5" xfId="51073" xr:uid="{00000000-0005-0000-0000-0000DCC60000}"/>
    <cellStyle name="20% - Accent1 7 4 2 5 2" xfId="51074" xr:uid="{00000000-0005-0000-0000-0000DDC60000}"/>
    <cellStyle name="20% - Accent1 7 4 2 5 2 2" xfId="51075" xr:uid="{00000000-0005-0000-0000-0000DEC60000}"/>
    <cellStyle name="20% - Accent1 7 4 2 5 3" xfId="51076" xr:uid="{00000000-0005-0000-0000-0000DFC60000}"/>
    <cellStyle name="20% - Accent1 7 4 2 6" xfId="51077" xr:uid="{00000000-0005-0000-0000-0000E0C60000}"/>
    <cellStyle name="20% - Accent1 7 4 2 6 2" xfId="51078" xr:uid="{00000000-0005-0000-0000-0000E1C60000}"/>
    <cellStyle name="20% - Accent1 7 4 2 6 2 2" xfId="51079" xr:uid="{00000000-0005-0000-0000-0000E2C60000}"/>
    <cellStyle name="20% - Accent1 7 4 2 6 3" xfId="51080" xr:uid="{00000000-0005-0000-0000-0000E3C60000}"/>
    <cellStyle name="20% - Accent1 7 4 2 7" xfId="51081" xr:uid="{00000000-0005-0000-0000-0000E4C60000}"/>
    <cellStyle name="20% - Accent1 7 4 2 7 2" xfId="51082" xr:uid="{00000000-0005-0000-0000-0000E5C60000}"/>
    <cellStyle name="20% - Accent1 7 4 2 8" xfId="51083" xr:uid="{00000000-0005-0000-0000-0000E6C60000}"/>
    <cellStyle name="20% - Accent1 7 4 2 8 2" xfId="51084" xr:uid="{00000000-0005-0000-0000-0000E7C60000}"/>
    <cellStyle name="20% - Accent1 7 4 2 9" xfId="51085" xr:uid="{00000000-0005-0000-0000-0000E8C60000}"/>
    <cellStyle name="20% - Accent1 7 4 3" xfId="51086" xr:uid="{00000000-0005-0000-0000-0000E9C60000}"/>
    <cellStyle name="20% - Accent1 7 4 3 2" xfId="51087" xr:uid="{00000000-0005-0000-0000-0000EAC60000}"/>
    <cellStyle name="20% - Accent1 7 4 3 2 2" xfId="51088" xr:uid="{00000000-0005-0000-0000-0000EBC60000}"/>
    <cellStyle name="20% - Accent1 7 4 3 2 2 2" xfId="51089" xr:uid="{00000000-0005-0000-0000-0000ECC60000}"/>
    <cellStyle name="20% - Accent1 7 4 3 2 2 2 2" xfId="51090" xr:uid="{00000000-0005-0000-0000-0000EDC60000}"/>
    <cellStyle name="20% - Accent1 7 4 3 2 2 3" xfId="51091" xr:uid="{00000000-0005-0000-0000-0000EEC60000}"/>
    <cellStyle name="20% - Accent1 7 4 3 2 3" xfId="51092" xr:uid="{00000000-0005-0000-0000-0000EFC60000}"/>
    <cellStyle name="20% - Accent1 7 4 3 2 3 2" xfId="51093" xr:uid="{00000000-0005-0000-0000-0000F0C60000}"/>
    <cellStyle name="20% - Accent1 7 4 3 2 4" xfId="51094" xr:uid="{00000000-0005-0000-0000-0000F1C60000}"/>
    <cellStyle name="20% - Accent1 7 4 3 3" xfId="51095" xr:uid="{00000000-0005-0000-0000-0000F2C60000}"/>
    <cellStyle name="20% - Accent1 7 4 3 3 2" xfId="51096" xr:uid="{00000000-0005-0000-0000-0000F3C60000}"/>
    <cellStyle name="20% - Accent1 7 4 3 3 2 2" xfId="51097" xr:uid="{00000000-0005-0000-0000-0000F4C60000}"/>
    <cellStyle name="20% - Accent1 7 4 3 3 2 2 2" xfId="51098" xr:uid="{00000000-0005-0000-0000-0000F5C60000}"/>
    <cellStyle name="20% - Accent1 7 4 3 3 2 3" xfId="51099" xr:uid="{00000000-0005-0000-0000-0000F6C60000}"/>
    <cellStyle name="20% - Accent1 7 4 3 3 3" xfId="51100" xr:uid="{00000000-0005-0000-0000-0000F7C60000}"/>
    <cellStyle name="20% - Accent1 7 4 3 3 3 2" xfId="51101" xr:uid="{00000000-0005-0000-0000-0000F8C60000}"/>
    <cellStyle name="20% - Accent1 7 4 3 3 4" xfId="51102" xr:uid="{00000000-0005-0000-0000-0000F9C60000}"/>
    <cellStyle name="20% - Accent1 7 4 3 4" xfId="51103" xr:uid="{00000000-0005-0000-0000-0000FAC60000}"/>
    <cellStyle name="20% - Accent1 7 4 3 4 2" xfId="51104" xr:uid="{00000000-0005-0000-0000-0000FBC60000}"/>
    <cellStyle name="20% - Accent1 7 4 3 4 2 2" xfId="51105" xr:uid="{00000000-0005-0000-0000-0000FCC60000}"/>
    <cellStyle name="20% - Accent1 7 4 3 4 2 2 2" xfId="51106" xr:uid="{00000000-0005-0000-0000-0000FDC60000}"/>
    <cellStyle name="20% - Accent1 7 4 3 4 2 3" xfId="51107" xr:uid="{00000000-0005-0000-0000-0000FEC60000}"/>
    <cellStyle name="20% - Accent1 7 4 3 4 3" xfId="51108" xr:uid="{00000000-0005-0000-0000-0000FFC60000}"/>
    <cellStyle name="20% - Accent1 7 4 3 4 3 2" xfId="51109" xr:uid="{00000000-0005-0000-0000-000000C70000}"/>
    <cellStyle name="20% - Accent1 7 4 3 4 4" xfId="51110" xr:uid="{00000000-0005-0000-0000-000001C70000}"/>
    <cellStyle name="20% - Accent1 7 4 3 5" xfId="51111" xr:uid="{00000000-0005-0000-0000-000002C70000}"/>
    <cellStyle name="20% - Accent1 7 4 3 5 2" xfId="51112" xr:uid="{00000000-0005-0000-0000-000003C70000}"/>
    <cellStyle name="20% - Accent1 7 4 3 5 2 2" xfId="51113" xr:uid="{00000000-0005-0000-0000-000004C70000}"/>
    <cellStyle name="20% - Accent1 7 4 3 5 3" xfId="51114" xr:uid="{00000000-0005-0000-0000-000005C70000}"/>
    <cellStyle name="20% - Accent1 7 4 3 6" xfId="51115" xr:uid="{00000000-0005-0000-0000-000006C70000}"/>
    <cellStyle name="20% - Accent1 7 4 3 6 2" xfId="51116" xr:uid="{00000000-0005-0000-0000-000007C70000}"/>
    <cellStyle name="20% - Accent1 7 4 3 6 2 2" xfId="51117" xr:uid="{00000000-0005-0000-0000-000008C70000}"/>
    <cellStyle name="20% - Accent1 7 4 3 6 3" xfId="51118" xr:uid="{00000000-0005-0000-0000-000009C70000}"/>
    <cellStyle name="20% - Accent1 7 4 3 7" xfId="51119" xr:uid="{00000000-0005-0000-0000-00000AC70000}"/>
    <cellStyle name="20% - Accent1 7 4 3 7 2" xfId="51120" xr:uid="{00000000-0005-0000-0000-00000BC70000}"/>
    <cellStyle name="20% - Accent1 7 4 3 8" xfId="51121" xr:uid="{00000000-0005-0000-0000-00000CC70000}"/>
    <cellStyle name="20% - Accent1 7 4 3 8 2" xfId="51122" xr:uid="{00000000-0005-0000-0000-00000DC70000}"/>
    <cellStyle name="20% - Accent1 7 4 3 9" xfId="51123" xr:uid="{00000000-0005-0000-0000-00000EC70000}"/>
    <cellStyle name="20% - Accent1 7 4 4" xfId="51124" xr:uid="{00000000-0005-0000-0000-00000FC70000}"/>
    <cellStyle name="20% - Accent1 7 4 4 2" xfId="51125" xr:uid="{00000000-0005-0000-0000-000010C70000}"/>
    <cellStyle name="20% - Accent1 7 4 4 2 2" xfId="51126" xr:uid="{00000000-0005-0000-0000-000011C70000}"/>
    <cellStyle name="20% - Accent1 7 4 4 2 2 2" xfId="51127" xr:uid="{00000000-0005-0000-0000-000012C70000}"/>
    <cellStyle name="20% - Accent1 7 4 4 2 3" xfId="51128" xr:uid="{00000000-0005-0000-0000-000013C70000}"/>
    <cellStyle name="20% - Accent1 7 4 4 3" xfId="51129" xr:uid="{00000000-0005-0000-0000-000014C70000}"/>
    <cellStyle name="20% - Accent1 7 4 4 3 2" xfId="51130" xr:uid="{00000000-0005-0000-0000-000015C70000}"/>
    <cellStyle name="20% - Accent1 7 4 4 4" xfId="51131" xr:uid="{00000000-0005-0000-0000-000016C70000}"/>
    <cellStyle name="20% - Accent1 7 4 5" xfId="51132" xr:uid="{00000000-0005-0000-0000-000017C70000}"/>
    <cellStyle name="20% - Accent1 7 4 5 2" xfId="51133" xr:uid="{00000000-0005-0000-0000-000018C70000}"/>
    <cellStyle name="20% - Accent1 7 4 5 2 2" xfId="51134" xr:uid="{00000000-0005-0000-0000-000019C70000}"/>
    <cellStyle name="20% - Accent1 7 4 5 2 2 2" xfId="51135" xr:uid="{00000000-0005-0000-0000-00001AC70000}"/>
    <cellStyle name="20% - Accent1 7 4 5 2 3" xfId="51136" xr:uid="{00000000-0005-0000-0000-00001BC70000}"/>
    <cellStyle name="20% - Accent1 7 4 5 3" xfId="51137" xr:uid="{00000000-0005-0000-0000-00001CC70000}"/>
    <cellStyle name="20% - Accent1 7 4 5 3 2" xfId="51138" xr:uid="{00000000-0005-0000-0000-00001DC70000}"/>
    <cellStyle name="20% - Accent1 7 4 5 4" xfId="51139" xr:uid="{00000000-0005-0000-0000-00001EC70000}"/>
    <cellStyle name="20% - Accent1 7 4 6" xfId="51140" xr:uid="{00000000-0005-0000-0000-00001FC70000}"/>
    <cellStyle name="20% - Accent1 7 4 6 2" xfId="51141" xr:uid="{00000000-0005-0000-0000-000020C70000}"/>
    <cellStyle name="20% - Accent1 7 4 6 2 2" xfId="51142" xr:uid="{00000000-0005-0000-0000-000021C70000}"/>
    <cellStyle name="20% - Accent1 7 4 6 2 2 2" xfId="51143" xr:uid="{00000000-0005-0000-0000-000022C70000}"/>
    <cellStyle name="20% - Accent1 7 4 6 2 3" xfId="51144" xr:uid="{00000000-0005-0000-0000-000023C70000}"/>
    <cellStyle name="20% - Accent1 7 4 6 3" xfId="51145" xr:uid="{00000000-0005-0000-0000-000024C70000}"/>
    <cellStyle name="20% - Accent1 7 4 6 3 2" xfId="51146" xr:uid="{00000000-0005-0000-0000-000025C70000}"/>
    <cellStyle name="20% - Accent1 7 4 6 4" xfId="51147" xr:uid="{00000000-0005-0000-0000-000026C70000}"/>
    <cellStyle name="20% - Accent1 7 4 7" xfId="51148" xr:uid="{00000000-0005-0000-0000-000027C70000}"/>
    <cellStyle name="20% - Accent1 7 4 7 2" xfId="51149" xr:uid="{00000000-0005-0000-0000-000028C70000}"/>
    <cellStyle name="20% - Accent1 7 4 7 2 2" xfId="51150" xr:uid="{00000000-0005-0000-0000-000029C70000}"/>
    <cellStyle name="20% - Accent1 7 4 7 3" xfId="51151" xr:uid="{00000000-0005-0000-0000-00002AC70000}"/>
    <cellStyle name="20% - Accent1 7 4 8" xfId="51152" xr:uid="{00000000-0005-0000-0000-00002BC70000}"/>
    <cellStyle name="20% - Accent1 7 4 8 2" xfId="51153" xr:uid="{00000000-0005-0000-0000-00002CC70000}"/>
    <cellStyle name="20% - Accent1 7 4 8 2 2" xfId="51154" xr:uid="{00000000-0005-0000-0000-00002DC70000}"/>
    <cellStyle name="20% - Accent1 7 4 8 3" xfId="51155" xr:uid="{00000000-0005-0000-0000-00002EC70000}"/>
    <cellStyle name="20% - Accent1 7 4 9" xfId="51156" xr:uid="{00000000-0005-0000-0000-00002FC70000}"/>
    <cellStyle name="20% - Accent1 7 4 9 2" xfId="51157" xr:uid="{00000000-0005-0000-0000-000030C70000}"/>
    <cellStyle name="20% - Accent1 7 5" xfId="51158" xr:uid="{00000000-0005-0000-0000-000031C70000}"/>
    <cellStyle name="20% - Accent1 7 5 10" xfId="51159" xr:uid="{00000000-0005-0000-0000-000032C70000}"/>
    <cellStyle name="20% - Accent1 7 5 10 2" xfId="51160" xr:uid="{00000000-0005-0000-0000-000033C70000}"/>
    <cellStyle name="20% - Accent1 7 5 11" xfId="51161" xr:uid="{00000000-0005-0000-0000-000034C70000}"/>
    <cellStyle name="20% - Accent1 7 5 2" xfId="51162" xr:uid="{00000000-0005-0000-0000-000035C70000}"/>
    <cellStyle name="20% - Accent1 7 5 2 2" xfId="51163" xr:uid="{00000000-0005-0000-0000-000036C70000}"/>
    <cellStyle name="20% - Accent1 7 5 2 2 2" xfId="51164" xr:uid="{00000000-0005-0000-0000-000037C70000}"/>
    <cellStyle name="20% - Accent1 7 5 2 2 2 2" xfId="51165" xr:uid="{00000000-0005-0000-0000-000038C70000}"/>
    <cellStyle name="20% - Accent1 7 5 2 2 2 2 2" xfId="51166" xr:uid="{00000000-0005-0000-0000-000039C70000}"/>
    <cellStyle name="20% - Accent1 7 5 2 2 2 3" xfId="51167" xr:uid="{00000000-0005-0000-0000-00003AC70000}"/>
    <cellStyle name="20% - Accent1 7 5 2 2 3" xfId="51168" xr:uid="{00000000-0005-0000-0000-00003BC70000}"/>
    <cellStyle name="20% - Accent1 7 5 2 2 3 2" xfId="51169" xr:uid="{00000000-0005-0000-0000-00003CC70000}"/>
    <cellStyle name="20% - Accent1 7 5 2 2 4" xfId="51170" xr:uid="{00000000-0005-0000-0000-00003DC70000}"/>
    <cellStyle name="20% - Accent1 7 5 2 3" xfId="51171" xr:uid="{00000000-0005-0000-0000-00003EC70000}"/>
    <cellStyle name="20% - Accent1 7 5 2 3 2" xfId="51172" xr:uid="{00000000-0005-0000-0000-00003FC70000}"/>
    <cellStyle name="20% - Accent1 7 5 2 3 2 2" xfId="51173" xr:uid="{00000000-0005-0000-0000-000040C70000}"/>
    <cellStyle name="20% - Accent1 7 5 2 3 2 2 2" xfId="51174" xr:uid="{00000000-0005-0000-0000-000041C70000}"/>
    <cellStyle name="20% - Accent1 7 5 2 3 2 3" xfId="51175" xr:uid="{00000000-0005-0000-0000-000042C70000}"/>
    <cellStyle name="20% - Accent1 7 5 2 3 3" xfId="51176" xr:uid="{00000000-0005-0000-0000-000043C70000}"/>
    <cellStyle name="20% - Accent1 7 5 2 3 3 2" xfId="51177" xr:uid="{00000000-0005-0000-0000-000044C70000}"/>
    <cellStyle name="20% - Accent1 7 5 2 3 4" xfId="51178" xr:uid="{00000000-0005-0000-0000-000045C70000}"/>
    <cellStyle name="20% - Accent1 7 5 2 4" xfId="51179" xr:uid="{00000000-0005-0000-0000-000046C70000}"/>
    <cellStyle name="20% - Accent1 7 5 2 4 2" xfId="51180" xr:uid="{00000000-0005-0000-0000-000047C70000}"/>
    <cellStyle name="20% - Accent1 7 5 2 4 2 2" xfId="51181" xr:uid="{00000000-0005-0000-0000-000048C70000}"/>
    <cellStyle name="20% - Accent1 7 5 2 4 2 2 2" xfId="51182" xr:uid="{00000000-0005-0000-0000-000049C70000}"/>
    <cellStyle name="20% - Accent1 7 5 2 4 2 3" xfId="51183" xr:uid="{00000000-0005-0000-0000-00004AC70000}"/>
    <cellStyle name="20% - Accent1 7 5 2 4 3" xfId="51184" xr:uid="{00000000-0005-0000-0000-00004BC70000}"/>
    <cellStyle name="20% - Accent1 7 5 2 4 3 2" xfId="51185" xr:uid="{00000000-0005-0000-0000-00004CC70000}"/>
    <cellStyle name="20% - Accent1 7 5 2 4 4" xfId="51186" xr:uid="{00000000-0005-0000-0000-00004DC70000}"/>
    <cellStyle name="20% - Accent1 7 5 2 5" xfId="51187" xr:uid="{00000000-0005-0000-0000-00004EC70000}"/>
    <cellStyle name="20% - Accent1 7 5 2 5 2" xfId="51188" xr:uid="{00000000-0005-0000-0000-00004FC70000}"/>
    <cellStyle name="20% - Accent1 7 5 2 5 2 2" xfId="51189" xr:uid="{00000000-0005-0000-0000-000050C70000}"/>
    <cellStyle name="20% - Accent1 7 5 2 5 3" xfId="51190" xr:uid="{00000000-0005-0000-0000-000051C70000}"/>
    <cellStyle name="20% - Accent1 7 5 2 6" xfId="51191" xr:uid="{00000000-0005-0000-0000-000052C70000}"/>
    <cellStyle name="20% - Accent1 7 5 2 6 2" xfId="51192" xr:uid="{00000000-0005-0000-0000-000053C70000}"/>
    <cellStyle name="20% - Accent1 7 5 2 6 2 2" xfId="51193" xr:uid="{00000000-0005-0000-0000-000054C70000}"/>
    <cellStyle name="20% - Accent1 7 5 2 6 3" xfId="51194" xr:uid="{00000000-0005-0000-0000-000055C70000}"/>
    <cellStyle name="20% - Accent1 7 5 2 7" xfId="51195" xr:uid="{00000000-0005-0000-0000-000056C70000}"/>
    <cellStyle name="20% - Accent1 7 5 2 7 2" xfId="51196" xr:uid="{00000000-0005-0000-0000-000057C70000}"/>
    <cellStyle name="20% - Accent1 7 5 2 8" xfId="51197" xr:uid="{00000000-0005-0000-0000-000058C70000}"/>
    <cellStyle name="20% - Accent1 7 5 2 8 2" xfId="51198" xr:uid="{00000000-0005-0000-0000-000059C70000}"/>
    <cellStyle name="20% - Accent1 7 5 2 9" xfId="51199" xr:uid="{00000000-0005-0000-0000-00005AC70000}"/>
    <cellStyle name="20% - Accent1 7 5 3" xfId="51200" xr:uid="{00000000-0005-0000-0000-00005BC70000}"/>
    <cellStyle name="20% - Accent1 7 5 3 2" xfId="51201" xr:uid="{00000000-0005-0000-0000-00005CC70000}"/>
    <cellStyle name="20% - Accent1 7 5 3 2 2" xfId="51202" xr:uid="{00000000-0005-0000-0000-00005DC70000}"/>
    <cellStyle name="20% - Accent1 7 5 3 2 2 2" xfId="51203" xr:uid="{00000000-0005-0000-0000-00005EC70000}"/>
    <cellStyle name="20% - Accent1 7 5 3 2 2 2 2" xfId="51204" xr:uid="{00000000-0005-0000-0000-00005FC70000}"/>
    <cellStyle name="20% - Accent1 7 5 3 2 2 3" xfId="51205" xr:uid="{00000000-0005-0000-0000-000060C70000}"/>
    <cellStyle name="20% - Accent1 7 5 3 2 3" xfId="51206" xr:uid="{00000000-0005-0000-0000-000061C70000}"/>
    <cellStyle name="20% - Accent1 7 5 3 2 3 2" xfId="51207" xr:uid="{00000000-0005-0000-0000-000062C70000}"/>
    <cellStyle name="20% - Accent1 7 5 3 2 4" xfId="51208" xr:uid="{00000000-0005-0000-0000-000063C70000}"/>
    <cellStyle name="20% - Accent1 7 5 3 3" xfId="51209" xr:uid="{00000000-0005-0000-0000-000064C70000}"/>
    <cellStyle name="20% - Accent1 7 5 3 3 2" xfId="51210" xr:uid="{00000000-0005-0000-0000-000065C70000}"/>
    <cellStyle name="20% - Accent1 7 5 3 3 2 2" xfId="51211" xr:uid="{00000000-0005-0000-0000-000066C70000}"/>
    <cellStyle name="20% - Accent1 7 5 3 3 2 2 2" xfId="51212" xr:uid="{00000000-0005-0000-0000-000067C70000}"/>
    <cellStyle name="20% - Accent1 7 5 3 3 2 3" xfId="51213" xr:uid="{00000000-0005-0000-0000-000068C70000}"/>
    <cellStyle name="20% - Accent1 7 5 3 3 3" xfId="51214" xr:uid="{00000000-0005-0000-0000-000069C70000}"/>
    <cellStyle name="20% - Accent1 7 5 3 3 3 2" xfId="51215" xr:uid="{00000000-0005-0000-0000-00006AC70000}"/>
    <cellStyle name="20% - Accent1 7 5 3 3 4" xfId="51216" xr:uid="{00000000-0005-0000-0000-00006BC70000}"/>
    <cellStyle name="20% - Accent1 7 5 3 4" xfId="51217" xr:uid="{00000000-0005-0000-0000-00006CC70000}"/>
    <cellStyle name="20% - Accent1 7 5 3 4 2" xfId="51218" xr:uid="{00000000-0005-0000-0000-00006DC70000}"/>
    <cellStyle name="20% - Accent1 7 5 3 4 2 2" xfId="51219" xr:uid="{00000000-0005-0000-0000-00006EC70000}"/>
    <cellStyle name="20% - Accent1 7 5 3 4 2 2 2" xfId="51220" xr:uid="{00000000-0005-0000-0000-00006FC70000}"/>
    <cellStyle name="20% - Accent1 7 5 3 4 2 3" xfId="51221" xr:uid="{00000000-0005-0000-0000-000070C70000}"/>
    <cellStyle name="20% - Accent1 7 5 3 4 3" xfId="51222" xr:uid="{00000000-0005-0000-0000-000071C70000}"/>
    <cellStyle name="20% - Accent1 7 5 3 4 3 2" xfId="51223" xr:uid="{00000000-0005-0000-0000-000072C70000}"/>
    <cellStyle name="20% - Accent1 7 5 3 4 4" xfId="51224" xr:uid="{00000000-0005-0000-0000-000073C70000}"/>
    <cellStyle name="20% - Accent1 7 5 3 5" xfId="51225" xr:uid="{00000000-0005-0000-0000-000074C70000}"/>
    <cellStyle name="20% - Accent1 7 5 3 5 2" xfId="51226" xr:uid="{00000000-0005-0000-0000-000075C70000}"/>
    <cellStyle name="20% - Accent1 7 5 3 5 2 2" xfId="51227" xr:uid="{00000000-0005-0000-0000-000076C70000}"/>
    <cellStyle name="20% - Accent1 7 5 3 5 3" xfId="51228" xr:uid="{00000000-0005-0000-0000-000077C70000}"/>
    <cellStyle name="20% - Accent1 7 5 3 6" xfId="51229" xr:uid="{00000000-0005-0000-0000-000078C70000}"/>
    <cellStyle name="20% - Accent1 7 5 3 6 2" xfId="51230" xr:uid="{00000000-0005-0000-0000-000079C70000}"/>
    <cellStyle name="20% - Accent1 7 5 3 6 2 2" xfId="51231" xr:uid="{00000000-0005-0000-0000-00007AC70000}"/>
    <cellStyle name="20% - Accent1 7 5 3 6 3" xfId="51232" xr:uid="{00000000-0005-0000-0000-00007BC70000}"/>
    <cellStyle name="20% - Accent1 7 5 3 7" xfId="51233" xr:uid="{00000000-0005-0000-0000-00007CC70000}"/>
    <cellStyle name="20% - Accent1 7 5 3 7 2" xfId="51234" xr:uid="{00000000-0005-0000-0000-00007DC70000}"/>
    <cellStyle name="20% - Accent1 7 5 3 8" xfId="51235" xr:uid="{00000000-0005-0000-0000-00007EC70000}"/>
    <cellStyle name="20% - Accent1 7 5 3 8 2" xfId="51236" xr:uid="{00000000-0005-0000-0000-00007FC70000}"/>
    <cellStyle name="20% - Accent1 7 5 3 9" xfId="51237" xr:uid="{00000000-0005-0000-0000-000080C70000}"/>
    <cellStyle name="20% - Accent1 7 5 4" xfId="51238" xr:uid="{00000000-0005-0000-0000-000081C70000}"/>
    <cellStyle name="20% - Accent1 7 5 4 2" xfId="51239" xr:uid="{00000000-0005-0000-0000-000082C70000}"/>
    <cellStyle name="20% - Accent1 7 5 4 2 2" xfId="51240" xr:uid="{00000000-0005-0000-0000-000083C70000}"/>
    <cellStyle name="20% - Accent1 7 5 4 2 2 2" xfId="51241" xr:uid="{00000000-0005-0000-0000-000084C70000}"/>
    <cellStyle name="20% - Accent1 7 5 4 2 3" xfId="51242" xr:uid="{00000000-0005-0000-0000-000085C70000}"/>
    <cellStyle name="20% - Accent1 7 5 4 3" xfId="51243" xr:uid="{00000000-0005-0000-0000-000086C70000}"/>
    <cellStyle name="20% - Accent1 7 5 4 3 2" xfId="51244" xr:uid="{00000000-0005-0000-0000-000087C70000}"/>
    <cellStyle name="20% - Accent1 7 5 4 4" xfId="51245" xr:uid="{00000000-0005-0000-0000-000088C70000}"/>
    <cellStyle name="20% - Accent1 7 5 5" xfId="51246" xr:uid="{00000000-0005-0000-0000-000089C70000}"/>
    <cellStyle name="20% - Accent1 7 5 5 2" xfId="51247" xr:uid="{00000000-0005-0000-0000-00008AC70000}"/>
    <cellStyle name="20% - Accent1 7 5 5 2 2" xfId="51248" xr:uid="{00000000-0005-0000-0000-00008BC70000}"/>
    <cellStyle name="20% - Accent1 7 5 5 2 2 2" xfId="51249" xr:uid="{00000000-0005-0000-0000-00008CC70000}"/>
    <cellStyle name="20% - Accent1 7 5 5 2 3" xfId="51250" xr:uid="{00000000-0005-0000-0000-00008DC70000}"/>
    <cellStyle name="20% - Accent1 7 5 5 3" xfId="51251" xr:uid="{00000000-0005-0000-0000-00008EC70000}"/>
    <cellStyle name="20% - Accent1 7 5 5 3 2" xfId="51252" xr:uid="{00000000-0005-0000-0000-00008FC70000}"/>
    <cellStyle name="20% - Accent1 7 5 5 4" xfId="51253" xr:uid="{00000000-0005-0000-0000-000090C70000}"/>
    <cellStyle name="20% - Accent1 7 5 6" xfId="51254" xr:uid="{00000000-0005-0000-0000-000091C70000}"/>
    <cellStyle name="20% - Accent1 7 5 6 2" xfId="51255" xr:uid="{00000000-0005-0000-0000-000092C70000}"/>
    <cellStyle name="20% - Accent1 7 5 6 2 2" xfId="51256" xr:uid="{00000000-0005-0000-0000-000093C70000}"/>
    <cellStyle name="20% - Accent1 7 5 6 2 2 2" xfId="51257" xr:uid="{00000000-0005-0000-0000-000094C70000}"/>
    <cellStyle name="20% - Accent1 7 5 6 2 3" xfId="51258" xr:uid="{00000000-0005-0000-0000-000095C70000}"/>
    <cellStyle name="20% - Accent1 7 5 6 3" xfId="51259" xr:uid="{00000000-0005-0000-0000-000096C70000}"/>
    <cellStyle name="20% - Accent1 7 5 6 3 2" xfId="51260" xr:uid="{00000000-0005-0000-0000-000097C70000}"/>
    <cellStyle name="20% - Accent1 7 5 6 4" xfId="51261" xr:uid="{00000000-0005-0000-0000-000098C70000}"/>
    <cellStyle name="20% - Accent1 7 5 7" xfId="51262" xr:uid="{00000000-0005-0000-0000-000099C70000}"/>
    <cellStyle name="20% - Accent1 7 5 7 2" xfId="51263" xr:uid="{00000000-0005-0000-0000-00009AC70000}"/>
    <cellStyle name="20% - Accent1 7 5 7 2 2" xfId="51264" xr:uid="{00000000-0005-0000-0000-00009BC70000}"/>
    <cellStyle name="20% - Accent1 7 5 7 3" xfId="51265" xr:uid="{00000000-0005-0000-0000-00009CC70000}"/>
    <cellStyle name="20% - Accent1 7 5 8" xfId="51266" xr:uid="{00000000-0005-0000-0000-00009DC70000}"/>
    <cellStyle name="20% - Accent1 7 5 8 2" xfId="51267" xr:uid="{00000000-0005-0000-0000-00009EC70000}"/>
    <cellStyle name="20% - Accent1 7 5 8 2 2" xfId="51268" xr:uid="{00000000-0005-0000-0000-00009FC70000}"/>
    <cellStyle name="20% - Accent1 7 5 8 3" xfId="51269" xr:uid="{00000000-0005-0000-0000-0000A0C70000}"/>
    <cellStyle name="20% - Accent1 7 5 9" xfId="51270" xr:uid="{00000000-0005-0000-0000-0000A1C70000}"/>
    <cellStyle name="20% - Accent1 7 5 9 2" xfId="51271" xr:uid="{00000000-0005-0000-0000-0000A2C70000}"/>
    <cellStyle name="20% - Accent1 7 6" xfId="51272" xr:uid="{00000000-0005-0000-0000-0000A3C70000}"/>
    <cellStyle name="20% - Accent1 7 6 10" xfId="51273" xr:uid="{00000000-0005-0000-0000-0000A4C70000}"/>
    <cellStyle name="20% - Accent1 7 6 10 2" xfId="51274" xr:uid="{00000000-0005-0000-0000-0000A5C70000}"/>
    <cellStyle name="20% - Accent1 7 6 11" xfId="51275" xr:uid="{00000000-0005-0000-0000-0000A6C70000}"/>
    <cellStyle name="20% - Accent1 7 6 2" xfId="51276" xr:uid="{00000000-0005-0000-0000-0000A7C70000}"/>
    <cellStyle name="20% - Accent1 7 6 2 2" xfId="51277" xr:uid="{00000000-0005-0000-0000-0000A8C70000}"/>
    <cellStyle name="20% - Accent1 7 6 2 2 2" xfId="51278" xr:uid="{00000000-0005-0000-0000-0000A9C70000}"/>
    <cellStyle name="20% - Accent1 7 6 2 2 2 2" xfId="51279" xr:uid="{00000000-0005-0000-0000-0000AAC70000}"/>
    <cellStyle name="20% - Accent1 7 6 2 2 2 2 2" xfId="51280" xr:uid="{00000000-0005-0000-0000-0000ABC70000}"/>
    <cellStyle name="20% - Accent1 7 6 2 2 2 3" xfId="51281" xr:uid="{00000000-0005-0000-0000-0000ACC70000}"/>
    <cellStyle name="20% - Accent1 7 6 2 2 3" xfId="51282" xr:uid="{00000000-0005-0000-0000-0000ADC70000}"/>
    <cellStyle name="20% - Accent1 7 6 2 2 3 2" xfId="51283" xr:uid="{00000000-0005-0000-0000-0000AEC70000}"/>
    <cellStyle name="20% - Accent1 7 6 2 2 4" xfId="51284" xr:uid="{00000000-0005-0000-0000-0000AFC70000}"/>
    <cellStyle name="20% - Accent1 7 6 2 3" xfId="51285" xr:uid="{00000000-0005-0000-0000-0000B0C70000}"/>
    <cellStyle name="20% - Accent1 7 6 2 3 2" xfId="51286" xr:uid="{00000000-0005-0000-0000-0000B1C70000}"/>
    <cellStyle name="20% - Accent1 7 6 2 3 2 2" xfId="51287" xr:uid="{00000000-0005-0000-0000-0000B2C70000}"/>
    <cellStyle name="20% - Accent1 7 6 2 3 2 2 2" xfId="51288" xr:uid="{00000000-0005-0000-0000-0000B3C70000}"/>
    <cellStyle name="20% - Accent1 7 6 2 3 2 3" xfId="51289" xr:uid="{00000000-0005-0000-0000-0000B4C70000}"/>
    <cellStyle name="20% - Accent1 7 6 2 3 3" xfId="51290" xr:uid="{00000000-0005-0000-0000-0000B5C70000}"/>
    <cellStyle name="20% - Accent1 7 6 2 3 3 2" xfId="51291" xr:uid="{00000000-0005-0000-0000-0000B6C70000}"/>
    <cellStyle name="20% - Accent1 7 6 2 3 4" xfId="51292" xr:uid="{00000000-0005-0000-0000-0000B7C70000}"/>
    <cellStyle name="20% - Accent1 7 6 2 4" xfId="51293" xr:uid="{00000000-0005-0000-0000-0000B8C70000}"/>
    <cellStyle name="20% - Accent1 7 6 2 4 2" xfId="51294" xr:uid="{00000000-0005-0000-0000-0000B9C70000}"/>
    <cellStyle name="20% - Accent1 7 6 2 4 2 2" xfId="51295" xr:uid="{00000000-0005-0000-0000-0000BAC70000}"/>
    <cellStyle name="20% - Accent1 7 6 2 4 2 2 2" xfId="51296" xr:uid="{00000000-0005-0000-0000-0000BBC70000}"/>
    <cellStyle name="20% - Accent1 7 6 2 4 2 3" xfId="51297" xr:uid="{00000000-0005-0000-0000-0000BCC70000}"/>
    <cellStyle name="20% - Accent1 7 6 2 4 3" xfId="51298" xr:uid="{00000000-0005-0000-0000-0000BDC70000}"/>
    <cellStyle name="20% - Accent1 7 6 2 4 3 2" xfId="51299" xr:uid="{00000000-0005-0000-0000-0000BEC70000}"/>
    <cellStyle name="20% - Accent1 7 6 2 4 4" xfId="51300" xr:uid="{00000000-0005-0000-0000-0000BFC70000}"/>
    <cellStyle name="20% - Accent1 7 6 2 5" xfId="51301" xr:uid="{00000000-0005-0000-0000-0000C0C70000}"/>
    <cellStyle name="20% - Accent1 7 6 2 5 2" xfId="51302" xr:uid="{00000000-0005-0000-0000-0000C1C70000}"/>
    <cellStyle name="20% - Accent1 7 6 2 5 2 2" xfId="51303" xr:uid="{00000000-0005-0000-0000-0000C2C70000}"/>
    <cellStyle name="20% - Accent1 7 6 2 5 3" xfId="51304" xr:uid="{00000000-0005-0000-0000-0000C3C70000}"/>
    <cellStyle name="20% - Accent1 7 6 2 6" xfId="51305" xr:uid="{00000000-0005-0000-0000-0000C4C70000}"/>
    <cellStyle name="20% - Accent1 7 6 2 6 2" xfId="51306" xr:uid="{00000000-0005-0000-0000-0000C5C70000}"/>
    <cellStyle name="20% - Accent1 7 6 2 6 2 2" xfId="51307" xr:uid="{00000000-0005-0000-0000-0000C6C70000}"/>
    <cellStyle name="20% - Accent1 7 6 2 6 3" xfId="51308" xr:uid="{00000000-0005-0000-0000-0000C7C70000}"/>
    <cellStyle name="20% - Accent1 7 6 2 7" xfId="51309" xr:uid="{00000000-0005-0000-0000-0000C8C70000}"/>
    <cellStyle name="20% - Accent1 7 6 2 7 2" xfId="51310" xr:uid="{00000000-0005-0000-0000-0000C9C70000}"/>
    <cellStyle name="20% - Accent1 7 6 2 8" xfId="51311" xr:uid="{00000000-0005-0000-0000-0000CAC70000}"/>
    <cellStyle name="20% - Accent1 7 6 2 8 2" xfId="51312" xr:uid="{00000000-0005-0000-0000-0000CBC70000}"/>
    <cellStyle name="20% - Accent1 7 6 2 9" xfId="51313" xr:uid="{00000000-0005-0000-0000-0000CCC70000}"/>
    <cellStyle name="20% - Accent1 7 6 3" xfId="51314" xr:uid="{00000000-0005-0000-0000-0000CDC70000}"/>
    <cellStyle name="20% - Accent1 7 6 3 2" xfId="51315" xr:uid="{00000000-0005-0000-0000-0000CEC70000}"/>
    <cellStyle name="20% - Accent1 7 6 3 2 2" xfId="51316" xr:uid="{00000000-0005-0000-0000-0000CFC70000}"/>
    <cellStyle name="20% - Accent1 7 6 3 2 2 2" xfId="51317" xr:uid="{00000000-0005-0000-0000-0000D0C70000}"/>
    <cellStyle name="20% - Accent1 7 6 3 2 2 2 2" xfId="51318" xr:uid="{00000000-0005-0000-0000-0000D1C70000}"/>
    <cellStyle name="20% - Accent1 7 6 3 2 2 3" xfId="51319" xr:uid="{00000000-0005-0000-0000-0000D2C70000}"/>
    <cellStyle name="20% - Accent1 7 6 3 2 3" xfId="51320" xr:uid="{00000000-0005-0000-0000-0000D3C70000}"/>
    <cellStyle name="20% - Accent1 7 6 3 2 3 2" xfId="51321" xr:uid="{00000000-0005-0000-0000-0000D4C70000}"/>
    <cellStyle name="20% - Accent1 7 6 3 2 4" xfId="51322" xr:uid="{00000000-0005-0000-0000-0000D5C70000}"/>
    <cellStyle name="20% - Accent1 7 6 3 3" xfId="51323" xr:uid="{00000000-0005-0000-0000-0000D6C70000}"/>
    <cellStyle name="20% - Accent1 7 6 3 3 2" xfId="51324" xr:uid="{00000000-0005-0000-0000-0000D7C70000}"/>
    <cellStyle name="20% - Accent1 7 6 3 3 2 2" xfId="51325" xr:uid="{00000000-0005-0000-0000-0000D8C70000}"/>
    <cellStyle name="20% - Accent1 7 6 3 3 2 2 2" xfId="51326" xr:uid="{00000000-0005-0000-0000-0000D9C70000}"/>
    <cellStyle name="20% - Accent1 7 6 3 3 2 3" xfId="51327" xr:uid="{00000000-0005-0000-0000-0000DAC70000}"/>
    <cellStyle name="20% - Accent1 7 6 3 3 3" xfId="51328" xr:uid="{00000000-0005-0000-0000-0000DBC70000}"/>
    <cellStyle name="20% - Accent1 7 6 3 3 3 2" xfId="51329" xr:uid="{00000000-0005-0000-0000-0000DCC70000}"/>
    <cellStyle name="20% - Accent1 7 6 3 3 4" xfId="51330" xr:uid="{00000000-0005-0000-0000-0000DDC70000}"/>
    <cellStyle name="20% - Accent1 7 6 3 4" xfId="51331" xr:uid="{00000000-0005-0000-0000-0000DEC70000}"/>
    <cellStyle name="20% - Accent1 7 6 3 4 2" xfId="51332" xr:uid="{00000000-0005-0000-0000-0000DFC70000}"/>
    <cellStyle name="20% - Accent1 7 6 3 4 2 2" xfId="51333" xr:uid="{00000000-0005-0000-0000-0000E0C70000}"/>
    <cellStyle name="20% - Accent1 7 6 3 4 2 2 2" xfId="51334" xr:uid="{00000000-0005-0000-0000-0000E1C70000}"/>
    <cellStyle name="20% - Accent1 7 6 3 4 2 3" xfId="51335" xr:uid="{00000000-0005-0000-0000-0000E2C70000}"/>
    <cellStyle name="20% - Accent1 7 6 3 4 3" xfId="51336" xr:uid="{00000000-0005-0000-0000-0000E3C70000}"/>
    <cellStyle name="20% - Accent1 7 6 3 4 3 2" xfId="51337" xr:uid="{00000000-0005-0000-0000-0000E4C70000}"/>
    <cellStyle name="20% - Accent1 7 6 3 4 4" xfId="51338" xr:uid="{00000000-0005-0000-0000-0000E5C70000}"/>
    <cellStyle name="20% - Accent1 7 6 3 5" xfId="51339" xr:uid="{00000000-0005-0000-0000-0000E6C70000}"/>
    <cellStyle name="20% - Accent1 7 6 3 5 2" xfId="51340" xr:uid="{00000000-0005-0000-0000-0000E7C70000}"/>
    <cellStyle name="20% - Accent1 7 6 3 5 2 2" xfId="51341" xr:uid="{00000000-0005-0000-0000-0000E8C70000}"/>
    <cellStyle name="20% - Accent1 7 6 3 5 3" xfId="51342" xr:uid="{00000000-0005-0000-0000-0000E9C70000}"/>
    <cellStyle name="20% - Accent1 7 6 3 6" xfId="51343" xr:uid="{00000000-0005-0000-0000-0000EAC70000}"/>
    <cellStyle name="20% - Accent1 7 6 3 6 2" xfId="51344" xr:uid="{00000000-0005-0000-0000-0000EBC70000}"/>
    <cellStyle name="20% - Accent1 7 6 3 6 2 2" xfId="51345" xr:uid="{00000000-0005-0000-0000-0000ECC70000}"/>
    <cellStyle name="20% - Accent1 7 6 3 6 3" xfId="51346" xr:uid="{00000000-0005-0000-0000-0000EDC70000}"/>
    <cellStyle name="20% - Accent1 7 6 3 7" xfId="51347" xr:uid="{00000000-0005-0000-0000-0000EEC70000}"/>
    <cellStyle name="20% - Accent1 7 6 3 7 2" xfId="51348" xr:uid="{00000000-0005-0000-0000-0000EFC70000}"/>
    <cellStyle name="20% - Accent1 7 6 3 8" xfId="51349" xr:uid="{00000000-0005-0000-0000-0000F0C70000}"/>
    <cellStyle name="20% - Accent1 7 6 3 8 2" xfId="51350" xr:uid="{00000000-0005-0000-0000-0000F1C70000}"/>
    <cellStyle name="20% - Accent1 7 6 3 9" xfId="51351" xr:uid="{00000000-0005-0000-0000-0000F2C70000}"/>
    <cellStyle name="20% - Accent1 7 6 4" xfId="51352" xr:uid="{00000000-0005-0000-0000-0000F3C70000}"/>
    <cellStyle name="20% - Accent1 7 6 4 2" xfId="51353" xr:uid="{00000000-0005-0000-0000-0000F4C70000}"/>
    <cellStyle name="20% - Accent1 7 6 4 2 2" xfId="51354" xr:uid="{00000000-0005-0000-0000-0000F5C70000}"/>
    <cellStyle name="20% - Accent1 7 6 4 2 2 2" xfId="51355" xr:uid="{00000000-0005-0000-0000-0000F6C70000}"/>
    <cellStyle name="20% - Accent1 7 6 4 2 3" xfId="51356" xr:uid="{00000000-0005-0000-0000-0000F7C70000}"/>
    <cellStyle name="20% - Accent1 7 6 4 3" xfId="51357" xr:uid="{00000000-0005-0000-0000-0000F8C70000}"/>
    <cellStyle name="20% - Accent1 7 6 4 3 2" xfId="51358" xr:uid="{00000000-0005-0000-0000-0000F9C70000}"/>
    <cellStyle name="20% - Accent1 7 6 4 4" xfId="51359" xr:uid="{00000000-0005-0000-0000-0000FAC70000}"/>
    <cellStyle name="20% - Accent1 7 6 5" xfId="51360" xr:uid="{00000000-0005-0000-0000-0000FBC70000}"/>
    <cellStyle name="20% - Accent1 7 6 5 2" xfId="51361" xr:uid="{00000000-0005-0000-0000-0000FCC70000}"/>
    <cellStyle name="20% - Accent1 7 6 5 2 2" xfId="51362" xr:uid="{00000000-0005-0000-0000-0000FDC70000}"/>
    <cellStyle name="20% - Accent1 7 6 5 2 2 2" xfId="51363" xr:uid="{00000000-0005-0000-0000-0000FEC70000}"/>
    <cellStyle name="20% - Accent1 7 6 5 2 3" xfId="51364" xr:uid="{00000000-0005-0000-0000-0000FFC70000}"/>
    <cellStyle name="20% - Accent1 7 6 5 3" xfId="51365" xr:uid="{00000000-0005-0000-0000-000000C80000}"/>
    <cellStyle name="20% - Accent1 7 6 5 3 2" xfId="51366" xr:uid="{00000000-0005-0000-0000-000001C80000}"/>
    <cellStyle name="20% - Accent1 7 6 5 4" xfId="51367" xr:uid="{00000000-0005-0000-0000-000002C80000}"/>
    <cellStyle name="20% - Accent1 7 6 6" xfId="51368" xr:uid="{00000000-0005-0000-0000-000003C80000}"/>
    <cellStyle name="20% - Accent1 7 6 6 2" xfId="51369" xr:uid="{00000000-0005-0000-0000-000004C80000}"/>
    <cellStyle name="20% - Accent1 7 6 6 2 2" xfId="51370" xr:uid="{00000000-0005-0000-0000-000005C80000}"/>
    <cellStyle name="20% - Accent1 7 6 6 2 2 2" xfId="51371" xr:uid="{00000000-0005-0000-0000-000006C80000}"/>
    <cellStyle name="20% - Accent1 7 6 6 2 3" xfId="51372" xr:uid="{00000000-0005-0000-0000-000007C80000}"/>
    <cellStyle name="20% - Accent1 7 6 6 3" xfId="51373" xr:uid="{00000000-0005-0000-0000-000008C80000}"/>
    <cellStyle name="20% - Accent1 7 6 6 3 2" xfId="51374" xr:uid="{00000000-0005-0000-0000-000009C80000}"/>
    <cellStyle name="20% - Accent1 7 6 6 4" xfId="51375" xr:uid="{00000000-0005-0000-0000-00000AC80000}"/>
    <cellStyle name="20% - Accent1 7 6 7" xfId="51376" xr:uid="{00000000-0005-0000-0000-00000BC80000}"/>
    <cellStyle name="20% - Accent1 7 6 7 2" xfId="51377" xr:uid="{00000000-0005-0000-0000-00000CC80000}"/>
    <cellStyle name="20% - Accent1 7 6 7 2 2" xfId="51378" xr:uid="{00000000-0005-0000-0000-00000DC80000}"/>
    <cellStyle name="20% - Accent1 7 6 7 3" xfId="51379" xr:uid="{00000000-0005-0000-0000-00000EC80000}"/>
    <cellStyle name="20% - Accent1 7 6 8" xfId="51380" xr:uid="{00000000-0005-0000-0000-00000FC80000}"/>
    <cellStyle name="20% - Accent1 7 6 8 2" xfId="51381" xr:uid="{00000000-0005-0000-0000-000010C80000}"/>
    <cellStyle name="20% - Accent1 7 6 8 2 2" xfId="51382" xr:uid="{00000000-0005-0000-0000-000011C80000}"/>
    <cellStyle name="20% - Accent1 7 6 8 3" xfId="51383" xr:uid="{00000000-0005-0000-0000-000012C80000}"/>
    <cellStyle name="20% - Accent1 7 6 9" xfId="51384" xr:uid="{00000000-0005-0000-0000-000013C80000}"/>
    <cellStyle name="20% - Accent1 7 6 9 2" xfId="51385" xr:uid="{00000000-0005-0000-0000-000014C80000}"/>
    <cellStyle name="20% - Accent1 7 7" xfId="51386" xr:uid="{00000000-0005-0000-0000-000015C80000}"/>
    <cellStyle name="20% - Accent1 7 7 2" xfId="51387" xr:uid="{00000000-0005-0000-0000-000016C80000}"/>
    <cellStyle name="20% - Accent1 7 7 2 2" xfId="51388" xr:uid="{00000000-0005-0000-0000-000017C80000}"/>
    <cellStyle name="20% - Accent1 7 7 2 2 2" xfId="51389" xr:uid="{00000000-0005-0000-0000-000018C80000}"/>
    <cellStyle name="20% - Accent1 7 7 2 2 2 2" xfId="51390" xr:uid="{00000000-0005-0000-0000-000019C80000}"/>
    <cellStyle name="20% - Accent1 7 7 2 2 3" xfId="51391" xr:uid="{00000000-0005-0000-0000-00001AC80000}"/>
    <cellStyle name="20% - Accent1 7 7 2 3" xfId="51392" xr:uid="{00000000-0005-0000-0000-00001BC80000}"/>
    <cellStyle name="20% - Accent1 7 7 2 3 2" xfId="51393" xr:uid="{00000000-0005-0000-0000-00001CC80000}"/>
    <cellStyle name="20% - Accent1 7 7 2 4" xfId="51394" xr:uid="{00000000-0005-0000-0000-00001DC80000}"/>
    <cellStyle name="20% - Accent1 7 7 3" xfId="51395" xr:uid="{00000000-0005-0000-0000-00001EC80000}"/>
    <cellStyle name="20% - Accent1 7 7 3 2" xfId="51396" xr:uid="{00000000-0005-0000-0000-00001FC80000}"/>
    <cellStyle name="20% - Accent1 7 7 3 2 2" xfId="51397" xr:uid="{00000000-0005-0000-0000-000020C80000}"/>
    <cellStyle name="20% - Accent1 7 7 3 2 2 2" xfId="51398" xr:uid="{00000000-0005-0000-0000-000021C80000}"/>
    <cellStyle name="20% - Accent1 7 7 3 2 3" xfId="51399" xr:uid="{00000000-0005-0000-0000-000022C80000}"/>
    <cellStyle name="20% - Accent1 7 7 3 3" xfId="51400" xr:uid="{00000000-0005-0000-0000-000023C80000}"/>
    <cellStyle name="20% - Accent1 7 7 3 3 2" xfId="51401" xr:uid="{00000000-0005-0000-0000-000024C80000}"/>
    <cellStyle name="20% - Accent1 7 7 3 4" xfId="51402" xr:uid="{00000000-0005-0000-0000-000025C80000}"/>
    <cellStyle name="20% - Accent1 7 7 4" xfId="51403" xr:uid="{00000000-0005-0000-0000-000026C80000}"/>
    <cellStyle name="20% - Accent1 7 7 4 2" xfId="51404" xr:uid="{00000000-0005-0000-0000-000027C80000}"/>
    <cellStyle name="20% - Accent1 7 7 4 2 2" xfId="51405" xr:uid="{00000000-0005-0000-0000-000028C80000}"/>
    <cellStyle name="20% - Accent1 7 7 4 2 2 2" xfId="51406" xr:uid="{00000000-0005-0000-0000-000029C80000}"/>
    <cellStyle name="20% - Accent1 7 7 4 2 3" xfId="51407" xr:uid="{00000000-0005-0000-0000-00002AC80000}"/>
    <cellStyle name="20% - Accent1 7 7 4 3" xfId="51408" xr:uid="{00000000-0005-0000-0000-00002BC80000}"/>
    <cellStyle name="20% - Accent1 7 7 4 3 2" xfId="51409" xr:uid="{00000000-0005-0000-0000-00002CC80000}"/>
    <cellStyle name="20% - Accent1 7 7 4 4" xfId="51410" xr:uid="{00000000-0005-0000-0000-00002DC80000}"/>
    <cellStyle name="20% - Accent1 7 7 5" xfId="51411" xr:uid="{00000000-0005-0000-0000-00002EC80000}"/>
    <cellStyle name="20% - Accent1 7 7 5 2" xfId="51412" xr:uid="{00000000-0005-0000-0000-00002FC80000}"/>
    <cellStyle name="20% - Accent1 7 7 5 2 2" xfId="51413" xr:uid="{00000000-0005-0000-0000-000030C80000}"/>
    <cellStyle name="20% - Accent1 7 7 5 3" xfId="51414" xr:uid="{00000000-0005-0000-0000-000031C80000}"/>
    <cellStyle name="20% - Accent1 7 7 6" xfId="51415" xr:uid="{00000000-0005-0000-0000-000032C80000}"/>
    <cellStyle name="20% - Accent1 7 7 6 2" xfId="51416" xr:uid="{00000000-0005-0000-0000-000033C80000}"/>
    <cellStyle name="20% - Accent1 7 7 6 2 2" xfId="51417" xr:uid="{00000000-0005-0000-0000-000034C80000}"/>
    <cellStyle name="20% - Accent1 7 7 6 3" xfId="51418" xr:uid="{00000000-0005-0000-0000-000035C80000}"/>
    <cellStyle name="20% - Accent1 7 7 7" xfId="51419" xr:uid="{00000000-0005-0000-0000-000036C80000}"/>
    <cellStyle name="20% - Accent1 7 7 7 2" xfId="51420" xr:uid="{00000000-0005-0000-0000-000037C80000}"/>
    <cellStyle name="20% - Accent1 7 7 8" xfId="51421" xr:uid="{00000000-0005-0000-0000-000038C80000}"/>
    <cellStyle name="20% - Accent1 7 7 8 2" xfId="51422" xr:uid="{00000000-0005-0000-0000-000039C80000}"/>
    <cellStyle name="20% - Accent1 7 7 9" xfId="51423" xr:uid="{00000000-0005-0000-0000-00003AC80000}"/>
    <cellStyle name="20% - Accent1 7 8" xfId="51424" xr:uid="{00000000-0005-0000-0000-00003BC80000}"/>
    <cellStyle name="20% - Accent1 7 8 2" xfId="51425" xr:uid="{00000000-0005-0000-0000-00003CC80000}"/>
    <cellStyle name="20% - Accent1 7 8 2 2" xfId="51426" xr:uid="{00000000-0005-0000-0000-00003DC80000}"/>
    <cellStyle name="20% - Accent1 7 8 2 2 2" xfId="51427" xr:uid="{00000000-0005-0000-0000-00003EC80000}"/>
    <cellStyle name="20% - Accent1 7 8 2 2 2 2" xfId="51428" xr:uid="{00000000-0005-0000-0000-00003FC80000}"/>
    <cellStyle name="20% - Accent1 7 8 2 2 3" xfId="51429" xr:uid="{00000000-0005-0000-0000-000040C80000}"/>
    <cellStyle name="20% - Accent1 7 8 2 3" xfId="51430" xr:uid="{00000000-0005-0000-0000-000041C80000}"/>
    <cellStyle name="20% - Accent1 7 8 2 3 2" xfId="51431" xr:uid="{00000000-0005-0000-0000-000042C80000}"/>
    <cellStyle name="20% - Accent1 7 8 2 4" xfId="51432" xr:uid="{00000000-0005-0000-0000-000043C80000}"/>
    <cellStyle name="20% - Accent1 7 8 3" xfId="51433" xr:uid="{00000000-0005-0000-0000-000044C80000}"/>
    <cellStyle name="20% - Accent1 7 8 3 2" xfId="51434" xr:uid="{00000000-0005-0000-0000-000045C80000}"/>
    <cellStyle name="20% - Accent1 7 8 3 2 2" xfId="51435" xr:uid="{00000000-0005-0000-0000-000046C80000}"/>
    <cellStyle name="20% - Accent1 7 8 3 2 2 2" xfId="51436" xr:uid="{00000000-0005-0000-0000-000047C80000}"/>
    <cellStyle name="20% - Accent1 7 8 3 2 3" xfId="51437" xr:uid="{00000000-0005-0000-0000-000048C80000}"/>
    <cellStyle name="20% - Accent1 7 8 3 3" xfId="51438" xr:uid="{00000000-0005-0000-0000-000049C80000}"/>
    <cellStyle name="20% - Accent1 7 8 3 3 2" xfId="51439" xr:uid="{00000000-0005-0000-0000-00004AC80000}"/>
    <cellStyle name="20% - Accent1 7 8 3 4" xfId="51440" xr:uid="{00000000-0005-0000-0000-00004BC80000}"/>
    <cellStyle name="20% - Accent1 7 8 4" xfId="51441" xr:uid="{00000000-0005-0000-0000-00004CC80000}"/>
    <cellStyle name="20% - Accent1 7 8 4 2" xfId="51442" xr:uid="{00000000-0005-0000-0000-00004DC80000}"/>
    <cellStyle name="20% - Accent1 7 8 4 2 2" xfId="51443" xr:uid="{00000000-0005-0000-0000-00004EC80000}"/>
    <cellStyle name="20% - Accent1 7 8 4 2 2 2" xfId="51444" xr:uid="{00000000-0005-0000-0000-00004FC80000}"/>
    <cellStyle name="20% - Accent1 7 8 4 2 3" xfId="51445" xr:uid="{00000000-0005-0000-0000-000050C80000}"/>
    <cellStyle name="20% - Accent1 7 8 4 3" xfId="51446" xr:uid="{00000000-0005-0000-0000-000051C80000}"/>
    <cellStyle name="20% - Accent1 7 8 4 3 2" xfId="51447" xr:uid="{00000000-0005-0000-0000-000052C80000}"/>
    <cellStyle name="20% - Accent1 7 8 4 4" xfId="51448" xr:uid="{00000000-0005-0000-0000-000053C80000}"/>
    <cellStyle name="20% - Accent1 7 8 5" xfId="51449" xr:uid="{00000000-0005-0000-0000-000054C80000}"/>
    <cellStyle name="20% - Accent1 7 8 5 2" xfId="51450" xr:uid="{00000000-0005-0000-0000-000055C80000}"/>
    <cellStyle name="20% - Accent1 7 8 5 2 2" xfId="51451" xr:uid="{00000000-0005-0000-0000-000056C80000}"/>
    <cellStyle name="20% - Accent1 7 8 5 3" xfId="51452" xr:uid="{00000000-0005-0000-0000-000057C80000}"/>
    <cellStyle name="20% - Accent1 7 8 6" xfId="51453" xr:uid="{00000000-0005-0000-0000-000058C80000}"/>
    <cellStyle name="20% - Accent1 7 8 6 2" xfId="51454" xr:uid="{00000000-0005-0000-0000-000059C80000}"/>
    <cellStyle name="20% - Accent1 7 8 6 2 2" xfId="51455" xr:uid="{00000000-0005-0000-0000-00005AC80000}"/>
    <cellStyle name="20% - Accent1 7 8 6 3" xfId="51456" xr:uid="{00000000-0005-0000-0000-00005BC80000}"/>
    <cellStyle name="20% - Accent1 7 8 7" xfId="51457" xr:uid="{00000000-0005-0000-0000-00005CC80000}"/>
    <cellStyle name="20% - Accent1 7 8 7 2" xfId="51458" xr:uid="{00000000-0005-0000-0000-00005DC80000}"/>
    <cellStyle name="20% - Accent1 7 8 8" xfId="51459" xr:uid="{00000000-0005-0000-0000-00005EC80000}"/>
    <cellStyle name="20% - Accent1 7 8 8 2" xfId="51460" xr:uid="{00000000-0005-0000-0000-00005FC80000}"/>
    <cellStyle name="20% - Accent1 7 8 9" xfId="51461" xr:uid="{00000000-0005-0000-0000-000060C80000}"/>
    <cellStyle name="20% - Accent1 7 9" xfId="51462" xr:uid="{00000000-0005-0000-0000-000061C80000}"/>
    <cellStyle name="20% - Accent1 7 9 2" xfId="51463" xr:uid="{00000000-0005-0000-0000-000062C80000}"/>
    <cellStyle name="20% - Accent1 7 9 2 2" xfId="51464" xr:uid="{00000000-0005-0000-0000-000063C80000}"/>
    <cellStyle name="20% - Accent1 7 9 2 2 2" xfId="51465" xr:uid="{00000000-0005-0000-0000-000064C80000}"/>
    <cellStyle name="20% - Accent1 7 9 2 3" xfId="51466" xr:uid="{00000000-0005-0000-0000-000065C80000}"/>
    <cellStyle name="20% - Accent1 7 9 3" xfId="51467" xr:uid="{00000000-0005-0000-0000-000066C80000}"/>
    <cellStyle name="20% - Accent1 7 9 3 2" xfId="51468" xr:uid="{00000000-0005-0000-0000-000067C80000}"/>
    <cellStyle name="20% - Accent1 7 9 4" xfId="51469" xr:uid="{00000000-0005-0000-0000-000068C80000}"/>
    <cellStyle name="20% - Accent1 8" xfId="51470" xr:uid="{00000000-0005-0000-0000-000069C80000}"/>
    <cellStyle name="20% - Accent1 8 10" xfId="51471" xr:uid="{00000000-0005-0000-0000-00006AC80000}"/>
    <cellStyle name="20% - Accent1 8 10 2" xfId="51472" xr:uid="{00000000-0005-0000-0000-00006BC80000}"/>
    <cellStyle name="20% - Accent1 8 10 2 2" xfId="51473" xr:uid="{00000000-0005-0000-0000-00006CC80000}"/>
    <cellStyle name="20% - Accent1 8 10 2 2 2" xfId="51474" xr:uid="{00000000-0005-0000-0000-00006DC80000}"/>
    <cellStyle name="20% - Accent1 8 10 2 3" xfId="51475" xr:uid="{00000000-0005-0000-0000-00006EC80000}"/>
    <cellStyle name="20% - Accent1 8 10 3" xfId="51476" xr:uid="{00000000-0005-0000-0000-00006FC80000}"/>
    <cellStyle name="20% - Accent1 8 10 3 2" xfId="51477" xr:uid="{00000000-0005-0000-0000-000070C80000}"/>
    <cellStyle name="20% - Accent1 8 10 4" xfId="51478" xr:uid="{00000000-0005-0000-0000-000071C80000}"/>
    <cellStyle name="20% - Accent1 8 11" xfId="51479" xr:uid="{00000000-0005-0000-0000-000072C80000}"/>
    <cellStyle name="20% - Accent1 8 11 2" xfId="51480" xr:uid="{00000000-0005-0000-0000-000073C80000}"/>
    <cellStyle name="20% - Accent1 8 11 2 2" xfId="51481" xr:uid="{00000000-0005-0000-0000-000074C80000}"/>
    <cellStyle name="20% - Accent1 8 11 3" xfId="51482" xr:uid="{00000000-0005-0000-0000-000075C80000}"/>
    <cellStyle name="20% - Accent1 8 12" xfId="51483" xr:uid="{00000000-0005-0000-0000-000076C80000}"/>
    <cellStyle name="20% - Accent1 8 12 2" xfId="51484" xr:uid="{00000000-0005-0000-0000-000077C80000}"/>
    <cellStyle name="20% - Accent1 8 12 2 2" xfId="51485" xr:uid="{00000000-0005-0000-0000-000078C80000}"/>
    <cellStyle name="20% - Accent1 8 12 3" xfId="51486" xr:uid="{00000000-0005-0000-0000-000079C80000}"/>
    <cellStyle name="20% - Accent1 8 13" xfId="51487" xr:uid="{00000000-0005-0000-0000-00007AC80000}"/>
    <cellStyle name="20% - Accent1 8 13 2" xfId="51488" xr:uid="{00000000-0005-0000-0000-00007BC80000}"/>
    <cellStyle name="20% - Accent1 8 14" xfId="51489" xr:uid="{00000000-0005-0000-0000-00007CC80000}"/>
    <cellStyle name="20% - Accent1 8 14 2" xfId="51490" xr:uid="{00000000-0005-0000-0000-00007DC80000}"/>
    <cellStyle name="20% - Accent1 8 15" xfId="51491" xr:uid="{00000000-0005-0000-0000-00007EC80000}"/>
    <cellStyle name="20% - Accent1 8 2" xfId="51492" xr:uid="{00000000-0005-0000-0000-00007FC80000}"/>
    <cellStyle name="20% - Accent1 8 2 10" xfId="51493" xr:uid="{00000000-0005-0000-0000-000080C80000}"/>
    <cellStyle name="20% - Accent1 8 2 10 2" xfId="51494" xr:uid="{00000000-0005-0000-0000-000081C80000}"/>
    <cellStyle name="20% - Accent1 8 2 10 2 2" xfId="51495" xr:uid="{00000000-0005-0000-0000-000082C80000}"/>
    <cellStyle name="20% - Accent1 8 2 10 3" xfId="51496" xr:uid="{00000000-0005-0000-0000-000083C80000}"/>
    <cellStyle name="20% - Accent1 8 2 11" xfId="51497" xr:uid="{00000000-0005-0000-0000-000084C80000}"/>
    <cellStyle name="20% - Accent1 8 2 11 2" xfId="51498" xr:uid="{00000000-0005-0000-0000-000085C80000}"/>
    <cellStyle name="20% - Accent1 8 2 11 2 2" xfId="51499" xr:uid="{00000000-0005-0000-0000-000086C80000}"/>
    <cellStyle name="20% - Accent1 8 2 11 3" xfId="51500" xr:uid="{00000000-0005-0000-0000-000087C80000}"/>
    <cellStyle name="20% - Accent1 8 2 12" xfId="51501" xr:uid="{00000000-0005-0000-0000-000088C80000}"/>
    <cellStyle name="20% - Accent1 8 2 12 2" xfId="51502" xr:uid="{00000000-0005-0000-0000-000089C80000}"/>
    <cellStyle name="20% - Accent1 8 2 13" xfId="51503" xr:uid="{00000000-0005-0000-0000-00008AC80000}"/>
    <cellStyle name="20% - Accent1 8 2 13 2" xfId="51504" xr:uid="{00000000-0005-0000-0000-00008BC80000}"/>
    <cellStyle name="20% - Accent1 8 2 14" xfId="51505" xr:uid="{00000000-0005-0000-0000-00008CC80000}"/>
    <cellStyle name="20% - Accent1 8 2 2" xfId="51506" xr:uid="{00000000-0005-0000-0000-00008DC80000}"/>
    <cellStyle name="20% - Accent1 8 2 2 10" xfId="51507" xr:uid="{00000000-0005-0000-0000-00008EC80000}"/>
    <cellStyle name="20% - Accent1 8 2 2 10 2" xfId="51508" xr:uid="{00000000-0005-0000-0000-00008FC80000}"/>
    <cellStyle name="20% - Accent1 8 2 2 11" xfId="51509" xr:uid="{00000000-0005-0000-0000-000090C80000}"/>
    <cellStyle name="20% - Accent1 8 2 2 2" xfId="51510" xr:uid="{00000000-0005-0000-0000-000091C80000}"/>
    <cellStyle name="20% - Accent1 8 2 2 2 2" xfId="51511" xr:uid="{00000000-0005-0000-0000-000092C80000}"/>
    <cellStyle name="20% - Accent1 8 2 2 2 2 2" xfId="51512" xr:uid="{00000000-0005-0000-0000-000093C80000}"/>
    <cellStyle name="20% - Accent1 8 2 2 2 2 2 2" xfId="51513" xr:uid="{00000000-0005-0000-0000-000094C80000}"/>
    <cellStyle name="20% - Accent1 8 2 2 2 2 2 2 2" xfId="51514" xr:uid="{00000000-0005-0000-0000-000095C80000}"/>
    <cellStyle name="20% - Accent1 8 2 2 2 2 2 3" xfId="51515" xr:uid="{00000000-0005-0000-0000-000096C80000}"/>
    <cellStyle name="20% - Accent1 8 2 2 2 2 3" xfId="51516" xr:uid="{00000000-0005-0000-0000-000097C80000}"/>
    <cellStyle name="20% - Accent1 8 2 2 2 2 3 2" xfId="51517" xr:uid="{00000000-0005-0000-0000-000098C80000}"/>
    <cellStyle name="20% - Accent1 8 2 2 2 2 4" xfId="51518" xr:uid="{00000000-0005-0000-0000-000099C80000}"/>
    <cellStyle name="20% - Accent1 8 2 2 2 3" xfId="51519" xr:uid="{00000000-0005-0000-0000-00009AC80000}"/>
    <cellStyle name="20% - Accent1 8 2 2 2 3 2" xfId="51520" xr:uid="{00000000-0005-0000-0000-00009BC80000}"/>
    <cellStyle name="20% - Accent1 8 2 2 2 3 2 2" xfId="51521" xr:uid="{00000000-0005-0000-0000-00009CC80000}"/>
    <cellStyle name="20% - Accent1 8 2 2 2 3 2 2 2" xfId="51522" xr:uid="{00000000-0005-0000-0000-00009DC80000}"/>
    <cellStyle name="20% - Accent1 8 2 2 2 3 2 3" xfId="51523" xr:uid="{00000000-0005-0000-0000-00009EC80000}"/>
    <cellStyle name="20% - Accent1 8 2 2 2 3 3" xfId="51524" xr:uid="{00000000-0005-0000-0000-00009FC80000}"/>
    <cellStyle name="20% - Accent1 8 2 2 2 3 3 2" xfId="51525" xr:uid="{00000000-0005-0000-0000-0000A0C80000}"/>
    <cellStyle name="20% - Accent1 8 2 2 2 3 4" xfId="51526" xr:uid="{00000000-0005-0000-0000-0000A1C80000}"/>
    <cellStyle name="20% - Accent1 8 2 2 2 4" xfId="51527" xr:uid="{00000000-0005-0000-0000-0000A2C80000}"/>
    <cellStyle name="20% - Accent1 8 2 2 2 4 2" xfId="51528" xr:uid="{00000000-0005-0000-0000-0000A3C80000}"/>
    <cellStyle name="20% - Accent1 8 2 2 2 4 2 2" xfId="51529" xr:uid="{00000000-0005-0000-0000-0000A4C80000}"/>
    <cellStyle name="20% - Accent1 8 2 2 2 4 2 2 2" xfId="51530" xr:uid="{00000000-0005-0000-0000-0000A5C80000}"/>
    <cellStyle name="20% - Accent1 8 2 2 2 4 2 3" xfId="51531" xr:uid="{00000000-0005-0000-0000-0000A6C80000}"/>
    <cellStyle name="20% - Accent1 8 2 2 2 4 3" xfId="51532" xr:uid="{00000000-0005-0000-0000-0000A7C80000}"/>
    <cellStyle name="20% - Accent1 8 2 2 2 4 3 2" xfId="51533" xr:uid="{00000000-0005-0000-0000-0000A8C80000}"/>
    <cellStyle name="20% - Accent1 8 2 2 2 4 4" xfId="51534" xr:uid="{00000000-0005-0000-0000-0000A9C80000}"/>
    <cellStyle name="20% - Accent1 8 2 2 2 5" xfId="51535" xr:uid="{00000000-0005-0000-0000-0000AAC80000}"/>
    <cellStyle name="20% - Accent1 8 2 2 2 5 2" xfId="51536" xr:uid="{00000000-0005-0000-0000-0000ABC80000}"/>
    <cellStyle name="20% - Accent1 8 2 2 2 5 2 2" xfId="51537" xr:uid="{00000000-0005-0000-0000-0000ACC80000}"/>
    <cellStyle name="20% - Accent1 8 2 2 2 5 3" xfId="51538" xr:uid="{00000000-0005-0000-0000-0000ADC80000}"/>
    <cellStyle name="20% - Accent1 8 2 2 2 6" xfId="51539" xr:uid="{00000000-0005-0000-0000-0000AEC80000}"/>
    <cellStyle name="20% - Accent1 8 2 2 2 6 2" xfId="51540" xr:uid="{00000000-0005-0000-0000-0000AFC80000}"/>
    <cellStyle name="20% - Accent1 8 2 2 2 6 2 2" xfId="51541" xr:uid="{00000000-0005-0000-0000-0000B0C80000}"/>
    <cellStyle name="20% - Accent1 8 2 2 2 6 3" xfId="51542" xr:uid="{00000000-0005-0000-0000-0000B1C80000}"/>
    <cellStyle name="20% - Accent1 8 2 2 2 7" xfId="51543" xr:uid="{00000000-0005-0000-0000-0000B2C80000}"/>
    <cellStyle name="20% - Accent1 8 2 2 2 7 2" xfId="51544" xr:uid="{00000000-0005-0000-0000-0000B3C80000}"/>
    <cellStyle name="20% - Accent1 8 2 2 2 8" xfId="51545" xr:uid="{00000000-0005-0000-0000-0000B4C80000}"/>
    <cellStyle name="20% - Accent1 8 2 2 2 8 2" xfId="51546" xr:uid="{00000000-0005-0000-0000-0000B5C80000}"/>
    <cellStyle name="20% - Accent1 8 2 2 2 9" xfId="51547" xr:uid="{00000000-0005-0000-0000-0000B6C80000}"/>
    <cellStyle name="20% - Accent1 8 2 2 3" xfId="51548" xr:uid="{00000000-0005-0000-0000-0000B7C80000}"/>
    <cellStyle name="20% - Accent1 8 2 2 3 2" xfId="51549" xr:uid="{00000000-0005-0000-0000-0000B8C80000}"/>
    <cellStyle name="20% - Accent1 8 2 2 3 2 2" xfId="51550" xr:uid="{00000000-0005-0000-0000-0000B9C80000}"/>
    <cellStyle name="20% - Accent1 8 2 2 3 2 2 2" xfId="51551" xr:uid="{00000000-0005-0000-0000-0000BAC80000}"/>
    <cellStyle name="20% - Accent1 8 2 2 3 2 2 2 2" xfId="51552" xr:uid="{00000000-0005-0000-0000-0000BBC80000}"/>
    <cellStyle name="20% - Accent1 8 2 2 3 2 2 3" xfId="51553" xr:uid="{00000000-0005-0000-0000-0000BCC80000}"/>
    <cellStyle name="20% - Accent1 8 2 2 3 2 3" xfId="51554" xr:uid="{00000000-0005-0000-0000-0000BDC80000}"/>
    <cellStyle name="20% - Accent1 8 2 2 3 2 3 2" xfId="51555" xr:uid="{00000000-0005-0000-0000-0000BEC80000}"/>
    <cellStyle name="20% - Accent1 8 2 2 3 2 4" xfId="51556" xr:uid="{00000000-0005-0000-0000-0000BFC80000}"/>
    <cellStyle name="20% - Accent1 8 2 2 3 3" xfId="51557" xr:uid="{00000000-0005-0000-0000-0000C0C80000}"/>
    <cellStyle name="20% - Accent1 8 2 2 3 3 2" xfId="51558" xr:uid="{00000000-0005-0000-0000-0000C1C80000}"/>
    <cellStyle name="20% - Accent1 8 2 2 3 3 2 2" xfId="51559" xr:uid="{00000000-0005-0000-0000-0000C2C80000}"/>
    <cellStyle name="20% - Accent1 8 2 2 3 3 2 2 2" xfId="51560" xr:uid="{00000000-0005-0000-0000-0000C3C80000}"/>
    <cellStyle name="20% - Accent1 8 2 2 3 3 2 3" xfId="51561" xr:uid="{00000000-0005-0000-0000-0000C4C80000}"/>
    <cellStyle name="20% - Accent1 8 2 2 3 3 3" xfId="51562" xr:uid="{00000000-0005-0000-0000-0000C5C80000}"/>
    <cellStyle name="20% - Accent1 8 2 2 3 3 3 2" xfId="51563" xr:uid="{00000000-0005-0000-0000-0000C6C80000}"/>
    <cellStyle name="20% - Accent1 8 2 2 3 3 4" xfId="51564" xr:uid="{00000000-0005-0000-0000-0000C7C80000}"/>
    <cellStyle name="20% - Accent1 8 2 2 3 4" xfId="51565" xr:uid="{00000000-0005-0000-0000-0000C8C80000}"/>
    <cellStyle name="20% - Accent1 8 2 2 3 4 2" xfId="51566" xr:uid="{00000000-0005-0000-0000-0000C9C80000}"/>
    <cellStyle name="20% - Accent1 8 2 2 3 4 2 2" xfId="51567" xr:uid="{00000000-0005-0000-0000-0000CAC80000}"/>
    <cellStyle name="20% - Accent1 8 2 2 3 4 2 2 2" xfId="51568" xr:uid="{00000000-0005-0000-0000-0000CBC80000}"/>
    <cellStyle name="20% - Accent1 8 2 2 3 4 2 3" xfId="51569" xr:uid="{00000000-0005-0000-0000-0000CCC80000}"/>
    <cellStyle name="20% - Accent1 8 2 2 3 4 3" xfId="51570" xr:uid="{00000000-0005-0000-0000-0000CDC80000}"/>
    <cellStyle name="20% - Accent1 8 2 2 3 4 3 2" xfId="51571" xr:uid="{00000000-0005-0000-0000-0000CEC80000}"/>
    <cellStyle name="20% - Accent1 8 2 2 3 4 4" xfId="51572" xr:uid="{00000000-0005-0000-0000-0000CFC80000}"/>
    <cellStyle name="20% - Accent1 8 2 2 3 5" xfId="51573" xr:uid="{00000000-0005-0000-0000-0000D0C80000}"/>
    <cellStyle name="20% - Accent1 8 2 2 3 5 2" xfId="51574" xr:uid="{00000000-0005-0000-0000-0000D1C80000}"/>
    <cellStyle name="20% - Accent1 8 2 2 3 5 2 2" xfId="51575" xr:uid="{00000000-0005-0000-0000-0000D2C80000}"/>
    <cellStyle name="20% - Accent1 8 2 2 3 5 3" xfId="51576" xr:uid="{00000000-0005-0000-0000-0000D3C80000}"/>
    <cellStyle name="20% - Accent1 8 2 2 3 6" xfId="51577" xr:uid="{00000000-0005-0000-0000-0000D4C80000}"/>
    <cellStyle name="20% - Accent1 8 2 2 3 6 2" xfId="51578" xr:uid="{00000000-0005-0000-0000-0000D5C80000}"/>
    <cellStyle name="20% - Accent1 8 2 2 3 6 2 2" xfId="51579" xr:uid="{00000000-0005-0000-0000-0000D6C80000}"/>
    <cellStyle name="20% - Accent1 8 2 2 3 6 3" xfId="51580" xr:uid="{00000000-0005-0000-0000-0000D7C80000}"/>
    <cellStyle name="20% - Accent1 8 2 2 3 7" xfId="51581" xr:uid="{00000000-0005-0000-0000-0000D8C80000}"/>
    <cellStyle name="20% - Accent1 8 2 2 3 7 2" xfId="51582" xr:uid="{00000000-0005-0000-0000-0000D9C80000}"/>
    <cellStyle name="20% - Accent1 8 2 2 3 8" xfId="51583" xr:uid="{00000000-0005-0000-0000-0000DAC80000}"/>
    <cellStyle name="20% - Accent1 8 2 2 3 8 2" xfId="51584" xr:uid="{00000000-0005-0000-0000-0000DBC80000}"/>
    <cellStyle name="20% - Accent1 8 2 2 3 9" xfId="51585" xr:uid="{00000000-0005-0000-0000-0000DCC80000}"/>
    <cellStyle name="20% - Accent1 8 2 2 4" xfId="51586" xr:uid="{00000000-0005-0000-0000-0000DDC80000}"/>
    <cellStyle name="20% - Accent1 8 2 2 4 2" xfId="51587" xr:uid="{00000000-0005-0000-0000-0000DEC80000}"/>
    <cellStyle name="20% - Accent1 8 2 2 4 2 2" xfId="51588" xr:uid="{00000000-0005-0000-0000-0000DFC80000}"/>
    <cellStyle name="20% - Accent1 8 2 2 4 2 2 2" xfId="51589" xr:uid="{00000000-0005-0000-0000-0000E0C80000}"/>
    <cellStyle name="20% - Accent1 8 2 2 4 2 3" xfId="51590" xr:uid="{00000000-0005-0000-0000-0000E1C80000}"/>
    <cellStyle name="20% - Accent1 8 2 2 4 3" xfId="51591" xr:uid="{00000000-0005-0000-0000-0000E2C80000}"/>
    <cellStyle name="20% - Accent1 8 2 2 4 3 2" xfId="51592" xr:uid="{00000000-0005-0000-0000-0000E3C80000}"/>
    <cellStyle name="20% - Accent1 8 2 2 4 4" xfId="51593" xr:uid="{00000000-0005-0000-0000-0000E4C80000}"/>
    <cellStyle name="20% - Accent1 8 2 2 5" xfId="51594" xr:uid="{00000000-0005-0000-0000-0000E5C80000}"/>
    <cellStyle name="20% - Accent1 8 2 2 5 2" xfId="51595" xr:uid="{00000000-0005-0000-0000-0000E6C80000}"/>
    <cellStyle name="20% - Accent1 8 2 2 5 2 2" xfId="51596" xr:uid="{00000000-0005-0000-0000-0000E7C80000}"/>
    <cellStyle name="20% - Accent1 8 2 2 5 2 2 2" xfId="51597" xr:uid="{00000000-0005-0000-0000-0000E8C80000}"/>
    <cellStyle name="20% - Accent1 8 2 2 5 2 3" xfId="51598" xr:uid="{00000000-0005-0000-0000-0000E9C80000}"/>
    <cellStyle name="20% - Accent1 8 2 2 5 3" xfId="51599" xr:uid="{00000000-0005-0000-0000-0000EAC80000}"/>
    <cellStyle name="20% - Accent1 8 2 2 5 3 2" xfId="51600" xr:uid="{00000000-0005-0000-0000-0000EBC80000}"/>
    <cellStyle name="20% - Accent1 8 2 2 5 4" xfId="51601" xr:uid="{00000000-0005-0000-0000-0000ECC80000}"/>
    <cellStyle name="20% - Accent1 8 2 2 6" xfId="51602" xr:uid="{00000000-0005-0000-0000-0000EDC80000}"/>
    <cellStyle name="20% - Accent1 8 2 2 6 2" xfId="51603" xr:uid="{00000000-0005-0000-0000-0000EEC80000}"/>
    <cellStyle name="20% - Accent1 8 2 2 6 2 2" xfId="51604" xr:uid="{00000000-0005-0000-0000-0000EFC80000}"/>
    <cellStyle name="20% - Accent1 8 2 2 6 2 2 2" xfId="51605" xr:uid="{00000000-0005-0000-0000-0000F0C80000}"/>
    <cellStyle name="20% - Accent1 8 2 2 6 2 3" xfId="51606" xr:uid="{00000000-0005-0000-0000-0000F1C80000}"/>
    <cellStyle name="20% - Accent1 8 2 2 6 3" xfId="51607" xr:uid="{00000000-0005-0000-0000-0000F2C80000}"/>
    <cellStyle name="20% - Accent1 8 2 2 6 3 2" xfId="51608" xr:uid="{00000000-0005-0000-0000-0000F3C80000}"/>
    <cellStyle name="20% - Accent1 8 2 2 6 4" xfId="51609" xr:uid="{00000000-0005-0000-0000-0000F4C80000}"/>
    <cellStyle name="20% - Accent1 8 2 2 7" xfId="51610" xr:uid="{00000000-0005-0000-0000-0000F5C80000}"/>
    <cellStyle name="20% - Accent1 8 2 2 7 2" xfId="51611" xr:uid="{00000000-0005-0000-0000-0000F6C80000}"/>
    <cellStyle name="20% - Accent1 8 2 2 7 2 2" xfId="51612" xr:uid="{00000000-0005-0000-0000-0000F7C80000}"/>
    <cellStyle name="20% - Accent1 8 2 2 7 3" xfId="51613" xr:uid="{00000000-0005-0000-0000-0000F8C80000}"/>
    <cellStyle name="20% - Accent1 8 2 2 8" xfId="51614" xr:uid="{00000000-0005-0000-0000-0000F9C80000}"/>
    <cellStyle name="20% - Accent1 8 2 2 8 2" xfId="51615" xr:uid="{00000000-0005-0000-0000-0000FAC80000}"/>
    <cellStyle name="20% - Accent1 8 2 2 8 2 2" xfId="51616" xr:uid="{00000000-0005-0000-0000-0000FBC80000}"/>
    <cellStyle name="20% - Accent1 8 2 2 8 3" xfId="51617" xr:uid="{00000000-0005-0000-0000-0000FCC80000}"/>
    <cellStyle name="20% - Accent1 8 2 2 9" xfId="51618" xr:uid="{00000000-0005-0000-0000-0000FDC80000}"/>
    <cellStyle name="20% - Accent1 8 2 2 9 2" xfId="51619" xr:uid="{00000000-0005-0000-0000-0000FEC80000}"/>
    <cellStyle name="20% - Accent1 8 2 3" xfId="51620" xr:uid="{00000000-0005-0000-0000-0000FFC80000}"/>
    <cellStyle name="20% - Accent1 8 2 3 10" xfId="51621" xr:uid="{00000000-0005-0000-0000-000000C90000}"/>
    <cellStyle name="20% - Accent1 8 2 3 10 2" xfId="51622" xr:uid="{00000000-0005-0000-0000-000001C90000}"/>
    <cellStyle name="20% - Accent1 8 2 3 11" xfId="51623" xr:uid="{00000000-0005-0000-0000-000002C90000}"/>
    <cellStyle name="20% - Accent1 8 2 3 2" xfId="51624" xr:uid="{00000000-0005-0000-0000-000003C90000}"/>
    <cellStyle name="20% - Accent1 8 2 3 2 2" xfId="51625" xr:uid="{00000000-0005-0000-0000-000004C90000}"/>
    <cellStyle name="20% - Accent1 8 2 3 2 2 2" xfId="51626" xr:uid="{00000000-0005-0000-0000-000005C90000}"/>
    <cellStyle name="20% - Accent1 8 2 3 2 2 2 2" xfId="51627" xr:uid="{00000000-0005-0000-0000-000006C90000}"/>
    <cellStyle name="20% - Accent1 8 2 3 2 2 2 2 2" xfId="51628" xr:uid="{00000000-0005-0000-0000-000007C90000}"/>
    <cellStyle name="20% - Accent1 8 2 3 2 2 2 3" xfId="51629" xr:uid="{00000000-0005-0000-0000-000008C90000}"/>
    <cellStyle name="20% - Accent1 8 2 3 2 2 3" xfId="51630" xr:uid="{00000000-0005-0000-0000-000009C90000}"/>
    <cellStyle name="20% - Accent1 8 2 3 2 2 3 2" xfId="51631" xr:uid="{00000000-0005-0000-0000-00000AC90000}"/>
    <cellStyle name="20% - Accent1 8 2 3 2 2 4" xfId="51632" xr:uid="{00000000-0005-0000-0000-00000BC90000}"/>
    <cellStyle name="20% - Accent1 8 2 3 2 3" xfId="51633" xr:uid="{00000000-0005-0000-0000-00000CC90000}"/>
    <cellStyle name="20% - Accent1 8 2 3 2 3 2" xfId="51634" xr:uid="{00000000-0005-0000-0000-00000DC90000}"/>
    <cellStyle name="20% - Accent1 8 2 3 2 3 2 2" xfId="51635" xr:uid="{00000000-0005-0000-0000-00000EC90000}"/>
    <cellStyle name="20% - Accent1 8 2 3 2 3 2 2 2" xfId="51636" xr:uid="{00000000-0005-0000-0000-00000FC90000}"/>
    <cellStyle name="20% - Accent1 8 2 3 2 3 2 3" xfId="51637" xr:uid="{00000000-0005-0000-0000-000010C90000}"/>
    <cellStyle name="20% - Accent1 8 2 3 2 3 3" xfId="51638" xr:uid="{00000000-0005-0000-0000-000011C90000}"/>
    <cellStyle name="20% - Accent1 8 2 3 2 3 3 2" xfId="51639" xr:uid="{00000000-0005-0000-0000-000012C90000}"/>
    <cellStyle name="20% - Accent1 8 2 3 2 3 4" xfId="51640" xr:uid="{00000000-0005-0000-0000-000013C90000}"/>
    <cellStyle name="20% - Accent1 8 2 3 2 4" xfId="51641" xr:uid="{00000000-0005-0000-0000-000014C90000}"/>
    <cellStyle name="20% - Accent1 8 2 3 2 4 2" xfId="51642" xr:uid="{00000000-0005-0000-0000-000015C90000}"/>
    <cellStyle name="20% - Accent1 8 2 3 2 4 2 2" xfId="51643" xr:uid="{00000000-0005-0000-0000-000016C90000}"/>
    <cellStyle name="20% - Accent1 8 2 3 2 4 2 2 2" xfId="51644" xr:uid="{00000000-0005-0000-0000-000017C90000}"/>
    <cellStyle name="20% - Accent1 8 2 3 2 4 2 3" xfId="51645" xr:uid="{00000000-0005-0000-0000-000018C90000}"/>
    <cellStyle name="20% - Accent1 8 2 3 2 4 3" xfId="51646" xr:uid="{00000000-0005-0000-0000-000019C90000}"/>
    <cellStyle name="20% - Accent1 8 2 3 2 4 3 2" xfId="51647" xr:uid="{00000000-0005-0000-0000-00001AC90000}"/>
    <cellStyle name="20% - Accent1 8 2 3 2 4 4" xfId="51648" xr:uid="{00000000-0005-0000-0000-00001BC90000}"/>
    <cellStyle name="20% - Accent1 8 2 3 2 5" xfId="51649" xr:uid="{00000000-0005-0000-0000-00001CC90000}"/>
    <cellStyle name="20% - Accent1 8 2 3 2 5 2" xfId="51650" xr:uid="{00000000-0005-0000-0000-00001DC90000}"/>
    <cellStyle name="20% - Accent1 8 2 3 2 5 2 2" xfId="51651" xr:uid="{00000000-0005-0000-0000-00001EC90000}"/>
    <cellStyle name="20% - Accent1 8 2 3 2 5 3" xfId="51652" xr:uid="{00000000-0005-0000-0000-00001FC90000}"/>
    <cellStyle name="20% - Accent1 8 2 3 2 6" xfId="51653" xr:uid="{00000000-0005-0000-0000-000020C90000}"/>
    <cellStyle name="20% - Accent1 8 2 3 2 6 2" xfId="51654" xr:uid="{00000000-0005-0000-0000-000021C90000}"/>
    <cellStyle name="20% - Accent1 8 2 3 2 6 2 2" xfId="51655" xr:uid="{00000000-0005-0000-0000-000022C90000}"/>
    <cellStyle name="20% - Accent1 8 2 3 2 6 3" xfId="51656" xr:uid="{00000000-0005-0000-0000-000023C90000}"/>
    <cellStyle name="20% - Accent1 8 2 3 2 7" xfId="51657" xr:uid="{00000000-0005-0000-0000-000024C90000}"/>
    <cellStyle name="20% - Accent1 8 2 3 2 7 2" xfId="51658" xr:uid="{00000000-0005-0000-0000-000025C90000}"/>
    <cellStyle name="20% - Accent1 8 2 3 2 8" xfId="51659" xr:uid="{00000000-0005-0000-0000-000026C90000}"/>
    <cellStyle name="20% - Accent1 8 2 3 2 8 2" xfId="51660" xr:uid="{00000000-0005-0000-0000-000027C90000}"/>
    <cellStyle name="20% - Accent1 8 2 3 2 9" xfId="51661" xr:uid="{00000000-0005-0000-0000-000028C90000}"/>
    <cellStyle name="20% - Accent1 8 2 3 3" xfId="51662" xr:uid="{00000000-0005-0000-0000-000029C90000}"/>
    <cellStyle name="20% - Accent1 8 2 3 3 2" xfId="51663" xr:uid="{00000000-0005-0000-0000-00002AC90000}"/>
    <cellStyle name="20% - Accent1 8 2 3 3 2 2" xfId="51664" xr:uid="{00000000-0005-0000-0000-00002BC90000}"/>
    <cellStyle name="20% - Accent1 8 2 3 3 2 2 2" xfId="51665" xr:uid="{00000000-0005-0000-0000-00002CC90000}"/>
    <cellStyle name="20% - Accent1 8 2 3 3 2 2 2 2" xfId="51666" xr:uid="{00000000-0005-0000-0000-00002DC90000}"/>
    <cellStyle name="20% - Accent1 8 2 3 3 2 2 3" xfId="51667" xr:uid="{00000000-0005-0000-0000-00002EC90000}"/>
    <cellStyle name="20% - Accent1 8 2 3 3 2 3" xfId="51668" xr:uid="{00000000-0005-0000-0000-00002FC90000}"/>
    <cellStyle name="20% - Accent1 8 2 3 3 2 3 2" xfId="51669" xr:uid="{00000000-0005-0000-0000-000030C90000}"/>
    <cellStyle name="20% - Accent1 8 2 3 3 2 4" xfId="51670" xr:uid="{00000000-0005-0000-0000-000031C90000}"/>
    <cellStyle name="20% - Accent1 8 2 3 3 3" xfId="51671" xr:uid="{00000000-0005-0000-0000-000032C90000}"/>
    <cellStyle name="20% - Accent1 8 2 3 3 3 2" xfId="51672" xr:uid="{00000000-0005-0000-0000-000033C90000}"/>
    <cellStyle name="20% - Accent1 8 2 3 3 3 2 2" xfId="51673" xr:uid="{00000000-0005-0000-0000-000034C90000}"/>
    <cellStyle name="20% - Accent1 8 2 3 3 3 2 2 2" xfId="51674" xr:uid="{00000000-0005-0000-0000-000035C90000}"/>
    <cellStyle name="20% - Accent1 8 2 3 3 3 2 3" xfId="51675" xr:uid="{00000000-0005-0000-0000-000036C90000}"/>
    <cellStyle name="20% - Accent1 8 2 3 3 3 3" xfId="51676" xr:uid="{00000000-0005-0000-0000-000037C90000}"/>
    <cellStyle name="20% - Accent1 8 2 3 3 3 3 2" xfId="51677" xr:uid="{00000000-0005-0000-0000-000038C90000}"/>
    <cellStyle name="20% - Accent1 8 2 3 3 3 4" xfId="51678" xr:uid="{00000000-0005-0000-0000-000039C90000}"/>
    <cellStyle name="20% - Accent1 8 2 3 3 4" xfId="51679" xr:uid="{00000000-0005-0000-0000-00003AC90000}"/>
    <cellStyle name="20% - Accent1 8 2 3 3 4 2" xfId="51680" xr:uid="{00000000-0005-0000-0000-00003BC90000}"/>
    <cellStyle name="20% - Accent1 8 2 3 3 4 2 2" xfId="51681" xr:uid="{00000000-0005-0000-0000-00003CC90000}"/>
    <cellStyle name="20% - Accent1 8 2 3 3 4 2 2 2" xfId="51682" xr:uid="{00000000-0005-0000-0000-00003DC90000}"/>
    <cellStyle name="20% - Accent1 8 2 3 3 4 2 3" xfId="51683" xr:uid="{00000000-0005-0000-0000-00003EC90000}"/>
    <cellStyle name="20% - Accent1 8 2 3 3 4 3" xfId="51684" xr:uid="{00000000-0005-0000-0000-00003FC90000}"/>
    <cellStyle name="20% - Accent1 8 2 3 3 4 3 2" xfId="51685" xr:uid="{00000000-0005-0000-0000-000040C90000}"/>
    <cellStyle name="20% - Accent1 8 2 3 3 4 4" xfId="51686" xr:uid="{00000000-0005-0000-0000-000041C90000}"/>
    <cellStyle name="20% - Accent1 8 2 3 3 5" xfId="51687" xr:uid="{00000000-0005-0000-0000-000042C90000}"/>
    <cellStyle name="20% - Accent1 8 2 3 3 5 2" xfId="51688" xr:uid="{00000000-0005-0000-0000-000043C90000}"/>
    <cellStyle name="20% - Accent1 8 2 3 3 5 2 2" xfId="51689" xr:uid="{00000000-0005-0000-0000-000044C90000}"/>
    <cellStyle name="20% - Accent1 8 2 3 3 5 3" xfId="51690" xr:uid="{00000000-0005-0000-0000-000045C90000}"/>
    <cellStyle name="20% - Accent1 8 2 3 3 6" xfId="51691" xr:uid="{00000000-0005-0000-0000-000046C90000}"/>
    <cellStyle name="20% - Accent1 8 2 3 3 6 2" xfId="51692" xr:uid="{00000000-0005-0000-0000-000047C90000}"/>
    <cellStyle name="20% - Accent1 8 2 3 3 6 2 2" xfId="51693" xr:uid="{00000000-0005-0000-0000-000048C90000}"/>
    <cellStyle name="20% - Accent1 8 2 3 3 6 3" xfId="51694" xr:uid="{00000000-0005-0000-0000-000049C90000}"/>
    <cellStyle name="20% - Accent1 8 2 3 3 7" xfId="51695" xr:uid="{00000000-0005-0000-0000-00004AC90000}"/>
    <cellStyle name="20% - Accent1 8 2 3 3 7 2" xfId="51696" xr:uid="{00000000-0005-0000-0000-00004BC90000}"/>
    <cellStyle name="20% - Accent1 8 2 3 3 8" xfId="51697" xr:uid="{00000000-0005-0000-0000-00004CC90000}"/>
    <cellStyle name="20% - Accent1 8 2 3 3 8 2" xfId="51698" xr:uid="{00000000-0005-0000-0000-00004DC90000}"/>
    <cellStyle name="20% - Accent1 8 2 3 3 9" xfId="51699" xr:uid="{00000000-0005-0000-0000-00004EC90000}"/>
    <cellStyle name="20% - Accent1 8 2 3 4" xfId="51700" xr:uid="{00000000-0005-0000-0000-00004FC90000}"/>
    <cellStyle name="20% - Accent1 8 2 3 4 2" xfId="51701" xr:uid="{00000000-0005-0000-0000-000050C90000}"/>
    <cellStyle name="20% - Accent1 8 2 3 4 2 2" xfId="51702" xr:uid="{00000000-0005-0000-0000-000051C90000}"/>
    <cellStyle name="20% - Accent1 8 2 3 4 2 2 2" xfId="51703" xr:uid="{00000000-0005-0000-0000-000052C90000}"/>
    <cellStyle name="20% - Accent1 8 2 3 4 2 3" xfId="51704" xr:uid="{00000000-0005-0000-0000-000053C90000}"/>
    <cellStyle name="20% - Accent1 8 2 3 4 3" xfId="51705" xr:uid="{00000000-0005-0000-0000-000054C90000}"/>
    <cellStyle name="20% - Accent1 8 2 3 4 3 2" xfId="51706" xr:uid="{00000000-0005-0000-0000-000055C90000}"/>
    <cellStyle name="20% - Accent1 8 2 3 4 4" xfId="51707" xr:uid="{00000000-0005-0000-0000-000056C90000}"/>
    <cellStyle name="20% - Accent1 8 2 3 5" xfId="51708" xr:uid="{00000000-0005-0000-0000-000057C90000}"/>
    <cellStyle name="20% - Accent1 8 2 3 5 2" xfId="51709" xr:uid="{00000000-0005-0000-0000-000058C90000}"/>
    <cellStyle name="20% - Accent1 8 2 3 5 2 2" xfId="51710" xr:uid="{00000000-0005-0000-0000-000059C90000}"/>
    <cellStyle name="20% - Accent1 8 2 3 5 2 2 2" xfId="51711" xr:uid="{00000000-0005-0000-0000-00005AC90000}"/>
    <cellStyle name="20% - Accent1 8 2 3 5 2 3" xfId="51712" xr:uid="{00000000-0005-0000-0000-00005BC90000}"/>
    <cellStyle name="20% - Accent1 8 2 3 5 3" xfId="51713" xr:uid="{00000000-0005-0000-0000-00005CC90000}"/>
    <cellStyle name="20% - Accent1 8 2 3 5 3 2" xfId="51714" xr:uid="{00000000-0005-0000-0000-00005DC90000}"/>
    <cellStyle name="20% - Accent1 8 2 3 5 4" xfId="51715" xr:uid="{00000000-0005-0000-0000-00005EC90000}"/>
    <cellStyle name="20% - Accent1 8 2 3 6" xfId="51716" xr:uid="{00000000-0005-0000-0000-00005FC90000}"/>
    <cellStyle name="20% - Accent1 8 2 3 6 2" xfId="51717" xr:uid="{00000000-0005-0000-0000-000060C90000}"/>
    <cellStyle name="20% - Accent1 8 2 3 6 2 2" xfId="51718" xr:uid="{00000000-0005-0000-0000-000061C90000}"/>
    <cellStyle name="20% - Accent1 8 2 3 6 2 2 2" xfId="51719" xr:uid="{00000000-0005-0000-0000-000062C90000}"/>
    <cellStyle name="20% - Accent1 8 2 3 6 2 3" xfId="51720" xr:uid="{00000000-0005-0000-0000-000063C90000}"/>
    <cellStyle name="20% - Accent1 8 2 3 6 3" xfId="51721" xr:uid="{00000000-0005-0000-0000-000064C90000}"/>
    <cellStyle name="20% - Accent1 8 2 3 6 3 2" xfId="51722" xr:uid="{00000000-0005-0000-0000-000065C90000}"/>
    <cellStyle name="20% - Accent1 8 2 3 6 4" xfId="51723" xr:uid="{00000000-0005-0000-0000-000066C90000}"/>
    <cellStyle name="20% - Accent1 8 2 3 7" xfId="51724" xr:uid="{00000000-0005-0000-0000-000067C90000}"/>
    <cellStyle name="20% - Accent1 8 2 3 7 2" xfId="51725" xr:uid="{00000000-0005-0000-0000-000068C90000}"/>
    <cellStyle name="20% - Accent1 8 2 3 7 2 2" xfId="51726" xr:uid="{00000000-0005-0000-0000-000069C90000}"/>
    <cellStyle name="20% - Accent1 8 2 3 7 3" xfId="51727" xr:uid="{00000000-0005-0000-0000-00006AC90000}"/>
    <cellStyle name="20% - Accent1 8 2 3 8" xfId="51728" xr:uid="{00000000-0005-0000-0000-00006BC90000}"/>
    <cellStyle name="20% - Accent1 8 2 3 8 2" xfId="51729" xr:uid="{00000000-0005-0000-0000-00006CC90000}"/>
    <cellStyle name="20% - Accent1 8 2 3 8 2 2" xfId="51730" xr:uid="{00000000-0005-0000-0000-00006DC90000}"/>
    <cellStyle name="20% - Accent1 8 2 3 8 3" xfId="51731" xr:uid="{00000000-0005-0000-0000-00006EC90000}"/>
    <cellStyle name="20% - Accent1 8 2 3 9" xfId="51732" xr:uid="{00000000-0005-0000-0000-00006FC90000}"/>
    <cellStyle name="20% - Accent1 8 2 3 9 2" xfId="51733" xr:uid="{00000000-0005-0000-0000-000070C90000}"/>
    <cellStyle name="20% - Accent1 8 2 4" xfId="51734" xr:uid="{00000000-0005-0000-0000-000071C90000}"/>
    <cellStyle name="20% - Accent1 8 2 4 10" xfId="51735" xr:uid="{00000000-0005-0000-0000-000072C90000}"/>
    <cellStyle name="20% - Accent1 8 2 4 10 2" xfId="51736" xr:uid="{00000000-0005-0000-0000-000073C90000}"/>
    <cellStyle name="20% - Accent1 8 2 4 11" xfId="51737" xr:uid="{00000000-0005-0000-0000-000074C90000}"/>
    <cellStyle name="20% - Accent1 8 2 4 2" xfId="51738" xr:uid="{00000000-0005-0000-0000-000075C90000}"/>
    <cellStyle name="20% - Accent1 8 2 4 2 2" xfId="51739" xr:uid="{00000000-0005-0000-0000-000076C90000}"/>
    <cellStyle name="20% - Accent1 8 2 4 2 2 2" xfId="51740" xr:uid="{00000000-0005-0000-0000-000077C90000}"/>
    <cellStyle name="20% - Accent1 8 2 4 2 2 2 2" xfId="51741" xr:uid="{00000000-0005-0000-0000-000078C90000}"/>
    <cellStyle name="20% - Accent1 8 2 4 2 2 2 2 2" xfId="51742" xr:uid="{00000000-0005-0000-0000-000079C90000}"/>
    <cellStyle name="20% - Accent1 8 2 4 2 2 2 3" xfId="51743" xr:uid="{00000000-0005-0000-0000-00007AC90000}"/>
    <cellStyle name="20% - Accent1 8 2 4 2 2 3" xfId="51744" xr:uid="{00000000-0005-0000-0000-00007BC90000}"/>
    <cellStyle name="20% - Accent1 8 2 4 2 2 3 2" xfId="51745" xr:uid="{00000000-0005-0000-0000-00007CC90000}"/>
    <cellStyle name="20% - Accent1 8 2 4 2 2 4" xfId="51746" xr:uid="{00000000-0005-0000-0000-00007DC90000}"/>
    <cellStyle name="20% - Accent1 8 2 4 2 3" xfId="51747" xr:uid="{00000000-0005-0000-0000-00007EC90000}"/>
    <cellStyle name="20% - Accent1 8 2 4 2 3 2" xfId="51748" xr:uid="{00000000-0005-0000-0000-00007FC90000}"/>
    <cellStyle name="20% - Accent1 8 2 4 2 3 2 2" xfId="51749" xr:uid="{00000000-0005-0000-0000-000080C90000}"/>
    <cellStyle name="20% - Accent1 8 2 4 2 3 2 2 2" xfId="51750" xr:uid="{00000000-0005-0000-0000-000081C90000}"/>
    <cellStyle name="20% - Accent1 8 2 4 2 3 2 3" xfId="51751" xr:uid="{00000000-0005-0000-0000-000082C90000}"/>
    <cellStyle name="20% - Accent1 8 2 4 2 3 3" xfId="51752" xr:uid="{00000000-0005-0000-0000-000083C90000}"/>
    <cellStyle name="20% - Accent1 8 2 4 2 3 3 2" xfId="51753" xr:uid="{00000000-0005-0000-0000-000084C90000}"/>
    <cellStyle name="20% - Accent1 8 2 4 2 3 4" xfId="51754" xr:uid="{00000000-0005-0000-0000-000085C90000}"/>
    <cellStyle name="20% - Accent1 8 2 4 2 4" xfId="51755" xr:uid="{00000000-0005-0000-0000-000086C90000}"/>
    <cellStyle name="20% - Accent1 8 2 4 2 4 2" xfId="51756" xr:uid="{00000000-0005-0000-0000-000087C90000}"/>
    <cellStyle name="20% - Accent1 8 2 4 2 4 2 2" xfId="51757" xr:uid="{00000000-0005-0000-0000-000088C90000}"/>
    <cellStyle name="20% - Accent1 8 2 4 2 4 2 2 2" xfId="51758" xr:uid="{00000000-0005-0000-0000-000089C90000}"/>
    <cellStyle name="20% - Accent1 8 2 4 2 4 2 3" xfId="51759" xr:uid="{00000000-0005-0000-0000-00008AC90000}"/>
    <cellStyle name="20% - Accent1 8 2 4 2 4 3" xfId="51760" xr:uid="{00000000-0005-0000-0000-00008BC90000}"/>
    <cellStyle name="20% - Accent1 8 2 4 2 4 3 2" xfId="51761" xr:uid="{00000000-0005-0000-0000-00008CC90000}"/>
    <cellStyle name="20% - Accent1 8 2 4 2 4 4" xfId="51762" xr:uid="{00000000-0005-0000-0000-00008DC90000}"/>
    <cellStyle name="20% - Accent1 8 2 4 2 5" xfId="51763" xr:uid="{00000000-0005-0000-0000-00008EC90000}"/>
    <cellStyle name="20% - Accent1 8 2 4 2 5 2" xfId="51764" xr:uid="{00000000-0005-0000-0000-00008FC90000}"/>
    <cellStyle name="20% - Accent1 8 2 4 2 5 2 2" xfId="51765" xr:uid="{00000000-0005-0000-0000-000090C90000}"/>
    <cellStyle name="20% - Accent1 8 2 4 2 5 3" xfId="51766" xr:uid="{00000000-0005-0000-0000-000091C90000}"/>
    <cellStyle name="20% - Accent1 8 2 4 2 6" xfId="51767" xr:uid="{00000000-0005-0000-0000-000092C90000}"/>
    <cellStyle name="20% - Accent1 8 2 4 2 6 2" xfId="51768" xr:uid="{00000000-0005-0000-0000-000093C90000}"/>
    <cellStyle name="20% - Accent1 8 2 4 2 6 2 2" xfId="51769" xr:uid="{00000000-0005-0000-0000-000094C90000}"/>
    <cellStyle name="20% - Accent1 8 2 4 2 6 3" xfId="51770" xr:uid="{00000000-0005-0000-0000-000095C90000}"/>
    <cellStyle name="20% - Accent1 8 2 4 2 7" xfId="51771" xr:uid="{00000000-0005-0000-0000-000096C90000}"/>
    <cellStyle name="20% - Accent1 8 2 4 2 7 2" xfId="51772" xr:uid="{00000000-0005-0000-0000-000097C90000}"/>
    <cellStyle name="20% - Accent1 8 2 4 2 8" xfId="51773" xr:uid="{00000000-0005-0000-0000-000098C90000}"/>
    <cellStyle name="20% - Accent1 8 2 4 2 8 2" xfId="51774" xr:uid="{00000000-0005-0000-0000-000099C90000}"/>
    <cellStyle name="20% - Accent1 8 2 4 2 9" xfId="51775" xr:uid="{00000000-0005-0000-0000-00009AC90000}"/>
    <cellStyle name="20% - Accent1 8 2 4 3" xfId="51776" xr:uid="{00000000-0005-0000-0000-00009BC90000}"/>
    <cellStyle name="20% - Accent1 8 2 4 3 2" xfId="51777" xr:uid="{00000000-0005-0000-0000-00009CC90000}"/>
    <cellStyle name="20% - Accent1 8 2 4 3 2 2" xfId="51778" xr:uid="{00000000-0005-0000-0000-00009DC90000}"/>
    <cellStyle name="20% - Accent1 8 2 4 3 2 2 2" xfId="51779" xr:uid="{00000000-0005-0000-0000-00009EC90000}"/>
    <cellStyle name="20% - Accent1 8 2 4 3 2 2 2 2" xfId="51780" xr:uid="{00000000-0005-0000-0000-00009FC90000}"/>
    <cellStyle name="20% - Accent1 8 2 4 3 2 2 3" xfId="51781" xr:uid="{00000000-0005-0000-0000-0000A0C90000}"/>
    <cellStyle name="20% - Accent1 8 2 4 3 2 3" xfId="51782" xr:uid="{00000000-0005-0000-0000-0000A1C90000}"/>
    <cellStyle name="20% - Accent1 8 2 4 3 2 3 2" xfId="51783" xr:uid="{00000000-0005-0000-0000-0000A2C90000}"/>
    <cellStyle name="20% - Accent1 8 2 4 3 2 4" xfId="51784" xr:uid="{00000000-0005-0000-0000-0000A3C90000}"/>
    <cellStyle name="20% - Accent1 8 2 4 3 3" xfId="51785" xr:uid="{00000000-0005-0000-0000-0000A4C90000}"/>
    <cellStyle name="20% - Accent1 8 2 4 3 3 2" xfId="51786" xr:uid="{00000000-0005-0000-0000-0000A5C90000}"/>
    <cellStyle name="20% - Accent1 8 2 4 3 3 2 2" xfId="51787" xr:uid="{00000000-0005-0000-0000-0000A6C90000}"/>
    <cellStyle name="20% - Accent1 8 2 4 3 3 2 2 2" xfId="51788" xr:uid="{00000000-0005-0000-0000-0000A7C90000}"/>
    <cellStyle name="20% - Accent1 8 2 4 3 3 2 3" xfId="51789" xr:uid="{00000000-0005-0000-0000-0000A8C90000}"/>
    <cellStyle name="20% - Accent1 8 2 4 3 3 3" xfId="51790" xr:uid="{00000000-0005-0000-0000-0000A9C90000}"/>
    <cellStyle name="20% - Accent1 8 2 4 3 3 3 2" xfId="51791" xr:uid="{00000000-0005-0000-0000-0000AAC90000}"/>
    <cellStyle name="20% - Accent1 8 2 4 3 3 4" xfId="51792" xr:uid="{00000000-0005-0000-0000-0000ABC90000}"/>
    <cellStyle name="20% - Accent1 8 2 4 3 4" xfId="51793" xr:uid="{00000000-0005-0000-0000-0000ACC90000}"/>
    <cellStyle name="20% - Accent1 8 2 4 3 4 2" xfId="51794" xr:uid="{00000000-0005-0000-0000-0000ADC90000}"/>
    <cellStyle name="20% - Accent1 8 2 4 3 4 2 2" xfId="51795" xr:uid="{00000000-0005-0000-0000-0000AEC90000}"/>
    <cellStyle name="20% - Accent1 8 2 4 3 4 2 2 2" xfId="51796" xr:uid="{00000000-0005-0000-0000-0000AFC90000}"/>
    <cellStyle name="20% - Accent1 8 2 4 3 4 2 3" xfId="51797" xr:uid="{00000000-0005-0000-0000-0000B0C90000}"/>
    <cellStyle name="20% - Accent1 8 2 4 3 4 3" xfId="51798" xr:uid="{00000000-0005-0000-0000-0000B1C90000}"/>
    <cellStyle name="20% - Accent1 8 2 4 3 4 3 2" xfId="51799" xr:uid="{00000000-0005-0000-0000-0000B2C90000}"/>
    <cellStyle name="20% - Accent1 8 2 4 3 4 4" xfId="51800" xr:uid="{00000000-0005-0000-0000-0000B3C90000}"/>
    <cellStyle name="20% - Accent1 8 2 4 3 5" xfId="51801" xr:uid="{00000000-0005-0000-0000-0000B4C90000}"/>
    <cellStyle name="20% - Accent1 8 2 4 3 5 2" xfId="51802" xr:uid="{00000000-0005-0000-0000-0000B5C90000}"/>
    <cellStyle name="20% - Accent1 8 2 4 3 5 2 2" xfId="51803" xr:uid="{00000000-0005-0000-0000-0000B6C90000}"/>
    <cellStyle name="20% - Accent1 8 2 4 3 5 3" xfId="51804" xr:uid="{00000000-0005-0000-0000-0000B7C90000}"/>
    <cellStyle name="20% - Accent1 8 2 4 3 6" xfId="51805" xr:uid="{00000000-0005-0000-0000-0000B8C90000}"/>
    <cellStyle name="20% - Accent1 8 2 4 3 6 2" xfId="51806" xr:uid="{00000000-0005-0000-0000-0000B9C90000}"/>
    <cellStyle name="20% - Accent1 8 2 4 3 6 2 2" xfId="51807" xr:uid="{00000000-0005-0000-0000-0000BAC90000}"/>
    <cellStyle name="20% - Accent1 8 2 4 3 6 3" xfId="51808" xr:uid="{00000000-0005-0000-0000-0000BBC90000}"/>
    <cellStyle name="20% - Accent1 8 2 4 3 7" xfId="51809" xr:uid="{00000000-0005-0000-0000-0000BCC90000}"/>
    <cellStyle name="20% - Accent1 8 2 4 3 7 2" xfId="51810" xr:uid="{00000000-0005-0000-0000-0000BDC90000}"/>
    <cellStyle name="20% - Accent1 8 2 4 3 8" xfId="51811" xr:uid="{00000000-0005-0000-0000-0000BEC90000}"/>
    <cellStyle name="20% - Accent1 8 2 4 3 8 2" xfId="51812" xr:uid="{00000000-0005-0000-0000-0000BFC90000}"/>
    <cellStyle name="20% - Accent1 8 2 4 3 9" xfId="51813" xr:uid="{00000000-0005-0000-0000-0000C0C90000}"/>
    <cellStyle name="20% - Accent1 8 2 4 4" xfId="51814" xr:uid="{00000000-0005-0000-0000-0000C1C90000}"/>
    <cellStyle name="20% - Accent1 8 2 4 4 2" xfId="51815" xr:uid="{00000000-0005-0000-0000-0000C2C90000}"/>
    <cellStyle name="20% - Accent1 8 2 4 4 2 2" xfId="51816" xr:uid="{00000000-0005-0000-0000-0000C3C90000}"/>
    <cellStyle name="20% - Accent1 8 2 4 4 2 2 2" xfId="51817" xr:uid="{00000000-0005-0000-0000-0000C4C90000}"/>
    <cellStyle name="20% - Accent1 8 2 4 4 2 3" xfId="51818" xr:uid="{00000000-0005-0000-0000-0000C5C90000}"/>
    <cellStyle name="20% - Accent1 8 2 4 4 3" xfId="51819" xr:uid="{00000000-0005-0000-0000-0000C6C90000}"/>
    <cellStyle name="20% - Accent1 8 2 4 4 3 2" xfId="51820" xr:uid="{00000000-0005-0000-0000-0000C7C90000}"/>
    <cellStyle name="20% - Accent1 8 2 4 4 4" xfId="51821" xr:uid="{00000000-0005-0000-0000-0000C8C90000}"/>
    <cellStyle name="20% - Accent1 8 2 4 5" xfId="51822" xr:uid="{00000000-0005-0000-0000-0000C9C90000}"/>
    <cellStyle name="20% - Accent1 8 2 4 5 2" xfId="51823" xr:uid="{00000000-0005-0000-0000-0000CAC90000}"/>
    <cellStyle name="20% - Accent1 8 2 4 5 2 2" xfId="51824" xr:uid="{00000000-0005-0000-0000-0000CBC90000}"/>
    <cellStyle name="20% - Accent1 8 2 4 5 2 2 2" xfId="51825" xr:uid="{00000000-0005-0000-0000-0000CCC90000}"/>
    <cellStyle name="20% - Accent1 8 2 4 5 2 3" xfId="51826" xr:uid="{00000000-0005-0000-0000-0000CDC90000}"/>
    <cellStyle name="20% - Accent1 8 2 4 5 3" xfId="51827" xr:uid="{00000000-0005-0000-0000-0000CEC90000}"/>
    <cellStyle name="20% - Accent1 8 2 4 5 3 2" xfId="51828" xr:uid="{00000000-0005-0000-0000-0000CFC90000}"/>
    <cellStyle name="20% - Accent1 8 2 4 5 4" xfId="51829" xr:uid="{00000000-0005-0000-0000-0000D0C90000}"/>
    <cellStyle name="20% - Accent1 8 2 4 6" xfId="51830" xr:uid="{00000000-0005-0000-0000-0000D1C90000}"/>
    <cellStyle name="20% - Accent1 8 2 4 6 2" xfId="51831" xr:uid="{00000000-0005-0000-0000-0000D2C90000}"/>
    <cellStyle name="20% - Accent1 8 2 4 6 2 2" xfId="51832" xr:uid="{00000000-0005-0000-0000-0000D3C90000}"/>
    <cellStyle name="20% - Accent1 8 2 4 6 2 2 2" xfId="51833" xr:uid="{00000000-0005-0000-0000-0000D4C90000}"/>
    <cellStyle name="20% - Accent1 8 2 4 6 2 3" xfId="51834" xr:uid="{00000000-0005-0000-0000-0000D5C90000}"/>
    <cellStyle name="20% - Accent1 8 2 4 6 3" xfId="51835" xr:uid="{00000000-0005-0000-0000-0000D6C90000}"/>
    <cellStyle name="20% - Accent1 8 2 4 6 3 2" xfId="51836" xr:uid="{00000000-0005-0000-0000-0000D7C90000}"/>
    <cellStyle name="20% - Accent1 8 2 4 6 4" xfId="51837" xr:uid="{00000000-0005-0000-0000-0000D8C90000}"/>
    <cellStyle name="20% - Accent1 8 2 4 7" xfId="51838" xr:uid="{00000000-0005-0000-0000-0000D9C90000}"/>
    <cellStyle name="20% - Accent1 8 2 4 7 2" xfId="51839" xr:uid="{00000000-0005-0000-0000-0000DAC90000}"/>
    <cellStyle name="20% - Accent1 8 2 4 7 2 2" xfId="51840" xr:uid="{00000000-0005-0000-0000-0000DBC90000}"/>
    <cellStyle name="20% - Accent1 8 2 4 7 3" xfId="51841" xr:uid="{00000000-0005-0000-0000-0000DCC90000}"/>
    <cellStyle name="20% - Accent1 8 2 4 8" xfId="51842" xr:uid="{00000000-0005-0000-0000-0000DDC90000}"/>
    <cellStyle name="20% - Accent1 8 2 4 8 2" xfId="51843" xr:uid="{00000000-0005-0000-0000-0000DEC90000}"/>
    <cellStyle name="20% - Accent1 8 2 4 8 2 2" xfId="51844" xr:uid="{00000000-0005-0000-0000-0000DFC90000}"/>
    <cellStyle name="20% - Accent1 8 2 4 8 3" xfId="51845" xr:uid="{00000000-0005-0000-0000-0000E0C90000}"/>
    <cellStyle name="20% - Accent1 8 2 4 9" xfId="51846" xr:uid="{00000000-0005-0000-0000-0000E1C90000}"/>
    <cellStyle name="20% - Accent1 8 2 4 9 2" xfId="51847" xr:uid="{00000000-0005-0000-0000-0000E2C90000}"/>
    <cellStyle name="20% - Accent1 8 2 5" xfId="51848" xr:uid="{00000000-0005-0000-0000-0000E3C90000}"/>
    <cellStyle name="20% - Accent1 8 2 5 2" xfId="51849" xr:uid="{00000000-0005-0000-0000-0000E4C90000}"/>
    <cellStyle name="20% - Accent1 8 2 5 2 2" xfId="51850" xr:uid="{00000000-0005-0000-0000-0000E5C90000}"/>
    <cellStyle name="20% - Accent1 8 2 5 2 2 2" xfId="51851" xr:uid="{00000000-0005-0000-0000-0000E6C90000}"/>
    <cellStyle name="20% - Accent1 8 2 5 2 2 2 2" xfId="51852" xr:uid="{00000000-0005-0000-0000-0000E7C90000}"/>
    <cellStyle name="20% - Accent1 8 2 5 2 2 3" xfId="51853" xr:uid="{00000000-0005-0000-0000-0000E8C90000}"/>
    <cellStyle name="20% - Accent1 8 2 5 2 3" xfId="51854" xr:uid="{00000000-0005-0000-0000-0000E9C90000}"/>
    <cellStyle name="20% - Accent1 8 2 5 2 3 2" xfId="51855" xr:uid="{00000000-0005-0000-0000-0000EAC90000}"/>
    <cellStyle name="20% - Accent1 8 2 5 2 4" xfId="51856" xr:uid="{00000000-0005-0000-0000-0000EBC90000}"/>
    <cellStyle name="20% - Accent1 8 2 5 3" xfId="51857" xr:uid="{00000000-0005-0000-0000-0000ECC90000}"/>
    <cellStyle name="20% - Accent1 8 2 5 3 2" xfId="51858" xr:uid="{00000000-0005-0000-0000-0000EDC90000}"/>
    <cellStyle name="20% - Accent1 8 2 5 3 2 2" xfId="51859" xr:uid="{00000000-0005-0000-0000-0000EEC90000}"/>
    <cellStyle name="20% - Accent1 8 2 5 3 2 2 2" xfId="51860" xr:uid="{00000000-0005-0000-0000-0000EFC90000}"/>
    <cellStyle name="20% - Accent1 8 2 5 3 2 3" xfId="51861" xr:uid="{00000000-0005-0000-0000-0000F0C90000}"/>
    <cellStyle name="20% - Accent1 8 2 5 3 3" xfId="51862" xr:uid="{00000000-0005-0000-0000-0000F1C90000}"/>
    <cellStyle name="20% - Accent1 8 2 5 3 3 2" xfId="51863" xr:uid="{00000000-0005-0000-0000-0000F2C90000}"/>
    <cellStyle name="20% - Accent1 8 2 5 3 4" xfId="51864" xr:uid="{00000000-0005-0000-0000-0000F3C90000}"/>
    <cellStyle name="20% - Accent1 8 2 5 4" xfId="51865" xr:uid="{00000000-0005-0000-0000-0000F4C90000}"/>
    <cellStyle name="20% - Accent1 8 2 5 4 2" xfId="51866" xr:uid="{00000000-0005-0000-0000-0000F5C90000}"/>
    <cellStyle name="20% - Accent1 8 2 5 4 2 2" xfId="51867" xr:uid="{00000000-0005-0000-0000-0000F6C90000}"/>
    <cellStyle name="20% - Accent1 8 2 5 4 2 2 2" xfId="51868" xr:uid="{00000000-0005-0000-0000-0000F7C90000}"/>
    <cellStyle name="20% - Accent1 8 2 5 4 2 3" xfId="51869" xr:uid="{00000000-0005-0000-0000-0000F8C90000}"/>
    <cellStyle name="20% - Accent1 8 2 5 4 3" xfId="51870" xr:uid="{00000000-0005-0000-0000-0000F9C90000}"/>
    <cellStyle name="20% - Accent1 8 2 5 4 3 2" xfId="51871" xr:uid="{00000000-0005-0000-0000-0000FAC90000}"/>
    <cellStyle name="20% - Accent1 8 2 5 4 4" xfId="51872" xr:uid="{00000000-0005-0000-0000-0000FBC90000}"/>
    <cellStyle name="20% - Accent1 8 2 5 5" xfId="51873" xr:uid="{00000000-0005-0000-0000-0000FCC90000}"/>
    <cellStyle name="20% - Accent1 8 2 5 5 2" xfId="51874" xr:uid="{00000000-0005-0000-0000-0000FDC90000}"/>
    <cellStyle name="20% - Accent1 8 2 5 5 2 2" xfId="51875" xr:uid="{00000000-0005-0000-0000-0000FEC90000}"/>
    <cellStyle name="20% - Accent1 8 2 5 5 3" xfId="51876" xr:uid="{00000000-0005-0000-0000-0000FFC90000}"/>
    <cellStyle name="20% - Accent1 8 2 5 6" xfId="51877" xr:uid="{00000000-0005-0000-0000-000000CA0000}"/>
    <cellStyle name="20% - Accent1 8 2 5 6 2" xfId="51878" xr:uid="{00000000-0005-0000-0000-000001CA0000}"/>
    <cellStyle name="20% - Accent1 8 2 5 6 2 2" xfId="51879" xr:uid="{00000000-0005-0000-0000-000002CA0000}"/>
    <cellStyle name="20% - Accent1 8 2 5 6 3" xfId="51880" xr:uid="{00000000-0005-0000-0000-000003CA0000}"/>
    <cellStyle name="20% - Accent1 8 2 5 7" xfId="51881" xr:uid="{00000000-0005-0000-0000-000004CA0000}"/>
    <cellStyle name="20% - Accent1 8 2 5 7 2" xfId="51882" xr:uid="{00000000-0005-0000-0000-000005CA0000}"/>
    <cellStyle name="20% - Accent1 8 2 5 8" xfId="51883" xr:uid="{00000000-0005-0000-0000-000006CA0000}"/>
    <cellStyle name="20% - Accent1 8 2 5 8 2" xfId="51884" xr:uid="{00000000-0005-0000-0000-000007CA0000}"/>
    <cellStyle name="20% - Accent1 8 2 5 9" xfId="51885" xr:uid="{00000000-0005-0000-0000-000008CA0000}"/>
    <cellStyle name="20% - Accent1 8 2 6" xfId="51886" xr:uid="{00000000-0005-0000-0000-000009CA0000}"/>
    <cellStyle name="20% - Accent1 8 2 6 2" xfId="51887" xr:uid="{00000000-0005-0000-0000-00000ACA0000}"/>
    <cellStyle name="20% - Accent1 8 2 6 2 2" xfId="51888" xr:uid="{00000000-0005-0000-0000-00000BCA0000}"/>
    <cellStyle name="20% - Accent1 8 2 6 2 2 2" xfId="51889" xr:uid="{00000000-0005-0000-0000-00000CCA0000}"/>
    <cellStyle name="20% - Accent1 8 2 6 2 2 2 2" xfId="51890" xr:uid="{00000000-0005-0000-0000-00000DCA0000}"/>
    <cellStyle name="20% - Accent1 8 2 6 2 2 3" xfId="51891" xr:uid="{00000000-0005-0000-0000-00000ECA0000}"/>
    <cellStyle name="20% - Accent1 8 2 6 2 3" xfId="51892" xr:uid="{00000000-0005-0000-0000-00000FCA0000}"/>
    <cellStyle name="20% - Accent1 8 2 6 2 3 2" xfId="51893" xr:uid="{00000000-0005-0000-0000-000010CA0000}"/>
    <cellStyle name="20% - Accent1 8 2 6 2 4" xfId="51894" xr:uid="{00000000-0005-0000-0000-000011CA0000}"/>
    <cellStyle name="20% - Accent1 8 2 6 3" xfId="51895" xr:uid="{00000000-0005-0000-0000-000012CA0000}"/>
    <cellStyle name="20% - Accent1 8 2 6 3 2" xfId="51896" xr:uid="{00000000-0005-0000-0000-000013CA0000}"/>
    <cellStyle name="20% - Accent1 8 2 6 3 2 2" xfId="51897" xr:uid="{00000000-0005-0000-0000-000014CA0000}"/>
    <cellStyle name="20% - Accent1 8 2 6 3 2 2 2" xfId="51898" xr:uid="{00000000-0005-0000-0000-000015CA0000}"/>
    <cellStyle name="20% - Accent1 8 2 6 3 2 3" xfId="51899" xr:uid="{00000000-0005-0000-0000-000016CA0000}"/>
    <cellStyle name="20% - Accent1 8 2 6 3 3" xfId="51900" xr:uid="{00000000-0005-0000-0000-000017CA0000}"/>
    <cellStyle name="20% - Accent1 8 2 6 3 3 2" xfId="51901" xr:uid="{00000000-0005-0000-0000-000018CA0000}"/>
    <cellStyle name="20% - Accent1 8 2 6 3 4" xfId="51902" xr:uid="{00000000-0005-0000-0000-000019CA0000}"/>
    <cellStyle name="20% - Accent1 8 2 6 4" xfId="51903" xr:uid="{00000000-0005-0000-0000-00001ACA0000}"/>
    <cellStyle name="20% - Accent1 8 2 6 4 2" xfId="51904" xr:uid="{00000000-0005-0000-0000-00001BCA0000}"/>
    <cellStyle name="20% - Accent1 8 2 6 4 2 2" xfId="51905" xr:uid="{00000000-0005-0000-0000-00001CCA0000}"/>
    <cellStyle name="20% - Accent1 8 2 6 4 2 2 2" xfId="51906" xr:uid="{00000000-0005-0000-0000-00001DCA0000}"/>
    <cellStyle name="20% - Accent1 8 2 6 4 2 3" xfId="51907" xr:uid="{00000000-0005-0000-0000-00001ECA0000}"/>
    <cellStyle name="20% - Accent1 8 2 6 4 3" xfId="51908" xr:uid="{00000000-0005-0000-0000-00001FCA0000}"/>
    <cellStyle name="20% - Accent1 8 2 6 4 3 2" xfId="51909" xr:uid="{00000000-0005-0000-0000-000020CA0000}"/>
    <cellStyle name="20% - Accent1 8 2 6 4 4" xfId="51910" xr:uid="{00000000-0005-0000-0000-000021CA0000}"/>
    <cellStyle name="20% - Accent1 8 2 6 5" xfId="51911" xr:uid="{00000000-0005-0000-0000-000022CA0000}"/>
    <cellStyle name="20% - Accent1 8 2 6 5 2" xfId="51912" xr:uid="{00000000-0005-0000-0000-000023CA0000}"/>
    <cellStyle name="20% - Accent1 8 2 6 5 2 2" xfId="51913" xr:uid="{00000000-0005-0000-0000-000024CA0000}"/>
    <cellStyle name="20% - Accent1 8 2 6 5 3" xfId="51914" xr:uid="{00000000-0005-0000-0000-000025CA0000}"/>
    <cellStyle name="20% - Accent1 8 2 6 6" xfId="51915" xr:uid="{00000000-0005-0000-0000-000026CA0000}"/>
    <cellStyle name="20% - Accent1 8 2 6 6 2" xfId="51916" xr:uid="{00000000-0005-0000-0000-000027CA0000}"/>
    <cellStyle name="20% - Accent1 8 2 6 6 2 2" xfId="51917" xr:uid="{00000000-0005-0000-0000-000028CA0000}"/>
    <cellStyle name="20% - Accent1 8 2 6 6 3" xfId="51918" xr:uid="{00000000-0005-0000-0000-000029CA0000}"/>
    <cellStyle name="20% - Accent1 8 2 6 7" xfId="51919" xr:uid="{00000000-0005-0000-0000-00002ACA0000}"/>
    <cellStyle name="20% - Accent1 8 2 6 7 2" xfId="51920" xr:uid="{00000000-0005-0000-0000-00002BCA0000}"/>
    <cellStyle name="20% - Accent1 8 2 6 8" xfId="51921" xr:uid="{00000000-0005-0000-0000-00002CCA0000}"/>
    <cellStyle name="20% - Accent1 8 2 6 8 2" xfId="51922" xr:uid="{00000000-0005-0000-0000-00002DCA0000}"/>
    <cellStyle name="20% - Accent1 8 2 6 9" xfId="51923" xr:uid="{00000000-0005-0000-0000-00002ECA0000}"/>
    <cellStyle name="20% - Accent1 8 2 7" xfId="51924" xr:uid="{00000000-0005-0000-0000-00002FCA0000}"/>
    <cellStyle name="20% - Accent1 8 2 7 2" xfId="51925" xr:uid="{00000000-0005-0000-0000-000030CA0000}"/>
    <cellStyle name="20% - Accent1 8 2 7 2 2" xfId="51926" xr:uid="{00000000-0005-0000-0000-000031CA0000}"/>
    <cellStyle name="20% - Accent1 8 2 7 2 2 2" xfId="51927" xr:uid="{00000000-0005-0000-0000-000032CA0000}"/>
    <cellStyle name="20% - Accent1 8 2 7 2 3" xfId="51928" xr:uid="{00000000-0005-0000-0000-000033CA0000}"/>
    <cellStyle name="20% - Accent1 8 2 7 3" xfId="51929" xr:uid="{00000000-0005-0000-0000-000034CA0000}"/>
    <cellStyle name="20% - Accent1 8 2 7 3 2" xfId="51930" xr:uid="{00000000-0005-0000-0000-000035CA0000}"/>
    <cellStyle name="20% - Accent1 8 2 7 4" xfId="51931" xr:uid="{00000000-0005-0000-0000-000036CA0000}"/>
    <cellStyle name="20% - Accent1 8 2 8" xfId="51932" xr:uid="{00000000-0005-0000-0000-000037CA0000}"/>
    <cellStyle name="20% - Accent1 8 2 8 2" xfId="51933" xr:uid="{00000000-0005-0000-0000-000038CA0000}"/>
    <cellStyle name="20% - Accent1 8 2 8 2 2" xfId="51934" xr:uid="{00000000-0005-0000-0000-000039CA0000}"/>
    <cellStyle name="20% - Accent1 8 2 8 2 2 2" xfId="51935" xr:uid="{00000000-0005-0000-0000-00003ACA0000}"/>
    <cellStyle name="20% - Accent1 8 2 8 2 3" xfId="51936" xr:uid="{00000000-0005-0000-0000-00003BCA0000}"/>
    <cellStyle name="20% - Accent1 8 2 8 3" xfId="51937" xr:uid="{00000000-0005-0000-0000-00003CCA0000}"/>
    <cellStyle name="20% - Accent1 8 2 8 3 2" xfId="51938" xr:uid="{00000000-0005-0000-0000-00003DCA0000}"/>
    <cellStyle name="20% - Accent1 8 2 8 4" xfId="51939" xr:uid="{00000000-0005-0000-0000-00003ECA0000}"/>
    <cellStyle name="20% - Accent1 8 2 9" xfId="51940" xr:uid="{00000000-0005-0000-0000-00003FCA0000}"/>
    <cellStyle name="20% - Accent1 8 2 9 2" xfId="51941" xr:uid="{00000000-0005-0000-0000-000040CA0000}"/>
    <cellStyle name="20% - Accent1 8 2 9 2 2" xfId="51942" xr:uid="{00000000-0005-0000-0000-000041CA0000}"/>
    <cellStyle name="20% - Accent1 8 2 9 2 2 2" xfId="51943" xr:uid="{00000000-0005-0000-0000-000042CA0000}"/>
    <cellStyle name="20% - Accent1 8 2 9 2 3" xfId="51944" xr:uid="{00000000-0005-0000-0000-000043CA0000}"/>
    <cellStyle name="20% - Accent1 8 2 9 3" xfId="51945" xr:uid="{00000000-0005-0000-0000-000044CA0000}"/>
    <cellStyle name="20% - Accent1 8 2 9 3 2" xfId="51946" xr:uid="{00000000-0005-0000-0000-000045CA0000}"/>
    <cellStyle name="20% - Accent1 8 2 9 4" xfId="51947" xr:uid="{00000000-0005-0000-0000-000046CA0000}"/>
    <cellStyle name="20% - Accent1 8 3" xfId="51948" xr:uid="{00000000-0005-0000-0000-000047CA0000}"/>
    <cellStyle name="20% - Accent1 8 3 10" xfId="51949" xr:uid="{00000000-0005-0000-0000-000048CA0000}"/>
    <cellStyle name="20% - Accent1 8 3 10 2" xfId="51950" xr:uid="{00000000-0005-0000-0000-000049CA0000}"/>
    <cellStyle name="20% - Accent1 8 3 11" xfId="51951" xr:uid="{00000000-0005-0000-0000-00004ACA0000}"/>
    <cellStyle name="20% - Accent1 8 3 2" xfId="51952" xr:uid="{00000000-0005-0000-0000-00004BCA0000}"/>
    <cellStyle name="20% - Accent1 8 3 2 2" xfId="51953" xr:uid="{00000000-0005-0000-0000-00004CCA0000}"/>
    <cellStyle name="20% - Accent1 8 3 2 2 2" xfId="51954" xr:uid="{00000000-0005-0000-0000-00004DCA0000}"/>
    <cellStyle name="20% - Accent1 8 3 2 2 2 2" xfId="51955" xr:uid="{00000000-0005-0000-0000-00004ECA0000}"/>
    <cellStyle name="20% - Accent1 8 3 2 2 2 2 2" xfId="51956" xr:uid="{00000000-0005-0000-0000-00004FCA0000}"/>
    <cellStyle name="20% - Accent1 8 3 2 2 2 3" xfId="51957" xr:uid="{00000000-0005-0000-0000-000050CA0000}"/>
    <cellStyle name="20% - Accent1 8 3 2 2 3" xfId="51958" xr:uid="{00000000-0005-0000-0000-000051CA0000}"/>
    <cellStyle name="20% - Accent1 8 3 2 2 3 2" xfId="51959" xr:uid="{00000000-0005-0000-0000-000052CA0000}"/>
    <cellStyle name="20% - Accent1 8 3 2 2 4" xfId="51960" xr:uid="{00000000-0005-0000-0000-000053CA0000}"/>
    <cellStyle name="20% - Accent1 8 3 2 3" xfId="51961" xr:uid="{00000000-0005-0000-0000-000054CA0000}"/>
    <cellStyle name="20% - Accent1 8 3 2 3 2" xfId="51962" xr:uid="{00000000-0005-0000-0000-000055CA0000}"/>
    <cellStyle name="20% - Accent1 8 3 2 3 2 2" xfId="51963" xr:uid="{00000000-0005-0000-0000-000056CA0000}"/>
    <cellStyle name="20% - Accent1 8 3 2 3 2 2 2" xfId="51964" xr:uid="{00000000-0005-0000-0000-000057CA0000}"/>
    <cellStyle name="20% - Accent1 8 3 2 3 2 3" xfId="51965" xr:uid="{00000000-0005-0000-0000-000058CA0000}"/>
    <cellStyle name="20% - Accent1 8 3 2 3 3" xfId="51966" xr:uid="{00000000-0005-0000-0000-000059CA0000}"/>
    <cellStyle name="20% - Accent1 8 3 2 3 3 2" xfId="51967" xr:uid="{00000000-0005-0000-0000-00005ACA0000}"/>
    <cellStyle name="20% - Accent1 8 3 2 3 4" xfId="51968" xr:uid="{00000000-0005-0000-0000-00005BCA0000}"/>
    <cellStyle name="20% - Accent1 8 3 2 4" xfId="51969" xr:uid="{00000000-0005-0000-0000-00005CCA0000}"/>
    <cellStyle name="20% - Accent1 8 3 2 4 2" xfId="51970" xr:uid="{00000000-0005-0000-0000-00005DCA0000}"/>
    <cellStyle name="20% - Accent1 8 3 2 4 2 2" xfId="51971" xr:uid="{00000000-0005-0000-0000-00005ECA0000}"/>
    <cellStyle name="20% - Accent1 8 3 2 4 2 2 2" xfId="51972" xr:uid="{00000000-0005-0000-0000-00005FCA0000}"/>
    <cellStyle name="20% - Accent1 8 3 2 4 2 3" xfId="51973" xr:uid="{00000000-0005-0000-0000-000060CA0000}"/>
    <cellStyle name="20% - Accent1 8 3 2 4 3" xfId="51974" xr:uid="{00000000-0005-0000-0000-000061CA0000}"/>
    <cellStyle name="20% - Accent1 8 3 2 4 3 2" xfId="51975" xr:uid="{00000000-0005-0000-0000-000062CA0000}"/>
    <cellStyle name="20% - Accent1 8 3 2 4 4" xfId="51976" xr:uid="{00000000-0005-0000-0000-000063CA0000}"/>
    <cellStyle name="20% - Accent1 8 3 2 5" xfId="51977" xr:uid="{00000000-0005-0000-0000-000064CA0000}"/>
    <cellStyle name="20% - Accent1 8 3 2 5 2" xfId="51978" xr:uid="{00000000-0005-0000-0000-000065CA0000}"/>
    <cellStyle name="20% - Accent1 8 3 2 5 2 2" xfId="51979" xr:uid="{00000000-0005-0000-0000-000066CA0000}"/>
    <cellStyle name="20% - Accent1 8 3 2 5 3" xfId="51980" xr:uid="{00000000-0005-0000-0000-000067CA0000}"/>
    <cellStyle name="20% - Accent1 8 3 2 6" xfId="51981" xr:uid="{00000000-0005-0000-0000-000068CA0000}"/>
    <cellStyle name="20% - Accent1 8 3 2 6 2" xfId="51982" xr:uid="{00000000-0005-0000-0000-000069CA0000}"/>
    <cellStyle name="20% - Accent1 8 3 2 6 2 2" xfId="51983" xr:uid="{00000000-0005-0000-0000-00006ACA0000}"/>
    <cellStyle name="20% - Accent1 8 3 2 6 3" xfId="51984" xr:uid="{00000000-0005-0000-0000-00006BCA0000}"/>
    <cellStyle name="20% - Accent1 8 3 2 7" xfId="51985" xr:uid="{00000000-0005-0000-0000-00006CCA0000}"/>
    <cellStyle name="20% - Accent1 8 3 2 7 2" xfId="51986" xr:uid="{00000000-0005-0000-0000-00006DCA0000}"/>
    <cellStyle name="20% - Accent1 8 3 2 8" xfId="51987" xr:uid="{00000000-0005-0000-0000-00006ECA0000}"/>
    <cellStyle name="20% - Accent1 8 3 2 8 2" xfId="51988" xr:uid="{00000000-0005-0000-0000-00006FCA0000}"/>
    <cellStyle name="20% - Accent1 8 3 2 9" xfId="51989" xr:uid="{00000000-0005-0000-0000-000070CA0000}"/>
    <cellStyle name="20% - Accent1 8 3 3" xfId="51990" xr:uid="{00000000-0005-0000-0000-000071CA0000}"/>
    <cellStyle name="20% - Accent1 8 3 3 2" xfId="51991" xr:uid="{00000000-0005-0000-0000-000072CA0000}"/>
    <cellStyle name="20% - Accent1 8 3 3 2 2" xfId="51992" xr:uid="{00000000-0005-0000-0000-000073CA0000}"/>
    <cellStyle name="20% - Accent1 8 3 3 2 2 2" xfId="51993" xr:uid="{00000000-0005-0000-0000-000074CA0000}"/>
    <cellStyle name="20% - Accent1 8 3 3 2 2 2 2" xfId="51994" xr:uid="{00000000-0005-0000-0000-000075CA0000}"/>
    <cellStyle name="20% - Accent1 8 3 3 2 2 3" xfId="51995" xr:uid="{00000000-0005-0000-0000-000076CA0000}"/>
    <cellStyle name="20% - Accent1 8 3 3 2 3" xfId="51996" xr:uid="{00000000-0005-0000-0000-000077CA0000}"/>
    <cellStyle name="20% - Accent1 8 3 3 2 3 2" xfId="51997" xr:uid="{00000000-0005-0000-0000-000078CA0000}"/>
    <cellStyle name="20% - Accent1 8 3 3 2 4" xfId="51998" xr:uid="{00000000-0005-0000-0000-000079CA0000}"/>
    <cellStyle name="20% - Accent1 8 3 3 3" xfId="51999" xr:uid="{00000000-0005-0000-0000-00007ACA0000}"/>
    <cellStyle name="20% - Accent1 8 3 3 3 2" xfId="52000" xr:uid="{00000000-0005-0000-0000-00007BCA0000}"/>
    <cellStyle name="20% - Accent1 8 3 3 3 2 2" xfId="52001" xr:uid="{00000000-0005-0000-0000-00007CCA0000}"/>
    <cellStyle name="20% - Accent1 8 3 3 3 2 2 2" xfId="52002" xr:uid="{00000000-0005-0000-0000-00007DCA0000}"/>
    <cellStyle name="20% - Accent1 8 3 3 3 2 3" xfId="52003" xr:uid="{00000000-0005-0000-0000-00007ECA0000}"/>
    <cellStyle name="20% - Accent1 8 3 3 3 3" xfId="52004" xr:uid="{00000000-0005-0000-0000-00007FCA0000}"/>
    <cellStyle name="20% - Accent1 8 3 3 3 3 2" xfId="52005" xr:uid="{00000000-0005-0000-0000-000080CA0000}"/>
    <cellStyle name="20% - Accent1 8 3 3 3 4" xfId="52006" xr:uid="{00000000-0005-0000-0000-000081CA0000}"/>
    <cellStyle name="20% - Accent1 8 3 3 4" xfId="52007" xr:uid="{00000000-0005-0000-0000-000082CA0000}"/>
    <cellStyle name="20% - Accent1 8 3 3 4 2" xfId="52008" xr:uid="{00000000-0005-0000-0000-000083CA0000}"/>
    <cellStyle name="20% - Accent1 8 3 3 4 2 2" xfId="52009" xr:uid="{00000000-0005-0000-0000-000084CA0000}"/>
    <cellStyle name="20% - Accent1 8 3 3 4 2 2 2" xfId="52010" xr:uid="{00000000-0005-0000-0000-000085CA0000}"/>
    <cellStyle name="20% - Accent1 8 3 3 4 2 3" xfId="52011" xr:uid="{00000000-0005-0000-0000-000086CA0000}"/>
    <cellStyle name="20% - Accent1 8 3 3 4 3" xfId="52012" xr:uid="{00000000-0005-0000-0000-000087CA0000}"/>
    <cellStyle name="20% - Accent1 8 3 3 4 3 2" xfId="52013" xr:uid="{00000000-0005-0000-0000-000088CA0000}"/>
    <cellStyle name="20% - Accent1 8 3 3 4 4" xfId="52014" xr:uid="{00000000-0005-0000-0000-000089CA0000}"/>
    <cellStyle name="20% - Accent1 8 3 3 5" xfId="52015" xr:uid="{00000000-0005-0000-0000-00008ACA0000}"/>
    <cellStyle name="20% - Accent1 8 3 3 5 2" xfId="52016" xr:uid="{00000000-0005-0000-0000-00008BCA0000}"/>
    <cellStyle name="20% - Accent1 8 3 3 5 2 2" xfId="52017" xr:uid="{00000000-0005-0000-0000-00008CCA0000}"/>
    <cellStyle name="20% - Accent1 8 3 3 5 3" xfId="52018" xr:uid="{00000000-0005-0000-0000-00008DCA0000}"/>
    <cellStyle name="20% - Accent1 8 3 3 6" xfId="52019" xr:uid="{00000000-0005-0000-0000-00008ECA0000}"/>
    <cellStyle name="20% - Accent1 8 3 3 6 2" xfId="52020" xr:uid="{00000000-0005-0000-0000-00008FCA0000}"/>
    <cellStyle name="20% - Accent1 8 3 3 6 2 2" xfId="52021" xr:uid="{00000000-0005-0000-0000-000090CA0000}"/>
    <cellStyle name="20% - Accent1 8 3 3 6 3" xfId="52022" xr:uid="{00000000-0005-0000-0000-000091CA0000}"/>
    <cellStyle name="20% - Accent1 8 3 3 7" xfId="52023" xr:uid="{00000000-0005-0000-0000-000092CA0000}"/>
    <cellStyle name="20% - Accent1 8 3 3 7 2" xfId="52024" xr:uid="{00000000-0005-0000-0000-000093CA0000}"/>
    <cellStyle name="20% - Accent1 8 3 3 8" xfId="52025" xr:uid="{00000000-0005-0000-0000-000094CA0000}"/>
    <cellStyle name="20% - Accent1 8 3 3 8 2" xfId="52026" xr:uid="{00000000-0005-0000-0000-000095CA0000}"/>
    <cellStyle name="20% - Accent1 8 3 3 9" xfId="52027" xr:uid="{00000000-0005-0000-0000-000096CA0000}"/>
    <cellStyle name="20% - Accent1 8 3 4" xfId="52028" xr:uid="{00000000-0005-0000-0000-000097CA0000}"/>
    <cellStyle name="20% - Accent1 8 3 4 2" xfId="52029" xr:uid="{00000000-0005-0000-0000-000098CA0000}"/>
    <cellStyle name="20% - Accent1 8 3 4 2 2" xfId="52030" xr:uid="{00000000-0005-0000-0000-000099CA0000}"/>
    <cellStyle name="20% - Accent1 8 3 4 2 2 2" xfId="52031" xr:uid="{00000000-0005-0000-0000-00009ACA0000}"/>
    <cellStyle name="20% - Accent1 8 3 4 2 3" xfId="52032" xr:uid="{00000000-0005-0000-0000-00009BCA0000}"/>
    <cellStyle name="20% - Accent1 8 3 4 3" xfId="52033" xr:uid="{00000000-0005-0000-0000-00009CCA0000}"/>
    <cellStyle name="20% - Accent1 8 3 4 3 2" xfId="52034" xr:uid="{00000000-0005-0000-0000-00009DCA0000}"/>
    <cellStyle name="20% - Accent1 8 3 4 4" xfId="52035" xr:uid="{00000000-0005-0000-0000-00009ECA0000}"/>
    <cellStyle name="20% - Accent1 8 3 5" xfId="52036" xr:uid="{00000000-0005-0000-0000-00009FCA0000}"/>
    <cellStyle name="20% - Accent1 8 3 5 2" xfId="52037" xr:uid="{00000000-0005-0000-0000-0000A0CA0000}"/>
    <cellStyle name="20% - Accent1 8 3 5 2 2" xfId="52038" xr:uid="{00000000-0005-0000-0000-0000A1CA0000}"/>
    <cellStyle name="20% - Accent1 8 3 5 2 2 2" xfId="52039" xr:uid="{00000000-0005-0000-0000-0000A2CA0000}"/>
    <cellStyle name="20% - Accent1 8 3 5 2 3" xfId="52040" xr:uid="{00000000-0005-0000-0000-0000A3CA0000}"/>
    <cellStyle name="20% - Accent1 8 3 5 3" xfId="52041" xr:uid="{00000000-0005-0000-0000-0000A4CA0000}"/>
    <cellStyle name="20% - Accent1 8 3 5 3 2" xfId="52042" xr:uid="{00000000-0005-0000-0000-0000A5CA0000}"/>
    <cellStyle name="20% - Accent1 8 3 5 4" xfId="52043" xr:uid="{00000000-0005-0000-0000-0000A6CA0000}"/>
    <cellStyle name="20% - Accent1 8 3 6" xfId="52044" xr:uid="{00000000-0005-0000-0000-0000A7CA0000}"/>
    <cellStyle name="20% - Accent1 8 3 6 2" xfId="52045" xr:uid="{00000000-0005-0000-0000-0000A8CA0000}"/>
    <cellStyle name="20% - Accent1 8 3 6 2 2" xfId="52046" xr:uid="{00000000-0005-0000-0000-0000A9CA0000}"/>
    <cellStyle name="20% - Accent1 8 3 6 2 2 2" xfId="52047" xr:uid="{00000000-0005-0000-0000-0000AACA0000}"/>
    <cellStyle name="20% - Accent1 8 3 6 2 3" xfId="52048" xr:uid="{00000000-0005-0000-0000-0000ABCA0000}"/>
    <cellStyle name="20% - Accent1 8 3 6 3" xfId="52049" xr:uid="{00000000-0005-0000-0000-0000ACCA0000}"/>
    <cellStyle name="20% - Accent1 8 3 6 3 2" xfId="52050" xr:uid="{00000000-0005-0000-0000-0000ADCA0000}"/>
    <cellStyle name="20% - Accent1 8 3 6 4" xfId="52051" xr:uid="{00000000-0005-0000-0000-0000AECA0000}"/>
    <cellStyle name="20% - Accent1 8 3 7" xfId="52052" xr:uid="{00000000-0005-0000-0000-0000AFCA0000}"/>
    <cellStyle name="20% - Accent1 8 3 7 2" xfId="52053" xr:uid="{00000000-0005-0000-0000-0000B0CA0000}"/>
    <cellStyle name="20% - Accent1 8 3 7 2 2" xfId="52054" xr:uid="{00000000-0005-0000-0000-0000B1CA0000}"/>
    <cellStyle name="20% - Accent1 8 3 7 3" xfId="52055" xr:uid="{00000000-0005-0000-0000-0000B2CA0000}"/>
    <cellStyle name="20% - Accent1 8 3 8" xfId="52056" xr:uid="{00000000-0005-0000-0000-0000B3CA0000}"/>
    <cellStyle name="20% - Accent1 8 3 8 2" xfId="52057" xr:uid="{00000000-0005-0000-0000-0000B4CA0000}"/>
    <cellStyle name="20% - Accent1 8 3 8 2 2" xfId="52058" xr:uid="{00000000-0005-0000-0000-0000B5CA0000}"/>
    <cellStyle name="20% - Accent1 8 3 8 3" xfId="52059" xr:uid="{00000000-0005-0000-0000-0000B6CA0000}"/>
    <cellStyle name="20% - Accent1 8 3 9" xfId="52060" xr:uid="{00000000-0005-0000-0000-0000B7CA0000}"/>
    <cellStyle name="20% - Accent1 8 3 9 2" xfId="52061" xr:uid="{00000000-0005-0000-0000-0000B8CA0000}"/>
    <cellStyle name="20% - Accent1 8 4" xfId="52062" xr:uid="{00000000-0005-0000-0000-0000B9CA0000}"/>
    <cellStyle name="20% - Accent1 8 4 10" xfId="52063" xr:uid="{00000000-0005-0000-0000-0000BACA0000}"/>
    <cellStyle name="20% - Accent1 8 4 10 2" xfId="52064" xr:uid="{00000000-0005-0000-0000-0000BBCA0000}"/>
    <cellStyle name="20% - Accent1 8 4 11" xfId="52065" xr:uid="{00000000-0005-0000-0000-0000BCCA0000}"/>
    <cellStyle name="20% - Accent1 8 4 2" xfId="52066" xr:uid="{00000000-0005-0000-0000-0000BDCA0000}"/>
    <cellStyle name="20% - Accent1 8 4 2 2" xfId="52067" xr:uid="{00000000-0005-0000-0000-0000BECA0000}"/>
    <cellStyle name="20% - Accent1 8 4 2 2 2" xfId="52068" xr:uid="{00000000-0005-0000-0000-0000BFCA0000}"/>
    <cellStyle name="20% - Accent1 8 4 2 2 2 2" xfId="52069" xr:uid="{00000000-0005-0000-0000-0000C0CA0000}"/>
    <cellStyle name="20% - Accent1 8 4 2 2 2 2 2" xfId="52070" xr:uid="{00000000-0005-0000-0000-0000C1CA0000}"/>
    <cellStyle name="20% - Accent1 8 4 2 2 2 3" xfId="52071" xr:uid="{00000000-0005-0000-0000-0000C2CA0000}"/>
    <cellStyle name="20% - Accent1 8 4 2 2 3" xfId="52072" xr:uid="{00000000-0005-0000-0000-0000C3CA0000}"/>
    <cellStyle name="20% - Accent1 8 4 2 2 3 2" xfId="52073" xr:uid="{00000000-0005-0000-0000-0000C4CA0000}"/>
    <cellStyle name="20% - Accent1 8 4 2 2 4" xfId="52074" xr:uid="{00000000-0005-0000-0000-0000C5CA0000}"/>
    <cellStyle name="20% - Accent1 8 4 2 3" xfId="52075" xr:uid="{00000000-0005-0000-0000-0000C6CA0000}"/>
    <cellStyle name="20% - Accent1 8 4 2 3 2" xfId="52076" xr:uid="{00000000-0005-0000-0000-0000C7CA0000}"/>
    <cellStyle name="20% - Accent1 8 4 2 3 2 2" xfId="52077" xr:uid="{00000000-0005-0000-0000-0000C8CA0000}"/>
    <cellStyle name="20% - Accent1 8 4 2 3 2 2 2" xfId="52078" xr:uid="{00000000-0005-0000-0000-0000C9CA0000}"/>
    <cellStyle name="20% - Accent1 8 4 2 3 2 3" xfId="52079" xr:uid="{00000000-0005-0000-0000-0000CACA0000}"/>
    <cellStyle name="20% - Accent1 8 4 2 3 3" xfId="52080" xr:uid="{00000000-0005-0000-0000-0000CBCA0000}"/>
    <cellStyle name="20% - Accent1 8 4 2 3 3 2" xfId="52081" xr:uid="{00000000-0005-0000-0000-0000CCCA0000}"/>
    <cellStyle name="20% - Accent1 8 4 2 3 4" xfId="52082" xr:uid="{00000000-0005-0000-0000-0000CDCA0000}"/>
    <cellStyle name="20% - Accent1 8 4 2 4" xfId="52083" xr:uid="{00000000-0005-0000-0000-0000CECA0000}"/>
    <cellStyle name="20% - Accent1 8 4 2 4 2" xfId="52084" xr:uid="{00000000-0005-0000-0000-0000CFCA0000}"/>
    <cellStyle name="20% - Accent1 8 4 2 4 2 2" xfId="52085" xr:uid="{00000000-0005-0000-0000-0000D0CA0000}"/>
    <cellStyle name="20% - Accent1 8 4 2 4 2 2 2" xfId="52086" xr:uid="{00000000-0005-0000-0000-0000D1CA0000}"/>
    <cellStyle name="20% - Accent1 8 4 2 4 2 3" xfId="52087" xr:uid="{00000000-0005-0000-0000-0000D2CA0000}"/>
    <cellStyle name="20% - Accent1 8 4 2 4 3" xfId="52088" xr:uid="{00000000-0005-0000-0000-0000D3CA0000}"/>
    <cellStyle name="20% - Accent1 8 4 2 4 3 2" xfId="52089" xr:uid="{00000000-0005-0000-0000-0000D4CA0000}"/>
    <cellStyle name="20% - Accent1 8 4 2 4 4" xfId="52090" xr:uid="{00000000-0005-0000-0000-0000D5CA0000}"/>
    <cellStyle name="20% - Accent1 8 4 2 5" xfId="52091" xr:uid="{00000000-0005-0000-0000-0000D6CA0000}"/>
    <cellStyle name="20% - Accent1 8 4 2 5 2" xfId="52092" xr:uid="{00000000-0005-0000-0000-0000D7CA0000}"/>
    <cellStyle name="20% - Accent1 8 4 2 5 2 2" xfId="52093" xr:uid="{00000000-0005-0000-0000-0000D8CA0000}"/>
    <cellStyle name="20% - Accent1 8 4 2 5 3" xfId="52094" xr:uid="{00000000-0005-0000-0000-0000D9CA0000}"/>
    <cellStyle name="20% - Accent1 8 4 2 6" xfId="52095" xr:uid="{00000000-0005-0000-0000-0000DACA0000}"/>
    <cellStyle name="20% - Accent1 8 4 2 6 2" xfId="52096" xr:uid="{00000000-0005-0000-0000-0000DBCA0000}"/>
    <cellStyle name="20% - Accent1 8 4 2 6 2 2" xfId="52097" xr:uid="{00000000-0005-0000-0000-0000DCCA0000}"/>
    <cellStyle name="20% - Accent1 8 4 2 6 3" xfId="52098" xr:uid="{00000000-0005-0000-0000-0000DDCA0000}"/>
    <cellStyle name="20% - Accent1 8 4 2 7" xfId="52099" xr:uid="{00000000-0005-0000-0000-0000DECA0000}"/>
    <cellStyle name="20% - Accent1 8 4 2 7 2" xfId="52100" xr:uid="{00000000-0005-0000-0000-0000DFCA0000}"/>
    <cellStyle name="20% - Accent1 8 4 2 8" xfId="52101" xr:uid="{00000000-0005-0000-0000-0000E0CA0000}"/>
    <cellStyle name="20% - Accent1 8 4 2 8 2" xfId="52102" xr:uid="{00000000-0005-0000-0000-0000E1CA0000}"/>
    <cellStyle name="20% - Accent1 8 4 2 9" xfId="52103" xr:uid="{00000000-0005-0000-0000-0000E2CA0000}"/>
    <cellStyle name="20% - Accent1 8 4 3" xfId="52104" xr:uid="{00000000-0005-0000-0000-0000E3CA0000}"/>
    <cellStyle name="20% - Accent1 8 4 3 2" xfId="52105" xr:uid="{00000000-0005-0000-0000-0000E4CA0000}"/>
    <cellStyle name="20% - Accent1 8 4 3 2 2" xfId="52106" xr:uid="{00000000-0005-0000-0000-0000E5CA0000}"/>
    <cellStyle name="20% - Accent1 8 4 3 2 2 2" xfId="52107" xr:uid="{00000000-0005-0000-0000-0000E6CA0000}"/>
    <cellStyle name="20% - Accent1 8 4 3 2 2 2 2" xfId="52108" xr:uid="{00000000-0005-0000-0000-0000E7CA0000}"/>
    <cellStyle name="20% - Accent1 8 4 3 2 2 3" xfId="52109" xr:uid="{00000000-0005-0000-0000-0000E8CA0000}"/>
    <cellStyle name="20% - Accent1 8 4 3 2 3" xfId="52110" xr:uid="{00000000-0005-0000-0000-0000E9CA0000}"/>
    <cellStyle name="20% - Accent1 8 4 3 2 3 2" xfId="52111" xr:uid="{00000000-0005-0000-0000-0000EACA0000}"/>
    <cellStyle name="20% - Accent1 8 4 3 2 4" xfId="52112" xr:uid="{00000000-0005-0000-0000-0000EBCA0000}"/>
    <cellStyle name="20% - Accent1 8 4 3 3" xfId="52113" xr:uid="{00000000-0005-0000-0000-0000ECCA0000}"/>
    <cellStyle name="20% - Accent1 8 4 3 3 2" xfId="52114" xr:uid="{00000000-0005-0000-0000-0000EDCA0000}"/>
    <cellStyle name="20% - Accent1 8 4 3 3 2 2" xfId="52115" xr:uid="{00000000-0005-0000-0000-0000EECA0000}"/>
    <cellStyle name="20% - Accent1 8 4 3 3 2 2 2" xfId="52116" xr:uid="{00000000-0005-0000-0000-0000EFCA0000}"/>
    <cellStyle name="20% - Accent1 8 4 3 3 2 3" xfId="52117" xr:uid="{00000000-0005-0000-0000-0000F0CA0000}"/>
    <cellStyle name="20% - Accent1 8 4 3 3 3" xfId="52118" xr:uid="{00000000-0005-0000-0000-0000F1CA0000}"/>
    <cellStyle name="20% - Accent1 8 4 3 3 3 2" xfId="52119" xr:uid="{00000000-0005-0000-0000-0000F2CA0000}"/>
    <cellStyle name="20% - Accent1 8 4 3 3 4" xfId="52120" xr:uid="{00000000-0005-0000-0000-0000F3CA0000}"/>
    <cellStyle name="20% - Accent1 8 4 3 4" xfId="52121" xr:uid="{00000000-0005-0000-0000-0000F4CA0000}"/>
    <cellStyle name="20% - Accent1 8 4 3 4 2" xfId="52122" xr:uid="{00000000-0005-0000-0000-0000F5CA0000}"/>
    <cellStyle name="20% - Accent1 8 4 3 4 2 2" xfId="52123" xr:uid="{00000000-0005-0000-0000-0000F6CA0000}"/>
    <cellStyle name="20% - Accent1 8 4 3 4 2 2 2" xfId="52124" xr:uid="{00000000-0005-0000-0000-0000F7CA0000}"/>
    <cellStyle name="20% - Accent1 8 4 3 4 2 3" xfId="52125" xr:uid="{00000000-0005-0000-0000-0000F8CA0000}"/>
    <cellStyle name="20% - Accent1 8 4 3 4 3" xfId="52126" xr:uid="{00000000-0005-0000-0000-0000F9CA0000}"/>
    <cellStyle name="20% - Accent1 8 4 3 4 3 2" xfId="52127" xr:uid="{00000000-0005-0000-0000-0000FACA0000}"/>
    <cellStyle name="20% - Accent1 8 4 3 4 4" xfId="52128" xr:uid="{00000000-0005-0000-0000-0000FBCA0000}"/>
    <cellStyle name="20% - Accent1 8 4 3 5" xfId="52129" xr:uid="{00000000-0005-0000-0000-0000FCCA0000}"/>
    <cellStyle name="20% - Accent1 8 4 3 5 2" xfId="52130" xr:uid="{00000000-0005-0000-0000-0000FDCA0000}"/>
    <cellStyle name="20% - Accent1 8 4 3 5 2 2" xfId="52131" xr:uid="{00000000-0005-0000-0000-0000FECA0000}"/>
    <cellStyle name="20% - Accent1 8 4 3 5 3" xfId="52132" xr:uid="{00000000-0005-0000-0000-0000FFCA0000}"/>
    <cellStyle name="20% - Accent1 8 4 3 6" xfId="52133" xr:uid="{00000000-0005-0000-0000-000000CB0000}"/>
    <cellStyle name="20% - Accent1 8 4 3 6 2" xfId="52134" xr:uid="{00000000-0005-0000-0000-000001CB0000}"/>
    <cellStyle name="20% - Accent1 8 4 3 6 2 2" xfId="52135" xr:uid="{00000000-0005-0000-0000-000002CB0000}"/>
    <cellStyle name="20% - Accent1 8 4 3 6 3" xfId="52136" xr:uid="{00000000-0005-0000-0000-000003CB0000}"/>
    <cellStyle name="20% - Accent1 8 4 3 7" xfId="52137" xr:uid="{00000000-0005-0000-0000-000004CB0000}"/>
    <cellStyle name="20% - Accent1 8 4 3 7 2" xfId="52138" xr:uid="{00000000-0005-0000-0000-000005CB0000}"/>
    <cellStyle name="20% - Accent1 8 4 3 8" xfId="52139" xr:uid="{00000000-0005-0000-0000-000006CB0000}"/>
    <cellStyle name="20% - Accent1 8 4 3 8 2" xfId="52140" xr:uid="{00000000-0005-0000-0000-000007CB0000}"/>
    <cellStyle name="20% - Accent1 8 4 3 9" xfId="52141" xr:uid="{00000000-0005-0000-0000-000008CB0000}"/>
    <cellStyle name="20% - Accent1 8 4 4" xfId="52142" xr:uid="{00000000-0005-0000-0000-000009CB0000}"/>
    <cellStyle name="20% - Accent1 8 4 4 2" xfId="52143" xr:uid="{00000000-0005-0000-0000-00000ACB0000}"/>
    <cellStyle name="20% - Accent1 8 4 4 2 2" xfId="52144" xr:uid="{00000000-0005-0000-0000-00000BCB0000}"/>
    <cellStyle name="20% - Accent1 8 4 4 2 2 2" xfId="52145" xr:uid="{00000000-0005-0000-0000-00000CCB0000}"/>
    <cellStyle name="20% - Accent1 8 4 4 2 3" xfId="52146" xr:uid="{00000000-0005-0000-0000-00000DCB0000}"/>
    <cellStyle name="20% - Accent1 8 4 4 3" xfId="52147" xr:uid="{00000000-0005-0000-0000-00000ECB0000}"/>
    <cellStyle name="20% - Accent1 8 4 4 3 2" xfId="52148" xr:uid="{00000000-0005-0000-0000-00000FCB0000}"/>
    <cellStyle name="20% - Accent1 8 4 4 4" xfId="52149" xr:uid="{00000000-0005-0000-0000-000010CB0000}"/>
    <cellStyle name="20% - Accent1 8 4 5" xfId="52150" xr:uid="{00000000-0005-0000-0000-000011CB0000}"/>
    <cellStyle name="20% - Accent1 8 4 5 2" xfId="52151" xr:uid="{00000000-0005-0000-0000-000012CB0000}"/>
    <cellStyle name="20% - Accent1 8 4 5 2 2" xfId="52152" xr:uid="{00000000-0005-0000-0000-000013CB0000}"/>
    <cellStyle name="20% - Accent1 8 4 5 2 2 2" xfId="52153" xr:uid="{00000000-0005-0000-0000-000014CB0000}"/>
    <cellStyle name="20% - Accent1 8 4 5 2 3" xfId="52154" xr:uid="{00000000-0005-0000-0000-000015CB0000}"/>
    <cellStyle name="20% - Accent1 8 4 5 3" xfId="52155" xr:uid="{00000000-0005-0000-0000-000016CB0000}"/>
    <cellStyle name="20% - Accent1 8 4 5 3 2" xfId="52156" xr:uid="{00000000-0005-0000-0000-000017CB0000}"/>
    <cellStyle name="20% - Accent1 8 4 5 4" xfId="52157" xr:uid="{00000000-0005-0000-0000-000018CB0000}"/>
    <cellStyle name="20% - Accent1 8 4 6" xfId="52158" xr:uid="{00000000-0005-0000-0000-000019CB0000}"/>
    <cellStyle name="20% - Accent1 8 4 6 2" xfId="52159" xr:uid="{00000000-0005-0000-0000-00001ACB0000}"/>
    <cellStyle name="20% - Accent1 8 4 6 2 2" xfId="52160" xr:uid="{00000000-0005-0000-0000-00001BCB0000}"/>
    <cellStyle name="20% - Accent1 8 4 6 2 2 2" xfId="52161" xr:uid="{00000000-0005-0000-0000-00001CCB0000}"/>
    <cellStyle name="20% - Accent1 8 4 6 2 3" xfId="52162" xr:uid="{00000000-0005-0000-0000-00001DCB0000}"/>
    <cellStyle name="20% - Accent1 8 4 6 3" xfId="52163" xr:uid="{00000000-0005-0000-0000-00001ECB0000}"/>
    <cellStyle name="20% - Accent1 8 4 6 3 2" xfId="52164" xr:uid="{00000000-0005-0000-0000-00001FCB0000}"/>
    <cellStyle name="20% - Accent1 8 4 6 4" xfId="52165" xr:uid="{00000000-0005-0000-0000-000020CB0000}"/>
    <cellStyle name="20% - Accent1 8 4 7" xfId="52166" xr:uid="{00000000-0005-0000-0000-000021CB0000}"/>
    <cellStyle name="20% - Accent1 8 4 7 2" xfId="52167" xr:uid="{00000000-0005-0000-0000-000022CB0000}"/>
    <cellStyle name="20% - Accent1 8 4 7 2 2" xfId="52168" xr:uid="{00000000-0005-0000-0000-000023CB0000}"/>
    <cellStyle name="20% - Accent1 8 4 7 3" xfId="52169" xr:uid="{00000000-0005-0000-0000-000024CB0000}"/>
    <cellStyle name="20% - Accent1 8 4 8" xfId="52170" xr:uid="{00000000-0005-0000-0000-000025CB0000}"/>
    <cellStyle name="20% - Accent1 8 4 8 2" xfId="52171" xr:uid="{00000000-0005-0000-0000-000026CB0000}"/>
    <cellStyle name="20% - Accent1 8 4 8 2 2" xfId="52172" xr:uid="{00000000-0005-0000-0000-000027CB0000}"/>
    <cellStyle name="20% - Accent1 8 4 8 3" xfId="52173" xr:uid="{00000000-0005-0000-0000-000028CB0000}"/>
    <cellStyle name="20% - Accent1 8 4 9" xfId="52174" xr:uid="{00000000-0005-0000-0000-000029CB0000}"/>
    <cellStyle name="20% - Accent1 8 4 9 2" xfId="52175" xr:uid="{00000000-0005-0000-0000-00002ACB0000}"/>
    <cellStyle name="20% - Accent1 8 5" xfId="52176" xr:uid="{00000000-0005-0000-0000-00002BCB0000}"/>
    <cellStyle name="20% - Accent1 8 5 10" xfId="52177" xr:uid="{00000000-0005-0000-0000-00002CCB0000}"/>
    <cellStyle name="20% - Accent1 8 5 10 2" xfId="52178" xr:uid="{00000000-0005-0000-0000-00002DCB0000}"/>
    <cellStyle name="20% - Accent1 8 5 11" xfId="52179" xr:uid="{00000000-0005-0000-0000-00002ECB0000}"/>
    <cellStyle name="20% - Accent1 8 5 2" xfId="52180" xr:uid="{00000000-0005-0000-0000-00002FCB0000}"/>
    <cellStyle name="20% - Accent1 8 5 2 2" xfId="52181" xr:uid="{00000000-0005-0000-0000-000030CB0000}"/>
    <cellStyle name="20% - Accent1 8 5 2 2 2" xfId="52182" xr:uid="{00000000-0005-0000-0000-000031CB0000}"/>
    <cellStyle name="20% - Accent1 8 5 2 2 2 2" xfId="52183" xr:uid="{00000000-0005-0000-0000-000032CB0000}"/>
    <cellStyle name="20% - Accent1 8 5 2 2 2 2 2" xfId="52184" xr:uid="{00000000-0005-0000-0000-000033CB0000}"/>
    <cellStyle name="20% - Accent1 8 5 2 2 2 3" xfId="52185" xr:uid="{00000000-0005-0000-0000-000034CB0000}"/>
    <cellStyle name="20% - Accent1 8 5 2 2 3" xfId="52186" xr:uid="{00000000-0005-0000-0000-000035CB0000}"/>
    <cellStyle name="20% - Accent1 8 5 2 2 3 2" xfId="52187" xr:uid="{00000000-0005-0000-0000-000036CB0000}"/>
    <cellStyle name="20% - Accent1 8 5 2 2 4" xfId="52188" xr:uid="{00000000-0005-0000-0000-000037CB0000}"/>
    <cellStyle name="20% - Accent1 8 5 2 3" xfId="52189" xr:uid="{00000000-0005-0000-0000-000038CB0000}"/>
    <cellStyle name="20% - Accent1 8 5 2 3 2" xfId="52190" xr:uid="{00000000-0005-0000-0000-000039CB0000}"/>
    <cellStyle name="20% - Accent1 8 5 2 3 2 2" xfId="52191" xr:uid="{00000000-0005-0000-0000-00003ACB0000}"/>
    <cellStyle name="20% - Accent1 8 5 2 3 2 2 2" xfId="52192" xr:uid="{00000000-0005-0000-0000-00003BCB0000}"/>
    <cellStyle name="20% - Accent1 8 5 2 3 2 3" xfId="52193" xr:uid="{00000000-0005-0000-0000-00003CCB0000}"/>
    <cellStyle name="20% - Accent1 8 5 2 3 3" xfId="52194" xr:uid="{00000000-0005-0000-0000-00003DCB0000}"/>
    <cellStyle name="20% - Accent1 8 5 2 3 3 2" xfId="52195" xr:uid="{00000000-0005-0000-0000-00003ECB0000}"/>
    <cellStyle name="20% - Accent1 8 5 2 3 4" xfId="52196" xr:uid="{00000000-0005-0000-0000-00003FCB0000}"/>
    <cellStyle name="20% - Accent1 8 5 2 4" xfId="52197" xr:uid="{00000000-0005-0000-0000-000040CB0000}"/>
    <cellStyle name="20% - Accent1 8 5 2 4 2" xfId="52198" xr:uid="{00000000-0005-0000-0000-000041CB0000}"/>
    <cellStyle name="20% - Accent1 8 5 2 4 2 2" xfId="52199" xr:uid="{00000000-0005-0000-0000-000042CB0000}"/>
    <cellStyle name="20% - Accent1 8 5 2 4 2 2 2" xfId="52200" xr:uid="{00000000-0005-0000-0000-000043CB0000}"/>
    <cellStyle name="20% - Accent1 8 5 2 4 2 3" xfId="52201" xr:uid="{00000000-0005-0000-0000-000044CB0000}"/>
    <cellStyle name="20% - Accent1 8 5 2 4 3" xfId="52202" xr:uid="{00000000-0005-0000-0000-000045CB0000}"/>
    <cellStyle name="20% - Accent1 8 5 2 4 3 2" xfId="52203" xr:uid="{00000000-0005-0000-0000-000046CB0000}"/>
    <cellStyle name="20% - Accent1 8 5 2 4 4" xfId="52204" xr:uid="{00000000-0005-0000-0000-000047CB0000}"/>
    <cellStyle name="20% - Accent1 8 5 2 5" xfId="52205" xr:uid="{00000000-0005-0000-0000-000048CB0000}"/>
    <cellStyle name="20% - Accent1 8 5 2 5 2" xfId="52206" xr:uid="{00000000-0005-0000-0000-000049CB0000}"/>
    <cellStyle name="20% - Accent1 8 5 2 5 2 2" xfId="52207" xr:uid="{00000000-0005-0000-0000-00004ACB0000}"/>
    <cellStyle name="20% - Accent1 8 5 2 5 3" xfId="52208" xr:uid="{00000000-0005-0000-0000-00004BCB0000}"/>
    <cellStyle name="20% - Accent1 8 5 2 6" xfId="52209" xr:uid="{00000000-0005-0000-0000-00004CCB0000}"/>
    <cellStyle name="20% - Accent1 8 5 2 6 2" xfId="52210" xr:uid="{00000000-0005-0000-0000-00004DCB0000}"/>
    <cellStyle name="20% - Accent1 8 5 2 6 2 2" xfId="52211" xr:uid="{00000000-0005-0000-0000-00004ECB0000}"/>
    <cellStyle name="20% - Accent1 8 5 2 6 3" xfId="52212" xr:uid="{00000000-0005-0000-0000-00004FCB0000}"/>
    <cellStyle name="20% - Accent1 8 5 2 7" xfId="52213" xr:uid="{00000000-0005-0000-0000-000050CB0000}"/>
    <cellStyle name="20% - Accent1 8 5 2 7 2" xfId="52214" xr:uid="{00000000-0005-0000-0000-000051CB0000}"/>
    <cellStyle name="20% - Accent1 8 5 2 8" xfId="52215" xr:uid="{00000000-0005-0000-0000-000052CB0000}"/>
    <cellStyle name="20% - Accent1 8 5 2 8 2" xfId="52216" xr:uid="{00000000-0005-0000-0000-000053CB0000}"/>
    <cellStyle name="20% - Accent1 8 5 2 9" xfId="52217" xr:uid="{00000000-0005-0000-0000-000054CB0000}"/>
    <cellStyle name="20% - Accent1 8 5 3" xfId="52218" xr:uid="{00000000-0005-0000-0000-000055CB0000}"/>
    <cellStyle name="20% - Accent1 8 5 3 2" xfId="52219" xr:uid="{00000000-0005-0000-0000-000056CB0000}"/>
    <cellStyle name="20% - Accent1 8 5 3 2 2" xfId="52220" xr:uid="{00000000-0005-0000-0000-000057CB0000}"/>
    <cellStyle name="20% - Accent1 8 5 3 2 2 2" xfId="52221" xr:uid="{00000000-0005-0000-0000-000058CB0000}"/>
    <cellStyle name="20% - Accent1 8 5 3 2 2 2 2" xfId="52222" xr:uid="{00000000-0005-0000-0000-000059CB0000}"/>
    <cellStyle name="20% - Accent1 8 5 3 2 2 3" xfId="52223" xr:uid="{00000000-0005-0000-0000-00005ACB0000}"/>
    <cellStyle name="20% - Accent1 8 5 3 2 3" xfId="52224" xr:uid="{00000000-0005-0000-0000-00005BCB0000}"/>
    <cellStyle name="20% - Accent1 8 5 3 2 3 2" xfId="52225" xr:uid="{00000000-0005-0000-0000-00005CCB0000}"/>
    <cellStyle name="20% - Accent1 8 5 3 2 4" xfId="52226" xr:uid="{00000000-0005-0000-0000-00005DCB0000}"/>
    <cellStyle name="20% - Accent1 8 5 3 3" xfId="52227" xr:uid="{00000000-0005-0000-0000-00005ECB0000}"/>
    <cellStyle name="20% - Accent1 8 5 3 3 2" xfId="52228" xr:uid="{00000000-0005-0000-0000-00005FCB0000}"/>
    <cellStyle name="20% - Accent1 8 5 3 3 2 2" xfId="52229" xr:uid="{00000000-0005-0000-0000-000060CB0000}"/>
    <cellStyle name="20% - Accent1 8 5 3 3 2 2 2" xfId="52230" xr:uid="{00000000-0005-0000-0000-000061CB0000}"/>
    <cellStyle name="20% - Accent1 8 5 3 3 2 3" xfId="52231" xr:uid="{00000000-0005-0000-0000-000062CB0000}"/>
    <cellStyle name="20% - Accent1 8 5 3 3 3" xfId="52232" xr:uid="{00000000-0005-0000-0000-000063CB0000}"/>
    <cellStyle name="20% - Accent1 8 5 3 3 3 2" xfId="52233" xr:uid="{00000000-0005-0000-0000-000064CB0000}"/>
    <cellStyle name="20% - Accent1 8 5 3 3 4" xfId="52234" xr:uid="{00000000-0005-0000-0000-000065CB0000}"/>
    <cellStyle name="20% - Accent1 8 5 3 4" xfId="52235" xr:uid="{00000000-0005-0000-0000-000066CB0000}"/>
    <cellStyle name="20% - Accent1 8 5 3 4 2" xfId="52236" xr:uid="{00000000-0005-0000-0000-000067CB0000}"/>
    <cellStyle name="20% - Accent1 8 5 3 4 2 2" xfId="52237" xr:uid="{00000000-0005-0000-0000-000068CB0000}"/>
    <cellStyle name="20% - Accent1 8 5 3 4 2 2 2" xfId="52238" xr:uid="{00000000-0005-0000-0000-000069CB0000}"/>
    <cellStyle name="20% - Accent1 8 5 3 4 2 3" xfId="52239" xr:uid="{00000000-0005-0000-0000-00006ACB0000}"/>
    <cellStyle name="20% - Accent1 8 5 3 4 3" xfId="52240" xr:uid="{00000000-0005-0000-0000-00006BCB0000}"/>
    <cellStyle name="20% - Accent1 8 5 3 4 3 2" xfId="52241" xr:uid="{00000000-0005-0000-0000-00006CCB0000}"/>
    <cellStyle name="20% - Accent1 8 5 3 4 4" xfId="52242" xr:uid="{00000000-0005-0000-0000-00006DCB0000}"/>
    <cellStyle name="20% - Accent1 8 5 3 5" xfId="52243" xr:uid="{00000000-0005-0000-0000-00006ECB0000}"/>
    <cellStyle name="20% - Accent1 8 5 3 5 2" xfId="52244" xr:uid="{00000000-0005-0000-0000-00006FCB0000}"/>
    <cellStyle name="20% - Accent1 8 5 3 5 2 2" xfId="52245" xr:uid="{00000000-0005-0000-0000-000070CB0000}"/>
    <cellStyle name="20% - Accent1 8 5 3 5 3" xfId="52246" xr:uid="{00000000-0005-0000-0000-000071CB0000}"/>
    <cellStyle name="20% - Accent1 8 5 3 6" xfId="52247" xr:uid="{00000000-0005-0000-0000-000072CB0000}"/>
    <cellStyle name="20% - Accent1 8 5 3 6 2" xfId="52248" xr:uid="{00000000-0005-0000-0000-000073CB0000}"/>
    <cellStyle name="20% - Accent1 8 5 3 6 2 2" xfId="52249" xr:uid="{00000000-0005-0000-0000-000074CB0000}"/>
    <cellStyle name="20% - Accent1 8 5 3 6 3" xfId="52250" xr:uid="{00000000-0005-0000-0000-000075CB0000}"/>
    <cellStyle name="20% - Accent1 8 5 3 7" xfId="52251" xr:uid="{00000000-0005-0000-0000-000076CB0000}"/>
    <cellStyle name="20% - Accent1 8 5 3 7 2" xfId="52252" xr:uid="{00000000-0005-0000-0000-000077CB0000}"/>
    <cellStyle name="20% - Accent1 8 5 3 8" xfId="52253" xr:uid="{00000000-0005-0000-0000-000078CB0000}"/>
    <cellStyle name="20% - Accent1 8 5 3 8 2" xfId="52254" xr:uid="{00000000-0005-0000-0000-000079CB0000}"/>
    <cellStyle name="20% - Accent1 8 5 3 9" xfId="52255" xr:uid="{00000000-0005-0000-0000-00007ACB0000}"/>
    <cellStyle name="20% - Accent1 8 5 4" xfId="52256" xr:uid="{00000000-0005-0000-0000-00007BCB0000}"/>
    <cellStyle name="20% - Accent1 8 5 4 2" xfId="52257" xr:uid="{00000000-0005-0000-0000-00007CCB0000}"/>
    <cellStyle name="20% - Accent1 8 5 4 2 2" xfId="52258" xr:uid="{00000000-0005-0000-0000-00007DCB0000}"/>
    <cellStyle name="20% - Accent1 8 5 4 2 2 2" xfId="52259" xr:uid="{00000000-0005-0000-0000-00007ECB0000}"/>
    <cellStyle name="20% - Accent1 8 5 4 2 3" xfId="52260" xr:uid="{00000000-0005-0000-0000-00007FCB0000}"/>
    <cellStyle name="20% - Accent1 8 5 4 3" xfId="52261" xr:uid="{00000000-0005-0000-0000-000080CB0000}"/>
    <cellStyle name="20% - Accent1 8 5 4 3 2" xfId="52262" xr:uid="{00000000-0005-0000-0000-000081CB0000}"/>
    <cellStyle name="20% - Accent1 8 5 4 4" xfId="52263" xr:uid="{00000000-0005-0000-0000-000082CB0000}"/>
    <cellStyle name="20% - Accent1 8 5 5" xfId="52264" xr:uid="{00000000-0005-0000-0000-000083CB0000}"/>
    <cellStyle name="20% - Accent1 8 5 5 2" xfId="52265" xr:uid="{00000000-0005-0000-0000-000084CB0000}"/>
    <cellStyle name="20% - Accent1 8 5 5 2 2" xfId="52266" xr:uid="{00000000-0005-0000-0000-000085CB0000}"/>
    <cellStyle name="20% - Accent1 8 5 5 2 2 2" xfId="52267" xr:uid="{00000000-0005-0000-0000-000086CB0000}"/>
    <cellStyle name="20% - Accent1 8 5 5 2 3" xfId="52268" xr:uid="{00000000-0005-0000-0000-000087CB0000}"/>
    <cellStyle name="20% - Accent1 8 5 5 3" xfId="52269" xr:uid="{00000000-0005-0000-0000-000088CB0000}"/>
    <cellStyle name="20% - Accent1 8 5 5 3 2" xfId="52270" xr:uid="{00000000-0005-0000-0000-000089CB0000}"/>
    <cellStyle name="20% - Accent1 8 5 5 4" xfId="52271" xr:uid="{00000000-0005-0000-0000-00008ACB0000}"/>
    <cellStyle name="20% - Accent1 8 5 6" xfId="52272" xr:uid="{00000000-0005-0000-0000-00008BCB0000}"/>
    <cellStyle name="20% - Accent1 8 5 6 2" xfId="52273" xr:uid="{00000000-0005-0000-0000-00008CCB0000}"/>
    <cellStyle name="20% - Accent1 8 5 6 2 2" xfId="52274" xr:uid="{00000000-0005-0000-0000-00008DCB0000}"/>
    <cellStyle name="20% - Accent1 8 5 6 2 2 2" xfId="52275" xr:uid="{00000000-0005-0000-0000-00008ECB0000}"/>
    <cellStyle name="20% - Accent1 8 5 6 2 3" xfId="52276" xr:uid="{00000000-0005-0000-0000-00008FCB0000}"/>
    <cellStyle name="20% - Accent1 8 5 6 3" xfId="52277" xr:uid="{00000000-0005-0000-0000-000090CB0000}"/>
    <cellStyle name="20% - Accent1 8 5 6 3 2" xfId="52278" xr:uid="{00000000-0005-0000-0000-000091CB0000}"/>
    <cellStyle name="20% - Accent1 8 5 6 4" xfId="52279" xr:uid="{00000000-0005-0000-0000-000092CB0000}"/>
    <cellStyle name="20% - Accent1 8 5 7" xfId="52280" xr:uid="{00000000-0005-0000-0000-000093CB0000}"/>
    <cellStyle name="20% - Accent1 8 5 7 2" xfId="52281" xr:uid="{00000000-0005-0000-0000-000094CB0000}"/>
    <cellStyle name="20% - Accent1 8 5 7 2 2" xfId="52282" xr:uid="{00000000-0005-0000-0000-000095CB0000}"/>
    <cellStyle name="20% - Accent1 8 5 7 3" xfId="52283" xr:uid="{00000000-0005-0000-0000-000096CB0000}"/>
    <cellStyle name="20% - Accent1 8 5 8" xfId="52284" xr:uid="{00000000-0005-0000-0000-000097CB0000}"/>
    <cellStyle name="20% - Accent1 8 5 8 2" xfId="52285" xr:uid="{00000000-0005-0000-0000-000098CB0000}"/>
    <cellStyle name="20% - Accent1 8 5 8 2 2" xfId="52286" xr:uid="{00000000-0005-0000-0000-000099CB0000}"/>
    <cellStyle name="20% - Accent1 8 5 8 3" xfId="52287" xr:uid="{00000000-0005-0000-0000-00009ACB0000}"/>
    <cellStyle name="20% - Accent1 8 5 9" xfId="52288" xr:uid="{00000000-0005-0000-0000-00009BCB0000}"/>
    <cellStyle name="20% - Accent1 8 5 9 2" xfId="52289" xr:uid="{00000000-0005-0000-0000-00009CCB0000}"/>
    <cellStyle name="20% - Accent1 8 6" xfId="52290" xr:uid="{00000000-0005-0000-0000-00009DCB0000}"/>
    <cellStyle name="20% - Accent1 8 6 2" xfId="52291" xr:uid="{00000000-0005-0000-0000-00009ECB0000}"/>
    <cellStyle name="20% - Accent1 8 6 2 2" xfId="52292" xr:uid="{00000000-0005-0000-0000-00009FCB0000}"/>
    <cellStyle name="20% - Accent1 8 6 2 2 2" xfId="52293" xr:uid="{00000000-0005-0000-0000-0000A0CB0000}"/>
    <cellStyle name="20% - Accent1 8 6 2 2 2 2" xfId="52294" xr:uid="{00000000-0005-0000-0000-0000A1CB0000}"/>
    <cellStyle name="20% - Accent1 8 6 2 2 3" xfId="52295" xr:uid="{00000000-0005-0000-0000-0000A2CB0000}"/>
    <cellStyle name="20% - Accent1 8 6 2 3" xfId="52296" xr:uid="{00000000-0005-0000-0000-0000A3CB0000}"/>
    <cellStyle name="20% - Accent1 8 6 2 3 2" xfId="52297" xr:uid="{00000000-0005-0000-0000-0000A4CB0000}"/>
    <cellStyle name="20% - Accent1 8 6 2 4" xfId="52298" xr:uid="{00000000-0005-0000-0000-0000A5CB0000}"/>
    <cellStyle name="20% - Accent1 8 6 3" xfId="52299" xr:uid="{00000000-0005-0000-0000-0000A6CB0000}"/>
    <cellStyle name="20% - Accent1 8 6 3 2" xfId="52300" xr:uid="{00000000-0005-0000-0000-0000A7CB0000}"/>
    <cellStyle name="20% - Accent1 8 6 3 2 2" xfId="52301" xr:uid="{00000000-0005-0000-0000-0000A8CB0000}"/>
    <cellStyle name="20% - Accent1 8 6 3 2 2 2" xfId="52302" xr:uid="{00000000-0005-0000-0000-0000A9CB0000}"/>
    <cellStyle name="20% - Accent1 8 6 3 2 3" xfId="52303" xr:uid="{00000000-0005-0000-0000-0000AACB0000}"/>
    <cellStyle name="20% - Accent1 8 6 3 3" xfId="52304" xr:uid="{00000000-0005-0000-0000-0000ABCB0000}"/>
    <cellStyle name="20% - Accent1 8 6 3 3 2" xfId="52305" xr:uid="{00000000-0005-0000-0000-0000ACCB0000}"/>
    <cellStyle name="20% - Accent1 8 6 3 4" xfId="52306" xr:uid="{00000000-0005-0000-0000-0000ADCB0000}"/>
    <cellStyle name="20% - Accent1 8 6 4" xfId="52307" xr:uid="{00000000-0005-0000-0000-0000AECB0000}"/>
    <cellStyle name="20% - Accent1 8 6 4 2" xfId="52308" xr:uid="{00000000-0005-0000-0000-0000AFCB0000}"/>
    <cellStyle name="20% - Accent1 8 6 4 2 2" xfId="52309" xr:uid="{00000000-0005-0000-0000-0000B0CB0000}"/>
    <cellStyle name="20% - Accent1 8 6 4 2 2 2" xfId="52310" xr:uid="{00000000-0005-0000-0000-0000B1CB0000}"/>
    <cellStyle name="20% - Accent1 8 6 4 2 3" xfId="52311" xr:uid="{00000000-0005-0000-0000-0000B2CB0000}"/>
    <cellStyle name="20% - Accent1 8 6 4 3" xfId="52312" xr:uid="{00000000-0005-0000-0000-0000B3CB0000}"/>
    <cellStyle name="20% - Accent1 8 6 4 3 2" xfId="52313" xr:uid="{00000000-0005-0000-0000-0000B4CB0000}"/>
    <cellStyle name="20% - Accent1 8 6 4 4" xfId="52314" xr:uid="{00000000-0005-0000-0000-0000B5CB0000}"/>
    <cellStyle name="20% - Accent1 8 6 5" xfId="52315" xr:uid="{00000000-0005-0000-0000-0000B6CB0000}"/>
    <cellStyle name="20% - Accent1 8 6 5 2" xfId="52316" xr:uid="{00000000-0005-0000-0000-0000B7CB0000}"/>
    <cellStyle name="20% - Accent1 8 6 5 2 2" xfId="52317" xr:uid="{00000000-0005-0000-0000-0000B8CB0000}"/>
    <cellStyle name="20% - Accent1 8 6 5 3" xfId="52318" xr:uid="{00000000-0005-0000-0000-0000B9CB0000}"/>
    <cellStyle name="20% - Accent1 8 6 6" xfId="52319" xr:uid="{00000000-0005-0000-0000-0000BACB0000}"/>
    <cellStyle name="20% - Accent1 8 6 6 2" xfId="52320" xr:uid="{00000000-0005-0000-0000-0000BBCB0000}"/>
    <cellStyle name="20% - Accent1 8 6 6 2 2" xfId="52321" xr:uid="{00000000-0005-0000-0000-0000BCCB0000}"/>
    <cellStyle name="20% - Accent1 8 6 6 3" xfId="52322" xr:uid="{00000000-0005-0000-0000-0000BDCB0000}"/>
    <cellStyle name="20% - Accent1 8 6 7" xfId="52323" xr:uid="{00000000-0005-0000-0000-0000BECB0000}"/>
    <cellStyle name="20% - Accent1 8 6 7 2" xfId="52324" xr:uid="{00000000-0005-0000-0000-0000BFCB0000}"/>
    <cellStyle name="20% - Accent1 8 6 8" xfId="52325" xr:uid="{00000000-0005-0000-0000-0000C0CB0000}"/>
    <cellStyle name="20% - Accent1 8 6 8 2" xfId="52326" xr:uid="{00000000-0005-0000-0000-0000C1CB0000}"/>
    <cellStyle name="20% - Accent1 8 6 9" xfId="52327" xr:uid="{00000000-0005-0000-0000-0000C2CB0000}"/>
    <cellStyle name="20% - Accent1 8 7" xfId="52328" xr:uid="{00000000-0005-0000-0000-0000C3CB0000}"/>
    <cellStyle name="20% - Accent1 8 7 2" xfId="52329" xr:uid="{00000000-0005-0000-0000-0000C4CB0000}"/>
    <cellStyle name="20% - Accent1 8 7 2 2" xfId="52330" xr:uid="{00000000-0005-0000-0000-0000C5CB0000}"/>
    <cellStyle name="20% - Accent1 8 7 2 2 2" xfId="52331" xr:uid="{00000000-0005-0000-0000-0000C6CB0000}"/>
    <cellStyle name="20% - Accent1 8 7 2 2 2 2" xfId="52332" xr:uid="{00000000-0005-0000-0000-0000C7CB0000}"/>
    <cellStyle name="20% - Accent1 8 7 2 2 3" xfId="52333" xr:uid="{00000000-0005-0000-0000-0000C8CB0000}"/>
    <cellStyle name="20% - Accent1 8 7 2 3" xfId="52334" xr:uid="{00000000-0005-0000-0000-0000C9CB0000}"/>
    <cellStyle name="20% - Accent1 8 7 2 3 2" xfId="52335" xr:uid="{00000000-0005-0000-0000-0000CACB0000}"/>
    <cellStyle name="20% - Accent1 8 7 2 4" xfId="52336" xr:uid="{00000000-0005-0000-0000-0000CBCB0000}"/>
    <cellStyle name="20% - Accent1 8 7 3" xfId="52337" xr:uid="{00000000-0005-0000-0000-0000CCCB0000}"/>
    <cellStyle name="20% - Accent1 8 7 3 2" xfId="52338" xr:uid="{00000000-0005-0000-0000-0000CDCB0000}"/>
    <cellStyle name="20% - Accent1 8 7 3 2 2" xfId="52339" xr:uid="{00000000-0005-0000-0000-0000CECB0000}"/>
    <cellStyle name="20% - Accent1 8 7 3 2 2 2" xfId="52340" xr:uid="{00000000-0005-0000-0000-0000CFCB0000}"/>
    <cellStyle name="20% - Accent1 8 7 3 2 3" xfId="52341" xr:uid="{00000000-0005-0000-0000-0000D0CB0000}"/>
    <cellStyle name="20% - Accent1 8 7 3 3" xfId="52342" xr:uid="{00000000-0005-0000-0000-0000D1CB0000}"/>
    <cellStyle name="20% - Accent1 8 7 3 3 2" xfId="52343" xr:uid="{00000000-0005-0000-0000-0000D2CB0000}"/>
    <cellStyle name="20% - Accent1 8 7 3 4" xfId="52344" xr:uid="{00000000-0005-0000-0000-0000D3CB0000}"/>
    <cellStyle name="20% - Accent1 8 7 4" xfId="52345" xr:uid="{00000000-0005-0000-0000-0000D4CB0000}"/>
    <cellStyle name="20% - Accent1 8 7 4 2" xfId="52346" xr:uid="{00000000-0005-0000-0000-0000D5CB0000}"/>
    <cellStyle name="20% - Accent1 8 7 4 2 2" xfId="52347" xr:uid="{00000000-0005-0000-0000-0000D6CB0000}"/>
    <cellStyle name="20% - Accent1 8 7 4 2 2 2" xfId="52348" xr:uid="{00000000-0005-0000-0000-0000D7CB0000}"/>
    <cellStyle name="20% - Accent1 8 7 4 2 3" xfId="52349" xr:uid="{00000000-0005-0000-0000-0000D8CB0000}"/>
    <cellStyle name="20% - Accent1 8 7 4 3" xfId="52350" xr:uid="{00000000-0005-0000-0000-0000D9CB0000}"/>
    <cellStyle name="20% - Accent1 8 7 4 3 2" xfId="52351" xr:uid="{00000000-0005-0000-0000-0000DACB0000}"/>
    <cellStyle name="20% - Accent1 8 7 4 4" xfId="52352" xr:uid="{00000000-0005-0000-0000-0000DBCB0000}"/>
    <cellStyle name="20% - Accent1 8 7 5" xfId="52353" xr:uid="{00000000-0005-0000-0000-0000DCCB0000}"/>
    <cellStyle name="20% - Accent1 8 7 5 2" xfId="52354" xr:uid="{00000000-0005-0000-0000-0000DDCB0000}"/>
    <cellStyle name="20% - Accent1 8 7 5 2 2" xfId="52355" xr:uid="{00000000-0005-0000-0000-0000DECB0000}"/>
    <cellStyle name="20% - Accent1 8 7 5 3" xfId="52356" xr:uid="{00000000-0005-0000-0000-0000DFCB0000}"/>
    <cellStyle name="20% - Accent1 8 7 6" xfId="52357" xr:uid="{00000000-0005-0000-0000-0000E0CB0000}"/>
    <cellStyle name="20% - Accent1 8 7 6 2" xfId="52358" xr:uid="{00000000-0005-0000-0000-0000E1CB0000}"/>
    <cellStyle name="20% - Accent1 8 7 6 2 2" xfId="52359" xr:uid="{00000000-0005-0000-0000-0000E2CB0000}"/>
    <cellStyle name="20% - Accent1 8 7 6 3" xfId="52360" xr:uid="{00000000-0005-0000-0000-0000E3CB0000}"/>
    <cellStyle name="20% - Accent1 8 7 7" xfId="52361" xr:uid="{00000000-0005-0000-0000-0000E4CB0000}"/>
    <cellStyle name="20% - Accent1 8 7 7 2" xfId="52362" xr:uid="{00000000-0005-0000-0000-0000E5CB0000}"/>
    <cellStyle name="20% - Accent1 8 7 8" xfId="52363" xr:uid="{00000000-0005-0000-0000-0000E6CB0000}"/>
    <cellStyle name="20% - Accent1 8 7 8 2" xfId="52364" xr:uid="{00000000-0005-0000-0000-0000E7CB0000}"/>
    <cellStyle name="20% - Accent1 8 7 9" xfId="52365" xr:uid="{00000000-0005-0000-0000-0000E8CB0000}"/>
    <cellStyle name="20% - Accent1 8 8" xfId="52366" xr:uid="{00000000-0005-0000-0000-0000E9CB0000}"/>
    <cellStyle name="20% - Accent1 8 8 2" xfId="52367" xr:uid="{00000000-0005-0000-0000-0000EACB0000}"/>
    <cellStyle name="20% - Accent1 8 8 2 2" xfId="52368" xr:uid="{00000000-0005-0000-0000-0000EBCB0000}"/>
    <cellStyle name="20% - Accent1 8 8 2 2 2" xfId="52369" xr:uid="{00000000-0005-0000-0000-0000ECCB0000}"/>
    <cellStyle name="20% - Accent1 8 8 2 3" xfId="52370" xr:uid="{00000000-0005-0000-0000-0000EDCB0000}"/>
    <cellStyle name="20% - Accent1 8 8 3" xfId="52371" xr:uid="{00000000-0005-0000-0000-0000EECB0000}"/>
    <cellStyle name="20% - Accent1 8 8 3 2" xfId="52372" xr:uid="{00000000-0005-0000-0000-0000EFCB0000}"/>
    <cellStyle name="20% - Accent1 8 8 4" xfId="52373" xr:uid="{00000000-0005-0000-0000-0000F0CB0000}"/>
    <cellStyle name="20% - Accent1 8 9" xfId="52374" xr:uid="{00000000-0005-0000-0000-0000F1CB0000}"/>
    <cellStyle name="20% - Accent1 8 9 2" xfId="52375" xr:uid="{00000000-0005-0000-0000-0000F2CB0000}"/>
    <cellStyle name="20% - Accent1 8 9 2 2" xfId="52376" xr:uid="{00000000-0005-0000-0000-0000F3CB0000}"/>
    <cellStyle name="20% - Accent1 8 9 2 2 2" xfId="52377" xr:uid="{00000000-0005-0000-0000-0000F4CB0000}"/>
    <cellStyle name="20% - Accent1 8 9 2 3" xfId="52378" xr:uid="{00000000-0005-0000-0000-0000F5CB0000}"/>
    <cellStyle name="20% - Accent1 8 9 3" xfId="52379" xr:uid="{00000000-0005-0000-0000-0000F6CB0000}"/>
    <cellStyle name="20% - Accent1 8 9 3 2" xfId="52380" xr:uid="{00000000-0005-0000-0000-0000F7CB0000}"/>
    <cellStyle name="20% - Accent1 8 9 4" xfId="52381" xr:uid="{00000000-0005-0000-0000-0000F8CB0000}"/>
    <cellStyle name="20% - Accent1 9" xfId="52382" xr:uid="{00000000-0005-0000-0000-0000F9CB0000}"/>
    <cellStyle name="20% - Accent1 9 10" xfId="52383" xr:uid="{00000000-0005-0000-0000-0000FACB0000}"/>
    <cellStyle name="20% - Accent1 9 10 2" xfId="52384" xr:uid="{00000000-0005-0000-0000-0000FBCB0000}"/>
    <cellStyle name="20% - Accent1 9 10 2 2" xfId="52385" xr:uid="{00000000-0005-0000-0000-0000FCCB0000}"/>
    <cellStyle name="20% - Accent1 9 10 3" xfId="52386" xr:uid="{00000000-0005-0000-0000-0000FDCB0000}"/>
    <cellStyle name="20% - Accent1 9 11" xfId="52387" xr:uid="{00000000-0005-0000-0000-0000FECB0000}"/>
    <cellStyle name="20% - Accent1 9 11 2" xfId="52388" xr:uid="{00000000-0005-0000-0000-0000FFCB0000}"/>
    <cellStyle name="20% - Accent1 9 11 2 2" xfId="52389" xr:uid="{00000000-0005-0000-0000-000000CC0000}"/>
    <cellStyle name="20% - Accent1 9 11 3" xfId="52390" xr:uid="{00000000-0005-0000-0000-000001CC0000}"/>
    <cellStyle name="20% - Accent1 9 12" xfId="52391" xr:uid="{00000000-0005-0000-0000-000002CC0000}"/>
    <cellStyle name="20% - Accent1 9 12 2" xfId="52392" xr:uid="{00000000-0005-0000-0000-000003CC0000}"/>
    <cellStyle name="20% - Accent1 9 13" xfId="52393" xr:uid="{00000000-0005-0000-0000-000004CC0000}"/>
    <cellStyle name="20% - Accent1 9 13 2" xfId="52394" xr:uid="{00000000-0005-0000-0000-000005CC0000}"/>
    <cellStyle name="20% - Accent1 9 14" xfId="52395" xr:uid="{00000000-0005-0000-0000-000006CC0000}"/>
    <cellStyle name="20% - Accent1 9 2" xfId="52396" xr:uid="{00000000-0005-0000-0000-000007CC0000}"/>
    <cellStyle name="20% - Accent1 9 2 10" xfId="52397" xr:uid="{00000000-0005-0000-0000-000008CC0000}"/>
    <cellStyle name="20% - Accent1 9 2 10 2" xfId="52398" xr:uid="{00000000-0005-0000-0000-000009CC0000}"/>
    <cellStyle name="20% - Accent1 9 2 11" xfId="52399" xr:uid="{00000000-0005-0000-0000-00000ACC0000}"/>
    <cellStyle name="20% - Accent1 9 2 2" xfId="52400" xr:uid="{00000000-0005-0000-0000-00000BCC0000}"/>
    <cellStyle name="20% - Accent1 9 2 2 2" xfId="52401" xr:uid="{00000000-0005-0000-0000-00000CCC0000}"/>
    <cellStyle name="20% - Accent1 9 2 2 2 2" xfId="52402" xr:uid="{00000000-0005-0000-0000-00000DCC0000}"/>
    <cellStyle name="20% - Accent1 9 2 2 2 2 2" xfId="52403" xr:uid="{00000000-0005-0000-0000-00000ECC0000}"/>
    <cellStyle name="20% - Accent1 9 2 2 2 2 2 2" xfId="52404" xr:uid="{00000000-0005-0000-0000-00000FCC0000}"/>
    <cellStyle name="20% - Accent1 9 2 2 2 2 3" xfId="52405" xr:uid="{00000000-0005-0000-0000-000010CC0000}"/>
    <cellStyle name="20% - Accent1 9 2 2 2 3" xfId="52406" xr:uid="{00000000-0005-0000-0000-000011CC0000}"/>
    <cellStyle name="20% - Accent1 9 2 2 2 3 2" xfId="52407" xr:uid="{00000000-0005-0000-0000-000012CC0000}"/>
    <cellStyle name="20% - Accent1 9 2 2 2 4" xfId="52408" xr:uid="{00000000-0005-0000-0000-000013CC0000}"/>
    <cellStyle name="20% - Accent1 9 2 2 3" xfId="52409" xr:uid="{00000000-0005-0000-0000-000014CC0000}"/>
    <cellStyle name="20% - Accent1 9 2 2 3 2" xfId="52410" xr:uid="{00000000-0005-0000-0000-000015CC0000}"/>
    <cellStyle name="20% - Accent1 9 2 2 3 2 2" xfId="52411" xr:uid="{00000000-0005-0000-0000-000016CC0000}"/>
    <cellStyle name="20% - Accent1 9 2 2 3 2 2 2" xfId="52412" xr:uid="{00000000-0005-0000-0000-000017CC0000}"/>
    <cellStyle name="20% - Accent1 9 2 2 3 2 3" xfId="52413" xr:uid="{00000000-0005-0000-0000-000018CC0000}"/>
    <cellStyle name="20% - Accent1 9 2 2 3 3" xfId="52414" xr:uid="{00000000-0005-0000-0000-000019CC0000}"/>
    <cellStyle name="20% - Accent1 9 2 2 3 3 2" xfId="52415" xr:uid="{00000000-0005-0000-0000-00001ACC0000}"/>
    <cellStyle name="20% - Accent1 9 2 2 3 4" xfId="52416" xr:uid="{00000000-0005-0000-0000-00001BCC0000}"/>
    <cellStyle name="20% - Accent1 9 2 2 4" xfId="52417" xr:uid="{00000000-0005-0000-0000-00001CCC0000}"/>
    <cellStyle name="20% - Accent1 9 2 2 4 2" xfId="52418" xr:uid="{00000000-0005-0000-0000-00001DCC0000}"/>
    <cellStyle name="20% - Accent1 9 2 2 4 2 2" xfId="52419" xr:uid="{00000000-0005-0000-0000-00001ECC0000}"/>
    <cellStyle name="20% - Accent1 9 2 2 4 2 2 2" xfId="52420" xr:uid="{00000000-0005-0000-0000-00001FCC0000}"/>
    <cellStyle name="20% - Accent1 9 2 2 4 2 3" xfId="52421" xr:uid="{00000000-0005-0000-0000-000020CC0000}"/>
    <cellStyle name="20% - Accent1 9 2 2 4 3" xfId="52422" xr:uid="{00000000-0005-0000-0000-000021CC0000}"/>
    <cellStyle name="20% - Accent1 9 2 2 4 3 2" xfId="52423" xr:uid="{00000000-0005-0000-0000-000022CC0000}"/>
    <cellStyle name="20% - Accent1 9 2 2 4 4" xfId="52424" xr:uid="{00000000-0005-0000-0000-000023CC0000}"/>
    <cellStyle name="20% - Accent1 9 2 2 5" xfId="52425" xr:uid="{00000000-0005-0000-0000-000024CC0000}"/>
    <cellStyle name="20% - Accent1 9 2 2 5 2" xfId="52426" xr:uid="{00000000-0005-0000-0000-000025CC0000}"/>
    <cellStyle name="20% - Accent1 9 2 2 5 2 2" xfId="52427" xr:uid="{00000000-0005-0000-0000-000026CC0000}"/>
    <cellStyle name="20% - Accent1 9 2 2 5 3" xfId="52428" xr:uid="{00000000-0005-0000-0000-000027CC0000}"/>
    <cellStyle name="20% - Accent1 9 2 2 6" xfId="52429" xr:uid="{00000000-0005-0000-0000-000028CC0000}"/>
    <cellStyle name="20% - Accent1 9 2 2 6 2" xfId="52430" xr:uid="{00000000-0005-0000-0000-000029CC0000}"/>
    <cellStyle name="20% - Accent1 9 2 2 6 2 2" xfId="52431" xr:uid="{00000000-0005-0000-0000-00002ACC0000}"/>
    <cellStyle name="20% - Accent1 9 2 2 6 3" xfId="52432" xr:uid="{00000000-0005-0000-0000-00002BCC0000}"/>
    <cellStyle name="20% - Accent1 9 2 2 7" xfId="52433" xr:uid="{00000000-0005-0000-0000-00002CCC0000}"/>
    <cellStyle name="20% - Accent1 9 2 2 7 2" xfId="52434" xr:uid="{00000000-0005-0000-0000-00002DCC0000}"/>
    <cellStyle name="20% - Accent1 9 2 2 8" xfId="52435" xr:uid="{00000000-0005-0000-0000-00002ECC0000}"/>
    <cellStyle name="20% - Accent1 9 2 2 8 2" xfId="52436" xr:uid="{00000000-0005-0000-0000-00002FCC0000}"/>
    <cellStyle name="20% - Accent1 9 2 2 9" xfId="52437" xr:uid="{00000000-0005-0000-0000-000030CC0000}"/>
    <cellStyle name="20% - Accent1 9 2 3" xfId="52438" xr:uid="{00000000-0005-0000-0000-000031CC0000}"/>
    <cellStyle name="20% - Accent1 9 2 3 2" xfId="52439" xr:uid="{00000000-0005-0000-0000-000032CC0000}"/>
    <cellStyle name="20% - Accent1 9 2 3 2 2" xfId="52440" xr:uid="{00000000-0005-0000-0000-000033CC0000}"/>
    <cellStyle name="20% - Accent1 9 2 3 2 2 2" xfId="52441" xr:uid="{00000000-0005-0000-0000-000034CC0000}"/>
    <cellStyle name="20% - Accent1 9 2 3 2 2 2 2" xfId="52442" xr:uid="{00000000-0005-0000-0000-000035CC0000}"/>
    <cellStyle name="20% - Accent1 9 2 3 2 2 3" xfId="52443" xr:uid="{00000000-0005-0000-0000-000036CC0000}"/>
    <cellStyle name="20% - Accent1 9 2 3 2 3" xfId="52444" xr:uid="{00000000-0005-0000-0000-000037CC0000}"/>
    <cellStyle name="20% - Accent1 9 2 3 2 3 2" xfId="52445" xr:uid="{00000000-0005-0000-0000-000038CC0000}"/>
    <cellStyle name="20% - Accent1 9 2 3 2 4" xfId="52446" xr:uid="{00000000-0005-0000-0000-000039CC0000}"/>
    <cellStyle name="20% - Accent1 9 2 3 3" xfId="52447" xr:uid="{00000000-0005-0000-0000-00003ACC0000}"/>
    <cellStyle name="20% - Accent1 9 2 3 3 2" xfId="52448" xr:uid="{00000000-0005-0000-0000-00003BCC0000}"/>
    <cellStyle name="20% - Accent1 9 2 3 3 2 2" xfId="52449" xr:uid="{00000000-0005-0000-0000-00003CCC0000}"/>
    <cellStyle name="20% - Accent1 9 2 3 3 2 2 2" xfId="52450" xr:uid="{00000000-0005-0000-0000-00003DCC0000}"/>
    <cellStyle name="20% - Accent1 9 2 3 3 2 3" xfId="52451" xr:uid="{00000000-0005-0000-0000-00003ECC0000}"/>
    <cellStyle name="20% - Accent1 9 2 3 3 3" xfId="52452" xr:uid="{00000000-0005-0000-0000-00003FCC0000}"/>
    <cellStyle name="20% - Accent1 9 2 3 3 3 2" xfId="52453" xr:uid="{00000000-0005-0000-0000-000040CC0000}"/>
    <cellStyle name="20% - Accent1 9 2 3 3 4" xfId="52454" xr:uid="{00000000-0005-0000-0000-000041CC0000}"/>
    <cellStyle name="20% - Accent1 9 2 3 4" xfId="52455" xr:uid="{00000000-0005-0000-0000-000042CC0000}"/>
    <cellStyle name="20% - Accent1 9 2 3 4 2" xfId="52456" xr:uid="{00000000-0005-0000-0000-000043CC0000}"/>
    <cellStyle name="20% - Accent1 9 2 3 4 2 2" xfId="52457" xr:uid="{00000000-0005-0000-0000-000044CC0000}"/>
    <cellStyle name="20% - Accent1 9 2 3 4 2 2 2" xfId="52458" xr:uid="{00000000-0005-0000-0000-000045CC0000}"/>
    <cellStyle name="20% - Accent1 9 2 3 4 2 3" xfId="52459" xr:uid="{00000000-0005-0000-0000-000046CC0000}"/>
    <cellStyle name="20% - Accent1 9 2 3 4 3" xfId="52460" xr:uid="{00000000-0005-0000-0000-000047CC0000}"/>
    <cellStyle name="20% - Accent1 9 2 3 4 3 2" xfId="52461" xr:uid="{00000000-0005-0000-0000-000048CC0000}"/>
    <cellStyle name="20% - Accent1 9 2 3 4 4" xfId="52462" xr:uid="{00000000-0005-0000-0000-000049CC0000}"/>
    <cellStyle name="20% - Accent1 9 2 3 5" xfId="52463" xr:uid="{00000000-0005-0000-0000-00004ACC0000}"/>
    <cellStyle name="20% - Accent1 9 2 3 5 2" xfId="52464" xr:uid="{00000000-0005-0000-0000-00004BCC0000}"/>
    <cellStyle name="20% - Accent1 9 2 3 5 2 2" xfId="52465" xr:uid="{00000000-0005-0000-0000-00004CCC0000}"/>
    <cellStyle name="20% - Accent1 9 2 3 5 3" xfId="52466" xr:uid="{00000000-0005-0000-0000-00004DCC0000}"/>
    <cellStyle name="20% - Accent1 9 2 3 6" xfId="52467" xr:uid="{00000000-0005-0000-0000-00004ECC0000}"/>
    <cellStyle name="20% - Accent1 9 2 3 6 2" xfId="52468" xr:uid="{00000000-0005-0000-0000-00004FCC0000}"/>
    <cellStyle name="20% - Accent1 9 2 3 6 2 2" xfId="52469" xr:uid="{00000000-0005-0000-0000-000050CC0000}"/>
    <cellStyle name="20% - Accent1 9 2 3 6 3" xfId="52470" xr:uid="{00000000-0005-0000-0000-000051CC0000}"/>
    <cellStyle name="20% - Accent1 9 2 3 7" xfId="52471" xr:uid="{00000000-0005-0000-0000-000052CC0000}"/>
    <cellStyle name="20% - Accent1 9 2 3 7 2" xfId="52472" xr:uid="{00000000-0005-0000-0000-000053CC0000}"/>
    <cellStyle name="20% - Accent1 9 2 3 8" xfId="52473" xr:uid="{00000000-0005-0000-0000-000054CC0000}"/>
    <cellStyle name="20% - Accent1 9 2 3 8 2" xfId="52474" xr:uid="{00000000-0005-0000-0000-000055CC0000}"/>
    <cellStyle name="20% - Accent1 9 2 3 9" xfId="52475" xr:uid="{00000000-0005-0000-0000-000056CC0000}"/>
    <cellStyle name="20% - Accent1 9 2 4" xfId="52476" xr:uid="{00000000-0005-0000-0000-000057CC0000}"/>
    <cellStyle name="20% - Accent1 9 2 4 2" xfId="52477" xr:uid="{00000000-0005-0000-0000-000058CC0000}"/>
    <cellStyle name="20% - Accent1 9 2 4 2 2" xfId="52478" xr:uid="{00000000-0005-0000-0000-000059CC0000}"/>
    <cellStyle name="20% - Accent1 9 2 4 2 2 2" xfId="52479" xr:uid="{00000000-0005-0000-0000-00005ACC0000}"/>
    <cellStyle name="20% - Accent1 9 2 4 2 3" xfId="52480" xr:uid="{00000000-0005-0000-0000-00005BCC0000}"/>
    <cellStyle name="20% - Accent1 9 2 4 3" xfId="52481" xr:uid="{00000000-0005-0000-0000-00005CCC0000}"/>
    <cellStyle name="20% - Accent1 9 2 4 3 2" xfId="52482" xr:uid="{00000000-0005-0000-0000-00005DCC0000}"/>
    <cellStyle name="20% - Accent1 9 2 4 4" xfId="52483" xr:uid="{00000000-0005-0000-0000-00005ECC0000}"/>
    <cellStyle name="20% - Accent1 9 2 5" xfId="52484" xr:uid="{00000000-0005-0000-0000-00005FCC0000}"/>
    <cellStyle name="20% - Accent1 9 2 5 2" xfId="52485" xr:uid="{00000000-0005-0000-0000-000060CC0000}"/>
    <cellStyle name="20% - Accent1 9 2 5 2 2" xfId="52486" xr:uid="{00000000-0005-0000-0000-000061CC0000}"/>
    <cellStyle name="20% - Accent1 9 2 5 2 2 2" xfId="52487" xr:uid="{00000000-0005-0000-0000-000062CC0000}"/>
    <cellStyle name="20% - Accent1 9 2 5 2 3" xfId="52488" xr:uid="{00000000-0005-0000-0000-000063CC0000}"/>
    <cellStyle name="20% - Accent1 9 2 5 3" xfId="52489" xr:uid="{00000000-0005-0000-0000-000064CC0000}"/>
    <cellStyle name="20% - Accent1 9 2 5 3 2" xfId="52490" xr:uid="{00000000-0005-0000-0000-000065CC0000}"/>
    <cellStyle name="20% - Accent1 9 2 5 4" xfId="52491" xr:uid="{00000000-0005-0000-0000-000066CC0000}"/>
    <cellStyle name="20% - Accent1 9 2 6" xfId="52492" xr:uid="{00000000-0005-0000-0000-000067CC0000}"/>
    <cellStyle name="20% - Accent1 9 2 6 2" xfId="52493" xr:uid="{00000000-0005-0000-0000-000068CC0000}"/>
    <cellStyle name="20% - Accent1 9 2 6 2 2" xfId="52494" xr:uid="{00000000-0005-0000-0000-000069CC0000}"/>
    <cellStyle name="20% - Accent1 9 2 6 2 2 2" xfId="52495" xr:uid="{00000000-0005-0000-0000-00006ACC0000}"/>
    <cellStyle name="20% - Accent1 9 2 6 2 3" xfId="52496" xr:uid="{00000000-0005-0000-0000-00006BCC0000}"/>
    <cellStyle name="20% - Accent1 9 2 6 3" xfId="52497" xr:uid="{00000000-0005-0000-0000-00006CCC0000}"/>
    <cellStyle name="20% - Accent1 9 2 6 3 2" xfId="52498" xr:uid="{00000000-0005-0000-0000-00006DCC0000}"/>
    <cellStyle name="20% - Accent1 9 2 6 4" xfId="52499" xr:uid="{00000000-0005-0000-0000-00006ECC0000}"/>
    <cellStyle name="20% - Accent1 9 2 7" xfId="52500" xr:uid="{00000000-0005-0000-0000-00006FCC0000}"/>
    <cellStyle name="20% - Accent1 9 2 7 2" xfId="52501" xr:uid="{00000000-0005-0000-0000-000070CC0000}"/>
    <cellStyle name="20% - Accent1 9 2 7 2 2" xfId="52502" xr:uid="{00000000-0005-0000-0000-000071CC0000}"/>
    <cellStyle name="20% - Accent1 9 2 7 3" xfId="52503" xr:uid="{00000000-0005-0000-0000-000072CC0000}"/>
    <cellStyle name="20% - Accent1 9 2 8" xfId="52504" xr:uid="{00000000-0005-0000-0000-000073CC0000}"/>
    <cellStyle name="20% - Accent1 9 2 8 2" xfId="52505" xr:uid="{00000000-0005-0000-0000-000074CC0000}"/>
    <cellStyle name="20% - Accent1 9 2 8 2 2" xfId="52506" xr:uid="{00000000-0005-0000-0000-000075CC0000}"/>
    <cellStyle name="20% - Accent1 9 2 8 3" xfId="52507" xr:uid="{00000000-0005-0000-0000-000076CC0000}"/>
    <cellStyle name="20% - Accent1 9 2 9" xfId="52508" xr:uid="{00000000-0005-0000-0000-000077CC0000}"/>
    <cellStyle name="20% - Accent1 9 2 9 2" xfId="52509" xr:uid="{00000000-0005-0000-0000-000078CC0000}"/>
    <cellStyle name="20% - Accent1 9 3" xfId="52510" xr:uid="{00000000-0005-0000-0000-000079CC0000}"/>
    <cellStyle name="20% - Accent1 9 3 10" xfId="52511" xr:uid="{00000000-0005-0000-0000-00007ACC0000}"/>
    <cellStyle name="20% - Accent1 9 3 10 2" xfId="52512" xr:uid="{00000000-0005-0000-0000-00007BCC0000}"/>
    <cellStyle name="20% - Accent1 9 3 11" xfId="52513" xr:uid="{00000000-0005-0000-0000-00007CCC0000}"/>
    <cellStyle name="20% - Accent1 9 3 2" xfId="52514" xr:uid="{00000000-0005-0000-0000-00007DCC0000}"/>
    <cellStyle name="20% - Accent1 9 3 2 2" xfId="52515" xr:uid="{00000000-0005-0000-0000-00007ECC0000}"/>
    <cellStyle name="20% - Accent1 9 3 2 2 2" xfId="52516" xr:uid="{00000000-0005-0000-0000-00007FCC0000}"/>
    <cellStyle name="20% - Accent1 9 3 2 2 2 2" xfId="52517" xr:uid="{00000000-0005-0000-0000-000080CC0000}"/>
    <cellStyle name="20% - Accent1 9 3 2 2 2 2 2" xfId="52518" xr:uid="{00000000-0005-0000-0000-000081CC0000}"/>
    <cellStyle name="20% - Accent1 9 3 2 2 2 3" xfId="52519" xr:uid="{00000000-0005-0000-0000-000082CC0000}"/>
    <cellStyle name="20% - Accent1 9 3 2 2 3" xfId="52520" xr:uid="{00000000-0005-0000-0000-000083CC0000}"/>
    <cellStyle name="20% - Accent1 9 3 2 2 3 2" xfId="52521" xr:uid="{00000000-0005-0000-0000-000084CC0000}"/>
    <cellStyle name="20% - Accent1 9 3 2 2 4" xfId="52522" xr:uid="{00000000-0005-0000-0000-000085CC0000}"/>
    <cellStyle name="20% - Accent1 9 3 2 3" xfId="52523" xr:uid="{00000000-0005-0000-0000-000086CC0000}"/>
    <cellStyle name="20% - Accent1 9 3 2 3 2" xfId="52524" xr:uid="{00000000-0005-0000-0000-000087CC0000}"/>
    <cellStyle name="20% - Accent1 9 3 2 3 2 2" xfId="52525" xr:uid="{00000000-0005-0000-0000-000088CC0000}"/>
    <cellStyle name="20% - Accent1 9 3 2 3 2 2 2" xfId="52526" xr:uid="{00000000-0005-0000-0000-000089CC0000}"/>
    <cellStyle name="20% - Accent1 9 3 2 3 2 3" xfId="52527" xr:uid="{00000000-0005-0000-0000-00008ACC0000}"/>
    <cellStyle name="20% - Accent1 9 3 2 3 3" xfId="52528" xr:uid="{00000000-0005-0000-0000-00008BCC0000}"/>
    <cellStyle name="20% - Accent1 9 3 2 3 3 2" xfId="52529" xr:uid="{00000000-0005-0000-0000-00008CCC0000}"/>
    <cellStyle name="20% - Accent1 9 3 2 3 4" xfId="52530" xr:uid="{00000000-0005-0000-0000-00008DCC0000}"/>
    <cellStyle name="20% - Accent1 9 3 2 4" xfId="52531" xr:uid="{00000000-0005-0000-0000-00008ECC0000}"/>
    <cellStyle name="20% - Accent1 9 3 2 4 2" xfId="52532" xr:uid="{00000000-0005-0000-0000-00008FCC0000}"/>
    <cellStyle name="20% - Accent1 9 3 2 4 2 2" xfId="52533" xr:uid="{00000000-0005-0000-0000-000090CC0000}"/>
    <cellStyle name="20% - Accent1 9 3 2 4 2 2 2" xfId="52534" xr:uid="{00000000-0005-0000-0000-000091CC0000}"/>
    <cellStyle name="20% - Accent1 9 3 2 4 2 3" xfId="52535" xr:uid="{00000000-0005-0000-0000-000092CC0000}"/>
    <cellStyle name="20% - Accent1 9 3 2 4 3" xfId="52536" xr:uid="{00000000-0005-0000-0000-000093CC0000}"/>
    <cellStyle name="20% - Accent1 9 3 2 4 3 2" xfId="52537" xr:uid="{00000000-0005-0000-0000-000094CC0000}"/>
    <cellStyle name="20% - Accent1 9 3 2 4 4" xfId="52538" xr:uid="{00000000-0005-0000-0000-000095CC0000}"/>
    <cellStyle name="20% - Accent1 9 3 2 5" xfId="52539" xr:uid="{00000000-0005-0000-0000-000096CC0000}"/>
    <cellStyle name="20% - Accent1 9 3 2 5 2" xfId="52540" xr:uid="{00000000-0005-0000-0000-000097CC0000}"/>
    <cellStyle name="20% - Accent1 9 3 2 5 2 2" xfId="52541" xr:uid="{00000000-0005-0000-0000-000098CC0000}"/>
    <cellStyle name="20% - Accent1 9 3 2 5 3" xfId="52542" xr:uid="{00000000-0005-0000-0000-000099CC0000}"/>
    <cellStyle name="20% - Accent1 9 3 2 6" xfId="52543" xr:uid="{00000000-0005-0000-0000-00009ACC0000}"/>
    <cellStyle name="20% - Accent1 9 3 2 6 2" xfId="52544" xr:uid="{00000000-0005-0000-0000-00009BCC0000}"/>
    <cellStyle name="20% - Accent1 9 3 2 6 2 2" xfId="52545" xr:uid="{00000000-0005-0000-0000-00009CCC0000}"/>
    <cellStyle name="20% - Accent1 9 3 2 6 3" xfId="52546" xr:uid="{00000000-0005-0000-0000-00009DCC0000}"/>
    <cellStyle name="20% - Accent1 9 3 2 7" xfId="52547" xr:uid="{00000000-0005-0000-0000-00009ECC0000}"/>
    <cellStyle name="20% - Accent1 9 3 2 7 2" xfId="52548" xr:uid="{00000000-0005-0000-0000-00009FCC0000}"/>
    <cellStyle name="20% - Accent1 9 3 2 8" xfId="52549" xr:uid="{00000000-0005-0000-0000-0000A0CC0000}"/>
    <cellStyle name="20% - Accent1 9 3 2 8 2" xfId="52550" xr:uid="{00000000-0005-0000-0000-0000A1CC0000}"/>
    <cellStyle name="20% - Accent1 9 3 2 9" xfId="52551" xr:uid="{00000000-0005-0000-0000-0000A2CC0000}"/>
    <cellStyle name="20% - Accent1 9 3 3" xfId="52552" xr:uid="{00000000-0005-0000-0000-0000A3CC0000}"/>
    <cellStyle name="20% - Accent1 9 3 3 2" xfId="52553" xr:uid="{00000000-0005-0000-0000-0000A4CC0000}"/>
    <cellStyle name="20% - Accent1 9 3 3 2 2" xfId="52554" xr:uid="{00000000-0005-0000-0000-0000A5CC0000}"/>
    <cellStyle name="20% - Accent1 9 3 3 2 2 2" xfId="52555" xr:uid="{00000000-0005-0000-0000-0000A6CC0000}"/>
    <cellStyle name="20% - Accent1 9 3 3 2 2 2 2" xfId="52556" xr:uid="{00000000-0005-0000-0000-0000A7CC0000}"/>
    <cellStyle name="20% - Accent1 9 3 3 2 2 3" xfId="52557" xr:uid="{00000000-0005-0000-0000-0000A8CC0000}"/>
    <cellStyle name="20% - Accent1 9 3 3 2 3" xfId="52558" xr:uid="{00000000-0005-0000-0000-0000A9CC0000}"/>
    <cellStyle name="20% - Accent1 9 3 3 2 3 2" xfId="52559" xr:uid="{00000000-0005-0000-0000-0000AACC0000}"/>
    <cellStyle name="20% - Accent1 9 3 3 2 4" xfId="52560" xr:uid="{00000000-0005-0000-0000-0000ABCC0000}"/>
    <cellStyle name="20% - Accent1 9 3 3 3" xfId="52561" xr:uid="{00000000-0005-0000-0000-0000ACCC0000}"/>
    <cellStyle name="20% - Accent1 9 3 3 3 2" xfId="52562" xr:uid="{00000000-0005-0000-0000-0000ADCC0000}"/>
    <cellStyle name="20% - Accent1 9 3 3 3 2 2" xfId="52563" xr:uid="{00000000-0005-0000-0000-0000AECC0000}"/>
    <cellStyle name="20% - Accent1 9 3 3 3 2 2 2" xfId="52564" xr:uid="{00000000-0005-0000-0000-0000AFCC0000}"/>
    <cellStyle name="20% - Accent1 9 3 3 3 2 3" xfId="52565" xr:uid="{00000000-0005-0000-0000-0000B0CC0000}"/>
    <cellStyle name="20% - Accent1 9 3 3 3 3" xfId="52566" xr:uid="{00000000-0005-0000-0000-0000B1CC0000}"/>
    <cellStyle name="20% - Accent1 9 3 3 3 3 2" xfId="52567" xr:uid="{00000000-0005-0000-0000-0000B2CC0000}"/>
    <cellStyle name="20% - Accent1 9 3 3 3 4" xfId="52568" xr:uid="{00000000-0005-0000-0000-0000B3CC0000}"/>
    <cellStyle name="20% - Accent1 9 3 3 4" xfId="52569" xr:uid="{00000000-0005-0000-0000-0000B4CC0000}"/>
    <cellStyle name="20% - Accent1 9 3 3 4 2" xfId="52570" xr:uid="{00000000-0005-0000-0000-0000B5CC0000}"/>
    <cellStyle name="20% - Accent1 9 3 3 4 2 2" xfId="52571" xr:uid="{00000000-0005-0000-0000-0000B6CC0000}"/>
    <cellStyle name="20% - Accent1 9 3 3 4 2 2 2" xfId="52572" xr:uid="{00000000-0005-0000-0000-0000B7CC0000}"/>
    <cellStyle name="20% - Accent1 9 3 3 4 2 3" xfId="52573" xr:uid="{00000000-0005-0000-0000-0000B8CC0000}"/>
    <cellStyle name="20% - Accent1 9 3 3 4 3" xfId="52574" xr:uid="{00000000-0005-0000-0000-0000B9CC0000}"/>
    <cellStyle name="20% - Accent1 9 3 3 4 3 2" xfId="52575" xr:uid="{00000000-0005-0000-0000-0000BACC0000}"/>
    <cellStyle name="20% - Accent1 9 3 3 4 4" xfId="52576" xr:uid="{00000000-0005-0000-0000-0000BBCC0000}"/>
    <cellStyle name="20% - Accent1 9 3 3 5" xfId="52577" xr:uid="{00000000-0005-0000-0000-0000BCCC0000}"/>
    <cellStyle name="20% - Accent1 9 3 3 5 2" xfId="52578" xr:uid="{00000000-0005-0000-0000-0000BDCC0000}"/>
    <cellStyle name="20% - Accent1 9 3 3 5 2 2" xfId="52579" xr:uid="{00000000-0005-0000-0000-0000BECC0000}"/>
    <cellStyle name="20% - Accent1 9 3 3 5 3" xfId="52580" xr:uid="{00000000-0005-0000-0000-0000BFCC0000}"/>
    <cellStyle name="20% - Accent1 9 3 3 6" xfId="52581" xr:uid="{00000000-0005-0000-0000-0000C0CC0000}"/>
    <cellStyle name="20% - Accent1 9 3 3 6 2" xfId="52582" xr:uid="{00000000-0005-0000-0000-0000C1CC0000}"/>
    <cellStyle name="20% - Accent1 9 3 3 6 2 2" xfId="52583" xr:uid="{00000000-0005-0000-0000-0000C2CC0000}"/>
    <cellStyle name="20% - Accent1 9 3 3 6 3" xfId="52584" xr:uid="{00000000-0005-0000-0000-0000C3CC0000}"/>
    <cellStyle name="20% - Accent1 9 3 3 7" xfId="52585" xr:uid="{00000000-0005-0000-0000-0000C4CC0000}"/>
    <cellStyle name="20% - Accent1 9 3 3 7 2" xfId="52586" xr:uid="{00000000-0005-0000-0000-0000C5CC0000}"/>
    <cellStyle name="20% - Accent1 9 3 3 8" xfId="52587" xr:uid="{00000000-0005-0000-0000-0000C6CC0000}"/>
    <cellStyle name="20% - Accent1 9 3 3 8 2" xfId="52588" xr:uid="{00000000-0005-0000-0000-0000C7CC0000}"/>
    <cellStyle name="20% - Accent1 9 3 3 9" xfId="52589" xr:uid="{00000000-0005-0000-0000-0000C8CC0000}"/>
    <cellStyle name="20% - Accent1 9 3 4" xfId="52590" xr:uid="{00000000-0005-0000-0000-0000C9CC0000}"/>
    <cellStyle name="20% - Accent1 9 3 4 2" xfId="52591" xr:uid="{00000000-0005-0000-0000-0000CACC0000}"/>
    <cellStyle name="20% - Accent1 9 3 4 2 2" xfId="52592" xr:uid="{00000000-0005-0000-0000-0000CBCC0000}"/>
    <cellStyle name="20% - Accent1 9 3 4 2 2 2" xfId="52593" xr:uid="{00000000-0005-0000-0000-0000CCCC0000}"/>
    <cellStyle name="20% - Accent1 9 3 4 2 3" xfId="52594" xr:uid="{00000000-0005-0000-0000-0000CDCC0000}"/>
    <cellStyle name="20% - Accent1 9 3 4 3" xfId="52595" xr:uid="{00000000-0005-0000-0000-0000CECC0000}"/>
    <cellStyle name="20% - Accent1 9 3 4 3 2" xfId="52596" xr:uid="{00000000-0005-0000-0000-0000CFCC0000}"/>
    <cellStyle name="20% - Accent1 9 3 4 4" xfId="52597" xr:uid="{00000000-0005-0000-0000-0000D0CC0000}"/>
    <cellStyle name="20% - Accent1 9 3 5" xfId="52598" xr:uid="{00000000-0005-0000-0000-0000D1CC0000}"/>
    <cellStyle name="20% - Accent1 9 3 5 2" xfId="52599" xr:uid="{00000000-0005-0000-0000-0000D2CC0000}"/>
    <cellStyle name="20% - Accent1 9 3 5 2 2" xfId="52600" xr:uid="{00000000-0005-0000-0000-0000D3CC0000}"/>
    <cellStyle name="20% - Accent1 9 3 5 2 2 2" xfId="52601" xr:uid="{00000000-0005-0000-0000-0000D4CC0000}"/>
    <cellStyle name="20% - Accent1 9 3 5 2 3" xfId="52602" xr:uid="{00000000-0005-0000-0000-0000D5CC0000}"/>
    <cellStyle name="20% - Accent1 9 3 5 3" xfId="52603" xr:uid="{00000000-0005-0000-0000-0000D6CC0000}"/>
    <cellStyle name="20% - Accent1 9 3 5 3 2" xfId="52604" xr:uid="{00000000-0005-0000-0000-0000D7CC0000}"/>
    <cellStyle name="20% - Accent1 9 3 5 4" xfId="52605" xr:uid="{00000000-0005-0000-0000-0000D8CC0000}"/>
    <cellStyle name="20% - Accent1 9 3 6" xfId="52606" xr:uid="{00000000-0005-0000-0000-0000D9CC0000}"/>
    <cellStyle name="20% - Accent1 9 3 6 2" xfId="52607" xr:uid="{00000000-0005-0000-0000-0000DACC0000}"/>
    <cellStyle name="20% - Accent1 9 3 6 2 2" xfId="52608" xr:uid="{00000000-0005-0000-0000-0000DBCC0000}"/>
    <cellStyle name="20% - Accent1 9 3 6 2 2 2" xfId="52609" xr:uid="{00000000-0005-0000-0000-0000DCCC0000}"/>
    <cellStyle name="20% - Accent1 9 3 6 2 3" xfId="52610" xr:uid="{00000000-0005-0000-0000-0000DDCC0000}"/>
    <cellStyle name="20% - Accent1 9 3 6 3" xfId="52611" xr:uid="{00000000-0005-0000-0000-0000DECC0000}"/>
    <cellStyle name="20% - Accent1 9 3 6 3 2" xfId="52612" xr:uid="{00000000-0005-0000-0000-0000DFCC0000}"/>
    <cellStyle name="20% - Accent1 9 3 6 4" xfId="52613" xr:uid="{00000000-0005-0000-0000-0000E0CC0000}"/>
    <cellStyle name="20% - Accent1 9 3 7" xfId="52614" xr:uid="{00000000-0005-0000-0000-0000E1CC0000}"/>
    <cellStyle name="20% - Accent1 9 3 7 2" xfId="52615" xr:uid="{00000000-0005-0000-0000-0000E2CC0000}"/>
    <cellStyle name="20% - Accent1 9 3 7 2 2" xfId="52616" xr:uid="{00000000-0005-0000-0000-0000E3CC0000}"/>
    <cellStyle name="20% - Accent1 9 3 7 3" xfId="52617" xr:uid="{00000000-0005-0000-0000-0000E4CC0000}"/>
    <cellStyle name="20% - Accent1 9 3 8" xfId="52618" xr:uid="{00000000-0005-0000-0000-0000E5CC0000}"/>
    <cellStyle name="20% - Accent1 9 3 8 2" xfId="52619" xr:uid="{00000000-0005-0000-0000-0000E6CC0000}"/>
    <cellStyle name="20% - Accent1 9 3 8 2 2" xfId="52620" xr:uid="{00000000-0005-0000-0000-0000E7CC0000}"/>
    <cellStyle name="20% - Accent1 9 3 8 3" xfId="52621" xr:uid="{00000000-0005-0000-0000-0000E8CC0000}"/>
    <cellStyle name="20% - Accent1 9 3 9" xfId="52622" xr:uid="{00000000-0005-0000-0000-0000E9CC0000}"/>
    <cellStyle name="20% - Accent1 9 3 9 2" xfId="52623" xr:uid="{00000000-0005-0000-0000-0000EACC0000}"/>
    <cellStyle name="20% - Accent1 9 4" xfId="52624" xr:uid="{00000000-0005-0000-0000-0000EBCC0000}"/>
    <cellStyle name="20% - Accent1 9 4 10" xfId="52625" xr:uid="{00000000-0005-0000-0000-0000ECCC0000}"/>
    <cellStyle name="20% - Accent1 9 4 10 2" xfId="52626" xr:uid="{00000000-0005-0000-0000-0000EDCC0000}"/>
    <cellStyle name="20% - Accent1 9 4 11" xfId="52627" xr:uid="{00000000-0005-0000-0000-0000EECC0000}"/>
    <cellStyle name="20% - Accent1 9 4 2" xfId="52628" xr:uid="{00000000-0005-0000-0000-0000EFCC0000}"/>
    <cellStyle name="20% - Accent1 9 4 2 2" xfId="52629" xr:uid="{00000000-0005-0000-0000-0000F0CC0000}"/>
    <cellStyle name="20% - Accent1 9 4 2 2 2" xfId="52630" xr:uid="{00000000-0005-0000-0000-0000F1CC0000}"/>
    <cellStyle name="20% - Accent1 9 4 2 2 2 2" xfId="52631" xr:uid="{00000000-0005-0000-0000-0000F2CC0000}"/>
    <cellStyle name="20% - Accent1 9 4 2 2 2 2 2" xfId="52632" xr:uid="{00000000-0005-0000-0000-0000F3CC0000}"/>
    <cellStyle name="20% - Accent1 9 4 2 2 2 3" xfId="52633" xr:uid="{00000000-0005-0000-0000-0000F4CC0000}"/>
    <cellStyle name="20% - Accent1 9 4 2 2 3" xfId="52634" xr:uid="{00000000-0005-0000-0000-0000F5CC0000}"/>
    <cellStyle name="20% - Accent1 9 4 2 2 3 2" xfId="52635" xr:uid="{00000000-0005-0000-0000-0000F6CC0000}"/>
    <cellStyle name="20% - Accent1 9 4 2 2 4" xfId="52636" xr:uid="{00000000-0005-0000-0000-0000F7CC0000}"/>
    <cellStyle name="20% - Accent1 9 4 2 3" xfId="52637" xr:uid="{00000000-0005-0000-0000-0000F8CC0000}"/>
    <cellStyle name="20% - Accent1 9 4 2 3 2" xfId="52638" xr:uid="{00000000-0005-0000-0000-0000F9CC0000}"/>
    <cellStyle name="20% - Accent1 9 4 2 3 2 2" xfId="52639" xr:uid="{00000000-0005-0000-0000-0000FACC0000}"/>
    <cellStyle name="20% - Accent1 9 4 2 3 2 2 2" xfId="52640" xr:uid="{00000000-0005-0000-0000-0000FBCC0000}"/>
    <cellStyle name="20% - Accent1 9 4 2 3 2 3" xfId="52641" xr:uid="{00000000-0005-0000-0000-0000FCCC0000}"/>
    <cellStyle name="20% - Accent1 9 4 2 3 3" xfId="52642" xr:uid="{00000000-0005-0000-0000-0000FDCC0000}"/>
    <cellStyle name="20% - Accent1 9 4 2 3 3 2" xfId="52643" xr:uid="{00000000-0005-0000-0000-0000FECC0000}"/>
    <cellStyle name="20% - Accent1 9 4 2 3 4" xfId="52644" xr:uid="{00000000-0005-0000-0000-0000FFCC0000}"/>
    <cellStyle name="20% - Accent1 9 4 2 4" xfId="52645" xr:uid="{00000000-0005-0000-0000-000000CD0000}"/>
    <cellStyle name="20% - Accent1 9 4 2 4 2" xfId="52646" xr:uid="{00000000-0005-0000-0000-000001CD0000}"/>
    <cellStyle name="20% - Accent1 9 4 2 4 2 2" xfId="52647" xr:uid="{00000000-0005-0000-0000-000002CD0000}"/>
    <cellStyle name="20% - Accent1 9 4 2 4 2 2 2" xfId="52648" xr:uid="{00000000-0005-0000-0000-000003CD0000}"/>
    <cellStyle name="20% - Accent1 9 4 2 4 2 3" xfId="52649" xr:uid="{00000000-0005-0000-0000-000004CD0000}"/>
    <cellStyle name="20% - Accent1 9 4 2 4 3" xfId="52650" xr:uid="{00000000-0005-0000-0000-000005CD0000}"/>
    <cellStyle name="20% - Accent1 9 4 2 4 3 2" xfId="52651" xr:uid="{00000000-0005-0000-0000-000006CD0000}"/>
    <cellStyle name="20% - Accent1 9 4 2 4 4" xfId="52652" xr:uid="{00000000-0005-0000-0000-000007CD0000}"/>
    <cellStyle name="20% - Accent1 9 4 2 5" xfId="52653" xr:uid="{00000000-0005-0000-0000-000008CD0000}"/>
    <cellStyle name="20% - Accent1 9 4 2 5 2" xfId="52654" xr:uid="{00000000-0005-0000-0000-000009CD0000}"/>
    <cellStyle name="20% - Accent1 9 4 2 5 2 2" xfId="52655" xr:uid="{00000000-0005-0000-0000-00000ACD0000}"/>
    <cellStyle name="20% - Accent1 9 4 2 5 3" xfId="52656" xr:uid="{00000000-0005-0000-0000-00000BCD0000}"/>
    <cellStyle name="20% - Accent1 9 4 2 6" xfId="52657" xr:uid="{00000000-0005-0000-0000-00000CCD0000}"/>
    <cellStyle name="20% - Accent1 9 4 2 6 2" xfId="52658" xr:uid="{00000000-0005-0000-0000-00000DCD0000}"/>
    <cellStyle name="20% - Accent1 9 4 2 6 2 2" xfId="52659" xr:uid="{00000000-0005-0000-0000-00000ECD0000}"/>
    <cellStyle name="20% - Accent1 9 4 2 6 3" xfId="52660" xr:uid="{00000000-0005-0000-0000-00000FCD0000}"/>
    <cellStyle name="20% - Accent1 9 4 2 7" xfId="52661" xr:uid="{00000000-0005-0000-0000-000010CD0000}"/>
    <cellStyle name="20% - Accent1 9 4 2 7 2" xfId="52662" xr:uid="{00000000-0005-0000-0000-000011CD0000}"/>
    <cellStyle name="20% - Accent1 9 4 2 8" xfId="52663" xr:uid="{00000000-0005-0000-0000-000012CD0000}"/>
    <cellStyle name="20% - Accent1 9 4 2 8 2" xfId="52664" xr:uid="{00000000-0005-0000-0000-000013CD0000}"/>
    <cellStyle name="20% - Accent1 9 4 2 9" xfId="52665" xr:uid="{00000000-0005-0000-0000-000014CD0000}"/>
    <cellStyle name="20% - Accent1 9 4 3" xfId="52666" xr:uid="{00000000-0005-0000-0000-000015CD0000}"/>
    <cellStyle name="20% - Accent1 9 4 3 2" xfId="52667" xr:uid="{00000000-0005-0000-0000-000016CD0000}"/>
    <cellStyle name="20% - Accent1 9 4 3 2 2" xfId="52668" xr:uid="{00000000-0005-0000-0000-000017CD0000}"/>
    <cellStyle name="20% - Accent1 9 4 3 2 2 2" xfId="52669" xr:uid="{00000000-0005-0000-0000-000018CD0000}"/>
    <cellStyle name="20% - Accent1 9 4 3 2 2 2 2" xfId="52670" xr:uid="{00000000-0005-0000-0000-000019CD0000}"/>
    <cellStyle name="20% - Accent1 9 4 3 2 2 3" xfId="52671" xr:uid="{00000000-0005-0000-0000-00001ACD0000}"/>
    <cellStyle name="20% - Accent1 9 4 3 2 3" xfId="52672" xr:uid="{00000000-0005-0000-0000-00001BCD0000}"/>
    <cellStyle name="20% - Accent1 9 4 3 2 3 2" xfId="52673" xr:uid="{00000000-0005-0000-0000-00001CCD0000}"/>
    <cellStyle name="20% - Accent1 9 4 3 2 4" xfId="52674" xr:uid="{00000000-0005-0000-0000-00001DCD0000}"/>
    <cellStyle name="20% - Accent1 9 4 3 3" xfId="52675" xr:uid="{00000000-0005-0000-0000-00001ECD0000}"/>
    <cellStyle name="20% - Accent1 9 4 3 3 2" xfId="52676" xr:uid="{00000000-0005-0000-0000-00001FCD0000}"/>
    <cellStyle name="20% - Accent1 9 4 3 3 2 2" xfId="52677" xr:uid="{00000000-0005-0000-0000-000020CD0000}"/>
    <cellStyle name="20% - Accent1 9 4 3 3 2 2 2" xfId="52678" xr:uid="{00000000-0005-0000-0000-000021CD0000}"/>
    <cellStyle name="20% - Accent1 9 4 3 3 2 3" xfId="52679" xr:uid="{00000000-0005-0000-0000-000022CD0000}"/>
    <cellStyle name="20% - Accent1 9 4 3 3 3" xfId="52680" xr:uid="{00000000-0005-0000-0000-000023CD0000}"/>
    <cellStyle name="20% - Accent1 9 4 3 3 3 2" xfId="52681" xr:uid="{00000000-0005-0000-0000-000024CD0000}"/>
    <cellStyle name="20% - Accent1 9 4 3 3 4" xfId="52682" xr:uid="{00000000-0005-0000-0000-000025CD0000}"/>
    <cellStyle name="20% - Accent1 9 4 3 4" xfId="52683" xr:uid="{00000000-0005-0000-0000-000026CD0000}"/>
    <cellStyle name="20% - Accent1 9 4 3 4 2" xfId="52684" xr:uid="{00000000-0005-0000-0000-000027CD0000}"/>
    <cellStyle name="20% - Accent1 9 4 3 4 2 2" xfId="52685" xr:uid="{00000000-0005-0000-0000-000028CD0000}"/>
    <cellStyle name="20% - Accent1 9 4 3 4 2 2 2" xfId="52686" xr:uid="{00000000-0005-0000-0000-000029CD0000}"/>
    <cellStyle name="20% - Accent1 9 4 3 4 2 3" xfId="52687" xr:uid="{00000000-0005-0000-0000-00002ACD0000}"/>
    <cellStyle name="20% - Accent1 9 4 3 4 3" xfId="52688" xr:uid="{00000000-0005-0000-0000-00002BCD0000}"/>
    <cellStyle name="20% - Accent1 9 4 3 4 3 2" xfId="52689" xr:uid="{00000000-0005-0000-0000-00002CCD0000}"/>
    <cellStyle name="20% - Accent1 9 4 3 4 4" xfId="52690" xr:uid="{00000000-0005-0000-0000-00002DCD0000}"/>
    <cellStyle name="20% - Accent1 9 4 3 5" xfId="52691" xr:uid="{00000000-0005-0000-0000-00002ECD0000}"/>
    <cellStyle name="20% - Accent1 9 4 3 5 2" xfId="52692" xr:uid="{00000000-0005-0000-0000-00002FCD0000}"/>
    <cellStyle name="20% - Accent1 9 4 3 5 2 2" xfId="52693" xr:uid="{00000000-0005-0000-0000-000030CD0000}"/>
    <cellStyle name="20% - Accent1 9 4 3 5 3" xfId="52694" xr:uid="{00000000-0005-0000-0000-000031CD0000}"/>
    <cellStyle name="20% - Accent1 9 4 3 6" xfId="52695" xr:uid="{00000000-0005-0000-0000-000032CD0000}"/>
    <cellStyle name="20% - Accent1 9 4 3 6 2" xfId="52696" xr:uid="{00000000-0005-0000-0000-000033CD0000}"/>
    <cellStyle name="20% - Accent1 9 4 3 6 2 2" xfId="52697" xr:uid="{00000000-0005-0000-0000-000034CD0000}"/>
    <cellStyle name="20% - Accent1 9 4 3 6 3" xfId="52698" xr:uid="{00000000-0005-0000-0000-000035CD0000}"/>
    <cellStyle name="20% - Accent1 9 4 3 7" xfId="52699" xr:uid="{00000000-0005-0000-0000-000036CD0000}"/>
    <cellStyle name="20% - Accent1 9 4 3 7 2" xfId="52700" xr:uid="{00000000-0005-0000-0000-000037CD0000}"/>
    <cellStyle name="20% - Accent1 9 4 3 8" xfId="52701" xr:uid="{00000000-0005-0000-0000-000038CD0000}"/>
    <cellStyle name="20% - Accent1 9 4 3 8 2" xfId="52702" xr:uid="{00000000-0005-0000-0000-000039CD0000}"/>
    <cellStyle name="20% - Accent1 9 4 3 9" xfId="52703" xr:uid="{00000000-0005-0000-0000-00003ACD0000}"/>
    <cellStyle name="20% - Accent1 9 4 4" xfId="52704" xr:uid="{00000000-0005-0000-0000-00003BCD0000}"/>
    <cellStyle name="20% - Accent1 9 4 4 2" xfId="52705" xr:uid="{00000000-0005-0000-0000-00003CCD0000}"/>
    <cellStyle name="20% - Accent1 9 4 4 2 2" xfId="52706" xr:uid="{00000000-0005-0000-0000-00003DCD0000}"/>
    <cellStyle name="20% - Accent1 9 4 4 2 2 2" xfId="52707" xr:uid="{00000000-0005-0000-0000-00003ECD0000}"/>
    <cellStyle name="20% - Accent1 9 4 4 2 3" xfId="52708" xr:uid="{00000000-0005-0000-0000-00003FCD0000}"/>
    <cellStyle name="20% - Accent1 9 4 4 3" xfId="52709" xr:uid="{00000000-0005-0000-0000-000040CD0000}"/>
    <cellStyle name="20% - Accent1 9 4 4 3 2" xfId="52710" xr:uid="{00000000-0005-0000-0000-000041CD0000}"/>
    <cellStyle name="20% - Accent1 9 4 4 4" xfId="52711" xr:uid="{00000000-0005-0000-0000-000042CD0000}"/>
    <cellStyle name="20% - Accent1 9 4 5" xfId="52712" xr:uid="{00000000-0005-0000-0000-000043CD0000}"/>
    <cellStyle name="20% - Accent1 9 4 5 2" xfId="52713" xr:uid="{00000000-0005-0000-0000-000044CD0000}"/>
    <cellStyle name="20% - Accent1 9 4 5 2 2" xfId="52714" xr:uid="{00000000-0005-0000-0000-000045CD0000}"/>
    <cellStyle name="20% - Accent1 9 4 5 2 2 2" xfId="52715" xr:uid="{00000000-0005-0000-0000-000046CD0000}"/>
    <cellStyle name="20% - Accent1 9 4 5 2 3" xfId="52716" xr:uid="{00000000-0005-0000-0000-000047CD0000}"/>
    <cellStyle name="20% - Accent1 9 4 5 3" xfId="52717" xr:uid="{00000000-0005-0000-0000-000048CD0000}"/>
    <cellStyle name="20% - Accent1 9 4 5 3 2" xfId="52718" xr:uid="{00000000-0005-0000-0000-000049CD0000}"/>
    <cellStyle name="20% - Accent1 9 4 5 4" xfId="52719" xr:uid="{00000000-0005-0000-0000-00004ACD0000}"/>
    <cellStyle name="20% - Accent1 9 4 6" xfId="52720" xr:uid="{00000000-0005-0000-0000-00004BCD0000}"/>
    <cellStyle name="20% - Accent1 9 4 6 2" xfId="52721" xr:uid="{00000000-0005-0000-0000-00004CCD0000}"/>
    <cellStyle name="20% - Accent1 9 4 6 2 2" xfId="52722" xr:uid="{00000000-0005-0000-0000-00004DCD0000}"/>
    <cellStyle name="20% - Accent1 9 4 6 2 2 2" xfId="52723" xr:uid="{00000000-0005-0000-0000-00004ECD0000}"/>
    <cellStyle name="20% - Accent1 9 4 6 2 3" xfId="52724" xr:uid="{00000000-0005-0000-0000-00004FCD0000}"/>
    <cellStyle name="20% - Accent1 9 4 6 3" xfId="52725" xr:uid="{00000000-0005-0000-0000-000050CD0000}"/>
    <cellStyle name="20% - Accent1 9 4 6 3 2" xfId="52726" xr:uid="{00000000-0005-0000-0000-000051CD0000}"/>
    <cellStyle name="20% - Accent1 9 4 6 4" xfId="52727" xr:uid="{00000000-0005-0000-0000-000052CD0000}"/>
    <cellStyle name="20% - Accent1 9 4 7" xfId="52728" xr:uid="{00000000-0005-0000-0000-000053CD0000}"/>
    <cellStyle name="20% - Accent1 9 4 7 2" xfId="52729" xr:uid="{00000000-0005-0000-0000-000054CD0000}"/>
    <cellStyle name="20% - Accent1 9 4 7 2 2" xfId="52730" xr:uid="{00000000-0005-0000-0000-000055CD0000}"/>
    <cellStyle name="20% - Accent1 9 4 7 3" xfId="52731" xr:uid="{00000000-0005-0000-0000-000056CD0000}"/>
    <cellStyle name="20% - Accent1 9 4 8" xfId="52732" xr:uid="{00000000-0005-0000-0000-000057CD0000}"/>
    <cellStyle name="20% - Accent1 9 4 8 2" xfId="52733" xr:uid="{00000000-0005-0000-0000-000058CD0000}"/>
    <cellStyle name="20% - Accent1 9 4 8 2 2" xfId="52734" xr:uid="{00000000-0005-0000-0000-000059CD0000}"/>
    <cellStyle name="20% - Accent1 9 4 8 3" xfId="52735" xr:uid="{00000000-0005-0000-0000-00005ACD0000}"/>
    <cellStyle name="20% - Accent1 9 4 9" xfId="52736" xr:uid="{00000000-0005-0000-0000-00005BCD0000}"/>
    <cellStyle name="20% - Accent1 9 4 9 2" xfId="52737" xr:uid="{00000000-0005-0000-0000-00005CCD0000}"/>
    <cellStyle name="20% - Accent1 9 5" xfId="52738" xr:uid="{00000000-0005-0000-0000-00005DCD0000}"/>
    <cellStyle name="20% - Accent1 9 5 2" xfId="52739" xr:uid="{00000000-0005-0000-0000-00005ECD0000}"/>
    <cellStyle name="20% - Accent1 9 5 2 2" xfId="52740" xr:uid="{00000000-0005-0000-0000-00005FCD0000}"/>
    <cellStyle name="20% - Accent1 9 5 2 2 2" xfId="52741" xr:uid="{00000000-0005-0000-0000-000060CD0000}"/>
    <cellStyle name="20% - Accent1 9 5 2 2 2 2" xfId="52742" xr:uid="{00000000-0005-0000-0000-000061CD0000}"/>
    <cellStyle name="20% - Accent1 9 5 2 2 3" xfId="52743" xr:uid="{00000000-0005-0000-0000-000062CD0000}"/>
    <cellStyle name="20% - Accent1 9 5 2 3" xfId="52744" xr:uid="{00000000-0005-0000-0000-000063CD0000}"/>
    <cellStyle name="20% - Accent1 9 5 2 3 2" xfId="52745" xr:uid="{00000000-0005-0000-0000-000064CD0000}"/>
    <cellStyle name="20% - Accent1 9 5 2 4" xfId="52746" xr:uid="{00000000-0005-0000-0000-000065CD0000}"/>
    <cellStyle name="20% - Accent1 9 5 3" xfId="52747" xr:uid="{00000000-0005-0000-0000-000066CD0000}"/>
    <cellStyle name="20% - Accent1 9 5 3 2" xfId="52748" xr:uid="{00000000-0005-0000-0000-000067CD0000}"/>
    <cellStyle name="20% - Accent1 9 5 3 2 2" xfId="52749" xr:uid="{00000000-0005-0000-0000-000068CD0000}"/>
    <cellStyle name="20% - Accent1 9 5 3 2 2 2" xfId="52750" xr:uid="{00000000-0005-0000-0000-000069CD0000}"/>
    <cellStyle name="20% - Accent1 9 5 3 2 3" xfId="52751" xr:uid="{00000000-0005-0000-0000-00006ACD0000}"/>
    <cellStyle name="20% - Accent1 9 5 3 3" xfId="52752" xr:uid="{00000000-0005-0000-0000-00006BCD0000}"/>
    <cellStyle name="20% - Accent1 9 5 3 3 2" xfId="52753" xr:uid="{00000000-0005-0000-0000-00006CCD0000}"/>
    <cellStyle name="20% - Accent1 9 5 3 4" xfId="52754" xr:uid="{00000000-0005-0000-0000-00006DCD0000}"/>
    <cellStyle name="20% - Accent1 9 5 4" xfId="52755" xr:uid="{00000000-0005-0000-0000-00006ECD0000}"/>
    <cellStyle name="20% - Accent1 9 5 4 2" xfId="52756" xr:uid="{00000000-0005-0000-0000-00006FCD0000}"/>
    <cellStyle name="20% - Accent1 9 5 4 2 2" xfId="52757" xr:uid="{00000000-0005-0000-0000-000070CD0000}"/>
    <cellStyle name="20% - Accent1 9 5 4 2 2 2" xfId="52758" xr:uid="{00000000-0005-0000-0000-000071CD0000}"/>
    <cellStyle name="20% - Accent1 9 5 4 2 3" xfId="52759" xr:uid="{00000000-0005-0000-0000-000072CD0000}"/>
    <cellStyle name="20% - Accent1 9 5 4 3" xfId="52760" xr:uid="{00000000-0005-0000-0000-000073CD0000}"/>
    <cellStyle name="20% - Accent1 9 5 4 3 2" xfId="52761" xr:uid="{00000000-0005-0000-0000-000074CD0000}"/>
    <cellStyle name="20% - Accent1 9 5 4 4" xfId="52762" xr:uid="{00000000-0005-0000-0000-000075CD0000}"/>
    <cellStyle name="20% - Accent1 9 5 5" xfId="52763" xr:uid="{00000000-0005-0000-0000-000076CD0000}"/>
    <cellStyle name="20% - Accent1 9 5 5 2" xfId="52764" xr:uid="{00000000-0005-0000-0000-000077CD0000}"/>
    <cellStyle name="20% - Accent1 9 5 5 2 2" xfId="52765" xr:uid="{00000000-0005-0000-0000-000078CD0000}"/>
    <cellStyle name="20% - Accent1 9 5 5 3" xfId="52766" xr:uid="{00000000-0005-0000-0000-000079CD0000}"/>
    <cellStyle name="20% - Accent1 9 5 6" xfId="52767" xr:uid="{00000000-0005-0000-0000-00007ACD0000}"/>
    <cellStyle name="20% - Accent1 9 5 6 2" xfId="52768" xr:uid="{00000000-0005-0000-0000-00007BCD0000}"/>
    <cellStyle name="20% - Accent1 9 5 6 2 2" xfId="52769" xr:uid="{00000000-0005-0000-0000-00007CCD0000}"/>
    <cellStyle name="20% - Accent1 9 5 6 3" xfId="52770" xr:uid="{00000000-0005-0000-0000-00007DCD0000}"/>
    <cellStyle name="20% - Accent1 9 5 7" xfId="52771" xr:uid="{00000000-0005-0000-0000-00007ECD0000}"/>
    <cellStyle name="20% - Accent1 9 5 7 2" xfId="52772" xr:uid="{00000000-0005-0000-0000-00007FCD0000}"/>
    <cellStyle name="20% - Accent1 9 5 8" xfId="52773" xr:uid="{00000000-0005-0000-0000-000080CD0000}"/>
    <cellStyle name="20% - Accent1 9 5 8 2" xfId="52774" xr:uid="{00000000-0005-0000-0000-000081CD0000}"/>
    <cellStyle name="20% - Accent1 9 5 9" xfId="52775" xr:uid="{00000000-0005-0000-0000-000082CD0000}"/>
    <cellStyle name="20% - Accent1 9 6" xfId="52776" xr:uid="{00000000-0005-0000-0000-000083CD0000}"/>
    <cellStyle name="20% - Accent1 9 6 2" xfId="52777" xr:uid="{00000000-0005-0000-0000-000084CD0000}"/>
    <cellStyle name="20% - Accent1 9 6 2 2" xfId="52778" xr:uid="{00000000-0005-0000-0000-000085CD0000}"/>
    <cellStyle name="20% - Accent1 9 6 2 2 2" xfId="52779" xr:uid="{00000000-0005-0000-0000-000086CD0000}"/>
    <cellStyle name="20% - Accent1 9 6 2 2 2 2" xfId="52780" xr:uid="{00000000-0005-0000-0000-000087CD0000}"/>
    <cellStyle name="20% - Accent1 9 6 2 2 3" xfId="52781" xr:uid="{00000000-0005-0000-0000-000088CD0000}"/>
    <cellStyle name="20% - Accent1 9 6 2 3" xfId="52782" xr:uid="{00000000-0005-0000-0000-000089CD0000}"/>
    <cellStyle name="20% - Accent1 9 6 2 3 2" xfId="52783" xr:uid="{00000000-0005-0000-0000-00008ACD0000}"/>
    <cellStyle name="20% - Accent1 9 6 2 4" xfId="52784" xr:uid="{00000000-0005-0000-0000-00008BCD0000}"/>
    <cellStyle name="20% - Accent1 9 6 3" xfId="52785" xr:uid="{00000000-0005-0000-0000-00008CCD0000}"/>
    <cellStyle name="20% - Accent1 9 6 3 2" xfId="52786" xr:uid="{00000000-0005-0000-0000-00008DCD0000}"/>
    <cellStyle name="20% - Accent1 9 6 3 2 2" xfId="52787" xr:uid="{00000000-0005-0000-0000-00008ECD0000}"/>
    <cellStyle name="20% - Accent1 9 6 3 2 2 2" xfId="52788" xr:uid="{00000000-0005-0000-0000-00008FCD0000}"/>
    <cellStyle name="20% - Accent1 9 6 3 2 3" xfId="52789" xr:uid="{00000000-0005-0000-0000-000090CD0000}"/>
    <cellStyle name="20% - Accent1 9 6 3 3" xfId="52790" xr:uid="{00000000-0005-0000-0000-000091CD0000}"/>
    <cellStyle name="20% - Accent1 9 6 3 3 2" xfId="52791" xr:uid="{00000000-0005-0000-0000-000092CD0000}"/>
    <cellStyle name="20% - Accent1 9 6 3 4" xfId="52792" xr:uid="{00000000-0005-0000-0000-000093CD0000}"/>
    <cellStyle name="20% - Accent1 9 6 4" xfId="52793" xr:uid="{00000000-0005-0000-0000-000094CD0000}"/>
    <cellStyle name="20% - Accent1 9 6 4 2" xfId="52794" xr:uid="{00000000-0005-0000-0000-000095CD0000}"/>
    <cellStyle name="20% - Accent1 9 6 4 2 2" xfId="52795" xr:uid="{00000000-0005-0000-0000-000096CD0000}"/>
    <cellStyle name="20% - Accent1 9 6 4 2 2 2" xfId="52796" xr:uid="{00000000-0005-0000-0000-000097CD0000}"/>
    <cellStyle name="20% - Accent1 9 6 4 2 3" xfId="52797" xr:uid="{00000000-0005-0000-0000-000098CD0000}"/>
    <cellStyle name="20% - Accent1 9 6 4 3" xfId="52798" xr:uid="{00000000-0005-0000-0000-000099CD0000}"/>
    <cellStyle name="20% - Accent1 9 6 4 3 2" xfId="52799" xr:uid="{00000000-0005-0000-0000-00009ACD0000}"/>
    <cellStyle name="20% - Accent1 9 6 4 4" xfId="52800" xr:uid="{00000000-0005-0000-0000-00009BCD0000}"/>
    <cellStyle name="20% - Accent1 9 6 5" xfId="52801" xr:uid="{00000000-0005-0000-0000-00009CCD0000}"/>
    <cellStyle name="20% - Accent1 9 6 5 2" xfId="52802" xr:uid="{00000000-0005-0000-0000-00009DCD0000}"/>
    <cellStyle name="20% - Accent1 9 6 5 2 2" xfId="52803" xr:uid="{00000000-0005-0000-0000-00009ECD0000}"/>
    <cellStyle name="20% - Accent1 9 6 5 3" xfId="52804" xr:uid="{00000000-0005-0000-0000-00009FCD0000}"/>
    <cellStyle name="20% - Accent1 9 6 6" xfId="52805" xr:uid="{00000000-0005-0000-0000-0000A0CD0000}"/>
    <cellStyle name="20% - Accent1 9 6 6 2" xfId="52806" xr:uid="{00000000-0005-0000-0000-0000A1CD0000}"/>
    <cellStyle name="20% - Accent1 9 6 6 2 2" xfId="52807" xr:uid="{00000000-0005-0000-0000-0000A2CD0000}"/>
    <cellStyle name="20% - Accent1 9 6 6 3" xfId="52808" xr:uid="{00000000-0005-0000-0000-0000A3CD0000}"/>
    <cellStyle name="20% - Accent1 9 6 7" xfId="52809" xr:uid="{00000000-0005-0000-0000-0000A4CD0000}"/>
    <cellStyle name="20% - Accent1 9 6 7 2" xfId="52810" xr:uid="{00000000-0005-0000-0000-0000A5CD0000}"/>
    <cellStyle name="20% - Accent1 9 6 8" xfId="52811" xr:uid="{00000000-0005-0000-0000-0000A6CD0000}"/>
    <cellStyle name="20% - Accent1 9 6 8 2" xfId="52812" xr:uid="{00000000-0005-0000-0000-0000A7CD0000}"/>
    <cellStyle name="20% - Accent1 9 6 9" xfId="52813" xr:uid="{00000000-0005-0000-0000-0000A8CD0000}"/>
    <cellStyle name="20% - Accent1 9 7" xfId="52814" xr:uid="{00000000-0005-0000-0000-0000A9CD0000}"/>
    <cellStyle name="20% - Accent1 9 7 2" xfId="52815" xr:uid="{00000000-0005-0000-0000-0000AACD0000}"/>
    <cellStyle name="20% - Accent1 9 7 2 2" xfId="52816" xr:uid="{00000000-0005-0000-0000-0000ABCD0000}"/>
    <cellStyle name="20% - Accent1 9 7 2 2 2" xfId="52817" xr:uid="{00000000-0005-0000-0000-0000ACCD0000}"/>
    <cellStyle name="20% - Accent1 9 7 2 3" xfId="52818" xr:uid="{00000000-0005-0000-0000-0000ADCD0000}"/>
    <cellStyle name="20% - Accent1 9 7 3" xfId="52819" xr:uid="{00000000-0005-0000-0000-0000AECD0000}"/>
    <cellStyle name="20% - Accent1 9 7 3 2" xfId="52820" xr:uid="{00000000-0005-0000-0000-0000AFCD0000}"/>
    <cellStyle name="20% - Accent1 9 7 4" xfId="52821" xr:uid="{00000000-0005-0000-0000-0000B0CD0000}"/>
    <cellStyle name="20% - Accent1 9 8" xfId="52822" xr:uid="{00000000-0005-0000-0000-0000B1CD0000}"/>
    <cellStyle name="20% - Accent1 9 8 2" xfId="52823" xr:uid="{00000000-0005-0000-0000-0000B2CD0000}"/>
    <cellStyle name="20% - Accent1 9 8 2 2" xfId="52824" xr:uid="{00000000-0005-0000-0000-0000B3CD0000}"/>
    <cellStyle name="20% - Accent1 9 8 2 2 2" xfId="52825" xr:uid="{00000000-0005-0000-0000-0000B4CD0000}"/>
    <cellStyle name="20% - Accent1 9 8 2 3" xfId="52826" xr:uid="{00000000-0005-0000-0000-0000B5CD0000}"/>
    <cellStyle name="20% - Accent1 9 8 3" xfId="52827" xr:uid="{00000000-0005-0000-0000-0000B6CD0000}"/>
    <cellStyle name="20% - Accent1 9 8 3 2" xfId="52828" xr:uid="{00000000-0005-0000-0000-0000B7CD0000}"/>
    <cellStyle name="20% - Accent1 9 8 4" xfId="52829" xr:uid="{00000000-0005-0000-0000-0000B8CD0000}"/>
    <cellStyle name="20% - Accent1 9 9" xfId="52830" xr:uid="{00000000-0005-0000-0000-0000B9CD0000}"/>
    <cellStyle name="20% - Accent1 9 9 2" xfId="52831" xr:uid="{00000000-0005-0000-0000-0000BACD0000}"/>
    <cellStyle name="20% - Accent1 9 9 2 2" xfId="52832" xr:uid="{00000000-0005-0000-0000-0000BBCD0000}"/>
    <cellStyle name="20% - Accent1 9 9 2 2 2" xfId="52833" xr:uid="{00000000-0005-0000-0000-0000BCCD0000}"/>
    <cellStyle name="20% - Accent1 9 9 2 3" xfId="52834" xr:uid="{00000000-0005-0000-0000-0000BDCD0000}"/>
    <cellStyle name="20% - Accent1 9 9 3" xfId="52835" xr:uid="{00000000-0005-0000-0000-0000BECD0000}"/>
    <cellStyle name="20% - Accent1 9 9 3 2" xfId="52836" xr:uid="{00000000-0005-0000-0000-0000BFCD0000}"/>
    <cellStyle name="20% - Accent1 9 9 4" xfId="52837" xr:uid="{00000000-0005-0000-0000-0000C0CD0000}"/>
    <cellStyle name="20% - Accent2" xfId="30" builtinId="34" customBuiltin="1"/>
    <cellStyle name="20% - Accent2 2" xfId="110" xr:uid="{00000000-0005-0000-0000-0000C2CD0000}"/>
    <cellStyle name="20% - Accent2 3" xfId="111" xr:uid="{00000000-0005-0000-0000-0000C3CD0000}"/>
    <cellStyle name="20% - Accent3" xfId="34" builtinId="38" customBuiltin="1"/>
    <cellStyle name="20% - Accent3 2" xfId="112" xr:uid="{00000000-0005-0000-0000-0000C5CD0000}"/>
    <cellStyle name="20% - Accent3 3" xfId="113" xr:uid="{00000000-0005-0000-0000-0000C6CD0000}"/>
    <cellStyle name="20% - Accent4" xfId="38" builtinId="42" customBuiltin="1"/>
    <cellStyle name="20% - Accent4 2" xfId="114" xr:uid="{00000000-0005-0000-0000-0000C8CD0000}"/>
    <cellStyle name="20% - Accent4 3" xfId="115" xr:uid="{00000000-0005-0000-0000-0000C9CD0000}"/>
    <cellStyle name="20% - Accent5" xfId="42" builtinId="46" customBuiltin="1"/>
    <cellStyle name="20% - Accent5 2" xfId="116" xr:uid="{00000000-0005-0000-0000-0000CBCD0000}"/>
    <cellStyle name="20% - Accent5 3" xfId="117" xr:uid="{00000000-0005-0000-0000-0000CCCD0000}"/>
    <cellStyle name="20% - Accent6" xfId="46" builtinId="50" customBuiltin="1"/>
    <cellStyle name="20% - Accent6 2" xfId="118" xr:uid="{00000000-0005-0000-0000-0000CECD0000}"/>
    <cellStyle name="20% - Accent6 3" xfId="119" xr:uid="{00000000-0005-0000-0000-0000CFCD0000}"/>
    <cellStyle name="40% - Accent1" xfId="27" builtinId="31" customBuiltin="1"/>
    <cellStyle name="40% - Accent1 2" xfId="120" xr:uid="{00000000-0005-0000-0000-0000D1CD0000}"/>
    <cellStyle name="40% - Accent1 3" xfId="121" xr:uid="{00000000-0005-0000-0000-0000D2CD0000}"/>
    <cellStyle name="40% - Accent2" xfId="31" builtinId="35" customBuiltin="1"/>
    <cellStyle name="40% - Accent2 2" xfId="122" xr:uid="{00000000-0005-0000-0000-0000D4CD0000}"/>
    <cellStyle name="40% - Accent2 3" xfId="123" xr:uid="{00000000-0005-0000-0000-0000D5CD0000}"/>
    <cellStyle name="40% - Accent3" xfId="35" builtinId="39" customBuiltin="1"/>
    <cellStyle name="40% - Accent3 2" xfId="124" xr:uid="{00000000-0005-0000-0000-0000D7CD0000}"/>
    <cellStyle name="40% - Accent3 3" xfId="125" xr:uid="{00000000-0005-0000-0000-0000D8CD0000}"/>
    <cellStyle name="40% - Accent4" xfId="39" builtinId="43" customBuiltin="1"/>
    <cellStyle name="40% - Accent4 2" xfId="126" xr:uid="{00000000-0005-0000-0000-0000DACD0000}"/>
    <cellStyle name="40% - Accent4 3" xfId="127" xr:uid="{00000000-0005-0000-0000-0000DBCD0000}"/>
    <cellStyle name="40% - Accent5" xfId="43" builtinId="47" customBuiltin="1"/>
    <cellStyle name="40% - Accent5 2" xfId="128" xr:uid="{00000000-0005-0000-0000-0000DDCD0000}"/>
    <cellStyle name="40% - Accent5 3" xfId="129" xr:uid="{00000000-0005-0000-0000-0000DECD0000}"/>
    <cellStyle name="40% - Accent6" xfId="47" builtinId="51" customBuiltin="1"/>
    <cellStyle name="40% - Accent6 2" xfId="130" xr:uid="{00000000-0005-0000-0000-0000E0CD0000}"/>
    <cellStyle name="40% - Accent6 3" xfId="131" xr:uid="{00000000-0005-0000-0000-0000E1CD0000}"/>
    <cellStyle name="60% - Accent1" xfId="28" builtinId="32" customBuiltin="1"/>
    <cellStyle name="60% - Accent1 2" xfId="132" xr:uid="{00000000-0005-0000-0000-0000E3CD0000}"/>
    <cellStyle name="60% - Accent2" xfId="32" builtinId="36" customBuiltin="1"/>
    <cellStyle name="60% - Accent2 2" xfId="133" xr:uid="{00000000-0005-0000-0000-0000E5CD0000}"/>
    <cellStyle name="60% - Accent3" xfId="36" builtinId="40" customBuiltin="1"/>
    <cellStyle name="60% - Accent3 2" xfId="134" xr:uid="{00000000-0005-0000-0000-0000E7CD0000}"/>
    <cellStyle name="60% - Accent4" xfId="40" builtinId="44" customBuiltin="1"/>
    <cellStyle name="60% - Accent4 2" xfId="135" xr:uid="{00000000-0005-0000-0000-0000E9CD0000}"/>
    <cellStyle name="60% - Accent5" xfId="44" builtinId="48" customBuiltin="1"/>
    <cellStyle name="60% - Accent5 2" xfId="136" xr:uid="{00000000-0005-0000-0000-0000EBCD0000}"/>
    <cellStyle name="60% - Accent6" xfId="48" builtinId="52" customBuiltin="1"/>
    <cellStyle name="60% - Accent6 2" xfId="137" xr:uid="{00000000-0005-0000-0000-0000EDCD0000}"/>
    <cellStyle name="Accent1" xfId="25" builtinId="29" customBuiltin="1"/>
    <cellStyle name="Accent1 2" xfId="138" xr:uid="{00000000-0005-0000-0000-0000EFCD0000}"/>
    <cellStyle name="Accent2" xfId="29" builtinId="33" customBuiltin="1"/>
    <cellStyle name="Accent2 2" xfId="139" xr:uid="{00000000-0005-0000-0000-0000F1CD0000}"/>
    <cellStyle name="Accent3" xfId="33" builtinId="37" customBuiltin="1"/>
    <cellStyle name="Accent3 2" xfId="140" xr:uid="{00000000-0005-0000-0000-0000F3CD0000}"/>
    <cellStyle name="Accent4" xfId="37" builtinId="41" customBuiltin="1"/>
    <cellStyle name="Accent4 2" xfId="141" xr:uid="{00000000-0005-0000-0000-0000F5CD0000}"/>
    <cellStyle name="Accent5" xfId="41" builtinId="45" customBuiltin="1"/>
    <cellStyle name="Accent5 2" xfId="142" xr:uid="{00000000-0005-0000-0000-0000F7CD0000}"/>
    <cellStyle name="Accent6" xfId="45" builtinId="49" customBuiltin="1"/>
    <cellStyle name="Accent6 2" xfId="143" xr:uid="{00000000-0005-0000-0000-0000F9CD0000}"/>
    <cellStyle name="Bad" xfId="20" xr:uid="{00000000-0005-0000-0000-0000FACD0000}"/>
    <cellStyle name="Bad 2" xfId="144" xr:uid="{00000000-0005-0000-0000-0000FBCD0000}"/>
    <cellStyle name="Berekening" xfId="147" builtinId="22" customBuiltin="1"/>
    <cellStyle name="Berekening 2" xfId="145" xr:uid="{00000000-0005-0000-0000-0000FDCD0000}"/>
    <cellStyle name="Bold text" xfId="146" xr:uid="{00000000-0005-0000-0000-0000FECD0000}"/>
    <cellStyle name="Check Cell" xfId="23" xr:uid="{00000000-0005-0000-0000-000000CE0000}"/>
    <cellStyle name="Comma [0]" xfId="57" xr:uid="{00000000-0005-0000-0000-000001CE0000}"/>
    <cellStyle name="Comma [0] 2" xfId="52838" xr:uid="{00000000-0005-0000-0000-000002CE0000}"/>
    <cellStyle name="Comma [0]_AA BCR/ Basis ruimtestaat 13.0" xfId="1" xr:uid="{00000000-0005-0000-0000-000003CE0000}"/>
    <cellStyle name="Comma_Uurtarieven 2000 LEVERANCIER" xfId="2" xr:uid="{00000000-0005-0000-0000-000005CE0000}"/>
    <cellStyle name="Controlecel 2" xfId="148" xr:uid="{00000000-0005-0000-0000-000007CE0000}"/>
    <cellStyle name="Currency [0]" xfId="52839" xr:uid="{00000000-0005-0000-0000-000008CE0000}"/>
    <cellStyle name="Currency_ATIR-Calc-Uurtarief 2001" xfId="3" xr:uid="{00000000-0005-0000-0000-00000ACE0000}"/>
    <cellStyle name="Euro" xfId="58" xr:uid="{00000000-0005-0000-0000-00000BCE0000}"/>
    <cellStyle name="Euro 2" xfId="59" xr:uid="{00000000-0005-0000-0000-00000CCE0000}"/>
    <cellStyle name="Euro 2 2" xfId="52840" xr:uid="{00000000-0005-0000-0000-00000DCE0000}"/>
    <cellStyle name="Euro 3" xfId="60" xr:uid="{00000000-0005-0000-0000-00000ECE0000}"/>
    <cellStyle name="Euro 3 2" xfId="52841" xr:uid="{00000000-0005-0000-0000-00000FCE0000}"/>
    <cellStyle name="Euro 4" xfId="61" xr:uid="{00000000-0005-0000-0000-000010CE0000}"/>
    <cellStyle name="euro 5" xfId="52842" xr:uid="{00000000-0005-0000-0000-000011CE0000}"/>
    <cellStyle name="euro 6" xfId="52843" xr:uid="{00000000-0005-0000-0000-000012CE0000}"/>
    <cellStyle name="Euro_Roto Smeets Hilversum v-1" xfId="62" xr:uid="{00000000-0005-0000-0000-000013CE0000}"/>
    <cellStyle name="Explanatory Text" xfId="24" xr:uid="{00000000-0005-0000-0000-000014CE0000}"/>
    <cellStyle name="Followed Hyperlink_Aantal groepen per school.xls" xfId="4" xr:uid="{00000000-0005-0000-0000-000015CE0000}"/>
    <cellStyle name="Gekoppelde cel" xfId="160" builtinId="24" customBuiltin="1"/>
    <cellStyle name="Gekoppelde cel 2" xfId="149" xr:uid="{00000000-0005-0000-0000-000017CE0000}"/>
    <cellStyle name="Goed" xfId="152" builtinId="26" customBuiltin="1"/>
    <cellStyle name="Goed 2" xfId="150" xr:uid="{00000000-0005-0000-0000-000019CE0000}"/>
    <cellStyle name="Goed 3" xfId="151" xr:uid="{00000000-0005-0000-0000-00001ACE0000}"/>
    <cellStyle name="Heading 1" xfId="16" xr:uid="{00000000-0005-0000-0000-00001CCE0000}"/>
    <cellStyle name="Heading 2" xfId="17" xr:uid="{00000000-0005-0000-0000-00001DCE0000}"/>
    <cellStyle name="Heading 3" xfId="18" xr:uid="{00000000-0005-0000-0000-00001ECE0000}"/>
    <cellStyle name="Heading 4" xfId="19" xr:uid="{00000000-0005-0000-0000-00001FCE0000}"/>
    <cellStyle name="Hyperlink 2" xfId="52844" xr:uid="{00000000-0005-0000-0000-000020CE0000}"/>
    <cellStyle name="Input" xfId="21" xr:uid="{00000000-0005-0000-0000-000021CE0000}"/>
    <cellStyle name="invoer 2" xfId="153" xr:uid="{00000000-0005-0000-0000-000023CE0000}"/>
    <cellStyle name="Komma" xfId="5" builtinId="3"/>
    <cellStyle name="Komma [0] 2" xfId="63" xr:uid="{00000000-0005-0000-0000-000025CE0000}"/>
    <cellStyle name="Komma 10" xfId="52871" xr:uid="{00000000-0005-0000-0000-000026CE0000}"/>
    <cellStyle name="Komma 11" xfId="52872" xr:uid="{00000000-0005-0000-0000-000027CE0000}"/>
    <cellStyle name="Komma 12" xfId="52873" xr:uid="{00000000-0005-0000-0000-000028CE0000}"/>
    <cellStyle name="Komma 13" xfId="52874" xr:uid="{00000000-0005-0000-0000-000029CE0000}"/>
    <cellStyle name="Komma 14" xfId="52875" xr:uid="{00000000-0005-0000-0000-00002ACE0000}"/>
    <cellStyle name="Komma 15" xfId="52876" xr:uid="{00000000-0005-0000-0000-00002BCE0000}"/>
    <cellStyle name="Komma 16" xfId="52877" xr:uid="{00000000-0005-0000-0000-00002CCE0000}"/>
    <cellStyle name="Komma 17" xfId="52878" xr:uid="{00000000-0005-0000-0000-00002DCE0000}"/>
    <cellStyle name="Komma 18" xfId="52879" xr:uid="{00000000-0005-0000-0000-00002ECE0000}"/>
    <cellStyle name="Komma 19" xfId="52880" xr:uid="{00000000-0005-0000-0000-00002FCE0000}"/>
    <cellStyle name="Komma 2" xfId="64" xr:uid="{00000000-0005-0000-0000-000030CE0000}"/>
    <cellStyle name="Komma 2 2" xfId="52845" xr:uid="{00000000-0005-0000-0000-000031CE0000}"/>
    <cellStyle name="Komma 20" xfId="52881" xr:uid="{00000000-0005-0000-0000-000032CE0000}"/>
    <cellStyle name="Komma 21" xfId="52882" xr:uid="{00000000-0005-0000-0000-000033CE0000}"/>
    <cellStyle name="Komma 22" xfId="52883" xr:uid="{00000000-0005-0000-0000-000034CE0000}"/>
    <cellStyle name="Komma 23" xfId="52884" xr:uid="{00000000-0005-0000-0000-000035CE0000}"/>
    <cellStyle name="Komma 24" xfId="52885" xr:uid="{00000000-0005-0000-0000-000036CE0000}"/>
    <cellStyle name="Komma 25" xfId="52886" xr:uid="{00000000-0005-0000-0000-000037CE0000}"/>
    <cellStyle name="Komma 26" xfId="52887" xr:uid="{00000000-0005-0000-0000-000038CE0000}"/>
    <cellStyle name="Komma 27" xfId="52888" xr:uid="{00000000-0005-0000-0000-000039CE0000}"/>
    <cellStyle name="Komma 28" xfId="52889" xr:uid="{00000000-0005-0000-0000-00003ACE0000}"/>
    <cellStyle name="Komma 29" xfId="52890" xr:uid="{00000000-0005-0000-0000-00003BCE0000}"/>
    <cellStyle name="Komma 3" xfId="65" xr:uid="{00000000-0005-0000-0000-00003CCE0000}"/>
    <cellStyle name="Komma 3 2" xfId="66" xr:uid="{00000000-0005-0000-0000-00003DCE0000}"/>
    <cellStyle name="Komma 3 3" xfId="95" xr:uid="{00000000-0005-0000-0000-00003ECE0000}"/>
    <cellStyle name="Komma 30" xfId="52891" xr:uid="{00000000-0005-0000-0000-00003FCE0000}"/>
    <cellStyle name="Komma 31" xfId="52892" xr:uid="{00000000-0005-0000-0000-000040CE0000}"/>
    <cellStyle name="Komma 32" xfId="52893" xr:uid="{00000000-0005-0000-0000-000041CE0000}"/>
    <cellStyle name="Komma 33" xfId="52894" xr:uid="{00000000-0005-0000-0000-000042CE0000}"/>
    <cellStyle name="Komma 34" xfId="52895" xr:uid="{00000000-0005-0000-0000-000043CE0000}"/>
    <cellStyle name="Komma 35" xfId="52896" xr:uid="{00000000-0005-0000-0000-000044CE0000}"/>
    <cellStyle name="Komma 36" xfId="52897" xr:uid="{00000000-0005-0000-0000-000045CE0000}"/>
    <cellStyle name="Komma 37" xfId="52898" xr:uid="{00000000-0005-0000-0000-000046CE0000}"/>
    <cellStyle name="Komma 38" xfId="52899" xr:uid="{00000000-0005-0000-0000-000047CE0000}"/>
    <cellStyle name="Komma 39" xfId="52900" xr:uid="{00000000-0005-0000-0000-000048CE0000}"/>
    <cellStyle name="Komma 4" xfId="67" xr:uid="{00000000-0005-0000-0000-000049CE0000}"/>
    <cellStyle name="Komma 4 2" xfId="52846" xr:uid="{00000000-0005-0000-0000-00004ACE0000}"/>
    <cellStyle name="Komma 40" xfId="52901" xr:uid="{00000000-0005-0000-0000-00004BCE0000}"/>
    <cellStyle name="Komma 41" xfId="52902" xr:uid="{00000000-0005-0000-0000-00004CCE0000}"/>
    <cellStyle name="Komma 42" xfId="52903" xr:uid="{00000000-0005-0000-0000-00004DCE0000}"/>
    <cellStyle name="Komma 43" xfId="52904" xr:uid="{00000000-0005-0000-0000-00004ECE0000}"/>
    <cellStyle name="Komma 44" xfId="52905" xr:uid="{00000000-0005-0000-0000-00004FCE0000}"/>
    <cellStyle name="Komma 45" xfId="52906" xr:uid="{00000000-0005-0000-0000-000050CE0000}"/>
    <cellStyle name="Komma 46" xfId="52907" xr:uid="{00000000-0005-0000-0000-000051CE0000}"/>
    <cellStyle name="Komma 47" xfId="52908" xr:uid="{00000000-0005-0000-0000-000052CE0000}"/>
    <cellStyle name="Komma 48" xfId="52909" xr:uid="{00000000-0005-0000-0000-000053CE0000}"/>
    <cellStyle name="Komma 49" xfId="52910" xr:uid="{00000000-0005-0000-0000-000054CE0000}"/>
    <cellStyle name="Komma 5" xfId="52847" xr:uid="{00000000-0005-0000-0000-000055CE0000}"/>
    <cellStyle name="Komma 50" xfId="52911" xr:uid="{00000000-0005-0000-0000-000056CE0000}"/>
    <cellStyle name="Komma 51" xfId="52912" xr:uid="{00000000-0005-0000-0000-000057CE0000}"/>
    <cellStyle name="Komma 52" xfId="52913" xr:uid="{00000000-0005-0000-0000-000058CE0000}"/>
    <cellStyle name="Komma 53" xfId="52914" xr:uid="{00000000-0005-0000-0000-000059CE0000}"/>
    <cellStyle name="Komma 54" xfId="52915" xr:uid="{00000000-0005-0000-0000-00005ACE0000}"/>
    <cellStyle name="Komma 55" xfId="52916" xr:uid="{00000000-0005-0000-0000-00005BCE0000}"/>
    <cellStyle name="Komma 56" xfId="52917" xr:uid="{00000000-0005-0000-0000-00005CCE0000}"/>
    <cellStyle name="Komma 57" xfId="52918" xr:uid="{00000000-0005-0000-0000-00005DCE0000}"/>
    <cellStyle name="Komma 58" xfId="52919" xr:uid="{00000000-0005-0000-0000-00005ECE0000}"/>
    <cellStyle name="Komma 59" xfId="52920" xr:uid="{00000000-0005-0000-0000-00005FCE0000}"/>
    <cellStyle name="Komma 6" xfId="52848" xr:uid="{00000000-0005-0000-0000-000060CE0000}"/>
    <cellStyle name="Komma 60" xfId="52921" xr:uid="{00000000-0005-0000-0000-000061CE0000}"/>
    <cellStyle name="Komma 61" xfId="52922" xr:uid="{00000000-0005-0000-0000-000062CE0000}"/>
    <cellStyle name="Komma 62" xfId="52923" xr:uid="{00000000-0005-0000-0000-000063CE0000}"/>
    <cellStyle name="Komma 63" xfId="52924" xr:uid="{00000000-0005-0000-0000-000064CE0000}"/>
    <cellStyle name="Komma 7" xfId="52868" xr:uid="{00000000-0005-0000-0000-000065CE0000}"/>
    <cellStyle name="Komma 8" xfId="52869" xr:uid="{00000000-0005-0000-0000-000066CE0000}"/>
    <cellStyle name="Komma 9" xfId="52870" xr:uid="{00000000-0005-0000-0000-000067CE0000}"/>
    <cellStyle name="kop" xfId="68" xr:uid="{00000000-0005-0000-0000-000068CE0000}"/>
    <cellStyle name="Kop 1 2" xfId="154" xr:uid="{00000000-0005-0000-0000-00006ACE0000}"/>
    <cellStyle name="Kop 2 2" xfId="155" xr:uid="{00000000-0005-0000-0000-00006CCE0000}"/>
    <cellStyle name="Kop 3 2" xfId="156" xr:uid="{00000000-0005-0000-0000-00006ECE0000}"/>
    <cellStyle name="Kop 4 2" xfId="157" xr:uid="{00000000-0005-0000-0000-000070CE0000}"/>
    <cellStyle name="Koppen_rekenblad" xfId="158" xr:uid="{00000000-0005-0000-0000-000071CE0000}"/>
    <cellStyle name="koppenrekenblad2" xfId="159" xr:uid="{00000000-0005-0000-0000-000072CE0000}"/>
    <cellStyle name="koppenrekenblad2 2" xfId="52849" xr:uid="{00000000-0005-0000-0000-000073CE0000}"/>
    <cellStyle name="m2" xfId="161" xr:uid="{00000000-0005-0000-0000-000075CE0000}"/>
    <cellStyle name="m2 2" xfId="52850" xr:uid="{00000000-0005-0000-0000-000076CE0000}"/>
    <cellStyle name="Neutraal" xfId="163" builtinId="28" customBuiltin="1"/>
    <cellStyle name="Neutraal 2" xfId="162" xr:uid="{00000000-0005-0000-0000-000078CE0000}"/>
    <cellStyle name="Normaal 2" xfId="69" xr:uid="{00000000-0005-0000-0000-00007ACE0000}"/>
    <cellStyle name="Normaal_Basis Inventarisatielijst. xls.xls" xfId="70" xr:uid="{00000000-0005-0000-0000-00007BCE0000}"/>
    <cellStyle name="Normal 2" xfId="164" xr:uid="{00000000-0005-0000-0000-00007CCE0000}"/>
    <cellStyle name="Normal_ KLM-CTR(STA)-Recap.xls" xfId="6" xr:uid="{00000000-0005-0000-0000-00007DCE0000}"/>
    <cellStyle name="Normal_ KLM-CTR(STA)-Recap.xls 2" xfId="52" xr:uid="{00000000-0005-0000-0000-00007ECE0000}"/>
    <cellStyle name="Normal_AFRPPRIJS.xls" xfId="7" xr:uid="{00000000-0005-0000-0000-00007FCE0000}"/>
    <cellStyle name="Normal_ATIR-Calc-Uurtarief 2001" xfId="8" xr:uid="{00000000-0005-0000-0000-000080CE0000}"/>
    <cellStyle name="Normal_CALCULATIEBLAD.XLS" xfId="9" xr:uid="{00000000-0005-0000-0000-000081CE0000}"/>
    <cellStyle name="Normal_CALCULATIEBLAD.XLS 2" xfId="53" xr:uid="{00000000-0005-0000-0000-000082CE0000}"/>
    <cellStyle name="Normal_Uurtarieven 2000 LEVERANCIER" xfId="10" xr:uid="{00000000-0005-0000-0000-000083CE0000}"/>
    <cellStyle name="Normal_Workbook1_AFRPPRIJS.xls" xfId="11" xr:uid="{00000000-0005-0000-0000-000084CE0000}"/>
    <cellStyle name="Note" xfId="165" xr:uid="{00000000-0005-0000-0000-000085CE0000}"/>
    <cellStyle name="Notitie 2" xfId="50" xr:uid="{00000000-0005-0000-0000-000086CE0000}"/>
    <cellStyle name="Notitie 3" xfId="166" xr:uid="{00000000-0005-0000-0000-000087CE0000}"/>
    <cellStyle name="Ongedefinieerd" xfId="12" xr:uid="{00000000-0005-0000-0000-000088CE0000}"/>
    <cellStyle name="Ongedefinieerd 2" xfId="71" xr:uid="{00000000-0005-0000-0000-000089CE0000}"/>
    <cellStyle name="Ongeldig 2" xfId="167" xr:uid="{00000000-0005-0000-0000-00008BCE0000}"/>
    <cellStyle name="Output" xfId="22" xr:uid="{00000000-0005-0000-0000-00008CCE0000}"/>
    <cellStyle name="Procent" xfId="13" builtinId="5"/>
    <cellStyle name="Procent 2" xfId="55" xr:uid="{00000000-0005-0000-0000-00008ECE0000}"/>
    <cellStyle name="Procent 2 2" xfId="72" xr:uid="{00000000-0005-0000-0000-00008FCE0000}"/>
    <cellStyle name="Procent 2 3" xfId="52851" xr:uid="{00000000-0005-0000-0000-000090CE0000}"/>
    <cellStyle name="Procent 3" xfId="73" xr:uid="{00000000-0005-0000-0000-000091CE0000}"/>
    <cellStyle name="Ruimtestaat_Koppen" xfId="168" xr:uid="{00000000-0005-0000-0000-000092CE0000}"/>
    <cellStyle name="Standaard" xfId="0" builtinId="0"/>
    <cellStyle name="Standaard 10" xfId="74" xr:uid="{00000000-0005-0000-0000-000094CE0000}"/>
    <cellStyle name="Standaard 10 2" xfId="75" xr:uid="{00000000-0005-0000-0000-000095CE0000}"/>
    <cellStyle name="Standaard 11" xfId="76" xr:uid="{00000000-0005-0000-0000-000096CE0000}"/>
    <cellStyle name="Standaard 12" xfId="77" xr:uid="{00000000-0005-0000-0000-000097CE0000}"/>
    <cellStyle name="Standaard 13" xfId="78" xr:uid="{00000000-0005-0000-0000-000098CE0000}"/>
    <cellStyle name="Standaard 13 2" xfId="52852" xr:uid="{00000000-0005-0000-0000-000099CE0000}"/>
    <cellStyle name="Standaard 14" xfId="52853" xr:uid="{00000000-0005-0000-0000-00009ACE0000}"/>
    <cellStyle name="Standaard 15" xfId="52867" xr:uid="{00000000-0005-0000-0000-00009BCE0000}"/>
    <cellStyle name="Standaard 2" xfId="49" xr:uid="{00000000-0005-0000-0000-00009CCE0000}"/>
    <cellStyle name="Standaard 2 2" xfId="79" xr:uid="{00000000-0005-0000-0000-00009DCE0000}"/>
    <cellStyle name="Standaard 2 2 2" xfId="80" xr:uid="{00000000-0005-0000-0000-00009ECE0000}"/>
    <cellStyle name="Standaard 2 2 2 2" xfId="81" xr:uid="{00000000-0005-0000-0000-00009FCE0000}"/>
    <cellStyle name="Standaard 2 3" xfId="82" xr:uid="{00000000-0005-0000-0000-0000A0CE0000}"/>
    <cellStyle name="Standaard 2 3 2" xfId="52854" xr:uid="{00000000-0005-0000-0000-0000A1CE0000}"/>
    <cellStyle name="Standaard 2 4" xfId="52855" xr:uid="{00000000-0005-0000-0000-0000A2CE0000}"/>
    <cellStyle name="Standaard 3" xfId="54" xr:uid="{00000000-0005-0000-0000-0000A3CE0000}"/>
    <cellStyle name="Standaard 3 2" xfId="52856" xr:uid="{00000000-0005-0000-0000-0000A4CE0000}"/>
    <cellStyle name="Standaard 3 2 2" xfId="52857" xr:uid="{00000000-0005-0000-0000-0000A5CE0000}"/>
    <cellStyle name="Standaard 3 3" xfId="52858" xr:uid="{00000000-0005-0000-0000-0000A6CE0000}"/>
    <cellStyle name="Standaard 3 4" xfId="52859" xr:uid="{00000000-0005-0000-0000-0000A7CE0000}"/>
    <cellStyle name="Standaard 3 5" xfId="52860" xr:uid="{00000000-0005-0000-0000-0000A8CE0000}"/>
    <cellStyle name="Standaard 4" xfId="83" xr:uid="{00000000-0005-0000-0000-0000A9CE0000}"/>
    <cellStyle name="Standaard 4 2" xfId="93" xr:uid="{00000000-0005-0000-0000-0000AACE0000}"/>
    <cellStyle name="Standaard 4 3" xfId="52861" xr:uid="{00000000-0005-0000-0000-0000ABCE0000}"/>
    <cellStyle name="Standaard 5" xfId="84" xr:uid="{00000000-0005-0000-0000-0000ACCE0000}"/>
    <cellStyle name="Standaard 5 2" xfId="85" xr:uid="{00000000-0005-0000-0000-0000ADCE0000}"/>
    <cellStyle name="Standaard 6" xfId="86" xr:uid="{00000000-0005-0000-0000-0000AECE0000}"/>
    <cellStyle name="Standaard 7" xfId="87" xr:uid="{00000000-0005-0000-0000-0000AFCE0000}"/>
    <cellStyle name="Standaard 7 2" xfId="52862" xr:uid="{00000000-0005-0000-0000-0000B0CE0000}"/>
    <cellStyle name="Standaard 8" xfId="88" xr:uid="{00000000-0005-0000-0000-0000B1CE0000}"/>
    <cellStyle name="Standaard 9" xfId="89" xr:uid="{00000000-0005-0000-0000-0000B2CE0000}"/>
    <cellStyle name="Standaard_Bijlage 1+3" xfId="51" xr:uid="{00000000-0005-0000-0000-0000B3CE0000}"/>
    <cellStyle name="Standaard_Blad1" xfId="14" xr:uid="{00000000-0005-0000-0000-0000B4CE0000}"/>
    <cellStyle name="Titel" xfId="170" builtinId="15" customBuiltin="1"/>
    <cellStyle name="Titel 2" xfId="169" xr:uid="{00000000-0005-0000-0000-0000B6CE0000}"/>
    <cellStyle name="Totaal" xfId="172" builtinId="25" customBuiltin="1"/>
    <cellStyle name="Totaal 2" xfId="171" xr:uid="{00000000-0005-0000-0000-0000B9CE0000}"/>
    <cellStyle name="Uitvoer 2" xfId="173" xr:uid="{00000000-0005-0000-0000-0000BCCE0000}"/>
    <cellStyle name="Valuta" xfId="15" builtinId="4"/>
    <cellStyle name="Valuta 2" xfId="56" xr:uid="{00000000-0005-0000-0000-0000BECE0000}"/>
    <cellStyle name="Valuta 2 2" xfId="92" xr:uid="{00000000-0005-0000-0000-0000BFCE0000}"/>
    <cellStyle name="Valuta 2 3" xfId="52863" xr:uid="{00000000-0005-0000-0000-0000C0CE0000}"/>
    <cellStyle name="Valuta 3" xfId="90" xr:uid="{00000000-0005-0000-0000-0000C1CE0000}"/>
    <cellStyle name="Valuta 3 2" xfId="94" xr:uid="{00000000-0005-0000-0000-0000C2CE0000}"/>
    <cellStyle name="Valuta 3 3" xfId="52864" xr:uid="{00000000-0005-0000-0000-0000C3CE0000}"/>
    <cellStyle name="Valuta 4" xfId="91" xr:uid="{00000000-0005-0000-0000-0000C4CE0000}"/>
    <cellStyle name="Valuta 4 2" xfId="52865" xr:uid="{00000000-0005-0000-0000-0000C5CE0000}"/>
    <cellStyle name="Valuta 5" xfId="52866" xr:uid="{00000000-0005-0000-0000-0000C6CE0000}"/>
    <cellStyle name="Valuta euro rb" xfId="174" xr:uid="{00000000-0005-0000-0000-0000C7CE0000}"/>
    <cellStyle name="Valuta F rb" xfId="175" xr:uid="{00000000-0005-0000-0000-0000C8CE0000}"/>
    <cellStyle name="Valuta gulden rb" xfId="176" xr:uid="{00000000-0005-0000-0000-0000C9CE0000}"/>
    <cellStyle name="Verklarende tekst 2" xfId="177" xr:uid="{00000000-0005-0000-0000-0000CBCE0000}"/>
    <cellStyle name="Waarschuwingstekst" xfId="179" builtinId="11" customBuiltin="1"/>
    <cellStyle name="Waarschuwingstekst 2" xfId="178" xr:uid="{00000000-0005-0000-0000-0000CDCE0000}"/>
  </cellStyles>
  <dxfs count="15">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numFmt numFmtId="2" formatCode="0.00"/>
    </dxf>
    <dxf>
      <numFmt numFmtId="174" formatCode="0.0"/>
    </dxf>
    <dxf>
      <numFmt numFmtId="1" formatCode="0"/>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4BD97"/>
      <color rgb="FFC4BD9F"/>
      <color rgb="FF546F7E"/>
      <color rgb="FF084165"/>
      <color rgb="FF0A3C5B"/>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5</xdr:row>
      <xdr:rowOff>25400</xdr:rowOff>
    </xdr:from>
    <xdr:to>
      <xdr:col>1</xdr:col>
      <xdr:colOff>393700</xdr:colOff>
      <xdr:row>14</xdr:row>
      <xdr:rowOff>63500</xdr:rowOff>
    </xdr:to>
    <xdr:pic>
      <xdr:nvPicPr>
        <xdr:cNvPr id="3" name="Afbeelding 2">
          <a:extLst>
            <a:ext uri="{FF2B5EF4-FFF2-40B4-BE49-F238E27FC236}">
              <a16:creationId xmlns:a16="http://schemas.microsoft.com/office/drawing/2014/main" id="{6DDDA6AA-AE7B-FB47-A288-299B063314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320800"/>
          <a:ext cx="3175000" cy="1587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388472</xdr:colOff>
      <xdr:row>2</xdr:row>
      <xdr:rowOff>194235</xdr:rowOff>
    </xdr:from>
    <xdr:to>
      <xdr:col>4</xdr:col>
      <xdr:colOff>134398</xdr:colOff>
      <xdr:row>8</xdr:row>
      <xdr:rowOff>16136</xdr:rowOff>
    </xdr:to>
    <xdr:pic>
      <xdr:nvPicPr>
        <xdr:cNvPr id="3" name="Afbeelding 2">
          <a:extLst>
            <a:ext uri="{FF2B5EF4-FFF2-40B4-BE49-F238E27FC236}">
              <a16:creationId xmlns:a16="http://schemas.microsoft.com/office/drawing/2014/main" id="{EC55771B-C4A8-B04B-B0E2-FBF67112F1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91413" y="537882"/>
          <a:ext cx="2146300" cy="10731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13229</xdr:colOff>
      <xdr:row>2</xdr:row>
      <xdr:rowOff>39689</xdr:rowOff>
    </xdr:from>
    <xdr:to>
      <xdr:col>4</xdr:col>
      <xdr:colOff>815763</xdr:colOff>
      <xdr:row>7</xdr:row>
      <xdr:rowOff>130176</xdr:rowOff>
    </xdr:to>
    <xdr:pic>
      <xdr:nvPicPr>
        <xdr:cNvPr id="2" name="Afbeelding 1">
          <a:extLst>
            <a:ext uri="{FF2B5EF4-FFF2-40B4-BE49-F238E27FC236}">
              <a16:creationId xmlns:a16="http://schemas.microsoft.com/office/drawing/2014/main" id="{2D3D5FE5-FA3D-5D4C-BCDC-D8306385F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3750" y="357189"/>
          <a:ext cx="2146300" cy="1073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101600</xdr:colOff>
      <xdr:row>1</xdr:row>
      <xdr:rowOff>0</xdr:rowOff>
    </xdr:from>
    <xdr:to>
      <xdr:col>9</xdr:col>
      <xdr:colOff>165100</xdr:colOff>
      <xdr:row>7</xdr:row>
      <xdr:rowOff>6350</xdr:rowOff>
    </xdr:to>
    <xdr:pic>
      <xdr:nvPicPr>
        <xdr:cNvPr id="4" name="Afbeelding 3">
          <a:extLst>
            <a:ext uri="{FF2B5EF4-FFF2-40B4-BE49-F238E27FC236}">
              <a16:creationId xmlns:a16="http://schemas.microsoft.com/office/drawing/2014/main" id="{7968179D-D665-724D-909A-B2750BDEE3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69400" y="177800"/>
          <a:ext cx="2146300" cy="1073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137160</xdr:colOff>
      <xdr:row>2</xdr:row>
      <xdr:rowOff>38100</xdr:rowOff>
    </xdr:from>
    <xdr:to>
      <xdr:col>10</xdr:col>
      <xdr:colOff>626745</xdr:colOff>
      <xdr:row>5</xdr:row>
      <xdr:rowOff>174523</xdr:rowOff>
    </xdr:to>
    <xdr:pic>
      <xdr:nvPicPr>
        <xdr:cNvPr id="2" name="Afbeelding 1">
          <a:extLst>
            <a:ext uri="{FF2B5EF4-FFF2-40B4-BE49-F238E27FC236}">
              <a16:creationId xmlns:a16="http://schemas.microsoft.com/office/drawing/2014/main" id="{66548F5E-F159-4D6D-9B27-425506F0A5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74480" y="373380"/>
          <a:ext cx="1434465" cy="7079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19</xdr:row>
      <xdr:rowOff>152400</xdr:rowOff>
    </xdr:from>
    <xdr:to>
      <xdr:col>15</xdr:col>
      <xdr:colOff>561975</xdr:colOff>
      <xdr:row>29</xdr:row>
      <xdr:rowOff>9526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9601200" y="10553700"/>
          <a:ext cx="2886075" cy="14763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twoCellAnchor editAs="oneCell">
    <xdr:from>
      <xdr:col>8</xdr:col>
      <xdr:colOff>466090</xdr:colOff>
      <xdr:row>1</xdr:row>
      <xdr:rowOff>41909</xdr:rowOff>
    </xdr:from>
    <xdr:to>
      <xdr:col>11</xdr:col>
      <xdr:colOff>493395</xdr:colOff>
      <xdr:row>5</xdr:row>
      <xdr:rowOff>16407</xdr:rowOff>
    </xdr:to>
    <xdr:pic>
      <xdr:nvPicPr>
        <xdr:cNvPr id="6" name="Afbeelding 5">
          <a:extLst>
            <a:ext uri="{FF2B5EF4-FFF2-40B4-BE49-F238E27FC236}">
              <a16:creationId xmlns:a16="http://schemas.microsoft.com/office/drawing/2014/main" id="{F64E5AAE-4CDC-DA49-808F-EFDDB56128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55790" y="207009"/>
          <a:ext cx="1437005" cy="7053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48895</xdr:colOff>
      <xdr:row>1</xdr:row>
      <xdr:rowOff>76200</xdr:rowOff>
    </xdr:from>
    <xdr:to>
      <xdr:col>6</xdr:col>
      <xdr:colOff>55244</xdr:colOff>
      <xdr:row>6</xdr:row>
      <xdr:rowOff>15918</xdr:rowOff>
    </xdr:to>
    <xdr:pic>
      <xdr:nvPicPr>
        <xdr:cNvPr id="7" name="Afbeelding 6">
          <a:extLst>
            <a:ext uri="{FF2B5EF4-FFF2-40B4-BE49-F238E27FC236}">
              <a16:creationId xmlns:a16="http://schemas.microsoft.com/office/drawing/2014/main" id="{E2500EA9-FFBA-664B-A484-038AC73601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6620" y="247650"/>
          <a:ext cx="1509395" cy="8007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807720</xdr:colOff>
      <xdr:row>2</xdr:row>
      <xdr:rowOff>17780</xdr:rowOff>
    </xdr:from>
    <xdr:to>
      <xdr:col>4</xdr:col>
      <xdr:colOff>400521</xdr:colOff>
      <xdr:row>6</xdr:row>
      <xdr:rowOff>76200</xdr:rowOff>
    </xdr:to>
    <xdr:pic>
      <xdr:nvPicPr>
        <xdr:cNvPr id="2" name="Afbeelding 1">
          <a:extLst>
            <a:ext uri="{FF2B5EF4-FFF2-40B4-BE49-F238E27FC236}">
              <a16:creationId xmlns:a16="http://schemas.microsoft.com/office/drawing/2014/main" id="{72654B8F-2AC6-0442-B65D-2623760AC4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1600" y="353060"/>
          <a:ext cx="1589241" cy="8204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twoCellAnchor editAs="oneCell">
    <xdr:from>
      <xdr:col>4</xdr:col>
      <xdr:colOff>28221</xdr:colOff>
      <xdr:row>2</xdr:row>
      <xdr:rowOff>-1</xdr:rowOff>
    </xdr:from>
    <xdr:to>
      <xdr:col>6</xdr:col>
      <xdr:colOff>245885</xdr:colOff>
      <xdr:row>7</xdr:row>
      <xdr:rowOff>95673</xdr:rowOff>
    </xdr:to>
    <xdr:pic>
      <xdr:nvPicPr>
        <xdr:cNvPr id="5" name="Afbeelding 4">
          <a:extLst>
            <a:ext uri="{FF2B5EF4-FFF2-40B4-BE49-F238E27FC236}">
              <a16:creationId xmlns:a16="http://schemas.microsoft.com/office/drawing/2014/main" id="{E035E04C-4ECB-CC4E-9CED-C37FBF32F1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0221" y="324555"/>
          <a:ext cx="2146300" cy="1073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twoCellAnchor editAs="oneCell">
    <xdr:from>
      <xdr:col>3</xdr:col>
      <xdr:colOff>114158</xdr:colOff>
      <xdr:row>1</xdr:row>
      <xdr:rowOff>156967</xdr:rowOff>
    </xdr:from>
    <xdr:to>
      <xdr:col>6</xdr:col>
      <xdr:colOff>191357</xdr:colOff>
      <xdr:row>7</xdr:row>
      <xdr:rowOff>99003</xdr:rowOff>
    </xdr:to>
    <xdr:pic>
      <xdr:nvPicPr>
        <xdr:cNvPr id="4" name="Afbeelding 3">
          <a:extLst>
            <a:ext uri="{FF2B5EF4-FFF2-40B4-BE49-F238E27FC236}">
              <a16:creationId xmlns:a16="http://schemas.microsoft.com/office/drawing/2014/main" id="{4FBD593F-C52C-F24E-91BB-CB03012C3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93484" y="313933"/>
          <a:ext cx="2146300" cy="10731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1224280</xdr:colOff>
      <xdr:row>1</xdr:row>
      <xdr:rowOff>137160</xdr:rowOff>
    </xdr:from>
    <xdr:to>
      <xdr:col>3</xdr:col>
      <xdr:colOff>285750</xdr:colOff>
      <xdr:row>7</xdr:row>
      <xdr:rowOff>47625</xdr:rowOff>
    </xdr:to>
    <xdr:pic>
      <xdr:nvPicPr>
        <xdr:cNvPr id="2" name="Afbeelding 1">
          <a:extLst>
            <a:ext uri="{FF2B5EF4-FFF2-40B4-BE49-F238E27FC236}">
              <a16:creationId xmlns:a16="http://schemas.microsoft.com/office/drawing/2014/main" id="{5D141E91-6C61-3D44-BD12-3AC73EE469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05680" y="304800"/>
          <a:ext cx="1976120" cy="10248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uidige%20ruinmtestaten/Bijlage%209A%20-%20calculatiemodel%20perceel%201%20CSU%20V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atir.xls"/>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calculatiemodel"/>
      <sheetName val="Info blad"/>
      <sheetName val="1-Contractblad"/>
      <sheetName val="Mutatieblad"/>
      <sheetName val="2-Kengetal"/>
      <sheetName val="Locatieoverzicht"/>
      <sheetName val="3-Basis ruimtestaat"/>
      <sheetName val="4-Premies en opslagen"/>
      <sheetName val="5-Opbouw uurtarieven"/>
      <sheetName val="6- toeslagenmatrix"/>
      <sheetName val="7-Machine-investeringskosten"/>
      <sheetName val="8-Afroepprijs"/>
      <sheetName val="9-glasbewassing"/>
      <sheetName val="10-Sanitaire supplies"/>
    </sheetNames>
    <sheetDataSet>
      <sheetData sheetId="0"/>
      <sheetData sheetId="1"/>
      <sheetData sheetId="2"/>
      <sheetData sheetId="3"/>
      <sheetData sheetId="4">
        <row r="10">
          <cell r="A10"/>
          <cell r="B10"/>
          <cell r="C10"/>
          <cell r="D10"/>
          <cell r="E10"/>
          <cell r="F10"/>
          <cell r="G10"/>
          <cell r="H10"/>
          <cell r="I10"/>
          <cell r="J10"/>
          <cell r="K10"/>
        </row>
        <row r="11">
          <cell r="A11">
            <v>1040</v>
          </cell>
          <cell r="B11">
            <v>40</v>
          </cell>
          <cell r="C11" t="str">
            <v>Administratieve ruimten</v>
          </cell>
          <cell r="D11" t="str">
            <v>1 x per week</v>
          </cell>
          <cell r="E11">
            <v>0.17052822816901908</v>
          </cell>
          <cell r="F11"/>
          <cell r="G11">
            <v>234.56527068558992</v>
          </cell>
          <cell r="H11">
            <v>619.56000000000006</v>
          </cell>
          <cell r="I11">
            <v>2.6638118366176008E-2</v>
          </cell>
          <cell r="J11"/>
          <cell r="K11" t="str">
            <v>B</v>
          </cell>
        </row>
        <row r="12">
          <cell r="A12">
            <v>1080</v>
          </cell>
          <cell r="B12">
            <v>80</v>
          </cell>
          <cell r="C12" t="str">
            <v>Administratieve ruimten</v>
          </cell>
          <cell r="D12" t="str">
            <v>2 x per week</v>
          </cell>
          <cell r="E12">
            <v>0.23499999999999999</v>
          </cell>
          <cell r="F12"/>
          <cell r="G12">
            <v>340.42553191489361</v>
          </cell>
          <cell r="H12">
            <v>503.46000000000004</v>
          </cell>
          <cell r="I12">
            <v>2.1646373349853077E-2</v>
          </cell>
          <cell r="J12"/>
          <cell r="K12" t="str">
            <v>B</v>
          </cell>
        </row>
        <row r="13">
          <cell r="A13">
            <v>1120</v>
          </cell>
          <cell r="B13">
            <v>120</v>
          </cell>
          <cell r="C13" t="str">
            <v>Administratieve ruimten</v>
          </cell>
          <cell r="D13" t="str">
            <v>3 x per week</v>
          </cell>
          <cell r="E13">
            <v>0.32500000000000001</v>
          </cell>
          <cell r="F13"/>
          <cell r="G13">
            <v>369.23076923076923</v>
          </cell>
          <cell r="H13">
            <v>0</v>
          </cell>
          <cell r="I13" t="str">
            <v/>
          </cell>
          <cell r="J13"/>
          <cell r="K13" t="str">
            <v>B</v>
          </cell>
        </row>
        <row r="14">
          <cell r="A14">
            <v>1160</v>
          </cell>
          <cell r="B14">
            <v>160</v>
          </cell>
          <cell r="C14" t="str">
            <v>Administratieve ruimten</v>
          </cell>
          <cell r="D14" t="str">
            <v>4 x per week</v>
          </cell>
          <cell r="E14">
            <v>0.42</v>
          </cell>
          <cell r="F14"/>
          <cell r="G14">
            <v>380.95238095238096</v>
          </cell>
          <cell r="H14">
            <v>0</v>
          </cell>
          <cell r="I14" t="str">
            <v/>
          </cell>
          <cell r="J14"/>
          <cell r="K14" t="str">
            <v>B</v>
          </cell>
        </row>
        <row r="15">
          <cell r="A15">
            <v>1200</v>
          </cell>
          <cell r="B15">
            <v>200</v>
          </cell>
          <cell r="C15" t="str">
            <v>Administratieve ruimten</v>
          </cell>
          <cell r="D15" t="str">
            <v>5 x per week</v>
          </cell>
          <cell r="E15">
            <v>0.51</v>
          </cell>
          <cell r="F15"/>
          <cell r="G15">
            <v>392.15686274509801</v>
          </cell>
          <cell r="H15">
            <v>0</v>
          </cell>
          <cell r="I15" t="str">
            <v/>
          </cell>
          <cell r="J15"/>
          <cell r="K15" t="str">
            <v>B</v>
          </cell>
        </row>
        <row r="16">
          <cell r="A16">
            <v>2200</v>
          </cell>
          <cell r="B16">
            <v>200</v>
          </cell>
          <cell r="C16" t="str">
            <v>Sanitaire ruimten</v>
          </cell>
          <cell r="D16" t="str">
            <v>5 x per week</v>
          </cell>
          <cell r="E16">
            <v>2.310895565042542</v>
          </cell>
          <cell r="F16"/>
          <cell r="G16">
            <v>86.546533311780422</v>
          </cell>
          <cell r="H16">
            <v>636.34</v>
          </cell>
          <cell r="I16">
            <v>2.7359578154064885E-2</v>
          </cell>
          <cell r="J16"/>
          <cell r="K16" t="str">
            <v>S</v>
          </cell>
        </row>
        <row r="17">
          <cell r="A17">
            <v>2400</v>
          </cell>
          <cell r="B17">
            <v>400</v>
          </cell>
          <cell r="C17" t="str">
            <v>Sanitaire ruimten</v>
          </cell>
          <cell r="D17" t="str">
            <v>10 x per week</v>
          </cell>
          <cell r="E17">
            <v>2.4860000000000002</v>
          </cell>
          <cell r="F17">
            <v>2.2000000000000002</v>
          </cell>
          <cell r="G17">
            <v>85.360648740930429</v>
          </cell>
          <cell r="H17">
            <v>62.8</v>
          </cell>
          <cell r="I17">
            <v>2.7000998021109385E-3</v>
          </cell>
          <cell r="J17"/>
          <cell r="K17" t="str">
            <v>S</v>
          </cell>
        </row>
        <row r="18">
          <cell r="A18">
            <v>3200</v>
          </cell>
          <cell r="B18">
            <v>200</v>
          </cell>
          <cell r="C18" t="str">
            <v>Gangen en hallen</v>
          </cell>
          <cell r="D18" t="str">
            <v>5 x per week</v>
          </cell>
          <cell r="E18">
            <v>0.33227209501026883</v>
          </cell>
          <cell r="F18"/>
          <cell r="G18">
            <v>601.91633003011896</v>
          </cell>
          <cell r="H18">
            <v>4989.1000000000004</v>
          </cell>
          <cell r="I18">
            <v>0.2145074509985937</v>
          </cell>
          <cell r="J18"/>
          <cell r="K18" t="str">
            <v>V</v>
          </cell>
        </row>
        <row r="19">
          <cell r="A19">
            <v>4200</v>
          </cell>
          <cell r="B19">
            <v>200</v>
          </cell>
          <cell r="C19" t="str">
            <v>Liften</v>
          </cell>
          <cell r="D19" t="str">
            <v>5 x per week</v>
          </cell>
          <cell r="E19">
            <v>2.5285882352941176</v>
          </cell>
          <cell r="F19"/>
          <cell r="G19">
            <v>79.09551947145583</v>
          </cell>
          <cell r="H19">
            <v>13.04</v>
          </cell>
          <cell r="I19">
            <v>5.6065766591602924E-4</v>
          </cell>
          <cell r="J19"/>
          <cell r="K19" t="str">
            <v>V</v>
          </cell>
        </row>
        <row r="20">
          <cell r="A20">
            <v>5040</v>
          </cell>
          <cell r="B20">
            <v>40</v>
          </cell>
          <cell r="C20" t="str">
            <v>Trappenhuizen</v>
          </cell>
          <cell r="D20" t="str">
            <v>1 x per week</v>
          </cell>
          <cell r="E20">
            <v>0.23499999999999999</v>
          </cell>
          <cell r="F20"/>
          <cell r="G20">
            <v>170.21276595744681</v>
          </cell>
          <cell r="H20">
            <v>133.98000000000002</v>
          </cell>
          <cell r="I20">
            <v>5.7604995459685287E-3</v>
          </cell>
          <cell r="J20"/>
          <cell r="K20" t="str">
            <v>V</v>
          </cell>
        </row>
        <row r="21">
          <cell r="A21">
            <v>5200</v>
          </cell>
          <cell r="B21">
            <v>200</v>
          </cell>
          <cell r="C21" t="str">
            <v>Trappenhuizen</v>
          </cell>
          <cell r="D21" t="str">
            <v>5 x per week</v>
          </cell>
          <cell r="E21">
            <v>0.78799710404328471</v>
          </cell>
          <cell r="F21"/>
          <cell r="G21">
            <v>253.80803936179694</v>
          </cell>
          <cell r="H21">
            <v>296.79954171432428</v>
          </cell>
          <cell r="I21">
            <v>1.2760961526265354E-2</v>
          </cell>
          <cell r="J21"/>
          <cell r="K21" t="str">
            <v>V</v>
          </cell>
        </row>
        <row r="22">
          <cell r="A22">
            <v>5400</v>
          </cell>
          <cell r="B22">
            <v>400</v>
          </cell>
          <cell r="C22" t="str">
            <v>Trappenhuizen</v>
          </cell>
          <cell r="D22" t="str">
            <v>5 x per week</v>
          </cell>
          <cell r="E22">
            <v>0.78799710404328471</v>
          </cell>
          <cell r="F22">
            <v>0.65</v>
          </cell>
          <cell r="G22">
            <v>507.61607872359389</v>
          </cell>
          <cell r="H22">
            <v>0</v>
          </cell>
          <cell r="I22" t="str">
            <v/>
          </cell>
          <cell r="J22"/>
          <cell r="K22" t="str">
            <v>V</v>
          </cell>
        </row>
        <row r="23">
          <cell r="A23">
            <v>6080</v>
          </cell>
          <cell r="B23">
            <v>80</v>
          </cell>
          <cell r="C23" t="str">
            <v>Pantry/koffiecorner</v>
          </cell>
          <cell r="D23" t="str">
            <v>2 x per week</v>
          </cell>
          <cell r="E23">
            <v>0.40500000000000003</v>
          </cell>
          <cell r="F23"/>
          <cell r="G23">
            <v>197.53086419753086</v>
          </cell>
          <cell r="H23">
            <v>9.0500000000000007</v>
          </cell>
          <cell r="I23">
            <v>3.8910673899847126E-4</v>
          </cell>
          <cell r="J23"/>
          <cell r="K23" t="str">
            <v>V</v>
          </cell>
        </row>
        <row r="24">
          <cell r="A24">
            <v>6200</v>
          </cell>
          <cell r="B24">
            <v>200</v>
          </cell>
          <cell r="C24" t="str">
            <v>Pantry/koffiecorner</v>
          </cell>
          <cell r="D24" t="str">
            <v>5 x per week</v>
          </cell>
          <cell r="E24">
            <v>0.89861702127659571</v>
          </cell>
          <cell r="F24"/>
          <cell r="G24">
            <v>222.56422398484671</v>
          </cell>
          <cell r="H24">
            <v>31.9</v>
          </cell>
          <cell r="I24">
            <v>1.3715475109448876E-3</v>
          </cell>
          <cell r="J24"/>
          <cell r="K24" t="str">
            <v>V</v>
          </cell>
        </row>
        <row r="25">
          <cell r="A25">
            <v>7080</v>
          </cell>
          <cell r="B25">
            <v>80</v>
          </cell>
          <cell r="C25" t="str">
            <v>Aula/kantine</v>
          </cell>
          <cell r="D25" t="str">
            <v>2 x per week</v>
          </cell>
          <cell r="E25">
            <v>0.33500000000000002</v>
          </cell>
          <cell r="F25"/>
          <cell r="G25">
            <v>238.80597014925371</v>
          </cell>
          <cell r="H25">
            <v>0</v>
          </cell>
          <cell r="I25" t="str">
            <v/>
          </cell>
          <cell r="J25"/>
          <cell r="K25" t="str">
            <v>V</v>
          </cell>
        </row>
        <row r="26">
          <cell r="A26">
            <v>7200</v>
          </cell>
          <cell r="B26">
            <v>200</v>
          </cell>
          <cell r="C26" t="str">
            <v>Aula/kantine</v>
          </cell>
          <cell r="D26" t="str">
            <v>5 x per week</v>
          </cell>
          <cell r="E26">
            <v>0.73397487226735902</v>
          </cell>
          <cell r="F26"/>
          <cell r="G26">
            <v>272.48889240876849</v>
          </cell>
          <cell r="H26">
            <v>1489.9</v>
          </cell>
          <cell r="I26">
            <v>6.4058577948488654E-2</v>
          </cell>
          <cell r="J26"/>
          <cell r="K26" t="str">
            <v>V</v>
          </cell>
        </row>
        <row r="27">
          <cell r="A27">
            <v>8040</v>
          </cell>
          <cell r="B27">
            <v>40</v>
          </cell>
          <cell r="C27" t="str">
            <v>Leslokaal regulier</v>
          </cell>
          <cell r="D27" t="str">
            <v>1 x per week</v>
          </cell>
          <cell r="E27">
            <v>0.173910789256634</v>
          </cell>
          <cell r="F27"/>
          <cell r="G27">
            <v>230.00298124674379</v>
          </cell>
          <cell r="H27">
            <v>468.99999999999994</v>
          </cell>
          <cell r="I27">
            <v>2.0164758076274363E-2</v>
          </cell>
          <cell r="J27"/>
          <cell r="K27" t="str">
            <v>L</v>
          </cell>
        </row>
        <row r="28">
          <cell r="A28">
            <v>8080</v>
          </cell>
          <cell r="B28">
            <v>80</v>
          </cell>
          <cell r="C28" t="str">
            <v>Leslokaal regulier</v>
          </cell>
          <cell r="D28" t="str">
            <v>2 x per week</v>
          </cell>
          <cell r="E28">
            <v>0.22059999999999999</v>
          </cell>
          <cell r="F28"/>
          <cell r="G28">
            <v>362.64732547597464</v>
          </cell>
          <cell r="H28">
            <v>4765.6000000000004</v>
          </cell>
          <cell r="I28">
            <v>0.20489801937802374</v>
          </cell>
          <cell r="J28"/>
          <cell r="K28" t="str">
            <v>L</v>
          </cell>
        </row>
        <row r="29">
          <cell r="A29">
            <v>8120</v>
          </cell>
          <cell r="B29">
            <v>120</v>
          </cell>
          <cell r="C29" t="str">
            <v>Leslokaal regulier</v>
          </cell>
          <cell r="D29" t="str">
            <v>3 x per week</v>
          </cell>
          <cell r="E29">
            <v>0.32200000000000001</v>
          </cell>
          <cell r="F29"/>
          <cell r="G29">
            <v>372.67080745341616</v>
          </cell>
          <cell r="H29">
            <v>699.6</v>
          </cell>
          <cell r="I29">
            <v>3.0079455757274089E-2</v>
          </cell>
          <cell r="J29"/>
          <cell r="K29" t="str">
            <v>L</v>
          </cell>
        </row>
        <row r="30">
          <cell r="A30">
            <v>8160</v>
          </cell>
          <cell r="B30">
            <v>160</v>
          </cell>
          <cell r="C30" t="str">
            <v>Leslokaal regulier</v>
          </cell>
          <cell r="D30" t="str">
            <v>4 x per week</v>
          </cell>
          <cell r="E30">
            <v>0.42299999999999999</v>
          </cell>
          <cell r="F30"/>
          <cell r="G30">
            <v>378.25059101654847</v>
          </cell>
          <cell r="H30">
            <v>0</v>
          </cell>
          <cell r="I30" t="str">
            <v/>
          </cell>
          <cell r="J30"/>
          <cell r="K30" t="str">
            <v>L</v>
          </cell>
        </row>
        <row r="31">
          <cell r="A31">
            <v>8200</v>
          </cell>
          <cell r="B31">
            <v>200</v>
          </cell>
          <cell r="C31" t="str">
            <v>Leslokaal regulier</v>
          </cell>
          <cell r="D31" t="str">
            <v>5 x per week</v>
          </cell>
          <cell r="E31">
            <v>0.49</v>
          </cell>
          <cell r="F31"/>
          <cell r="G31">
            <v>408.16326530612247</v>
          </cell>
          <cell r="H31">
            <v>0</v>
          </cell>
          <cell r="I31" t="str">
            <v/>
          </cell>
          <cell r="J31"/>
          <cell r="K31" t="str">
            <v>L</v>
          </cell>
        </row>
        <row r="32">
          <cell r="A32">
            <v>9040</v>
          </cell>
          <cell r="B32">
            <v>40</v>
          </cell>
          <cell r="C32" t="str">
            <v>Leslokaal praktijk</v>
          </cell>
          <cell r="D32" t="str">
            <v>1 x per week</v>
          </cell>
          <cell r="E32">
            <v>8.3111772140544868E-2</v>
          </cell>
          <cell r="F32"/>
          <cell r="G32">
            <v>481.27959457245868</v>
          </cell>
          <cell r="H32">
            <v>0</v>
          </cell>
          <cell r="I32" t="str">
            <v/>
          </cell>
          <cell r="J32"/>
          <cell r="K32" t="str">
            <v>L</v>
          </cell>
        </row>
        <row r="33">
          <cell r="A33">
            <v>9041</v>
          </cell>
          <cell r="B33">
            <v>40</v>
          </cell>
          <cell r="C33" t="str">
            <v>Leslokaal praktijk inclusief vloeronderhoud</v>
          </cell>
          <cell r="D33" t="str">
            <v>1 x per week</v>
          </cell>
          <cell r="E33">
            <v>0.14399999999999999</v>
          </cell>
          <cell r="F33"/>
          <cell r="G33">
            <v>277.77777777777777</v>
          </cell>
          <cell r="H33">
            <v>0</v>
          </cell>
          <cell r="I33" t="str">
            <v/>
          </cell>
          <cell r="J33"/>
          <cell r="K33" t="str">
            <v>L</v>
          </cell>
        </row>
        <row r="34">
          <cell r="A34">
            <v>9080</v>
          </cell>
          <cell r="B34">
            <v>80</v>
          </cell>
          <cell r="C34" t="str">
            <v>Leslokaal praktijk</v>
          </cell>
          <cell r="D34" t="str">
            <v>2 x per week</v>
          </cell>
          <cell r="E34">
            <v>0.1333</v>
          </cell>
          <cell r="F34"/>
          <cell r="G34">
            <v>600.15003750937728</v>
          </cell>
          <cell r="H34">
            <v>2647</v>
          </cell>
          <cell r="I34">
            <v>0.11380834675458049</v>
          </cell>
          <cell r="J34"/>
          <cell r="K34" t="str">
            <v>L</v>
          </cell>
        </row>
        <row r="35">
          <cell r="A35">
            <v>9081</v>
          </cell>
          <cell r="B35">
            <v>80</v>
          </cell>
          <cell r="C35" t="str">
            <v>Leslokaal praktijk inclusief vloeronderhoud</v>
          </cell>
          <cell r="D35" t="str">
            <v>2 x per week</v>
          </cell>
          <cell r="E35">
            <v>0.19800000000000001</v>
          </cell>
          <cell r="F35"/>
          <cell r="G35">
            <v>404.04040404040404</v>
          </cell>
          <cell r="H35">
            <v>0</v>
          </cell>
          <cell r="I35" t="str">
            <v/>
          </cell>
          <cell r="J35"/>
          <cell r="K35" t="str">
            <v>L</v>
          </cell>
        </row>
        <row r="36">
          <cell r="A36">
            <v>9120</v>
          </cell>
          <cell r="B36">
            <v>120</v>
          </cell>
          <cell r="C36" t="str">
            <v>Leslokaal praktijk</v>
          </cell>
          <cell r="D36" t="str">
            <v>3 x per week</v>
          </cell>
          <cell r="E36">
            <v>0.193</v>
          </cell>
          <cell r="F36"/>
          <cell r="G36">
            <v>621.76165803108802</v>
          </cell>
          <cell r="H36">
            <v>486</v>
          </cell>
          <cell r="I36">
            <v>2.0895676812514589E-2</v>
          </cell>
          <cell r="J36"/>
          <cell r="K36" t="str">
            <v>L</v>
          </cell>
        </row>
        <row r="37">
          <cell r="A37">
            <v>9121</v>
          </cell>
          <cell r="B37">
            <v>120</v>
          </cell>
          <cell r="C37" t="str">
            <v>Leslokaal praktijk inclusief vloeronderhoud</v>
          </cell>
          <cell r="D37" t="str">
            <v>3 x per week</v>
          </cell>
          <cell r="E37">
            <v>0.28999999999999998</v>
          </cell>
          <cell r="F37"/>
          <cell r="G37">
            <v>413.79310344827587</v>
          </cell>
          <cell r="H37">
            <v>0</v>
          </cell>
          <cell r="I37" t="str">
            <v/>
          </cell>
          <cell r="J37"/>
          <cell r="K37" t="str">
            <v>L</v>
          </cell>
        </row>
        <row r="38">
          <cell r="A38">
            <v>9160</v>
          </cell>
          <cell r="B38">
            <v>160</v>
          </cell>
          <cell r="C38" t="str">
            <v>Leslokaal praktijk</v>
          </cell>
          <cell r="D38" t="str">
            <v>4 x per week</v>
          </cell>
          <cell r="E38">
            <v>0.253</v>
          </cell>
          <cell r="F38"/>
          <cell r="G38">
            <v>632.41106719367588</v>
          </cell>
          <cell r="H38">
            <v>0</v>
          </cell>
          <cell r="I38" t="str">
            <v/>
          </cell>
          <cell r="J38"/>
          <cell r="K38" t="str">
            <v>L</v>
          </cell>
        </row>
        <row r="39">
          <cell r="A39">
            <v>9161</v>
          </cell>
          <cell r="B39">
            <v>160</v>
          </cell>
          <cell r="C39" t="str">
            <v>Leslokaal praktijk inclusief vloeronderhoud</v>
          </cell>
          <cell r="D39" t="str">
            <v>4 x per week</v>
          </cell>
          <cell r="E39">
            <v>0.38100000000000001</v>
          </cell>
          <cell r="F39"/>
          <cell r="G39">
            <v>419.9475065616798</v>
          </cell>
          <cell r="H39">
            <v>0</v>
          </cell>
          <cell r="I39" t="str">
            <v/>
          </cell>
          <cell r="J39"/>
          <cell r="K39" t="str">
            <v>L</v>
          </cell>
        </row>
        <row r="40">
          <cell r="A40">
            <v>9200</v>
          </cell>
          <cell r="B40">
            <v>200</v>
          </cell>
          <cell r="C40" t="str">
            <v>Leslokaal praktijk</v>
          </cell>
          <cell r="D40" t="str">
            <v>5 x per week</v>
          </cell>
          <cell r="E40">
            <v>0.30099999999999999</v>
          </cell>
          <cell r="F40"/>
          <cell r="G40">
            <v>664.45182724252493</v>
          </cell>
          <cell r="H40">
            <v>0</v>
          </cell>
          <cell r="I40" t="str">
            <v/>
          </cell>
          <cell r="J40"/>
          <cell r="K40" t="str">
            <v>L</v>
          </cell>
        </row>
        <row r="41">
          <cell r="A41" t="str">
            <v>9a200</v>
          </cell>
          <cell r="B41">
            <v>200</v>
          </cell>
          <cell r="C41" t="str">
            <v>Leslokaal praktijk inclusief vloeronderhoud</v>
          </cell>
          <cell r="D41" t="str">
            <v>5 x per week</v>
          </cell>
          <cell r="E41">
            <v>0.441</v>
          </cell>
          <cell r="F41"/>
          <cell r="G41">
            <v>453.51473922902494</v>
          </cell>
          <cell r="H41">
            <v>0</v>
          </cell>
          <cell r="I41" t="str">
            <v/>
          </cell>
          <cell r="J41"/>
          <cell r="K41" t="str">
            <v>L</v>
          </cell>
        </row>
        <row r="42">
          <cell r="A42">
            <v>10040</v>
          </cell>
          <cell r="B42">
            <v>40</v>
          </cell>
          <cell r="C42" t="str">
            <v>Gym lokaal berging</v>
          </cell>
          <cell r="D42" t="str">
            <v>1 x per week</v>
          </cell>
          <cell r="E42">
            <v>8.3111772140544868E-2</v>
          </cell>
          <cell r="F42"/>
          <cell r="G42">
            <v>481.27959457245868</v>
          </cell>
          <cell r="H42">
            <v>112.12</v>
          </cell>
          <cell r="I42">
            <v>4.8206240416031601E-3</v>
          </cell>
          <cell r="J42"/>
          <cell r="K42" t="str">
            <v>V</v>
          </cell>
        </row>
        <row r="43">
          <cell r="A43">
            <v>10200</v>
          </cell>
          <cell r="B43">
            <v>200</v>
          </cell>
          <cell r="C43" t="str">
            <v>Gym lokaal</v>
          </cell>
          <cell r="D43" t="str">
            <v>5 x per week</v>
          </cell>
          <cell r="E43">
            <v>0.23833333333333331</v>
          </cell>
          <cell r="F43"/>
          <cell r="G43">
            <v>839.16083916083926</v>
          </cell>
          <cell r="H43">
            <v>1701.8600000000001</v>
          </cell>
          <cell r="I43">
            <v>7.3171844732810867E-2</v>
          </cell>
          <cell r="J43"/>
          <cell r="K43" t="str">
            <v>V</v>
          </cell>
        </row>
        <row r="44">
          <cell r="A44">
            <v>11200</v>
          </cell>
          <cell r="B44">
            <v>200</v>
          </cell>
          <cell r="C44" t="str">
            <v>Kleedruimten</v>
          </cell>
          <cell r="D44" t="str">
            <v>5 x per week</v>
          </cell>
          <cell r="E44">
            <v>0.70000000000000007</v>
          </cell>
          <cell r="F44"/>
          <cell r="G44">
            <v>285.71428571428567</v>
          </cell>
          <cell r="H44">
            <v>245.84000000000003</v>
          </cell>
          <cell r="I44">
            <v>1.0569944830429192E-2</v>
          </cell>
          <cell r="J44"/>
          <cell r="K44" t="str">
            <v>V</v>
          </cell>
        </row>
        <row r="45">
          <cell r="A45">
            <v>12200</v>
          </cell>
          <cell r="B45">
            <v>200</v>
          </cell>
          <cell r="C45" t="str">
            <v>Personeelsruimten</v>
          </cell>
          <cell r="D45" t="str">
            <v>5 x per week</v>
          </cell>
          <cell r="E45">
            <v>0.52866216516843356</v>
          </cell>
          <cell r="F45"/>
          <cell r="G45">
            <v>378.31343564425367</v>
          </cell>
          <cell r="H45">
            <v>544.94000000000005</v>
          </cell>
          <cell r="I45">
            <v>2.3429815066279221E-2</v>
          </cell>
          <cell r="J45"/>
          <cell r="K45" t="str">
            <v>V</v>
          </cell>
        </row>
        <row r="46">
          <cell r="A46">
            <v>13020</v>
          </cell>
          <cell r="B46">
            <v>20</v>
          </cell>
          <cell r="C46" t="str">
            <v>Fietsenstalling</v>
          </cell>
          <cell r="D46" t="str">
            <v>1x per 2 weken</v>
          </cell>
          <cell r="E46">
            <v>3.4782608695652174E-2</v>
          </cell>
          <cell r="F46"/>
          <cell r="G46">
            <v>575</v>
          </cell>
          <cell r="H46">
            <v>0</v>
          </cell>
          <cell r="I46" t="str">
            <v/>
          </cell>
          <cell r="J46"/>
          <cell r="K46" t="str">
            <v>V</v>
          </cell>
        </row>
        <row r="47">
          <cell r="A47">
            <v>14080</v>
          </cell>
          <cell r="B47">
            <v>80</v>
          </cell>
          <cell r="C47" t="str">
            <v>Mediatheek/Bibliotheek/Computerlokaal</v>
          </cell>
          <cell r="D47" t="str">
            <v>2 x per week</v>
          </cell>
          <cell r="E47">
            <v>0.22847238303136669</v>
          </cell>
          <cell r="F47"/>
          <cell r="G47">
            <v>350.15172923117319</v>
          </cell>
          <cell r="H47">
            <v>1056.9000000000001</v>
          </cell>
          <cell r="I47">
            <v>4.5441647784252408E-2</v>
          </cell>
          <cell r="J47"/>
          <cell r="K47" t="str">
            <v>V</v>
          </cell>
        </row>
        <row r="48">
          <cell r="A48">
            <v>14200</v>
          </cell>
          <cell r="B48">
            <v>200</v>
          </cell>
          <cell r="C48" t="str">
            <v>Mediatheek/Bibliotheek/Computerlokaal</v>
          </cell>
          <cell r="D48" t="str">
            <v>5 x per week</v>
          </cell>
          <cell r="E48">
            <v>0.22847238303136669</v>
          </cell>
          <cell r="F48"/>
          <cell r="G48">
            <v>400</v>
          </cell>
          <cell r="H48">
            <v>178.8</v>
          </cell>
          <cell r="I48">
            <v>7.6875452964559852E-3</v>
          </cell>
          <cell r="J48"/>
          <cell r="K48" t="str">
            <v>V</v>
          </cell>
        </row>
        <row r="49">
          <cell r="A49">
            <v>15040</v>
          </cell>
          <cell r="B49">
            <v>40</v>
          </cell>
          <cell r="C49" t="str">
            <v>Vergader-/spreekruimten</v>
          </cell>
          <cell r="D49" t="str">
            <v>2 x per week</v>
          </cell>
          <cell r="E49">
            <v>0.12307692307692308</v>
          </cell>
          <cell r="F49"/>
          <cell r="G49">
            <v>325</v>
          </cell>
          <cell r="H49">
            <v>21.02</v>
          </cell>
          <cell r="I49">
            <v>9.0375951975114541E-4</v>
          </cell>
          <cell r="J49"/>
          <cell r="K49" t="str">
            <v>B</v>
          </cell>
        </row>
        <row r="50">
          <cell r="A50">
            <v>15200</v>
          </cell>
          <cell r="B50">
            <v>200</v>
          </cell>
          <cell r="C50" t="str">
            <v>Vergader-/spreekruimten</v>
          </cell>
          <cell r="D50" t="str">
            <v>5 x per week</v>
          </cell>
          <cell r="E50">
            <v>0.47166666666666668</v>
          </cell>
          <cell r="F50"/>
          <cell r="G50">
            <v>424.02826855123675</v>
          </cell>
          <cell r="H50">
            <v>70.91</v>
          </cell>
          <cell r="I50">
            <v>3.0487910345173034E-3</v>
          </cell>
          <cell r="J50"/>
          <cell r="K50" t="str">
            <v>B</v>
          </cell>
        </row>
        <row r="51">
          <cell r="A51" t="str">
            <v>nvt</v>
          </cell>
          <cell r="B51"/>
          <cell r="C51" t="str">
            <v>Niet van toepassing</v>
          </cell>
          <cell r="D51"/>
          <cell r="E51"/>
          <cell r="F51"/>
          <cell r="G51">
            <v>0</v>
          </cell>
          <cell r="H51">
            <v>1472.8799999999999</v>
          </cell>
          <cell r="I51">
            <v>6.3326799307852844E-2</v>
          </cell>
          <cell r="J51"/>
          <cell r="K51"/>
        </row>
        <row r="52">
          <cell r="A52"/>
          <cell r="B52"/>
          <cell r="C52"/>
          <cell r="D52"/>
          <cell r="E52"/>
          <cell r="F52"/>
          <cell r="G52">
            <v>0</v>
          </cell>
          <cell r="H52"/>
          <cell r="I52"/>
          <cell r="J52"/>
          <cell r="K52"/>
        </row>
        <row r="53">
          <cell r="A53"/>
          <cell r="B53"/>
          <cell r="C53">
            <v>0</v>
          </cell>
          <cell r="D53"/>
          <cell r="E53"/>
          <cell r="F53"/>
          <cell r="G53"/>
          <cell r="H53">
            <v>23258.399541714327</v>
          </cell>
          <cell r="I53">
            <v>1</v>
          </cell>
          <cell r="J53"/>
          <cell r="K53"/>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tabSelected="1" showOutlineSymbols="0" zoomScaleNormal="100" workbookViewId="0">
      <pane ySplit="5" topLeftCell="A6" activePane="bottomLeft" state="frozen"/>
      <selection activeCell="A12" sqref="A12"/>
      <selection pane="bottomLeft" activeCell="C18" sqref="C18"/>
    </sheetView>
  </sheetViews>
  <sheetFormatPr defaultColWidth="9.33203125" defaultRowHeight="13.2"/>
  <cols>
    <col min="1" max="1" width="36.6640625" style="4" bestFit="1" customWidth="1"/>
    <col min="2" max="4" width="15.6640625" style="4" customWidth="1"/>
    <col min="5" max="5" width="9.6640625" style="4" customWidth="1"/>
    <col min="6" max="6" width="13.77734375" style="4" customWidth="1"/>
    <col min="7" max="7" width="3.109375" style="4" customWidth="1"/>
    <col min="8" max="8" width="7.77734375" style="4" customWidth="1"/>
    <col min="9" max="9" width="27" style="4" bestFit="1" customWidth="1"/>
    <col min="10" max="16384" width="9.33203125" style="4"/>
  </cols>
  <sheetData>
    <row r="1" spans="1:8">
      <c r="A1" s="384" t="s">
        <v>57</v>
      </c>
      <c r="B1" s="2"/>
      <c r="C1" s="2"/>
      <c r="D1" s="2"/>
      <c r="E1" s="2"/>
      <c r="F1" s="3"/>
      <c r="G1" s="3"/>
      <c r="H1" s="3"/>
    </row>
    <row r="2" spans="1:8" ht="25.95" customHeight="1">
      <c r="A2" s="384" t="s">
        <v>22</v>
      </c>
      <c r="B2" s="5"/>
      <c r="C2" s="5"/>
      <c r="D2" s="5"/>
      <c r="E2" s="5"/>
      <c r="F2" s="6"/>
      <c r="G2" s="6"/>
      <c r="H2" s="6"/>
    </row>
    <row r="3" spans="1:8">
      <c r="A3" s="5"/>
      <c r="B3" s="5"/>
      <c r="C3" s="5"/>
      <c r="D3" s="5"/>
      <c r="E3" s="5"/>
      <c r="F3" s="7"/>
      <c r="G3" s="8"/>
      <c r="H3" s="6"/>
    </row>
    <row r="4" spans="1:8" ht="17.25" customHeight="1">
      <c r="A4" s="9" t="s">
        <v>175</v>
      </c>
      <c r="B4" s="10"/>
      <c r="C4" s="10"/>
      <c r="F4" s="367" t="s">
        <v>19</v>
      </c>
      <c r="H4" s="6"/>
    </row>
    <row r="5" spans="1:8" ht="33.75" customHeight="1">
      <c r="A5" s="563" t="s">
        <v>121</v>
      </c>
      <c r="B5" s="563"/>
      <c r="C5" s="563"/>
      <c r="D5" s="563"/>
      <c r="E5" s="563"/>
      <c r="F5" s="563"/>
      <c r="G5" s="8"/>
      <c r="H5" s="6"/>
    </row>
    <row r="6" spans="1:8" ht="18" customHeight="1">
      <c r="A6" s="564"/>
      <c r="B6" s="564"/>
      <c r="C6" s="564"/>
      <c r="D6" s="564"/>
      <c r="E6" s="564"/>
      <c r="F6" s="564"/>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310"/>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1"/>
  <pageMargins left="0.59055118110236227" right="0.59055118110236227" top="0.59055118110236227" bottom="0.78740157480314965" header="0.39370078740157483" footer="0.19685039370078741"/>
  <pageSetup paperSize="9" scale="85" orientation="portrait" r:id="rId1"/>
  <headerFooter alignWithMargins="0">
    <oddFooter>&amp;L&amp;F-&amp;A
&amp;Rprintversie &amp;D</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AE59"/>
  <sheetViews>
    <sheetView showGridLines="0" zoomScale="70" zoomScaleNormal="70" zoomScaleSheetLayoutView="50" zoomScalePageLayoutView="50" workbookViewId="0">
      <pane ySplit="13" topLeftCell="A14" activePane="bottomLeft" state="frozen"/>
      <selection activeCell="A12" sqref="A12"/>
      <selection pane="bottomLeft" activeCell="J40" sqref="J40:J41"/>
    </sheetView>
  </sheetViews>
  <sheetFormatPr defaultColWidth="13.6640625" defaultRowHeight="13.2"/>
  <cols>
    <col min="1" max="1" width="46.109375" style="278" customWidth="1"/>
    <col min="2" max="2" width="11" style="278" customWidth="1"/>
    <col min="3" max="3" width="29.5546875" style="282" customWidth="1"/>
    <col min="4" max="4" width="31.88671875" style="282" customWidth="1"/>
    <col min="5" max="5" width="12.109375" style="283" customWidth="1"/>
    <col min="6" max="6" width="16" style="283" customWidth="1"/>
    <col min="7" max="8" width="13.6640625" style="284" customWidth="1"/>
    <col min="9" max="9" width="15.77734375" style="284" customWidth="1"/>
    <col min="10" max="10" width="13.6640625" style="278" customWidth="1"/>
    <col min="11" max="11" width="15.77734375" style="284" customWidth="1"/>
    <col min="12" max="12" width="33" style="278" customWidth="1"/>
    <col min="13" max="252" width="13.6640625" style="278"/>
    <col min="253" max="253" width="22.109375" style="278" customWidth="1"/>
    <col min="254" max="260" width="13.6640625" style="278" customWidth="1"/>
    <col min="261" max="261" width="15.77734375" style="278" customWidth="1"/>
    <col min="262" max="262" width="16.44140625" style="278" bestFit="1" customWidth="1"/>
    <col min="263" max="263" width="13.6640625" style="278" customWidth="1"/>
    <col min="264" max="264" width="17.109375" style="278" bestFit="1" customWidth="1"/>
    <col min="265" max="265" width="4" style="278" customWidth="1"/>
    <col min="266" max="266" width="13.6640625" style="278" customWidth="1"/>
    <col min="267" max="508" width="13.6640625" style="278"/>
    <col min="509" max="509" width="22.109375" style="278" customWidth="1"/>
    <col min="510" max="516" width="13.6640625" style="278" customWidth="1"/>
    <col min="517" max="517" width="15.77734375" style="278" customWidth="1"/>
    <col min="518" max="518" width="16.44140625" style="278" bestFit="1" customWidth="1"/>
    <col min="519" max="519" width="13.6640625" style="278" customWidth="1"/>
    <col min="520" max="520" width="17.109375" style="278" bestFit="1" customWidth="1"/>
    <col min="521" max="521" width="4" style="278" customWidth="1"/>
    <col min="522" max="522" width="13.6640625" style="278" customWidth="1"/>
    <col min="523" max="764" width="13.6640625" style="278"/>
    <col min="765" max="765" width="22.109375" style="278" customWidth="1"/>
    <col min="766" max="772" width="13.6640625" style="278" customWidth="1"/>
    <col min="773" max="773" width="15.77734375" style="278" customWidth="1"/>
    <col min="774" max="774" width="16.44140625" style="278" bestFit="1" customWidth="1"/>
    <col min="775" max="775" width="13.6640625" style="278" customWidth="1"/>
    <col min="776" max="776" width="17.109375" style="278" bestFit="1" customWidth="1"/>
    <col min="777" max="777" width="4" style="278" customWidth="1"/>
    <col min="778" max="778" width="13.6640625" style="278" customWidth="1"/>
    <col min="779" max="1020" width="13.6640625" style="278"/>
    <col min="1021" max="1021" width="22.109375" style="278" customWidth="1"/>
    <col min="1022" max="1028" width="13.6640625" style="278" customWidth="1"/>
    <col min="1029" max="1029" width="15.77734375" style="278" customWidth="1"/>
    <col min="1030" max="1030" width="16.44140625" style="278" bestFit="1" customWidth="1"/>
    <col min="1031" max="1031" width="13.6640625" style="278" customWidth="1"/>
    <col min="1032" max="1032" width="17.109375" style="278" bestFit="1" customWidth="1"/>
    <col min="1033" max="1033" width="4" style="278" customWidth="1"/>
    <col min="1034" max="1034" width="13.6640625" style="278" customWidth="1"/>
    <col min="1035" max="1276" width="13.6640625" style="278"/>
    <col min="1277" max="1277" width="22.109375" style="278" customWidth="1"/>
    <col min="1278" max="1284" width="13.6640625" style="278" customWidth="1"/>
    <col min="1285" max="1285" width="15.77734375" style="278" customWidth="1"/>
    <col min="1286" max="1286" width="16.44140625" style="278" bestFit="1" customWidth="1"/>
    <col min="1287" max="1287" width="13.6640625" style="278" customWidth="1"/>
    <col min="1288" max="1288" width="17.109375" style="278" bestFit="1" customWidth="1"/>
    <col min="1289" max="1289" width="4" style="278" customWidth="1"/>
    <col min="1290" max="1290" width="13.6640625" style="278" customWidth="1"/>
    <col min="1291" max="1532" width="13.6640625" style="278"/>
    <col min="1533" max="1533" width="22.109375" style="278" customWidth="1"/>
    <col min="1534" max="1540" width="13.6640625" style="278" customWidth="1"/>
    <col min="1541" max="1541" width="15.77734375" style="278" customWidth="1"/>
    <col min="1542" max="1542" width="16.44140625" style="278" bestFit="1" customWidth="1"/>
    <col min="1543" max="1543" width="13.6640625" style="278" customWidth="1"/>
    <col min="1544" max="1544" width="17.109375" style="278" bestFit="1" customWidth="1"/>
    <col min="1545" max="1545" width="4" style="278" customWidth="1"/>
    <col min="1546" max="1546" width="13.6640625" style="278" customWidth="1"/>
    <col min="1547" max="1788" width="13.6640625" style="278"/>
    <col min="1789" max="1789" width="22.109375" style="278" customWidth="1"/>
    <col min="1790" max="1796" width="13.6640625" style="278" customWidth="1"/>
    <col min="1797" max="1797" width="15.77734375" style="278" customWidth="1"/>
    <col min="1798" max="1798" width="16.44140625" style="278" bestFit="1" customWidth="1"/>
    <col min="1799" max="1799" width="13.6640625" style="278" customWidth="1"/>
    <col min="1800" max="1800" width="17.109375" style="278" bestFit="1" customWidth="1"/>
    <col min="1801" max="1801" width="4" style="278" customWidth="1"/>
    <col min="1802" max="1802" width="13.6640625" style="278" customWidth="1"/>
    <col min="1803" max="2044" width="13.6640625" style="278"/>
    <col min="2045" max="2045" width="22.109375" style="278" customWidth="1"/>
    <col min="2046" max="2052" width="13.6640625" style="278" customWidth="1"/>
    <col min="2053" max="2053" width="15.77734375" style="278" customWidth="1"/>
    <col min="2054" max="2054" width="16.44140625" style="278" bestFit="1" customWidth="1"/>
    <col min="2055" max="2055" width="13.6640625" style="278" customWidth="1"/>
    <col min="2056" max="2056" width="17.109375" style="278" bestFit="1" customWidth="1"/>
    <col min="2057" max="2057" width="4" style="278" customWidth="1"/>
    <col min="2058" max="2058" width="13.6640625" style="278" customWidth="1"/>
    <col min="2059" max="2300" width="13.6640625" style="278"/>
    <col min="2301" max="2301" width="22.109375" style="278" customWidth="1"/>
    <col min="2302" max="2308" width="13.6640625" style="278" customWidth="1"/>
    <col min="2309" max="2309" width="15.77734375" style="278" customWidth="1"/>
    <col min="2310" max="2310" width="16.44140625" style="278" bestFit="1" customWidth="1"/>
    <col min="2311" max="2311" width="13.6640625" style="278" customWidth="1"/>
    <col min="2312" max="2312" width="17.109375" style="278" bestFit="1" customWidth="1"/>
    <col min="2313" max="2313" width="4" style="278" customWidth="1"/>
    <col min="2314" max="2314" width="13.6640625" style="278" customWidth="1"/>
    <col min="2315" max="2556" width="13.6640625" style="278"/>
    <col min="2557" max="2557" width="22.109375" style="278" customWidth="1"/>
    <col min="2558" max="2564" width="13.6640625" style="278" customWidth="1"/>
    <col min="2565" max="2565" width="15.77734375" style="278" customWidth="1"/>
    <col min="2566" max="2566" width="16.44140625" style="278" bestFit="1" customWidth="1"/>
    <col min="2567" max="2567" width="13.6640625" style="278" customWidth="1"/>
    <col min="2568" max="2568" width="17.109375" style="278" bestFit="1" customWidth="1"/>
    <col min="2569" max="2569" width="4" style="278" customWidth="1"/>
    <col min="2570" max="2570" width="13.6640625" style="278" customWidth="1"/>
    <col min="2571" max="2812" width="13.6640625" style="278"/>
    <col min="2813" max="2813" width="22.109375" style="278" customWidth="1"/>
    <col min="2814" max="2820" width="13.6640625" style="278" customWidth="1"/>
    <col min="2821" max="2821" width="15.77734375" style="278" customWidth="1"/>
    <col min="2822" max="2822" width="16.44140625" style="278" bestFit="1" customWidth="1"/>
    <col min="2823" max="2823" width="13.6640625" style="278" customWidth="1"/>
    <col min="2824" max="2824" width="17.109375" style="278" bestFit="1" customWidth="1"/>
    <col min="2825" max="2825" width="4" style="278" customWidth="1"/>
    <col min="2826" max="2826" width="13.6640625" style="278" customWidth="1"/>
    <col min="2827" max="3068" width="13.6640625" style="278"/>
    <col min="3069" max="3069" width="22.109375" style="278" customWidth="1"/>
    <col min="3070" max="3076" width="13.6640625" style="278" customWidth="1"/>
    <col min="3077" max="3077" width="15.77734375" style="278" customWidth="1"/>
    <col min="3078" max="3078" width="16.44140625" style="278" bestFit="1" customWidth="1"/>
    <col min="3079" max="3079" width="13.6640625" style="278" customWidth="1"/>
    <col min="3080" max="3080" width="17.109375" style="278" bestFit="1" customWidth="1"/>
    <col min="3081" max="3081" width="4" style="278" customWidth="1"/>
    <col min="3082" max="3082" width="13.6640625" style="278" customWidth="1"/>
    <col min="3083" max="3324" width="13.6640625" style="278"/>
    <col min="3325" max="3325" width="22.109375" style="278" customWidth="1"/>
    <col min="3326" max="3332" width="13.6640625" style="278" customWidth="1"/>
    <col min="3333" max="3333" width="15.77734375" style="278" customWidth="1"/>
    <col min="3334" max="3334" width="16.44140625" style="278" bestFit="1" customWidth="1"/>
    <col min="3335" max="3335" width="13.6640625" style="278" customWidth="1"/>
    <col min="3336" max="3336" width="17.109375" style="278" bestFit="1" customWidth="1"/>
    <col min="3337" max="3337" width="4" style="278" customWidth="1"/>
    <col min="3338" max="3338" width="13.6640625" style="278" customWidth="1"/>
    <col min="3339" max="3580" width="13.6640625" style="278"/>
    <col min="3581" max="3581" width="22.109375" style="278" customWidth="1"/>
    <col min="3582" max="3588" width="13.6640625" style="278" customWidth="1"/>
    <col min="3589" max="3589" width="15.77734375" style="278" customWidth="1"/>
    <col min="3590" max="3590" width="16.44140625" style="278" bestFit="1" customWidth="1"/>
    <col min="3591" max="3591" width="13.6640625" style="278" customWidth="1"/>
    <col min="3592" max="3592" width="17.109375" style="278" bestFit="1" customWidth="1"/>
    <col min="3593" max="3593" width="4" style="278" customWidth="1"/>
    <col min="3594" max="3594" width="13.6640625" style="278" customWidth="1"/>
    <col min="3595" max="3836" width="13.6640625" style="278"/>
    <col min="3837" max="3837" width="22.109375" style="278" customWidth="1"/>
    <col min="3838" max="3844" width="13.6640625" style="278" customWidth="1"/>
    <col min="3845" max="3845" width="15.77734375" style="278" customWidth="1"/>
    <col min="3846" max="3846" width="16.44140625" style="278" bestFit="1" customWidth="1"/>
    <col min="3847" max="3847" width="13.6640625" style="278" customWidth="1"/>
    <col min="3848" max="3848" width="17.109375" style="278" bestFit="1" customWidth="1"/>
    <col min="3849" max="3849" width="4" style="278" customWidth="1"/>
    <col min="3850" max="3850" width="13.6640625" style="278" customWidth="1"/>
    <col min="3851" max="4092" width="13.6640625" style="278"/>
    <col min="4093" max="4093" width="22.109375" style="278" customWidth="1"/>
    <col min="4094" max="4100" width="13.6640625" style="278" customWidth="1"/>
    <col min="4101" max="4101" width="15.77734375" style="278" customWidth="1"/>
    <col min="4102" max="4102" width="16.44140625" style="278" bestFit="1" customWidth="1"/>
    <col min="4103" max="4103" width="13.6640625" style="278" customWidth="1"/>
    <col min="4104" max="4104" width="17.109375" style="278" bestFit="1" customWidth="1"/>
    <col min="4105" max="4105" width="4" style="278" customWidth="1"/>
    <col min="4106" max="4106" width="13.6640625" style="278" customWidth="1"/>
    <col min="4107" max="4348" width="13.6640625" style="278"/>
    <col min="4349" max="4349" width="22.109375" style="278" customWidth="1"/>
    <col min="4350" max="4356" width="13.6640625" style="278" customWidth="1"/>
    <col min="4357" max="4357" width="15.77734375" style="278" customWidth="1"/>
    <col min="4358" max="4358" width="16.44140625" style="278" bestFit="1" customWidth="1"/>
    <col min="4359" max="4359" width="13.6640625" style="278" customWidth="1"/>
    <col min="4360" max="4360" width="17.109375" style="278" bestFit="1" customWidth="1"/>
    <col min="4361" max="4361" width="4" style="278" customWidth="1"/>
    <col min="4362" max="4362" width="13.6640625" style="278" customWidth="1"/>
    <col min="4363" max="4604" width="13.6640625" style="278"/>
    <col min="4605" max="4605" width="22.109375" style="278" customWidth="1"/>
    <col min="4606" max="4612" width="13.6640625" style="278" customWidth="1"/>
    <col min="4613" max="4613" width="15.77734375" style="278" customWidth="1"/>
    <col min="4614" max="4614" width="16.44140625" style="278" bestFit="1" customWidth="1"/>
    <col min="4615" max="4615" width="13.6640625" style="278" customWidth="1"/>
    <col min="4616" max="4616" width="17.109375" style="278" bestFit="1" customWidth="1"/>
    <col min="4617" max="4617" width="4" style="278" customWidth="1"/>
    <col min="4618" max="4618" width="13.6640625" style="278" customWidth="1"/>
    <col min="4619" max="4860" width="13.6640625" style="278"/>
    <col min="4861" max="4861" width="22.109375" style="278" customWidth="1"/>
    <col min="4862" max="4868" width="13.6640625" style="278" customWidth="1"/>
    <col min="4869" max="4869" width="15.77734375" style="278" customWidth="1"/>
    <col min="4870" max="4870" width="16.44140625" style="278" bestFit="1" customWidth="1"/>
    <col min="4871" max="4871" width="13.6640625" style="278" customWidth="1"/>
    <col min="4872" max="4872" width="17.109375" style="278" bestFit="1" customWidth="1"/>
    <col min="4873" max="4873" width="4" style="278" customWidth="1"/>
    <col min="4874" max="4874" width="13.6640625" style="278" customWidth="1"/>
    <col min="4875" max="5116" width="13.6640625" style="278"/>
    <col min="5117" max="5117" width="22.109375" style="278" customWidth="1"/>
    <col min="5118" max="5124" width="13.6640625" style="278" customWidth="1"/>
    <col min="5125" max="5125" width="15.77734375" style="278" customWidth="1"/>
    <col min="5126" max="5126" width="16.44140625" style="278" bestFit="1" customWidth="1"/>
    <col min="5127" max="5127" width="13.6640625" style="278" customWidth="1"/>
    <col min="5128" max="5128" width="17.109375" style="278" bestFit="1" customWidth="1"/>
    <col min="5129" max="5129" width="4" style="278" customWidth="1"/>
    <col min="5130" max="5130" width="13.6640625" style="278" customWidth="1"/>
    <col min="5131" max="5372" width="13.6640625" style="278"/>
    <col min="5373" max="5373" width="22.109375" style="278" customWidth="1"/>
    <col min="5374" max="5380" width="13.6640625" style="278" customWidth="1"/>
    <col min="5381" max="5381" width="15.77734375" style="278" customWidth="1"/>
    <col min="5382" max="5382" width="16.44140625" style="278" bestFit="1" customWidth="1"/>
    <col min="5383" max="5383" width="13.6640625" style="278" customWidth="1"/>
    <col min="5384" max="5384" width="17.109375" style="278" bestFit="1" customWidth="1"/>
    <col min="5385" max="5385" width="4" style="278" customWidth="1"/>
    <col min="5386" max="5386" width="13.6640625" style="278" customWidth="1"/>
    <col min="5387" max="5628" width="13.6640625" style="278"/>
    <col min="5629" max="5629" width="22.109375" style="278" customWidth="1"/>
    <col min="5630" max="5636" width="13.6640625" style="278" customWidth="1"/>
    <col min="5637" max="5637" width="15.77734375" style="278" customWidth="1"/>
    <col min="5638" max="5638" width="16.44140625" style="278" bestFit="1" customWidth="1"/>
    <col min="5639" max="5639" width="13.6640625" style="278" customWidth="1"/>
    <col min="5640" max="5640" width="17.109375" style="278" bestFit="1" customWidth="1"/>
    <col min="5641" max="5641" width="4" style="278" customWidth="1"/>
    <col min="5642" max="5642" width="13.6640625" style="278" customWidth="1"/>
    <col min="5643" max="5884" width="13.6640625" style="278"/>
    <col min="5885" max="5885" width="22.109375" style="278" customWidth="1"/>
    <col min="5886" max="5892" width="13.6640625" style="278" customWidth="1"/>
    <col min="5893" max="5893" width="15.77734375" style="278" customWidth="1"/>
    <col min="5894" max="5894" width="16.44140625" style="278" bestFit="1" customWidth="1"/>
    <col min="5895" max="5895" width="13.6640625" style="278" customWidth="1"/>
    <col min="5896" max="5896" width="17.109375" style="278" bestFit="1" customWidth="1"/>
    <col min="5897" max="5897" width="4" style="278" customWidth="1"/>
    <col min="5898" max="5898" width="13.6640625" style="278" customWidth="1"/>
    <col min="5899" max="6140" width="13.6640625" style="278"/>
    <col min="6141" max="6141" width="22.109375" style="278" customWidth="1"/>
    <col min="6142" max="6148" width="13.6640625" style="278" customWidth="1"/>
    <col min="6149" max="6149" width="15.77734375" style="278" customWidth="1"/>
    <col min="6150" max="6150" width="16.44140625" style="278" bestFit="1" customWidth="1"/>
    <col min="6151" max="6151" width="13.6640625" style="278" customWidth="1"/>
    <col min="6152" max="6152" width="17.109375" style="278" bestFit="1" customWidth="1"/>
    <col min="6153" max="6153" width="4" style="278" customWidth="1"/>
    <col min="6154" max="6154" width="13.6640625" style="278" customWidth="1"/>
    <col min="6155" max="6396" width="13.6640625" style="278"/>
    <col min="6397" max="6397" width="22.109375" style="278" customWidth="1"/>
    <col min="6398" max="6404" width="13.6640625" style="278" customWidth="1"/>
    <col min="6405" max="6405" width="15.77734375" style="278" customWidth="1"/>
    <col min="6406" max="6406" width="16.44140625" style="278" bestFit="1" customWidth="1"/>
    <col min="6407" max="6407" width="13.6640625" style="278" customWidth="1"/>
    <col min="6408" max="6408" width="17.109375" style="278" bestFit="1" customWidth="1"/>
    <col min="6409" max="6409" width="4" style="278" customWidth="1"/>
    <col min="6410" max="6410" width="13.6640625" style="278" customWidth="1"/>
    <col min="6411" max="6652" width="13.6640625" style="278"/>
    <col min="6653" max="6653" width="22.109375" style="278" customWidth="1"/>
    <col min="6654" max="6660" width="13.6640625" style="278" customWidth="1"/>
    <col min="6661" max="6661" width="15.77734375" style="278" customWidth="1"/>
    <col min="6662" max="6662" width="16.44140625" style="278" bestFit="1" customWidth="1"/>
    <col min="6663" max="6663" width="13.6640625" style="278" customWidth="1"/>
    <col min="6664" max="6664" width="17.109375" style="278" bestFit="1" customWidth="1"/>
    <col min="6665" max="6665" width="4" style="278" customWidth="1"/>
    <col min="6666" max="6666" width="13.6640625" style="278" customWidth="1"/>
    <col min="6667" max="6908" width="13.6640625" style="278"/>
    <col min="6909" max="6909" width="22.109375" style="278" customWidth="1"/>
    <col min="6910" max="6916" width="13.6640625" style="278" customWidth="1"/>
    <col min="6917" max="6917" width="15.77734375" style="278" customWidth="1"/>
    <col min="6918" max="6918" width="16.44140625" style="278" bestFit="1" customWidth="1"/>
    <col min="6919" max="6919" width="13.6640625" style="278" customWidth="1"/>
    <col min="6920" max="6920" width="17.109375" style="278" bestFit="1" customWidth="1"/>
    <col min="6921" max="6921" width="4" style="278" customWidth="1"/>
    <col min="6922" max="6922" width="13.6640625" style="278" customWidth="1"/>
    <col min="6923" max="7164" width="13.6640625" style="278"/>
    <col min="7165" max="7165" width="22.109375" style="278" customWidth="1"/>
    <col min="7166" max="7172" width="13.6640625" style="278" customWidth="1"/>
    <col min="7173" max="7173" width="15.77734375" style="278" customWidth="1"/>
    <col min="7174" max="7174" width="16.44140625" style="278" bestFit="1" customWidth="1"/>
    <col min="7175" max="7175" width="13.6640625" style="278" customWidth="1"/>
    <col min="7176" max="7176" width="17.109375" style="278" bestFit="1" customWidth="1"/>
    <col min="7177" max="7177" width="4" style="278" customWidth="1"/>
    <col min="7178" max="7178" width="13.6640625" style="278" customWidth="1"/>
    <col min="7179" max="7420" width="13.6640625" style="278"/>
    <col min="7421" max="7421" width="22.109375" style="278" customWidth="1"/>
    <col min="7422" max="7428" width="13.6640625" style="278" customWidth="1"/>
    <col min="7429" max="7429" width="15.77734375" style="278" customWidth="1"/>
    <col min="7430" max="7430" width="16.44140625" style="278" bestFit="1" customWidth="1"/>
    <col min="7431" max="7431" width="13.6640625" style="278" customWidth="1"/>
    <col min="7432" max="7432" width="17.109375" style="278" bestFit="1" customWidth="1"/>
    <col min="7433" max="7433" width="4" style="278" customWidth="1"/>
    <col min="7434" max="7434" width="13.6640625" style="278" customWidth="1"/>
    <col min="7435" max="7676" width="13.6640625" style="278"/>
    <col min="7677" max="7677" width="22.109375" style="278" customWidth="1"/>
    <col min="7678" max="7684" width="13.6640625" style="278" customWidth="1"/>
    <col min="7685" max="7685" width="15.77734375" style="278" customWidth="1"/>
    <col min="7686" max="7686" width="16.44140625" style="278" bestFit="1" customWidth="1"/>
    <col min="7687" max="7687" width="13.6640625" style="278" customWidth="1"/>
    <col min="7688" max="7688" width="17.109375" style="278" bestFit="1" customWidth="1"/>
    <col min="7689" max="7689" width="4" style="278" customWidth="1"/>
    <col min="7690" max="7690" width="13.6640625" style="278" customWidth="1"/>
    <col min="7691" max="7932" width="13.6640625" style="278"/>
    <col min="7933" max="7933" width="22.109375" style="278" customWidth="1"/>
    <col min="7934" max="7940" width="13.6640625" style="278" customWidth="1"/>
    <col min="7941" max="7941" width="15.77734375" style="278" customWidth="1"/>
    <col min="7942" max="7942" width="16.44140625" style="278" bestFit="1" customWidth="1"/>
    <col min="7943" max="7943" width="13.6640625" style="278" customWidth="1"/>
    <col min="7944" max="7944" width="17.109375" style="278" bestFit="1" customWidth="1"/>
    <col min="7945" max="7945" width="4" style="278" customWidth="1"/>
    <col min="7946" max="7946" width="13.6640625" style="278" customWidth="1"/>
    <col min="7947" max="8188" width="13.6640625" style="278"/>
    <col min="8189" max="8189" width="22.109375" style="278" customWidth="1"/>
    <col min="8190" max="8196" width="13.6640625" style="278" customWidth="1"/>
    <col min="8197" max="8197" width="15.77734375" style="278" customWidth="1"/>
    <col min="8198" max="8198" width="16.44140625" style="278" bestFit="1" customWidth="1"/>
    <col min="8199" max="8199" width="13.6640625" style="278" customWidth="1"/>
    <col min="8200" max="8200" width="17.109375" style="278" bestFit="1" customWidth="1"/>
    <col min="8201" max="8201" width="4" style="278" customWidth="1"/>
    <col min="8202" max="8202" width="13.6640625" style="278" customWidth="1"/>
    <col min="8203" max="8444" width="13.6640625" style="278"/>
    <col min="8445" max="8445" width="22.109375" style="278" customWidth="1"/>
    <col min="8446" max="8452" width="13.6640625" style="278" customWidth="1"/>
    <col min="8453" max="8453" width="15.77734375" style="278" customWidth="1"/>
    <col min="8454" max="8454" width="16.44140625" style="278" bestFit="1" customWidth="1"/>
    <col min="8455" max="8455" width="13.6640625" style="278" customWidth="1"/>
    <col min="8456" max="8456" width="17.109375" style="278" bestFit="1" customWidth="1"/>
    <col min="8457" max="8457" width="4" style="278" customWidth="1"/>
    <col min="8458" max="8458" width="13.6640625" style="278" customWidth="1"/>
    <col min="8459" max="8700" width="13.6640625" style="278"/>
    <col min="8701" max="8701" width="22.109375" style="278" customWidth="1"/>
    <col min="8702" max="8708" width="13.6640625" style="278" customWidth="1"/>
    <col min="8709" max="8709" width="15.77734375" style="278" customWidth="1"/>
    <col min="8710" max="8710" width="16.44140625" style="278" bestFit="1" customWidth="1"/>
    <col min="8711" max="8711" width="13.6640625" style="278" customWidth="1"/>
    <col min="8712" max="8712" width="17.109375" style="278" bestFit="1" customWidth="1"/>
    <col min="8713" max="8713" width="4" style="278" customWidth="1"/>
    <col min="8714" max="8714" width="13.6640625" style="278" customWidth="1"/>
    <col min="8715" max="8956" width="13.6640625" style="278"/>
    <col min="8957" max="8957" width="22.109375" style="278" customWidth="1"/>
    <col min="8958" max="8964" width="13.6640625" style="278" customWidth="1"/>
    <col min="8965" max="8965" width="15.77734375" style="278" customWidth="1"/>
    <col min="8966" max="8966" width="16.44140625" style="278" bestFit="1" customWidth="1"/>
    <col min="8967" max="8967" width="13.6640625" style="278" customWidth="1"/>
    <col min="8968" max="8968" width="17.109375" style="278" bestFit="1" customWidth="1"/>
    <col min="8969" max="8969" width="4" style="278" customWidth="1"/>
    <col min="8970" max="8970" width="13.6640625" style="278" customWidth="1"/>
    <col min="8971" max="9212" width="13.6640625" style="278"/>
    <col min="9213" max="9213" width="22.109375" style="278" customWidth="1"/>
    <col min="9214" max="9220" width="13.6640625" style="278" customWidth="1"/>
    <col min="9221" max="9221" width="15.77734375" style="278" customWidth="1"/>
    <col min="9222" max="9222" width="16.44140625" style="278" bestFit="1" customWidth="1"/>
    <col min="9223" max="9223" width="13.6640625" style="278" customWidth="1"/>
    <col min="9224" max="9224" width="17.109375" style="278" bestFit="1" customWidth="1"/>
    <col min="9225" max="9225" width="4" style="278" customWidth="1"/>
    <col min="9226" max="9226" width="13.6640625" style="278" customWidth="1"/>
    <col min="9227" max="9468" width="13.6640625" style="278"/>
    <col min="9469" max="9469" width="22.109375" style="278" customWidth="1"/>
    <col min="9470" max="9476" width="13.6640625" style="278" customWidth="1"/>
    <col min="9477" max="9477" width="15.77734375" style="278" customWidth="1"/>
    <col min="9478" max="9478" width="16.44140625" style="278" bestFit="1" customWidth="1"/>
    <col min="9479" max="9479" width="13.6640625" style="278" customWidth="1"/>
    <col min="9480" max="9480" width="17.109375" style="278" bestFit="1" customWidth="1"/>
    <col min="9481" max="9481" width="4" style="278" customWidth="1"/>
    <col min="9482" max="9482" width="13.6640625" style="278" customWidth="1"/>
    <col min="9483" max="9724" width="13.6640625" style="278"/>
    <col min="9725" max="9725" width="22.109375" style="278" customWidth="1"/>
    <col min="9726" max="9732" width="13.6640625" style="278" customWidth="1"/>
    <col min="9733" max="9733" width="15.77734375" style="278" customWidth="1"/>
    <col min="9734" max="9734" width="16.44140625" style="278" bestFit="1" customWidth="1"/>
    <col min="9735" max="9735" width="13.6640625" style="278" customWidth="1"/>
    <col min="9736" max="9736" width="17.109375" style="278" bestFit="1" customWidth="1"/>
    <col min="9737" max="9737" width="4" style="278" customWidth="1"/>
    <col min="9738" max="9738" width="13.6640625" style="278" customWidth="1"/>
    <col min="9739" max="9980" width="13.6640625" style="278"/>
    <col min="9981" max="9981" width="22.109375" style="278" customWidth="1"/>
    <col min="9982" max="9988" width="13.6640625" style="278" customWidth="1"/>
    <col min="9989" max="9989" width="15.77734375" style="278" customWidth="1"/>
    <col min="9990" max="9990" width="16.44140625" style="278" bestFit="1" customWidth="1"/>
    <col min="9991" max="9991" width="13.6640625" style="278" customWidth="1"/>
    <col min="9992" max="9992" width="17.109375" style="278" bestFit="1" customWidth="1"/>
    <col min="9993" max="9993" width="4" style="278" customWidth="1"/>
    <col min="9994" max="9994" width="13.6640625" style="278" customWidth="1"/>
    <col min="9995" max="10236" width="13.6640625" style="278"/>
    <col min="10237" max="10237" width="22.109375" style="278" customWidth="1"/>
    <col min="10238" max="10244" width="13.6640625" style="278" customWidth="1"/>
    <col min="10245" max="10245" width="15.77734375" style="278" customWidth="1"/>
    <col min="10246" max="10246" width="16.44140625" style="278" bestFit="1" customWidth="1"/>
    <col min="10247" max="10247" width="13.6640625" style="278" customWidth="1"/>
    <col min="10248" max="10248" width="17.109375" style="278" bestFit="1" customWidth="1"/>
    <col min="10249" max="10249" width="4" style="278" customWidth="1"/>
    <col min="10250" max="10250" width="13.6640625" style="278" customWidth="1"/>
    <col min="10251" max="10492" width="13.6640625" style="278"/>
    <col min="10493" max="10493" width="22.109375" style="278" customWidth="1"/>
    <col min="10494" max="10500" width="13.6640625" style="278" customWidth="1"/>
    <col min="10501" max="10501" width="15.77734375" style="278" customWidth="1"/>
    <col min="10502" max="10502" width="16.44140625" style="278" bestFit="1" customWidth="1"/>
    <col min="10503" max="10503" width="13.6640625" style="278" customWidth="1"/>
    <col min="10504" max="10504" width="17.109375" style="278" bestFit="1" customWidth="1"/>
    <col min="10505" max="10505" width="4" style="278" customWidth="1"/>
    <col min="10506" max="10506" width="13.6640625" style="278" customWidth="1"/>
    <col min="10507" max="10748" width="13.6640625" style="278"/>
    <col min="10749" max="10749" width="22.109375" style="278" customWidth="1"/>
    <col min="10750" max="10756" width="13.6640625" style="278" customWidth="1"/>
    <col min="10757" max="10757" width="15.77734375" style="278" customWidth="1"/>
    <col min="10758" max="10758" width="16.44140625" style="278" bestFit="1" customWidth="1"/>
    <col min="10759" max="10759" width="13.6640625" style="278" customWidth="1"/>
    <col min="10760" max="10760" width="17.109375" style="278" bestFit="1" customWidth="1"/>
    <col min="10761" max="10761" width="4" style="278" customWidth="1"/>
    <col min="10762" max="10762" width="13.6640625" style="278" customWidth="1"/>
    <col min="10763" max="11004" width="13.6640625" style="278"/>
    <col min="11005" max="11005" width="22.109375" style="278" customWidth="1"/>
    <col min="11006" max="11012" width="13.6640625" style="278" customWidth="1"/>
    <col min="11013" max="11013" width="15.77734375" style="278" customWidth="1"/>
    <col min="11014" max="11014" width="16.44140625" style="278" bestFit="1" customWidth="1"/>
    <col min="11015" max="11015" width="13.6640625" style="278" customWidth="1"/>
    <col min="11016" max="11016" width="17.109375" style="278" bestFit="1" customWidth="1"/>
    <col min="11017" max="11017" width="4" style="278" customWidth="1"/>
    <col min="11018" max="11018" width="13.6640625" style="278" customWidth="1"/>
    <col min="11019" max="11260" width="13.6640625" style="278"/>
    <col min="11261" max="11261" width="22.109375" style="278" customWidth="1"/>
    <col min="11262" max="11268" width="13.6640625" style="278" customWidth="1"/>
    <col min="11269" max="11269" width="15.77734375" style="278" customWidth="1"/>
    <col min="11270" max="11270" width="16.44140625" style="278" bestFit="1" customWidth="1"/>
    <col min="11271" max="11271" width="13.6640625" style="278" customWidth="1"/>
    <col min="11272" max="11272" width="17.109375" style="278" bestFit="1" customWidth="1"/>
    <col min="11273" max="11273" width="4" style="278" customWidth="1"/>
    <col min="11274" max="11274" width="13.6640625" style="278" customWidth="1"/>
    <col min="11275" max="11516" width="13.6640625" style="278"/>
    <col min="11517" max="11517" width="22.109375" style="278" customWidth="1"/>
    <col min="11518" max="11524" width="13.6640625" style="278" customWidth="1"/>
    <col min="11525" max="11525" width="15.77734375" style="278" customWidth="1"/>
    <col min="11526" max="11526" width="16.44140625" style="278" bestFit="1" customWidth="1"/>
    <col min="11527" max="11527" width="13.6640625" style="278" customWidth="1"/>
    <col min="11528" max="11528" width="17.109375" style="278" bestFit="1" customWidth="1"/>
    <col min="11529" max="11529" width="4" style="278" customWidth="1"/>
    <col min="11530" max="11530" width="13.6640625" style="278" customWidth="1"/>
    <col min="11531" max="11772" width="13.6640625" style="278"/>
    <col min="11773" max="11773" width="22.109375" style="278" customWidth="1"/>
    <col min="11774" max="11780" width="13.6640625" style="278" customWidth="1"/>
    <col min="11781" max="11781" width="15.77734375" style="278" customWidth="1"/>
    <col min="11782" max="11782" width="16.44140625" style="278" bestFit="1" customWidth="1"/>
    <col min="11783" max="11783" width="13.6640625" style="278" customWidth="1"/>
    <col min="11784" max="11784" width="17.109375" style="278" bestFit="1" customWidth="1"/>
    <col min="11785" max="11785" width="4" style="278" customWidth="1"/>
    <col min="11786" max="11786" width="13.6640625" style="278" customWidth="1"/>
    <col min="11787" max="12028" width="13.6640625" style="278"/>
    <col min="12029" max="12029" width="22.109375" style="278" customWidth="1"/>
    <col min="12030" max="12036" width="13.6640625" style="278" customWidth="1"/>
    <col min="12037" max="12037" width="15.77734375" style="278" customWidth="1"/>
    <col min="12038" max="12038" width="16.44140625" style="278" bestFit="1" customWidth="1"/>
    <col min="12039" max="12039" width="13.6640625" style="278" customWidth="1"/>
    <col min="12040" max="12040" width="17.109375" style="278" bestFit="1" customWidth="1"/>
    <col min="12041" max="12041" width="4" style="278" customWidth="1"/>
    <col min="12042" max="12042" width="13.6640625" style="278" customWidth="1"/>
    <col min="12043" max="12284" width="13.6640625" style="278"/>
    <col min="12285" max="12285" width="22.109375" style="278" customWidth="1"/>
    <col min="12286" max="12292" width="13.6640625" style="278" customWidth="1"/>
    <col min="12293" max="12293" width="15.77734375" style="278" customWidth="1"/>
    <col min="12294" max="12294" width="16.44140625" style="278" bestFit="1" customWidth="1"/>
    <col min="12295" max="12295" width="13.6640625" style="278" customWidth="1"/>
    <col min="12296" max="12296" width="17.109375" style="278" bestFit="1" customWidth="1"/>
    <col min="12297" max="12297" width="4" style="278" customWidth="1"/>
    <col min="12298" max="12298" width="13.6640625" style="278" customWidth="1"/>
    <col min="12299" max="12540" width="13.6640625" style="278"/>
    <col min="12541" max="12541" width="22.109375" style="278" customWidth="1"/>
    <col min="12542" max="12548" width="13.6640625" style="278" customWidth="1"/>
    <col min="12549" max="12549" width="15.77734375" style="278" customWidth="1"/>
    <col min="12550" max="12550" width="16.44140625" style="278" bestFit="1" customWidth="1"/>
    <col min="12551" max="12551" width="13.6640625" style="278" customWidth="1"/>
    <col min="12552" max="12552" width="17.109375" style="278" bestFit="1" customWidth="1"/>
    <col min="12553" max="12553" width="4" style="278" customWidth="1"/>
    <col min="12554" max="12554" width="13.6640625" style="278" customWidth="1"/>
    <col min="12555" max="12796" width="13.6640625" style="278"/>
    <col min="12797" max="12797" width="22.109375" style="278" customWidth="1"/>
    <col min="12798" max="12804" width="13.6640625" style="278" customWidth="1"/>
    <col min="12805" max="12805" width="15.77734375" style="278" customWidth="1"/>
    <col min="12806" max="12806" width="16.44140625" style="278" bestFit="1" customWidth="1"/>
    <col min="12807" max="12807" width="13.6640625" style="278" customWidth="1"/>
    <col min="12808" max="12808" width="17.109375" style="278" bestFit="1" customWidth="1"/>
    <col min="12809" max="12809" width="4" style="278" customWidth="1"/>
    <col min="12810" max="12810" width="13.6640625" style="278" customWidth="1"/>
    <col min="12811" max="13052" width="13.6640625" style="278"/>
    <col min="13053" max="13053" width="22.109375" style="278" customWidth="1"/>
    <col min="13054" max="13060" width="13.6640625" style="278" customWidth="1"/>
    <col min="13061" max="13061" width="15.77734375" style="278" customWidth="1"/>
    <col min="13062" max="13062" width="16.44140625" style="278" bestFit="1" customWidth="1"/>
    <col min="13063" max="13063" width="13.6640625" style="278" customWidth="1"/>
    <col min="13064" max="13064" width="17.109375" style="278" bestFit="1" customWidth="1"/>
    <col min="13065" max="13065" width="4" style="278" customWidth="1"/>
    <col min="13066" max="13066" width="13.6640625" style="278" customWidth="1"/>
    <col min="13067" max="13308" width="13.6640625" style="278"/>
    <col min="13309" max="13309" width="22.109375" style="278" customWidth="1"/>
    <col min="13310" max="13316" width="13.6640625" style="278" customWidth="1"/>
    <col min="13317" max="13317" width="15.77734375" style="278" customWidth="1"/>
    <col min="13318" max="13318" width="16.44140625" style="278" bestFit="1" customWidth="1"/>
    <col min="13319" max="13319" width="13.6640625" style="278" customWidth="1"/>
    <col min="13320" max="13320" width="17.109375" style="278" bestFit="1" customWidth="1"/>
    <col min="13321" max="13321" width="4" style="278" customWidth="1"/>
    <col min="13322" max="13322" width="13.6640625" style="278" customWidth="1"/>
    <col min="13323" max="13564" width="13.6640625" style="278"/>
    <col min="13565" max="13565" width="22.109375" style="278" customWidth="1"/>
    <col min="13566" max="13572" width="13.6640625" style="278" customWidth="1"/>
    <col min="13573" max="13573" width="15.77734375" style="278" customWidth="1"/>
    <col min="13574" max="13574" width="16.44140625" style="278" bestFit="1" customWidth="1"/>
    <col min="13575" max="13575" width="13.6640625" style="278" customWidth="1"/>
    <col min="13576" max="13576" width="17.109375" style="278" bestFit="1" customWidth="1"/>
    <col min="13577" max="13577" width="4" style="278" customWidth="1"/>
    <col min="13578" max="13578" width="13.6640625" style="278" customWidth="1"/>
    <col min="13579" max="13820" width="13.6640625" style="278"/>
    <col min="13821" max="13821" width="22.109375" style="278" customWidth="1"/>
    <col min="13822" max="13828" width="13.6640625" style="278" customWidth="1"/>
    <col min="13829" max="13829" width="15.77734375" style="278" customWidth="1"/>
    <col min="13830" max="13830" width="16.44140625" style="278" bestFit="1" customWidth="1"/>
    <col min="13831" max="13831" width="13.6640625" style="278" customWidth="1"/>
    <col min="13832" max="13832" width="17.109375" style="278" bestFit="1" customWidth="1"/>
    <col min="13833" max="13833" width="4" style="278" customWidth="1"/>
    <col min="13834" max="13834" width="13.6640625" style="278" customWidth="1"/>
    <col min="13835" max="14076" width="13.6640625" style="278"/>
    <col min="14077" max="14077" width="22.109375" style="278" customWidth="1"/>
    <col min="14078" max="14084" width="13.6640625" style="278" customWidth="1"/>
    <col min="14085" max="14085" width="15.77734375" style="278" customWidth="1"/>
    <col min="14086" max="14086" width="16.44140625" style="278" bestFit="1" customWidth="1"/>
    <col min="14087" max="14087" width="13.6640625" style="278" customWidth="1"/>
    <col min="14088" max="14088" width="17.109375" style="278" bestFit="1" customWidth="1"/>
    <col min="14089" max="14089" width="4" style="278" customWidth="1"/>
    <col min="14090" max="14090" width="13.6640625" style="278" customWidth="1"/>
    <col min="14091" max="14332" width="13.6640625" style="278"/>
    <col min="14333" max="14333" width="22.109375" style="278" customWidth="1"/>
    <col min="14334" max="14340" width="13.6640625" style="278" customWidth="1"/>
    <col min="14341" max="14341" width="15.77734375" style="278" customWidth="1"/>
    <col min="14342" max="14342" width="16.44140625" style="278" bestFit="1" customWidth="1"/>
    <col min="14343" max="14343" width="13.6640625" style="278" customWidth="1"/>
    <col min="14344" max="14344" width="17.109375" style="278" bestFit="1" customWidth="1"/>
    <col min="14345" max="14345" width="4" style="278" customWidth="1"/>
    <col min="14346" max="14346" width="13.6640625" style="278" customWidth="1"/>
    <col min="14347" max="14588" width="13.6640625" style="278"/>
    <col min="14589" max="14589" width="22.109375" style="278" customWidth="1"/>
    <col min="14590" max="14596" width="13.6640625" style="278" customWidth="1"/>
    <col min="14597" max="14597" width="15.77734375" style="278" customWidth="1"/>
    <col min="14598" max="14598" width="16.44140625" style="278" bestFit="1" customWidth="1"/>
    <col min="14599" max="14599" width="13.6640625" style="278" customWidth="1"/>
    <col min="14600" max="14600" width="17.109375" style="278" bestFit="1" customWidth="1"/>
    <col min="14601" max="14601" width="4" style="278" customWidth="1"/>
    <col min="14602" max="14602" width="13.6640625" style="278" customWidth="1"/>
    <col min="14603" max="14844" width="13.6640625" style="278"/>
    <col min="14845" max="14845" width="22.109375" style="278" customWidth="1"/>
    <col min="14846" max="14852" width="13.6640625" style="278" customWidth="1"/>
    <col min="14853" max="14853" width="15.77734375" style="278" customWidth="1"/>
    <col min="14854" max="14854" width="16.44140625" style="278" bestFit="1" customWidth="1"/>
    <col min="14855" max="14855" width="13.6640625" style="278" customWidth="1"/>
    <col min="14856" max="14856" width="17.109375" style="278" bestFit="1" customWidth="1"/>
    <col min="14857" max="14857" width="4" style="278" customWidth="1"/>
    <col min="14858" max="14858" width="13.6640625" style="278" customWidth="1"/>
    <col min="14859" max="15100" width="13.6640625" style="278"/>
    <col min="15101" max="15101" width="22.109375" style="278" customWidth="1"/>
    <col min="15102" max="15108" width="13.6640625" style="278" customWidth="1"/>
    <col min="15109" max="15109" width="15.77734375" style="278" customWidth="1"/>
    <col min="15110" max="15110" width="16.44140625" style="278" bestFit="1" customWidth="1"/>
    <col min="15111" max="15111" width="13.6640625" style="278" customWidth="1"/>
    <col min="15112" max="15112" width="17.109375" style="278" bestFit="1" customWidth="1"/>
    <col min="15113" max="15113" width="4" style="278" customWidth="1"/>
    <col min="15114" max="15114" width="13.6640625" style="278" customWidth="1"/>
    <col min="15115" max="15356" width="13.6640625" style="278"/>
    <col min="15357" max="15357" width="22.109375" style="278" customWidth="1"/>
    <col min="15358" max="15364" width="13.6640625" style="278" customWidth="1"/>
    <col min="15365" max="15365" width="15.77734375" style="278" customWidth="1"/>
    <col min="15366" max="15366" width="16.44140625" style="278" bestFit="1" customWidth="1"/>
    <col min="15367" max="15367" width="13.6640625" style="278" customWidth="1"/>
    <col min="15368" max="15368" width="17.109375" style="278" bestFit="1" customWidth="1"/>
    <col min="15369" max="15369" width="4" style="278" customWidth="1"/>
    <col min="15370" max="15370" width="13.6640625" style="278" customWidth="1"/>
    <col min="15371" max="15612" width="13.6640625" style="278"/>
    <col min="15613" max="15613" width="22.109375" style="278" customWidth="1"/>
    <col min="15614" max="15620" width="13.6640625" style="278" customWidth="1"/>
    <col min="15621" max="15621" width="15.77734375" style="278" customWidth="1"/>
    <col min="15622" max="15622" width="16.44140625" style="278" bestFit="1" customWidth="1"/>
    <col min="15623" max="15623" width="13.6640625" style="278" customWidth="1"/>
    <col min="15624" max="15624" width="17.109375" style="278" bestFit="1" customWidth="1"/>
    <col min="15625" max="15625" width="4" style="278" customWidth="1"/>
    <col min="15626" max="15626" width="13.6640625" style="278" customWidth="1"/>
    <col min="15627" max="15868" width="13.6640625" style="278"/>
    <col min="15869" max="15869" width="22.109375" style="278" customWidth="1"/>
    <col min="15870" max="15876" width="13.6640625" style="278" customWidth="1"/>
    <col min="15877" max="15877" width="15.77734375" style="278" customWidth="1"/>
    <col min="15878" max="15878" width="16.44140625" style="278" bestFit="1" customWidth="1"/>
    <col min="15879" max="15879" width="13.6640625" style="278" customWidth="1"/>
    <col min="15880" max="15880" width="17.109375" style="278" bestFit="1" customWidth="1"/>
    <col min="15881" max="15881" width="4" style="278" customWidth="1"/>
    <col min="15882" max="15882" width="13.6640625" style="278" customWidth="1"/>
    <col min="15883" max="16124" width="13.6640625" style="278"/>
    <col min="16125" max="16125" width="22.109375" style="278" customWidth="1"/>
    <col min="16126" max="16132" width="13.6640625" style="278" customWidth="1"/>
    <col min="16133" max="16133" width="15.77734375" style="278" customWidth="1"/>
    <col min="16134" max="16134" width="16.44140625" style="278" bestFit="1" customWidth="1"/>
    <col min="16135" max="16135" width="13.6640625" style="278" customWidth="1"/>
    <col min="16136" max="16136" width="17.109375" style="278" bestFit="1" customWidth="1"/>
    <col min="16137" max="16137" width="4" style="278" customWidth="1"/>
    <col min="16138" max="16138" width="13.6640625" style="278" customWidth="1"/>
    <col min="16139" max="16384" width="13.6640625" style="278"/>
  </cols>
  <sheetData>
    <row r="1" spans="1:31" s="267" customFormat="1">
      <c r="A1" s="315" t="s">
        <v>24</v>
      </c>
      <c r="B1" s="530"/>
      <c r="C1" s="265"/>
      <c r="D1" s="265"/>
      <c r="E1" s="266"/>
      <c r="F1" s="266"/>
      <c r="G1" s="46"/>
      <c r="H1" s="46"/>
      <c r="I1" s="3"/>
      <c r="J1" s="3"/>
      <c r="K1" s="3"/>
    </row>
    <row r="2" spans="1:31" s="267" customFormat="1">
      <c r="A2" s="268"/>
      <c r="B2" s="268"/>
      <c r="C2" s="265"/>
      <c r="D2" s="265"/>
      <c r="E2" s="266"/>
      <c r="H2" s="46"/>
      <c r="I2" s="3"/>
      <c r="J2" s="3"/>
      <c r="K2" s="3"/>
      <c r="L2" s="436" t="s">
        <v>136</v>
      </c>
      <c r="M2" s="436" t="s">
        <v>109</v>
      </c>
    </row>
    <row r="3" spans="1:31" s="267" customFormat="1" ht="15">
      <c r="A3" s="63" t="str">
        <f>'1- kosten per locatie'!A3</f>
        <v>Naam opdrachtgever</v>
      </c>
      <c r="B3" s="63"/>
      <c r="C3" s="84" t="str">
        <f>'1- kosten per locatie'!B3</f>
        <v>LMC-VO</v>
      </c>
      <c r="D3" s="51"/>
      <c r="E3" s="266"/>
      <c r="H3" s="46"/>
      <c r="I3" s="3"/>
      <c r="J3" s="3"/>
      <c r="K3" s="3"/>
      <c r="L3" s="484" t="s">
        <v>704</v>
      </c>
      <c r="M3" s="326">
        <v>0</v>
      </c>
    </row>
    <row r="4" spans="1:31" s="267" customFormat="1" ht="15">
      <c r="A4" s="63" t="str">
        <f>'1- kosten per locatie'!A4</f>
        <v>Calculatie onderdeel</v>
      </c>
      <c r="B4" s="63"/>
      <c r="C4" s="84" t="str">
        <f ca="1">MID(CELL("bestandsnaam",$D$9),SEARCH("]",CELL("bestandsnaam",$D$9),1)+1,256)</f>
        <v>8-Glasbewassing</v>
      </c>
      <c r="D4" s="51"/>
      <c r="E4" s="266"/>
      <c r="H4" s="46"/>
      <c r="I4" s="3"/>
      <c r="J4" s="3"/>
      <c r="K4" s="3"/>
      <c r="L4" s="484" t="s">
        <v>705</v>
      </c>
      <c r="M4" s="326">
        <v>0</v>
      </c>
    </row>
    <row r="5" spans="1:31" s="267" customFormat="1" ht="15">
      <c r="A5" s="63" t="str">
        <f>'1- kosten per locatie'!A5</f>
        <v>Referentie nummer</v>
      </c>
      <c r="B5" s="63"/>
      <c r="C5" s="84" t="str">
        <f>'1- kosten per locatie'!B5</f>
        <v>LMC-VO-EA-RT.MVD-2021</v>
      </c>
      <c r="D5" s="51"/>
      <c r="E5" s="502"/>
      <c r="H5" s="46"/>
      <c r="I5" s="3"/>
      <c r="J5" s="3"/>
      <c r="K5" s="271"/>
      <c r="L5" s="484" t="s">
        <v>706</v>
      </c>
      <c r="M5" s="326">
        <v>0</v>
      </c>
      <c r="N5" s="271"/>
      <c r="O5" s="271"/>
      <c r="P5" s="270"/>
      <c r="Q5" s="271"/>
      <c r="R5" s="271"/>
      <c r="S5" s="270"/>
      <c r="T5" s="272"/>
      <c r="U5" s="271"/>
      <c r="V5" s="270"/>
      <c r="W5" s="271"/>
      <c r="X5" s="271"/>
      <c r="Y5" s="270"/>
      <c r="Z5" s="271"/>
      <c r="AA5" s="271"/>
      <c r="AB5" s="270"/>
      <c r="AC5" s="271"/>
      <c r="AD5" s="271"/>
      <c r="AE5" s="270"/>
    </row>
    <row r="6" spans="1:31" s="267" customFormat="1" ht="17.25" customHeight="1">
      <c r="A6" s="63" t="str">
        <f>'1- kosten per locatie'!A6</f>
        <v>Naam dienstverlener</v>
      </c>
      <c r="B6" s="63"/>
      <c r="C6" s="84">
        <f>'1- kosten per locatie'!B6</f>
        <v>0</v>
      </c>
      <c r="D6" s="51"/>
      <c r="E6" s="502"/>
      <c r="H6" s="46"/>
      <c r="I6" s="3"/>
      <c r="J6" s="3"/>
      <c r="K6" s="273"/>
      <c r="L6" s="484" t="s">
        <v>773</v>
      </c>
      <c r="M6" s="326">
        <v>0</v>
      </c>
      <c r="N6" s="271"/>
      <c r="O6" s="273"/>
      <c r="P6" s="274"/>
      <c r="Q6" s="271"/>
      <c r="R6" s="273"/>
      <c r="S6" s="274"/>
      <c r="T6" s="272"/>
      <c r="U6" s="273"/>
      <c r="V6" s="274"/>
      <c r="W6" s="271"/>
      <c r="X6" s="273"/>
      <c r="Y6" s="274"/>
      <c r="Z6" s="271"/>
      <c r="AA6" s="273"/>
      <c r="AB6" s="274"/>
      <c r="AC6" s="271"/>
      <c r="AD6" s="273"/>
      <c r="AE6" s="274"/>
    </row>
    <row r="7" spans="1:31" s="267" customFormat="1" ht="17.25" customHeight="1">
      <c r="A7" s="63" t="str">
        <f>'1- kosten per locatie'!A7</f>
        <v>Prijspeil</v>
      </c>
      <c r="B7" s="63"/>
      <c r="C7" s="511" t="str">
        <f>'1- kosten per locatie'!B7</f>
        <v>1 januari 2022</v>
      </c>
      <c r="D7" s="223"/>
      <c r="E7" s="503"/>
      <c r="H7" s="46"/>
      <c r="I7" s="270"/>
      <c r="K7" s="273"/>
      <c r="L7" s="269" t="s">
        <v>772</v>
      </c>
      <c r="M7" s="326">
        <v>0</v>
      </c>
      <c r="N7" s="270"/>
    </row>
    <row r="8" spans="1:31" s="267" customFormat="1" ht="17.25" customHeight="1">
      <c r="A8" s="50"/>
      <c r="B8" s="50"/>
      <c r="C8" s="64"/>
      <c r="D8" s="64"/>
      <c r="E8" s="502"/>
      <c r="H8" s="46"/>
      <c r="I8" s="270"/>
      <c r="K8" s="273"/>
      <c r="L8" s="539" t="s">
        <v>775</v>
      </c>
      <c r="M8" s="326">
        <v>0</v>
      </c>
    </row>
    <row r="9" spans="1:31" s="275" customFormat="1" ht="17.25" customHeight="1">
      <c r="E9" s="502"/>
      <c r="K9" s="273"/>
      <c r="L9" s="539" t="s">
        <v>776</v>
      </c>
      <c r="M9" s="326">
        <v>0</v>
      </c>
    </row>
    <row r="10" spans="1:31" s="267" customFormat="1" ht="17.25" customHeight="1">
      <c r="E10" s="502"/>
      <c r="H10" s="46"/>
      <c r="I10" s="270"/>
      <c r="K10" s="273"/>
      <c r="L10" s="269" t="s">
        <v>777</v>
      </c>
      <c r="M10" s="326">
        <v>0</v>
      </c>
    </row>
    <row r="11" spans="1:31" s="267" customFormat="1" ht="17.25" customHeight="1">
      <c r="E11" s="502"/>
      <c r="H11" s="46"/>
      <c r="I11" s="270"/>
      <c r="K11" s="273"/>
      <c r="L11" s="269" t="s">
        <v>778</v>
      </c>
      <c r="M11" s="326">
        <v>0</v>
      </c>
    </row>
    <row r="12" spans="1:31" s="267" customFormat="1" ht="15">
      <c r="A12" s="276"/>
      <c r="B12" s="276"/>
      <c r="E12" s="283"/>
      <c r="F12" s="277"/>
      <c r="G12" s="271"/>
      <c r="H12" s="271"/>
      <c r="I12" s="270"/>
    </row>
    <row r="13" spans="1:31" s="352" customFormat="1" ht="43.5" customHeight="1">
      <c r="A13" s="434" t="s">
        <v>99</v>
      </c>
      <c r="B13" s="434" t="s">
        <v>226</v>
      </c>
      <c r="C13" s="435" t="s">
        <v>136</v>
      </c>
      <c r="D13" s="435" t="s">
        <v>774</v>
      </c>
      <c r="E13" s="436" t="s">
        <v>137</v>
      </c>
      <c r="F13" s="435" t="s">
        <v>101</v>
      </c>
      <c r="G13" s="435" t="s">
        <v>52</v>
      </c>
      <c r="H13" s="435" t="s">
        <v>174</v>
      </c>
      <c r="I13" s="435" t="s">
        <v>138</v>
      </c>
      <c r="J13" s="435" t="s">
        <v>139</v>
      </c>
      <c r="K13" s="435" t="s">
        <v>140</v>
      </c>
    </row>
    <row r="14" spans="1:31">
      <c r="A14" s="99" t="s">
        <v>736</v>
      </c>
      <c r="B14" s="532">
        <v>2</v>
      </c>
      <c r="C14" s="484" t="s">
        <v>704</v>
      </c>
      <c r="D14" s="499"/>
      <c r="E14" s="504">
        <v>460</v>
      </c>
      <c r="F14" s="279">
        <f>E14*H14</f>
        <v>0</v>
      </c>
      <c r="G14" s="280" t="s">
        <v>771</v>
      </c>
      <c r="H14" s="351">
        <f t="shared" ref="H14:H36" si="0">VLOOKUP(C14,$L$3:$M$11,2,FALSE)</f>
        <v>0</v>
      </c>
      <c r="I14" s="279">
        <f t="shared" ref="I14:I22" si="1">G14*F14</f>
        <v>0</v>
      </c>
      <c r="J14" s="325">
        <v>0</v>
      </c>
      <c r="K14" s="281">
        <f>I14+(J14*G14)</f>
        <v>0</v>
      </c>
    </row>
    <row r="15" spans="1:31">
      <c r="A15" s="99" t="s">
        <v>736</v>
      </c>
      <c r="B15" s="532">
        <v>2</v>
      </c>
      <c r="C15" s="484" t="s">
        <v>705</v>
      </c>
      <c r="D15" s="499"/>
      <c r="E15" s="504">
        <v>550</v>
      </c>
      <c r="F15" s="279">
        <f t="shared" ref="F15:F22" si="2">E15*H15</f>
        <v>0</v>
      </c>
      <c r="G15" s="280" t="s">
        <v>771</v>
      </c>
      <c r="H15" s="351">
        <f t="shared" si="0"/>
        <v>0</v>
      </c>
      <c r="I15" s="279">
        <f t="shared" si="1"/>
        <v>0</v>
      </c>
      <c r="J15" s="325">
        <v>0</v>
      </c>
      <c r="K15" s="281">
        <f t="shared" ref="K15:K47" si="3">I15+(J15*G15)</f>
        <v>0</v>
      </c>
    </row>
    <row r="16" spans="1:31">
      <c r="A16" s="99" t="s">
        <v>736</v>
      </c>
      <c r="B16" s="532">
        <v>2</v>
      </c>
      <c r="C16" s="484" t="s">
        <v>706</v>
      </c>
      <c r="D16" s="499"/>
      <c r="E16" s="504">
        <v>550</v>
      </c>
      <c r="F16" s="279">
        <f t="shared" si="2"/>
        <v>0</v>
      </c>
      <c r="G16" s="280" t="s">
        <v>771</v>
      </c>
      <c r="H16" s="351">
        <f t="shared" si="0"/>
        <v>0</v>
      </c>
      <c r="I16" s="279">
        <f t="shared" si="1"/>
        <v>0</v>
      </c>
      <c r="J16" s="325">
        <v>0</v>
      </c>
      <c r="K16" s="281">
        <f t="shared" si="3"/>
        <v>0</v>
      </c>
    </row>
    <row r="17" spans="1:11">
      <c r="A17" s="361" t="s">
        <v>424</v>
      </c>
      <c r="B17" s="532">
        <v>2</v>
      </c>
      <c r="C17" s="484" t="s">
        <v>704</v>
      </c>
      <c r="D17" s="499"/>
      <c r="E17" s="505"/>
      <c r="F17" s="279">
        <f>E17*H17</f>
        <v>0</v>
      </c>
      <c r="G17" s="280" t="s">
        <v>771</v>
      </c>
      <c r="H17" s="351">
        <f t="shared" ref="H17:H19" si="4">VLOOKUP(C17,$L$3:$M$11,2,FALSE)</f>
        <v>0</v>
      </c>
      <c r="I17" s="279">
        <f t="shared" ref="I17:I19" si="5">G17*F17</f>
        <v>0</v>
      </c>
      <c r="J17" s="325">
        <v>0</v>
      </c>
      <c r="K17" s="281">
        <f>I17+(J17*G17)</f>
        <v>0</v>
      </c>
    </row>
    <row r="18" spans="1:11">
      <c r="A18" s="361" t="s">
        <v>424</v>
      </c>
      <c r="B18" s="532">
        <v>2</v>
      </c>
      <c r="C18" s="484" t="s">
        <v>705</v>
      </c>
      <c r="D18" s="499"/>
      <c r="E18" s="505"/>
      <c r="F18" s="279">
        <f t="shared" ref="F18:F19" si="6">E18*H18</f>
        <v>0</v>
      </c>
      <c r="G18" s="280" t="s">
        <v>771</v>
      </c>
      <c r="H18" s="351">
        <f t="shared" si="4"/>
        <v>0</v>
      </c>
      <c r="I18" s="279">
        <f t="shared" si="5"/>
        <v>0</v>
      </c>
      <c r="J18" s="325">
        <v>0</v>
      </c>
      <c r="K18" s="281">
        <f t="shared" ref="K18:K19" si="7">I18+(J18*G18)</f>
        <v>0</v>
      </c>
    </row>
    <row r="19" spans="1:11">
      <c r="A19" s="361" t="s">
        <v>424</v>
      </c>
      <c r="B19" s="532">
        <v>2</v>
      </c>
      <c r="C19" s="484" t="s">
        <v>706</v>
      </c>
      <c r="D19" s="499"/>
      <c r="E19" s="505"/>
      <c r="F19" s="279">
        <f t="shared" si="6"/>
        <v>0</v>
      </c>
      <c r="G19" s="280" t="s">
        <v>771</v>
      </c>
      <c r="H19" s="351">
        <f t="shared" si="4"/>
        <v>0</v>
      </c>
      <c r="I19" s="279">
        <f t="shared" si="5"/>
        <v>0</v>
      </c>
      <c r="J19" s="325">
        <v>0</v>
      </c>
      <c r="K19" s="281">
        <f t="shared" si="7"/>
        <v>0</v>
      </c>
    </row>
    <row r="20" spans="1:11">
      <c r="A20" s="461" t="s">
        <v>712</v>
      </c>
      <c r="B20" s="532" t="s">
        <v>771</v>
      </c>
      <c r="C20" s="484" t="s">
        <v>704</v>
      </c>
      <c r="D20" s="499"/>
      <c r="E20" s="505"/>
      <c r="F20" s="279">
        <f t="shared" si="2"/>
        <v>0</v>
      </c>
      <c r="G20" s="280"/>
      <c r="H20" s="351">
        <f t="shared" si="0"/>
        <v>0</v>
      </c>
      <c r="I20" s="279">
        <f t="shared" si="1"/>
        <v>0</v>
      </c>
      <c r="J20" s="325">
        <v>0</v>
      </c>
      <c r="K20" s="281">
        <f t="shared" si="3"/>
        <v>0</v>
      </c>
    </row>
    <row r="21" spans="1:11">
      <c r="A21" s="461" t="s">
        <v>712</v>
      </c>
      <c r="B21" s="532" t="s">
        <v>771</v>
      </c>
      <c r="C21" s="484" t="s">
        <v>705</v>
      </c>
      <c r="D21" s="499" t="s">
        <v>779</v>
      </c>
      <c r="E21" s="504">
        <v>793.0071968045504</v>
      </c>
      <c r="F21" s="279">
        <f t="shared" si="2"/>
        <v>0</v>
      </c>
      <c r="G21" s="280" t="s">
        <v>771</v>
      </c>
      <c r="H21" s="351">
        <f t="shared" si="0"/>
        <v>0</v>
      </c>
      <c r="I21" s="279">
        <f t="shared" si="1"/>
        <v>0</v>
      </c>
      <c r="J21" s="325">
        <v>0</v>
      </c>
      <c r="K21" s="281">
        <f t="shared" si="3"/>
        <v>0</v>
      </c>
    </row>
    <row r="22" spans="1:11">
      <c r="A22" s="461" t="s">
        <v>712</v>
      </c>
      <c r="B22" s="532" t="s">
        <v>771</v>
      </c>
      <c r="C22" s="484" t="s">
        <v>706</v>
      </c>
      <c r="D22" s="499"/>
      <c r="E22" s="505"/>
      <c r="F22" s="279">
        <f t="shared" si="2"/>
        <v>0</v>
      </c>
      <c r="G22" s="280"/>
      <c r="H22" s="351">
        <f t="shared" si="0"/>
        <v>0</v>
      </c>
      <c r="I22" s="279">
        <f t="shared" si="1"/>
        <v>0</v>
      </c>
      <c r="J22" s="325">
        <v>0</v>
      </c>
      <c r="K22" s="281">
        <f t="shared" si="3"/>
        <v>0</v>
      </c>
    </row>
    <row r="23" spans="1:11">
      <c r="A23" s="361" t="s">
        <v>796</v>
      </c>
      <c r="B23" s="532" t="s">
        <v>771</v>
      </c>
      <c r="C23" s="484" t="s">
        <v>704</v>
      </c>
      <c r="D23" s="499"/>
      <c r="E23" s="504">
        <v>1231.0999999999999</v>
      </c>
      <c r="F23" s="279">
        <f t="shared" ref="F23:F43" si="8">E23*H23</f>
        <v>0</v>
      </c>
      <c r="G23" s="280" t="s">
        <v>771</v>
      </c>
      <c r="H23" s="351">
        <f t="shared" si="0"/>
        <v>0</v>
      </c>
      <c r="I23" s="279">
        <f t="shared" ref="I23:I43" si="9">G23*F23</f>
        <v>0</v>
      </c>
      <c r="J23" s="325">
        <v>0</v>
      </c>
      <c r="K23" s="281">
        <f t="shared" si="3"/>
        <v>0</v>
      </c>
    </row>
    <row r="24" spans="1:11">
      <c r="A24" s="361" t="s">
        <v>796</v>
      </c>
      <c r="B24" s="532" t="s">
        <v>771</v>
      </c>
      <c r="C24" s="484" t="s">
        <v>705</v>
      </c>
      <c r="D24" s="499"/>
      <c r="E24" s="504">
        <v>1208.2</v>
      </c>
      <c r="F24" s="279">
        <f t="shared" si="8"/>
        <v>0</v>
      </c>
      <c r="G24" s="280" t="s">
        <v>771</v>
      </c>
      <c r="H24" s="351">
        <f t="shared" si="0"/>
        <v>0</v>
      </c>
      <c r="I24" s="279">
        <f t="shared" si="9"/>
        <v>0</v>
      </c>
      <c r="J24" s="325">
        <v>0</v>
      </c>
      <c r="K24" s="281">
        <f t="shared" si="3"/>
        <v>0</v>
      </c>
    </row>
    <row r="25" spans="1:11">
      <c r="A25" s="361" t="s">
        <v>796</v>
      </c>
      <c r="B25" s="532" t="s">
        <v>771</v>
      </c>
      <c r="C25" s="484" t="s">
        <v>706</v>
      </c>
      <c r="D25" s="499"/>
      <c r="E25" s="504">
        <v>1208.2</v>
      </c>
      <c r="F25" s="279">
        <f t="shared" si="8"/>
        <v>0</v>
      </c>
      <c r="G25" s="280" t="s">
        <v>771</v>
      </c>
      <c r="H25" s="351">
        <f t="shared" si="0"/>
        <v>0</v>
      </c>
      <c r="I25" s="279">
        <f t="shared" si="9"/>
        <v>0</v>
      </c>
      <c r="J25" s="325">
        <v>0</v>
      </c>
      <c r="K25" s="281">
        <f t="shared" si="3"/>
        <v>0</v>
      </c>
    </row>
    <row r="26" spans="1:11">
      <c r="A26" s="361" t="s">
        <v>796</v>
      </c>
      <c r="B26" s="532" t="s">
        <v>771</v>
      </c>
      <c r="C26" s="484" t="s">
        <v>704</v>
      </c>
      <c r="D26" s="499" t="s">
        <v>442</v>
      </c>
      <c r="E26" s="504">
        <v>1</v>
      </c>
      <c r="F26" s="279">
        <f>E26*H26</f>
        <v>0</v>
      </c>
      <c r="G26" s="280" t="s">
        <v>771</v>
      </c>
      <c r="H26" s="351">
        <f>VLOOKUP(C26,$L$3:$M$11,2,FALSE)</f>
        <v>0</v>
      </c>
      <c r="I26" s="279">
        <f>G26*F26</f>
        <v>0</v>
      </c>
      <c r="J26" s="325">
        <v>0</v>
      </c>
      <c r="K26" s="281">
        <f>I26+(J26*G26)</f>
        <v>0</v>
      </c>
    </row>
    <row r="27" spans="1:11">
      <c r="A27" s="361" t="s">
        <v>796</v>
      </c>
      <c r="B27" s="532" t="s">
        <v>771</v>
      </c>
      <c r="C27" s="484" t="s">
        <v>705</v>
      </c>
      <c r="D27" s="499" t="s">
        <v>442</v>
      </c>
      <c r="E27" s="504">
        <v>175.2</v>
      </c>
      <c r="F27" s="279">
        <f>E27*H27</f>
        <v>0</v>
      </c>
      <c r="G27" s="280" t="s">
        <v>771</v>
      </c>
      <c r="H27" s="351">
        <f>VLOOKUP(C27,$L$3:$M$11,2,FALSE)</f>
        <v>0</v>
      </c>
      <c r="I27" s="279">
        <f>G27*F27</f>
        <v>0</v>
      </c>
      <c r="J27" s="325">
        <v>0</v>
      </c>
      <c r="K27" s="281">
        <f>I27+(J27*G27)</f>
        <v>0</v>
      </c>
    </row>
    <row r="28" spans="1:11">
      <c r="A28" s="361" t="s">
        <v>796</v>
      </c>
      <c r="B28" s="532" t="s">
        <v>771</v>
      </c>
      <c r="C28" s="484" t="s">
        <v>706</v>
      </c>
      <c r="D28" s="499" t="s">
        <v>442</v>
      </c>
      <c r="E28" s="504">
        <v>175.2</v>
      </c>
      <c r="F28" s="279">
        <f>E28*H28</f>
        <v>0</v>
      </c>
      <c r="G28" s="280" t="s">
        <v>771</v>
      </c>
      <c r="H28" s="351">
        <f>VLOOKUP(C28,$L$3:$M$11,2,FALSE)</f>
        <v>0</v>
      </c>
      <c r="I28" s="279">
        <f>G28*F28</f>
        <v>0</v>
      </c>
      <c r="J28" s="325">
        <v>0</v>
      </c>
      <c r="K28" s="281">
        <f>I28+(J28*G28)</f>
        <v>0</v>
      </c>
    </row>
    <row r="29" spans="1:11">
      <c r="A29" s="361" t="s">
        <v>797</v>
      </c>
      <c r="B29" s="532" t="s">
        <v>771</v>
      </c>
      <c r="C29" s="484" t="s">
        <v>704</v>
      </c>
      <c r="D29" s="499"/>
      <c r="E29" s="504">
        <v>460</v>
      </c>
      <c r="F29" s="279">
        <f t="shared" ref="F29:F31" si="10">E29*H29</f>
        <v>0</v>
      </c>
      <c r="G29" s="280" t="s">
        <v>771</v>
      </c>
      <c r="H29" s="351">
        <f t="shared" ref="H29:H31" si="11">VLOOKUP(C29,$L$3:$M$11,2,FALSE)</f>
        <v>0</v>
      </c>
      <c r="I29" s="279">
        <f t="shared" ref="I29:I31" si="12">G29*F29</f>
        <v>0</v>
      </c>
      <c r="J29" s="325">
        <v>0</v>
      </c>
      <c r="K29" s="281">
        <f t="shared" ref="K29:K31" si="13">I29+(J29*G29)</f>
        <v>0</v>
      </c>
    </row>
    <row r="30" spans="1:11">
      <c r="A30" s="361" t="s">
        <v>797</v>
      </c>
      <c r="B30" s="532" t="s">
        <v>771</v>
      </c>
      <c r="C30" s="484" t="s">
        <v>705</v>
      </c>
      <c r="D30" s="499"/>
      <c r="E30" s="504">
        <v>550</v>
      </c>
      <c r="F30" s="279">
        <f t="shared" si="10"/>
        <v>0</v>
      </c>
      <c r="G30" s="280" t="s">
        <v>771</v>
      </c>
      <c r="H30" s="351">
        <f t="shared" si="11"/>
        <v>0</v>
      </c>
      <c r="I30" s="279">
        <f t="shared" si="12"/>
        <v>0</v>
      </c>
      <c r="J30" s="325">
        <v>0</v>
      </c>
      <c r="K30" s="281">
        <f t="shared" si="13"/>
        <v>0</v>
      </c>
    </row>
    <row r="31" spans="1:11">
      <c r="A31" s="361" t="s">
        <v>797</v>
      </c>
      <c r="B31" s="532" t="s">
        <v>771</v>
      </c>
      <c r="C31" s="484" t="s">
        <v>706</v>
      </c>
      <c r="D31" s="499"/>
      <c r="E31" s="504">
        <v>550</v>
      </c>
      <c r="F31" s="279">
        <f t="shared" si="10"/>
        <v>0</v>
      </c>
      <c r="G31" s="280" t="s">
        <v>771</v>
      </c>
      <c r="H31" s="351">
        <f t="shared" si="11"/>
        <v>0</v>
      </c>
      <c r="I31" s="279">
        <f t="shared" si="12"/>
        <v>0</v>
      </c>
      <c r="J31" s="325">
        <v>0</v>
      </c>
      <c r="K31" s="281">
        <f t="shared" si="13"/>
        <v>0</v>
      </c>
    </row>
    <row r="32" spans="1:11">
      <c r="A32" s="361" t="s">
        <v>768</v>
      </c>
      <c r="B32" s="532" t="s">
        <v>771</v>
      </c>
      <c r="C32" s="484" t="s">
        <v>704</v>
      </c>
      <c r="D32" s="499"/>
      <c r="E32" s="504">
        <v>504.6</v>
      </c>
      <c r="F32" s="279">
        <f t="shared" si="8"/>
        <v>0</v>
      </c>
      <c r="G32" s="280" t="s">
        <v>771</v>
      </c>
      <c r="H32" s="351">
        <f t="shared" si="0"/>
        <v>0</v>
      </c>
      <c r="I32" s="279">
        <f t="shared" si="9"/>
        <v>0</v>
      </c>
      <c r="J32" s="325">
        <v>0</v>
      </c>
      <c r="K32" s="281">
        <f t="shared" si="3"/>
        <v>0</v>
      </c>
    </row>
    <row r="33" spans="1:11">
      <c r="A33" s="361" t="s">
        <v>768</v>
      </c>
      <c r="B33" s="532" t="s">
        <v>771</v>
      </c>
      <c r="C33" s="484" t="s">
        <v>705</v>
      </c>
      <c r="D33" s="499"/>
      <c r="E33" s="504">
        <v>1055.8</v>
      </c>
      <c r="F33" s="279">
        <f t="shared" si="8"/>
        <v>0</v>
      </c>
      <c r="G33" s="280" t="s">
        <v>771</v>
      </c>
      <c r="H33" s="351">
        <f t="shared" si="0"/>
        <v>0</v>
      </c>
      <c r="I33" s="279">
        <f t="shared" si="9"/>
        <v>0</v>
      </c>
      <c r="J33" s="325">
        <v>0</v>
      </c>
      <c r="K33" s="281">
        <f t="shared" si="3"/>
        <v>0</v>
      </c>
    </row>
    <row r="34" spans="1:11">
      <c r="A34" s="361" t="s">
        <v>768</v>
      </c>
      <c r="B34" s="532" t="s">
        <v>771</v>
      </c>
      <c r="C34" s="484" t="s">
        <v>706</v>
      </c>
      <c r="D34" s="499"/>
      <c r="E34" s="504">
        <v>1134.7999999999997</v>
      </c>
      <c r="F34" s="279">
        <f t="shared" si="8"/>
        <v>0</v>
      </c>
      <c r="G34" s="280" t="s">
        <v>771</v>
      </c>
      <c r="H34" s="351">
        <f t="shared" si="0"/>
        <v>0</v>
      </c>
      <c r="I34" s="279">
        <f t="shared" si="9"/>
        <v>0</v>
      </c>
      <c r="J34" s="325">
        <v>0</v>
      </c>
      <c r="K34" s="281">
        <f t="shared" si="3"/>
        <v>0</v>
      </c>
    </row>
    <row r="35" spans="1:11">
      <c r="A35" s="599" t="s">
        <v>707</v>
      </c>
      <c r="B35" s="532" t="s">
        <v>771</v>
      </c>
      <c r="C35" s="484" t="s">
        <v>704</v>
      </c>
      <c r="D35" s="499"/>
      <c r="E35" s="504">
        <v>259</v>
      </c>
      <c r="F35" s="279">
        <f t="shared" si="8"/>
        <v>0</v>
      </c>
      <c r="G35" s="280" t="s">
        <v>771</v>
      </c>
      <c r="H35" s="351">
        <f t="shared" si="0"/>
        <v>0</v>
      </c>
      <c r="I35" s="279">
        <f t="shared" si="9"/>
        <v>0</v>
      </c>
      <c r="J35" s="325">
        <v>0</v>
      </c>
      <c r="K35" s="281">
        <f t="shared" si="3"/>
        <v>0</v>
      </c>
    </row>
    <row r="36" spans="1:11">
      <c r="A36" s="599" t="s">
        <v>707</v>
      </c>
      <c r="B36" s="532" t="s">
        <v>771</v>
      </c>
      <c r="C36" s="484" t="s">
        <v>705</v>
      </c>
      <c r="D36" s="499"/>
      <c r="E36" s="504">
        <v>648</v>
      </c>
      <c r="F36" s="279">
        <f t="shared" si="8"/>
        <v>0</v>
      </c>
      <c r="G36" s="280" t="s">
        <v>771</v>
      </c>
      <c r="H36" s="351">
        <f t="shared" si="0"/>
        <v>0</v>
      </c>
      <c r="I36" s="279">
        <f t="shared" si="9"/>
        <v>0</v>
      </c>
      <c r="J36" s="325">
        <v>0</v>
      </c>
      <c r="K36" s="281">
        <f t="shared" si="3"/>
        <v>0</v>
      </c>
    </row>
    <row r="37" spans="1:11">
      <c r="A37" s="599" t="s">
        <v>707</v>
      </c>
      <c r="B37" s="532" t="s">
        <v>771</v>
      </c>
      <c r="C37" s="484" t="s">
        <v>706</v>
      </c>
      <c r="D37" s="499"/>
      <c r="E37" s="504">
        <v>648</v>
      </c>
      <c r="F37" s="279">
        <f t="shared" si="8"/>
        <v>0</v>
      </c>
      <c r="G37" s="280" t="s">
        <v>771</v>
      </c>
      <c r="H37" s="351">
        <f t="shared" ref="H37:H47" si="14">VLOOKUP(C37,$L$3:$M$11,2,FALSE)</f>
        <v>0</v>
      </c>
      <c r="I37" s="279">
        <f t="shared" si="9"/>
        <v>0</v>
      </c>
      <c r="J37" s="325">
        <v>0</v>
      </c>
      <c r="K37" s="281">
        <f t="shared" si="3"/>
        <v>0</v>
      </c>
    </row>
    <row r="38" spans="1:11">
      <c r="A38" s="461" t="s">
        <v>800</v>
      </c>
      <c r="B38" s="532" t="s">
        <v>771</v>
      </c>
      <c r="C38" s="484" t="s">
        <v>704</v>
      </c>
      <c r="D38" s="499"/>
      <c r="E38" s="504">
        <v>2414.4</v>
      </c>
      <c r="F38" s="279">
        <f t="shared" si="8"/>
        <v>0</v>
      </c>
      <c r="G38" s="280" t="s">
        <v>771</v>
      </c>
      <c r="H38" s="351">
        <f t="shared" si="14"/>
        <v>0</v>
      </c>
      <c r="I38" s="279">
        <f t="shared" si="9"/>
        <v>0</v>
      </c>
      <c r="J38" s="325">
        <v>0</v>
      </c>
      <c r="K38" s="281">
        <f t="shared" si="3"/>
        <v>0</v>
      </c>
    </row>
    <row r="39" spans="1:11">
      <c r="A39" s="461" t="s">
        <v>800</v>
      </c>
      <c r="B39" s="532" t="s">
        <v>771</v>
      </c>
      <c r="C39" s="484" t="s">
        <v>705</v>
      </c>
      <c r="D39" s="499"/>
      <c r="E39" s="504">
        <v>2062.6</v>
      </c>
      <c r="F39" s="279">
        <f t="shared" si="8"/>
        <v>0</v>
      </c>
      <c r="G39" s="280" t="s">
        <v>771</v>
      </c>
      <c r="H39" s="351">
        <f t="shared" si="14"/>
        <v>0</v>
      </c>
      <c r="I39" s="279">
        <f t="shared" si="9"/>
        <v>0</v>
      </c>
      <c r="J39" s="325">
        <v>0</v>
      </c>
      <c r="K39" s="281">
        <f t="shared" si="3"/>
        <v>0</v>
      </c>
    </row>
    <row r="40" spans="1:11">
      <c r="A40" s="461" t="s">
        <v>800</v>
      </c>
      <c r="B40" s="532" t="s">
        <v>771</v>
      </c>
      <c r="C40" s="484" t="s">
        <v>706</v>
      </c>
      <c r="D40" s="499"/>
      <c r="E40" s="504">
        <v>2081.3000000000002</v>
      </c>
      <c r="F40" s="279">
        <f t="shared" si="8"/>
        <v>0</v>
      </c>
      <c r="G40" s="280" t="s">
        <v>771</v>
      </c>
      <c r="H40" s="351">
        <f t="shared" si="14"/>
        <v>0</v>
      </c>
      <c r="I40" s="279">
        <f t="shared" si="9"/>
        <v>0</v>
      </c>
      <c r="J40" s="325">
        <v>0</v>
      </c>
      <c r="K40" s="281">
        <f t="shared" si="3"/>
        <v>0</v>
      </c>
    </row>
    <row r="41" spans="1:11">
      <c r="A41" s="599" t="s">
        <v>633</v>
      </c>
      <c r="B41" s="532" t="s">
        <v>771</v>
      </c>
      <c r="C41" s="484" t="s">
        <v>704</v>
      </c>
      <c r="D41" s="499"/>
      <c r="E41" s="504">
        <v>155.1</v>
      </c>
      <c r="F41" s="279">
        <f t="shared" si="8"/>
        <v>0</v>
      </c>
      <c r="G41" s="280" t="s">
        <v>771</v>
      </c>
      <c r="H41" s="351">
        <f t="shared" si="14"/>
        <v>0</v>
      </c>
      <c r="I41" s="279">
        <f t="shared" si="9"/>
        <v>0</v>
      </c>
      <c r="J41" s="325">
        <v>0</v>
      </c>
      <c r="K41" s="281">
        <f t="shared" si="3"/>
        <v>0</v>
      </c>
    </row>
    <row r="42" spans="1:11">
      <c r="A42" s="599" t="s">
        <v>633</v>
      </c>
      <c r="B42" s="532" t="s">
        <v>771</v>
      </c>
      <c r="C42" s="484" t="s">
        <v>705</v>
      </c>
      <c r="D42" s="499"/>
      <c r="E42" s="504">
        <v>539.9</v>
      </c>
      <c r="F42" s="279">
        <f t="shared" si="8"/>
        <v>0</v>
      </c>
      <c r="G42" s="280" t="s">
        <v>771</v>
      </c>
      <c r="H42" s="351">
        <f t="shared" si="14"/>
        <v>0</v>
      </c>
      <c r="I42" s="279">
        <f t="shared" si="9"/>
        <v>0</v>
      </c>
      <c r="J42" s="325">
        <v>0</v>
      </c>
      <c r="K42" s="281">
        <f t="shared" si="3"/>
        <v>0</v>
      </c>
    </row>
    <row r="43" spans="1:11">
      <c r="A43" s="599" t="s">
        <v>633</v>
      </c>
      <c r="B43" s="532" t="s">
        <v>771</v>
      </c>
      <c r="C43" s="484" t="s">
        <v>706</v>
      </c>
      <c r="D43" s="499"/>
      <c r="E43" s="504">
        <v>539.9</v>
      </c>
      <c r="F43" s="279">
        <f t="shared" si="8"/>
        <v>0</v>
      </c>
      <c r="G43" s="280" t="s">
        <v>771</v>
      </c>
      <c r="H43" s="351">
        <f t="shared" si="14"/>
        <v>0</v>
      </c>
      <c r="I43" s="279">
        <f t="shared" si="9"/>
        <v>0</v>
      </c>
      <c r="J43" s="325">
        <v>0</v>
      </c>
      <c r="K43" s="281">
        <f t="shared" si="3"/>
        <v>0</v>
      </c>
    </row>
    <row r="44" spans="1:11">
      <c r="A44" s="599" t="s">
        <v>227</v>
      </c>
      <c r="B44" s="532" t="s">
        <v>771</v>
      </c>
      <c r="C44" s="484" t="s">
        <v>704</v>
      </c>
      <c r="D44" s="499"/>
      <c r="E44" s="504">
        <v>874.26</v>
      </c>
      <c r="F44" s="279">
        <f t="shared" ref="F44:F57" si="15">E44*H44</f>
        <v>0</v>
      </c>
      <c r="G44" s="280" t="s">
        <v>771</v>
      </c>
      <c r="H44" s="351">
        <f t="shared" si="14"/>
        <v>0</v>
      </c>
      <c r="I44" s="279">
        <f t="shared" ref="I44:I57" si="16">G44*F44</f>
        <v>0</v>
      </c>
      <c r="J44" s="325">
        <v>0</v>
      </c>
      <c r="K44" s="281">
        <f t="shared" si="3"/>
        <v>0</v>
      </c>
    </row>
    <row r="45" spans="1:11">
      <c r="A45" s="599" t="s">
        <v>227</v>
      </c>
      <c r="B45" s="532" t="s">
        <v>771</v>
      </c>
      <c r="C45" s="484" t="s">
        <v>705</v>
      </c>
      <c r="D45" s="499"/>
      <c r="E45" s="504">
        <v>1550.48</v>
      </c>
      <c r="F45" s="279">
        <f t="shared" si="15"/>
        <v>0</v>
      </c>
      <c r="G45" s="280" t="s">
        <v>771</v>
      </c>
      <c r="H45" s="351">
        <f t="shared" si="14"/>
        <v>0</v>
      </c>
      <c r="I45" s="279">
        <f t="shared" si="16"/>
        <v>0</v>
      </c>
      <c r="J45" s="325">
        <v>0</v>
      </c>
      <c r="K45" s="281">
        <f t="shared" si="3"/>
        <v>0</v>
      </c>
    </row>
    <row r="46" spans="1:11">
      <c r="A46" s="599" t="s">
        <v>227</v>
      </c>
      <c r="B46" s="532" t="s">
        <v>771</v>
      </c>
      <c r="C46" s="484" t="s">
        <v>706</v>
      </c>
      <c r="D46" s="499"/>
      <c r="E46" s="504">
        <v>1098.8800000000001</v>
      </c>
      <c r="F46" s="279">
        <f t="shared" si="15"/>
        <v>0</v>
      </c>
      <c r="G46" s="280" t="s">
        <v>771</v>
      </c>
      <c r="H46" s="351">
        <f t="shared" si="14"/>
        <v>0</v>
      </c>
      <c r="I46" s="279">
        <f t="shared" si="16"/>
        <v>0</v>
      </c>
      <c r="J46" s="325">
        <v>0</v>
      </c>
      <c r="K46" s="281">
        <f t="shared" si="3"/>
        <v>0</v>
      </c>
    </row>
    <row r="47" spans="1:11">
      <c r="A47" s="599" t="s">
        <v>227</v>
      </c>
      <c r="B47" s="532" t="s">
        <v>771</v>
      </c>
      <c r="C47" s="484" t="s">
        <v>706</v>
      </c>
      <c r="D47" s="498" t="s">
        <v>709</v>
      </c>
      <c r="E47" s="504">
        <v>451.6</v>
      </c>
      <c r="F47" s="279">
        <f t="shared" si="15"/>
        <v>0</v>
      </c>
      <c r="G47" s="280" t="s">
        <v>771</v>
      </c>
      <c r="H47" s="351">
        <f t="shared" si="14"/>
        <v>0</v>
      </c>
      <c r="I47" s="279">
        <f t="shared" si="16"/>
        <v>0</v>
      </c>
      <c r="J47" s="325">
        <v>0</v>
      </c>
      <c r="K47" s="281">
        <f t="shared" si="3"/>
        <v>0</v>
      </c>
    </row>
    <row r="48" spans="1:11">
      <c r="A48" s="461" t="s">
        <v>798</v>
      </c>
      <c r="B48" s="532" t="s">
        <v>771</v>
      </c>
      <c r="C48" s="484" t="s">
        <v>704</v>
      </c>
      <c r="D48" s="499"/>
      <c r="E48" s="505"/>
      <c r="F48" s="279">
        <f t="shared" si="15"/>
        <v>0</v>
      </c>
      <c r="G48" s="280" t="s">
        <v>771</v>
      </c>
      <c r="H48" s="351">
        <f t="shared" ref="H48:H57" si="17">VLOOKUP(C48,$L$3:$M$11,2,FALSE)</f>
        <v>0</v>
      </c>
      <c r="I48" s="279">
        <f t="shared" si="16"/>
        <v>0</v>
      </c>
      <c r="J48" s="325">
        <v>0</v>
      </c>
      <c r="K48" s="281">
        <f t="shared" ref="K48:K57" si="18">I48+(J48*G48)</f>
        <v>0</v>
      </c>
    </row>
    <row r="49" spans="1:11">
      <c r="A49" s="461" t="s">
        <v>798</v>
      </c>
      <c r="B49" s="532" t="s">
        <v>771</v>
      </c>
      <c r="C49" s="484" t="s">
        <v>705</v>
      </c>
      <c r="D49" s="499"/>
      <c r="E49" s="505"/>
      <c r="F49" s="279">
        <f t="shared" si="15"/>
        <v>0</v>
      </c>
      <c r="G49" s="280" t="s">
        <v>771</v>
      </c>
      <c r="H49" s="351">
        <f t="shared" si="17"/>
        <v>0</v>
      </c>
      <c r="I49" s="279">
        <f t="shared" si="16"/>
        <v>0</v>
      </c>
      <c r="J49" s="325">
        <v>0</v>
      </c>
      <c r="K49" s="281">
        <f t="shared" si="18"/>
        <v>0</v>
      </c>
    </row>
    <row r="50" spans="1:11">
      <c r="A50" s="99" t="s">
        <v>798</v>
      </c>
      <c r="B50" s="532" t="s">
        <v>771</v>
      </c>
      <c r="C50" s="484" t="s">
        <v>706</v>
      </c>
      <c r="D50" s="499"/>
      <c r="E50" s="505"/>
      <c r="F50" s="279">
        <f t="shared" si="15"/>
        <v>0</v>
      </c>
      <c r="G50" s="280" t="s">
        <v>771</v>
      </c>
      <c r="H50" s="351">
        <f t="shared" si="17"/>
        <v>0</v>
      </c>
      <c r="I50" s="279">
        <f t="shared" si="16"/>
        <v>0</v>
      </c>
      <c r="J50" s="325">
        <v>0</v>
      </c>
      <c r="K50" s="281">
        <f t="shared" si="18"/>
        <v>0</v>
      </c>
    </row>
    <row r="51" spans="1:11">
      <c r="A51" s="488" t="s">
        <v>708</v>
      </c>
      <c r="B51" s="532" t="s">
        <v>771</v>
      </c>
      <c r="C51" s="484" t="s">
        <v>704</v>
      </c>
      <c r="D51" s="499"/>
      <c r="E51" s="504">
        <v>246.4</v>
      </c>
      <c r="F51" s="279">
        <f t="shared" si="15"/>
        <v>0</v>
      </c>
      <c r="G51" s="280" t="s">
        <v>771</v>
      </c>
      <c r="H51" s="351">
        <f t="shared" si="17"/>
        <v>0</v>
      </c>
      <c r="I51" s="279">
        <f t="shared" si="16"/>
        <v>0</v>
      </c>
      <c r="J51" s="325">
        <v>0</v>
      </c>
      <c r="K51" s="281">
        <f t="shared" si="18"/>
        <v>0</v>
      </c>
    </row>
    <row r="52" spans="1:11">
      <c r="A52" s="488" t="s">
        <v>708</v>
      </c>
      <c r="B52" s="532" t="s">
        <v>771</v>
      </c>
      <c r="C52" s="484" t="s">
        <v>705</v>
      </c>
      <c r="D52" s="499"/>
      <c r="E52" s="504">
        <v>444.12</v>
      </c>
      <c r="F52" s="279">
        <f t="shared" si="15"/>
        <v>0</v>
      </c>
      <c r="G52" s="280" t="s">
        <v>771</v>
      </c>
      <c r="H52" s="351">
        <f t="shared" si="17"/>
        <v>0</v>
      </c>
      <c r="I52" s="279">
        <f t="shared" si="16"/>
        <v>0</v>
      </c>
      <c r="J52" s="325">
        <v>0</v>
      </c>
      <c r="K52" s="281">
        <f t="shared" si="18"/>
        <v>0</v>
      </c>
    </row>
    <row r="53" spans="1:11">
      <c r="A53" s="488" t="s">
        <v>708</v>
      </c>
      <c r="B53" s="532" t="s">
        <v>771</v>
      </c>
      <c r="C53" s="484" t="s">
        <v>706</v>
      </c>
      <c r="D53" s="499"/>
      <c r="E53" s="504">
        <v>303.94</v>
      </c>
      <c r="F53" s="279">
        <f t="shared" si="15"/>
        <v>0</v>
      </c>
      <c r="G53" s="280" t="s">
        <v>771</v>
      </c>
      <c r="H53" s="351">
        <f t="shared" si="17"/>
        <v>0</v>
      </c>
      <c r="I53" s="279">
        <f t="shared" si="16"/>
        <v>0</v>
      </c>
      <c r="J53" s="325">
        <v>0</v>
      </c>
      <c r="K53" s="281">
        <f t="shared" si="18"/>
        <v>0</v>
      </c>
    </row>
    <row r="54" spans="1:11">
      <c r="A54" s="488" t="s">
        <v>708</v>
      </c>
      <c r="B54" s="532" t="s">
        <v>771</v>
      </c>
      <c r="C54" s="484" t="s">
        <v>706</v>
      </c>
      <c r="D54" s="498" t="s">
        <v>709</v>
      </c>
      <c r="E54" s="504">
        <v>140.18</v>
      </c>
      <c r="F54" s="279">
        <f t="shared" si="15"/>
        <v>0</v>
      </c>
      <c r="G54" s="280" t="s">
        <v>771</v>
      </c>
      <c r="H54" s="351">
        <f t="shared" si="17"/>
        <v>0</v>
      </c>
      <c r="I54" s="279">
        <f t="shared" si="16"/>
        <v>0</v>
      </c>
      <c r="J54" s="325">
        <v>0</v>
      </c>
      <c r="K54" s="281">
        <f t="shared" si="18"/>
        <v>0</v>
      </c>
    </row>
    <row r="55" spans="1:11">
      <c r="A55" s="99" t="s">
        <v>756</v>
      </c>
      <c r="B55" s="532" t="s">
        <v>771</v>
      </c>
      <c r="C55" s="484" t="s">
        <v>704</v>
      </c>
      <c r="D55" s="499"/>
      <c r="E55" s="504">
        <v>610.11</v>
      </c>
      <c r="F55" s="279">
        <f t="shared" si="15"/>
        <v>0</v>
      </c>
      <c r="G55" s="280" t="s">
        <v>771</v>
      </c>
      <c r="H55" s="351">
        <f t="shared" si="17"/>
        <v>0</v>
      </c>
      <c r="I55" s="279">
        <f t="shared" si="16"/>
        <v>0</v>
      </c>
      <c r="J55" s="325">
        <v>0</v>
      </c>
      <c r="K55" s="281">
        <f t="shared" si="18"/>
        <v>0</v>
      </c>
    </row>
    <row r="56" spans="1:11">
      <c r="A56" s="99" t="s">
        <v>756</v>
      </c>
      <c r="B56" s="532" t="s">
        <v>771</v>
      </c>
      <c r="C56" s="484" t="s">
        <v>705</v>
      </c>
      <c r="D56" s="499"/>
      <c r="E56" s="504">
        <v>1015.33</v>
      </c>
      <c r="F56" s="279">
        <f t="shared" si="15"/>
        <v>0</v>
      </c>
      <c r="G56" s="280" t="s">
        <v>771</v>
      </c>
      <c r="H56" s="351">
        <f t="shared" si="17"/>
        <v>0</v>
      </c>
      <c r="I56" s="279">
        <f t="shared" si="16"/>
        <v>0</v>
      </c>
      <c r="J56" s="325">
        <v>0</v>
      </c>
      <c r="K56" s="281">
        <f t="shared" si="18"/>
        <v>0</v>
      </c>
    </row>
    <row r="57" spans="1:11">
      <c r="A57" s="99" t="s">
        <v>756</v>
      </c>
      <c r="B57" s="532" t="s">
        <v>771</v>
      </c>
      <c r="C57" s="484" t="s">
        <v>706</v>
      </c>
      <c r="D57" s="499"/>
      <c r="E57" s="504">
        <v>1015.33</v>
      </c>
      <c r="F57" s="279">
        <f t="shared" si="15"/>
        <v>0</v>
      </c>
      <c r="G57" s="280" t="s">
        <v>771</v>
      </c>
      <c r="H57" s="351">
        <f t="shared" si="17"/>
        <v>0</v>
      </c>
      <c r="I57" s="279">
        <f t="shared" si="16"/>
        <v>0</v>
      </c>
      <c r="J57" s="325">
        <v>0</v>
      </c>
      <c r="K57" s="281">
        <f t="shared" si="18"/>
        <v>0</v>
      </c>
    </row>
    <row r="58" spans="1:11">
      <c r="B58" s="531"/>
      <c r="C58" s="278"/>
      <c r="D58" s="278"/>
      <c r="F58" s="278"/>
      <c r="G58" s="278"/>
      <c r="H58" s="278"/>
      <c r="I58" s="278"/>
      <c r="K58" s="278"/>
    </row>
    <row r="59" spans="1:11">
      <c r="A59" s="342" t="s">
        <v>9</v>
      </c>
      <c r="B59" s="345"/>
      <c r="C59" s="343"/>
      <c r="D59" s="345"/>
      <c r="E59" s="506">
        <f>SUM(E14:E57)</f>
        <v>27705.937196804549</v>
      </c>
      <c r="F59" s="344"/>
      <c r="G59" s="345"/>
      <c r="H59" s="343"/>
      <c r="I59" s="341">
        <f>SUM(I14:I57)</f>
        <v>0</v>
      </c>
      <c r="J59" s="341">
        <f>SUM(J14:J57)</f>
        <v>0</v>
      </c>
      <c r="K59" s="341">
        <f>SUM(K14:K57)</f>
        <v>0</v>
      </c>
    </row>
  </sheetData>
  <autoFilter ref="A13:AE59" xr:uid="{00000000-0009-0000-0000-000009000000}"/>
  <phoneticPr fontId="98" type="noConversion"/>
  <pageMargins left="0.59055118110236227" right="0.59055118110236227" top="0.59055118110236227" bottom="0.78740157480314965" header="0.39370078740157483" footer="0.19685039370078741"/>
  <pageSetup paperSize="9" scale="53" fitToHeight="0" orientation="landscape" r:id="rId1"/>
  <headerFooter alignWithMargins="0">
    <oddFooter>&amp;L&amp;F-&amp;A
&amp;Rprintversie &amp;D</oddFooter>
  </headerFooter>
  <ignoredErrors>
    <ignoredError sqref="G29:G40 G20:G25 G41:G57"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sheetPr>
  <dimension ref="A1:H59"/>
  <sheetViews>
    <sheetView showGridLines="0" showZeros="0" zoomScale="85" zoomScaleNormal="85" zoomScaleSheetLayoutView="75" zoomScalePageLayoutView="50" workbookViewId="0">
      <pane ySplit="10" topLeftCell="A11" activePane="bottomLeft" state="frozen"/>
      <selection activeCell="A12" sqref="A12"/>
      <selection pane="bottomLeft" activeCell="B14" sqref="B14:E19"/>
    </sheetView>
  </sheetViews>
  <sheetFormatPr defaultColWidth="11.44140625" defaultRowHeight="13.2"/>
  <cols>
    <col min="1" max="1" width="39" style="4" customWidth="1"/>
    <col min="2" max="2" width="20.33203125" style="4" customWidth="1"/>
    <col min="3" max="6" width="17.44140625" style="4" customWidth="1"/>
    <col min="7" max="16384" width="11.44140625" style="4"/>
  </cols>
  <sheetData>
    <row r="1" spans="1:6" ht="13.8">
      <c r="A1" s="324" t="s">
        <v>24</v>
      </c>
      <c r="B1" s="236"/>
      <c r="C1" s="237"/>
      <c r="D1" s="238"/>
    </row>
    <row r="3" spans="1:6" ht="15.6">
      <c r="A3" s="63" t="str">
        <f>'1- kosten per locatie'!A3</f>
        <v>Naam opdrachtgever</v>
      </c>
      <c r="B3" s="84" t="str">
        <f>'1- kosten per locatie'!B3</f>
        <v>LMC-VO</v>
      </c>
      <c r="C3" s="239"/>
      <c r="D3" s="239"/>
    </row>
    <row r="4" spans="1:6" ht="15">
      <c r="A4" s="63" t="str">
        <f>'1- kosten per locatie'!A4</f>
        <v>Calculatie onderdeel</v>
      </c>
      <c r="B4" s="84" t="str">
        <f ca="1">MID(CELL("bestandsnaam",$C$9),SEARCH("]",CELL("bestandsnaam",$C$9),1)+1,256)</f>
        <v>9-Afroepprijs</v>
      </c>
      <c r="C4" s="240"/>
      <c r="D4" s="241"/>
    </row>
    <row r="5" spans="1:6" ht="15">
      <c r="A5" s="63" t="str">
        <f>'1- kosten per locatie'!A5</f>
        <v>Referentie nummer</v>
      </c>
      <c r="B5" s="84" t="str">
        <f>'1- kosten per locatie'!B5</f>
        <v>LMC-VO-EA-RT.MVD-2021</v>
      </c>
      <c r="C5" s="240"/>
      <c r="D5" s="241"/>
    </row>
    <row r="6" spans="1:6" ht="15">
      <c r="A6" s="63" t="str">
        <f>'1- kosten per locatie'!A6</f>
        <v>Naam dienstverlener</v>
      </c>
      <c r="B6" s="84">
        <f>'1- kosten per locatie'!B6</f>
        <v>0</v>
      </c>
      <c r="C6" s="240"/>
      <c r="D6" s="241"/>
    </row>
    <row r="7" spans="1:6" ht="15">
      <c r="A7" s="63" t="str">
        <f>'1- kosten per locatie'!A7</f>
        <v>Prijspeil</v>
      </c>
      <c r="B7" s="511" t="str">
        <f>'1- kosten per locatie'!B7</f>
        <v>1 januari 2022</v>
      </c>
      <c r="C7" s="240"/>
      <c r="D7" s="241"/>
    </row>
    <row r="8" spans="1:6" ht="15">
      <c r="A8" s="63"/>
      <c r="B8" s="64"/>
      <c r="C8" s="240"/>
      <c r="D8" s="241"/>
    </row>
    <row r="9" spans="1:6" ht="15">
      <c r="A9" s="55"/>
      <c r="B9" s="242"/>
      <c r="C9" s="240"/>
      <c r="D9" s="241"/>
    </row>
    <row r="10" spans="1:6">
      <c r="A10" s="243"/>
      <c r="B10" s="244"/>
      <c r="C10" s="244"/>
      <c r="D10" s="244"/>
    </row>
    <row r="11" spans="1:6" ht="15">
      <c r="A11" s="427" t="s">
        <v>147</v>
      </c>
      <c r="B11" s="428"/>
      <c r="C11" s="428"/>
      <c r="D11" s="429"/>
      <c r="E11" s="429"/>
      <c r="F11" s="430"/>
    </row>
    <row r="13" spans="1:6">
      <c r="A13" s="252"/>
      <c r="B13" s="253"/>
      <c r="C13" s="593" t="s">
        <v>116</v>
      </c>
      <c r="D13" s="594"/>
      <c r="E13" s="594"/>
      <c r="F13" s="595"/>
    </row>
    <row r="14" spans="1:6">
      <c r="A14" s="254" t="s">
        <v>49</v>
      </c>
      <c r="B14" s="254" t="s">
        <v>11</v>
      </c>
      <c r="C14" s="255" t="s">
        <v>112</v>
      </c>
      <c r="D14" s="232" t="s">
        <v>113</v>
      </c>
      <c r="E14" s="232" t="s">
        <v>114</v>
      </c>
      <c r="F14" s="232" t="s">
        <v>115</v>
      </c>
    </row>
    <row r="15" spans="1:6" ht="13.8">
      <c r="A15" s="245" t="s">
        <v>74</v>
      </c>
      <c r="B15" s="245" t="s">
        <v>34</v>
      </c>
      <c r="C15" s="332">
        <v>0</v>
      </c>
      <c r="D15" s="332">
        <v>0</v>
      </c>
      <c r="E15" s="332">
        <v>0</v>
      </c>
      <c r="F15" s="332">
        <v>0</v>
      </c>
    </row>
    <row r="16" spans="1:6" ht="13.8">
      <c r="A16" s="245" t="s">
        <v>75</v>
      </c>
      <c r="B16" s="245" t="s">
        <v>35</v>
      </c>
      <c r="C16" s="332">
        <v>0</v>
      </c>
      <c r="D16" s="332">
        <v>0</v>
      </c>
      <c r="E16" s="332">
        <v>0</v>
      </c>
      <c r="F16" s="332">
        <v>0</v>
      </c>
    </row>
    <row r="17" spans="1:7" ht="13.8">
      <c r="A17" s="256" t="s">
        <v>76</v>
      </c>
      <c r="B17" s="333"/>
      <c r="C17" s="332">
        <v>0</v>
      </c>
      <c r="D17" s="332">
        <v>0</v>
      </c>
      <c r="E17" s="332">
        <v>0</v>
      </c>
      <c r="F17" s="332">
        <v>0</v>
      </c>
    </row>
    <row r="18" spans="1:7" ht="13.8">
      <c r="A18" s="256" t="s">
        <v>8</v>
      </c>
      <c r="B18" s="333"/>
      <c r="C18" s="332">
        <v>0</v>
      </c>
      <c r="D18" s="332">
        <v>0</v>
      </c>
      <c r="E18" s="332">
        <v>0</v>
      </c>
      <c r="F18" s="332">
        <v>0</v>
      </c>
    </row>
    <row r="19" spans="1:7" ht="13.8">
      <c r="A19" s="246"/>
      <c r="B19" s="246"/>
      <c r="C19" s="246"/>
      <c r="D19" s="247"/>
    </row>
    <row r="20" spans="1:7" ht="15">
      <c r="A20" s="427" t="s">
        <v>148</v>
      </c>
      <c r="B20" s="432"/>
      <c r="C20" s="432"/>
      <c r="D20" s="432"/>
      <c r="E20" s="432"/>
      <c r="F20" s="431"/>
    </row>
    <row r="21" spans="1:7">
      <c r="A21" s="249"/>
      <c r="B21" s="249"/>
      <c r="C21" s="249"/>
      <c r="D21" s="249"/>
      <c r="E21" s="109"/>
      <c r="F21" s="109"/>
      <c r="G21" s="109"/>
    </row>
    <row r="22" spans="1:7" ht="26.4">
      <c r="A22" s="260" t="s">
        <v>49</v>
      </c>
      <c r="B22" s="261" t="s">
        <v>11</v>
      </c>
      <c r="C22" s="258"/>
      <c r="D22" s="259"/>
      <c r="E22" s="262" t="s">
        <v>110</v>
      </c>
      <c r="F22" s="263" t="s">
        <v>111</v>
      </c>
    </row>
    <row r="23" spans="1:7" ht="13.8">
      <c r="A23" s="248" t="s">
        <v>149</v>
      </c>
      <c r="B23" s="327" t="s">
        <v>18</v>
      </c>
      <c r="C23" s="328"/>
      <c r="D23" s="328"/>
      <c r="E23" s="329">
        <v>0</v>
      </c>
      <c r="F23" s="329">
        <v>0</v>
      </c>
    </row>
    <row r="24" spans="1:7" ht="13.8">
      <c r="A24" s="248" t="s">
        <v>150</v>
      </c>
      <c r="B24" s="327" t="s">
        <v>18</v>
      </c>
      <c r="C24" s="330"/>
      <c r="D24" s="330"/>
      <c r="E24" s="329">
        <v>0</v>
      </c>
      <c r="F24" s="329">
        <v>0</v>
      </c>
    </row>
    <row r="25" spans="1:7" ht="13.8">
      <c r="A25" s="248" t="s">
        <v>151</v>
      </c>
      <c r="B25" s="327" t="s">
        <v>18</v>
      </c>
      <c r="C25" s="331"/>
      <c r="D25" s="330"/>
      <c r="E25" s="329">
        <v>0</v>
      </c>
      <c r="F25" s="329">
        <v>0</v>
      </c>
    </row>
    <row r="26" spans="1:7" ht="13.8">
      <c r="A26" s="248" t="s">
        <v>152</v>
      </c>
      <c r="B26" s="327" t="s">
        <v>18</v>
      </c>
      <c r="C26" s="331"/>
      <c r="D26" s="330"/>
      <c r="E26" s="329">
        <v>0</v>
      </c>
      <c r="F26" s="329">
        <v>0</v>
      </c>
    </row>
    <row r="27" spans="1:7" ht="13.8">
      <c r="A27" s="248" t="s">
        <v>153</v>
      </c>
      <c r="B27" s="327" t="s">
        <v>18</v>
      </c>
      <c r="C27" s="331"/>
      <c r="D27" s="330"/>
      <c r="E27" s="329">
        <v>0</v>
      </c>
      <c r="F27" s="329">
        <v>0</v>
      </c>
    </row>
    <row r="29" spans="1:7" ht="15">
      <c r="A29" s="427" t="s">
        <v>154</v>
      </c>
      <c r="B29" s="432"/>
      <c r="C29" s="432"/>
      <c r="D29" s="432"/>
      <c r="E29" s="432"/>
      <c r="F29" s="431"/>
    </row>
    <row r="30" spans="1:7" ht="13.8">
      <c r="A30" s="257"/>
      <c r="B30" s="246"/>
      <c r="C30" s="246"/>
      <c r="D30" s="247"/>
    </row>
    <row r="31" spans="1:7">
      <c r="A31" s="254" t="s">
        <v>49</v>
      </c>
      <c r="B31" s="252" t="s">
        <v>11</v>
      </c>
      <c r="C31" s="249"/>
      <c r="D31" s="249"/>
      <c r="E31" s="249"/>
      <c r="F31" s="264" t="s">
        <v>117</v>
      </c>
    </row>
    <row r="32" spans="1:7" ht="13.8">
      <c r="A32" s="248" t="s">
        <v>155</v>
      </c>
      <c r="B32" s="250" t="s">
        <v>118</v>
      </c>
      <c r="C32" s="250"/>
      <c r="D32" s="250"/>
      <c r="E32" s="250"/>
      <c r="F32" s="332">
        <v>0</v>
      </c>
    </row>
    <row r="33" spans="1:8" ht="13.8">
      <c r="A33" s="248" t="s">
        <v>155</v>
      </c>
      <c r="B33" s="250" t="s">
        <v>120</v>
      </c>
      <c r="C33" s="250"/>
      <c r="D33" s="250"/>
      <c r="E33" s="250"/>
      <c r="F33" s="332">
        <v>0</v>
      </c>
      <c r="H33" s="313"/>
    </row>
    <row r="34" spans="1:8" ht="13.8">
      <c r="A34" s="248" t="s">
        <v>155</v>
      </c>
      <c r="B34" s="250" t="s">
        <v>119</v>
      </c>
      <c r="C34" s="250"/>
      <c r="D34" s="250"/>
      <c r="E34" s="250"/>
      <c r="F34" s="332">
        <v>0</v>
      </c>
    </row>
    <row r="35" spans="1:8" ht="13.8">
      <c r="A35" s="248" t="s">
        <v>135</v>
      </c>
      <c r="B35" s="250" t="s">
        <v>118</v>
      </c>
      <c r="C35" s="250"/>
      <c r="D35" s="250"/>
      <c r="E35" s="250"/>
      <c r="F35" s="332">
        <v>0</v>
      </c>
    </row>
    <row r="36" spans="1:8" ht="13.8">
      <c r="A36" s="246"/>
      <c r="B36" s="247"/>
      <c r="C36" s="247"/>
      <c r="D36" s="246"/>
    </row>
    <row r="37" spans="1:8" ht="15">
      <c r="A37" s="427" t="s">
        <v>794</v>
      </c>
      <c r="B37" s="432"/>
      <c r="C37" s="432"/>
      <c r="D37" s="432"/>
      <c r="E37" s="432"/>
      <c r="F37" s="431"/>
    </row>
    <row r="38" spans="1:8" ht="13.8">
      <c r="A38" s="257"/>
      <c r="B38" s="246"/>
      <c r="C38" s="246"/>
      <c r="D38" s="247"/>
    </row>
    <row r="39" spans="1:8">
      <c r="A39" s="254" t="s">
        <v>49</v>
      </c>
      <c r="B39" s="252" t="s">
        <v>11</v>
      </c>
      <c r="C39" s="249"/>
      <c r="D39" s="249"/>
      <c r="E39" s="249"/>
      <c r="F39" s="264" t="s">
        <v>117</v>
      </c>
    </row>
    <row r="40" spans="1:8" ht="13.8">
      <c r="A40" s="248" t="s">
        <v>155</v>
      </c>
      <c r="B40" s="250" t="s">
        <v>118</v>
      </c>
      <c r="C40" s="250"/>
      <c r="D40" s="250"/>
      <c r="E40" s="250"/>
      <c r="F40" s="332">
        <v>0</v>
      </c>
    </row>
    <row r="41" spans="1:8" ht="13.8">
      <c r="A41" s="248" t="s">
        <v>155</v>
      </c>
      <c r="B41" s="250" t="s">
        <v>120</v>
      </c>
      <c r="C41" s="250"/>
      <c r="D41" s="250"/>
      <c r="E41" s="250"/>
      <c r="F41" s="332">
        <v>0</v>
      </c>
      <c r="H41" s="313"/>
    </row>
    <row r="42" spans="1:8" ht="13.8">
      <c r="A42" s="248" t="s">
        <v>155</v>
      </c>
      <c r="B42" s="250" t="s">
        <v>119</v>
      </c>
      <c r="C42" s="250"/>
      <c r="D42" s="250"/>
      <c r="E42" s="250"/>
      <c r="F42" s="332">
        <v>0</v>
      </c>
    </row>
    <row r="43" spans="1:8" ht="13.8">
      <c r="A43" s="248" t="s">
        <v>135</v>
      </c>
      <c r="B43" s="250" t="s">
        <v>118</v>
      </c>
      <c r="C43" s="250"/>
      <c r="D43" s="250"/>
      <c r="E43" s="250"/>
      <c r="F43" s="332">
        <v>0</v>
      </c>
    </row>
    <row r="44" spans="1:8">
      <c r="A44" s="246"/>
      <c r="B44" s="246"/>
      <c r="C44" s="246"/>
      <c r="D44" s="246"/>
      <c r="E44" s="246"/>
      <c r="F44" s="246"/>
      <c r="G44" s="246"/>
    </row>
    <row r="45" spans="1:8" ht="15">
      <c r="A45" s="427" t="s">
        <v>802</v>
      </c>
      <c r="B45" s="432"/>
      <c r="C45" s="432"/>
      <c r="D45" s="432"/>
      <c r="E45" s="432"/>
      <c r="F45" s="431"/>
    </row>
    <row r="46" spans="1:8" ht="15">
      <c r="A46" s="536"/>
      <c r="B46" s="537"/>
      <c r="C46" s="537"/>
      <c r="D46" s="537"/>
      <c r="E46" s="538"/>
      <c r="F46" s="264" t="s">
        <v>799</v>
      </c>
    </row>
    <row r="47" spans="1:8" ht="13.8">
      <c r="A47" s="533" t="s">
        <v>801</v>
      </c>
      <c r="B47" s="249"/>
      <c r="C47" s="249"/>
      <c r="D47" s="249"/>
      <c r="E47" s="534"/>
      <c r="F47" s="535">
        <v>0</v>
      </c>
    </row>
    <row r="48" spans="1:8">
      <c r="A48" s="246"/>
      <c r="B48" s="246"/>
      <c r="C48" s="246"/>
      <c r="D48" s="246"/>
      <c r="E48" s="246"/>
      <c r="F48" s="246"/>
      <c r="G48" s="246"/>
    </row>
    <row r="49" spans="1:4" ht="15">
      <c r="A49" s="433" t="s">
        <v>2</v>
      </c>
      <c r="B49" s="247"/>
      <c r="C49" s="247"/>
      <c r="D49" s="246"/>
    </row>
    <row r="50" spans="1:4">
      <c r="A50" s="246" t="s">
        <v>38</v>
      </c>
    </row>
    <row r="51" spans="1:4" ht="13.8">
      <c r="A51" s="246" t="s">
        <v>156</v>
      </c>
      <c r="B51" s="247"/>
      <c r="C51" s="247"/>
      <c r="D51" s="246"/>
    </row>
    <row r="52" spans="1:4" ht="12.75" customHeight="1">
      <c r="A52" s="246"/>
      <c r="B52" s="247"/>
      <c r="C52" s="247"/>
      <c r="D52" s="246"/>
    </row>
    <row r="53" spans="1:4" ht="13.8">
      <c r="A53" s="246"/>
      <c r="B53" s="247"/>
      <c r="C53" s="247"/>
      <c r="D53" s="246"/>
    </row>
    <row r="54" spans="1:4" ht="13.8">
      <c r="A54" s="246"/>
      <c r="B54" s="247"/>
      <c r="C54" s="247"/>
      <c r="D54" s="246"/>
    </row>
    <row r="56" spans="1:4" ht="13.8">
      <c r="A56" s="251"/>
      <c r="B56" s="236"/>
      <c r="C56" s="236"/>
      <c r="D56" s="236"/>
    </row>
    <row r="57" spans="1:4">
      <c r="A57" s="251"/>
    </row>
    <row r="58" spans="1:4">
      <c r="A58" s="251"/>
    </row>
    <row r="59" spans="1:4">
      <c r="A59" s="251"/>
    </row>
  </sheetData>
  <mergeCells count="1">
    <mergeCell ref="C13:F13"/>
  </mergeCells>
  <phoneticPr fontId="13"/>
  <conditionalFormatting sqref="E27:F27">
    <cfRule type="cellIs" dxfId="5" priority="31" stopIfTrue="1" operator="equal">
      <formula>"nvt"</formula>
    </cfRule>
  </conditionalFormatting>
  <conditionalFormatting sqref="F32:F35">
    <cfRule type="cellIs" dxfId="4" priority="21" stopIfTrue="1" operator="equal">
      <formula>"nvt"</formula>
    </cfRule>
  </conditionalFormatting>
  <conditionalFormatting sqref="F23 E23:E24 E26:F26">
    <cfRule type="cellIs" dxfId="3" priority="17" stopIfTrue="1" operator="equal">
      <formula>"nvt"</formula>
    </cfRule>
  </conditionalFormatting>
  <conditionalFormatting sqref="F24">
    <cfRule type="cellIs" dxfId="2" priority="16" stopIfTrue="1" operator="equal">
      <formula>"nvt"</formula>
    </cfRule>
  </conditionalFormatting>
  <conditionalFormatting sqref="E25:F25">
    <cfRule type="cellIs" dxfId="1" priority="15" stopIfTrue="1" operator="equal">
      <formula>"nvt"</formula>
    </cfRule>
  </conditionalFormatting>
  <conditionalFormatting sqref="F40:F43 F47">
    <cfRule type="cellIs" dxfId="0" priority="1" stopIfTrue="1" operator="equal">
      <formula>"nvt"</formula>
    </cfRule>
  </conditionalFormatting>
  <pageMargins left="0.59055118110236227" right="0.59055118110236227" top="0.59055118110236227" bottom="0.78740157480314965" header="0.39370078740157483" footer="0.19685039370078741"/>
  <pageSetup paperSize="9" scale="71" orientation="portrait" r:id="rId1"/>
  <headerFooter alignWithMargins="0">
    <oddFooter>&amp;L&amp;F-&amp;A
&amp;Rprintversie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fitToPage="1"/>
  </sheetPr>
  <dimension ref="A1:X43"/>
  <sheetViews>
    <sheetView showGridLines="0" showZeros="0" zoomScaleNormal="100" workbookViewId="0">
      <pane ySplit="10" topLeftCell="A11" activePane="bottomLeft" state="frozen"/>
      <selection activeCell="B3" sqref="B3:D9"/>
      <selection pane="bottomLeft" activeCell="A6" sqref="A6"/>
    </sheetView>
  </sheetViews>
  <sheetFormatPr defaultColWidth="8.6640625" defaultRowHeight="13.95" customHeight="1"/>
  <cols>
    <col min="1" max="1" width="34.6640625" style="53" customWidth="1"/>
    <col min="2" max="2" width="16" style="53" customWidth="1"/>
    <col min="3" max="13" width="13.6640625" style="62" customWidth="1"/>
    <col min="14" max="22" width="13.33203125" style="62" customWidth="1"/>
    <col min="23" max="16384" width="8.6640625" style="53"/>
  </cols>
  <sheetData>
    <row r="1" spans="1:24" ht="13.95" customHeight="1">
      <c r="A1" s="311" t="s">
        <v>24</v>
      </c>
    </row>
    <row r="2" spans="1:24" ht="13.95" customHeight="1">
      <c r="E2" s="53"/>
    </row>
    <row r="3" spans="1:24" ht="13.95" customHeight="1">
      <c r="A3" s="63" t="e">
        <f>#REF!</f>
        <v>#REF!</v>
      </c>
      <c r="B3" s="84" t="e">
        <f>#REF!</f>
        <v>#REF!</v>
      </c>
      <c r="C3" s="54"/>
      <c r="D3" s="54"/>
      <c r="E3" s="54"/>
      <c r="F3" s="54"/>
      <c r="G3" s="54"/>
      <c r="H3" s="54"/>
      <c r="I3" s="54"/>
      <c r="J3" s="54"/>
      <c r="K3" s="54"/>
      <c r="L3" s="54"/>
      <c r="M3" s="54"/>
      <c r="N3" s="54"/>
      <c r="O3" s="54"/>
      <c r="P3" s="54"/>
      <c r="Q3" s="54"/>
      <c r="R3" s="54"/>
      <c r="S3" s="54"/>
      <c r="T3" s="54"/>
      <c r="U3" s="54"/>
      <c r="V3" s="54"/>
    </row>
    <row r="4" spans="1:24" ht="13.95" customHeight="1">
      <c r="A4" s="63" t="e">
        <f>#REF!</f>
        <v>#REF!</v>
      </c>
      <c r="B4" s="84" t="str">
        <f ca="1">MID(CELL("bestandsnaam",$B$9),SEARCH("]",CELL("bestandsnaam",$B$9),1)+1,256)</f>
        <v>2-Kosten per locatie</v>
      </c>
      <c r="C4" s="54"/>
      <c r="D4" s="54"/>
      <c r="E4" s="54"/>
      <c r="F4" s="54"/>
      <c r="G4" s="54"/>
      <c r="H4" s="54"/>
      <c r="I4" s="54"/>
      <c r="J4" s="54"/>
      <c r="K4" s="54"/>
      <c r="L4" s="54"/>
      <c r="M4" s="54"/>
      <c r="N4" s="54"/>
      <c r="O4" s="54"/>
      <c r="P4" s="54"/>
      <c r="Q4" s="54"/>
      <c r="R4" s="54"/>
      <c r="S4" s="54"/>
      <c r="T4" s="54"/>
      <c r="U4" s="54"/>
      <c r="V4" s="54"/>
    </row>
    <row r="5" spans="1:24" ht="13.95" customHeight="1">
      <c r="A5" s="63" t="e">
        <f>#REF!</f>
        <v>#REF!</v>
      </c>
      <c r="B5" s="84" t="e">
        <f>#REF!</f>
        <v>#REF!</v>
      </c>
      <c r="C5" s="54"/>
      <c r="D5" s="54"/>
      <c r="E5" s="54"/>
      <c r="F5" s="54"/>
      <c r="G5" s="54"/>
      <c r="H5" s="54"/>
      <c r="I5" s="54"/>
      <c r="J5" s="54"/>
      <c r="K5" s="54"/>
      <c r="L5" s="54"/>
      <c r="M5" s="54"/>
      <c r="N5" s="54"/>
      <c r="O5" s="54"/>
      <c r="P5" s="54"/>
      <c r="Q5" s="54"/>
      <c r="R5" s="54"/>
      <c r="S5" s="54"/>
      <c r="T5" s="54"/>
      <c r="U5" s="54"/>
      <c r="V5" s="54"/>
    </row>
    <row r="6" spans="1:24" ht="13.95" customHeight="1">
      <c r="A6" s="63" t="e">
        <f>#REF!</f>
        <v>#REF!</v>
      </c>
      <c r="B6" s="84" t="e">
        <f>#REF!</f>
        <v>#REF!</v>
      </c>
      <c r="C6" s="54"/>
      <c r="D6" s="54"/>
      <c r="E6" s="54"/>
      <c r="F6" s="54"/>
      <c r="G6" s="54"/>
      <c r="H6" s="54"/>
      <c r="I6" s="54"/>
      <c r="J6" s="54"/>
      <c r="K6" s="54"/>
      <c r="L6" s="54"/>
      <c r="M6" s="54"/>
      <c r="N6" s="54"/>
      <c r="O6" s="54"/>
      <c r="P6" s="54"/>
      <c r="Q6" s="54"/>
      <c r="R6" s="54"/>
      <c r="S6" s="54"/>
      <c r="T6" s="54"/>
      <c r="U6" s="54"/>
      <c r="V6" s="54"/>
    </row>
    <row r="7" spans="1:24" ht="13.95" customHeight="1">
      <c r="A7" s="63" t="e">
        <f>#REF!</f>
        <v>#REF!</v>
      </c>
      <c r="B7" s="63" t="e">
        <f>#REF!</f>
        <v>#REF!</v>
      </c>
      <c r="C7" s="54"/>
      <c r="D7" s="53"/>
      <c r="E7" s="54"/>
      <c r="F7" s="54" t="s">
        <v>203</v>
      </c>
      <c r="G7" s="54"/>
      <c r="H7" s="54"/>
      <c r="I7" s="54"/>
      <c r="J7" s="54"/>
      <c r="K7" s="54"/>
      <c r="L7" s="54"/>
      <c r="M7" s="54"/>
      <c r="N7" s="54"/>
      <c r="O7" s="54"/>
      <c r="P7" s="54"/>
      <c r="Q7" s="54"/>
      <c r="R7" s="54"/>
      <c r="S7" s="54"/>
      <c r="T7" s="54"/>
      <c r="U7" s="54"/>
      <c r="V7" s="54"/>
    </row>
    <row r="8" spans="1:24" ht="13.95" customHeight="1">
      <c r="A8" s="63" t="e">
        <f>#REF!</f>
        <v>#REF!</v>
      </c>
      <c r="B8" s="64" t="e">
        <f>#REF!</f>
        <v>#REF!</v>
      </c>
      <c r="P8" s="54"/>
      <c r="Q8" s="54"/>
      <c r="R8" s="54"/>
      <c r="S8" s="54"/>
      <c r="T8" s="54"/>
      <c r="U8" s="54"/>
      <c r="V8" s="54"/>
    </row>
    <row r="9" spans="1:24" ht="13.95" customHeight="1">
      <c r="A9" s="56"/>
      <c r="B9" s="56"/>
      <c r="C9" s="565" t="s">
        <v>204</v>
      </c>
      <c r="D9" s="566"/>
      <c r="E9" s="566"/>
      <c r="F9" s="566"/>
      <c r="G9" s="566"/>
      <c r="H9" s="567"/>
      <c r="I9" s="565" t="s">
        <v>210</v>
      </c>
      <c r="J9" s="566"/>
      <c r="K9" s="566"/>
      <c r="L9" s="566"/>
      <c r="M9" s="566"/>
      <c r="N9" s="567"/>
      <c r="O9" s="54"/>
      <c r="P9" s="54"/>
      <c r="Q9" s="54"/>
      <c r="R9" s="54"/>
      <c r="S9" s="54"/>
      <c r="T9" s="54"/>
      <c r="U9" s="54"/>
      <c r="V9" s="54"/>
    </row>
    <row r="10" spans="1:24" ht="64.5" customHeight="1">
      <c r="A10" s="385" t="s">
        <v>99</v>
      </c>
      <c r="B10" s="386" t="s">
        <v>157</v>
      </c>
      <c r="C10" s="387" t="s">
        <v>206</v>
      </c>
      <c r="D10" s="387" t="s">
        <v>205</v>
      </c>
      <c r="E10" s="387" t="s">
        <v>207</v>
      </c>
      <c r="F10" s="387" t="s">
        <v>208</v>
      </c>
      <c r="G10" s="387" t="s">
        <v>183</v>
      </c>
      <c r="H10" s="387" t="s">
        <v>209</v>
      </c>
      <c r="I10" s="387" t="s">
        <v>211</v>
      </c>
      <c r="J10" s="387" t="s">
        <v>212</v>
      </c>
      <c r="K10" s="387" t="s">
        <v>213</v>
      </c>
      <c r="L10" s="387" t="s">
        <v>214</v>
      </c>
      <c r="M10" s="387" t="s">
        <v>215</v>
      </c>
      <c r="N10" s="387" t="s">
        <v>216</v>
      </c>
      <c r="O10" s="387" t="s">
        <v>184</v>
      </c>
      <c r="P10" s="387" t="s">
        <v>158</v>
      </c>
      <c r="Q10" s="387" t="s">
        <v>217</v>
      </c>
      <c r="R10" s="387" t="s">
        <v>158</v>
      </c>
      <c r="S10" s="387" t="s">
        <v>184</v>
      </c>
      <c r="T10" s="387" t="s">
        <v>158</v>
      </c>
      <c r="U10" s="387" t="s">
        <v>184</v>
      </c>
      <c r="V10" s="387" t="s">
        <v>158</v>
      </c>
      <c r="X10" s="54"/>
    </row>
    <row r="11" spans="1:24" s="58" customFormat="1" ht="15" customHeight="1">
      <c r="A11" s="57">
        <v>1</v>
      </c>
      <c r="B11" s="336"/>
      <c r="C11" s="337"/>
      <c r="D11" s="362"/>
      <c r="E11" s="337"/>
      <c r="F11" s="362"/>
      <c r="G11" s="337"/>
      <c r="H11" s="362"/>
      <c r="I11" s="337"/>
      <c r="J11" s="362"/>
      <c r="K11" s="337"/>
      <c r="L11" s="362"/>
      <c r="M11" s="337"/>
      <c r="N11" s="362"/>
      <c r="O11" s="363">
        <v>0.01</v>
      </c>
      <c r="P11" s="337"/>
      <c r="Q11" s="363">
        <v>0.01</v>
      </c>
      <c r="R11" s="337"/>
      <c r="S11" s="363">
        <v>0.01</v>
      </c>
      <c r="T11" s="337"/>
      <c r="U11" s="363">
        <v>0.01</v>
      </c>
      <c r="V11" s="337"/>
      <c r="W11" s="53"/>
      <c r="X11" s="54"/>
    </row>
    <row r="12" spans="1:24" ht="15" customHeight="1">
      <c r="A12" s="57">
        <v>2</v>
      </c>
      <c r="B12" s="336"/>
      <c r="C12" s="337"/>
      <c r="D12" s="362"/>
      <c r="E12" s="337"/>
      <c r="F12" s="362"/>
      <c r="G12" s="337"/>
      <c r="H12" s="362"/>
      <c r="I12" s="337"/>
      <c r="J12" s="362"/>
      <c r="K12" s="337"/>
      <c r="L12" s="362"/>
      <c r="M12" s="337"/>
      <c r="N12" s="362"/>
      <c r="O12" s="363">
        <v>0.01</v>
      </c>
      <c r="P12" s="337"/>
      <c r="Q12" s="363">
        <v>0.01</v>
      </c>
      <c r="R12" s="337"/>
      <c r="S12" s="363">
        <v>0.01</v>
      </c>
      <c r="T12" s="337"/>
      <c r="U12" s="363">
        <v>0.01</v>
      </c>
      <c r="V12" s="337"/>
      <c r="X12" s="54"/>
    </row>
    <row r="13" spans="1:24" ht="15" customHeight="1">
      <c r="A13" s="57">
        <v>3</v>
      </c>
      <c r="B13" s="336"/>
      <c r="C13" s="337"/>
      <c r="D13" s="362"/>
      <c r="E13" s="337"/>
      <c r="F13" s="362"/>
      <c r="G13" s="337"/>
      <c r="H13" s="362"/>
      <c r="I13" s="337"/>
      <c r="J13" s="362"/>
      <c r="K13" s="337"/>
      <c r="L13" s="362"/>
      <c r="M13" s="337"/>
      <c r="N13" s="362"/>
      <c r="O13" s="363">
        <v>0.01</v>
      </c>
      <c r="P13" s="337"/>
      <c r="Q13" s="363">
        <v>0.01</v>
      </c>
      <c r="R13" s="337"/>
      <c r="S13" s="363">
        <v>0.01</v>
      </c>
      <c r="T13" s="337"/>
      <c r="U13" s="363">
        <v>0.01</v>
      </c>
      <c r="V13" s="337"/>
      <c r="X13" s="54"/>
    </row>
    <row r="14" spans="1:24" ht="15" customHeight="1">
      <c r="A14" s="57">
        <v>4</v>
      </c>
      <c r="B14" s="336"/>
      <c r="C14" s="337"/>
      <c r="D14" s="362"/>
      <c r="E14" s="337"/>
      <c r="F14" s="362"/>
      <c r="G14" s="337"/>
      <c r="H14" s="362"/>
      <c r="I14" s="337"/>
      <c r="J14" s="362"/>
      <c r="K14" s="337"/>
      <c r="L14" s="362"/>
      <c r="M14" s="337"/>
      <c r="N14" s="362"/>
      <c r="O14" s="363">
        <v>0.01</v>
      </c>
      <c r="P14" s="337"/>
      <c r="Q14" s="363">
        <v>0.01</v>
      </c>
      <c r="R14" s="337"/>
      <c r="S14" s="363">
        <v>0.01</v>
      </c>
      <c r="T14" s="337"/>
      <c r="U14" s="363">
        <v>0.01</v>
      </c>
      <c r="V14" s="337"/>
      <c r="X14" s="54"/>
    </row>
    <row r="15" spans="1:24" ht="15" customHeight="1">
      <c r="A15" s="57">
        <v>5</v>
      </c>
      <c r="B15" s="336"/>
      <c r="C15" s="337"/>
      <c r="D15" s="362"/>
      <c r="E15" s="337"/>
      <c r="F15" s="362"/>
      <c r="G15" s="337"/>
      <c r="H15" s="362"/>
      <c r="I15" s="337"/>
      <c r="J15" s="362"/>
      <c r="K15" s="337"/>
      <c r="L15" s="362"/>
      <c r="M15" s="337"/>
      <c r="N15" s="362"/>
      <c r="O15" s="363">
        <v>0.01</v>
      </c>
      <c r="P15" s="337"/>
      <c r="Q15" s="363">
        <v>0.01</v>
      </c>
      <c r="R15" s="337"/>
      <c r="S15" s="363">
        <v>0.01</v>
      </c>
      <c r="T15" s="337"/>
      <c r="U15" s="363">
        <v>0.01</v>
      </c>
      <c r="V15" s="337"/>
      <c r="X15" s="54"/>
    </row>
    <row r="16" spans="1:24" ht="15" customHeight="1">
      <c r="A16" s="57">
        <v>6</v>
      </c>
      <c r="B16" s="336"/>
      <c r="C16" s="337"/>
      <c r="D16" s="362"/>
      <c r="E16" s="337"/>
      <c r="F16" s="362"/>
      <c r="G16" s="337"/>
      <c r="H16" s="362"/>
      <c r="I16" s="337"/>
      <c r="J16" s="362"/>
      <c r="K16" s="337"/>
      <c r="L16" s="362"/>
      <c r="M16" s="337"/>
      <c r="N16" s="362"/>
      <c r="O16" s="363">
        <v>0.01</v>
      </c>
      <c r="P16" s="337"/>
      <c r="Q16" s="363">
        <v>0.01</v>
      </c>
      <c r="R16" s="337"/>
      <c r="S16" s="363">
        <v>0.01</v>
      </c>
      <c r="T16" s="337"/>
      <c r="U16" s="363">
        <v>0.01</v>
      </c>
      <c r="V16" s="337"/>
      <c r="X16" s="54"/>
    </row>
    <row r="17" spans="1:24" ht="15" customHeight="1">
      <c r="A17" s="57">
        <v>7</v>
      </c>
      <c r="B17" s="336"/>
      <c r="C17" s="337"/>
      <c r="D17" s="362"/>
      <c r="E17" s="337"/>
      <c r="F17" s="362"/>
      <c r="G17" s="337"/>
      <c r="H17" s="362"/>
      <c r="I17" s="337"/>
      <c r="J17" s="362"/>
      <c r="K17" s="337"/>
      <c r="L17" s="362"/>
      <c r="M17" s="337"/>
      <c r="N17" s="362"/>
      <c r="O17" s="363">
        <v>0.01</v>
      </c>
      <c r="P17" s="337"/>
      <c r="Q17" s="363">
        <v>0.01</v>
      </c>
      <c r="R17" s="337"/>
      <c r="S17" s="363">
        <v>0.01</v>
      </c>
      <c r="T17" s="337"/>
      <c r="U17" s="363">
        <v>0.01</v>
      </c>
      <c r="V17" s="337"/>
      <c r="X17" s="54"/>
    </row>
    <row r="18" spans="1:24" ht="15" customHeight="1">
      <c r="A18" s="57">
        <v>8</v>
      </c>
      <c r="B18" s="336"/>
      <c r="C18" s="337"/>
      <c r="D18" s="362"/>
      <c r="E18" s="337"/>
      <c r="F18" s="362"/>
      <c r="G18" s="337"/>
      <c r="H18" s="362"/>
      <c r="I18" s="337"/>
      <c r="J18" s="362"/>
      <c r="K18" s="337"/>
      <c r="L18" s="362"/>
      <c r="M18" s="337"/>
      <c r="N18" s="362"/>
      <c r="O18" s="363">
        <v>0.01</v>
      </c>
      <c r="P18" s="337"/>
      <c r="Q18" s="363">
        <v>0.01</v>
      </c>
      <c r="R18" s="337"/>
      <c r="S18" s="363">
        <v>0.01</v>
      </c>
      <c r="T18" s="337"/>
      <c r="U18" s="363">
        <v>0.01</v>
      </c>
      <c r="V18" s="337"/>
      <c r="X18" s="54"/>
    </row>
    <row r="19" spans="1:24" ht="15" customHeight="1">
      <c r="A19" s="57">
        <v>9</v>
      </c>
      <c r="B19" s="336"/>
      <c r="C19" s="337"/>
      <c r="D19" s="362"/>
      <c r="E19" s="337"/>
      <c r="F19" s="362"/>
      <c r="G19" s="337"/>
      <c r="H19" s="362"/>
      <c r="I19" s="337"/>
      <c r="J19" s="362"/>
      <c r="K19" s="337"/>
      <c r="L19" s="362"/>
      <c r="M19" s="337"/>
      <c r="N19" s="362"/>
      <c r="O19" s="363">
        <v>0.01</v>
      </c>
      <c r="P19" s="337"/>
      <c r="Q19" s="363">
        <v>0.01</v>
      </c>
      <c r="R19" s="337"/>
      <c r="S19" s="363">
        <v>0.01</v>
      </c>
      <c r="T19" s="337"/>
      <c r="U19" s="363">
        <v>0.01</v>
      </c>
      <c r="V19" s="337"/>
      <c r="X19" s="54"/>
    </row>
    <row r="20" spans="1:24" ht="15" customHeight="1">
      <c r="A20" s="57">
        <v>10</v>
      </c>
      <c r="B20" s="336"/>
      <c r="C20" s="337"/>
      <c r="D20" s="362"/>
      <c r="E20" s="337"/>
      <c r="F20" s="362"/>
      <c r="G20" s="337"/>
      <c r="H20" s="362"/>
      <c r="I20" s="337"/>
      <c r="J20" s="362"/>
      <c r="K20" s="337"/>
      <c r="L20" s="362"/>
      <c r="M20" s="337"/>
      <c r="N20" s="362"/>
      <c r="O20" s="363">
        <v>0.01</v>
      </c>
      <c r="P20" s="337"/>
      <c r="Q20" s="363">
        <v>0.01</v>
      </c>
      <c r="R20" s="337"/>
      <c r="S20" s="363">
        <v>0.01</v>
      </c>
      <c r="T20" s="337"/>
      <c r="U20" s="363">
        <v>0.01</v>
      </c>
      <c r="V20" s="337"/>
      <c r="X20" s="54"/>
    </row>
    <row r="21" spans="1:24" ht="15" customHeight="1">
      <c r="A21" s="57">
        <v>11</v>
      </c>
      <c r="B21" s="336"/>
      <c r="C21" s="337"/>
      <c r="D21" s="362"/>
      <c r="E21" s="337"/>
      <c r="F21" s="362"/>
      <c r="G21" s="337"/>
      <c r="H21" s="362"/>
      <c r="I21" s="337"/>
      <c r="J21" s="362"/>
      <c r="K21" s="337"/>
      <c r="L21" s="362"/>
      <c r="M21" s="337"/>
      <c r="N21" s="362"/>
      <c r="O21" s="363">
        <v>0.01</v>
      </c>
      <c r="P21" s="337"/>
      <c r="Q21" s="363">
        <v>0.01</v>
      </c>
      <c r="R21" s="337"/>
      <c r="S21" s="363">
        <v>0.01</v>
      </c>
      <c r="T21" s="337"/>
      <c r="U21" s="363">
        <v>0.01</v>
      </c>
      <c r="V21" s="337"/>
      <c r="X21" s="54"/>
    </row>
    <row r="22" spans="1:24" ht="15" customHeight="1">
      <c r="A22" s="57">
        <v>12</v>
      </c>
      <c r="B22" s="336"/>
      <c r="C22" s="337"/>
      <c r="D22" s="362"/>
      <c r="E22" s="337"/>
      <c r="F22" s="362"/>
      <c r="G22" s="337"/>
      <c r="H22" s="362"/>
      <c r="I22" s="337"/>
      <c r="J22" s="362"/>
      <c r="K22" s="337"/>
      <c r="L22" s="362"/>
      <c r="M22" s="337"/>
      <c r="N22" s="362"/>
      <c r="O22" s="363">
        <v>0.01</v>
      </c>
      <c r="P22" s="337"/>
      <c r="Q22" s="363">
        <v>0.01</v>
      </c>
      <c r="R22" s="337"/>
      <c r="S22" s="363">
        <v>0.01</v>
      </c>
      <c r="T22" s="337"/>
      <c r="U22" s="363">
        <v>0.01</v>
      </c>
      <c r="V22" s="337"/>
      <c r="X22" s="54"/>
    </row>
    <row r="23" spans="1:24" ht="15" customHeight="1">
      <c r="A23" s="57">
        <v>13</v>
      </c>
      <c r="B23" s="336"/>
      <c r="C23" s="337"/>
      <c r="D23" s="362"/>
      <c r="E23" s="337"/>
      <c r="F23" s="362"/>
      <c r="G23" s="337"/>
      <c r="H23" s="362"/>
      <c r="I23" s="337"/>
      <c r="J23" s="362"/>
      <c r="K23" s="337"/>
      <c r="L23" s="362"/>
      <c r="M23" s="337"/>
      <c r="N23" s="362"/>
      <c r="O23" s="363">
        <v>0.01</v>
      </c>
      <c r="P23" s="337"/>
      <c r="Q23" s="363">
        <v>0.01</v>
      </c>
      <c r="R23" s="337"/>
      <c r="S23" s="363">
        <v>0.01</v>
      </c>
      <c r="T23" s="337"/>
      <c r="U23" s="363">
        <v>0.01</v>
      </c>
      <c r="V23" s="337"/>
      <c r="X23" s="54"/>
    </row>
    <row r="24" spans="1:24" ht="15" customHeight="1">
      <c r="A24" s="57">
        <v>14</v>
      </c>
      <c r="B24" s="336"/>
      <c r="C24" s="337"/>
      <c r="D24" s="362"/>
      <c r="E24" s="337"/>
      <c r="F24" s="362"/>
      <c r="G24" s="337"/>
      <c r="H24" s="362"/>
      <c r="I24" s="337"/>
      <c r="J24" s="362"/>
      <c r="K24" s="337"/>
      <c r="L24" s="362"/>
      <c r="M24" s="337"/>
      <c r="N24" s="362"/>
      <c r="O24" s="363">
        <v>0.01</v>
      </c>
      <c r="P24" s="337"/>
      <c r="Q24" s="363">
        <v>0.01</v>
      </c>
      <c r="R24" s="337"/>
      <c r="S24" s="363">
        <v>0.01</v>
      </c>
      <c r="T24" s="337"/>
      <c r="U24" s="363">
        <v>0.01</v>
      </c>
      <c r="V24" s="337"/>
      <c r="X24" s="54"/>
    </row>
    <row r="25" spans="1:24" s="60" customFormat="1" ht="15" customHeight="1">
      <c r="A25" s="59" t="s">
        <v>9</v>
      </c>
      <c r="B25" s="338">
        <f>SUM(B11:B24)</f>
        <v>0</v>
      </c>
      <c r="C25" s="338">
        <f>SUM(C11:C24)</f>
        <v>0</v>
      </c>
      <c r="D25" s="338">
        <f t="shared" ref="D25" si="0">SUM(D11:D24)</f>
        <v>0</v>
      </c>
      <c r="E25" s="338">
        <f>SUM(E11:E24)</f>
        <v>0</v>
      </c>
      <c r="F25" s="338">
        <f t="shared" ref="F25:H25" si="1">SUM(F11:F24)</f>
        <v>0</v>
      </c>
      <c r="G25" s="338">
        <f>SUM(G11:G24)</f>
        <v>0</v>
      </c>
      <c r="H25" s="338">
        <f t="shared" si="1"/>
        <v>0</v>
      </c>
      <c r="I25" s="338">
        <f>SUM(I11:I24)</f>
        <v>0</v>
      </c>
      <c r="J25" s="338">
        <f t="shared" ref="J25" si="2">SUM(J11:J24)</f>
        <v>0</v>
      </c>
      <c r="K25" s="338">
        <f>SUM(K11:K24)</f>
        <v>0</v>
      </c>
      <c r="L25" s="338">
        <f t="shared" ref="L25" si="3">SUM(L11:L24)</f>
        <v>0</v>
      </c>
      <c r="M25" s="338">
        <f>SUM(M11:M24)</f>
        <v>0</v>
      </c>
      <c r="N25" s="338">
        <f t="shared" ref="N25" si="4">SUM(N11:N24)</f>
        <v>0</v>
      </c>
      <c r="O25" s="338"/>
      <c r="P25" s="338"/>
      <c r="Q25" s="338"/>
      <c r="R25" s="338"/>
      <c r="S25" s="338"/>
      <c r="T25" s="338"/>
      <c r="U25" s="338"/>
      <c r="V25" s="338"/>
      <c r="W25" s="53"/>
      <c r="X25" s="54"/>
    </row>
    <row r="26" spans="1:24" s="61" customFormat="1" ht="13.95" customHeight="1">
      <c r="W26" s="53"/>
    </row>
    <row r="27" spans="1:24" ht="64.5" customHeight="1">
      <c r="A27" s="390" t="s">
        <v>99</v>
      </c>
      <c r="B27" s="389"/>
      <c r="C27" s="388" t="s">
        <v>185</v>
      </c>
      <c r="D27" s="388" t="s">
        <v>186</v>
      </c>
      <c r="E27" s="388" t="s">
        <v>192</v>
      </c>
      <c r="F27" s="388" t="s">
        <v>187</v>
      </c>
      <c r="G27" s="388" t="s">
        <v>190</v>
      </c>
      <c r="H27" s="388"/>
      <c r="I27" s="388" t="s">
        <v>188</v>
      </c>
      <c r="J27" s="388" t="s">
        <v>189</v>
      </c>
      <c r="K27" s="388" t="s">
        <v>193</v>
      </c>
      <c r="L27" s="388" t="s">
        <v>191</v>
      </c>
      <c r="M27" s="388" t="s">
        <v>194</v>
      </c>
      <c r="N27" s="388" t="s">
        <v>159</v>
      </c>
      <c r="O27" s="388" t="s">
        <v>160</v>
      </c>
      <c r="P27" s="388" t="s">
        <v>161</v>
      </c>
      <c r="Q27" s="388" t="s">
        <v>162</v>
      </c>
      <c r="R27" s="61"/>
      <c r="S27" s="61"/>
      <c r="T27" s="61"/>
      <c r="U27" s="61"/>
      <c r="V27" s="61"/>
    </row>
    <row r="28" spans="1:24" s="58" customFormat="1" ht="15" customHeight="1">
      <c r="A28" s="57">
        <f>A11</f>
        <v>1</v>
      </c>
      <c r="B28" s="336"/>
      <c r="C28" s="337"/>
      <c r="D28" s="337"/>
      <c r="E28" s="337"/>
      <c r="F28" s="337"/>
      <c r="G28" s="337"/>
      <c r="H28" s="337"/>
      <c r="I28" s="337"/>
      <c r="J28" s="337"/>
      <c r="K28" s="337"/>
      <c r="L28" s="337"/>
      <c r="M28" s="366"/>
      <c r="N28" s="339"/>
      <c r="O28" s="339"/>
      <c r="P28" s="339"/>
      <c r="Q28" s="339"/>
      <c r="R28" s="61"/>
      <c r="S28" s="61"/>
      <c r="T28" s="61"/>
      <c r="U28" s="61"/>
      <c r="V28" s="61"/>
    </row>
    <row r="29" spans="1:24" ht="15" customHeight="1">
      <c r="A29" s="57">
        <f t="shared" ref="A29:A41" si="5">A12</f>
        <v>2</v>
      </c>
      <c r="B29" s="336"/>
      <c r="C29" s="337"/>
      <c r="D29" s="337"/>
      <c r="E29" s="337"/>
      <c r="F29" s="337"/>
      <c r="G29" s="337"/>
      <c r="H29" s="337"/>
      <c r="I29" s="337"/>
      <c r="J29" s="337"/>
      <c r="K29" s="337"/>
      <c r="L29" s="337"/>
      <c r="M29" s="362"/>
      <c r="N29" s="339"/>
      <c r="O29" s="339"/>
      <c r="P29" s="339"/>
      <c r="Q29" s="339"/>
      <c r="R29" s="61"/>
      <c r="S29" s="61"/>
      <c r="T29" s="61"/>
      <c r="U29" s="61"/>
      <c r="V29" s="61"/>
    </row>
    <row r="30" spans="1:24" ht="15" customHeight="1">
      <c r="A30" s="57">
        <f t="shared" si="5"/>
        <v>3</v>
      </c>
      <c r="B30" s="336"/>
      <c r="C30" s="337"/>
      <c r="D30" s="337"/>
      <c r="E30" s="337"/>
      <c r="F30" s="337"/>
      <c r="G30" s="337"/>
      <c r="H30" s="337"/>
      <c r="I30" s="337"/>
      <c r="J30" s="337"/>
      <c r="K30" s="337"/>
      <c r="L30" s="337"/>
      <c r="M30" s="362"/>
      <c r="N30" s="339"/>
      <c r="O30" s="339"/>
      <c r="P30" s="339"/>
      <c r="Q30" s="339"/>
      <c r="R30" s="61"/>
      <c r="S30" s="61"/>
      <c r="T30" s="61"/>
      <c r="U30" s="61"/>
      <c r="V30" s="61"/>
    </row>
    <row r="31" spans="1:24" ht="15" customHeight="1">
      <c r="A31" s="57">
        <f t="shared" si="5"/>
        <v>4</v>
      </c>
      <c r="B31" s="336"/>
      <c r="C31" s="337"/>
      <c r="D31" s="337"/>
      <c r="E31" s="337"/>
      <c r="F31" s="337"/>
      <c r="G31" s="337"/>
      <c r="H31" s="337"/>
      <c r="I31" s="337"/>
      <c r="J31" s="337"/>
      <c r="K31" s="337"/>
      <c r="L31" s="337"/>
      <c r="M31" s="362"/>
      <c r="N31" s="339"/>
      <c r="O31" s="339"/>
      <c r="P31" s="339"/>
      <c r="Q31" s="339"/>
      <c r="R31" s="61"/>
      <c r="S31" s="61"/>
      <c r="T31" s="61"/>
      <c r="U31" s="61"/>
      <c r="V31" s="61"/>
    </row>
    <row r="32" spans="1:24" ht="15" customHeight="1">
      <c r="A32" s="57">
        <f t="shared" si="5"/>
        <v>5</v>
      </c>
      <c r="B32" s="336"/>
      <c r="C32" s="337"/>
      <c r="D32" s="337"/>
      <c r="E32" s="337"/>
      <c r="F32" s="337"/>
      <c r="G32" s="337"/>
      <c r="H32" s="337"/>
      <c r="I32" s="337"/>
      <c r="J32" s="337"/>
      <c r="K32" s="337"/>
      <c r="L32" s="337"/>
      <c r="M32" s="362"/>
      <c r="N32" s="339"/>
      <c r="O32" s="339"/>
      <c r="P32" s="339"/>
      <c r="Q32" s="339"/>
      <c r="R32" s="61"/>
      <c r="S32" s="61"/>
      <c r="T32" s="61"/>
      <c r="U32" s="61"/>
      <c r="V32" s="61"/>
    </row>
    <row r="33" spans="1:22" ht="15" customHeight="1">
      <c r="A33" s="57">
        <f t="shared" si="5"/>
        <v>6</v>
      </c>
      <c r="B33" s="336"/>
      <c r="C33" s="337"/>
      <c r="D33" s="337"/>
      <c r="E33" s="337"/>
      <c r="F33" s="337"/>
      <c r="G33" s="337"/>
      <c r="H33" s="337"/>
      <c r="I33" s="337"/>
      <c r="J33" s="337"/>
      <c r="K33" s="337"/>
      <c r="L33" s="337"/>
      <c r="M33" s="362"/>
      <c r="N33" s="339"/>
      <c r="O33" s="339"/>
      <c r="P33" s="339"/>
      <c r="Q33" s="339"/>
      <c r="R33" s="61"/>
      <c r="S33" s="61"/>
      <c r="T33" s="61"/>
      <c r="U33" s="61"/>
      <c r="V33" s="61"/>
    </row>
    <row r="34" spans="1:22" ht="15" customHeight="1">
      <c r="A34" s="57">
        <f t="shared" si="5"/>
        <v>7</v>
      </c>
      <c r="B34" s="336"/>
      <c r="C34" s="337"/>
      <c r="D34" s="337"/>
      <c r="E34" s="337"/>
      <c r="F34" s="337"/>
      <c r="G34" s="337"/>
      <c r="H34" s="337"/>
      <c r="I34" s="337"/>
      <c r="J34" s="337"/>
      <c r="K34" s="337"/>
      <c r="L34" s="337"/>
      <c r="M34" s="362"/>
      <c r="N34" s="339"/>
      <c r="O34" s="339"/>
      <c r="P34" s="339"/>
      <c r="Q34" s="339"/>
      <c r="R34" s="61"/>
      <c r="S34" s="61"/>
      <c r="T34" s="61"/>
      <c r="U34" s="61"/>
      <c r="V34" s="61"/>
    </row>
    <row r="35" spans="1:22" ht="15" customHeight="1">
      <c r="A35" s="57">
        <f t="shared" si="5"/>
        <v>8</v>
      </c>
      <c r="B35" s="336"/>
      <c r="C35" s="337"/>
      <c r="D35" s="337"/>
      <c r="E35" s="337"/>
      <c r="F35" s="337"/>
      <c r="G35" s="337"/>
      <c r="H35" s="337"/>
      <c r="I35" s="337"/>
      <c r="J35" s="337"/>
      <c r="K35" s="337"/>
      <c r="L35" s="337"/>
      <c r="M35" s="362"/>
      <c r="N35" s="339"/>
      <c r="O35" s="339"/>
      <c r="P35" s="339"/>
      <c r="Q35" s="339"/>
      <c r="R35" s="61"/>
      <c r="S35" s="61"/>
      <c r="T35" s="61"/>
      <c r="U35" s="61"/>
      <c r="V35" s="61"/>
    </row>
    <row r="36" spans="1:22" ht="15" customHeight="1">
      <c r="A36" s="57">
        <f t="shared" si="5"/>
        <v>9</v>
      </c>
      <c r="B36" s="336"/>
      <c r="C36" s="337"/>
      <c r="D36" s="337"/>
      <c r="E36" s="337"/>
      <c r="F36" s="337"/>
      <c r="G36" s="337"/>
      <c r="H36" s="337"/>
      <c r="I36" s="337"/>
      <c r="J36" s="337"/>
      <c r="K36" s="337"/>
      <c r="L36" s="337"/>
      <c r="M36" s="362"/>
      <c r="N36" s="339"/>
      <c r="O36" s="339"/>
      <c r="P36" s="339"/>
      <c r="Q36" s="339"/>
      <c r="R36" s="61"/>
      <c r="S36" s="61"/>
      <c r="T36" s="61"/>
      <c r="U36" s="61"/>
      <c r="V36" s="61"/>
    </row>
    <row r="37" spans="1:22" ht="15" customHeight="1">
      <c r="A37" s="57">
        <f t="shared" si="5"/>
        <v>10</v>
      </c>
      <c r="B37" s="336"/>
      <c r="C37" s="337"/>
      <c r="D37" s="337"/>
      <c r="E37" s="337"/>
      <c r="F37" s="337"/>
      <c r="G37" s="337"/>
      <c r="H37" s="337"/>
      <c r="I37" s="337"/>
      <c r="J37" s="337"/>
      <c r="K37" s="337"/>
      <c r="L37" s="337"/>
      <c r="M37" s="362"/>
      <c r="N37" s="339"/>
      <c r="O37" s="339"/>
      <c r="P37" s="339"/>
      <c r="Q37" s="339"/>
      <c r="R37" s="61"/>
      <c r="S37" s="61"/>
      <c r="T37" s="61"/>
      <c r="U37" s="61"/>
      <c r="V37" s="61"/>
    </row>
    <row r="38" spans="1:22" ht="15" customHeight="1">
      <c r="A38" s="57">
        <f t="shared" si="5"/>
        <v>11</v>
      </c>
      <c r="B38" s="336"/>
      <c r="C38" s="337"/>
      <c r="D38" s="337"/>
      <c r="E38" s="337"/>
      <c r="F38" s="337"/>
      <c r="G38" s="337"/>
      <c r="H38" s="337"/>
      <c r="I38" s="337"/>
      <c r="J38" s="337"/>
      <c r="K38" s="337"/>
      <c r="L38" s="337"/>
      <c r="M38" s="362"/>
      <c r="N38" s="339"/>
      <c r="O38" s="339"/>
      <c r="P38" s="339"/>
      <c r="Q38" s="339"/>
      <c r="R38" s="61"/>
      <c r="S38" s="61"/>
      <c r="T38" s="61"/>
      <c r="U38" s="61"/>
      <c r="V38" s="61"/>
    </row>
    <row r="39" spans="1:22" ht="15" customHeight="1">
      <c r="A39" s="57">
        <f t="shared" si="5"/>
        <v>12</v>
      </c>
      <c r="B39" s="336"/>
      <c r="C39" s="337"/>
      <c r="D39" s="337"/>
      <c r="E39" s="337"/>
      <c r="F39" s="337"/>
      <c r="G39" s="337"/>
      <c r="H39" s="337"/>
      <c r="I39" s="337"/>
      <c r="J39" s="337"/>
      <c r="K39" s="337"/>
      <c r="L39" s="337"/>
      <c r="M39" s="362"/>
      <c r="N39" s="339"/>
      <c r="O39" s="339"/>
      <c r="P39" s="339"/>
      <c r="Q39" s="339"/>
      <c r="R39" s="61"/>
      <c r="S39" s="61"/>
      <c r="T39" s="61"/>
      <c r="U39" s="61"/>
      <c r="V39" s="61"/>
    </row>
    <row r="40" spans="1:22" ht="15" customHeight="1">
      <c r="A40" s="57">
        <f t="shared" si="5"/>
        <v>13</v>
      </c>
      <c r="B40" s="336"/>
      <c r="C40" s="337"/>
      <c r="D40" s="337"/>
      <c r="E40" s="337"/>
      <c r="F40" s="337"/>
      <c r="G40" s="337"/>
      <c r="H40" s="337"/>
      <c r="I40" s="337"/>
      <c r="J40" s="337"/>
      <c r="K40" s="337"/>
      <c r="L40" s="337"/>
      <c r="M40" s="362"/>
      <c r="N40" s="339"/>
      <c r="O40" s="339"/>
      <c r="P40" s="339"/>
      <c r="Q40" s="339"/>
      <c r="R40" s="61"/>
      <c r="S40" s="61"/>
      <c r="T40" s="61"/>
      <c r="U40" s="61"/>
      <c r="V40" s="61"/>
    </row>
    <row r="41" spans="1:22" ht="15" customHeight="1">
      <c r="A41" s="57">
        <f t="shared" si="5"/>
        <v>14</v>
      </c>
      <c r="B41" s="336"/>
      <c r="C41" s="337"/>
      <c r="D41" s="337"/>
      <c r="E41" s="337"/>
      <c r="F41" s="337"/>
      <c r="G41" s="337"/>
      <c r="H41" s="337"/>
      <c r="I41" s="337"/>
      <c r="J41" s="337"/>
      <c r="K41" s="337"/>
      <c r="L41" s="337"/>
      <c r="M41" s="362"/>
      <c r="N41" s="339"/>
      <c r="O41" s="339"/>
      <c r="P41" s="339"/>
      <c r="Q41" s="339"/>
      <c r="R41" s="61"/>
      <c r="S41" s="61"/>
      <c r="T41" s="61"/>
      <c r="U41" s="61"/>
      <c r="V41" s="61"/>
    </row>
    <row r="42" spans="1:22" s="60" customFormat="1" ht="15" customHeight="1">
      <c r="A42" s="59" t="s">
        <v>9</v>
      </c>
      <c r="B42" s="338">
        <f t="shared" ref="B42:Q42" si="6">SUM(B28:B41)</f>
        <v>0</v>
      </c>
      <c r="C42" s="338">
        <f t="shared" si="6"/>
        <v>0</v>
      </c>
      <c r="D42" s="338">
        <f>SUM(D28:D41)</f>
        <v>0</v>
      </c>
      <c r="E42" s="338"/>
      <c r="F42" s="338"/>
      <c r="G42" s="338">
        <f t="shared" si="6"/>
        <v>0</v>
      </c>
      <c r="H42" s="338"/>
      <c r="I42" s="338">
        <f t="shared" si="6"/>
        <v>0</v>
      </c>
      <c r="J42" s="338">
        <f t="shared" si="6"/>
        <v>0</v>
      </c>
      <c r="K42" s="338"/>
      <c r="L42" s="338"/>
      <c r="M42" s="338">
        <f>SUM(M29:M41)</f>
        <v>0</v>
      </c>
      <c r="N42" s="340">
        <f t="shared" si="6"/>
        <v>0</v>
      </c>
      <c r="O42" s="340">
        <f t="shared" si="6"/>
        <v>0</v>
      </c>
      <c r="P42" s="340">
        <f t="shared" si="6"/>
        <v>0</v>
      </c>
      <c r="Q42" s="340">
        <f t="shared" si="6"/>
        <v>0</v>
      </c>
      <c r="R42" s="61"/>
      <c r="S42" s="61"/>
      <c r="T42" s="61"/>
      <c r="U42" s="61"/>
      <c r="V42" s="61"/>
    </row>
    <row r="43" spans="1:22" ht="13.95" customHeight="1">
      <c r="R43" s="61"/>
      <c r="S43" s="61"/>
      <c r="T43" s="61"/>
      <c r="U43" s="61"/>
      <c r="V43" s="61"/>
    </row>
  </sheetData>
  <mergeCells count="2">
    <mergeCell ref="C9:H9"/>
    <mergeCell ref="I9:N9"/>
  </mergeCells>
  <printOptions horizontalCentered="1" gridLinesSet="0"/>
  <pageMargins left="0.19685039370078741" right="0.19685039370078741" top="0.59055118110236227" bottom="0.78740157480314965" header="0.39370078740157483" footer="0.19685039370078741"/>
  <pageSetup paperSize="9" scale="57" fitToHeight="0" orientation="landscape" r:id="rId1"/>
  <headerFooter alignWithMargins="0">
    <oddFooter>&amp;L&amp;"Verdana,Standaard"&amp;F-&amp;A
Atir b.v. ©&amp;R&amp;"Verdana,Standaard"printversie &amp;D</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X37"/>
  <sheetViews>
    <sheetView zoomScale="91" zoomScaleNormal="91" workbookViewId="0">
      <selection activeCell="G24" sqref="G24"/>
    </sheetView>
  </sheetViews>
  <sheetFormatPr defaultColWidth="8.6640625" defaultRowHeight="13.2"/>
  <cols>
    <col min="1" max="1" width="40.21875" style="454" customWidth="1"/>
    <col min="2" max="2" width="36.109375" style="454" customWidth="1"/>
    <col min="3" max="3" width="9.44140625" style="454" customWidth="1"/>
    <col min="4" max="4" width="16" style="454" customWidth="1"/>
    <col min="5" max="5" width="14.88671875" style="455" customWidth="1"/>
    <col min="6" max="7" width="13.6640625" style="455" customWidth="1"/>
    <col min="8" max="8" width="19.6640625" style="455" customWidth="1"/>
    <col min="9" max="9" width="16.5546875" style="455" customWidth="1"/>
    <col min="10" max="13" width="13.6640625" style="455" customWidth="1"/>
    <col min="14" max="14" width="2.21875" style="455" customWidth="1"/>
    <col min="15" max="15" width="15.5546875" style="455" customWidth="1"/>
    <col min="16" max="16" width="1.5546875" style="455" customWidth="1"/>
    <col min="17" max="23" width="13.33203125" style="455" customWidth="1"/>
    <col min="24" max="16384" width="8.6640625" style="454"/>
  </cols>
  <sheetData>
    <row r="1" spans="1:24" ht="19.8" customHeight="1">
      <c r="A1" s="466" t="s">
        <v>24</v>
      </c>
      <c r="E1" s="454"/>
      <c r="F1" s="454"/>
      <c r="G1" s="515"/>
    </row>
    <row r="2" spans="1:24">
      <c r="E2" s="454"/>
      <c r="F2" s="454"/>
      <c r="G2" s="515"/>
      <c r="L2" s="513"/>
    </row>
    <row r="3" spans="1:24" ht="15">
      <c r="A3" s="456" t="s">
        <v>27</v>
      </c>
      <c r="B3" s="457" t="s">
        <v>781</v>
      </c>
      <c r="F3" s="518"/>
      <c r="G3" s="516"/>
      <c r="H3" s="512"/>
      <c r="I3" s="458"/>
      <c r="J3" s="458"/>
      <c r="K3" s="458"/>
      <c r="L3" s="512"/>
      <c r="M3" s="458"/>
      <c r="N3" s="458"/>
      <c r="O3" s="458"/>
      <c r="P3" s="458"/>
      <c r="Q3" s="458"/>
      <c r="R3" s="458"/>
      <c r="S3" s="458"/>
      <c r="T3" s="458"/>
      <c r="U3" s="458"/>
      <c r="V3" s="458"/>
      <c r="W3" s="458"/>
    </row>
    <row r="4" spans="1:24" ht="15">
      <c r="A4" s="456" t="s">
        <v>13</v>
      </c>
      <c r="B4" s="457" t="str">
        <f ca="1">MID(CELL("bestandsnaam",$D$9),SEARCH("]",CELL("bestandsnaam",$D$9),1)+1,256)</f>
        <v>1- kosten per locatie</v>
      </c>
      <c r="C4" s="457"/>
      <c r="F4" s="518"/>
      <c r="G4" s="516"/>
      <c r="H4" s="512"/>
      <c r="I4" s="458"/>
      <c r="J4" s="458"/>
      <c r="K4" s="458"/>
      <c r="L4" s="514"/>
      <c r="M4" s="458"/>
      <c r="N4" s="458"/>
      <c r="O4" s="458"/>
      <c r="P4" s="458"/>
      <c r="Q4" s="458"/>
      <c r="R4" s="458"/>
      <c r="S4" s="458"/>
      <c r="T4" s="458"/>
      <c r="U4" s="458"/>
      <c r="V4" s="458"/>
      <c r="W4" s="458"/>
    </row>
    <row r="5" spans="1:24" ht="15">
      <c r="A5" s="456" t="s">
        <v>222</v>
      </c>
      <c r="B5" s="457" t="s">
        <v>780</v>
      </c>
      <c r="C5" s="457"/>
      <c r="F5" s="518"/>
      <c r="G5" s="516"/>
      <c r="H5" s="512"/>
      <c r="I5" s="458"/>
      <c r="J5" s="458"/>
      <c r="K5" s="458"/>
      <c r="L5" s="514"/>
      <c r="M5" s="458"/>
      <c r="N5" s="458"/>
      <c r="O5" s="458"/>
      <c r="P5" s="458"/>
      <c r="Q5" s="458"/>
      <c r="R5" s="458"/>
      <c r="S5" s="458"/>
      <c r="T5" s="458"/>
      <c r="U5" s="458"/>
      <c r="V5" s="458"/>
      <c r="W5" s="458"/>
    </row>
    <row r="6" spans="1:24" ht="15">
      <c r="A6" s="456" t="s">
        <v>176</v>
      </c>
      <c r="B6" s="510"/>
      <c r="C6" s="457"/>
      <c r="F6" s="519"/>
      <c r="G6" s="516"/>
      <c r="H6" s="512"/>
      <c r="I6" s="458"/>
      <c r="J6" s="458"/>
      <c r="K6" s="458"/>
      <c r="L6" s="458"/>
      <c r="M6" s="458"/>
      <c r="N6" s="458"/>
      <c r="O6" s="458"/>
      <c r="P6" s="458"/>
      <c r="Q6" s="458"/>
      <c r="R6" s="458"/>
      <c r="S6" s="458"/>
      <c r="T6" s="458"/>
      <c r="U6" s="458"/>
      <c r="V6" s="458"/>
      <c r="W6" s="458"/>
    </row>
    <row r="7" spans="1:24" ht="15">
      <c r="A7" s="456" t="s">
        <v>10</v>
      </c>
      <c r="B7" s="507" t="s">
        <v>782</v>
      </c>
      <c r="C7" s="457"/>
      <c r="E7" s="458"/>
      <c r="F7" s="458"/>
      <c r="G7" s="458"/>
      <c r="H7" s="458"/>
      <c r="I7" s="458"/>
      <c r="J7" s="458"/>
      <c r="K7" s="458"/>
      <c r="L7" s="458"/>
      <c r="M7" s="458"/>
      <c r="N7" s="458"/>
      <c r="O7" s="458"/>
      <c r="P7" s="458"/>
      <c r="Q7" s="458"/>
      <c r="R7" s="458"/>
      <c r="S7" s="458"/>
      <c r="T7" s="458"/>
      <c r="U7" s="458"/>
      <c r="V7" s="458"/>
      <c r="W7" s="458"/>
    </row>
    <row r="8" spans="1:24" ht="15">
      <c r="C8" s="457"/>
      <c r="Q8" s="458"/>
      <c r="R8" s="458"/>
      <c r="S8" s="458"/>
      <c r="T8" s="458"/>
      <c r="U8" s="458"/>
      <c r="V8" s="458"/>
      <c r="W8" s="458"/>
    </row>
    <row r="9" spans="1:24" ht="13.2" customHeight="1">
      <c r="A9" s="459"/>
      <c r="B9" s="459"/>
      <c r="C9" s="459"/>
      <c r="D9" s="459"/>
      <c r="E9" s="574" t="s">
        <v>204</v>
      </c>
      <c r="F9" s="575"/>
      <c r="G9" s="576"/>
      <c r="I9" s="458"/>
      <c r="J9" s="458"/>
      <c r="K9" s="458"/>
      <c r="L9" s="458"/>
      <c r="M9" s="458"/>
      <c r="N9" s="458"/>
      <c r="O9" s="458"/>
      <c r="P9" s="458"/>
      <c r="Q9" s="458"/>
      <c r="R9" s="458"/>
      <c r="S9" s="454"/>
      <c r="T9" s="454"/>
      <c r="U9" s="454"/>
      <c r="V9" s="454"/>
      <c r="W9" s="454"/>
    </row>
    <row r="10" spans="1:24" ht="50.4">
      <c r="A10" s="391" t="s">
        <v>99</v>
      </c>
      <c r="B10" s="473" t="s">
        <v>102</v>
      </c>
      <c r="C10" s="473" t="s">
        <v>226</v>
      </c>
      <c r="D10" s="391" t="s">
        <v>157</v>
      </c>
      <c r="E10" s="391" t="s">
        <v>698</v>
      </c>
      <c r="F10" s="391" t="s">
        <v>697</v>
      </c>
      <c r="G10" s="391" t="s">
        <v>184</v>
      </c>
      <c r="H10" s="391" t="s">
        <v>158</v>
      </c>
      <c r="I10" s="391" t="s">
        <v>185</v>
      </c>
      <c r="J10" s="391" t="s">
        <v>186</v>
      </c>
      <c r="K10" s="391" t="s">
        <v>190</v>
      </c>
      <c r="L10" s="473" t="s">
        <v>711</v>
      </c>
      <c r="M10" s="473" t="s">
        <v>710</v>
      </c>
      <c r="N10" s="460"/>
      <c r="O10" s="391" t="s">
        <v>161</v>
      </c>
      <c r="Q10" s="458"/>
      <c r="R10" s="454"/>
      <c r="S10" s="454"/>
      <c r="T10" s="454"/>
      <c r="U10" s="454"/>
      <c r="V10" s="454"/>
      <c r="W10" s="454"/>
    </row>
    <row r="11" spans="1:24" s="462" customFormat="1">
      <c r="A11" s="361" t="s">
        <v>712</v>
      </c>
      <c r="B11" s="461" t="s">
        <v>713</v>
      </c>
      <c r="C11" s="485">
        <v>2</v>
      </c>
      <c r="D11" s="336">
        <f>SUMIF(gebouw,'1- kosten per locatie'!A11,'3-Basis ruimtestaat'!J:J)</f>
        <v>1295.8520512820514</v>
      </c>
      <c r="E11" s="474" t="e">
        <f>SUMIF(gebouw,'1- kosten per locatie'!A11,'3-Basis ruimtestaat'!O:O)</f>
        <v>#DIV/0!</v>
      </c>
      <c r="F11" s="337">
        <f>SUMIF(gebouw,'1- kosten per locatie'!A20,'3-Basis ruimtestaat'!P:P)</f>
        <v>0</v>
      </c>
      <c r="G11" s="465">
        <v>0</v>
      </c>
      <c r="H11" s="337" t="e">
        <f t="shared" ref="H11:H23" si="0">(E11+F11)*G11</f>
        <v>#DIV/0!</v>
      </c>
      <c r="I11" s="337" t="e">
        <f>E11*'5-Opbouw uurtarief productie'!$E$47</f>
        <v>#DIV/0!</v>
      </c>
      <c r="J11" s="337" t="e">
        <f>F11*'5-Opbouw uurtarief productie'!$E$47</f>
        <v>#DIV/0!</v>
      </c>
      <c r="K11" s="339" t="e">
        <f>H11*'6-Opbouw uurtarief toezicht'!$E$47</f>
        <v>#DIV/0!</v>
      </c>
      <c r="L11" s="486">
        <f>SUMIF('7-Additionele werkzaamheden'!A:A,'1- kosten per locatie'!A11,'7-Additionele werkzaamheden'!I:I)</f>
        <v>0</v>
      </c>
      <c r="M11" s="486">
        <f>SUMIF('8-Glasbewassing'!A:A,'1- kosten per locatie'!A11,'8-Glasbewassing'!K:K)</f>
        <v>0</v>
      </c>
      <c r="N11" s="455"/>
      <c r="O11" s="339" t="e">
        <f t="shared" ref="O11:O23" si="1">SUM(I11:M11)</f>
        <v>#DIV/0!</v>
      </c>
      <c r="P11" s="458"/>
      <c r="Q11" s="458"/>
      <c r="R11" s="454"/>
      <c r="S11" s="454"/>
      <c r="T11" s="454"/>
      <c r="U11" s="454"/>
      <c r="V11" s="454"/>
      <c r="W11" s="454"/>
    </row>
    <row r="12" spans="1:24">
      <c r="A12" s="361" t="s">
        <v>227</v>
      </c>
      <c r="B12" s="461" t="s">
        <v>228</v>
      </c>
      <c r="C12" s="485">
        <v>2</v>
      </c>
      <c r="D12" s="336">
        <f>SUMIF(gebouw,'1- kosten per locatie'!A12,'3-Basis ruimtestaat'!J:J)</f>
        <v>7356.66</v>
      </c>
      <c r="E12" s="474" t="e">
        <f>SUMIF(gebouw,'1- kosten per locatie'!A12,'3-Basis ruimtestaat'!O:O)</f>
        <v>#DIV/0!</v>
      </c>
      <c r="F12" s="337">
        <f>SUMIF(gebouw,'1- kosten per locatie'!A21,'3-Basis ruimtestaat'!P:P)</f>
        <v>0</v>
      </c>
      <c r="G12" s="465">
        <v>0</v>
      </c>
      <c r="H12" s="337" t="e">
        <f>(E12+F12)*G12</f>
        <v>#DIV/0!</v>
      </c>
      <c r="I12" s="337" t="e">
        <f>E12*'5-Opbouw uurtarief productie'!$E$47</f>
        <v>#DIV/0!</v>
      </c>
      <c r="J12" s="337" t="e">
        <f>F12*'5-Opbouw uurtarief productie'!$E$47</f>
        <v>#DIV/0!</v>
      </c>
      <c r="K12" s="339" t="e">
        <f>H12*'6-Opbouw uurtarief toezicht'!$E$47</f>
        <v>#DIV/0!</v>
      </c>
      <c r="L12" s="486">
        <f>SUMIF('7-Additionele werkzaamheden'!A:A,'1- kosten per locatie'!A12,'7-Additionele werkzaamheden'!I:I)</f>
        <v>0</v>
      </c>
      <c r="M12" s="486">
        <f>SUMIF('8-Glasbewassing'!A:A,'1- kosten per locatie'!A12,'8-Glasbewassing'!K:K)</f>
        <v>0</v>
      </c>
      <c r="O12" s="339" t="e">
        <f t="shared" ref="O12:O20" si="2">SUM(I12:M12)</f>
        <v>#DIV/0!</v>
      </c>
      <c r="P12" s="458"/>
      <c r="Q12" s="458"/>
      <c r="R12" s="454"/>
      <c r="S12" s="454"/>
      <c r="T12" s="454"/>
      <c r="U12" s="454"/>
      <c r="V12" s="454"/>
      <c r="W12" s="454"/>
    </row>
    <row r="13" spans="1:24">
      <c r="A13" s="361" t="s">
        <v>424</v>
      </c>
      <c r="B13" s="461" t="s">
        <v>425</v>
      </c>
      <c r="C13" s="485">
        <v>2</v>
      </c>
      <c r="D13" s="336">
        <f>SUMIF(gebouw,'1- kosten per locatie'!A13,'3-Basis ruimtestaat'!J:J)</f>
        <v>6915.8230000000003</v>
      </c>
      <c r="E13" s="474" t="e">
        <f>SUMIF(gebouw,'1- kosten per locatie'!A13,'3-Basis ruimtestaat'!O:O)</f>
        <v>#DIV/0!</v>
      </c>
      <c r="F13" s="337">
        <f>SUMIF(gebouw,'1- kosten per locatie'!A12,'3-Basis ruimtestaat'!P:P)</f>
        <v>0</v>
      </c>
      <c r="G13" s="465">
        <v>0</v>
      </c>
      <c r="H13" s="337" t="e">
        <f>(E13+F13)*G13</f>
        <v>#DIV/0!</v>
      </c>
      <c r="I13" s="337" t="e">
        <f>E13*'5-Opbouw uurtarief productie'!$E$47</f>
        <v>#DIV/0!</v>
      </c>
      <c r="J13" s="337" t="e">
        <f>F13*'5-Opbouw uurtarief productie'!$E$47</f>
        <v>#DIV/0!</v>
      </c>
      <c r="K13" s="339" t="e">
        <f>H13*'6-Opbouw uurtarief toezicht'!$E$47</f>
        <v>#DIV/0!</v>
      </c>
      <c r="L13" s="486">
        <f>SUMIF('7-Additionele werkzaamheden'!A:A,'1- kosten per locatie'!A13,'7-Additionele werkzaamheden'!I:I)</f>
        <v>0</v>
      </c>
      <c r="M13" s="517">
        <f>SUMIF('8-Glasbewassing'!A:A,'1- kosten per locatie'!A13,'8-Glasbewassing'!K:K)</f>
        <v>0</v>
      </c>
      <c r="O13" s="339" t="e">
        <f t="shared" si="2"/>
        <v>#DIV/0!</v>
      </c>
      <c r="P13" s="458"/>
      <c r="Q13" s="458"/>
      <c r="R13" s="454"/>
      <c r="S13" s="454"/>
      <c r="T13" s="454"/>
      <c r="U13" s="454"/>
      <c r="V13" s="454"/>
      <c r="W13" s="454"/>
    </row>
    <row r="14" spans="1:24">
      <c r="A14" s="461" t="s">
        <v>796</v>
      </c>
      <c r="B14" s="461" t="s">
        <v>850</v>
      </c>
      <c r="C14" s="489">
        <v>2</v>
      </c>
      <c r="D14" s="336">
        <f>SUMIF(gebouw,'1- kosten per locatie'!A14,'3-Basis ruimtestaat'!J:J)</f>
        <v>6378.2699999999995</v>
      </c>
      <c r="E14" s="474" t="e">
        <f>SUMIF(gebouw,'1- kosten per locatie'!A14,'3-Basis ruimtestaat'!O:O)</f>
        <v>#DIV/0!</v>
      </c>
      <c r="F14" s="337">
        <f>SUMIF(gebouw,'1- kosten per locatie'!#REF!,'3-Basis ruimtestaat'!P:P)</f>
        <v>0</v>
      </c>
      <c r="G14" s="465">
        <v>0</v>
      </c>
      <c r="H14" s="337" t="e">
        <f>(E14+F14)*G14</f>
        <v>#DIV/0!</v>
      </c>
      <c r="I14" s="337" t="e">
        <f>E14*'5-Opbouw uurtarief productie'!$E$47</f>
        <v>#DIV/0!</v>
      </c>
      <c r="J14" s="337" t="e">
        <f>F14*'5-Opbouw uurtarief productie'!$E$47</f>
        <v>#DIV/0!</v>
      </c>
      <c r="K14" s="339" t="e">
        <f>H14*'6-Opbouw uurtarief toezicht'!$E$47</f>
        <v>#DIV/0!</v>
      </c>
      <c r="L14" s="486">
        <f>SUMIF('7-Additionele werkzaamheden'!A:A,'1- kosten per locatie'!A14,'7-Additionele werkzaamheden'!I:I)</f>
        <v>0</v>
      </c>
      <c r="M14" s="486">
        <f>SUMIF('8-Glasbewassing'!A:A,'1- kosten per locatie'!A14,'8-Glasbewassing'!K:K)</f>
        <v>0</v>
      </c>
      <c r="O14" s="339" t="e">
        <f t="shared" si="2"/>
        <v>#DIV/0!</v>
      </c>
      <c r="P14" s="458"/>
      <c r="Q14" s="458"/>
      <c r="R14" s="454"/>
      <c r="S14" s="454"/>
      <c r="T14" s="454"/>
      <c r="U14" s="454"/>
      <c r="V14" s="454"/>
      <c r="W14" s="454"/>
    </row>
    <row r="15" spans="1:24" s="487" customFormat="1">
      <c r="A15" s="461" t="s">
        <v>800</v>
      </c>
      <c r="B15" s="99" t="s">
        <v>750</v>
      </c>
      <c r="C15" s="485">
        <v>2</v>
      </c>
      <c r="D15" s="336">
        <f>SUMIF(gebouw,'1- kosten per locatie'!A15,'3-Basis ruimtestaat'!J:J)</f>
        <v>9251.4300000000039</v>
      </c>
      <c r="E15" s="474" t="e">
        <f>SUMIF(gebouw,'1- kosten per locatie'!A15,'3-Basis ruimtestaat'!O:O)</f>
        <v>#DIV/0!</v>
      </c>
      <c r="F15" s="337">
        <f>SUMIF(gebouw,'1- kosten per locatie'!A20,'3-Basis ruimtestaat'!P:P)</f>
        <v>0</v>
      </c>
      <c r="G15" s="465">
        <v>0</v>
      </c>
      <c r="H15" s="337" t="e">
        <f t="shared" ref="H15" si="3">(E15+F15)*G15</f>
        <v>#DIV/0!</v>
      </c>
      <c r="I15" s="337" t="e">
        <f>E15*'5-Opbouw uurtarief productie'!$E$47</f>
        <v>#DIV/0!</v>
      </c>
      <c r="J15" s="337" t="e">
        <f>F15*'5-Opbouw uurtarief productie'!$E$47</f>
        <v>#DIV/0!</v>
      </c>
      <c r="K15" s="339" t="e">
        <f>H15*'6-Opbouw uurtarief toezicht'!$E$47</f>
        <v>#DIV/0!</v>
      </c>
      <c r="L15" s="486">
        <f>SUMIF('7-Additionele werkzaamheden'!A:A,'1- kosten per locatie'!A15,'7-Additionele werkzaamheden'!I:I)</f>
        <v>0</v>
      </c>
      <c r="M15" s="486">
        <f>SUMIF('8-Glasbewassing'!A:A,'1- kosten per locatie'!A15,'8-Glasbewassing'!K:K)</f>
        <v>0</v>
      </c>
      <c r="N15" s="455"/>
      <c r="O15" s="339" t="e">
        <f t="shared" si="2"/>
        <v>#DIV/0!</v>
      </c>
      <c r="P15" s="458"/>
      <c r="Q15" s="458"/>
      <c r="R15" s="454"/>
      <c r="S15" s="454"/>
      <c r="T15" s="454"/>
      <c r="U15" s="454"/>
      <c r="V15" s="454"/>
      <c r="W15" s="454"/>
      <c r="X15" s="454"/>
    </row>
    <row r="16" spans="1:24">
      <c r="A16" s="361" t="s">
        <v>768</v>
      </c>
      <c r="B16" s="472" t="s">
        <v>714</v>
      </c>
      <c r="C16" s="485">
        <v>2</v>
      </c>
      <c r="D16" s="336">
        <f>SUMIF(gebouw,'1- kosten per locatie'!A16,'3-Basis ruimtestaat'!J:J)</f>
        <v>3672.73</v>
      </c>
      <c r="E16" s="474" t="e">
        <f>SUMIF(gebouw,'1- kosten per locatie'!A16,'3-Basis ruimtestaat'!O:O)</f>
        <v>#DIV/0!</v>
      </c>
      <c r="F16" s="337">
        <f>SUMIF(gebouw,'1- kosten per locatie'!A18,'3-Basis ruimtestaat'!P:P)</f>
        <v>0</v>
      </c>
      <c r="G16" s="465">
        <v>0</v>
      </c>
      <c r="H16" s="337" t="e">
        <f>(E16+F16)*G16</f>
        <v>#DIV/0!</v>
      </c>
      <c r="I16" s="337" t="e">
        <f>E16*'5-Opbouw uurtarief productie'!$E$47</f>
        <v>#DIV/0!</v>
      </c>
      <c r="J16" s="337" t="e">
        <f>F16*'5-Opbouw uurtarief productie'!$E$47</f>
        <v>#DIV/0!</v>
      </c>
      <c r="K16" s="339" t="e">
        <f>H16*'6-Opbouw uurtarief toezicht'!$E$47</f>
        <v>#DIV/0!</v>
      </c>
      <c r="L16" s="486">
        <f>SUMIF('7-Additionele werkzaamheden'!A:A,'1- kosten per locatie'!A16,'7-Additionele werkzaamheden'!I:I)</f>
        <v>0</v>
      </c>
      <c r="M16" s="486">
        <f>SUMIF('8-Glasbewassing'!A:A,'1- kosten per locatie'!A16,'8-Glasbewassing'!K:K)</f>
        <v>0</v>
      </c>
      <c r="O16" s="339" t="e">
        <f t="shared" si="2"/>
        <v>#DIV/0!</v>
      </c>
      <c r="P16" s="458"/>
      <c r="Q16" s="458"/>
      <c r="R16" s="454"/>
      <c r="S16" s="454"/>
      <c r="T16" s="454"/>
      <c r="U16" s="454"/>
      <c r="V16" s="454"/>
      <c r="W16" s="454"/>
    </row>
    <row r="17" spans="1:23">
      <c r="A17" s="361" t="s">
        <v>707</v>
      </c>
      <c r="B17" s="472" t="s">
        <v>715</v>
      </c>
      <c r="C17" s="485">
        <v>2</v>
      </c>
      <c r="D17" s="336">
        <f>SUMIF(gebouw,'1- kosten per locatie'!A17,'3-Basis ruimtestaat'!J:J)</f>
        <v>2953.3</v>
      </c>
      <c r="E17" s="474" t="e">
        <f>SUMIF(gebouw,'1- kosten per locatie'!A17,'3-Basis ruimtestaat'!O:O)</f>
        <v>#DIV/0!</v>
      </c>
      <c r="F17" s="337">
        <f>SUMIF(gebouw,'1- kosten per locatie'!A19,'3-Basis ruimtestaat'!P:P)</f>
        <v>0</v>
      </c>
      <c r="G17" s="465">
        <v>0</v>
      </c>
      <c r="H17" s="337" t="e">
        <f>(E17+F17)*G17</f>
        <v>#DIV/0!</v>
      </c>
      <c r="I17" s="337" t="e">
        <f>E17*'5-Opbouw uurtarief productie'!$E$47</f>
        <v>#DIV/0!</v>
      </c>
      <c r="J17" s="337" t="e">
        <f>F17*'5-Opbouw uurtarief productie'!$E$47</f>
        <v>#DIV/0!</v>
      </c>
      <c r="K17" s="339" t="e">
        <f>H17*'6-Opbouw uurtarief toezicht'!$E$47</f>
        <v>#DIV/0!</v>
      </c>
      <c r="L17" s="486">
        <f>SUMIF('7-Additionele werkzaamheden'!A:A,'1- kosten per locatie'!A17,'7-Additionele werkzaamheden'!I:I)</f>
        <v>0</v>
      </c>
      <c r="M17" s="486">
        <f>SUMIF('8-Glasbewassing'!A:A,'1- kosten per locatie'!A17,'8-Glasbewassing'!K:K)</f>
        <v>0</v>
      </c>
      <c r="O17" s="339" t="e">
        <f t="shared" si="2"/>
        <v>#DIV/0!</v>
      </c>
      <c r="P17" s="458"/>
      <c r="Q17" s="458"/>
      <c r="R17" s="454"/>
      <c r="S17" s="454"/>
      <c r="T17" s="454"/>
      <c r="U17" s="454"/>
      <c r="V17" s="454"/>
      <c r="W17" s="454"/>
    </row>
    <row r="18" spans="1:23">
      <c r="A18" s="461" t="s">
        <v>736</v>
      </c>
      <c r="B18" s="472" t="s">
        <v>716</v>
      </c>
      <c r="C18" s="485">
        <v>2</v>
      </c>
      <c r="D18" s="336">
        <f>SUMIF(gebouw,'1- kosten per locatie'!A18,'3-Basis ruimtestaat'!J:J)</f>
        <v>2945.6000000000004</v>
      </c>
      <c r="E18" s="474" t="e">
        <f>SUMIF(gebouw,'1- kosten per locatie'!A18,'3-Basis ruimtestaat'!O:O)</f>
        <v>#DIV/0!</v>
      </c>
      <c r="F18" s="337">
        <f>SUMIF(gebouw,'1- kosten per locatie'!A20,'3-Basis ruimtestaat'!P:P)</f>
        <v>0</v>
      </c>
      <c r="G18" s="465">
        <v>0</v>
      </c>
      <c r="H18" s="337" t="e">
        <f>(E18+F18)*G18</f>
        <v>#DIV/0!</v>
      </c>
      <c r="I18" s="337" t="e">
        <f>E18*'5-Opbouw uurtarief productie'!$E$47</f>
        <v>#DIV/0!</v>
      </c>
      <c r="J18" s="337" t="e">
        <f>F18*'5-Opbouw uurtarief productie'!$E$47</f>
        <v>#DIV/0!</v>
      </c>
      <c r="K18" s="339" t="e">
        <f>H18*'6-Opbouw uurtarief toezicht'!$E$47</f>
        <v>#DIV/0!</v>
      </c>
      <c r="L18" s="486">
        <f>SUMIF('7-Additionele werkzaamheden'!A:A,'1- kosten per locatie'!A18,'7-Additionele werkzaamheden'!I:I)</f>
        <v>0</v>
      </c>
      <c r="M18" s="486">
        <f>SUMIF('8-Glasbewassing'!A:A,'1- kosten per locatie'!A18,'8-Glasbewassing'!K:K)</f>
        <v>0</v>
      </c>
      <c r="O18" s="339" t="e">
        <f t="shared" si="2"/>
        <v>#DIV/0!</v>
      </c>
      <c r="P18" s="458"/>
      <c r="Q18" s="458"/>
      <c r="R18" s="454"/>
      <c r="S18" s="454"/>
      <c r="T18" s="454"/>
      <c r="U18" s="454"/>
      <c r="V18" s="454"/>
      <c r="W18" s="454"/>
    </row>
    <row r="19" spans="1:23">
      <c r="A19" s="361" t="s">
        <v>797</v>
      </c>
      <c r="B19" s="461" t="s">
        <v>622</v>
      </c>
      <c r="C19" s="485">
        <v>2</v>
      </c>
      <c r="D19" s="336">
        <f>SUMIF(gebouw,'1- kosten per locatie'!A19,'3-Basis ruimtestaat'!J:J)</f>
        <v>2885.7300000000005</v>
      </c>
      <c r="E19" s="474" t="e">
        <f>SUMIF(gebouw,'1- kosten per locatie'!A19,'3-Basis ruimtestaat'!O:O)</f>
        <v>#DIV/0!</v>
      </c>
      <c r="F19" s="337">
        <f>SUMIF(gebouw,'1- kosten per locatie'!A21,'3-Basis ruimtestaat'!P:P)</f>
        <v>0</v>
      </c>
      <c r="G19" s="465">
        <v>0</v>
      </c>
      <c r="H19" s="337" t="e">
        <f>(E19+F19)*G19</f>
        <v>#DIV/0!</v>
      </c>
      <c r="I19" s="337" t="e">
        <f>E19*'5-Opbouw uurtarief productie'!$E$47</f>
        <v>#DIV/0!</v>
      </c>
      <c r="J19" s="337" t="e">
        <f>F19*'5-Opbouw uurtarief productie'!$E$47</f>
        <v>#DIV/0!</v>
      </c>
      <c r="K19" s="339" t="e">
        <f>H19*'6-Opbouw uurtarief toezicht'!$E$47</f>
        <v>#DIV/0!</v>
      </c>
      <c r="L19" s="486">
        <f>SUMIF('7-Additionele werkzaamheden'!A:A,'1- kosten per locatie'!A19,'7-Additionele werkzaamheden'!I:I)</f>
        <v>0</v>
      </c>
      <c r="M19" s="486">
        <f>SUMIF('8-Glasbewassing'!A:A,'1- kosten per locatie'!A19,'8-Glasbewassing'!K:K)</f>
        <v>0</v>
      </c>
      <c r="O19" s="339" t="e">
        <f t="shared" si="2"/>
        <v>#DIV/0!</v>
      </c>
      <c r="P19" s="458"/>
      <c r="Q19" s="458"/>
      <c r="R19" s="454"/>
      <c r="S19" s="454"/>
      <c r="T19" s="454"/>
      <c r="U19" s="454"/>
      <c r="V19" s="454"/>
      <c r="W19" s="454"/>
    </row>
    <row r="20" spans="1:23">
      <c r="A20" s="361" t="s">
        <v>633</v>
      </c>
      <c r="B20" s="472" t="s">
        <v>634</v>
      </c>
      <c r="C20" s="485">
        <v>2</v>
      </c>
      <c r="D20" s="336">
        <f>SUMIF(gebouw,'1- kosten per locatie'!A20,'3-Basis ruimtestaat'!J:J)</f>
        <v>2333.9499999999998</v>
      </c>
      <c r="E20" s="474" t="e">
        <f>SUMIF(gebouw,'1- kosten per locatie'!A20,'3-Basis ruimtestaat'!O:O)</f>
        <v>#DIV/0!</v>
      </c>
      <c r="F20" s="337">
        <f>SUMIF(gebouw,'1- kosten per locatie'!A22,'3-Basis ruimtestaat'!P:P)</f>
        <v>0</v>
      </c>
      <c r="G20" s="465">
        <v>0</v>
      </c>
      <c r="H20" s="337" t="e">
        <f>(E20+F20)*G20</f>
        <v>#DIV/0!</v>
      </c>
      <c r="I20" s="337" t="e">
        <f>E20*'5-Opbouw uurtarief productie'!$E$47</f>
        <v>#DIV/0!</v>
      </c>
      <c r="J20" s="337" t="e">
        <f>F20*'5-Opbouw uurtarief productie'!$E$47</f>
        <v>#DIV/0!</v>
      </c>
      <c r="K20" s="339" t="e">
        <f>H20*'6-Opbouw uurtarief toezicht'!$E$47</f>
        <v>#DIV/0!</v>
      </c>
      <c r="L20" s="486">
        <f>SUMIF('7-Additionele werkzaamheden'!A:A,'1- kosten per locatie'!A20,'7-Additionele werkzaamheden'!I:I)</f>
        <v>0</v>
      </c>
      <c r="M20" s="486">
        <f>SUMIF('8-Glasbewassing'!A:A,'1- kosten per locatie'!A20,'8-Glasbewassing'!K:K)</f>
        <v>0</v>
      </c>
      <c r="O20" s="339" t="e">
        <f t="shared" si="2"/>
        <v>#DIV/0!</v>
      </c>
      <c r="P20" s="458"/>
      <c r="Q20" s="458"/>
      <c r="R20" s="454"/>
      <c r="S20" s="454"/>
      <c r="T20" s="454"/>
      <c r="U20" s="454"/>
      <c r="V20" s="454"/>
      <c r="W20" s="454"/>
    </row>
    <row r="21" spans="1:23">
      <c r="A21" s="361" t="s">
        <v>756</v>
      </c>
      <c r="B21" s="461" t="s">
        <v>671</v>
      </c>
      <c r="C21" s="485">
        <v>2</v>
      </c>
      <c r="D21" s="336">
        <f>SUMIF(gebouw,'1- kosten per locatie'!A21,'3-Basis ruimtestaat'!J:J)</f>
        <v>3825.0600000000004</v>
      </c>
      <c r="E21" s="474" t="e">
        <f>SUMIF(gebouw,'1- kosten per locatie'!A21,'3-Basis ruimtestaat'!O:O)</f>
        <v>#DIV/0!</v>
      </c>
      <c r="F21" s="337">
        <f>SUMIF(gebouw,'1- kosten per locatie'!A23,'3-Basis ruimtestaat'!P:P)</f>
        <v>0</v>
      </c>
      <c r="G21" s="465">
        <v>0</v>
      </c>
      <c r="H21" s="337" t="e">
        <f t="shared" si="0"/>
        <v>#DIV/0!</v>
      </c>
      <c r="I21" s="337" t="e">
        <f>E21*'5-Opbouw uurtarief productie'!$E$47</f>
        <v>#DIV/0!</v>
      </c>
      <c r="J21" s="337" t="e">
        <f>F21*'5-Opbouw uurtarief productie'!$E$47</f>
        <v>#DIV/0!</v>
      </c>
      <c r="K21" s="339" t="e">
        <f>H21*'6-Opbouw uurtarief toezicht'!$E$47</f>
        <v>#DIV/0!</v>
      </c>
      <c r="L21" s="486">
        <f>SUMIF('7-Additionele werkzaamheden'!A:A,'1- kosten per locatie'!A21,'7-Additionele werkzaamheden'!I:I)</f>
        <v>0</v>
      </c>
      <c r="M21" s="520">
        <f>SUMIF('8-Glasbewassing'!A:A,'1- kosten per locatie'!A21,'8-Glasbewassing'!K:K)</f>
        <v>0</v>
      </c>
      <c r="O21" s="339" t="e">
        <f t="shared" si="1"/>
        <v>#DIV/0!</v>
      </c>
      <c r="P21" s="458"/>
      <c r="Q21" s="458"/>
      <c r="R21" s="462"/>
      <c r="S21" s="462"/>
      <c r="T21" s="462"/>
      <c r="U21" s="462"/>
      <c r="V21" s="462"/>
      <c r="W21" s="462"/>
    </row>
    <row r="22" spans="1:23">
      <c r="A22" s="361" t="s">
        <v>804</v>
      </c>
      <c r="B22" s="472" t="s">
        <v>669</v>
      </c>
      <c r="C22" s="485">
        <v>2</v>
      </c>
      <c r="D22" s="336">
        <f>SUMIF(gebouw,'1- kosten per locatie'!A22,'3-Basis ruimtestaat'!J:J)</f>
        <v>2231.9</v>
      </c>
      <c r="E22" s="474" t="e">
        <f>SUMIF(gebouw,'1- kosten per locatie'!A22,'3-Basis ruimtestaat'!O:O)</f>
        <v>#DIV/0!</v>
      </c>
      <c r="F22" s="337">
        <f>SUMIF(gebouw,'1- kosten per locatie'!#REF!,'3-Basis ruimtestaat'!P:P)</f>
        <v>0</v>
      </c>
      <c r="G22" s="465">
        <v>0</v>
      </c>
      <c r="H22" s="337" t="e">
        <f>(E22+F22)*G22</f>
        <v>#DIV/0!</v>
      </c>
      <c r="I22" s="337" t="e">
        <f>E22*'5-Opbouw uurtarief productie'!$E$47</f>
        <v>#DIV/0!</v>
      </c>
      <c r="J22" s="337" t="e">
        <f>F22*'5-Opbouw uurtarief productie'!$E$47</f>
        <v>#DIV/0!</v>
      </c>
      <c r="K22" s="339" t="e">
        <f>H22*'6-Opbouw uurtarief toezicht'!$E$47</f>
        <v>#DIV/0!</v>
      </c>
      <c r="L22" s="486">
        <f>SUMIF('7-Additionele werkzaamheden'!A:A,'1- kosten per locatie'!A22,'7-Additionele werkzaamheden'!I:I)</f>
        <v>0</v>
      </c>
      <c r="M22" s="517">
        <f>SUMIF('8-Glasbewassing'!A:A,'1- kosten per locatie'!A22,'8-Glasbewassing'!K:K)</f>
        <v>0</v>
      </c>
      <c r="O22" s="339" t="e">
        <f>SUM(I22:M22)</f>
        <v>#DIV/0!</v>
      </c>
      <c r="P22" s="458"/>
      <c r="Q22" s="458"/>
      <c r="R22" s="454"/>
      <c r="S22" s="454"/>
      <c r="T22" s="454"/>
      <c r="U22" s="454"/>
      <c r="V22" s="454"/>
      <c r="W22" s="454"/>
    </row>
    <row r="23" spans="1:23">
      <c r="A23" s="361" t="s">
        <v>708</v>
      </c>
      <c r="B23" s="461" t="s">
        <v>717</v>
      </c>
      <c r="C23" s="485">
        <v>2</v>
      </c>
      <c r="D23" s="336">
        <f>SUMIF(gebouw,'1- kosten per locatie'!A23,'3-Basis ruimtestaat'!J:J)</f>
        <v>2760.6869510898455</v>
      </c>
      <c r="E23" s="474" t="e">
        <f>SUMIF(gebouw,'1- kosten per locatie'!A23,'3-Basis ruimtestaat'!O:O)</f>
        <v>#DIV/0!</v>
      </c>
      <c r="F23" s="337">
        <f>SUMIF(gebouw,'1- kosten per locatie'!A17,'3-Basis ruimtestaat'!P:P)</f>
        <v>0</v>
      </c>
      <c r="G23" s="465">
        <v>0</v>
      </c>
      <c r="H23" s="337" t="e">
        <f t="shared" si="0"/>
        <v>#DIV/0!</v>
      </c>
      <c r="I23" s="337" t="e">
        <f>E23*'5-Opbouw uurtarief productie'!$E$47</f>
        <v>#DIV/0!</v>
      </c>
      <c r="J23" s="337" t="e">
        <f>F23*'5-Opbouw uurtarief productie'!$E$47</f>
        <v>#DIV/0!</v>
      </c>
      <c r="K23" s="339" t="e">
        <f>H23*'6-Opbouw uurtarief toezicht'!$E$47</f>
        <v>#DIV/0!</v>
      </c>
      <c r="L23" s="486">
        <f>SUMIF('7-Additionele werkzaamheden'!A:A,'1- kosten per locatie'!A23,'7-Additionele werkzaamheden'!I:I)</f>
        <v>0</v>
      </c>
      <c r="M23" s="486">
        <f>SUMIF('8-Glasbewassing'!A:A,'1- kosten per locatie'!A23,'8-Glasbewassing'!K:K)</f>
        <v>0</v>
      </c>
      <c r="O23" s="339" t="e">
        <f t="shared" si="1"/>
        <v>#DIV/0!</v>
      </c>
      <c r="P23" s="458"/>
      <c r="Q23" s="458"/>
      <c r="R23" s="454"/>
      <c r="S23" s="454"/>
      <c r="T23" s="454"/>
      <c r="U23" s="454"/>
      <c r="V23" s="454"/>
      <c r="W23" s="454"/>
    </row>
    <row r="24" spans="1:23" s="464" customFormat="1">
      <c r="A24" s="463" t="s">
        <v>9</v>
      </c>
      <c r="B24" s="461"/>
      <c r="C24" s="472"/>
      <c r="D24" s="527">
        <f>SUM(D11:D23)</f>
        <v>54806.992002371902</v>
      </c>
      <c r="E24" s="338" t="e">
        <f>SUM(E11:E23)</f>
        <v>#DIV/0!</v>
      </c>
      <c r="F24" s="338">
        <f>SUM(F11:F23)</f>
        <v>0</v>
      </c>
      <c r="G24" s="453" t="e">
        <f>H24/(E24+F24)</f>
        <v>#DIV/0!</v>
      </c>
      <c r="H24" s="338" t="e">
        <f t="shared" ref="H24:M24" si="4">SUM(H11:H23)</f>
        <v>#DIV/0!</v>
      </c>
      <c r="I24" s="340" t="e">
        <f t="shared" si="4"/>
        <v>#DIV/0!</v>
      </c>
      <c r="J24" s="340" t="e">
        <f t="shared" si="4"/>
        <v>#DIV/0!</v>
      </c>
      <c r="K24" s="340" t="e">
        <f t="shared" si="4"/>
        <v>#DIV/0!</v>
      </c>
      <c r="L24" s="340">
        <f t="shared" si="4"/>
        <v>0</v>
      </c>
      <c r="M24" s="340">
        <f t="shared" si="4"/>
        <v>0</v>
      </c>
      <c r="N24" s="455"/>
      <c r="O24" s="340" t="e">
        <f>SUM(O11:O23)</f>
        <v>#DIV/0!</v>
      </c>
      <c r="P24" s="458"/>
      <c r="Q24" s="458"/>
    </row>
    <row r="25" spans="1:23">
      <c r="Q25" s="458"/>
    </row>
    <row r="26" spans="1:23">
      <c r="A26" s="490"/>
      <c r="B26" s="491"/>
      <c r="C26" s="491"/>
      <c r="D26" s="491"/>
      <c r="E26" s="491"/>
      <c r="F26" s="491"/>
      <c r="G26" s="491"/>
      <c r="H26" s="492"/>
      <c r="I26" s="557" t="s">
        <v>784</v>
      </c>
      <c r="J26" s="558"/>
      <c r="K26" s="558"/>
      <c r="L26" s="558"/>
      <c r="M26" s="559"/>
      <c r="N26" s="558"/>
      <c r="O26" s="560">
        <v>630000</v>
      </c>
      <c r="Q26" s="458"/>
    </row>
    <row r="27" spans="1:23">
      <c r="A27" s="493"/>
      <c r="B27" s="494"/>
      <c r="C27" s="494"/>
      <c r="D27" s="494"/>
      <c r="E27" s="494"/>
      <c r="F27" s="494"/>
      <c r="G27" s="494"/>
      <c r="H27" s="495"/>
      <c r="I27" s="557" t="s">
        <v>201</v>
      </c>
      <c r="J27" s="558"/>
      <c r="K27" s="558"/>
      <c r="L27" s="558"/>
      <c r="M27" s="559"/>
      <c r="N27" s="558"/>
      <c r="O27" s="560">
        <v>570000</v>
      </c>
      <c r="Q27" s="458"/>
    </row>
    <row r="28" spans="1:23">
      <c r="Q28" s="458"/>
    </row>
    <row r="29" spans="1:23" ht="13.2" customHeight="1">
      <c r="F29" s="52" t="s">
        <v>224</v>
      </c>
      <c r="N29" s="48"/>
      <c r="O29" s="314">
        <v>0</v>
      </c>
      <c r="Q29" s="458"/>
    </row>
    <row r="30" spans="1:23">
      <c r="Q30" s="458"/>
    </row>
    <row r="31" spans="1:23" ht="13.2" customHeight="1">
      <c r="D31" s="541"/>
      <c r="F31" s="568" t="s">
        <v>202</v>
      </c>
      <c r="G31" s="569"/>
      <c r="H31" s="569"/>
      <c r="I31" s="569"/>
      <c r="J31" s="569"/>
      <c r="K31" s="569"/>
      <c r="L31" s="569"/>
      <c r="M31" s="569"/>
      <c r="N31" s="569"/>
      <c r="O31" s="569"/>
      <c r="Q31" s="458"/>
    </row>
    <row r="32" spans="1:23" ht="13.2" customHeight="1">
      <c r="F32" s="570"/>
      <c r="G32" s="571"/>
      <c r="H32" s="571"/>
      <c r="I32" s="571"/>
      <c r="J32" s="571"/>
      <c r="K32" s="571"/>
      <c r="L32" s="571"/>
      <c r="M32" s="571"/>
      <c r="N32" s="571"/>
      <c r="O32" s="571"/>
    </row>
    <row r="33" spans="6:15" ht="21.6" customHeight="1">
      <c r="F33" s="572"/>
      <c r="G33" s="573"/>
      <c r="H33" s="573"/>
      <c r="I33" s="573"/>
      <c r="J33" s="573"/>
      <c r="K33" s="573"/>
      <c r="L33" s="573"/>
      <c r="M33" s="573"/>
      <c r="N33" s="573"/>
      <c r="O33" s="573"/>
    </row>
    <row r="35" spans="6:15" ht="13.2" customHeight="1">
      <c r="F35" s="568" t="s">
        <v>225</v>
      </c>
      <c r="G35" s="569"/>
      <c r="H35" s="569"/>
      <c r="I35" s="569"/>
      <c r="J35" s="569"/>
      <c r="K35" s="569"/>
      <c r="L35" s="569"/>
      <c r="M35" s="569"/>
      <c r="N35" s="569"/>
      <c r="O35" s="569"/>
    </row>
    <row r="36" spans="6:15" ht="13.2" customHeight="1">
      <c r="F36" s="570"/>
      <c r="G36" s="571"/>
      <c r="H36" s="571"/>
      <c r="I36" s="571"/>
      <c r="J36" s="571"/>
      <c r="K36" s="571"/>
      <c r="L36" s="571"/>
      <c r="M36" s="571"/>
      <c r="N36" s="571"/>
      <c r="O36" s="571"/>
    </row>
    <row r="37" spans="6:15" ht="13.2" customHeight="1">
      <c r="F37" s="572"/>
      <c r="G37" s="573"/>
      <c r="H37" s="573"/>
      <c r="I37" s="573"/>
      <c r="J37" s="573"/>
      <c r="K37" s="573"/>
      <c r="L37" s="573"/>
      <c r="M37" s="573"/>
      <c r="N37" s="573"/>
      <c r="O37" s="573"/>
    </row>
  </sheetData>
  <autoFilter ref="A10:X10" xr:uid="{00000000-0001-0000-0200-000000000000}"/>
  <sortState xmlns:xlrd2="http://schemas.microsoft.com/office/spreadsheetml/2017/richdata2" ref="A11:W23">
    <sortCondition ref="A11:A23"/>
  </sortState>
  <mergeCells count="3">
    <mergeCell ref="F31:O33"/>
    <mergeCell ref="F35:O37"/>
    <mergeCell ref="E9:G9"/>
  </mergeCells>
  <pageMargins left="0.59055118110236227" right="0.59055118110236227" top="0.59055118110236227" bottom="0.78740157480314965" header="0.39370078740157483" footer="0.19685039370078741"/>
  <pageSetup paperSize="9" scale="54" orientation="landscape" r:id="rId1"/>
  <headerFooter alignWithMargins="0">
    <oddFooter>&amp;L&amp;F-&amp;A
&amp;Rprintversie &amp;D</oddFooter>
  </headerFooter>
  <colBreaks count="1" manualBreakCount="1">
    <brk id="15" max="1048575"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Q34"/>
  <sheetViews>
    <sheetView showGridLines="0" zoomScaleNormal="100" workbookViewId="0">
      <pane ySplit="9" topLeftCell="A10" activePane="bottomLeft" state="frozen"/>
      <selection activeCell="G25" sqref="G25"/>
      <selection pane="bottomLeft" activeCell="L9" sqref="L9"/>
    </sheetView>
  </sheetViews>
  <sheetFormatPr defaultColWidth="9.109375" defaultRowHeight="13.2"/>
  <cols>
    <col min="1" max="1" width="29.6640625" style="4" customWidth="1"/>
    <col min="2" max="5" width="9.109375" style="4"/>
    <col min="6" max="6" width="8.5546875" style="4" customWidth="1"/>
    <col min="7" max="7" width="9.109375" style="4"/>
    <col min="8" max="8" width="2.109375" style="4" customWidth="1"/>
    <col min="9" max="9" width="9.109375" style="65"/>
    <col min="10" max="10" width="2.33203125" style="4" customWidth="1"/>
    <col min="11" max="11" width="9.109375" style="65"/>
    <col min="12" max="12" width="10.109375" style="4" customWidth="1"/>
    <col min="13" max="13" width="9.109375" style="4"/>
    <col min="14" max="14" width="16.109375" style="4" customWidth="1"/>
    <col min="15" max="16" width="9.109375" style="4"/>
    <col min="17" max="17" width="30.44140625" style="4" customWidth="1"/>
    <col min="18" max="16384" width="9.109375" style="4"/>
  </cols>
  <sheetData>
    <row r="1" spans="1:17">
      <c r="A1" s="308" t="s">
        <v>24</v>
      </c>
    </row>
    <row r="3" spans="1:17" ht="15">
      <c r="A3" s="63" t="str">
        <f>'1- kosten per locatie'!A3</f>
        <v>Naam opdrachtgever</v>
      </c>
      <c r="B3" s="84" t="str">
        <f>'1- kosten per locatie'!B3</f>
        <v>LMC-VO</v>
      </c>
    </row>
    <row r="4" spans="1:17" ht="15">
      <c r="A4" s="63" t="str">
        <f>'1- kosten per locatie'!A4</f>
        <v>Calculatie onderdeel</v>
      </c>
      <c r="B4" s="457" t="str">
        <f ca="1">MID(CELL("bestandsnaam",$D$9),SEARCH("]",CELL("bestandsnaam",$D$9),1)+1,256)</f>
        <v>2-Productie normen</v>
      </c>
    </row>
    <row r="5" spans="1:17" ht="15">
      <c r="A5" s="63" t="str">
        <f>'1- kosten per locatie'!A5</f>
        <v>Referentie nummer</v>
      </c>
      <c r="B5" s="84" t="str">
        <f>'1- kosten per locatie'!B5</f>
        <v>LMC-VO-EA-RT.MVD-2021</v>
      </c>
    </row>
    <row r="6" spans="1:17" ht="15">
      <c r="A6" s="63" t="str">
        <f>'1- kosten per locatie'!A6</f>
        <v>Naam dienstverlener</v>
      </c>
      <c r="B6" s="84">
        <f>'1- kosten per locatie'!B6</f>
        <v>0</v>
      </c>
      <c r="D6" s="399" t="s">
        <v>170</v>
      </c>
      <c r="E6" s="401"/>
      <c r="F6" s="400" t="e">
        <f>SUM('3-Basis ruimtestaat'!V:V)/SUM('3-Basis ruimtestaat'!O:P)</f>
        <v>#DIV/0!</v>
      </c>
      <c r="G6" s="402" t="s">
        <v>171</v>
      </c>
    </row>
    <row r="7" spans="1:17">
      <c r="A7" s="66"/>
      <c r="B7" s="67"/>
      <c r="C7" s="68"/>
      <c r="D7" s="69"/>
      <c r="E7" s="69"/>
      <c r="F7" s="70"/>
      <c r="G7" s="71"/>
      <c r="H7" s="73"/>
      <c r="L7" s="72"/>
      <c r="M7" s="73"/>
      <c r="N7" s="73"/>
      <c r="O7" s="73"/>
    </row>
    <row r="8" spans="1:17" ht="27.75" customHeight="1">
      <c r="A8" s="391" t="s">
        <v>103</v>
      </c>
      <c r="B8" s="392">
        <v>12</v>
      </c>
      <c r="C8" s="392">
        <v>20</v>
      </c>
      <c r="D8" s="392">
        <v>40</v>
      </c>
      <c r="E8" s="392">
        <v>80</v>
      </c>
      <c r="F8" s="392">
        <v>120</v>
      </c>
      <c r="G8" s="392">
        <v>200</v>
      </c>
      <c r="H8" s="73"/>
      <c r="L8" s="309">
        <v>0</v>
      </c>
      <c r="M8" s="74"/>
      <c r="N8" s="74"/>
      <c r="O8" s="74"/>
    </row>
    <row r="9" spans="1:17" ht="30" customHeight="1">
      <c r="A9" s="393" t="s">
        <v>55</v>
      </c>
      <c r="B9" s="577"/>
      <c r="C9" s="577"/>
      <c r="D9" s="577"/>
      <c r="E9" s="577"/>
      <c r="F9" s="577"/>
      <c r="G9" s="578"/>
      <c r="H9" s="73"/>
      <c r="I9" s="396" t="s">
        <v>104</v>
      </c>
      <c r="J9" s="301"/>
      <c r="K9" s="396" t="s">
        <v>172</v>
      </c>
      <c r="L9" s="403" t="s">
        <v>168</v>
      </c>
      <c r="M9" s="74"/>
    </row>
    <row r="10" spans="1:17">
      <c r="A10" s="99" t="s">
        <v>179</v>
      </c>
      <c r="B10" s="550"/>
      <c r="C10" s="550"/>
      <c r="D10" s="551">
        <v>0</v>
      </c>
      <c r="E10" s="551">
        <v>0</v>
      </c>
      <c r="F10" s="551">
        <v>0</v>
      </c>
      <c r="G10" s="551">
        <v>0</v>
      </c>
      <c r="H10" s="73"/>
      <c r="I10" s="76" t="s">
        <v>790</v>
      </c>
      <c r="J10" s="73"/>
      <c r="K10" s="302">
        <f>SUMIF('3-Basis ruimtestaat'!H:H,'2-Productie normen'!A10,'3-Basis ruimtestaat'!J:J)</f>
        <v>3587.9460000000004</v>
      </c>
    </row>
    <row r="11" spans="1:17">
      <c r="A11" s="361" t="s">
        <v>733</v>
      </c>
      <c r="B11" s="550"/>
      <c r="C11" s="550"/>
      <c r="D11" s="550"/>
      <c r="E11" s="550"/>
      <c r="F11" s="550"/>
      <c r="G11" s="551">
        <v>0</v>
      </c>
      <c r="H11" s="73"/>
      <c r="I11" s="76" t="s">
        <v>791</v>
      </c>
      <c r="J11" s="73"/>
      <c r="K11" s="302">
        <f>SUMIF('3-Basis ruimtestaat'!H:H,'2-Productie normen'!A11,'3-Basis ruimtestaat'!J:J)</f>
        <v>3748.8</v>
      </c>
    </row>
    <row r="12" spans="1:17">
      <c r="A12" s="361" t="s">
        <v>1</v>
      </c>
      <c r="B12" s="550"/>
      <c r="C12" s="550"/>
      <c r="D12" s="550"/>
      <c r="E12" s="550"/>
      <c r="F12" s="550"/>
      <c r="G12" s="551">
        <v>0</v>
      </c>
      <c r="H12" s="73"/>
      <c r="I12" s="76" t="s">
        <v>791</v>
      </c>
      <c r="J12" s="73"/>
      <c r="K12" s="302">
        <f>SUMIF('3-Basis ruimtestaat'!H:H,'2-Productie normen'!A12,'3-Basis ruimtestaat'!J:J)</f>
        <v>377.53800000000001</v>
      </c>
      <c r="M12" s="9"/>
      <c r="N12" s="397" t="s">
        <v>105</v>
      </c>
      <c r="O12" s="398" t="s">
        <v>166</v>
      </c>
      <c r="P12" s="9"/>
      <c r="Q12" s="523" t="s">
        <v>219</v>
      </c>
    </row>
    <row r="13" spans="1:17">
      <c r="A13" s="100" t="s">
        <v>720</v>
      </c>
      <c r="B13" s="550"/>
      <c r="C13" s="550"/>
      <c r="D13" s="551">
        <v>0</v>
      </c>
      <c r="E13" s="551">
        <v>0</v>
      </c>
      <c r="F13" s="551">
        <v>0</v>
      </c>
      <c r="G13" s="550"/>
      <c r="H13" s="73"/>
      <c r="I13" s="76" t="s">
        <v>792</v>
      </c>
      <c r="J13" s="73"/>
      <c r="K13" s="302">
        <f>SUMIF('3-Basis ruimtestaat'!H:H,'2-Productie normen'!A13,'3-Basis ruimtestaat'!J:J)</f>
        <v>4222.0700000000006</v>
      </c>
      <c r="M13" s="9"/>
      <c r="N13" s="79">
        <v>12</v>
      </c>
      <c r="O13" s="404">
        <v>2</v>
      </c>
      <c r="P13" s="9"/>
      <c r="Q13" s="524" t="s">
        <v>220</v>
      </c>
    </row>
    <row r="14" spans="1:17">
      <c r="A14" s="500" t="s">
        <v>719</v>
      </c>
      <c r="B14" s="550"/>
      <c r="C14" s="550"/>
      <c r="D14" s="551">
        <v>0</v>
      </c>
      <c r="E14" s="551">
        <v>0</v>
      </c>
      <c r="F14" s="551">
        <v>0</v>
      </c>
      <c r="G14" s="551">
        <v>0</v>
      </c>
      <c r="H14" s="73"/>
      <c r="I14" s="76" t="s">
        <v>792</v>
      </c>
      <c r="J14" s="73"/>
      <c r="K14" s="302">
        <f>SUMIF('3-Basis ruimtestaat'!H:H,'2-Productie normen'!A14,'3-Basis ruimtestaat'!J:J)</f>
        <v>17784.757999999987</v>
      </c>
      <c r="M14" s="9"/>
      <c r="N14" s="79">
        <v>20</v>
      </c>
      <c r="O14" s="404">
        <v>3</v>
      </c>
      <c r="P14" s="9"/>
      <c r="Q14" s="524" t="s">
        <v>789</v>
      </c>
    </row>
    <row r="15" spans="1:17">
      <c r="A15" s="78" t="s">
        <v>718</v>
      </c>
      <c r="B15" s="550"/>
      <c r="C15" s="550"/>
      <c r="D15" s="551">
        <v>0</v>
      </c>
      <c r="E15" s="550"/>
      <c r="F15" s="550"/>
      <c r="G15" s="551">
        <v>0</v>
      </c>
      <c r="H15" s="73"/>
      <c r="I15" s="76" t="s">
        <v>791</v>
      </c>
      <c r="J15" s="73"/>
      <c r="K15" s="302">
        <f>SUMIF('3-Basis ruimtestaat'!H:H,'2-Productie normen'!A15,'3-Basis ruimtestaat'!J:J)</f>
        <v>57.539999999999992</v>
      </c>
      <c r="M15" s="9"/>
      <c r="N15" s="79">
        <v>40</v>
      </c>
      <c r="O15" s="404">
        <v>4</v>
      </c>
      <c r="P15" s="9"/>
      <c r="Q15" s="524" t="s">
        <v>785</v>
      </c>
    </row>
    <row r="16" spans="1:17">
      <c r="A16" s="75" t="s">
        <v>416</v>
      </c>
      <c r="B16" s="550"/>
      <c r="C16" s="550"/>
      <c r="D16" s="550"/>
      <c r="E16" s="551">
        <v>0</v>
      </c>
      <c r="F16" s="551">
        <v>0</v>
      </c>
      <c r="G16" s="550"/>
      <c r="H16" s="73"/>
      <c r="I16" s="76" t="s">
        <v>791</v>
      </c>
      <c r="J16" s="73"/>
      <c r="K16" s="302">
        <f>SUMIF('3-Basis ruimtestaat'!H:H,'2-Productie normen'!A16,'3-Basis ruimtestaat'!J:J)</f>
        <v>2422.9899999999998</v>
      </c>
      <c r="M16" s="9"/>
      <c r="N16" s="79">
        <v>80</v>
      </c>
      <c r="O16" s="404">
        <v>5</v>
      </c>
      <c r="P16" s="9"/>
      <c r="Q16" s="524" t="s">
        <v>786</v>
      </c>
    </row>
    <row r="17" spans="1:17">
      <c r="A17" s="361" t="s">
        <v>181</v>
      </c>
      <c r="B17" s="551">
        <v>0</v>
      </c>
      <c r="C17" s="551">
        <v>0</v>
      </c>
      <c r="D17" s="550"/>
      <c r="E17" s="550"/>
      <c r="F17" s="550"/>
      <c r="G17" s="550"/>
      <c r="H17" s="77"/>
      <c r="I17" s="76" t="s">
        <v>791</v>
      </c>
      <c r="J17" s="77"/>
      <c r="K17" s="302">
        <f>SUMIF('3-Basis ruimtestaat'!H:H,'2-Productie normen'!A17,'3-Basis ruimtestaat'!J:J)</f>
        <v>757</v>
      </c>
      <c r="M17" s="9"/>
      <c r="N17" s="521">
        <v>120</v>
      </c>
      <c r="O17" s="522">
        <v>6</v>
      </c>
      <c r="P17" s="9"/>
      <c r="Q17" s="524" t="s">
        <v>788</v>
      </c>
    </row>
    <row r="18" spans="1:17">
      <c r="A18" s="361" t="s">
        <v>180</v>
      </c>
      <c r="B18" s="550"/>
      <c r="C18" s="550"/>
      <c r="D18" s="550"/>
      <c r="E18" s="550"/>
      <c r="F18" s="550"/>
      <c r="G18" s="551">
        <v>0</v>
      </c>
      <c r="H18" s="77"/>
      <c r="I18" s="76" t="s">
        <v>791</v>
      </c>
      <c r="J18" s="77"/>
      <c r="K18" s="302">
        <f>SUMIF('3-Basis ruimtestaat'!H:H,'2-Productie normen'!A18,'3-Basis ruimtestaat'!J:J)</f>
        <v>168.3</v>
      </c>
      <c r="M18" s="9"/>
      <c r="N18" s="80">
        <v>200</v>
      </c>
      <c r="O18" s="404">
        <v>7</v>
      </c>
      <c r="P18" s="9"/>
      <c r="Q18" s="524" t="s">
        <v>787</v>
      </c>
    </row>
    <row r="19" spans="1:17">
      <c r="A19" s="501" t="s">
        <v>735</v>
      </c>
      <c r="B19" s="550"/>
      <c r="C19" s="550"/>
      <c r="D19" s="550"/>
      <c r="E19" s="551">
        <v>0</v>
      </c>
      <c r="F19" s="551">
        <v>0</v>
      </c>
      <c r="G19" s="551">
        <v>0</v>
      </c>
      <c r="H19" s="77"/>
      <c r="I19" s="76" t="s">
        <v>790</v>
      </c>
      <c r="J19" s="77"/>
      <c r="K19" s="302">
        <f>SUMIF('3-Basis ruimtestaat'!H:H,'2-Productie normen'!A19,'3-Basis ruimtestaat'!J:J)</f>
        <v>847.81</v>
      </c>
      <c r="M19" s="9"/>
    </row>
    <row r="20" spans="1:17" ht="13.8" thickBot="1">
      <c r="A20" s="361" t="s">
        <v>16</v>
      </c>
      <c r="B20" s="550"/>
      <c r="C20" s="550"/>
      <c r="D20" s="550"/>
      <c r="E20" s="550"/>
      <c r="F20" s="550"/>
      <c r="G20" s="551">
        <v>0</v>
      </c>
      <c r="H20" s="77"/>
      <c r="I20" s="76" t="s">
        <v>793</v>
      </c>
      <c r="J20" s="77"/>
      <c r="K20" s="302">
        <f>SUMIF('3-Basis ruimtestaat'!H:H,'2-Productie normen'!A20,'3-Basis ruimtestaat'!J:J)</f>
        <v>1624.1199999999997</v>
      </c>
      <c r="M20" s="300"/>
    </row>
    <row r="21" spans="1:17">
      <c r="A21" s="361" t="s">
        <v>182</v>
      </c>
      <c r="B21" s="550"/>
      <c r="C21" s="550"/>
      <c r="D21" s="550"/>
      <c r="E21" s="551">
        <v>0</v>
      </c>
      <c r="F21" s="550"/>
      <c r="G21" s="551">
        <v>0</v>
      </c>
      <c r="H21" s="77"/>
      <c r="I21" s="76" t="s">
        <v>791</v>
      </c>
      <c r="J21" s="77"/>
      <c r="K21" s="302">
        <f>SUMIF('3-Basis ruimtestaat'!H:H,'2-Productie normen'!A21,'3-Basis ruimtestaat'!J:J)</f>
        <v>2181.7600000000002</v>
      </c>
    </row>
    <row r="22" spans="1:17">
      <c r="A22" s="361" t="s">
        <v>754</v>
      </c>
      <c r="B22" s="550"/>
      <c r="C22" s="550"/>
      <c r="D22" s="551">
        <v>0</v>
      </c>
      <c r="E22" s="551">
        <v>0</v>
      </c>
      <c r="F22" s="550"/>
      <c r="G22" s="551">
        <v>0</v>
      </c>
      <c r="H22" s="77"/>
      <c r="I22" s="76" t="s">
        <v>790</v>
      </c>
      <c r="J22" s="77"/>
      <c r="K22" s="302">
        <f>SUMIF('3-Basis ruimtestaat'!H:H,'2-Productie normen'!A22,'3-Basis ruimtestaat'!J:J)</f>
        <v>120.19999999999999</v>
      </c>
    </row>
    <row r="23" spans="1:17">
      <c r="A23" s="443" t="s">
        <v>407</v>
      </c>
      <c r="B23" s="550"/>
      <c r="C23" s="550"/>
      <c r="D23" s="551">
        <v>0</v>
      </c>
      <c r="E23" s="550"/>
      <c r="F23" s="551">
        <v>0</v>
      </c>
      <c r="G23" s="551">
        <v>0</v>
      </c>
      <c r="H23" s="77"/>
      <c r="I23" s="76" t="s">
        <v>791</v>
      </c>
      <c r="J23" s="77"/>
      <c r="K23" s="302">
        <f>SUMIF('3-Basis ruimtestaat'!H:H,'2-Productie normen'!A23,'3-Basis ruimtestaat'!J:J)</f>
        <v>12283.470002371903</v>
      </c>
    </row>
    <row r="24" spans="1:17">
      <c r="A24" s="469" t="s">
        <v>730</v>
      </c>
      <c r="B24" s="552"/>
      <c r="C24" s="552"/>
      <c r="D24" s="552"/>
      <c r="E24" s="552"/>
      <c r="F24" s="552"/>
      <c r="G24" s="553"/>
      <c r="H24" s="77"/>
      <c r="I24" s="76"/>
      <c r="J24" s="77"/>
      <c r="K24" s="302">
        <f>SUMIF('3-Basis ruimtestaat'!H:H,'2-Productie normen'!A24,'3-Basis ruimtestaat'!J:J)</f>
        <v>4622.6900000000005</v>
      </c>
    </row>
    <row r="25" spans="1:17">
      <c r="A25" s="75"/>
      <c r="B25" s="550"/>
      <c r="C25" s="554"/>
      <c r="D25" s="554"/>
      <c r="E25" s="554"/>
      <c r="F25" s="554"/>
      <c r="G25" s="555"/>
      <c r="H25" s="77"/>
      <c r="I25" s="76"/>
      <c r="J25" s="77"/>
      <c r="K25" s="302"/>
    </row>
    <row r="26" spans="1:17">
      <c r="A26" s="303" t="s">
        <v>9</v>
      </c>
      <c r="B26" s="304"/>
      <c r="C26" s="304"/>
      <c r="D26" s="304"/>
      <c r="E26" s="304"/>
      <c r="F26" s="304"/>
      <c r="G26" s="82"/>
      <c r="H26" s="305"/>
      <c r="I26" s="306"/>
      <c r="J26" s="305"/>
      <c r="K26" s="307">
        <f>SUM(K10:K25)</f>
        <v>54806.992002371902</v>
      </c>
    </row>
    <row r="27" spans="1:17">
      <c r="I27" s="4"/>
      <c r="K27" s="4"/>
    </row>
    <row r="28" spans="1:17">
      <c r="A28" s="394" t="s">
        <v>169</v>
      </c>
      <c r="B28" s="395">
        <v>2</v>
      </c>
      <c r="C28" s="395">
        <v>3</v>
      </c>
      <c r="D28" s="395">
        <v>4</v>
      </c>
      <c r="E28" s="395">
        <v>5</v>
      </c>
      <c r="F28" s="395">
        <v>6</v>
      </c>
      <c r="G28" s="395">
        <v>7</v>
      </c>
      <c r="I28" s="4"/>
      <c r="K28" s="4"/>
    </row>
    <row r="29" spans="1:17">
      <c r="H29" s="77"/>
      <c r="J29" s="77"/>
    </row>
    <row r="30" spans="1:17">
      <c r="H30" s="77"/>
      <c r="J30" s="77"/>
      <c r="N30" s="77"/>
      <c r="O30" s="77"/>
    </row>
    <row r="31" spans="1:17">
      <c r="M31" s="74"/>
      <c r="N31" s="77"/>
      <c r="O31" s="77"/>
    </row>
    <row r="32" spans="1:17">
      <c r="M32" s="77"/>
      <c r="N32" s="77"/>
      <c r="O32" s="77"/>
    </row>
    <row r="33" spans="13:15">
      <c r="M33" s="77"/>
      <c r="N33" s="77"/>
      <c r="O33" s="77"/>
    </row>
    <row r="34" spans="13:15">
      <c r="M34" s="77"/>
    </row>
  </sheetData>
  <sortState xmlns:xlrd2="http://schemas.microsoft.com/office/spreadsheetml/2017/richdata2" ref="A11:A23">
    <sortCondition ref="A10:A23"/>
  </sortState>
  <mergeCells count="1">
    <mergeCell ref="B9:G9"/>
  </mergeCells>
  <pageMargins left="0.59055118110236227" right="0.59055118110236227" top="0.59055118110236227" bottom="0.78740157480314965" header="0.39370078740157483" footer="0.19685039370078741"/>
  <pageSetup paperSize="9" scale="85" orientation="landscape" r:id="rId1"/>
  <headerFooter alignWithMargins="0">
    <oddFooter>&amp;L&amp;F-&amp;A
&amp;Rprintversie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V1345"/>
  <sheetViews>
    <sheetView showGridLines="0" showZeros="0" zoomScale="96" zoomScaleNormal="96" zoomScalePageLayoutView="75" workbookViewId="0">
      <pane xSplit="1" ySplit="9" topLeftCell="B10" activePane="bottomRight" state="frozen"/>
      <selection activeCell="A12" sqref="A12"/>
      <selection pane="topRight" activeCell="A12" sqref="A12"/>
      <selection pane="bottomLeft" activeCell="A12" sqref="A12"/>
      <selection pane="bottomRight" activeCell="A594" sqref="A594"/>
    </sheetView>
  </sheetViews>
  <sheetFormatPr defaultColWidth="8.6640625" defaultRowHeight="13.95" customHeight="1"/>
  <cols>
    <col min="1" max="1" width="11" style="4" customWidth="1"/>
    <col min="2" max="2" width="36.109375" style="4" customWidth="1"/>
    <col min="3" max="3" width="35.44140625" style="4" customWidth="1"/>
    <col min="4" max="4" width="9.33203125" style="4" customWidth="1"/>
    <col min="5" max="5" width="12" style="85" customWidth="1"/>
    <col min="6" max="6" width="10.109375" style="44" customWidth="1"/>
    <col min="7" max="7" width="28.88671875" style="4" customWidth="1"/>
    <col min="8" max="8" width="28.21875" style="452" customWidth="1"/>
    <col min="9" max="9" width="13.44140625" style="4" customWidth="1"/>
    <col min="10" max="10" width="8" style="4" bestFit="1" customWidth="1"/>
    <col min="11" max="12" width="10.33203125" style="313" customWidth="1"/>
    <col min="13" max="14" width="9.109375" style="111" customWidth="1"/>
    <col min="15" max="16" width="12.44140625" style="4" bestFit="1" customWidth="1"/>
    <col min="17" max="17" width="12" style="4" bestFit="1" customWidth="1"/>
    <col min="18" max="18" width="16.6640625" style="4" customWidth="1"/>
    <col min="19" max="19" width="9.33203125" style="4" customWidth="1"/>
    <col min="20" max="20" width="41.6640625" style="452" customWidth="1"/>
    <col min="21" max="21" width="3" style="4" customWidth="1"/>
    <col min="22" max="22" width="11.109375" style="4" customWidth="1"/>
    <col min="23" max="23" width="15.44140625" style="4" bestFit="1" customWidth="1"/>
    <col min="24" max="16384" width="8.6640625" style="4"/>
  </cols>
  <sheetData>
    <row r="1" spans="1:22" ht="13.2">
      <c r="B1" s="308" t="s">
        <v>24</v>
      </c>
      <c r="F1" s="4"/>
      <c r="K1" s="65"/>
      <c r="L1" s="65"/>
      <c r="M1" s="4"/>
      <c r="N1" s="65"/>
    </row>
    <row r="2" spans="1:22" ht="13.95" customHeight="1">
      <c r="A2" s="86">
        <v>2</v>
      </c>
      <c r="B2" s="87"/>
      <c r="C2" s="87"/>
      <c r="D2" s="87"/>
      <c r="E2" s="88"/>
      <c r="F2" s="89"/>
      <c r="G2" s="90"/>
      <c r="H2" s="467"/>
      <c r="I2" s="91"/>
      <c r="J2" s="92"/>
      <c r="K2" s="312"/>
      <c r="L2" s="312"/>
      <c r="M2" s="93"/>
      <c r="N2" s="93"/>
      <c r="O2" s="94"/>
      <c r="P2" s="94"/>
      <c r="Q2" s="95"/>
      <c r="R2" s="95"/>
      <c r="S2" s="96"/>
      <c r="T2" s="467"/>
    </row>
    <row r="3" spans="1:22" ht="13.95" customHeight="1">
      <c r="A3" s="86">
        <v>3</v>
      </c>
      <c r="B3" s="63" t="str">
        <f>'1- kosten per locatie'!A3</f>
        <v>Naam opdrachtgever</v>
      </c>
      <c r="C3" s="84" t="str">
        <f>'1- kosten per locatie'!B3</f>
        <v>LMC-VO</v>
      </c>
      <c r="D3" s="84"/>
      <c r="F3" s="97"/>
      <c r="H3" s="468"/>
      <c r="I3" s="91"/>
      <c r="J3" s="92"/>
      <c r="K3" s="312"/>
      <c r="L3" s="312"/>
      <c r="M3" s="93"/>
      <c r="N3" s="93"/>
      <c r="O3" s="94"/>
      <c r="P3" s="94"/>
      <c r="Q3" s="95"/>
      <c r="R3" s="95"/>
      <c r="S3" s="96"/>
      <c r="T3" s="468"/>
    </row>
    <row r="4" spans="1:22" ht="13.95" customHeight="1">
      <c r="A4" s="86">
        <v>4</v>
      </c>
      <c r="B4" s="63" t="str">
        <f>'1- kosten per locatie'!A4</f>
        <v>Calculatie onderdeel</v>
      </c>
      <c r="C4" s="84" t="str">
        <f ca="1">MID(CELL("bestandsnaam",$E$9),SEARCH("]",CELL("bestandsnaam",$E$9),1)+1,256)</f>
        <v>3-Basis ruimtestaat</v>
      </c>
      <c r="D4" s="84"/>
      <c r="F4" s="98"/>
      <c r="H4" s="468"/>
      <c r="I4" s="91"/>
      <c r="J4" s="92"/>
      <c r="K4" s="312"/>
      <c r="L4" s="312"/>
      <c r="M4" s="93"/>
      <c r="N4" s="93"/>
      <c r="O4" s="94"/>
      <c r="P4" s="94"/>
      <c r="Q4" s="95"/>
      <c r="R4" s="95"/>
      <c r="S4" s="96"/>
      <c r="T4" s="468"/>
    </row>
    <row r="5" spans="1:22" ht="13.95" customHeight="1">
      <c r="A5" s="86">
        <v>5</v>
      </c>
      <c r="B5" s="63" t="str">
        <f>'1- kosten per locatie'!A5</f>
        <v>Referentie nummer</v>
      </c>
      <c r="C5" s="84" t="str">
        <f>'1- kosten per locatie'!B5</f>
        <v>LMC-VO-EA-RT.MVD-2021</v>
      </c>
      <c r="D5" s="84"/>
      <c r="F5" s="97"/>
      <c r="H5" s="468"/>
      <c r="I5" s="91"/>
      <c r="J5" s="92"/>
      <c r="K5" s="312"/>
      <c r="L5" s="312"/>
      <c r="M5" s="93"/>
      <c r="N5" s="93"/>
      <c r="O5" s="94"/>
      <c r="P5" s="94"/>
      <c r="Q5" s="95"/>
      <c r="R5" s="95"/>
      <c r="S5" s="96"/>
      <c r="T5" s="468"/>
    </row>
    <row r="6" spans="1:22" ht="13.95" customHeight="1">
      <c r="A6" s="86">
        <v>6</v>
      </c>
      <c r="B6" s="63" t="str">
        <f>'1- kosten per locatie'!A6</f>
        <v>Naam dienstverlener</v>
      </c>
      <c r="C6" s="84">
        <f>'1- kosten per locatie'!B6</f>
        <v>0</v>
      </c>
      <c r="D6" s="84"/>
      <c r="F6" s="97"/>
      <c r="H6" s="468"/>
      <c r="I6" s="91"/>
      <c r="J6" s="92"/>
      <c r="K6" s="312"/>
      <c r="L6" s="312"/>
      <c r="M6" s="93"/>
      <c r="N6" s="93"/>
      <c r="O6" s="94"/>
      <c r="P6" s="94"/>
      <c r="Q6" s="95"/>
      <c r="R6" s="579" t="s">
        <v>107</v>
      </c>
      <c r="S6" s="96"/>
      <c r="T6" s="468"/>
    </row>
    <row r="7" spans="1:22" ht="12.75" customHeight="1">
      <c r="A7" s="86">
        <v>7</v>
      </c>
      <c r="B7" s="63"/>
      <c r="C7" s="84"/>
      <c r="D7" s="84"/>
      <c r="F7" s="97"/>
      <c r="H7" s="468"/>
      <c r="I7" s="91"/>
      <c r="J7" s="92"/>
      <c r="K7" s="364"/>
      <c r="L7" s="364"/>
      <c r="M7" s="93"/>
      <c r="N7" s="93"/>
      <c r="O7" s="94"/>
      <c r="P7" s="94"/>
      <c r="Q7" s="95"/>
      <c r="R7" s="580"/>
      <c r="S7" s="96"/>
      <c r="T7" s="468"/>
    </row>
    <row r="8" spans="1:22" ht="13.95" customHeight="1">
      <c r="A8" s="86">
        <v>8</v>
      </c>
      <c r="B8" s="90"/>
      <c r="C8" s="90"/>
      <c r="D8" s="90"/>
      <c r="E8" s="88"/>
      <c r="F8" s="89"/>
      <c r="G8" s="90"/>
      <c r="H8" s="89"/>
      <c r="I8" s="91"/>
      <c r="J8" s="92"/>
      <c r="K8" s="364"/>
      <c r="L8" s="364"/>
      <c r="M8" s="93"/>
      <c r="N8" s="93"/>
      <c r="O8" s="94"/>
      <c r="P8" s="94"/>
      <c r="Q8" s="94"/>
      <c r="R8" s="411">
        <f>'2-Productie normen'!L8</f>
        <v>0</v>
      </c>
      <c r="S8" s="96"/>
      <c r="T8" s="89"/>
    </row>
    <row r="9" spans="1:22" ht="60" customHeight="1">
      <c r="A9" s="86">
        <v>9</v>
      </c>
      <c r="B9" s="405" t="s">
        <v>80</v>
      </c>
      <c r="C9" s="405" t="s">
        <v>102</v>
      </c>
      <c r="D9" s="439" t="s">
        <v>226</v>
      </c>
      <c r="E9" s="405" t="s">
        <v>81</v>
      </c>
      <c r="F9" s="406" t="s">
        <v>86</v>
      </c>
      <c r="G9" s="405" t="s">
        <v>87</v>
      </c>
      <c r="H9" s="439" t="s">
        <v>88</v>
      </c>
      <c r="I9" s="407" t="s">
        <v>89</v>
      </c>
      <c r="J9" s="408" t="s">
        <v>90</v>
      </c>
      <c r="K9" s="409" t="s">
        <v>199</v>
      </c>
      <c r="L9" s="409" t="s">
        <v>200</v>
      </c>
      <c r="M9" s="409" t="s">
        <v>164</v>
      </c>
      <c r="N9" s="409" t="s">
        <v>163</v>
      </c>
      <c r="O9" s="410" t="s">
        <v>91</v>
      </c>
      <c r="P9" s="410" t="s">
        <v>167</v>
      </c>
      <c r="Q9" s="410" t="s">
        <v>108</v>
      </c>
      <c r="R9" s="410" t="s">
        <v>165</v>
      </c>
      <c r="S9" s="412" t="s">
        <v>92</v>
      </c>
      <c r="T9" s="475" t="s">
        <v>178</v>
      </c>
      <c r="U9" s="85"/>
      <c r="V9" s="412" t="s">
        <v>93</v>
      </c>
    </row>
    <row r="10" spans="1:22" s="105" customFormat="1" ht="13.95" customHeight="1">
      <c r="A10" s="86">
        <f t="shared" ref="A10:A73" si="0">A9+1</f>
        <v>10</v>
      </c>
      <c r="B10" s="99" t="s">
        <v>227</v>
      </c>
      <c r="C10" s="99" t="s">
        <v>228</v>
      </c>
      <c r="D10" s="440">
        <v>2</v>
      </c>
      <c r="E10" s="83" t="s">
        <v>94</v>
      </c>
      <c r="F10" s="442" t="s">
        <v>229</v>
      </c>
      <c r="G10" s="443" t="s">
        <v>407</v>
      </c>
      <c r="H10" s="443" t="s">
        <v>407</v>
      </c>
      <c r="I10" s="100" t="s">
        <v>95</v>
      </c>
      <c r="J10" s="444">
        <v>35</v>
      </c>
      <c r="K10" s="353">
        <v>1</v>
      </c>
      <c r="L10" s="353">
        <v>1</v>
      </c>
      <c r="M10" s="101">
        <v>200</v>
      </c>
      <c r="N10" s="101"/>
      <c r="O10" s="102" t="e">
        <f t="shared" ref="O10:O73" si="1">IF(M10="nio",0,IF(M10&gt;0,M10*J10/Q10,0))*K10</f>
        <v>#DIV/0!</v>
      </c>
      <c r="P10" s="102">
        <f t="shared" ref="P10:P73" si="2">IF(N10&gt;0,N10*J10/R10,0)*L10</f>
        <v>0</v>
      </c>
      <c r="Q10" s="103">
        <f>IF(M10="nio",0,IF(M10&gt;0,VLOOKUP(H10,'2-Productie normen'!A:L,VLOOKUP(M10,'2-Productie normen'!N:O,2,FALSE),FALSE)))</f>
        <v>0</v>
      </c>
      <c r="R10" s="103">
        <f t="shared" ref="R10:R73" si="3">IF(N10&gt;0,Q10*$R$8,0)</f>
        <v>0</v>
      </c>
      <c r="S10" s="104">
        <f>VLOOKUP(H10,'2-Productie normen'!A:L,10,FALSE)</f>
        <v>0</v>
      </c>
      <c r="T10" s="476"/>
      <c r="U10" s="4"/>
      <c r="V10" s="81">
        <f t="shared" ref="V10:V73" si="4">SUM(M10:N10)*J10</f>
        <v>7000</v>
      </c>
    </row>
    <row r="11" spans="1:22" ht="13.95" customHeight="1">
      <c r="A11" s="86">
        <f t="shared" si="0"/>
        <v>11</v>
      </c>
      <c r="B11" s="99" t="s">
        <v>227</v>
      </c>
      <c r="C11" s="99" t="s">
        <v>228</v>
      </c>
      <c r="D11" s="440">
        <v>2</v>
      </c>
      <c r="E11" s="83" t="s">
        <v>94</v>
      </c>
      <c r="F11" s="442" t="s">
        <v>230</v>
      </c>
      <c r="G11" s="443" t="s">
        <v>408</v>
      </c>
      <c r="H11" s="99" t="s">
        <v>179</v>
      </c>
      <c r="I11" s="100" t="s">
        <v>95</v>
      </c>
      <c r="J11" s="444">
        <v>18</v>
      </c>
      <c r="K11" s="353">
        <v>1</v>
      </c>
      <c r="L11" s="353">
        <v>1</v>
      </c>
      <c r="M11" s="101">
        <v>40</v>
      </c>
      <c r="N11" s="101"/>
      <c r="O11" s="102" t="e">
        <f t="shared" si="1"/>
        <v>#DIV/0!</v>
      </c>
      <c r="P11" s="102">
        <f t="shared" si="2"/>
        <v>0</v>
      </c>
      <c r="Q11" s="103">
        <f>IF(M11="nio",0,IF(M11&gt;0,VLOOKUP(H11,'2-Productie normen'!A:L,VLOOKUP(M11,'2-Productie normen'!N:O,2,FALSE),FALSE)))</f>
        <v>0</v>
      </c>
      <c r="R11" s="103">
        <f t="shared" si="3"/>
        <v>0</v>
      </c>
      <c r="S11" s="104">
        <f>VLOOKUP(H11,'2-Productie normen'!A:L,10,FALSE)</f>
        <v>0</v>
      </c>
      <c r="T11" s="476"/>
      <c r="V11" s="81">
        <f t="shared" si="4"/>
        <v>720</v>
      </c>
    </row>
    <row r="12" spans="1:22" ht="13.95" customHeight="1">
      <c r="A12" s="86">
        <f t="shared" si="0"/>
        <v>12</v>
      </c>
      <c r="B12" s="99" t="s">
        <v>227</v>
      </c>
      <c r="C12" s="99" t="s">
        <v>228</v>
      </c>
      <c r="D12" s="440">
        <v>2</v>
      </c>
      <c r="E12" s="83" t="s">
        <v>94</v>
      </c>
      <c r="F12" s="442" t="s">
        <v>231</v>
      </c>
      <c r="G12" s="443" t="s">
        <v>409</v>
      </c>
      <c r="H12" s="107" t="s">
        <v>719</v>
      </c>
      <c r="I12" s="100" t="s">
        <v>95</v>
      </c>
      <c r="J12" s="444">
        <v>48</v>
      </c>
      <c r="K12" s="353">
        <v>1</v>
      </c>
      <c r="L12" s="353">
        <v>1</v>
      </c>
      <c r="M12" s="101">
        <v>80</v>
      </c>
      <c r="N12" s="101"/>
      <c r="O12" s="102" t="e">
        <f t="shared" si="1"/>
        <v>#DIV/0!</v>
      </c>
      <c r="P12" s="102">
        <f t="shared" si="2"/>
        <v>0</v>
      </c>
      <c r="Q12" s="103">
        <f>IF(M12="nio",0,IF(M12&gt;0,VLOOKUP(H12,'2-Productie normen'!A:L,VLOOKUP(M12,'2-Productie normen'!N:O,2,FALSE),FALSE)))</f>
        <v>0</v>
      </c>
      <c r="R12" s="103">
        <f t="shared" si="3"/>
        <v>0</v>
      </c>
      <c r="S12" s="104">
        <f>VLOOKUP(H12,'2-Productie normen'!A:L,10,FALSE)</f>
        <v>0</v>
      </c>
      <c r="T12" s="476"/>
      <c r="V12" s="81">
        <f t="shared" si="4"/>
        <v>3840</v>
      </c>
    </row>
    <row r="13" spans="1:22" ht="13.95" customHeight="1">
      <c r="A13" s="86">
        <f t="shared" si="0"/>
        <v>13</v>
      </c>
      <c r="B13" s="99" t="s">
        <v>227</v>
      </c>
      <c r="C13" s="99" t="s">
        <v>228</v>
      </c>
      <c r="D13" s="440">
        <v>2</v>
      </c>
      <c r="E13" s="83" t="s">
        <v>94</v>
      </c>
      <c r="F13" s="442" t="s">
        <v>232</v>
      </c>
      <c r="G13" s="443" t="s">
        <v>408</v>
      </c>
      <c r="H13" s="99" t="s">
        <v>179</v>
      </c>
      <c r="I13" s="100" t="s">
        <v>95</v>
      </c>
      <c r="J13" s="444">
        <v>34</v>
      </c>
      <c r="K13" s="353">
        <v>1</v>
      </c>
      <c r="L13" s="353">
        <v>1</v>
      </c>
      <c r="M13" s="101">
        <v>40</v>
      </c>
      <c r="N13" s="101"/>
      <c r="O13" s="102" t="e">
        <f t="shared" si="1"/>
        <v>#DIV/0!</v>
      </c>
      <c r="P13" s="102">
        <f t="shared" si="2"/>
        <v>0</v>
      </c>
      <c r="Q13" s="103">
        <f>IF(M13="nio",0,IF(M13&gt;0,VLOOKUP(H13,'2-Productie normen'!A:L,VLOOKUP(M13,'2-Productie normen'!N:O,2,FALSE),FALSE)))</f>
        <v>0</v>
      </c>
      <c r="R13" s="103">
        <f t="shared" si="3"/>
        <v>0</v>
      </c>
      <c r="S13" s="104">
        <f>VLOOKUP(H13,'2-Productie normen'!A:L,10,FALSE)</f>
        <v>0</v>
      </c>
      <c r="T13" s="469"/>
      <c r="V13" s="81">
        <f t="shared" si="4"/>
        <v>1360</v>
      </c>
    </row>
    <row r="14" spans="1:22" ht="13.95" customHeight="1">
      <c r="A14" s="86">
        <f t="shared" si="0"/>
        <v>14</v>
      </c>
      <c r="B14" s="99" t="s">
        <v>227</v>
      </c>
      <c r="C14" s="99" t="s">
        <v>228</v>
      </c>
      <c r="D14" s="440">
        <v>2</v>
      </c>
      <c r="E14" s="83" t="s">
        <v>94</v>
      </c>
      <c r="F14" s="442" t="s">
        <v>233</v>
      </c>
      <c r="G14" s="443" t="s">
        <v>408</v>
      </c>
      <c r="H14" s="99" t="s">
        <v>179</v>
      </c>
      <c r="I14" s="100" t="s">
        <v>95</v>
      </c>
      <c r="J14" s="444">
        <v>34</v>
      </c>
      <c r="K14" s="353">
        <v>1</v>
      </c>
      <c r="L14" s="353">
        <v>1</v>
      </c>
      <c r="M14" s="101">
        <v>40</v>
      </c>
      <c r="N14" s="101"/>
      <c r="O14" s="102" t="e">
        <f t="shared" si="1"/>
        <v>#DIV/0!</v>
      </c>
      <c r="P14" s="102">
        <f t="shared" si="2"/>
        <v>0</v>
      </c>
      <c r="Q14" s="103">
        <f>IF(M14="nio",0,IF(M14&gt;0,VLOOKUP(H14,'2-Productie normen'!A:L,VLOOKUP(M14,'2-Productie normen'!N:O,2,FALSE),FALSE)))</f>
        <v>0</v>
      </c>
      <c r="R14" s="103">
        <f t="shared" si="3"/>
        <v>0</v>
      </c>
      <c r="S14" s="104">
        <f>VLOOKUP(H14,'2-Productie normen'!A:L,10,FALSE)</f>
        <v>0</v>
      </c>
      <c r="T14" s="477"/>
      <c r="V14" s="81">
        <f t="shared" si="4"/>
        <v>1360</v>
      </c>
    </row>
    <row r="15" spans="1:22" ht="13.95" customHeight="1">
      <c r="A15" s="86">
        <f t="shared" si="0"/>
        <v>15</v>
      </c>
      <c r="B15" s="99" t="s">
        <v>227</v>
      </c>
      <c r="C15" s="99" t="s">
        <v>228</v>
      </c>
      <c r="D15" s="440">
        <v>2</v>
      </c>
      <c r="E15" s="83" t="s">
        <v>94</v>
      </c>
      <c r="F15" s="442" t="s">
        <v>234</v>
      </c>
      <c r="G15" s="443" t="s">
        <v>410</v>
      </c>
      <c r="H15" s="469" t="s">
        <v>730</v>
      </c>
      <c r="I15" s="100" t="s">
        <v>95</v>
      </c>
      <c r="J15" s="444">
        <v>18</v>
      </c>
      <c r="K15" s="353">
        <v>1</v>
      </c>
      <c r="L15" s="353">
        <v>1</v>
      </c>
      <c r="M15" s="101" t="s">
        <v>106</v>
      </c>
      <c r="N15" s="101"/>
      <c r="O15" s="102">
        <f t="shared" si="1"/>
        <v>0</v>
      </c>
      <c r="P15" s="102">
        <f t="shared" si="2"/>
        <v>0</v>
      </c>
      <c r="Q15" s="103">
        <f>IF(M15="nio",0,IF(M15&gt;0,VLOOKUP(H15,'2-Productie normen'!A:L,VLOOKUP(M15,'2-Productie normen'!N:O,2,FALSE),FALSE)))</f>
        <v>0</v>
      </c>
      <c r="R15" s="103">
        <f t="shared" si="3"/>
        <v>0</v>
      </c>
      <c r="S15" s="104">
        <f>VLOOKUP(H15,'2-Productie normen'!A:L,10,FALSE)</f>
        <v>0</v>
      </c>
      <c r="T15" s="469"/>
      <c r="V15" s="81">
        <f t="shared" si="4"/>
        <v>0</v>
      </c>
    </row>
    <row r="16" spans="1:22" ht="13.95" customHeight="1">
      <c r="A16" s="86">
        <f t="shared" si="0"/>
        <v>16</v>
      </c>
      <c r="B16" s="99" t="s">
        <v>227</v>
      </c>
      <c r="C16" s="99" t="s">
        <v>228</v>
      </c>
      <c r="D16" s="440">
        <v>2</v>
      </c>
      <c r="E16" s="83" t="s">
        <v>94</v>
      </c>
      <c r="F16" s="442" t="s">
        <v>235</v>
      </c>
      <c r="G16" s="443" t="s">
        <v>410</v>
      </c>
      <c r="H16" s="469" t="s">
        <v>730</v>
      </c>
      <c r="I16" s="100" t="s">
        <v>95</v>
      </c>
      <c r="J16" s="444">
        <v>11</v>
      </c>
      <c r="K16" s="353">
        <v>1</v>
      </c>
      <c r="L16" s="353">
        <v>1</v>
      </c>
      <c r="M16" s="101" t="s">
        <v>106</v>
      </c>
      <c r="N16" s="101"/>
      <c r="O16" s="102">
        <f t="shared" si="1"/>
        <v>0</v>
      </c>
      <c r="P16" s="102">
        <f t="shared" si="2"/>
        <v>0</v>
      </c>
      <c r="Q16" s="103">
        <f>IF(M16="nio",0,IF(M16&gt;0,VLOOKUP(H16,'2-Productie normen'!A:L,VLOOKUP(M16,'2-Productie normen'!N:O,2,FALSE),FALSE)))</f>
        <v>0</v>
      </c>
      <c r="R16" s="103">
        <f t="shared" si="3"/>
        <v>0</v>
      </c>
      <c r="S16" s="104">
        <f>VLOOKUP(H16,'2-Productie normen'!A:L,10,FALSE)</f>
        <v>0</v>
      </c>
      <c r="T16" s="469"/>
      <c r="V16" s="81">
        <f t="shared" si="4"/>
        <v>0</v>
      </c>
    </row>
    <row r="17" spans="1:22" ht="13.95" customHeight="1">
      <c r="A17" s="86">
        <f t="shared" si="0"/>
        <v>17</v>
      </c>
      <c r="B17" s="99" t="s">
        <v>227</v>
      </c>
      <c r="C17" s="99" t="s">
        <v>228</v>
      </c>
      <c r="D17" s="440">
        <v>2</v>
      </c>
      <c r="E17" s="83" t="s">
        <v>94</v>
      </c>
      <c r="F17" s="442" t="s">
        <v>236</v>
      </c>
      <c r="G17" s="443" t="s">
        <v>410</v>
      </c>
      <c r="H17" s="469" t="s">
        <v>730</v>
      </c>
      <c r="I17" s="100" t="s">
        <v>95</v>
      </c>
      <c r="J17" s="444">
        <v>7</v>
      </c>
      <c r="K17" s="353">
        <v>1</v>
      </c>
      <c r="L17" s="353">
        <v>1</v>
      </c>
      <c r="M17" s="101" t="s">
        <v>106</v>
      </c>
      <c r="N17" s="101"/>
      <c r="O17" s="102">
        <f t="shared" si="1"/>
        <v>0</v>
      </c>
      <c r="P17" s="102">
        <f t="shared" si="2"/>
        <v>0</v>
      </c>
      <c r="Q17" s="103">
        <f>IF(M17="nio",0,IF(M17&gt;0,VLOOKUP(H17,'2-Productie normen'!A:L,VLOOKUP(M17,'2-Productie normen'!N:O,2,FALSE),FALSE)))</f>
        <v>0</v>
      </c>
      <c r="R17" s="103">
        <f t="shared" si="3"/>
        <v>0</v>
      </c>
      <c r="S17" s="104">
        <f>VLOOKUP(H17,'2-Productie normen'!A:L,10,FALSE)</f>
        <v>0</v>
      </c>
      <c r="T17" s="469"/>
      <c r="V17" s="81">
        <f t="shared" si="4"/>
        <v>0</v>
      </c>
    </row>
    <row r="18" spans="1:22" ht="13.95" customHeight="1">
      <c r="A18" s="86">
        <f t="shared" si="0"/>
        <v>18</v>
      </c>
      <c r="B18" s="99" t="s">
        <v>227</v>
      </c>
      <c r="C18" s="99" t="s">
        <v>228</v>
      </c>
      <c r="D18" s="440">
        <v>2</v>
      </c>
      <c r="E18" s="83" t="s">
        <v>94</v>
      </c>
      <c r="F18" s="442" t="s">
        <v>237</v>
      </c>
      <c r="G18" s="443" t="s">
        <v>409</v>
      </c>
      <c r="H18" s="107" t="s">
        <v>719</v>
      </c>
      <c r="I18" s="100" t="s">
        <v>95</v>
      </c>
      <c r="J18" s="444">
        <v>60</v>
      </c>
      <c r="K18" s="353">
        <v>1</v>
      </c>
      <c r="L18" s="353">
        <v>1</v>
      </c>
      <c r="M18" s="101">
        <v>80</v>
      </c>
      <c r="N18" s="101"/>
      <c r="O18" s="102" t="e">
        <f t="shared" si="1"/>
        <v>#DIV/0!</v>
      </c>
      <c r="P18" s="102">
        <f t="shared" si="2"/>
        <v>0</v>
      </c>
      <c r="Q18" s="103">
        <f>IF(M18="nio",0,IF(M18&gt;0,VLOOKUP(H18,'2-Productie normen'!A:L,VLOOKUP(M18,'2-Productie normen'!N:O,2,FALSE),FALSE)))</f>
        <v>0</v>
      </c>
      <c r="R18" s="103">
        <f t="shared" si="3"/>
        <v>0</v>
      </c>
      <c r="S18" s="104">
        <f>VLOOKUP(H18,'2-Productie normen'!A:L,10,FALSE)</f>
        <v>0</v>
      </c>
      <c r="T18" s="469"/>
      <c r="V18" s="81">
        <f t="shared" si="4"/>
        <v>4800</v>
      </c>
    </row>
    <row r="19" spans="1:22" ht="13.95" customHeight="1">
      <c r="A19" s="86">
        <f t="shared" si="0"/>
        <v>19</v>
      </c>
      <c r="B19" s="99" t="s">
        <v>227</v>
      </c>
      <c r="C19" s="99" t="s">
        <v>228</v>
      </c>
      <c r="D19" s="440">
        <v>2</v>
      </c>
      <c r="E19" s="83" t="s">
        <v>94</v>
      </c>
      <c r="F19" s="442" t="s">
        <v>238</v>
      </c>
      <c r="G19" s="443" t="s">
        <v>409</v>
      </c>
      <c r="H19" s="107" t="s">
        <v>719</v>
      </c>
      <c r="I19" s="100" t="s">
        <v>95</v>
      </c>
      <c r="J19" s="444">
        <v>60</v>
      </c>
      <c r="K19" s="353">
        <v>1</v>
      </c>
      <c r="L19" s="353">
        <v>1</v>
      </c>
      <c r="M19" s="101">
        <v>80</v>
      </c>
      <c r="N19" s="101"/>
      <c r="O19" s="102" t="e">
        <f t="shared" si="1"/>
        <v>#DIV/0!</v>
      </c>
      <c r="P19" s="102">
        <f t="shared" si="2"/>
        <v>0</v>
      </c>
      <c r="Q19" s="103">
        <f>IF(M19="nio",0,IF(M19&gt;0,VLOOKUP(H19,'2-Productie normen'!A:L,VLOOKUP(M19,'2-Productie normen'!N:O,2,FALSE),FALSE)))</f>
        <v>0</v>
      </c>
      <c r="R19" s="103">
        <f t="shared" si="3"/>
        <v>0</v>
      </c>
      <c r="S19" s="104">
        <f>VLOOKUP(H19,'2-Productie normen'!A:L,10,FALSE)</f>
        <v>0</v>
      </c>
      <c r="T19" s="469"/>
      <c r="V19" s="81">
        <f t="shared" si="4"/>
        <v>4800</v>
      </c>
    </row>
    <row r="20" spans="1:22" ht="13.95" customHeight="1">
      <c r="A20" s="86">
        <f t="shared" si="0"/>
        <v>20</v>
      </c>
      <c r="B20" s="99" t="s">
        <v>227</v>
      </c>
      <c r="C20" s="99" t="s">
        <v>228</v>
      </c>
      <c r="D20" s="440">
        <v>2</v>
      </c>
      <c r="E20" s="83" t="s">
        <v>94</v>
      </c>
      <c r="F20" s="442" t="s">
        <v>239</v>
      </c>
      <c r="G20" s="443" t="s">
        <v>409</v>
      </c>
      <c r="H20" s="107" t="s">
        <v>719</v>
      </c>
      <c r="I20" s="100" t="s">
        <v>95</v>
      </c>
      <c r="J20" s="444">
        <v>48</v>
      </c>
      <c r="K20" s="353">
        <v>1</v>
      </c>
      <c r="L20" s="353">
        <v>1</v>
      </c>
      <c r="M20" s="101">
        <v>80</v>
      </c>
      <c r="N20" s="101"/>
      <c r="O20" s="102" t="e">
        <f t="shared" si="1"/>
        <v>#DIV/0!</v>
      </c>
      <c r="P20" s="102">
        <f t="shared" si="2"/>
        <v>0</v>
      </c>
      <c r="Q20" s="103">
        <f>IF(M20="nio",0,IF(M20&gt;0,VLOOKUP(H20,'2-Productie normen'!A:L,VLOOKUP(M20,'2-Productie normen'!N:O,2,FALSE),FALSE)))</f>
        <v>0</v>
      </c>
      <c r="R20" s="103">
        <f t="shared" si="3"/>
        <v>0</v>
      </c>
      <c r="S20" s="104">
        <f>VLOOKUP(H20,'2-Productie normen'!A:L,10,FALSE)</f>
        <v>0</v>
      </c>
      <c r="T20" s="469"/>
      <c r="V20" s="81">
        <f t="shared" si="4"/>
        <v>3840</v>
      </c>
    </row>
    <row r="21" spans="1:22" ht="13.95" customHeight="1">
      <c r="A21" s="86">
        <f t="shared" si="0"/>
        <v>21</v>
      </c>
      <c r="B21" s="99" t="s">
        <v>227</v>
      </c>
      <c r="C21" s="99" t="s">
        <v>228</v>
      </c>
      <c r="D21" s="440">
        <v>2</v>
      </c>
      <c r="E21" s="83" t="s">
        <v>94</v>
      </c>
      <c r="F21" s="442" t="s">
        <v>240</v>
      </c>
      <c r="G21" s="443" t="s">
        <v>407</v>
      </c>
      <c r="H21" s="443" t="s">
        <v>407</v>
      </c>
      <c r="I21" s="100" t="s">
        <v>95</v>
      </c>
      <c r="J21" s="444">
        <v>88</v>
      </c>
      <c r="K21" s="353">
        <v>1</v>
      </c>
      <c r="L21" s="353">
        <v>1</v>
      </c>
      <c r="M21" s="101">
        <v>200</v>
      </c>
      <c r="N21" s="101"/>
      <c r="O21" s="102" t="e">
        <f t="shared" si="1"/>
        <v>#DIV/0!</v>
      </c>
      <c r="P21" s="102">
        <f t="shared" si="2"/>
        <v>0</v>
      </c>
      <c r="Q21" s="103">
        <f>IF(M21="nio",0,IF(M21&gt;0,VLOOKUP(H21,'2-Productie normen'!A:L,VLOOKUP(M21,'2-Productie normen'!N:O,2,FALSE),FALSE)))</f>
        <v>0</v>
      </c>
      <c r="R21" s="103">
        <f t="shared" si="3"/>
        <v>0</v>
      </c>
      <c r="S21" s="104">
        <f>VLOOKUP(H21,'2-Productie normen'!A:L,10,FALSE)</f>
        <v>0</v>
      </c>
      <c r="T21" s="469"/>
      <c r="V21" s="81">
        <f t="shared" si="4"/>
        <v>17600</v>
      </c>
    </row>
    <row r="22" spans="1:22" ht="13.95" customHeight="1">
      <c r="A22" s="86">
        <f t="shared" si="0"/>
        <v>22</v>
      </c>
      <c r="B22" s="99" t="s">
        <v>227</v>
      </c>
      <c r="C22" s="99" t="s">
        <v>228</v>
      </c>
      <c r="D22" s="440">
        <v>2</v>
      </c>
      <c r="E22" s="83" t="s">
        <v>94</v>
      </c>
      <c r="F22" s="442" t="s">
        <v>241</v>
      </c>
      <c r="G22" s="443" t="s">
        <v>407</v>
      </c>
      <c r="H22" s="443" t="s">
        <v>407</v>
      </c>
      <c r="I22" s="100" t="s">
        <v>95</v>
      </c>
      <c r="J22" s="444">
        <v>100</v>
      </c>
      <c r="K22" s="353">
        <v>1</v>
      </c>
      <c r="L22" s="353">
        <v>1</v>
      </c>
      <c r="M22" s="101">
        <v>200</v>
      </c>
      <c r="N22" s="101"/>
      <c r="O22" s="102" t="e">
        <f t="shared" si="1"/>
        <v>#DIV/0!</v>
      </c>
      <c r="P22" s="102">
        <f t="shared" si="2"/>
        <v>0</v>
      </c>
      <c r="Q22" s="103">
        <f>IF(M22="nio",0,IF(M22&gt;0,VLOOKUP(H22,'2-Productie normen'!A:L,VLOOKUP(M22,'2-Productie normen'!N:O,2,FALSE),FALSE)))</f>
        <v>0</v>
      </c>
      <c r="R22" s="103">
        <f t="shared" si="3"/>
        <v>0</v>
      </c>
      <c r="S22" s="104">
        <f>VLOOKUP(H22,'2-Productie normen'!A:L,10,FALSE)</f>
        <v>0</v>
      </c>
      <c r="T22" s="469"/>
      <c r="V22" s="81">
        <f t="shared" si="4"/>
        <v>20000</v>
      </c>
    </row>
    <row r="23" spans="1:22" ht="13.95" customHeight="1">
      <c r="A23" s="86">
        <f t="shared" si="0"/>
        <v>23</v>
      </c>
      <c r="B23" s="99" t="s">
        <v>227</v>
      </c>
      <c r="C23" s="99" t="s">
        <v>228</v>
      </c>
      <c r="D23" s="440">
        <v>2</v>
      </c>
      <c r="E23" s="83" t="s">
        <v>94</v>
      </c>
      <c r="F23" s="442" t="s">
        <v>242</v>
      </c>
      <c r="G23" s="443" t="s">
        <v>409</v>
      </c>
      <c r="H23" s="107" t="s">
        <v>719</v>
      </c>
      <c r="I23" s="100" t="s">
        <v>695</v>
      </c>
      <c r="J23" s="444">
        <v>71</v>
      </c>
      <c r="K23" s="353">
        <v>1</v>
      </c>
      <c r="L23" s="353">
        <v>1</v>
      </c>
      <c r="M23" s="101">
        <v>80</v>
      </c>
      <c r="N23" s="101"/>
      <c r="O23" s="102" t="e">
        <f t="shared" si="1"/>
        <v>#DIV/0!</v>
      </c>
      <c r="P23" s="102">
        <f t="shared" si="2"/>
        <v>0</v>
      </c>
      <c r="Q23" s="103">
        <f>IF(M23="nio",0,IF(M23&gt;0,VLOOKUP(H23,'2-Productie normen'!A:L,VLOOKUP(M23,'2-Productie normen'!N:O,2,FALSE),FALSE)))</f>
        <v>0</v>
      </c>
      <c r="R23" s="103">
        <f t="shared" si="3"/>
        <v>0</v>
      </c>
      <c r="S23" s="104">
        <f>VLOOKUP(H23,'2-Productie normen'!A:L,10,FALSE)</f>
        <v>0</v>
      </c>
      <c r="T23" s="469"/>
      <c r="V23" s="81">
        <f t="shared" si="4"/>
        <v>5680</v>
      </c>
    </row>
    <row r="24" spans="1:22" ht="13.95" customHeight="1">
      <c r="A24" s="86">
        <f t="shared" si="0"/>
        <v>24</v>
      </c>
      <c r="B24" s="99" t="s">
        <v>227</v>
      </c>
      <c r="C24" s="99" t="s">
        <v>228</v>
      </c>
      <c r="D24" s="440">
        <v>2</v>
      </c>
      <c r="E24" s="83" t="s">
        <v>94</v>
      </c>
      <c r="F24" s="442" t="s">
        <v>243</v>
      </c>
      <c r="G24" s="443" t="s">
        <v>410</v>
      </c>
      <c r="H24" s="469" t="s">
        <v>730</v>
      </c>
      <c r="I24" s="100" t="s">
        <v>696</v>
      </c>
      <c r="J24" s="444">
        <v>9</v>
      </c>
      <c r="K24" s="353">
        <v>1</v>
      </c>
      <c r="L24" s="353">
        <v>1</v>
      </c>
      <c r="M24" s="101" t="s">
        <v>106</v>
      </c>
      <c r="N24" s="101"/>
      <c r="O24" s="102">
        <f t="shared" si="1"/>
        <v>0</v>
      </c>
      <c r="P24" s="102">
        <f t="shared" si="2"/>
        <v>0</v>
      </c>
      <c r="Q24" s="103">
        <f>IF(M24="nio",0,IF(M24&gt;0,VLOOKUP(H24,'2-Productie normen'!A:L,VLOOKUP(M24,'2-Productie normen'!N:O,2,FALSE),FALSE)))</f>
        <v>0</v>
      </c>
      <c r="R24" s="103">
        <f t="shared" si="3"/>
        <v>0</v>
      </c>
      <c r="S24" s="104">
        <f>VLOOKUP(H24,'2-Productie normen'!A:L,10,FALSE)</f>
        <v>0</v>
      </c>
      <c r="T24" s="476"/>
      <c r="V24" s="81">
        <f t="shared" si="4"/>
        <v>0</v>
      </c>
    </row>
    <row r="25" spans="1:22" ht="13.95" customHeight="1">
      <c r="A25" s="86">
        <f t="shared" si="0"/>
        <v>25</v>
      </c>
      <c r="B25" s="99" t="s">
        <v>227</v>
      </c>
      <c r="C25" s="99" t="s">
        <v>228</v>
      </c>
      <c r="D25" s="440">
        <v>2</v>
      </c>
      <c r="E25" s="83" t="s">
        <v>94</v>
      </c>
      <c r="F25" s="442" t="s">
        <v>244</v>
      </c>
      <c r="G25" s="443" t="s">
        <v>410</v>
      </c>
      <c r="H25" s="469" t="s">
        <v>730</v>
      </c>
      <c r="I25" s="100" t="s">
        <v>696</v>
      </c>
      <c r="J25" s="444">
        <v>7</v>
      </c>
      <c r="K25" s="353">
        <v>1</v>
      </c>
      <c r="L25" s="353">
        <v>1</v>
      </c>
      <c r="M25" s="101" t="s">
        <v>106</v>
      </c>
      <c r="N25" s="101"/>
      <c r="O25" s="102">
        <f t="shared" si="1"/>
        <v>0</v>
      </c>
      <c r="P25" s="102">
        <f t="shared" si="2"/>
        <v>0</v>
      </c>
      <c r="Q25" s="103">
        <f>IF(M25="nio",0,IF(M25&gt;0,VLOOKUP(H25,'2-Productie normen'!A:L,VLOOKUP(M25,'2-Productie normen'!N:O,2,FALSE),FALSE)))</f>
        <v>0</v>
      </c>
      <c r="R25" s="103">
        <f t="shared" si="3"/>
        <v>0</v>
      </c>
      <c r="S25" s="104">
        <f>VLOOKUP(H25,'2-Productie normen'!A:L,10,FALSE)</f>
        <v>0</v>
      </c>
      <c r="T25" s="469"/>
      <c r="V25" s="81">
        <f t="shared" si="4"/>
        <v>0</v>
      </c>
    </row>
    <row r="26" spans="1:22" ht="13.95" customHeight="1">
      <c r="A26" s="86">
        <f t="shared" si="0"/>
        <v>26</v>
      </c>
      <c r="B26" s="99" t="s">
        <v>227</v>
      </c>
      <c r="C26" s="99" t="s">
        <v>228</v>
      </c>
      <c r="D26" s="440">
        <v>2</v>
      </c>
      <c r="E26" s="83" t="s">
        <v>94</v>
      </c>
      <c r="F26" s="442" t="s">
        <v>245</v>
      </c>
      <c r="G26" s="443" t="s">
        <v>410</v>
      </c>
      <c r="H26" s="469" t="s">
        <v>730</v>
      </c>
      <c r="I26" s="100" t="s">
        <v>696</v>
      </c>
      <c r="J26" s="444">
        <v>2</v>
      </c>
      <c r="K26" s="353">
        <v>1</v>
      </c>
      <c r="L26" s="353">
        <v>1</v>
      </c>
      <c r="M26" s="101" t="s">
        <v>106</v>
      </c>
      <c r="N26" s="101"/>
      <c r="O26" s="102">
        <f t="shared" si="1"/>
        <v>0</v>
      </c>
      <c r="P26" s="102">
        <f t="shared" si="2"/>
        <v>0</v>
      </c>
      <c r="Q26" s="103">
        <f>IF(M26="nio",0,IF(M26&gt;0,VLOOKUP(H26,'2-Productie normen'!A:L,VLOOKUP(M26,'2-Productie normen'!N:O,2,FALSE),FALSE)))</f>
        <v>0</v>
      </c>
      <c r="R26" s="103">
        <f t="shared" si="3"/>
        <v>0</v>
      </c>
      <c r="S26" s="104">
        <f>VLOOKUP(H26,'2-Productie normen'!A:L,10,FALSE)</f>
        <v>0</v>
      </c>
      <c r="T26" s="469"/>
      <c r="V26" s="81">
        <f t="shared" si="4"/>
        <v>0</v>
      </c>
    </row>
    <row r="27" spans="1:22" ht="13.95" customHeight="1">
      <c r="A27" s="86">
        <f t="shared" si="0"/>
        <v>27</v>
      </c>
      <c r="B27" s="99" t="s">
        <v>227</v>
      </c>
      <c r="C27" s="99" t="s">
        <v>228</v>
      </c>
      <c r="D27" s="440">
        <v>2</v>
      </c>
      <c r="E27" s="83" t="s">
        <v>94</v>
      </c>
      <c r="F27" s="442" t="s">
        <v>246</v>
      </c>
      <c r="G27" s="443" t="s">
        <v>409</v>
      </c>
      <c r="H27" s="107" t="s">
        <v>719</v>
      </c>
      <c r="I27" s="100" t="s">
        <v>695</v>
      </c>
      <c r="J27" s="444">
        <v>71</v>
      </c>
      <c r="K27" s="353">
        <v>1</v>
      </c>
      <c r="L27" s="353">
        <v>1</v>
      </c>
      <c r="M27" s="101">
        <v>80</v>
      </c>
      <c r="N27" s="101"/>
      <c r="O27" s="102" t="e">
        <f t="shared" si="1"/>
        <v>#DIV/0!</v>
      </c>
      <c r="P27" s="102">
        <f t="shared" si="2"/>
        <v>0</v>
      </c>
      <c r="Q27" s="103">
        <f>IF(M27="nio",0,IF(M27&gt;0,VLOOKUP(H27,'2-Productie normen'!A:L,VLOOKUP(M27,'2-Productie normen'!N:O,2,FALSE),FALSE)))</f>
        <v>0</v>
      </c>
      <c r="R27" s="103">
        <f t="shared" si="3"/>
        <v>0</v>
      </c>
      <c r="S27" s="104">
        <f>VLOOKUP(H27,'2-Productie normen'!A:L,10,FALSE)</f>
        <v>0</v>
      </c>
      <c r="T27" s="469"/>
      <c r="V27" s="81">
        <f t="shared" si="4"/>
        <v>5680</v>
      </c>
    </row>
    <row r="28" spans="1:22" ht="13.95" customHeight="1">
      <c r="A28" s="86">
        <f t="shared" si="0"/>
        <v>28</v>
      </c>
      <c r="B28" s="99" t="s">
        <v>227</v>
      </c>
      <c r="C28" s="99" t="s">
        <v>228</v>
      </c>
      <c r="D28" s="440">
        <v>2</v>
      </c>
      <c r="E28" s="83" t="s">
        <v>94</v>
      </c>
      <c r="F28" s="442" t="s">
        <v>247</v>
      </c>
      <c r="G28" s="443" t="s">
        <v>410</v>
      </c>
      <c r="H28" s="469" t="s">
        <v>730</v>
      </c>
      <c r="I28" s="100" t="s">
        <v>696</v>
      </c>
      <c r="J28" s="444">
        <v>20</v>
      </c>
      <c r="K28" s="353">
        <v>1</v>
      </c>
      <c r="L28" s="353">
        <v>1</v>
      </c>
      <c r="M28" s="101" t="s">
        <v>106</v>
      </c>
      <c r="N28" s="101"/>
      <c r="O28" s="102">
        <f t="shared" si="1"/>
        <v>0</v>
      </c>
      <c r="P28" s="102">
        <f t="shared" si="2"/>
        <v>0</v>
      </c>
      <c r="Q28" s="103">
        <f>IF(M28="nio",0,IF(M28&gt;0,VLOOKUP(H28,'2-Productie normen'!A:L,VLOOKUP(M28,'2-Productie normen'!N:O,2,FALSE),FALSE)))</f>
        <v>0</v>
      </c>
      <c r="R28" s="103">
        <f t="shared" si="3"/>
        <v>0</v>
      </c>
      <c r="S28" s="104">
        <f>VLOOKUP(H28,'2-Productie normen'!A:L,10,FALSE)</f>
        <v>0</v>
      </c>
      <c r="T28" s="469"/>
      <c r="V28" s="81">
        <f t="shared" si="4"/>
        <v>0</v>
      </c>
    </row>
    <row r="29" spans="1:22" ht="13.95" customHeight="1">
      <c r="A29" s="86">
        <f t="shared" si="0"/>
        <v>29</v>
      </c>
      <c r="B29" s="99" t="s">
        <v>227</v>
      </c>
      <c r="C29" s="99" t="s">
        <v>228</v>
      </c>
      <c r="D29" s="440">
        <v>2</v>
      </c>
      <c r="E29" s="83" t="s">
        <v>94</v>
      </c>
      <c r="F29" s="442" t="s">
        <v>248</v>
      </c>
      <c r="G29" s="443" t="s">
        <v>407</v>
      </c>
      <c r="H29" s="443" t="s">
        <v>407</v>
      </c>
      <c r="I29" s="100" t="s">
        <v>95</v>
      </c>
      <c r="J29" s="444">
        <v>21</v>
      </c>
      <c r="K29" s="353">
        <v>1</v>
      </c>
      <c r="L29" s="353">
        <v>1</v>
      </c>
      <c r="M29" s="101">
        <v>200</v>
      </c>
      <c r="N29" s="101"/>
      <c r="O29" s="102" t="e">
        <f t="shared" si="1"/>
        <v>#DIV/0!</v>
      </c>
      <c r="P29" s="102">
        <f t="shared" si="2"/>
        <v>0</v>
      </c>
      <c r="Q29" s="103">
        <f>IF(M29="nio",0,IF(M29&gt;0,VLOOKUP(H29,'2-Productie normen'!A:L,VLOOKUP(M29,'2-Productie normen'!N:O,2,FALSE),FALSE)))</f>
        <v>0</v>
      </c>
      <c r="R29" s="103">
        <f t="shared" si="3"/>
        <v>0</v>
      </c>
      <c r="S29" s="104">
        <f>VLOOKUP(H29,'2-Productie normen'!A:L,10,FALSE)</f>
        <v>0</v>
      </c>
      <c r="T29" s="478"/>
      <c r="V29" s="81">
        <f t="shared" si="4"/>
        <v>4200</v>
      </c>
    </row>
    <row r="30" spans="1:22" ht="13.95" customHeight="1">
      <c r="A30" s="86">
        <f t="shared" si="0"/>
        <v>30</v>
      </c>
      <c r="B30" s="99" t="s">
        <v>227</v>
      </c>
      <c r="C30" s="99" t="s">
        <v>228</v>
      </c>
      <c r="D30" s="440">
        <v>2</v>
      </c>
      <c r="E30" s="83" t="s">
        <v>94</v>
      </c>
      <c r="F30" s="442" t="s">
        <v>249</v>
      </c>
      <c r="G30" s="443" t="s">
        <v>410</v>
      </c>
      <c r="H30" s="469" t="s">
        <v>730</v>
      </c>
      <c r="I30" s="100" t="s">
        <v>696</v>
      </c>
      <c r="J30" s="444">
        <v>10</v>
      </c>
      <c r="K30" s="353">
        <v>1</v>
      </c>
      <c r="L30" s="353">
        <v>1</v>
      </c>
      <c r="M30" s="101" t="s">
        <v>106</v>
      </c>
      <c r="N30" s="101"/>
      <c r="O30" s="102">
        <f t="shared" si="1"/>
        <v>0</v>
      </c>
      <c r="P30" s="102">
        <f t="shared" si="2"/>
        <v>0</v>
      </c>
      <c r="Q30" s="103">
        <f>IF(M30="nio",0,IF(M30&gt;0,VLOOKUP(H30,'2-Productie normen'!A:L,VLOOKUP(M30,'2-Productie normen'!N:O,2,FALSE),FALSE)))</f>
        <v>0</v>
      </c>
      <c r="R30" s="103">
        <f t="shared" si="3"/>
        <v>0</v>
      </c>
      <c r="S30" s="104">
        <f>VLOOKUP(H30,'2-Productie normen'!A:L,10,FALSE)</f>
        <v>0</v>
      </c>
      <c r="T30" s="479"/>
      <c r="V30" s="81">
        <f t="shared" si="4"/>
        <v>0</v>
      </c>
    </row>
    <row r="31" spans="1:22" ht="13.95" customHeight="1">
      <c r="A31" s="86">
        <f t="shared" si="0"/>
        <v>31</v>
      </c>
      <c r="B31" s="99" t="s">
        <v>227</v>
      </c>
      <c r="C31" s="99" t="s">
        <v>228</v>
      </c>
      <c r="D31" s="440">
        <v>2</v>
      </c>
      <c r="E31" s="83" t="s">
        <v>94</v>
      </c>
      <c r="F31" s="442" t="s">
        <v>250</v>
      </c>
      <c r="G31" s="443" t="s">
        <v>410</v>
      </c>
      <c r="H31" s="469" t="s">
        <v>730</v>
      </c>
      <c r="I31" s="100" t="s">
        <v>696</v>
      </c>
      <c r="J31" s="444">
        <v>10</v>
      </c>
      <c r="K31" s="353">
        <v>1</v>
      </c>
      <c r="L31" s="353">
        <v>1</v>
      </c>
      <c r="M31" s="101" t="s">
        <v>106</v>
      </c>
      <c r="N31" s="101"/>
      <c r="O31" s="102">
        <f t="shared" si="1"/>
        <v>0</v>
      </c>
      <c r="P31" s="102">
        <f t="shared" si="2"/>
        <v>0</v>
      </c>
      <c r="Q31" s="103">
        <f>IF(M31="nio",0,IF(M31&gt;0,VLOOKUP(H31,'2-Productie normen'!A:L,VLOOKUP(M31,'2-Productie normen'!N:O,2,FALSE),FALSE)))</f>
        <v>0</v>
      </c>
      <c r="R31" s="103">
        <f t="shared" si="3"/>
        <v>0</v>
      </c>
      <c r="S31" s="104">
        <f>VLOOKUP(H31,'2-Productie normen'!A:L,10,FALSE)</f>
        <v>0</v>
      </c>
      <c r="T31" s="477"/>
      <c r="V31" s="81">
        <f t="shared" si="4"/>
        <v>0</v>
      </c>
    </row>
    <row r="32" spans="1:22" ht="13.95" customHeight="1">
      <c r="A32" s="86">
        <f t="shared" si="0"/>
        <v>32</v>
      </c>
      <c r="B32" s="99" t="s">
        <v>227</v>
      </c>
      <c r="C32" s="99" t="s">
        <v>228</v>
      </c>
      <c r="D32" s="440">
        <v>2</v>
      </c>
      <c r="E32" s="83" t="s">
        <v>94</v>
      </c>
      <c r="F32" s="442" t="s">
        <v>251</v>
      </c>
      <c r="G32" s="443" t="s">
        <v>411</v>
      </c>
      <c r="H32" s="100" t="s">
        <v>720</v>
      </c>
      <c r="I32" s="100" t="s">
        <v>693</v>
      </c>
      <c r="J32" s="444">
        <v>162</v>
      </c>
      <c r="K32" s="353">
        <v>1</v>
      </c>
      <c r="L32" s="353">
        <v>1</v>
      </c>
      <c r="M32" s="101">
        <v>80</v>
      </c>
      <c r="N32" s="101"/>
      <c r="O32" s="102" t="e">
        <f t="shared" si="1"/>
        <v>#DIV/0!</v>
      </c>
      <c r="P32" s="102">
        <f t="shared" si="2"/>
        <v>0</v>
      </c>
      <c r="Q32" s="103">
        <f>IF(M32="nio",0,IF(M32&gt;0,VLOOKUP(H32,'2-Productie normen'!A:L,VLOOKUP(M32,'2-Productie normen'!N:O,2,FALSE),FALSE)))</f>
        <v>0</v>
      </c>
      <c r="R32" s="103">
        <f t="shared" si="3"/>
        <v>0</v>
      </c>
      <c r="S32" s="104">
        <f>VLOOKUP(H32,'2-Productie normen'!A:L,10,FALSE)</f>
        <v>0</v>
      </c>
      <c r="T32" s="469"/>
      <c r="V32" s="81">
        <f t="shared" si="4"/>
        <v>12960</v>
      </c>
    </row>
    <row r="33" spans="1:22" ht="13.95" customHeight="1">
      <c r="A33" s="86">
        <f t="shared" si="0"/>
        <v>33</v>
      </c>
      <c r="B33" s="99" t="s">
        <v>227</v>
      </c>
      <c r="C33" s="99" t="s">
        <v>228</v>
      </c>
      <c r="D33" s="440">
        <v>2</v>
      </c>
      <c r="E33" s="83" t="s">
        <v>94</v>
      </c>
      <c r="F33" s="442" t="s">
        <v>252</v>
      </c>
      <c r="G33" s="443" t="s">
        <v>412</v>
      </c>
      <c r="H33" s="100" t="s">
        <v>720</v>
      </c>
      <c r="I33" s="100" t="s">
        <v>95</v>
      </c>
      <c r="J33" s="444">
        <v>72</v>
      </c>
      <c r="K33" s="353">
        <v>1</v>
      </c>
      <c r="L33" s="353">
        <v>1</v>
      </c>
      <c r="M33" s="101">
        <v>80</v>
      </c>
      <c r="N33" s="101"/>
      <c r="O33" s="102" t="e">
        <f t="shared" si="1"/>
        <v>#DIV/0!</v>
      </c>
      <c r="P33" s="102">
        <f t="shared" si="2"/>
        <v>0</v>
      </c>
      <c r="Q33" s="103">
        <f>IF(M33="nio",0,IF(M33&gt;0,VLOOKUP(H33,'2-Productie normen'!A:L,VLOOKUP(M33,'2-Productie normen'!N:O,2,FALSE),FALSE)))</f>
        <v>0</v>
      </c>
      <c r="R33" s="103">
        <f t="shared" si="3"/>
        <v>0</v>
      </c>
      <c r="S33" s="104">
        <f>VLOOKUP(H33,'2-Productie normen'!A:L,10,FALSE)</f>
        <v>0</v>
      </c>
      <c r="T33" s="469"/>
      <c r="V33" s="81">
        <f t="shared" si="4"/>
        <v>5760</v>
      </c>
    </row>
    <row r="34" spans="1:22" ht="13.95" customHeight="1">
      <c r="A34" s="86">
        <f t="shared" si="0"/>
        <v>34</v>
      </c>
      <c r="B34" s="99" t="s">
        <v>227</v>
      </c>
      <c r="C34" s="99" t="s">
        <v>228</v>
      </c>
      <c r="D34" s="440">
        <v>2</v>
      </c>
      <c r="E34" s="83" t="s">
        <v>94</v>
      </c>
      <c r="F34" s="442" t="s">
        <v>253</v>
      </c>
      <c r="G34" s="443" t="s">
        <v>409</v>
      </c>
      <c r="H34" s="107" t="s">
        <v>719</v>
      </c>
      <c r="I34" s="100" t="s">
        <v>95</v>
      </c>
      <c r="J34" s="444">
        <v>48</v>
      </c>
      <c r="K34" s="353">
        <v>1</v>
      </c>
      <c r="L34" s="353">
        <v>1</v>
      </c>
      <c r="M34" s="101">
        <v>80</v>
      </c>
      <c r="N34" s="101"/>
      <c r="O34" s="102" t="e">
        <f t="shared" si="1"/>
        <v>#DIV/0!</v>
      </c>
      <c r="P34" s="102">
        <f t="shared" si="2"/>
        <v>0</v>
      </c>
      <c r="Q34" s="103">
        <f>IF(M34="nio",0,IF(M34&gt;0,VLOOKUP(H34,'2-Productie normen'!A:L,VLOOKUP(M34,'2-Productie normen'!N:O,2,FALSE),FALSE)))</f>
        <v>0</v>
      </c>
      <c r="R34" s="103">
        <f t="shared" si="3"/>
        <v>0</v>
      </c>
      <c r="S34" s="104">
        <f>VLOOKUP(H34,'2-Productie normen'!A:L,10,FALSE)</f>
        <v>0</v>
      </c>
      <c r="T34" s="469"/>
      <c r="V34" s="81">
        <f t="shared" si="4"/>
        <v>3840</v>
      </c>
    </row>
    <row r="35" spans="1:22" ht="13.95" customHeight="1">
      <c r="A35" s="86">
        <f t="shared" si="0"/>
        <v>35</v>
      </c>
      <c r="B35" s="99" t="s">
        <v>227</v>
      </c>
      <c r="C35" s="99" t="s">
        <v>228</v>
      </c>
      <c r="D35" s="440">
        <v>2</v>
      </c>
      <c r="E35" s="83" t="s">
        <v>94</v>
      </c>
      <c r="F35" s="442" t="s">
        <v>254</v>
      </c>
      <c r="G35" s="443" t="s">
        <v>410</v>
      </c>
      <c r="H35" s="469" t="s">
        <v>730</v>
      </c>
      <c r="I35" s="100" t="s">
        <v>696</v>
      </c>
      <c r="J35" s="444">
        <v>47.72</v>
      </c>
      <c r="K35" s="353">
        <v>1</v>
      </c>
      <c r="L35" s="353">
        <v>1</v>
      </c>
      <c r="M35" s="101" t="s">
        <v>106</v>
      </c>
      <c r="N35" s="101"/>
      <c r="O35" s="102">
        <f t="shared" si="1"/>
        <v>0</v>
      </c>
      <c r="P35" s="102">
        <f t="shared" si="2"/>
        <v>0</v>
      </c>
      <c r="Q35" s="103">
        <f>IF(M35="nio",0,IF(M35&gt;0,VLOOKUP(H35,'2-Productie normen'!A:L,VLOOKUP(M35,'2-Productie normen'!N:O,2,FALSE),FALSE)))</f>
        <v>0</v>
      </c>
      <c r="R35" s="103">
        <f t="shared" si="3"/>
        <v>0</v>
      </c>
      <c r="S35" s="104">
        <f>VLOOKUP(H35,'2-Productie normen'!A:L,10,FALSE)</f>
        <v>0</v>
      </c>
      <c r="T35" s="469"/>
      <c r="V35" s="81">
        <f t="shared" si="4"/>
        <v>0</v>
      </c>
    </row>
    <row r="36" spans="1:22" ht="13.95" customHeight="1">
      <c r="A36" s="86">
        <f t="shared" si="0"/>
        <v>36</v>
      </c>
      <c r="B36" s="99" t="s">
        <v>227</v>
      </c>
      <c r="C36" s="99" t="s">
        <v>228</v>
      </c>
      <c r="D36" s="440">
        <v>2</v>
      </c>
      <c r="E36" s="83" t="s">
        <v>94</v>
      </c>
      <c r="F36" s="442" t="s">
        <v>255</v>
      </c>
      <c r="G36" s="443" t="s">
        <v>409</v>
      </c>
      <c r="H36" s="107" t="s">
        <v>719</v>
      </c>
      <c r="I36" s="100" t="s">
        <v>95</v>
      </c>
      <c r="J36" s="444">
        <v>71.900000000000006</v>
      </c>
      <c r="K36" s="353">
        <v>1</v>
      </c>
      <c r="L36" s="353">
        <v>1</v>
      </c>
      <c r="M36" s="101">
        <v>80</v>
      </c>
      <c r="N36" s="101"/>
      <c r="O36" s="102" t="e">
        <f t="shared" si="1"/>
        <v>#DIV/0!</v>
      </c>
      <c r="P36" s="102">
        <f t="shared" si="2"/>
        <v>0</v>
      </c>
      <c r="Q36" s="103">
        <f>IF(M36="nio",0,IF(M36&gt;0,VLOOKUP(H36,'2-Productie normen'!A:L,VLOOKUP(M36,'2-Productie normen'!N:O,2,FALSE),FALSE)))</f>
        <v>0</v>
      </c>
      <c r="R36" s="103">
        <f t="shared" si="3"/>
        <v>0</v>
      </c>
      <c r="S36" s="104">
        <f>VLOOKUP(H36,'2-Productie normen'!A:L,10,FALSE)</f>
        <v>0</v>
      </c>
      <c r="T36" s="469"/>
      <c r="V36" s="81">
        <f t="shared" si="4"/>
        <v>5752</v>
      </c>
    </row>
    <row r="37" spans="1:22" ht="13.95" customHeight="1">
      <c r="A37" s="86">
        <f t="shared" si="0"/>
        <v>37</v>
      </c>
      <c r="B37" s="99" t="s">
        <v>227</v>
      </c>
      <c r="C37" s="99" t="s">
        <v>228</v>
      </c>
      <c r="D37" s="440">
        <v>2</v>
      </c>
      <c r="E37" s="83" t="s">
        <v>94</v>
      </c>
      <c r="F37" s="442" t="s">
        <v>256</v>
      </c>
      <c r="G37" s="443" t="s">
        <v>410</v>
      </c>
      <c r="H37" s="469" t="s">
        <v>730</v>
      </c>
      <c r="I37" s="100" t="s">
        <v>696</v>
      </c>
      <c r="J37" s="444">
        <v>9</v>
      </c>
      <c r="K37" s="353">
        <v>1</v>
      </c>
      <c r="L37" s="353">
        <v>1</v>
      </c>
      <c r="M37" s="101" t="s">
        <v>106</v>
      </c>
      <c r="N37" s="101"/>
      <c r="O37" s="102">
        <f t="shared" si="1"/>
        <v>0</v>
      </c>
      <c r="P37" s="102">
        <f t="shared" si="2"/>
        <v>0</v>
      </c>
      <c r="Q37" s="103">
        <f>IF(M37="nio",0,IF(M37&gt;0,VLOOKUP(H37,'2-Productie normen'!A:L,VLOOKUP(M37,'2-Productie normen'!N:O,2,FALSE),FALSE)))</f>
        <v>0</v>
      </c>
      <c r="R37" s="103">
        <f t="shared" si="3"/>
        <v>0</v>
      </c>
      <c r="S37" s="104">
        <f>VLOOKUP(H37,'2-Productie normen'!A:L,10,FALSE)</f>
        <v>0</v>
      </c>
      <c r="T37" s="469"/>
      <c r="V37" s="81">
        <f t="shared" si="4"/>
        <v>0</v>
      </c>
    </row>
    <row r="38" spans="1:22" ht="13.95" customHeight="1">
      <c r="A38" s="86">
        <f t="shared" si="0"/>
        <v>38</v>
      </c>
      <c r="B38" s="99" t="s">
        <v>227</v>
      </c>
      <c r="C38" s="99" t="s">
        <v>228</v>
      </c>
      <c r="D38" s="440">
        <v>2</v>
      </c>
      <c r="E38" s="83" t="s">
        <v>94</v>
      </c>
      <c r="F38" s="442" t="s">
        <v>257</v>
      </c>
      <c r="G38" s="443" t="s">
        <v>413</v>
      </c>
      <c r="H38" s="361" t="s">
        <v>16</v>
      </c>
      <c r="I38" s="100" t="s">
        <v>693</v>
      </c>
      <c r="J38" s="444">
        <v>12</v>
      </c>
      <c r="K38" s="353">
        <v>1</v>
      </c>
      <c r="L38" s="353">
        <v>1</v>
      </c>
      <c r="M38" s="101">
        <v>200</v>
      </c>
      <c r="N38" s="101"/>
      <c r="O38" s="102" t="e">
        <f t="shared" si="1"/>
        <v>#DIV/0!</v>
      </c>
      <c r="P38" s="102">
        <f t="shared" si="2"/>
        <v>0</v>
      </c>
      <c r="Q38" s="103">
        <f>IF(M38="nio",0,IF(M38&gt;0,VLOOKUP(H38,'2-Productie normen'!A:L,VLOOKUP(M38,'2-Productie normen'!N:O,2,FALSE),FALSE)))</f>
        <v>0</v>
      </c>
      <c r="R38" s="103">
        <f t="shared" si="3"/>
        <v>0</v>
      </c>
      <c r="S38" s="104">
        <f>VLOOKUP(H38,'2-Productie normen'!A:L,10,FALSE)</f>
        <v>0</v>
      </c>
      <c r="T38" s="469"/>
      <c r="V38" s="81">
        <f t="shared" si="4"/>
        <v>2400</v>
      </c>
    </row>
    <row r="39" spans="1:22" ht="13.95" customHeight="1">
      <c r="A39" s="86">
        <f t="shared" si="0"/>
        <v>39</v>
      </c>
      <c r="B39" s="99" t="s">
        <v>227</v>
      </c>
      <c r="C39" s="99" t="s">
        <v>228</v>
      </c>
      <c r="D39" s="440">
        <v>2</v>
      </c>
      <c r="E39" s="83" t="s">
        <v>94</v>
      </c>
      <c r="F39" s="442" t="s">
        <v>258</v>
      </c>
      <c r="G39" s="443" t="s">
        <v>413</v>
      </c>
      <c r="H39" s="361" t="s">
        <v>16</v>
      </c>
      <c r="I39" s="100" t="s">
        <v>693</v>
      </c>
      <c r="J39" s="444">
        <v>20</v>
      </c>
      <c r="K39" s="353">
        <v>1</v>
      </c>
      <c r="L39" s="353">
        <v>1</v>
      </c>
      <c r="M39" s="101">
        <v>200</v>
      </c>
      <c r="N39" s="101"/>
      <c r="O39" s="102" t="e">
        <f t="shared" si="1"/>
        <v>#DIV/0!</v>
      </c>
      <c r="P39" s="102">
        <f t="shared" si="2"/>
        <v>0</v>
      </c>
      <c r="Q39" s="103">
        <f>IF(M39="nio",0,IF(M39&gt;0,VLOOKUP(H39,'2-Productie normen'!A:L,VLOOKUP(M39,'2-Productie normen'!N:O,2,FALSE),FALSE)))</f>
        <v>0</v>
      </c>
      <c r="R39" s="103">
        <f t="shared" si="3"/>
        <v>0</v>
      </c>
      <c r="S39" s="104">
        <f>VLOOKUP(H39,'2-Productie normen'!A:L,10,FALSE)</f>
        <v>0</v>
      </c>
      <c r="T39" s="469"/>
      <c r="V39" s="81">
        <f t="shared" si="4"/>
        <v>4000</v>
      </c>
    </row>
    <row r="40" spans="1:22" ht="13.95" customHeight="1">
      <c r="A40" s="86">
        <f t="shared" si="0"/>
        <v>40</v>
      </c>
      <c r="B40" s="99" t="s">
        <v>227</v>
      </c>
      <c r="C40" s="99" t="s">
        <v>228</v>
      </c>
      <c r="D40" s="440">
        <v>2</v>
      </c>
      <c r="E40" s="83" t="s">
        <v>94</v>
      </c>
      <c r="F40" s="442" t="s">
        <v>259</v>
      </c>
      <c r="G40" s="443" t="s">
        <v>407</v>
      </c>
      <c r="H40" s="443" t="s">
        <v>407</v>
      </c>
      <c r="I40" s="100" t="s">
        <v>95</v>
      </c>
      <c r="J40" s="444">
        <v>31</v>
      </c>
      <c r="K40" s="353">
        <v>1</v>
      </c>
      <c r="L40" s="353">
        <v>1</v>
      </c>
      <c r="M40" s="101">
        <v>200</v>
      </c>
      <c r="N40" s="101"/>
      <c r="O40" s="102" t="e">
        <f t="shared" si="1"/>
        <v>#DIV/0!</v>
      </c>
      <c r="P40" s="102">
        <f t="shared" si="2"/>
        <v>0</v>
      </c>
      <c r="Q40" s="103">
        <f>IF(M40="nio",0,IF(M40&gt;0,VLOOKUP(H40,'2-Productie normen'!A:L,VLOOKUP(M40,'2-Productie normen'!N:O,2,FALSE),FALSE)))</f>
        <v>0</v>
      </c>
      <c r="R40" s="103">
        <f t="shared" si="3"/>
        <v>0</v>
      </c>
      <c r="S40" s="104">
        <f>VLOOKUP(H40,'2-Productie normen'!A:L,10,FALSE)</f>
        <v>0</v>
      </c>
      <c r="T40" s="469"/>
      <c r="V40" s="81">
        <f t="shared" si="4"/>
        <v>6200</v>
      </c>
    </row>
    <row r="41" spans="1:22" ht="13.95" customHeight="1">
      <c r="A41" s="86">
        <f t="shared" si="0"/>
        <v>41</v>
      </c>
      <c r="B41" s="99" t="s">
        <v>227</v>
      </c>
      <c r="C41" s="99" t="s">
        <v>228</v>
      </c>
      <c r="D41" s="440">
        <v>2</v>
      </c>
      <c r="E41" s="83" t="s">
        <v>94</v>
      </c>
      <c r="F41" s="442" t="s">
        <v>260</v>
      </c>
      <c r="G41" s="443" t="s">
        <v>410</v>
      </c>
      <c r="H41" s="469" t="s">
        <v>730</v>
      </c>
      <c r="I41" s="100" t="s">
        <v>696</v>
      </c>
      <c r="J41" s="444">
        <v>9</v>
      </c>
      <c r="K41" s="353">
        <v>1</v>
      </c>
      <c r="L41" s="353">
        <v>1</v>
      </c>
      <c r="M41" s="101" t="s">
        <v>106</v>
      </c>
      <c r="N41" s="101"/>
      <c r="O41" s="102">
        <f t="shared" si="1"/>
        <v>0</v>
      </c>
      <c r="P41" s="102">
        <f t="shared" si="2"/>
        <v>0</v>
      </c>
      <c r="Q41" s="103">
        <f>IF(M41="nio",0,IF(M41&gt;0,VLOOKUP(H41,'2-Productie normen'!A:L,VLOOKUP(M41,'2-Productie normen'!N:O,2,FALSE),FALSE)))</f>
        <v>0</v>
      </c>
      <c r="R41" s="103">
        <f t="shared" si="3"/>
        <v>0</v>
      </c>
      <c r="S41" s="104">
        <f>VLOOKUP(H41,'2-Productie normen'!A:L,10,FALSE)</f>
        <v>0</v>
      </c>
      <c r="T41" s="469"/>
      <c r="V41" s="81">
        <f t="shared" si="4"/>
        <v>0</v>
      </c>
    </row>
    <row r="42" spans="1:22" ht="13.95" customHeight="1">
      <c r="A42" s="86">
        <f t="shared" si="0"/>
        <v>42</v>
      </c>
      <c r="B42" s="99" t="s">
        <v>227</v>
      </c>
      <c r="C42" s="99" t="s">
        <v>228</v>
      </c>
      <c r="D42" s="440">
        <v>2</v>
      </c>
      <c r="E42" s="83" t="s">
        <v>94</v>
      </c>
      <c r="F42" s="442" t="s">
        <v>261</v>
      </c>
      <c r="G42" s="443" t="s">
        <v>410</v>
      </c>
      <c r="H42" s="469" t="s">
        <v>730</v>
      </c>
      <c r="I42" s="100" t="s">
        <v>696</v>
      </c>
      <c r="J42" s="444">
        <v>9.4</v>
      </c>
      <c r="K42" s="353">
        <v>1</v>
      </c>
      <c r="L42" s="353">
        <v>1</v>
      </c>
      <c r="M42" s="101" t="s">
        <v>106</v>
      </c>
      <c r="N42" s="101"/>
      <c r="O42" s="102">
        <f t="shared" si="1"/>
        <v>0</v>
      </c>
      <c r="P42" s="102">
        <f t="shared" si="2"/>
        <v>0</v>
      </c>
      <c r="Q42" s="103">
        <f>IF(M42="nio",0,IF(M42&gt;0,VLOOKUP(H42,'2-Productie normen'!A:L,VLOOKUP(M42,'2-Productie normen'!N:O,2,FALSE),FALSE)))</f>
        <v>0</v>
      </c>
      <c r="R42" s="103">
        <f t="shared" si="3"/>
        <v>0</v>
      </c>
      <c r="S42" s="104">
        <f>VLOOKUP(H42,'2-Productie normen'!A:L,10,FALSE)</f>
        <v>0</v>
      </c>
      <c r="T42" s="469"/>
      <c r="V42" s="81">
        <f t="shared" si="4"/>
        <v>0</v>
      </c>
    </row>
    <row r="43" spans="1:22" ht="13.95" customHeight="1">
      <c r="A43" s="86">
        <f t="shared" si="0"/>
        <v>43</v>
      </c>
      <c r="B43" s="99" t="s">
        <v>227</v>
      </c>
      <c r="C43" s="99" t="s">
        <v>228</v>
      </c>
      <c r="D43" s="440">
        <v>2</v>
      </c>
      <c r="E43" s="83" t="s">
        <v>94</v>
      </c>
      <c r="F43" s="442" t="s">
        <v>262</v>
      </c>
      <c r="G43" s="443" t="s">
        <v>408</v>
      </c>
      <c r="H43" s="99" t="s">
        <v>179</v>
      </c>
      <c r="I43" s="100" t="s">
        <v>95</v>
      </c>
      <c r="J43" s="444">
        <v>31</v>
      </c>
      <c r="K43" s="353">
        <v>1</v>
      </c>
      <c r="L43" s="353">
        <v>1</v>
      </c>
      <c r="M43" s="101">
        <v>40</v>
      </c>
      <c r="N43" s="101"/>
      <c r="O43" s="102" t="e">
        <f t="shared" si="1"/>
        <v>#DIV/0!</v>
      </c>
      <c r="P43" s="102">
        <f t="shared" si="2"/>
        <v>0</v>
      </c>
      <c r="Q43" s="103">
        <f>IF(M43="nio",0,IF(M43&gt;0,VLOOKUP(H43,'2-Productie normen'!A:L,VLOOKUP(M43,'2-Productie normen'!N:O,2,FALSE),FALSE)))</f>
        <v>0</v>
      </c>
      <c r="R43" s="103">
        <f t="shared" si="3"/>
        <v>0</v>
      </c>
      <c r="S43" s="104">
        <f>VLOOKUP(H43,'2-Productie normen'!A:L,10,FALSE)</f>
        <v>0</v>
      </c>
      <c r="T43" s="469"/>
      <c r="V43" s="81">
        <f t="shared" si="4"/>
        <v>1240</v>
      </c>
    </row>
    <row r="44" spans="1:22" ht="13.95" customHeight="1">
      <c r="A44" s="86">
        <f t="shared" si="0"/>
        <v>44</v>
      </c>
      <c r="B44" s="99" t="s">
        <v>227</v>
      </c>
      <c r="C44" s="99" t="s">
        <v>228</v>
      </c>
      <c r="D44" s="440">
        <v>2</v>
      </c>
      <c r="E44" s="83" t="s">
        <v>94</v>
      </c>
      <c r="F44" s="442" t="s">
        <v>263</v>
      </c>
      <c r="G44" s="443" t="s">
        <v>408</v>
      </c>
      <c r="H44" s="99" t="s">
        <v>179</v>
      </c>
      <c r="I44" s="100" t="s">
        <v>95</v>
      </c>
      <c r="J44" s="444">
        <v>8</v>
      </c>
      <c r="K44" s="353">
        <v>1</v>
      </c>
      <c r="L44" s="353">
        <v>1</v>
      </c>
      <c r="M44" s="101">
        <v>40</v>
      </c>
      <c r="N44" s="101"/>
      <c r="O44" s="102" t="e">
        <f t="shared" si="1"/>
        <v>#DIV/0!</v>
      </c>
      <c r="P44" s="102">
        <f t="shared" si="2"/>
        <v>0</v>
      </c>
      <c r="Q44" s="103">
        <f>IF(M44="nio",0,IF(M44&gt;0,VLOOKUP(H44,'2-Productie normen'!A:L,VLOOKUP(M44,'2-Productie normen'!N:O,2,FALSE),FALSE)))</f>
        <v>0</v>
      </c>
      <c r="R44" s="103">
        <f t="shared" si="3"/>
        <v>0</v>
      </c>
      <c r="S44" s="104">
        <f>VLOOKUP(H44,'2-Productie normen'!A:L,10,FALSE)</f>
        <v>0</v>
      </c>
      <c r="T44" s="469"/>
      <c r="V44" s="81">
        <f t="shared" si="4"/>
        <v>320</v>
      </c>
    </row>
    <row r="45" spans="1:22" ht="13.95" customHeight="1">
      <c r="A45" s="86">
        <f t="shared" si="0"/>
        <v>45</v>
      </c>
      <c r="B45" s="99" t="s">
        <v>227</v>
      </c>
      <c r="C45" s="99" t="s">
        <v>228</v>
      </c>
      <c r="D45" s="440">
        <v>2</v>
      </c>
      <c r="E45" s="83" t="s">
        <v>94</v>
      </c>
      <c r="F45" s="442" t="s">
        <v>264</v>
      </c>
      <c r="G45" s="443" t="s">
        <v>407</v>
      </c>
      <c r="H45" s="443" t="s">
        <v>407</v>
      </c>
      <c r="I45" s="100" t="s">
        <v>95</v>
      </c>
      <c r="J45" s="444">
        <v>10</v>
      </c>
      <c r="K45" s="353">
        <v>1</v>
      </c>
      <c r="L45" s="353">
        <v>1</v>
      </c>
      <c r="M45" s="101">
        <v>200</v>
      </c>
      <c r="N45" s="101"/>
      <c r="O45" s="102" t="e">
        <f t="shared" si="1"/>
        <v>#DIV/0!</v>
      </c>
      <c r="P45" s="102">
        <f t="shared" si="2"/>
        <v>0</v>
      </c>
      <c r="Q45" s="103">
        <f>IF(M45="nio",0,IF(M45&gt;0,VLOOKUP(H45,'2-Productie normen'!A:L,VLOOKUP(M45,'2-Productie normen'!N:O,2,FALSE),FALSE)))</f>
        <v>0</v>
      </c>
      <c r="R45" s="103">
        <f t="shared" si="3"/>
        <v>0</v>
      </c>
      <c r="S45" s="104">
        <f>VLOOKUP(H45,'2-Productie normen'!A:L,10,FALSE)</f>
        <v>0</v>
      </c>
      <c r="T45" s="476"/>
      <c r="V45" s="81">
        <f t="shared" si="4"/>
        <v>2000</v>
      </c>
    </row>
    <row r="46" spans="1:22" ht="13.95" customHeight="1">
      <c r="A46" s="86">
        <f t="shared" si="0"/>
        <v>46</v>
      </c>
      <c r="B46" s="99" t="s">
        <v>227</v>
      </c>
      <c r="C46" s="99" t="s">
        <v>228</v>
      </c>
      <c r="D46" s="440">
        <v>2</v>
      </c>
      <c r="E46" s="83" t="s">
        <v>94</v>
      </c>
      <c r="F46" s="442" t="s">
        <v>265</v>
      </c>
      <c r="G46" s="443" t="s">
        <v>410</v>
      </c>
      <c r="H46" s="469" t="s">
        <v>730</v>
      </c>
      <c r="I46" s="100" t="s">
        <v>696</v>
      </c>
      <c r="J46" s="444">
        <v>12</v>
      </c>
      <c r="K46" s="353">
        <v>1</v>
      </c>
      <c r="L46" s="353">
        <v>1</v>
      </c>
      <c r="M46" s="101" t="s">
        <v>106</v>
      </c>
      <c r="N46" s="101"/>
      <c r="O46" s="102">
        <f t="shared" si="1"/>
        <v>0</v>
      </c>
      <c r="P46" s="102">
        <f t="shared" si="2"/>
        <v>0</v>
      </c>
      <c r="Q46" s="103">
        <f>IF(M46="nio",0,IF(M46&gt;0,VLOOKUP(H46,'2-Productie normen'!A:L,VLOOKUP(M46,'2-Productie normen'!N:O,2,FALSE),FALSE)))</f>
        <v>0</v>
      </c>
      <c r="R46" s="103">
        <f t="shared" si="3"/>
        <v>0</v>
      </c>
      <c r="S46" s="104">
        <f>VLOOKUP(H46,'2-Productie normen'!A:L,10,FALSE)</f>
        <v>0</v>
      </c>
      <c r="T46" s="476"/>
      <c r="V46" s="81">
        <f t="shared" si="4"/>
        <v>0</v>
      </c>
    </row>
    <row r="47" spans="1:22" ht="13.95" customHeight="1">
      <c r="A47" s="86">
        <f t="shared" si="0"/>
        <v>47</v>
      </c>
      <c r="B47" s="99" t="s">
        <v>227</v>
      </c>
      <c r="C47" s="99" t="s">
        <v>228</v>
      </c>
      <c r="D47" s="440">
        <v>2</v>
      </c>
      <c r="E47" s="83" t="s">
        <v>94</v>
      </c>
      <c r="F47" s="442" t="s">
        <v>266</v>
      </c>
      <c r="G47" s="443" t="s">
        <v>409</v>
      </c>
      <c r="H47" s="107" t="s">
        <v>719</v>
      </c>
      <c r="I47" s="100" t="s">
        <v>95</v>
      </c>
      <c r="J47" s="444">
        <v>75</v>
      </c>
      <c r="K47" s="353">
        <v>1</v>
      </c>
      <c r="L47" s="353">
        <v>1</v>
      </c>
      <c r="M47" s="101">
        <v>80</v>
      </c>
      <c r="N47" s="101"/>
      <c r="O47" s="102" t="e">
        <f t="shared" si="1"/>
        <v>#DIV/0!</v>
      </c>
      <c r="P47" s="102">
        <f t="shared" si="2"/>
        <v>0</v>
      </c>
      <c r="Q47" s="103">
        <f>IF(M47="nio",0,IF(M47&gt;0,VLOOKUP(H47,'2-Productie normen'!A:L,VLOOKUP(M47,'2-Productie normen'!N:O,2,FALSE),FALSE)))</f>
        <v>0</v>
      </c>
      <c r="R47" s="103">
        <f t="shared" si="3"/>
        <v>0</v>
      </c>
      <c r="S47" s="104">
        <f>VLOOKUP(H47,'2-Productie normen'!A:L,10,FALSE)</f>
        <v>0</v>
      </c>
      <c r="T47" s="476"/>
      <c r="V47" s="81">
        <f t="shared" si="4"/>
        <v>6000</v>
      </c>
    </row>
    <row r="48" spans="1:22" ht="13.95" customHeight="1">
      <c r="A48" s="86">
        <f t="shared" si="0"/>
        <v>48</v>
      </c>
      <c r="B48" s="99" t="s">
        <v>227</v>
      </c>
      <c r="C48" s="99" t="s">
        <v>228</v>
      </c>
      <c r="D48" s="440">
        <v>2</v>
      </c>
      <c r="E48" s="83" t="s">
        <v>94</v>
      </c>
      <c r="F48" s="442" t="s">
        <v>267</v>
      </c>
      <c r="G48" s="443" t="s">
        <v>408</v>
      </c>
      <c r="H48" s="99" t="s">
        <v>179</v>
      </c>
      <c r="I48" s="100" t="s">
        <v>693</v>
      </c>
      <c r="J48" s="444">
        <v>25</v>
      </c>
      <c r="K48" s="353">
        <v>1</v>
      </c>
      <c r="L48" s="353">
        <v>1</v>
      </c>
      <c r="M48" s="101">
        <v>40</v>
      </c>
      <c r="N48" s="101"/>
      <c r="O48" s="102" t="e">
        <f t="shared" si="1"/>
        <v>#DIV/0!</v>
      </c>
      <c r="P48" s="102">
        <f t="shared" si="2"/>
        <v>0</v>
      </c>
      <c r="Q48" s="103">
        <f>IF(M48="nio",0,IF(M48&gt;0,VLOOKUP(H48,'2-Productie normen'!A:L,VLOOKUP(M48,'2-Productie normen'!N:O,2,FALSE),FALSE)))</f>
        <v>0</v>
      </c>
      <c r="R48" s="103">
        <f t="shared" si="3"/>
        <v>0</v>
      </c>
      <c r="S48" s="104">
        <f>VLOOKUP(H48,'2-Productie normen'!A:L,10,FALSE)</f>
        <v>0</v>
      </c>
      <c r="T48" s="469"/>
      <c r="V48" s="81">
        <f t="shared" si="4"/>
        <v>1000</v>
      </c>
    </row>
    <row r="49" spans="1:22" ht="13.95" customHeight="1">
      <c r="A49" s="86">
        <f t="shared" si="0"/>
        <v>49</v>
      </c>
      <c r="B49" s="99" t="s">
        <v>227</v>
      </c>
      <c r="C49" s="99" t="s">
        <v>228</v>
      </c>
      <c r="D49" s="440">
        <v>2</v>
      </c>
      <c r="E49" s="83" t="s">
        <v>94</v>
      </c>
      <c r="F49" s="442" t="s">
        <v>268</v>
      </c>
      <c r="G49" s="443" t="s">
        <v>413</v>
      </c>
      <c r="H49" s="361" t="s">
        <v>16</v>
      </c>
      <c r="I49" s="100" t="s">
        <v>693</v>
      </c>
      <c r="J49" s="444">
        <v>20</v>
      </c>
      <c r="K49" s="353">
        <v>1</v>
      </c>
      <c r="L49" s="353">
        <v>1</v>
      </c>
      <c r="M49" s="101">
        <v>200</v>
      </c>
      <c r="N49" s="101"/>
      <c r="O49" s="102" t="e">
        <f t="shared" si="1"/>
        <v>#DIV/0!</v>
      </c>
      <c r="P49" s="102">
        <f t="shared" si="2"/>
        <v>0</v>
      </c>
      <c r="Q49" s="103">
        <f>IF(M49="nio",0,IF(M49&gt;0,VLOOKUP(H49,'2-Productie normen'!A:L,VLOOKUP(M49,'2-Productie normen'!N:O,2,FALSE),FALSE)))</f>
        <v>0</v>
      </c>
      <c r="R49" s="103">
        <f t="shared" si="3"/>
        <v>0</v>
      </c>
      <c r="S49" s="104">
        <f>VLOOKUP(H49,'2-Productie normen'!A:L,10,FALSE)</f>
        <v>0</v>
      </c>
      <c r="T49" s="469"/>
      <c r="V49" s="81">
        <f t="shared" si="4"/>
        <v>4000</v>
      </c>
    </row>
    <row r="50" spans="1:22" ht="13.95" customHeight="1">
      <c r="A50" s="86">
        <f t="shared" si="0"/>
        <v>50</v>
      </c>
      <c r="B50" s="99" t="s">
        <v>227</v>
      </c>
      <c r="C50" s="99" t="s">
        <v>228</v>
      </c>
      <c r="D50" s="440">
        <v>2</v>
      </c>
      <c r="E50" s="83" t="s">
        <v>94</v>
      </c>
      <c r="F50" s="442" t="s">
        <v>269</v>
      </c>
      <c r="G50" s="443" t="s">
        <v>407</v>
      </c>
      <c r="H50" s="443" t="s">
        <v>407</v>
      </c>
      <c r="I50" s="100" t="s">
        <v>95</v>
      </c>
      <c r="J50" s="444">
        <v>49</v>
      </c>
      <c r="K50" s="353">
        <v>1</v>
      </c>
      <c r="L50" s="353">
        <v>1</v>
      </c>
      <c r="M50" s="101">
        <v>200</v>
      </c>
      <c r="N50" s="101"/>
      <c r="O50" s="102" t="e">
        <f t="shared" si="1"/>
        <v>#DIV/0!</v>
      </c>
      <c r="P50" s="102">
        <f t="shared" si="2"/>
        <v>0</v>
      </c>
      <c r="Q50" s="103">
        <f>IF(M50="nio",0,IF(M50&gt;0,VLOOKUP(H50,'2-Productie normen'!A:L,VLOOKUP(M50,'2-Productie normen'!N:O,2,FALSE),FALSE)))</f>
        <v>0</v>
      </c>
      <c r="R50" s="103">
        <f t="shared" si="3"/>
        <v>0</v>
      </c>
      <c r="S50" s="104">
        <f>VLOOKUP(H50,'2-Productie normen'!A:L,10,FALSE)</f>
        <v>0</v>
      </c>
      <c r="T50" s="469"/>
      <c r="V50" s="81">
        <f t="shared" si="4"/>
        <v>9800</v>
      </c>
    </row>
    <row r="51" spans="1:22" ht="13.95" customHeight="1">
      <c r="A51" s="86">
        <f t="shared" si="0"/>
        <v>51</v>
      </c>
      <c r="B51" s="99" t="s">
        <v>227</v>
      </c>
      <c r="C51" s="99" t="s">
        <v>228</v>
      </c>
      <c r="D51" s="440">
        <v>2</v>
      </c>
      <c r="E51" s="83" t="s">
        <v>94</v>
      </c>
      <c r="F51" s="442" t="s">
        <v>270</v>
      </c>
      <c r="G51" s="443" t="s">
        <v>407</v>
      </c>
      <c r="H51" s="443" t="s">
        <v>407</v>
      </c>
      <c r="I51" s="100" t="s">
        <v>95</v>
      </c>
      <c r="J51" s="444">
        <v>31</v>
      </c>
      <c r="K51" s="353">
        <v>1</v>
      </c>
      <c r="L51" s="353">
        <v>1</v>
      </c>
      <c r="M51" s="101">
        <v>200</v>
      </c>
      <c r="N51" s="101"/>
      <c r="O51" s="102" t="e">
        <f t="shared" si="1"/>
        <v>#DIV/0!</v>
      </c>
      <c r="P51" s="102">
        <f t="shared" si="2"/>
        <v>0</v>
      </c>
      <c r="Q51" s="103">
        <f>IF(M51="nio",0,IF(M51&gt;0,VLOOKUP(H51,'2-Productie normen'!A:L,VLOOKUP(M51,'2-Productie normen'!N:O,2,FALSE),FALSE)))</f>
        <v>0</v>
      </c>
      <c r="R51" s="103">
        <f t="shared" si="3"/>
        <v>0</v>
      </c>
      <c r="S51" s="104">
        <f>VLOOKUP(H51,'2-Productie normen'!A:L,10,FALSE)</f>
        <v>0</v>
      </c>
      <c r="T51" s="469"/>
      <c r="V51" s="81">
        <f t="shared" si="4"/>
        <v>6200</v>
      </c>
    </row>
    <row r="52" spans="1:22" ht="13.95" customHeight="1">
      <c r="A52" s="86">
        <f t="shared" si="0"/>
        <v>52</v>
      </c>
      <c r="B52" s="99" t="s">
        <v>227</v>
      </c>
      <c r="C52" s="99" t="s">
        <v>228</v>
      </c>
      <c r="D52" s="440">
        <v>2</v>
      </c>
      <c r="E52" s="83" t="s">
        <v>94</v>
      </c>
      <c r="F52" s="442" t="s">
        <v>271</v>
      </c>
      <c r="G52" s="443" t="s">
        <v>410</v>
      </c>
      <c r="H52" s="469" t="s">
        <v>730</v>
      </c>
      <c r="I52" s="100" t="s">
        <v>696</v>
      </c>
      <c r="J52" s="444">
        <v>18</v>
      </c>
      <c r="K52" s="353">
        <v>1</v>
      </c>
      <c r="L52" s="353">
        <v>1</v>
      </c>
      <c r="M52" s="101" t="s">
        <v>106</v>
      </c>
      <c r="N52" s="101"/>
      <c r="O52" s="102">
        <f t="shared" si="1"/>
        <v>0</v>
      </c>
      <c r="P52" s="102">
        <f t="shared" si="2"/>
        <v>0</v>
      </c>
      <c r="Q52" s="103">
        <f>IF(M52="nio",0,IF(M52&gt;0,VLOOKUP(H52,'2-Productie normen'!A:L,VLOOKUP(M52,'2-Productie normen'!N:O,2,FALSE),FALSE)))</f>
        <v>0</v>
      </c>
      <c r="R52" s="103">
        <f t="shared" si="3"/>
        <v>0</v>
      </c>
      <c r="S52" s="104">
        <f>VLOOKUP(H52,'2-Productie normen'!A:L,10,FALSE)</f>
        <v>0</v>
      </c>
      <c r="T52" s="478"/>
      <c r="V52" s="81">
        <f t="shared" si="4"/>
        <v>0</v>
      </c>
    </row>
    <row r="53" spans="1:22" ht="13.95" customHeight="1">
      <c r="A53" s="86">
        <f t="shared" si="0"/>
        <v>53</v>
      </c>
      <c r="B53" s="99" t="s">
        <v>227</v>
      </c>
      <c r="C53" s="99" t="s">
        <v>228</v>
      </c>
      <c r="D53" s="440">
        <v>2</v>
      </c>
      <c r="E53" s="83" t="s">
        <v>94</v>
      </c>
      <c r="F53" s="442" t="s">
        <v>272</v>
      </c>
      <c r="G53" s="443" t="s">
        <v>409</v>
      </c>
      <c r="H53" s="107" t="s">
        <v>719</v>
      </c>
      <c r="I53" s="106" t="s">
        <v>693</v>
      </c>
      <c r="J53" s="444">
        <v>93.8</v>
      </c>
      <c r="K53" s="353">
        <v>1</v>
      </c>
      <c r="L53" s="353">
        <v>1</v>
      </c>
      <c r="M53" s="101">
        <v>80</v>
      </c>
      <c r="N53" s="101"/>
      <c r="O53" s="102" t="e">
        <f t="shared" si="1"/>
        <v>#DIV/0!</v>
      </c>
      <c r="P53" s="102">
        <f t="shared" si="2"/>
        <v>0</v>
      </c>
      <c r="Q53" s="103">
        <f>IF(M53="nio",0,IF(M53&gt;0,VLOOKUP(H53,'2-Productie normen'!A:L,VLOOKUP(M53,'2-Productie normen'!N:O,2,FALSE),FALSE)))</f>
        <v>0</v>
      </c>
      <c r="R53" s="103">
        <f t="shared" si="3"/>
        <v>0</v>
      </c>
      <c r="S53" s="104">
        <f>VLOOKUP(H53,'2-Productie normen'!A:L,10,FALSE)</f>
        <v>0</v>
      </c>
      <c r="T53" s="479"/>
      <c r="V53" s="81">
        <f t="shared" si="4"/>
        <v>7504</v>
      </c>
    </row>
    <row r="54" spans="1:22" ht="13.95" customHeight="1">
      <c r="A54" s="86">
        <f t="shared" si="0"/>
        <v>54</v>
      </c>
      <c r="B54" s="99" t="s">
        <v>227</v>
      </c>
      <c r="C54" s="99" t="s">
        <v>228</v>
      </c>
      <c r="D54" s="440">
        <v>2</v>
      </c>
      <c r="E54" s="83" t="s">
        <v>94</v>
      </c>
      <c r="F54" s="442" t="s">
        <v>273</v>
      </c>
      <c r="G54" s="443" t="s">
        <v>408</v>
      </c>
      <c r="H54" s="99" t="s">
        <v>179</v>
      </c>
      <c r="I54" s="100" t="s">
        <v>693</v>
      </c>
      <c r="J54" s="444">
        <v>25.7</v>
      </c>
      <c r="K54" s="353">
        <v>1</v>
      </c>
      <c r="L54" s="353">
        <v>1</v>
      </c>
      <c r="M54" s="101">
        <v>40</v>
      </c>
      <c r="N54" s="101"/>
      <c r="O54" s="102" t="e">
        <f t="shared" si="1"/>
        <v>#DIV/0!</v>
      </c>
      <c r="P54" s="102">
        <f t="shared" si="2"/>
        <v>0</v>
      </c>
      <c r="Q54" s="103">
        <f>IF(M54="nio",0,IF(M54&gt;0,VLOOKUP(H54,'2-Productie normen'!A:L,VLOOKUP(M54,'2-Productie normen'!N:O,2,FALSE),FALSE)))</f>
        <v>0</v>
      </c>
      <c r="R54" s="103">
        <f t="shared" si="3"/>
        <v>0</v>
      </c>
      <c r="S54" s="104">
        <f>VLOOKUP(H54,'2-Productie normen'!A:L,10,FALSE)</f>
        <v>0</v>
      </c>
      <c r="T54" s="477"/>
      <c r="V54" s="81">
        <f t="shared" si="4"/>
        <v>1028</v>
      </c>
    </row>
    <row r="55" spans="1:22" ht="13.95" customHeight="1">
      <c r="A55" s="86">
        <f t="shared" si="0"/>
        <v>55</v>
      </c>
      <c r="B55" s="99" t="s">
        <v>227</v>
      </c>
      <c r="C55" s="99" t="s">
        <v>228</v>
      </c>
      <c r="D55" s="440">
        <v>2</v>
      </c>
      <c r="E55" s="83" t="s">
        <v>94</v>
      </c>
      <c r="F55" s="442" t="s">
        <v>274</v>
      </c>
      <c r="G55" s="443" t="s">
        <v>409</v>
      </c>
      <c r="H55" s="107" t="s">
        <v>719</v>
      </c>
      <c r="I55" s="100" t="s">
        <v>693</v>
      </c>
      <c r="J55" s="444">
        <v>48</v>
      </c>
      <c r="K55" s="353">
        <v>1</v>
      </c>
      <c r="L55" s="353">
        <v>1</v>
      </c>
      <c r="M55" s="101">
        <v>80</v>
      </c>
      <c r="N55" s="101"/>
      <c r="O55" s="102" t="e">
        <f t="shared" si="1"/>
        <v>#DIV/0!</v>
      </c>
      <c r="P55" s="102">
        <f t="shared" si="2"/>
        <v>0</v>
      </c>
      <c r="Q55" s="103">
        <f>IF(M55="nio",0,IF(M55&gt;0,VLOOKUP(H55,'2-Productie normen'!A:L,VLOOKUP(M55,'2-Productie normen'!N:O,2,FALSE),FALSE)))</f>
        <v>0</v>
      </c>
      <c r="R55" s="103">
        <f t="shared" si="3"/>
        <v>0</v>
      </c>
      <c r="S55" s="104">
        <f>VLOOKUP(H55,'2-Productie normen'!A:L,10,FALSE)</f>
        <v>0</v>
      </c>
      <c r="T55" s="469"/>
      <c r="V55" s="81">
        <f t="shared" si="4"/>
        <v>3840</v>
      </c>
    </row>
    <row r="56" spans="1:22" ht="13.95" customHeight="1">
      <c r="A56" s="86">
        <f t="shared" si="0"/>
        <v>56</v>
      </c>
      <c r="B56" s="99" t="s">
        <v>227</v>
      </c>
      <c r="C56" s="99" t="s">
        <v>228</v>
      </c>
      <c r="D56" s="440">
        <v>2</v>
      </c>
      <c r="E56" s="83" t="s">
        <v>94</v>
      </c>
      <c r="F56" s="442" t="s">
        <v>275</v>
      </c>
      <c r="G56" s="443" t="s">
        <v>407</v>
      </c>
      <c r="H56" s="443" t="s">
        <v>407</v>
      </c>
      <c r="I56" s="100" t="s">
        <v>95</v>
      </c>
      <c r="J56" s="444">
        <v>49</v>
      </c>
      <c r="K56" s="353">
        <v>1</v>
      </c>
      <c r="L56" s="353">
        <v>1</v>
      </c>
      <c r="M56" s="101">
        <v>200</v>
      </c>
      <c r="N56" s="101"/>
      <c r="O56" s="102" t="e">
        <f t="shared" si="1"/>
        <v>#DIV/0!</v>
      </c>
      <c r="P56" s="102">
        <f t="shared" si="2"/>
        <v>0</v>
      </c>
      <c r="Q56" s="103">
        <f>IF(M56="nio",0,IF(M56&gt;0,VLOOKUP(H56,'2-Productie normen'!A:L,VLOOKUP(M56,'2-Productie normen'!N:O,2,FALSE),FALSE)))</f>
        <v>0</v>
      </c>
      <c r="R56" s="103">
        <f t="shared" si="3"/>
        <v>0</v>
      </c>
      <c r="S56" s="104">
        <f>VLOOKUP(H56,'2-Productie normen'!A:L,10,FALSE)</f>
        <v>0</v>
      </c>
      <c r="T56" s="469"/>
      <c r="V56" s="81">
        <f t="shared" si="4"/>
        <v>9800</v>
      </c>
    </row>
    <row r="57" spans="1:22" ht="13.95" customHeight="1">
      <c r="A57" s="86">
        <f t="shared" si="0"/>
        <v>57</v>
      </c>
      <c r="B57" s="99" t="s">
        <v>227</v>
      </c>
      <c r="C57" s="99" t="s">
        <v>228</v>
      </c>
      <c r="D57" s="440">
        <v>2</v>
      </c>
      <c r="E57" s="83" t="s">
        <v>94</v>
      </c>
      <c r="F57" s="442" t="s">
        <v>276</v>
      </c>
      <c r="G57" s="443" t="s">
        <v>410</v>
      </c>
      <c r="H57" s="469" t="s">
        <v>730</v>
      </c>
      <c r="I57" s="100" t="s">
        <v>696</v>
      </c>
      <c r="J57" s="444">
        <v>200</v>
      </c>
      <c r="K57" s="353">
        <v>1</v>
      </c>
      <c r="L57" s="353">
        <v>1</v>
      </c>
      <c r="M57" s="101" t="s">
        <v>106</v>
      </c>
      <c r="N57" s="101"/>
      <c r="O57" s="102">
        <f t="shared" si="1"/>
        <v>0</v>
      </c>
      <c r="P57" s="102">
        <f t="shared" si="2"/>
        <v>0</v>
      </c>
      <c r="Q57" s="103">
        <f>IF(M57="nio",0,IF(M57&gt;0,VLOOKUP(H57,'2-Productie normen'!A:L,VLOOKUP(M57,'2-Productie normen'!N:O,2,FALSE),FALSE)))</f>
        <v>0</v>
      </c>
      <c r="R57" s="103">
        <f t="shared" si="3"/>
        <v>0</v>
      </c>
      <c r="S57" s="104">
        <f>VLOOKUP(H57,'2-Productie normen'!A:L,10,FALSE)</f>
        <v>0</v>
      </c>
      <c r="T57" s="469"/>
      <c r="V57" s="81">
        <f t="shared" si="4"/>
        <v>0</v>
      </c>
    </row>
    <row r="58" spans="1:22" ht="13.95" customHeight="1">
      <c r="A58" s="86">
        <f t="shared" si="0"/>
        <v>58</v>
      </c>
      <c r="B58" s="99" t="s">
        <v>227</v>
      </c>
      <c r="C58" s="99" t="s">
        <v>228</v>
      </c>
      <c r="D58" s="440">
        <v>2</v>
      </c>
      <c r="E58" s="83" t="s">
        <v>94</v>
      </c>
      <c r="F58" s="442" t="s">
        <v>277</v>
      </c>
      <c r="G58" s="443" t="s">
        <v>412</v>
      </c>
      <c r="H58" s="100" t="s">
        <v>720</v>
      </c>
      <c r="I58" s="100" t="s">
        <v>693</v>
      </c>
      <c r="J58" s="444">
        <v>70</v>
      </c>
      <c r="K58" s="353">
        <v>1</v>
      </c>
      <c r="L58" s="353">
        <v>1</v>
      </c>
      <c r="M58" s="101">
        <v>80</v>
      </c>
      <c r="N58" s="101"/>
      <c r="O58" s="102" t="e">
        <f t="shared" si="1"/>
        <v>#DIV/0!</v>
      </c>
      <c r="P58" s="102">
        <f t="shared" si="2"/>
        <v>0</v>
      </c>
      <c r="Q58" s="103">
        <f>IF(M58="nio",0,IF(M58&gt;0,VLOOKUP(H58,'2-Productie normen'!A:L,VLOOKUP(M58,'2-Productie normen'!N:O,2,FALSE),FALSE)))</f>
        <v>0</v>
      </c>
      <c r="R58" s="103">
        <f t="shared" si="3"/>
        <v>0</v>
      </c>
      <c r="S58" s="104">
        <f>VLOOKUP(H58,'2-Productie normen'!A:L,10,FALSE)</f>
        <v>0</v>
      </c>
      <c r="T58" s="469"/>
      <c r="V58" s="81">
        <f t="shared" si="4"/>
        <v>5600</v>
      </c>
    </row>
    <row r="59" spans="1:22" ht="13.95" customHeight="1">
      <c r="A59" s="86">
        <f t="shared" si="0"/>
        <v>59</v>
      </c>
      <c r="B59" s="99" t="s">
        <v>227</v>
      </c>
      <c r="C59" s="99" t="s">
        <v>228</v>
      </c>
      <c r="D59" s="440">
        <v>2</v>
      </c>
      <c r="E59" s="83" t="s">
        <v>94</v>
      </c>
      <c r="F59" s="442" t="s">
        <v>278</v>
      </c>
      <c r="G59" s="443" t="s">
        <v>410</v>
      </c>
      <c r="H59" s="469" t="s">
        <v>730</v>
      </c>
      <c r="I59" s="100" t="s">
        <v>696</v>
      </c>
      <c r="J59" s="444">
        <v>4</v>
      </c>
      <c r="K59" s="353">
        <v>1</v>
      </c>
      <c r="L59" s="353">
        <v>1</v>
      </c>
      <c r="M59" s="101" t="s">
        <v>106</v>
      </c>
      <c r="N59" s="101"/>
      <c r="O59" s="102">
        <f t="shared" si="1"/>
        <v>0</v>
      </c>
      <c r="P59" s="102">
        <f t="shared" si="2"/>
        <v>0</v>
      </c>
      <c r="Q59" s="103">
        <f>IF(M59="nio",0,IF(M59&gt;0,VLOOKUP(H59,'2-Productie normen'!A:L,VLOOKUP(M59,'2-Productie normen'!N:O,2,FALSE),FALSE)))</f>
        <v>0</v>
      </c>
      <c r="R59" s="103">
        <f t="shared" si="3"/>
        <v>0</v>
      </c>
      <c r="S59" s="104">
        <f>VLOOKUP(H59,'2-Productie normen'!A:L,10,FALSE)</f>
        <v>0</v>
      </c>
      <c r="T59" s="469"/>
      <c r="V59" s="81">
        <f t="shared" si="4"/>
        <v>0</v>
      </c>
    </row>
    <row r="60" spans="1:22" ht="13.95" customHeight="1">
      <c r="A60" s="86">
        <f t="shared" si="0"/>
        <v>60</v>
      </c>
      <c r="B60" s="99" t="s">
        <v>227</v>
      </c>
      <c r="C60" s="99" t="s">
        <v>228</v>
      </c>
      <c r="D60" s="440">
        <v>2</v>
      </c>
      <c r="E60" s="83" t="s">
        <v>94</v>
      </c>
      <c r="F60" s="442" t="s">
        <v>279</v>
      </c>
      <c r="G60" s="443" t="s">
        <v>407</v>
      </c>
      <c r="H60" s="443" t="s">
        <v>407</v>
      </c>
      <c r="I60" s="100" t="s">
        <v>690</v>
      </c>
      <c r="J60" s="444">
        <v>25</v>
      </c>
      <c r="K60" s="353">
        <v>1</v>
      </c>
      <c r="L60" s="353">
        <v>1</v>
      </c>
      <c r="M60" s="101">
        <v>200</v>
      </c>
      <c r="N60" s="101"/>
      <c r="O60" s="102" t="e">
        <f t="shared" si="1"/>
        <v>#DIV/0!</v>
      </c>
      <c r="P60" s="102">
        <f t="shared" si="2"/>
        <v>0</v>
      </c>
      <c r="Q60" s="103">
        <f>IF(M60="nio",0,IF(M60&gt;0,VLOOKUP(H60,'2-Productie normen'!A:L,VLOOKUP(M60,'2-Productie normen'!N:O,2,FALSE),FALSE)))</f>
        <v>0</v>
      </c>
      <c r="R60" s="103">
        <f t="shared" si="3"/>
        <v>0</v>
      </c>
      <c r="S60" s="104">
        <f>VLOOKUP(H60,'2-Productie normen'!A:L,10,FALSE)</f>
        <v>0</v>
      </c>
      <c r="T60" s="469"/>
      <c r="V60" s="81">
        <f t="shared" si="4"/>
        <v>5000</v>
      </c>
    </row>
    <row r="61" spans="1:22" ht="13.95" customHeight="1">
      <c r="A61" s="86">
        <f t="shared" si="0"/>
        <v>61</v>
      </c>
      <c r="B61" s="99" t="s">
        <v>227</v>
      </c>
      <c r="C61" s="99" t="s">
        <v>228</v>
      </c>
      <c r="D61" s="440">
        <v>2</v>
      </c>
      <c r="E61" s="83" t="s">
        <v>94</v>
      </c>
      <c r="F61" s="442" t="s">
        <v>280</v>
      </c>
      <c r="G61" s="443" t="s">
        <v>410</v>
      </c>
      <c r="H61" s="469" t="s">
        <v>730</v>
      </c>
      <c r="I61" s="100" t="s">
        <v>696</v>
      </c>
      <c r="J61" s="444">
        <v>4</v>
      </c>
      <c r="K61" s="353">
        <v>1</v>
      </c>
      <c r="L61" s="353">
        <v>1</v>
      </c>
      <c r="M61" s="101" t="s">
        <v>106</v>
      </c>
      <c r="N61" s="101"/>
      <c r="O61" s="102">
        <f t="shared" si="1"/>
        <v>0</v>
      </c>
      <c r="P61" s="102">
        <f t="shared" si="2"/>
        <v>0</v>
      </c>
      <c r="Q61" s="103">
        <f>IF(M61="nio",0,IF(M61&gt;0,VLOOKUP(H61,'2-Productie normen'!A:L,VLOOKUP(M61,'2-Productie normen'!N:O,2,FALSE),FALSE)))</f>
        <v>0</v>
      </c>
      <c r="R61" s="103">
        <f t="shared" si="3"/>
        <v>0</v>
      </c>
      <c r="S61" s="104">
        <f>VLOOKUP(H61,'2-Productie normen'!A:L,10,FALSE)</f>
        <v>0</v>
      </c>
      <c r="T61" s="469"/>
      <c r="V61" s="81">
        <f t="shared" si="4"/>
        <v>0</v>
      </c>
    </row>
    <row r="62" spans="1:22" ht="13.95" customHeight="1">
      <c r="A62" s="86">
        <f t="shared" si="0"/>
        <v>62</v>
      </c>
      <c r="B62" s="99" t="s">
        <v>227</v>
      </c>
      <c r="C62" s="99" t="s">
        <v>228</v>
      </c>
      <c r="D62" s="440">
        <v>2</v>
      </c>
      <c r="E62" s="83" t="s">
        <v>94</v>
      </c>
      <c r="F62" s="442" t="s">
        <v>281</v>
      </c>
      <c r="G62" s="443" t="s">
        <v>410</v>
      </c>
      <c r="H62" s="469" t="s">
        <v>730</v>
      </c>
      <c r="I62" s="100" t="s">
        <v>696</v>
      </c>
      <c r="J62" s="444">
        <v>4</v>
      </c>
      <c r="K62" s="353">
        <v>1</v>
      </c>
      <c r="L62" s="353">
        <v>1</v>
      </c>
      <c r="M62" s="101" t="s">
        <v>106</v>
      </c>
      <c r="N62" s="101"/>
      <c r="O62" s="102">
        <f t="shared" si="1"/>
        <v>0</v>
      </c>
      <c r="P62" s="102">
        <f t="shared" si="2"/>
        <v>0</v>
      </c>
      <c r="Q62" s="103">
        <f>IF(M62="nio",0,IF(M62&gt;0,VLOOKUP(H62,'2-Productie normen'!A:L,VLOOKUP(M62,'2-Productie normen'!N:O,2,FALSE),FALSE)))</f>
        <v>0</v>
      </c>
      <c r="R62" s="103">
        <f t="shared" si="3"/>
        <v>0</v>
      </c>
      <c r="S62" s="104">
        <f>VLOOKUP(H62,'2-Productie normen'!A:L,10,FALSE)</f>
        <v>0</v>
      </c>
      <c r="T62" s="469"/>
      <c r="V62" s="81">
        <f t="shared" si="4"/>
        <v>0</v>
      </c>
    </row>
    <row r="63" spans="1:22" ht="13.95" customHeight="1">
      <c r="A63" s="86">
        <f t="shared" si="0"/>
        <v>63</v>
      </c>
      <c r="B63" s="99" t="s">
        <v>227</v>
      </c>
      <c r="C63" s="99" t="s">
        <v>228</v>
      </c>
      <c r="D63" s="440">
        <v>2</v>
      </c>
      <c r="E63" s="83" t="s">
        <v>94</v>
      </c>
      <c r="F63" s="442" t="s">
        <v>282</v>
      </c>
      <c r="G63" s="443" t="s">
        <v>412</v>
      </c>
      <c r="H63" s="100" t="s">
        <v>720</v>
      </c>
      <c r="I63" s="100" t="s">
        <v>693</v>
      </c>
      <c r="J63" s="444">
        <v>70</v>
      </c>
      <c r="K63" s="353">
        <v>1</v>
      </c>
      <c r="L63" s="353">
        <v>1</v>
      </c>
      <c r="M63" s="101">
        <v>80</v>
      </c>
      <c r="N63" s="101"/>
      <c r="O63" s="102" t="e">
        <f t="shared" si="1"/>
        <v>#DIV/0!</v>
      </c>
      <c r="P63" s="102">
        <f t="shared" si="2"/>
        <v>0</v>
      </c>
      <c r="Q63" s="103">
        <f>IF(M63="nio",0,IF(M63&gt;0,VLOOKUP(H63,'2-Productie normen'!A:L,VLOOKUP(M63,'2-Productie normen'!N:O,2,FALSE),FALSE)))</f>
        <v>0</v>
      </c>
      <c r="R63" s="103">
        <f t="shared" si="3"/>
        <v>0</v>
      </c>
      <c r="S63" s="104">
        <f>VLOOKUP(H63,'2-Productie normen'!A:L,10,FALSE)</f>
        <v>0</v>
      </c>
      <c r="T63" s="469"/>
      <c r="V63" s="81">
        <f t="shared" si="4"/>
        <v>5600</v>
      </c>
    </row>
    <row r="64" spans="1:22" ht="13.95" customHeight="1">
      <c r="A64" s="86">
        <f t="shared" si="0"/>
        <v>64</v>
      </c>
      <c r="B64" s="99" t="s">
        <v>227</v>
      </c>
      <c r="C64" s="99" t="s">
        <v>228</v>
      </c>
      <c r="D64" s="440">
        <v>2</v>
      </c>
      <c r="E64" s="83" t="s">
        <v>94</v>
      </c>
      <c r="F64" s="442" t="s">
        <v>283</v>
      </c>
      <c r="G64" s="443" t="s">
        <v>407</v>
      </c>
      <c r="H64" s="443" t="s">
        <v>407</v>
      </c>
      <c r="I64" s="100" t="s">
        <v>95</v>
      </c>
      <c r="J64" s="444">
        <v>48</v>
      </c>
      <c r="K64" s="353">
        <v>1</v>
      </c>
      <c r="L64" s="353">
        <v>1</v>
      </c>
      <c r="M64" s="101">
        <v>200</v>
      </c>
      <c r="N64" s="101"/>
      <c r="O64" s="102" t="e">
        <f t="shared" si="1"/>
        <v>#DIV/0!</v>
      </c>
      <c r="P64" s="102">
        <f t="shared" si="2"/>
        <v>0</v>
      </c>
      <c r="Q64" s="103">
        <f>IF(M64="nio",0,IF(M64&gt;0,VLOOKUP(H64,'2-Productie normen'!A:L,VLOOKUP(M64,'2-Productie normen'!N:O,2,FALSE),FALSE)))</f>
        <v>0</v>
      </c>
      <c r="R64" s="103">
        <f t="shared" si="3"/>
        <v>0</v>
      </c>
      <c r="S64" s="104">
        <f>VLOOKUP(H64,'2-Productie normen'!A:L,10,FALSE)</f>
        <v>0</v>
      </c>
      <c r="T64" s="469"/>
      <c r="V64" s="81">
        <f t="shared" si="4"/>
        <v>9600</v>
      </c>
    </row>
    <row r="65" spans="1:22" ht="13.95" customHeight="1">
      <c r="A65" s="86">
        <f t="shared" si="0"/>
        <v>65</v>
      </c>
      <c r="B65" s="99" t="s">
        <v>227</v>
      </c>
      <c r="C65" s="99" t="s">
        <v>228</v>
      </c>
      <c r="D65" s="440">
        <v>2</v>
      </c>
      <c r="E65" s="83" t="s">
        <v>94</v>
      </c>
      <c r="F65" s="442" t="s">
        <v>284</v>
      </c>
      <c r="G65" s="443" t="s">
        <v>414</v>
      </c>
      <c r="H65" s="75" t="s">
        <v>416</v>
      </c>
      <c r="I65" s="100" t="s">
        <v>693</v>
      </c>
      <c r="J65" s="444">
        <v>74</v>
      </c>
      <c r="K65" s="353">
        <v>1</v>
      </c>
      <c r="L65" s="353">
        <v>1</v>
      </c>
      <c r="M65" s="101">
        <v>80</v>
      </c>
      <c r="N65" s="101"/>
      <c r="O65" s="102" t="e">
        <f t="shared" si="1"/>
        <v>#DIV/0!</v>
      </c>
      <c r="P65" s="102">
        <f t="shared" si="2"/>
        <v>0</v>
      </c>
      <c r="Q65" s="103">
        <f>IF(M65="nio",0,IF(M65&gt;0,VLOOKUP(H65,'2-Productie normen'!A:L,VLOOKUP(M65,'2-Productie normen'!N:O,2,FALSE),FALSE)))</f>
        <v>0</v>
      </c>
      <c r="R65" s="103">
        <f t="shared" si="3"/>
        <v>0</v>
      </c>
      <c r="S65" s="104">
        <f>VLOOKUP(H65,'2-Productie normen'!A:L,10,FALSE)</f>
        <v>0</v>
      </c>
      <c r="T65" s="469"/>
      <c r="V65" s="81">
        <f t="shared" si="4"/>
        <v>5920</v>
      </c>
    </row>
    <row r="66" spans="1:22" ht="13.95" customHeight="1">
      <c r="A66" s="86">
        <f t="shared" si="0"/>
        <v>66</v>
      </c>
      <c r="B66" s="99" t="s">
        <v>227</v>
      </c>
      <c r="C66" s="99" t="s">
        <v>228</v>
      </c>
      <c r="D66" s="440">
        <v>2</v>
      </c>
      <c r="E66" s="83" t="s">
        <v>94</v>
      </c>
      <c r="F66" s="442" t="s">
        <v>285</v>
      </c>
      <c r="G66" s="443" t="s">
        <v>408</v>
      </c>
      <c r="H66" s="99" t="s">
        <v>179</v>
      </c>
      <c r="I66" s="100" t="s">
        <v>693</v>
      </c>
      <c r="J66" s="444">
        <v>49</v>
      </c>
      <c r="K66" s="353">
        <v>1</v>
      </c>
      <c r="L66" s="353">
        <v>1</v>
      </c>
      <c r="M66" s="101">
        <v>40</v>
      </c>
      <c r="N66" s="101"/>
      <c r="O66" s="102" t="e">
        <f t="shared" si="1"/>
        <v>#DIV/0!</v>
      </c>
      <c r="P66" s="102">
        <f t="shared" si="2"/>
        <v>0</v>
      </c>
      <c r="Q66" s="103">
        <f>IF(M66="nio",0,IF(M66&gt;0,VLOOKUP(H66,'2-Productie normen'!A:L,VLOOKUP(M66,'2-Productie normen'!N:O,2,FALSE),FALSE)))</f>
        <v>0</v>
      </c>
      <c r="R66" s="103">
        <f t="shared" si="3"/>
        <v>0</v>
      </c>
      <c r="S66" s="104">
        <f>VLOOKUP(H66,'2-Productie normen'!A:L,10,FALSE)</f>
        <v>0</v>
      </c>
      <c r="T66" s="469"/>
      <c r="V66" s="81">
        <f t="shared" si="4"/>
        <v>1960</v>
      </c>
    </row>
    <row r="67" spans="1:22" ht="13.95" customHeight="1">
      <c r="A67" s="86">
        <f t="shared" si="0"/>
        <v>67</v>
      </c>
      <c r="B67" s="99" t="s">
        <v>227</v>
      </c>
      <c r="C67" s="99" t="s">
        <v>228</v>
      </c>
      <c r="D67" s="440">
        <v>2</v>
      </c>
      <c r="E67" s="83" t="s">
        <v>94</v>
      </c>
      <c r="F67" s="442" t="s">
        <v>286</v>
      </c>
      <c r="G67" s="443" t="s">
        <v>408</v>
      </c>
      <c r="H67" s="99" t="s">
        <v>179</v>
      </c>
      <c r="I67" s="100" t="s">
        <v>95</v>
      </c>
      <c r="J67" s="444">
        <v>18</v>
      </c>
      <c r="K67" s="353">
        <v>1</v>
      </c>
      <c r="L67" s="353">
        <v>1</v>
      </c>
      <c r="M67" s="101">
        <v>40</v>
      </c>
      <c r="N67" s="101"/>
      <c r="O67" s="102" t="e">
        <f t="shared" si="1"/>
        <v>#DIV/0!</v>
      </c>
      <c r="P67" s="102">
        <f t="shared" si="2"/>
        <v>0</v>
      </c>
      <c r="Q67" s="103">
        <f>IF(M67="nio",0,IF(M67&gt;0,VLOOKUP(H67,'2-Productie normen'!A:L,VLOOKUP(M67,'2-Productie normen'!N:O,2,FALSE),FALSE)))</f>
        <v>0</v>
      </c>
      <c r="R67" s="103">
        <f t="shared" si="3"/>
        <v>0</v>
      </c>
      <c r="S67" s="104">
        <f>VLOOKUP(H67,'2-Productie normen'!A:L,10,FALSE)</f>
        <v>0</v>
      </c>
      <c r="T67" s="469"/>
      <c r="V67" s="81">
        <f t="shared" si="4"/>
        <v>720</v>
      </c>
    </row>
    <row r="68" spans="1:22" ht="13.95" customHeight="1">
      <c r="A68" s="86">
        <f t="shared" si="0"/>
        <v>68</v>
      </c>
      <c r="B68" s="99" t="s">
        <v>227</v>
      </c>
      <c r="C68" s="99" t="s">
        <v>228</v>
      </c>
      <c r="D68" s="440">
        <v>2</v>
      </c>
      <c r="E68" s="83" t="s">
        <v>94</v>
      </c>
      <c r="F68" s="442" t="s">
        <v>287</v>
      </c>
      <c r="G68" s="443" t="s">
        <v>407</v>
      </c>
      <c r="H68" s="443" t="s">
        <v>407</v>
      </c>
      <c r="I68" s="100" t="s">
        <v>95</v>
      </c>
      <c r="J68" s="444">
        <v>88</v>
      </c>
      <c r="K68" s="353">
        <v>1</v>
      </c>
      <c r="L68" s="353">
        <v>1</v>
      </c>
      <c r="M68" s="101">
        <v>200</v>
      </c>
      <c r="N68" s="101"/>
      <c r="O68" s="102" t="e">
        <f t="shared" si="1"/>
        <v>#DIV/0!</v>
      </c>
      <c r="P68" s="102">
        <f t="shared" si="2"/>
        <v>0</v>
      </c>
      <c r="Q68" s="103">
        <f>IF(M68="nio",0,IF(M68&gt;0,VLOOKUP(H68,'2-Productie normen'!A:L,VLOOKUP(M68,'2-Productie normen'!N:O,2,FALSE),FALSE)))</f>
        <v>0</v>
      </c>
      <c r="R68" s="103">
        <f t="shared" si="3"/>
        <v>0</v>
      </c>
      <c r="S68" s="104">
        <f>VLOOKUP(H68,'2-Productie normen'!A:L,10,FALSE)</f>
        <v>0</v>
      </c>
      <c r="T68" s="469"/>
      <c r="V68" s="81">
        <f t="shared" si="4"/>
        <v>17600</v>
      </c>
    </row>
    <row r="69" spans="1:22" ht="13.95" customHeight="1">
      <c r="A69" s="86">
        <f t="shared" si="0"/>
        <v>69</v>
      </c>
      <c r="B69" s="99" t="s">
        <v>227</v>
      </c>
      <c r="C69" s="99" t="s">
        <v>228</v>
      </c>
      <c r="D69" s="440">
        <v>2</v>
      </c>
      <c r="E69" s="83" t="s">
        <v>94</v>
      </c>
      <c r="F69" s="442" t="s">
        <v>288</v>
      </c>
      <c r="G69" s="443" t="s">
        <v>409</v>
      </c>
      <c r="H69" s="107" t="s">
        <v>719</v>
      </c>
      <c r="I69" s="100" t="s">
        <v>95</v>
      </c>
      <c r="J69" s="444">
        <v>48</v>
      </c>
      <c r="K69" s="353">
        <v>1</v>
      </c>
      <c r="L69" s="353">
        <v>1</v>
      </c>
      <c r="M69" s="101">
        <v>80</v>
      </c>
      <c r="N69" s="101"/>
      <c r="O69" s="102" t="e">
        <f t="shared" si="1"/>
        <v>#DIV/0!</v>
      </c>
      <c r="P69" s="102">
        <f t="shared" si="2"/>
        <v>0</v>
      </c>
      <c r="Q69" s="103">
        <f>IF(M69="nio",0,IF(M69&gt;0,VLOOKUP(H69,'2-Productie normen'!A:L,VLOOKUP(M69,'2-Productie normen'!N:O,2,FALSE),FALSE)))</f>
        <v>0</v>
      </c>
      <c r="R69" s="103">
        <f t="shared" si="3"/>
        <v>0</v>
      </c>
      <c r="S69" s="104">
        <f>VLOOKUP(H69,'2-Productie normen'!A:L,10,FALSE)</f>
        <v>0</v>
      </c>
      <c r="T69" s="469"/>
      <c r="V69" s="81">
        <f t="shared" si="4"/>
        <v>3840</v>
      </c>
    </row>
    <row r="70" spans="1:22" ht="13.95" customHeight="1">
      <c r="A70" s="86">
        <f t="shared" si="0"/>
        <v>70</v>
      </c>
      <c r="B70" s="99" t="s">
        <v>227</v>
      </c>
      <c r="C70" s="99" t="s">
        <v>228</v>
      </c>
      <c r="D70" s="440">
        <v>2</v>
      </c>
      <c r="E70" s="83" t="s">
        <v>94</v>
      </c>
      <c r="F70" s="442" t="s">
        <v>289</v>
      </c>
      <c r="G70" s="443" t="s">
        <v>408</v>
      </c>
      <c r="H70" s="99" t="s">
        <v>179</v>
      </c>
      <c r="I70" s="100" t="s">
        <v>693</v>
      </c>
      <c r="J70" s="444">
        <v>18</v>
      </c>
      <c r="K70" s="353">
        <v>1</v>
      </c>
      <c r="L70" s="353">
        <v>1</v>
      </c>
      <c r="M70" s="101">
        <v>40</v>
      </c>
      <c r="N70" s="101"/>
      <c r="O70" s="102" t="e">
        <f t="shared" si="1"/>
        <v>#DIV/0!</v>
      </c>
      <c r="P70" s="102">
        <f t="shared" si="2"/>
        <v>0</v>
      </c>
      <c r="Q70" s="103">
        <f>IF(M70="nio",0,IF(M70&gt;0,VLOOKUP(H70,'2-Productie normen'!A:L,VLOOKUP(M70,'2-Productie normen'!N:O,2,FALSE),FALSE)))</f>
        <v>0</v>
      </c>
      <c r="R70" s="103">
        <f t="shared" si="3"/>
        <v>0</v>
      </c>
      <c r="S70" s="104">
        <f>VLOOKUP(H70,'2-Productie normen'!A:L,10,FALSE)</f>
        <v>0</v>
      </c>
      <c r="T70" s="469"/>
      <c r="V70" s="81">
        <f t="shared" si="4"/>
        <v>720</v>
      </c>
    </row>
    <row r="71" spans="1:22" ht="13.95" customHeight="1">
      <c r="A71" s="86">
        <f t="shared" si="0"/>
        <v>71</v>
      </c>
      <c r="B71" s="99" t="s">
        <v>227</v>
      </c>
      <c r="C71" s="99" t="s">
        <v>228</v>
      </c>
      <c r="D71" s="440">
        <v>2</v>
      </c>
      <c r="E71" s="83" t="s">
        <v>94</v>
      </c>
      <c r="F71" s="442" t="s">
        <v>290</v>
      </c>
      <c r="G71" s="443" t="s">
        <v>409</v>
      </c>
      <c r="H71" s="107" t="s">
        <v>719</v>
      </c>
      <c r="I71" s="100" t="s">
        <v>95</v>
      </c>
      <c r="J71" s="444">
        <v>68</v>
      </c>
      <c r="K71" s="353">
        <v>1</v>
      </c>
      <c r="L71" s="353">
        <v>1</v>
      </c>
      <c r="M71" s="101">
        <v>80</v>
      </c>
      <c r="N71" s="101"/>
      <c r="O71" s="102" t="e">
        <f t="shared" si="1"/>
        <v>#DIV/0!</v>
      </c>
      <c r="P71" s="102">
        <f t="shared" si="2"/>
        <v>0</v>
      </c>
      <c r="Q71" s="103">
        <f>IF(M71="nio",0,IF(M71&gt;0,VLOOKUP(H71,'2-Productie normen'!A:L,VLOOKUP(M71,'2-Productie normen'!N:O,2,FALSE),FALSE)))</f>
        <v>0</v>
      </c>
      <c r="R71" s="103">
        <f t="shared" si="3"/>
        <v>0</v>
      </c>
      <c r="S71" s="104">
        <f>VLOOKUP(H71,'2-Productie normen'!A:L,10,FALSE)</f>
        <v>0</v>
      </c>
      <c r="T71" s="469"/>
      <c r="V71" s="81">
        <f t="shared" si="4"/>
        <v>5440</v>
      </c>
    </row>
    <row r="72" spans="1:22" ht="13.95" customHeight="1">
      <c r="A72" s="86">
        <f t="shared" si="0"/>
        <v>72</v>
      </c>
      <c r="B72" s="99" t="s">
        <v>227</v>
      </c>
      <c r="C72" s="99" t="s">
        <v>228</v>
      </c>
      <c r="D72" s="440">
        <v>2</v>
      </c>
      <c r="E72" s="83" t="s">
        <v>94</v>
      </c>
      <c r="F72" s="442" t="s">
        <v>291</v>
      </c>
      <c r="G72" s="443" t="s">
        <v>408</v>
      </c>
      <c r="H72" s="99" t="s">
        <v>179</v>
      </c>
      <c r="I72" s="100" t="s">
        <v>95</v>
      </c>
      <c r="J72" s="444">
        <v>24</v>
      </c>
      <c r="K72" s="353">
        <v>1</v>
      </c>
      <c r="L72" s="353">
        <v>1</v>
      </c>
      <c r="M72" s="101">
        <v>40</v>
      </c>
      <c r="N72" s="101"/>
      <c r="O72" s="102" t="e">
        <f t="shared" si="1"/>
        <v>#DIV/0!</v>
      </c>
      <c r="P72" s="102">
        <f t="shared" si="2"/>
        <v>0</v>
      </c>
      <c r="Q72" s="103">
        <f>IF(M72="nio",0,IF(M72&gt;0,VLOOKUP(H72,'2-Productie normen'!A:L,VLOOKUP(M72,'2-Productie normen'!N:O,2,FALSE),FALSE)))</f>
        <v>0</v>
      </c>
      <c r="R72" s="103">
        <f t="shared" si="3"/>
        <v>0</v>
      </c>
      <c r="S72" s="104">
        <f>VLOOKUP(H72,'2-Productie normen'!A:L,10,FALSE)</f>
        <v>0</v>
      </c>
      <c r="T72" s="469"/>
      <c r="V72" s="81">
        <f t="shared" si="4"/>
        <v>960</v>
      </c>
    </row>
    <row r="73" spans="1:22" ht="13.95" customHeight="1">
      <c r="A73" s="86">
        <f t="shared" si="0"/>
        <v>73</v>
      </c>
      <c r="B73" s="99" t="s">
        <v>227</v>
      </c>
      <c r="C73" s="99" t="s">
        <v>228</v>
      </c>
      <c r="D73" s="440">
        <v>2</v>
      </c>
      <c r="E73" s="83" t="s">
        <v>94</v>
      </c>
      <c r="F73" s="442" t="s">
        <v>292</v>
      </c>
      <c r="G73" s="443" t="s">
        <v>410</v>
      </c>
      <c r="H73" s="469" t="s">
        <v>730</v>
      </c>
      <c r="I73" s="100" t="s">
        <v>696</v>
      </c>
      <c r="J73" s="444">
        <v>10</v>
      </c>
      <c r="K73" s="353">
        <v>1</v>
      </c>
      <c r="L73" s="353">
        <v>1</v>
      </c>
      <c r="M73" s="101" t="s">
        <v>106</v>
      </c>
      <c r="N73" s="101"/>
      <c r="O73" s="102">
        <f t="shared" si="1"/>
        <v>0</v>
      </c>
      <c r="P73" s="102">
        <f t="shared" si="2"/>
        <v>0</v>
      </c>
      <c r="Q73" s="103">
        <f>IF(M73="nio",0,IF(M73&gt;0,VLOOKUP(H73,'2-Productie normen'!A:L,VLOOKUP(M73,'2-Productie normen'!N:O,2,FALSE),FALSE)))</f>
        <v>0</v>
      </c>
      <c r="R73" s="103">
        <f t="shared" si="3"/>
        <v>0</v>
      </c>
      <c r="S73" s="104">
        <f>VLOOKUP(H73,'2-Productie normen'!A:L,10,FALSE)</f>
        <v>0</v>
      </c>
      <c r="T73" s="469"/>
      <c r="V73" s="81">
        <f t="shared" si="4"/>
        <v>0</v>
      </c>
    </row>
    <row r="74" spans="1:22" ht="13.95" customHeight="1">
      <c r="A74" s="86">
        <f t="shared" ref="A74:A137" si="5">A73+1</f>
        <v>74</v>
      </c>
      <c r="B74" s="99" t="s">
        <v>227</v>
      </c>
      <c r="C74" s="99" t="s">
        <v>228</v>
      </c>
      <c r="D74" s="440">
        <v>2</v>
      </c>
      <c r="E74" s="83" t="s">
        <v>94</v>
      </c>
      <c r="F74" s="442" t="s">
        <v>293</v>
      </c>
      <c r="G74" s="443" t="s">
        <v>407</v>
      </c>
      <c r="H74" s="443" t="s">
        <v>407</v>
      </c>
      <c r="I74" s="100" t="s">
        <v>690</v>
      </c>
      <c r="J74" s="444">
        <v>10</v>
      </c>
      <c r="K74" s="353">
        <v>1</v>
      </c>
      <c r="L74" s="353">
        <v>1</v>
      </c>
      <c r="M74" s="101">
        <v>200</v>
      </c>
      <c r="N74" s="101"/>
      <c r="O74" s="102" t="e">
        <f t="shared" ref="O74:O137" si="6">IF(M74="nio",0,IF(M74&gt;0,M74*J74/Q74,0))*K74</f>
        <v>#DIV/0!</v>
      </c>
      <c r="P74" s="102">
        <f t="shared" ref="P74:P137" si="7">IF(N74&gt;0,N74*J74/R74,0)*L74</f>
        <v>0</v>
      </c>
      <c r="Q74" s="103">
        <f>IF(M74="nio",0,IF(M74&gt;0,VLOOKUP(H74,'2-Productie normen'!A:L,VLOOKUP(M74,'2-Productie normen'!N:O,2,FALSE),FALSE)))</f>
        <v>0</v>
      </c>
      <c r="R74" s="103">
        <f t="shared" ref="R74:R137" si="8">IF(N74&gt;0,Q74*$R$8,0)</f>
        <v>0</v>
      </c>
      <c r="S74" s="104">
        <f>VLOOKUP(H74,'2-Productie normen'!A:L,10,FALSE)</f>
        <v>0</v>
      </c>
      <c r="T74" s="469"/>
      <c r="V74" s="81">
        <f t="shared" ref="V74:V137" si="9">SUM(M74:N74)*J74</f>
        <v>2000</v>
      </c>
    </row>
    <row r="75" spans="1:22" ht="13.95" customHeight="1">
      <c r="A75" s="86">
        <f t="shared" si="5"/>
        <v>75</v>
      </c>
      <c r="B75" s="99" t="s">
        <v>227</v>
      </c>
      <c r="C75" s="99" t="s">
        <v>228</v>
      </c>
      <c r="D75" s="440">
        <v>2</v>
      </c>
      <c r="E75" s="83" t="s">
        <v>422</v>
      </c>
      <c r="F75" s="442" t="s">
        <v>294</v>
      </c>
      <c r="G75" s="443" t="s">
        <v>407</v>
      </c>
      <c r="H75" s="443" t="s">
        <v>407</v>
      </c>
      <c r="I75" s="100" t="s">
        <v>95</v>
      </c>
      <c r="J75" s="444">
        <v>80</v>
      </c>
      <c r="K75" s="353">
        <v>1</v>
      </c>
      <c r="L75" s="353">
        <v>1</v>
      </c>
      <c r="M75" s="101">
        <v>200</v>
      </c>
      <c r="N75" s="101"/>
      <c r="O75" s="102" t="e">
        <f t="shared" si="6"/>
        <v>#DIV/0!</v>
      </c>
      <c r="P75" s="102">
        <f t="shared" si="7"/>
        <v>0</v>
      </c>
      <c r="Q75" s="103">
        <f>IF(M75="nio",0,IF(M75&gt;0,VLOOKUP(H75,'2-Productie normen'!A:L,VLOOKUP(M75,'2-Productie normen'!N:O,2,FALSE),FALSE)))</f>
        <v>0</v>
      </c>
      <c r="R75" s="103">
        <f t="shared" si="8"/>
        <v>0</v>
      </c>
      <c r="S75" s="104">
        <f>VLOOKUP(H75,'2-Productie normen'!A:L,10,FALSE)</f>
        <v>0</v>
      </c>
      <c r="T75" s="469"/>
      <c r="V75" s="81">
        <f t="shared" si="9"/>
        <v>16000</v>
      </c>
    </row>
    <row r="76" spans="1:22" ht="13.95" customHeight="1">
      <c r="A76" s="86">
        <f t="shared" si="5"/>
        <v>76</v>
      </c>
      <c r="B76" s="99" t="s">
        <v>227</v>
      </c>
      <c r="C76" s="99" t="s">
        <v>228</v>
      </c>
      <c r="D76" s="440">
        <v>2</v>
      </c>
      <c r="E76" s="83" t="s">
        <v>422</v>
      </c>
      <c r="F76" s="442" t="s">
        <v>295</v>
      </c>
      <c r="G76" s="443" t="s">
        <v>408</v>
      </c>
      <c r="H76" s="99" t="s">
        <v>179</v>
      </c>
      <c r="I76" s="100" t="s">
        <v>690</v>
      </c>
      <c r="J76" s="444">
        <v>18</v>
      </c>
      <c r="K76" s="353">
        <v>1</v>
      </c>
      <c r="L76" s="353">
        <v>1</v>
      </c>
      <c r="M76" s="101">
        <v>40</v>
      </c>
      <c r="N76" s="101"/>
      <c r="O76" s="102" t="e">
        <f t="shared" si="6"/>
        <v>#DIV/0!</v>
      </c>
      <c r="P76" s="102">
        <f t="shared" si="7"/>
        <v>0</v>
      </c>
      <c r="Q76" s="103">
        <f>IF(M76="nio",0,IF(M76&gt;0,VLOOKUP(H76,'2-Productie normen'!A:L,VLOOKUP(M76,'2-Productie normen'!N:O,2,FALSE),FALSE)))</f>
        <v>0</v>
      </c>
      <c r="R76" s="103">
        <f t="shared" si="8"/>
        <v>0</v>
      </c>
      <c r="S76" s="104">
        <f>VLOOKUP(H76,'2-Productie normen'!A:L,10,FALSE)</f>
        <v>0</v>
      </c>
      <c r="T76" s="469"/>
      <c r="V76" s="81">
        <f t="shared" si="9"/>
        <v>720</v>
      </c>
    </row>
    <row r="77" spans="1:22" ht="13.95" customHeight="1">
      <c r="A77" s="86">
        <f t="shared" si="5"/>
        <v>77</v>
      </c>
      <c r="B77" s="99" t="s">
        <v>227</v>
      </c>
      <c r="C77" s="99" t="s">
        <v>228</v>
      </c>
      <c r="D77" s="440">
        <v>2</v>
      </c>
      <c r="E77" s="83" t="s">
        <v>422</v>
      </c>
      <c r="F77" s="442" t="s">
        <v>296</v>
      </c>
      <c r="G77" s="443" t="s">
        <v>408</v>
      </c>
      <c r="H77" s="99" t="s">
        <v>179</v>
      </c>
      <c r="I77" s="100" t="s">
        <v>95</v>
      </c>
      <c r="J77" s="444">
        <v>48</v>
      </c>
      <c r="K77" s="353">
        <v>1</v>
      </c>
      <c r="L77" s="353">
        <v>1</v>
      </c>
      <c r="M77" s="101">
        <v>40</v>
      </c>
      <c r="N77" s="101"/>
      <c r="O77" s="102" t="e">
        <f t="shared" si="6"/>
        <v>#DIV/0!</v>
      </c>
      <c r="P77" s="102">
        <f t="shared" si="7"/>
        <v>0</v>
      </c>
      <c r="Q77" s="103">
        <f>IF(M77="nio",0,IF(M77&gt;0,VLOOKUP(H77,'2-Productie normen'!A:L,VLOOKUP(M77,'2-Productie normen'!N:O,2,FALSE),FALSE)))</f>
        <v>0</v>
      </c>
      <c r="R77" s="103">
        <f t="shared" si="8"/>
        <v>0</v>
      </c>
      <c r="S77" s="104">
        <f>VLOOKUP(H77,'2-Productie normen'!A:L,10,FALSE)</f>
        <v>0</v>
      </c>
      <c r="T77" s="469"/>
      <c r="V77" s="81">
        <f t="shared" si="9"/>
        <v>1920</v>
      </c>
    </row>
    <row r="78" spans="1:22" ht="13.95" customHeight="1">
      <c r="A78" s="86">
        <f t="shared" si="5"/>
        <v>78</v>
      </c>
      <c r="B78" s="99" t="s">
        <v>227</v>
      </c>
      <c r="C78" s="99" t="s">
        <v>228</v>
      </c>
      <c r="D78" s="440">
        <v>2</v>
      </c>
      <c r="E78" s="83" t="s">
        <v>422</v>
      </c>
      <c r="F78" s="442" t="s">
        <v>297</v>
      </c>
      <c r="G78" s="443" t="s">
        <v>408</v>
      </c>
      <c r="H78" s="99" t="s">
        <v>179</v>
      </c>
      <c r="I78" s="100" t="s">
        <v>95</v>
      </c>
      <c r="J78" s="444">
        <v>34</v>
      </c>
      <c r="K78" s="353">
        <v>1</v>
      </c>
      <c r="L78" s="353">
        <v>1</v>
      </c>
      <c r="M78" s="101">
        <v>40</v>
      </c>
      <c r="N78" s="101"/>
      <c r="O78" s="102" t="e">
        <f t="shared" si="6"/>
        <v>#DIV/0!</v>
      </c>
      <c r="P78" s="102">
        <f t="shared" si="7"/>
        <v>0</v>
      </c>
      <c r="Q78" s="103">
        <f>IF(M78="nio",0,IF(M78&gt;0,VLOOKUP(H78,'2-Productie normen'!A:L,VLOOKUP(M78,'2-Productie normen'!N:O,2,FALSE),FALSE)))</f>
        <v>0</v>
      </c>
      <c r="R78" s="103">
        <f t="shared" si="8"/>
        <v>0</v>
      </c>
      <c r="S78" s="104">
        <f>VLOOKUP(H78,'2-Productie normen'!A:L,10,FALSE)</f>
        <v>0</v>
      </c>
      <c r="T78" s="469"/>
      <c r="V78" s="81">
        <f t="shared" si="9"/>
        <v>1360</v>
      </c>
    </row>
    <row r="79" spans="1:22" ht="13.95" customHeight="1">
      <c r="A79" s="86">
        <f t="shared" si="5"/>
        <v>79</v>
      </c>
      <c r="B79" s="99" t="s">
        <v>227</v>
      </c>
      <c r="C79" s="99" t="s">
        <v>228</v>
      </c>
      <c r="D79" s="440">
        <v>2</v>
      </c>
      <c r="E79" s="83" t="s">
        <v>422</v>
      </c>
      <c r="F79" s="442" t="s">
        <v>298</v>
      </c>
      <c r="G79" s="443" t="s">
        <v>408</v>
      </c>
      <c r="H79" s="99" t="s">
        <v>179</v>
      </c>
      <c r="I79" s="100" t="s">
        <v>95</v>
      </c>
      <c r="J79" s="444">
        <v>16</v>
      </c>
      <c r="K79" s="353">
        <v>1</v>
      </c>
      <c r="L79" s="353">
        <v>1</v>
      </c>
      <c r="M79" s="101">
        <v>40</v>
      </c>
      <c r="N79" s="101"/>
      <c r="O79" s="102" t="e">
        <f t="shared" si="6"/>
        <v>#DIV/0!</v>
      </c>
      <c r="P79" s="102">
        <f t="shared" si="7"/>
        <v>0</v>
      </c>
      <c r="Q79" s="103">
        <f>IF(M79="nio",0,IF(M79&gt;0,VLOOKUP(H79,'2-Productie normen'!A:L,VLOOKUP(M79,'2-Productie normen'!N:O,2,FALSE),FALSE)))</f>
        <v>0</v>
      </c>
      <c r="R79" s="103">
        <f t="shared" si="8"/>
        <v>0</v>
      </c>
      <c r="S79" s="104">
        <f>VLOOKUP(H79,'2-Productie normen'!A:L,10,FALSE)</f>
        <v>0</v>
      </c>
      <c r="T79" s="469"/>
      <c r="V79" s="81">
        <f t="shared" si="9"/>
        <v>640</v>
      </c>
    </row>
    <row r="80" spans="1:22" ht="13.95" customHeight="1">
      <c r="A80" s="86">
        <f t="shared" si="5"/>
        <v>80</v>
      </c>
      <c r="B80" s="99" t="s">
        <v>227</v>
      </c>
      <c r="C80" s="99" t="s">
        <v>228</v>
      </c>
      <c r="D80" s="440">
        <v>2</v>
      </c>
      <c r="E80" s="83" t="s">
        <v>422</v>
      </c>
      <c r="F80" s="442" t="s">
        <v>299</v>
      </c>
      <c r="G80" s="443" t="s">
        <v>410</v>
      </c>
      <c r="H80" s="469" t="s">
        <v>730</v>
      </c>
      <c r="I80" s="100" t="s">
        <v>696</v>
      </c>
      <c r="J80" s="444">
        <v>9</v>
      </c>
      <c r="K80" s="353">
        <v>1</v>
      </c>
      <c r="L80" s="353">
        <v>1</v>
      </c>
      <c r="M80" s="101" t="s">
        <v>106</v>
      </c>
      <c r="N80" s="101"/>
      <c r="O80" s="102">
        <f t="shared" si="6"/>
        <v>0</v>
      </c>
      <c r="P80" s="102">
        <f t="shared" si="7"/>
        <v>0</v>
      </c>
      <c r="Q80" s="103">
        <f>IF(M80="nio",0,IF(M80&gt;0,VLOOKUP(H80,'2-Productie normen'!A:L,VLOOKUP(M80,'2-Productie normen'!N:O,2,FALSE),FALSE)))</f>
        <v>0</v>
      </c>
      <c r="R80" s="103">
        <f t="shared" si="8"/>
        <v>0</v>
      </c>
      <c r="S80" s="104">
        <f>VLOOKUP(H80,'2-Productie normen'!A:L,10,FALSE)</f>
        <v>0</v>
      </c>
      <c r="T80" s="469"/>
      <c r="V80" s="81">
        <f t="shared" si="9"/>
        <v>0</v>
      </c>
    </row>
    <row r="81" spans="1:22" ht="13.95" customHeight="1">
      <c r="A81" s="86">
        <f t="shared" si="5"/>
        <v>81</v>
      </c>
      <c r="B81" s="99" t="s">
        <v>227</v>
      </c>
      <c r="C81" s="99" t="s">
        <v>228</v>
      </c>
      <c r="D81" s="440">
        <v>2</v>
      </c>
      <c r="E81" s="83" t="s">
        <v>422</v>
      </c>
      <c r="F81" s="442" t="s">
        <v>300</v>
      </c>
      <c r="G81" s="443" t="s">
        <v>407</v>
      </c>
      <c r="H81" s="443" t="s">
        <v>407</v>
      </c>
      <c r="I81" s="100" t="s">
        <v>95</v>
      </c>
      <c r="J81" s="444">
        <v>7</v>
      </c>
      <c r="K81" s="353">
        <v>1</v>
      </c>
      <c r="L81" s="353">
        <v>1</v>
      </c>
      <c r="M81" s="101">
        <v>200</v>
      </c>
      <c r="N81" s="101"/>
      <c r="O81" s="102" t="e">
        <f t="shared" si="6"/>
        <v>#DIV/0!</v>
      </c>
      <c r="P81" s="102">
        <f t="shared" si="7"/>
        <v>0</v>
      </c>
      <c r="Q81" s="103">
        <f>IF(M81="nio",0,IF(M81&gt;0,VLOOKUP(H81,'2-Productie normen'!A:L,VLOOKUP(M81,'2-Productie normen'!N:O,2,FALSE),FALSE)))</f>
        <v>0</v>
      </c>
      <c r="R81" s="103">
        <f t="shared" si="8"/>
        <v>0</v>
      </c>
      <c r="S81" s="104">
        <f>VLOOKUP(H81,'2-Productie normen'!A:L,10,FALSE)</f>
        <v>0</v>
      </c>
      <c r="T81" s="469"/>
      <c r="V81" s="81">
        <f t="shared" si="9"/>
        <v>1400</v>
      </c>
    </row>
    <row r="82" spans="1:22" ht="13.95" customHeight="1">
      <c r="A82" s="86">
        <f t="shared" si="5"/>
        <v>82</v>
      </c>
      <c r="B82" s="99" t="s">
        <v>227</v>
      </c>
      <c r="C82" s="99" t="s">
        <v>228</v>
      </c>
      <c r="D82" s="440">
        <v>2</v>
      </c>
      <c r="E82" s="83" t="s">
        <v>422</v>
      </c>
      <c r="F82" s="442" t="s">
        <v>301</v>
      </c>
      <c r="G82" s="443" t="s">
        <v>407</v>
      </c>
      <c r="H82" s="443" t="s">
        <v>407</v>
      </c>
      <c r="I82" s="100" t="s">
        <v>95</v>
      </c>
      <c r="J82" s="444">
        <v>88</v>
      </c>
      <c r="K82" s="353">
        <v>1</v>
      </c>
      <c r="L82" s="353">
        <v>1</v>
      </c>
      <c r="M82" s="101">
        <v>200</v>
      </c>
      <c r="N82" s="101"/>
      <c r="O82" s="102" t="e">
        <f t="shared" si="6"/>
        <v>#DIV/0!</v>
      </c>
      <c r="P82" s="102">
        <f t="shared" si="7"/>
        <v>0</v>
      </c>
      <c r="Q82" s="103">
        <f>IF(M82="nio",0,IF(M82&gt;0,VLOOKUP(H82,'2-Productie normen'!A:L,VLOOKUP(M82,'2-Productie normen'!N:O,2,FALSE),FALSE)))</f>
        <v>0</v>
      </c>
      <c r="R82" s="103">
        <f t="shared" si="8"/>
        <v>0</v>
      </c>
      <c r="S82" s="104">
        <f>VLOOKUP(H82,'2-Productie normen'!A:L,10,FALSE)</f>
        <v>0</v>
      </c>
      <c r="T82" s="469"/>
      <c r="V82" s="81">
        <f t="shared" si="9"/>
        <v>17600</v>
      </c>
    </row>
    <row r="83" spans="1:22" ht="13.95" customHeight="1">
      <c r="A83" s="86">
        <f t="shared" si="5"/>
        <v>83</v>
      </c>
      <c r="B83" s="99" t="s">
        <v>227</v>
      </c>
      <c r="C83" s="99" t="s">
        <v>228</v>
      </c>
      <c r="D83" s="440">
        <v>2</v>
      </c>
      <c r="E83" s="83" t="s">
        <v>422</v>
      </c>
      <c r="F83" s="442" t="s">
        <v>302</v>
      </c>
      <c r="G83" s="443" t="s">
        <v>410</v>
      </c>
      <c r="H83" s="469" t="s">
        <v>730</v>
      </c>
      <c r="I83" s="100" t="s">
        <v>696</v>
      </c>
      <c r="J83" s="444">
        <v>4</v>
      </c>
      <c r="K83" s="353">
        <v>1</v>
      </c>
      <c r="L83" s="353">
        <v>1</v>
      </c>
      <c r="M83" s="101" t="s">
        <v>106</v>
      </c>
      <c r="N83" s="101"/>
      <c r="O83" s="102">
        <f t="shared" si="6"/>
        <v>0</v>
      </c>
      <c r="P83" s="102">
        <f t="shared" si="7"/>
        <v>0</v>
      </c>
      <c r="Q83" s="103">
        <f>IF(M83="nio",0,IF(M83&gt;0,VLOOKUP(H83,'2-Productie normen'!A:L,VLOOKUP(M83,'2-Productie normen'!N:O,2,FALSE),FALSE)))</f>
        <v>0</v>
      </c>
      <c r="R83" s="103">
        <f t="shared" si="8"/>
        <v>0</v>
      </c>
      <c r="S83" s="104">
        <f>VLOOKUP(H83,'2-Productie normen'!A:L,10,FALSE)</f>
        <v>0</v>
      </c>
      <c r="T83" s="469"/>
      <c r="V83" s="81">
        <f t="shared" si="9"/>
        <v>0</v>
      </c>
    </row>
    <row r="84" spans="1:22" ht="13.95" customHeight="1">
      <c r="A84" s="86">
        <f t="shared" si="5"/>
        <v>84</v>
      </c>
      <c r="B84" s="99" t="s">
        <v>227</v>
      </c>
      <c r="C84" s="99" t="s">
        <v>228</v>
      </c>
      <c r="D84" s="440">
        <v>2</v>
      </c>
      <c r="E84" s="83" t="s">
        <v>422</v>
      </c>
      <c r="F84" s="442" t="s">
        <v>303</v>
      </c>
      <c r="G84" s="443" t="s">
        <v>413</v>
      </c>
      <c r="H84" s="361" t="s">
        <v>16</v>
      </c>
      <c r="I84" s="100" t="s">
        <v>693</v>
      </c>
      <c r="J84" s="444">
        <v>5</v>
      </c>
      <c r="K84" s="353">
        <v>1</v>
      </c>
      <c r="L84" s="353">
        <v>1</v>
      </c>
      <c r="M84" s="101">
        <v>200</v>
      </c>
      <c r="N84" s="101"/>
      <c r="O84" s="102" t="e">
        <f t="shared" si="6"/>
        <v>#DIV/0!</v>
      </c>
      <c r="P84" s="102">
        <f t="shared" si="7"/>
        <v>0</v>
      </c>
      <c r="Q84" s="103">
        <f>IF(M84="nio",0,IF(M84&gt;0,VLOOKUP(H84,'2-Productie normen'!A:L,VLOOKUP(M84,'2-Productie normen'!N:O,2,FALSE),FALSE)))</f>
        <v>0</v>
      </c>
      <c r="R84" s="103">
        <f t="shared" si="8"/>
        <v>0</v>
      </c>
      <c r="S84" s="104">
        <f>VLOOKUP(H84,'2-Productie normen'!A:L,10,FALSE)</f>
        <v>0</v>
      </c>
      <c r="T84" s="469"/>
      <c r="V84" s="81">
        <f t="shared" si="9"/>
        <v>1000</v>
      </c>
    </row>
    <row r="85" spans="1:22" ht="13.95" customHeight="1">
      <c r="A85" s="86">
        <f t="shared" si="5"/>
        <v>85</v>
      </c>
      <c r="B85" s="99" t="s">
        <v>227</v>
      </c>
      <c r="C85" s="99" t="s">
        <v>228</v>
      </c>
      <c r="D85" s="440">
        <v>2</v>
      </c>
      <c r="E85" s="83" t="s">
        <v>422</v>
      </c>
      <c r="F85" s="442" t="s">
        <v>304</v>
      </c>
      <c r="G85" s="443" t="s">
        <v>413</v>
      </c>
      <c r="H85" s="361" t="s">
        <v>16</v>
      </c>
      <c r="I85" s="100" t="s">
        <v>693</v>
      </c>
      <c r="J85" s="444">
        <v>5</v>
      </c>
      <c r="K85" s="353">
        <v>1</v>
      </c>
      <c r="L85" s="353">
        <v>1</v>
      </c>
      <c r="M85" s="101">
        <v>200</v>
      </c>
      <c r="N85" s="101"/>
      <c r="O85" s="102" t="e">
        <f t="shared" si="6"/>
        <v>#DIV/0!</v>
      </c>
      <c r="P85" s="102">
        <f t="shared" si="7"/>
        <v>0</v>
      </c>
      <c r="Q85" s="103">
        <f>IF(M85="nio",0,IF(M85&gt;0,VLOOKUP(H85,'2-Productie normen'!A:L,VLOOKUP(M85,'2-Productie normen'!N:O,2,FALSE),FALSE)))</f>
        <v>0</v>
      </c>
      <c r="R85" s="103">
        <f t="shared" si="8"/>
        <v>0</v>
      </c>
      <c r="S85" s="104">
        <f>VLOOKUP(H85,'2-Productie normen'!A:L,10,FALSE)</f>
        <v>0</v>
      </c>
      <c r="T85" s="469"/>
      <c r="V85" s="81">
        <f t="shared" si="9"/>
        <v>1000</v>
      </c>
    </row>
    <row r="86" spans="1:22" ht="13.95" customHeight="1">
      <c r="A86" s="86">
        <f t="shared" si="5"/>
        <v>86</v>
      </c>
      <c r="B86" s="99" t="s">
        <v>227</v>
      </c>
      <c r="C86" s="99" t="s">
        <v>228</v>
      </c>
      <c r="D86" s="440">
        <v>2</v>
      </c>
      <c r="E86" s="83" t="s">
        <v>422</v>
      </c>
      <c r="F86" s="442" t="s">
        <v>305</v>
      </c>
      <c r="G86" s="443" t="s">
        <v>410</v>
      </c>
      <c r="H86" s="469" t="s">
        <v>730</v>
      </c>
      <c r="I86" s="100" t="s">
        <v>693</v>
      </c>
      <c r="J86" s="444">
        <v>18</v>
      </c>
      <c r="K86" s="353">
        <v>1</v>
      </c>
      <c r="L86" s="353">
        <v>1</v>
      </c>
      <c r="M86" s="101" t="s">
        <v>106</v>
      </c>
      <c r="N86" s="101"/>
      <c r="O86" s="102">
        <f t="shared" si="6"/>
        <v>0</v>
      </c>
      <c r="P86" s="102">
        <f t="shared" si="7"/>
        <v>0</v>
      </c>
      <c r="Q86" s="103">
        <f>IF(M86="nio",0,IF(M86&gt;0,VLOOKUP(H86,'2-Productie normen'!A:L,VLOOKUP(M86,'2-Productie normen'!N:O,2,FALSE),FALSE)))</f>
        <v>0</v>
      </c>
      <c r="R86" s="103">
        <f t="shared" si="8"/>
        <v>0</v>
      </c>
      <c r="S86" s="104">
        <f>VLOOKUP(H86,'2-Productie normen'!A:L,10,FALSE)</f>
        <v>0</v>
      </c>
      <c r="T86" s="469"/>
      <c r="V86" s="81">
        <f t="shared" si="9"/>
        <v>0</v>
      </c>
    </row>
    <row r="87" spans="1:22" ht="13.95" customHeight="1">
      <c r="A87" s="86">
        <f t="shared" si="5"/>
        <v>87</v>
      </c>
      <c r="B87" s="99" t="s">
        <v>227</v>
      </c>
      <c r="C87" s="99" t="s">
        <v>228</v>
      </c>
      <c r="D87" s="440">
        <v>2</v>
      </c>
      <c r="E87" s="83" t="s">
        <v>422</v>
      </c>
      <c r="F87" s="442" t="s">
        <v>306</v>
      </c>
      <c r="G87" s="443" t="s">
        <v>409</v>
      </c>
      <c r="H87" s="107" t="s">
        <v>719</v>
      </c>
      <c r="I87" s="100" t="s">
        <v>95</v>
      </c>
      <c r="J87" s="444">
        <v>60</v>
      </c>
      <c r="K87" s="353">
        <v>1</v>
      </c>
      <c r="L87" s="353">
        <v>1</v>
      </c>
      <c r="M87" s="101">
        <v>80</v>
      </c>
      <c r="N87" s="101"/>
      <c r="O87" s="102" t="e">
        <f t="shared" si="6"/>
        <v>#DIV/0!</v>
      </c>
      <c r="P87" s="102">
        <f t="shared" si="7"/>
        <v>0</v>
      </c>
      <c r="Q87" s="103">
        <f>IF(M87="nio",0,IF(M87&gt;0,VLOOKUP(H87,'2-Productie normen'!A:L,VLOOKUP(M87,'2-Productie normen'!N:O,2,FALSE),FALSE)))</f>
        <v>0</v>
      </c>
      <c r="R87" s="103">
        <f t="shared" si="8"/>
        <v>0</v>
      </c>
      <c r="S87" s="104">
        <f>VLOOKUP(H87,'2-Productie normen'!A:L,10,FALSE)</f>
        <v>0</v>
      </c>
      <c r="T87" s="469"/>
      <c r="V87" s="81">
        <f t="shared" si="9"/>
        <v>4800</v>
      </c>
    </row>
    <row r="88" spans="1:22" ht="13.95" customHeight="1">
      <c r="A88" s="86">
        <f t="shared" si="5"/>
        <v>88</v>
      </c>
      <c r="B88" s="99" t="s">
        <v>227</v>
      </c>
      <c r="C88" s="99" t="s">
        <v>228</v>
      </c>
      <c r="D88" s="440">
        <v>2</v>
      </c>
      <c r="E88" s="83" t="s">
        <v>422</v>
      </c>
      <c r="F88" s="442" t="s">
        <v>307</v>
      </c>
      <c r="G88" s="443" t="s">
        <v>409</v>
      </c>
      <c r="H88" s="107" t="s">
        <v>719</v>
      </c>
      <c r="I88" s="100" t="s">
        <v>95</v>
      </c>
      <c r="J88" s="444">
        <v>60</v>
      </c>
      <c r="K88" s="353">
        <v>1</v>
      </c>
      <c r="L88" s="353">
        <v>1</v>
      </c>
      <c r="M88" s="101">
        <v>80</v>
      </c>
      <c r="N88" s="101"/>
      <c r="O88" s="102" t="e">
        <f t="shared" si="6"/>
        <v>#DIV/0!</v>
      </c>
      <c r="P88" s="102">
        <f t="shared" si="7"/>
        <v>0</v>
      </c>
      <c r="Q88" s="103">
        <f>IF(M88="nio",0,IF(M88&gt;0,VLOOKUP(H88,'2-Productie normen'!A:L,VLOOKUP(M88,'2-Productie normen'!N:O,2,FALSE),FALSE)))</f>
        <v>0</v>
      </c>
      <c r="R88" s="103">
        <f t="shared" si="8"/>
        <v>0</v>
      </c>
      <c r="S88" s="104">
        <f>VLOOKUP(H88,'2-Productie normen'!A:L,10,FALSE)</f>
        <v>0</v>
      </c>
      <c r="T88" s="469"/>
      <c r="V88" s="81">
        <f t="shared" si="9"/>
        <v>4800</v>
      </c>
    </row>
    <row r="89" spans="1:22" ht="13.95" customHeight="1">
      <c r="A89" s="86">
        <f t="shared" si="5"/>
        <v>89</v>
      </c>
      <c r="B89" s="99" t="s">
        <v>227</v>
      </c>
      <c r="C89" s="99" t="s">
        <v>228</v>
      </c>
      <c r="D89" s="440">
        <v>2</v>
      </c>
      <c r="E89" s="83" t="s">
        <v>422</v>
      </c>
      <c r="F89" s="442" t="s">
        <v>308</v>
      </c>
      <c r="G89" s="443" t="s">
        <v>409</v>
      </c>
      <c r="H89" s="107" t="s">
        <v>719</v>
      </c>
      <c r="I89" s="100" t="s">
        <v>95</v>
      </c>
      <c r="J89" s="444">
        <v>75</v>
      </c>
      <c r="K89" s="353">
        <v>1</v>
      </c>
      <c r="L89" s="353">
        <v>1</v>
      </c>
      <c r="M89" s="101">
        <v>80</v>
      </c>
      <c r="N89" s="101"/>
      <c r="O89" s="102" t="e">
        <f t="shared" si="6"/>
        <v>#DIV/0!</v>
      </c>
      <c r="P89" s="102">
        <f t="shared" si="7"/>
        <v>0</v>
      </c>
      <c r="Q89" s="103">
        <f>IF(M89="nio",0,IF(M89&gt;0,VLOOKUP(H89,'2-Productie normen'!A:L,VLOOKUP(M89,'2-Productie normen'!N:O,2,FALSE),FALSE)))</f>
        <v>0</v>
      </c>
      <c r="R89" s="103">
        <f t="shared" si="8"/>
        <v>0</v>
      </c>
      <c r="S89" s="104">
        <f>VLOOKUP(H89,'2-Productie normen'!A:L,10,FALSE)</f>
        <v>0</v>
      </c>
      <c r="T89" s="469"/>
      <c r="V89" s="81">
        <f t="shared" si="9"/>
        <v>6000</v>
      </c>
    </row>
    <row r="90" spans="1:22" ht="13.95" customHeight="1">
      <c r="A90" s="86">
        <f t="shared" si="5"/>
        <v>90</v>
      </c>
      <c r="B90" s="99" t="s">
        <v>227</v>
      </c>
      <c r="C90" s="99" t="s">
        <v>228</v>
      </c>
      <c r="D90" s="440">
        <v>2</v>
      </c>
      <c r="E90" s="83" t="s">
        <v>422</v>
      </c>
      <c r="F90" s="442" t="s">
        <v>309</v>
      </c>
      <c r="G90" s="443" t="s">
        <v>409</v>
      </c>
      <c r="H90" s="107" t="s">
        <v>719</v>
      </c>
      <c r="I90" s="100" t="s">
        <v>95</v>
      </c>
      <c r="J90" s="444">
        <v>48</v>
      </c>
      <c r="K90" s="353">
        <v>1</v>
      </c>
      <c r="L90" s="353">
        <v>1</v>
      </c>
      <c r="M90" s="101">
        <v>80</v>
      </c>
      <c r="N90" s="101"/>
      <c r="O90" s="102" t="e">
        <f t="shared" si="6"/>
        <v>#DIV/0!</v>
      </c>
      <c r="P90" s="102">
        <f t="shared" si="7"/>
        <v>0</v>
      </c>
      <c r="Q90" s="103">
        <f>IF(M90="nio",0,IF(M90&gt;0,VLOOKUP(H90,'2-Productie normen'!A:L,VLOOKUP(M90,'2-Productie normen'!N:O,2,FALSE),FALSE)))</f>
        <v>0</v>
      </c>
      <c r="R90" s="103">
        <f t="shared" si="8"/>
        <v>0</v>
      </c>
      <c r="S90" s="104">
        <f>VLOOKUP(H90,'2-Productie normen'!A:L,10,FALSE)</f>
        <v>0</v>
      </c>
      <c r="T90" s="469"/>
      <c r="V90" s="81">
        <f t="shared" si="9"/>
        <v>3840</v>
      </c>
    </row>
    <row r="91" spans="1:22" ht="13.95" customHeight="1">
      <c r="A91" s="86">
        <f t="shared" si="5"/>
        <v>91</v>
      </c>
      <c r="B91" s="99" t="s">
        <v>227</v>
      </c>
      <c r="C91" s="99" t="s">
        <v>228</v>
      </c>
      <c r="D91" s="440">
        <v>2</v>
      </c>
      <c r="E91" s="83" t="s">
        <v>422</v>
      </c>
      <c r="F91" s="442" t="s">
        <v>310</v>
      </c>
      <c r="G91" s="443" t="s">
        <v>410</v>
      </c>
      <c r="H91" s="469" t="s">
        <v>730</v>
      </c>
      <c r="I91" s="100" t="s">
        <v>95</v>
      </c>
      <c r="J91" s="444">
        <v>9</v>
      </c>
      <c r="K91" s="353">
        <v>1</v>
      </c>
      <c r="L91" s="353">
        <v>1</v>
      </c>
      <c r="M91" s="101" t="s">
        <v>106</v>
      </c>
      <c r="N91" s="101"/>
      <c r="O91" s="102">
        <f t="shared" si="6"/>
        <v>0</v>
      </c>
      <c r="P91" s="102">
        <f t="shared" si="7"/>
        <v>0</v>
      </c>
      <c r="Q91" s="103">
        <f>IF(M91="nio",0,IF(M91&gt;0,VLOOKUP(H91,'2-Productie normen'!A:L,VLOOKUP(M91,'2-Productie normen'!N:O,2,FALSE),FALSE)))</f>
        <v>0</v>
      </c>
      <c r="R91" s="103">
        <f t="shared" si="8"/>
        <v>0</v>
      </c>
      <c r="S91" s="104">
        <f>VLOOKUP(H91,'2-Productie normen'!A:L,10,FALSE)</f>
        <v>0</v>
      </c>
      <c r="T91" s="469"/>
      <c r="V91" s="81">
        <f t="shared" si="9"/>
        <v>0</v>
      </c>
    </row>
    <row r="92" spans="1:22" ht="13.95" customHeight="1">
      <c r="A92" s="86">
        <f t="shared" si="5"/>
        <v>92</v>
      </c>
      <c r="B92" s="99" t="s">
        <v>227</v>
      </c>
      <c r="C92" s="99" t="s">
        <v>228</v>
      </c>
      <c r="D92" s="440">
        <v>2</v>
      </c>
      <c r="E92" s="83" t="s">
        <v>422</v>
      </c>
      <c r="F92" s="442" t="s">
        <v>311</v>
      </c>
      <c r="G92" s="443" t="s">
        <v>410</v>
      </c>
      <c r="H92" s="469" t="s">
        <v>730</v>
      </c>
      <c r="I92" s="100" t="s">
        <v>95</v>
      </c>
      <c r="J92" s="444">
        <v>7</v>
      </c>
      <c r="K92" s="353">
        <v>1</v>
      </c>
      <c r="L92" s="353">
        <v>1</v>
      </c>
      <c r="M92" s="101" t="s">
        <v>106</v>
      </c>
      <c r="N92" s="101"/>
      <c r="O92" s="102">
        <f t="shared" si="6"/>
        <v>0</v>
      </c>
      <c r="P92" s="102">
        <f t="shared" si="7"/>
        <v>0</v>
      </c>
      <c r="Q92" s="103">
        <f>IF(M92="nio",0,IF(M92&gt;0,VLOOKUP(H92,'2-Productie normen'!A:L,VLOOKUP(M92,'2-Productie normen'!N:O,2,FALSE),FALSE)))</f>
        <v>0</v>
      </c>
      <c r="R92" s="103">
        <f t="shared" si="8"/>
        <v>0</v>
      </c>
      <c r="S92" s="104">
        <f>VLOOKUP(H92,'2-Productie normen'!A:L,10,FALSE)</f>
        <v>0</v>
      </c>
      <c r="T92" s="469"/>
      <c r="V92" s="81">
        <f t="shared" si="9"/>
        <v>0</v>
      </c>
    </row>
    <row r="93" spans="1:22" ht="13.95" customHeight="1">
      <c r="A93" s="86">
        <f t="shared" si="5"/>
        <v>93</v>
      </c>
      <c r="B93" s="99" t="s">
        <v>227</v>
      </c>
      <c r="C93" s="99" t="s">
        <v>228</v>
      </c>
      <c r="D93" s="440">
        <v>2</v>
      </c>
      <c r="E93" s="83" t="s">
        <v>422</v>
      </c>
      <c r="F93" s="442" t="s">
        <v>312</v>
      </c>
      <c r="G93" s="443" t="s">
        <v>415</v>
      </c>
      <c r="H93" s="78" t="s">
        <v>718</v>
      </c>
      <c r="I93" s="100" t="s">
        <v>95</v>
      </c>
      <c r="J93" s="444">
        <v>4</v>
      </c>
      <c r="K93" s="353">
        <v>1</v>
      </c>
      <c r="L93" s="353">
        <v>1</v>
      </c>
      <c r="M93" s="101">
        <v>200</v>
      </c>
      <c r="N93" s="101"/>
      <c r="O93" s="102" t="e">
        <f t="shared" si="6"/>
        <v>#DIV/0!</v>
      </c>
      <c r="P93" s="102">
        <f t="shared" si="7"/>
        <v>0</v>
      </c>
      <c r="Q93" s="103">
        <f>IF(M93="nio",0,IF(M93&gt;0,VLOOKUP(H93,'2-Productie normen'!A:L,VLOOKUP(M93,'2-Productie normen'!N:O,2,FALSE),FALSE)))</f>
        <v>0</v>
      </c>
      <c r="R93" s="103">
        <f t="shared" si="8"/>
        <v>0</v>
      </c>
      <c r="S93" s="104">
        <f>VLOOKUP(H93,'2-Productie normen'!A:L,10,FALSE)</f>
        <v>0</v>
      </c>
      <c r="T93" s="469"/>
      <c r="V93" s="81">
        <f t="shared" si="9"/>
        <v>800</v>
      </c>
    </row>
    <row r="94" spans="1:22" ht="13.95" customHeight="1">
      <c r="A94" s="86">
        <f t="shared" si="5"/>
        <v>94</v>
      </c>
      <c r="B94" s="99" t="s">
        <v>227</v>
      </c>
      <c r="C94" s="99" t="s">
        <v>228</v>
      </c>
      <c r="D94" s="440">
        <v>2</v>
      </c>
      <c r="E94" s="83" t="s">
        <v>422</v>
      </c>
      <c r="F94" s="442" t="s">
        <v>313</v>
      </c>
      <c r="G94" s="443" t="s">
        <v>416</v>
      </c>
      <c r="H94" s="78" t="s">
        <v>416</v>
      </c>
      <c r="I94" s="100" t="s">
        <v>95</v>
      </c>
      <c r="J94" s="444">
        <v>72</v>
      </c>
      <c r="K94" s="353">
        <v>1</v>
      </c>
      <c r="L94" s="353">
        <v>1</v>
      </c>
      <c r="M94" s="101">
        <v>80</v>
      </c>
      <c r="N94" s="101"/>
      <c r="O94" s="102" t="e">
        <f t="shared" si="6"/>
        <v>#DIV/0!</v>
      </c>
      <c r="P94" s="102">
        <f t="shared" si="7"/>
        <v>0</v>
      </c>
      <c r="Q94" s="103">
        <f>IF(M94="nio",0,IF(M94&gt;0,VLOOKUP(H94,'2-Productie normen'!A:L,VLOOKUP(M94,'2-Productie normen'!N:O,2,FALSE),FALSE)))</f>
        <v>0</v>
      </c>
      <c r="R94" s="103">
        <f t="shared" si="8"/>
        <v>0</v>
      </c>
      <c r="S94" s="104">
        <f>VLOOKUP(H94,'2-Productie normen'!A:L,10,FALSE)</f>
        <v>0</v>
      </c>
      <c r="T94" s="469"/>
      <c r="V94" s="81">
        <f t="shared" si="9"/>
        <v>5760</v>
      </c>
    </row>
    <row r="95" spans="1:22" ht="13.95" customHeight="1">
      <c r="A95" s="86">
        <f t="shared" si="5"/>
        <v>95</v>
      </c>
      <c r="B95" s="99" t="s">
        <v>227</v>
      </c>
      <c r="C95" s="99" t="s">
        <v>228</v>
      </c>
      <c r="D95" s="440">
        <v>2</v>
      </c>
      <c r="E95" s="83" t="s">
        <v>422</v>
      </c>
      <c r="F95" s="442" t="s">
        <v>314</v>
      </c>
      <c r="G95" s="443" t="s">
        <v>409</v>
      </c>
      <c r="H95" s="107" t="s">
        <v>719</v>
      </c>
      <c r="I95" s="100" t="s">
        <v>95</v>
      </c>
      <c r="J95" s="444">
        <v>48</v>
      </c>
      <c r="K95" s="353">
        <v>1</v>
      </c>
      <c r="L95" s="353">
        <v>1</v>
      </c>
      <c r="M95" s="101">
        <v>80</v>
      </c>
      <c r="N95" s="101"/>
      <c r="O95" s="102" t="e">
        <f t="shared" si="6"/>
        <v>#DIV/0!</v>
      </c>
      <c r="P95" s="102">
        <f t="shared" si="7"/>
        <v>0</v>
      </c>
      <c r="Q95" s="103">
        <f>IF(M95="nio",0,IF(M95&gt;0,VLOOKUP(H95,'2-Productie normen'!A:L,VLOOKUP(M95,'2-Productie normen'!N:O,2,FALSE),FALSE)))</f>
        <v>0</v>
      </c>
      <c r="R95" s="103">
        <f t="shared" si="8"/>
        <v>0</v>
      </c>
      <c r="S95" s="104">
        <f>VLOOKUP(H95,'2-Productie normen'!A:L,10,FALSE)</f>
        <v>0</v>
      </c>
      <c r="T95" s="469"/>
      <c r="V95" s="81">
        <f t="shared" si="9"/>
        <v>3840</v>
      </c>
    </row>
    <row r="96" spans="1:22" ht="13.95" customHeight="1">
      <c r="A96" s="86">
        <f t="shared" si="5"/>
        <v>96</v>
      </c>
      <c r="B96" s="99" t="s">
        <v>227</v>
      </c>
      <c r="C96" s="99" t="s">
        <v>228</v>
      </c>
      <c r="D96" s="440">
        <v>2</v>
      </c>
      <c r="E96" s="83" t="s">
        <v>422</v>
      </c>
      <c r="F96" s="442" t="s">
        <v>315</v>
      </c>
      <c r="G96" s="443" t="s">
        <v>409</v>
      </c>
      <c r="H96" s="107" t="s">
        <v>719</v>
      </c>
      <c r="I96" s="100" t="s">
        <v>95</v>
      </c>
      <c r="J96" s="444">
        <v>122.26</v>
      </c>
      <c r="K96" s="353">
        <v>1</v>
      </c>
      <c r="L96" s="353">
        <v>1</v>
      </c>
      <c r="M96" s="101">
        <v>80</v>
      </c>
      <c r="N96" s="101"/>
      <c r="O96" s="102" t="e">
        <f t="shared" si="6"/>
        <v>#DIV/0!</v>
      </c>
      <c r="P96" s="102">
        <f t="shared" si="7"/>
        <v>0</v>
      </c>
      <c r="Q96" s="103">
        <f>IF(M96="nio",0,IF(M96&gt;0,VLOOKUP(H96,'2-Productie normen'!A:L,VLOOKUP(M96,'2-Productie normen'!N:O,2,FALSE),FALSE)))</f>
        <v>0</v>
      </c>
      <c r="R96" s="103">
        <f t="shared" si="8"/>
        <v>0</v>
      </c>
      <c r="S96" s="104">
        <f>VLOOKUP(H96,'2-Productie normen'!A:L,10,FALSE)</f>
        <v>0</v>
      </c>
      <c r="T96" s="469"/>
      <c r="V96" s="81">
        <f t="shared" si="9"/>
        <v>9780.8000000000011</v>
      </c>
    </row>
    <row r="97" spans="1:22" ht="13.95" customHeight="1">
      <c r="A97" s="86">
        <f t="shared" si="5"/>
        <v>97</v>
      </c>
      <c r="B97" s="99" t="s">
        <v>227</v>
      </c>
      <c r="C97" s="99" t="s">
        <v>228</v>
      </c>
      <c r="D97" s="440">
        <v>2</v>
      </c>
      <c r="E97" s="83" t="s">
        <v>422</v>
      </c>
      <c r="F97" s="442" t="s">
        <v>316</v>
      </c>
      <c r="G97" s="443" t="s">
        <v>410</v>
      </c>
      <c r="H97" s="469" t="s">
        <v>730</v>
      </c>
      <c r="I97" s="100" t="s">
        <v>95</v>
      </c>
      <c r="J97" s="444">
        <v>9</v>
      </c>
      <c r="K97" s="353">
        <v>1</v>
      </c>
      <c r="L97" s="353">
        <v>1</v>
      </c>
      <c r="M97" s="101" t="s">
        <v>106</v>
      </c>
      <c r="N97" s="101"/>
      <c r="O97" s="102">
        <f t="shared" si="6"/>
        <v>0</v>
      </c>
      <c r="P97" s="102">
        <f t="shared" si="7"/>
        <v>0</v>
      </c>
      <c r="Q97" s="103">
        <f>IF(M97="nio",0,IF(M97&gt;0,VLOOKUP(H97,'2-Productie normen'!A:L,VLOOKUP(M97,'2-Productie normen'!N:O,2,FALSE),FALSE)))</f>
        <v>0</v>
      </c>
      <c r="R97" s="103">
        <f t="shared" si="8"/>
        <v>0</v>
      </c>
      <c r="S97" s="104">
        <f>VLOOKUP(H97,'2-Productie normen'!A:L,10,FALSE)</f>
        <v>0</v>
      </c>
      <c r="T97" s="469"/>
      <c r="V97" s="81">
        <f t="shared" si="9"/>
        <v>0</v>
      </c>
    </row>
    <row r="98" spans="1:22" ht="13.95" customHeight="1">
      <c r="A98" s="86">
        <f t="shared" si="5"/>
        <v>98</v>
      </c>
      <c r="B98" s="99" t="s">
        <v>227</v>
      </c>
      <c r="C98" s="99" t="s">
        <v>228</v>
      </c>
      <c r="D98" s="440">
        <v>2</v>
      </c>
      <c r="E98" s="83" t="s">
        <v>422</v>
      </c>
      <c r="F98" s="442" t="s">
        <v>317</v>
      </c>
      <c r="G98" s="443" t="s">
        <v>410</v>
      </c>
      <c r="H98" s="469" t="s">
        <v>730</v>
      </c>
      <c r="I98" s="100" t="s">
        <v>95</v>
      </c>
      <c r="J98" s="444">
        <v>9</v>
      </c>
      <c r="K98" s="353">
        <v>1</v>
      </c>
      <c r="L98" s="353">
        <v>1</v>
      </c>
      <c r="M98" s="101" t="s">
        <v>106</v>
      </c>
      <c r="N98" s="101"/>
      <c r="O98" s="102">
        <f t="shared" si="6"/>
        <v>0</v>
      </c>
      <c r="P98" s="102">
        <f t="shared" si="7"/>
        <v>0</v>
      </c>
      <c r="Q98" s="103">
        <f>IF(M98="nio",0,IF(M98&gt;0,VLOOKUP(H98,'2-Productie normen'!A:L,VLOOKUP(M98,'2-Productie normen'!N:O,2,FALSE),FALSE)))</f>
        <v>0</v>
      </c>
      <c r="R98" s="103">
        <f t="shared" si="8"/>
        <v>0</v>
      </c>
      <c r="S98" s="104">
        <f>VLOOKUP(H98,'2-Productie normen'!A:L,10,FALSE)</f>
        <v>0</v>
      </c>
      <c r="T98" s="469"/>
      <c r="V98" s="81">
        <f t="shared" si="9"/>
        <v>0</v>
      </c>
    </row>
    <row r="99" spans="1:22" ht="13.95" customHeight="1">
      <c r="A99" s="86">
        <f t="shared" si="5"/>
        <v>99</v>
      </c>
      <c r="B99" s="99" t="s">
        <v>227</v>
      </c>
      <c r="C99" s="99" t="s">
        <v>228</v>
      </c>
      <c r="D99" s="440">
        <v>2</v>
      </c>
      <c r="E99" s="83" t="s">
        <v>422</v>
      </c>
      <c r="F99" s="442" t="s">
        <v>318</v>
      </c>
      <c r="G99" s="443" t="s">
        <v>410</v>
      </c>
      <c r="H99" s="469" t="s">
        <v>730</v>
      </c>
      <c r="I99" s="100" t="s">
        <v>693</v>
      </c>
      <c r="J99" s="444">
        <v>5</v>
      </c>
      <c r="K99" s="353">
        <v>1</v>
      </c>
      <c r="L99" s="353">
        <v>1</v>
      </c>
      <c r="M99" s="101" t="s">
        <v>106</v>
      </c>
      <c r="N99" s="101"/>
      <c r="O99" s="102">
        <f t="shared" si="6"/>
        <v>0</v>
      </c>
      <c r="P99" s="102">
        <f t="shared" si="7"/>
        <v>0</v>
      </c>
      <c r="Q99" s="103">
        <f>IF(M99="nio",0,IF(M99&gt;0,VLOOKUP(H99,'2-Productie normen'!A:L,VLOOKUP(M99,'2-Productie normen'!N:O,2,FALSE),FALSE)))</f>
        <v>0</v>
      </c>
      <c r="R99" s="103">
        <f t="shared" si="8"/>
        <v>0</v>
      </c>
      <c r="S99" s="104">
        <f>VLOOKUP(H99,'2-Productie normen'!A:L,10,FALSE)</f>
        <v>0</v>
      </c>
      <c r="T99" s="469"/>
      <c r="V99" s="81">
        <f t="shared" si="9"/>
        <v>0</v>
      </c>
    </row>
    <row r="100" spans="1:22" ht="13.95" customHeight="1">
      <c r="A100" s="86">
        <f t="shared" si="5"/>
        <v>100</v>
      </c>
      <c r="B100" s="99" t="s">
        <v>227</v>
      </c>
      <c r="C100" s="99" t="s">
        <v>228</v>
      </c>
      <c r="D100" s="440">
        <v>2</v>
      </c>
      <c r="E100" s="83" t="s">
        <v>422</v>
      </c>
      <c r="F100" s="442" t="s">
        <v>319</v>
      </c>
      <c r="G100" s="443" t="s">
        <v>408</v>
      </c>
      <c r="H100" s="99" t="s">
        <v>179</v>
      </c>
      <c r="I100" s="100" t="s">
        <v>95</v>
      </c>
      <c r="J100" s="444">
        <v>18</v>
      </c>
      <c r="K100" s="353">
        <v>1</v>
      </c>
      <c r="L100" s="353">
        <v>1</v>
      </c>
      <c r="M100" s="101">
        <v>40</v>
      </c>
      <c r="N100" s="101"/>
      <c r="O100" s="102" t="e">
        <f t="shared" si="6"/>
        <v>#DIV/0!</v>
      </c>
      <c r="P100" s="102">
        <f t="shared" si="7"/>
        <v>0</v>
      </c>
      <c r="Q100" s="103">
        <f>IF(M100="nio",0,IF(M100&gt;0,VLOOKUP(H100,'2-Productie normen'!A:L,VLOOKUP(M100,'2-Productie normen'!N:O,2,FALSE),FALSE)))</f>
        <v>0</v>
      </c>
      <c r="R100" s="103">
        <f t="shared" si="8"/>
        <v>0</v>
      </c>
      <c r="S100" s="104">
        <f>VLOOKUP(H100,'2-Productie normen'!A:L,10,FALSE)</f>
        <v>0</v>
      </c>
      <c r="T100" s="469"/>
      <c r="V100" s="81">
        <f t="shared" si="9"/>
        <v>720</v>
      </c>
    </row>
    <row r="101" spans="1:22" ht="13.95" customHeight="1">
      <c r="A101" s="86">
        <f t="shared" si="5"/>
        <v>101</v>
      </c>
      <c r="B101" s="99" t="s">
        <v>227</v>
      </c>
      <c r="C101" s="99" t="s">
        <v>228</v>
      </c>
      <c r="D101" s="440">
        <v>2</v>
      </c>
      <c r="E101" s="83" t="s">
        <v>422</v>
      </c>
      <c r="F101" s="442" t="s">
        <v>320</v>
      </c>
      <c r="G101" s="443" t="s">
        <v>408</v>
      </c>
      <c r="H101" s="99" t="s">
        <v>179</v>
      </c>
      <c r="I101" s="100" t="s">
        <v>95</v>
      </c>
      <c r="J101" s="444">
        <v>8</v>
      </c>
      <c r="K101" s="353">
        <v>1</v>
      </c>
      <c r="L101" s="353">
        <v>1</v>
      </c>
      <c r="M101" s="101">
        <v>40</v>
      </c>
      <c r="N101" s="101"/>
      <c r="O101" s="102" t="e">
        <f t="shared" si="6"/>
        <v>#DIV/0!</v>
      </c>
      <c r="P101" s="102">
        <f t="shared" si="7"/>
        <v>0</v>
      </c>
      <c r="Q101" s="103">
        <f>IF(M101="nio",0,IF(M101&gt;0,VLOOKUP(H101,'2-Productie normen'!A:L,VLOOKUP(M101,'2-Productie normen'!N:O,2,FALSE),FALSE)))</f>
        <v>0</v>
      </c>
      <c r="R101" s="103">
        <f t="shared" si="8"/>
        <v>0</v>
      </c>
      <c r="S101" s="104">
        <f>VLOOKUP(H101,'2-Productie normen'!A:L,10,FALSE)</f>
        <v>0</v>
      </c>
      <c r="T101" s="469"/>
      <c r="V101" s="81">
        <f t="shared" si="9"/>
        <v>320</v>
      </c>
    </row>
    <row r="102" spans="1:22" ht="13.95" customHeight="1">
      <c r="A102" s="86">
        <f t="shared" si="5"/>
        <v>102</v>
      </c>
      <c r="B102" s="99" t="s">
        <v>227</v>
      </c>
      <c r="C102" s="99" t="s">
        <v>228</v>
      </c>
      <c r="D102" s="440">
        <v>2</v>
      </c>
      <c r="E102" s="83" t="s">
        <v>422</v>
      </c>
      <c r="F102" s="442" t="s">
        <v>321</v>
      </c>
      <c r="G102" s="443" t="s">
        <v>408</v>
      </c>
      <c r="H102" s="99" t="s">
        <v>179</v>
      </c>
      <c r="I102" s="100" t="s">
        <v>95</v>
      </c>
      <c r="J102" s="444">
        <v>8</v>
      </c>
      <c r="K102" s="353">
        <v>1</v>
      </c>
      <c r="L102" s="353">
        <v>1</v>
      </c>
      <c r="M102" s="101">
        <v>40</v>
      </c>
      <c r="N102" s="101"/>
      <c r="O102" s="102" t="e">
        <f t="shared" si="6"/>
        <v>#DIV/0!</v>
      </c>
      <c r="P102" s="102">
        <f t="shared" si="7"/>
        <v>0</v>
      </c>
      <c r="Q102" s="103">
        <f>IF(M102="nio",0,IF(M102&gt;0,VLOOKUP(H102,'2-Productie normen'!A:L,VLOOKUP(M102,'2-Productie normen'!N:O,2,FALSE),FALSE)))</f>
        <v>0</v>
      </c>
      <c r="R102" s="103">
        <f t="shared" si="8"/>
        <v>0</v>
      </c>
      <c r="S102" s="104">
        <f>VLOOKUP(H102,'2-Productie normen'!A:L,10,FALSE)</f>
        <v>0</v>
      </c>
      <c r="T102" s="469"/>
      <c r="V102" s="81">
        <f t="shared" si="9"/>
        <v>320</v>
      </c>
    </row>
    <row r="103" spans="1:22" ht="13.95" customHeight="1">
      <c r="A103" s="86">
        <f t="shared" si="5"/>
        <v>103</v>
      </c>
      <c r="B103" s="99" t="s">
        <v>227</v>
      </c>
      <c r="C103" s="99" t="s">
        <v>228</v>
      </c>
      <c r="D103" s="440">
        <v>2</v>
      </c>
      <c r="E103" s="83" t="s">
        <v>422</v>
      </c>
      <c r="F103" s="442" t="s">
        <v>322</v>
      </c>
      <c r="G103" s="443" t="s">
        <v>407</v>
      </c>
      <c r="H103" s="443" t="s">
        <v>407</v>
      </c>
      <c r="I103" s="100" t="s">
        <v>95</v>
      </c>
      <c r="J103" s="444">
        <v>13</v>
      </c>
      <c r="K103" s="353">
        <v>1</v>
      </c>
      <c r="L103" s="353">
        <v>1</v>
      </c>
      <c r="M103" s="101">
        <v>200</v>
      </c>
      <c r="N103" s="101"/>
      <c r="O103" s="102" t="e">
        <f t="shared" si="6"/>
        <v>#DIV/0!</v>
      </c>
      <c r="P103" s="102">
        <f t="shared" si="7"/>
        <v>0</v>
      </c>
      <c r="Q103" s="103">
        <f>IF(M103="nio",0,IF(M103&gt;0,VLOOKUP(H103,'2-Productie normen'!A:L,VLOOKUP(M103,'2-Productie normen'!N:O,2,FALSE),FALSE)))</f>
        <v>0</v>
      </c>
      <c r="R103" s="103">
        <f t="shared" si="8"/>
        <v>0</v>
      </c>
      <c r="S103" s="104">
        <f>VLOOKUP(H103,'2-Productie normen'!A:L,10,FALSE)</f>
        <v>0</v>
      </c>
      <c r="T103" s="469"/>
      <c r="V103" s="81">
        <f t="shared" si="9"/>
        <v>2600</v>
      </c>
    </row>
    <row r="104" spans="1:22" ht="13.95" customHeight="1">
      <c r="A104" s="86">
        <f t="shared" si="5"/>
        <v>104</v>
      </c>
      <c r="B104" s="99" t="s">
        <v>227</v>
      </c>
      <c r="C104" s="99" t="s">
        <v>228</v>
      </c>
      <c r="D104" s="440">
        <v>2</v>
      </c>
      <c r="E104" s="83" t="s">
        <v>422</v>
      </c>
      <c r="F104" s="442" t="s">
        <v>323</v>
      </c>
      <c r="G104" s="443" t="s">
        <v>407</v>
      </c>
      <c r="H104" s="443" t="s">
        <v>407</v>
      </c>
      <c r="I104" s="100" t="s">
        <v>95</v>
      </c>
      <c r="J104" s="444">
        <v>31</v>
      </c>
      <c r="K104" s="353">
        <v>1</v>
      </c>
      <c r="L104" s="353">
        <v>1</v>
      </c>
      <c r="M104" s="101">
        <v>200</v>
      </c>
      <c r="N104" s="101"/>
      <c r="O104" s="102" t="e">
        <f t="shared" si="6"/>
        <v>#DIV/0!</v>
      </c>
      <c r="P104" s="102">
        <f t="shared" si="7"/>
        <v>0</v>
      </c>
      <c r="Q104" s="103">
        <f>IF(M104="nio",0,IF(M104&gt;0,VLOOKUP(H104,'2-Productie normen'!A:L,VLOOKUP(M104,'2-Productie normen'!N:O,2,FALSE),FALSE)))</f>
        <v>0</v>
      </c>
      <c r="R104" s="103">
        <f t="shared" si="8"/>
        <v>0</v>
      </c>
      <c r="S104" s="104">
        <f>VLOOKUP(H104,'2-Productie normen'!A:L,10,FALSE)</f>
        <v>0</v>
      </c>
      <c r="T104" s="469"/>
      <c r="V104" s="81">
        <f t="shared" si="9"/>
        <v>6200</v>
      </c>
    </row>
    <row r="105" spans="1:22" ht="13.95" customHeight="1">
      <c r="A105" s="86">
        <f t="shared" si="5"/>
        <v>105</v>
      </c>
      <c r="B105" s="99" t="s">
        <v>227</v>
      </c>
      <c r="C105" s="99" t="s">
        <v>228</v>
      </c>
      <c r="D105" s="440">
        <v>2</v>
      </c>
      <c r="E105" s="83" t="s">
        <v>422</v>
      </c>
      <c r="F105" s="442" t="s">
        <v>324</v>
      </c>
      <c r="G105" s="443" t="s">
        <v>413</v>
      </c>
      <c r="H105" s="361" t="s">
        <v>16</v>
      </c>
      <c r="I105" s="100" t="s">
        <v>693</v>
      </c>
      <c r="J105" s="444">
        <v>17</v>
      </c>
      <c r="K105" s="353">
        <v>1</v>
      </c>
      <c r="L105" s="353">
        <v>1</v>
      </c>
      <c r="M105" s="101">
        <v>200</v>
      </c>
      <c r="N105" s="101"/>
      <c r="O105" s="102" t="e">
        <f t="shared" si="6"/>
        <v>#DIV/0!</v>
      </c>
      <c r="P105" s="102">
        <f t="shared" si="7"/>
        <v>0</v>
      </c>
      <c r="Q105" s="103">
        <f>IF(M105="nio",0,IF(M105&gt;0,VLOOKUP(H105,'2-Productie normen'!A:L,VLOOKUP(M105,'2-Productie normen'!N:O,2,FALSE),FALSE)))</f>
        <v>0</v>
      </c>
      <c r="R105" s="103">
        <f t="shared" si="8"/>
        <v>0</v>
      </c>
      <c r="S105" s="104">
        <f>VLOOKUP(H105,'2-Productie normen'!A:L,10,FALSE)</f>
        <v>0</v>
      </c>
      <c r="T105" s="469"/>
      <c r="V105" s="81">
        <f t="shared" si="9"/>
        <v>3400</v>
      </c>
    </row>
    <row r="106" spans="1:22" ht="13.95" customHeight="1">
      <c r="A106" s="86">
        <f t="shared" si="5"/>
        <v>106</v>
      </c>
      <c r="B106" s="99" t="s">
        <v>227</v>
      </c>
      <c r="C106" s="99" t="s">
        <v>228</v>
      </c>
      <c r="D106" s="440">
        <v>2</v>
      </c>
      <c r="E106" s="83" t="s">
        <v>422</v>
      </c>
      <c r="F106" s="442" t="s">
        <v>325</v>
      </c>
      <c r="G106" s="443" t="s">
        <v>407</v>
      </c>
      <c r="H106" s="443" t="s">
        <v>407</v>
      </c>
      <c r="I106" s="100" t="s">
        <v>95</v>
      </c>
      <c r="J106" s="444">
        <v>112</v>
      </c>
      <c r="K106" s="353">
        <v>1</v>
      </c>
      <c r="L106" s="353">
        <v>1</v>
      </c>
      <c r="M106" s="101">
        <v>200</v>
      </c>
      <c r="N106" s="101"/>
      <c r="O106" s="102" t="e">
        <f t="shared" si="6"/>
        <v>#DIV/0!</v>
      </c>
      <c r="P106" s="102">
        <f t="shared" si="7"/>
        <v>0</v>
      </c>
      <c r="Q106" s="103">
        <f>IF(M106="nio",0,IF(M106&gt;0,VLOOKUP(H106,'2-Productie normen'!A:L,VLOOKUP(M106,'2-Productie normen'!N:O,2,FALSE),FALSE)))</f>
        <v>0</v>
      </c>
      <c r="R106" s="103">
        <f t="shared" si="8"/>
        <v>0</v>
      </c>
      <c r="S106" s="104">
        <f>VLOOKUP(H106,'2-Productie normen'!A:L,10,FALSE)</f>
        <v>0</v>
      </c>
      <c r="T106" s="469"/>
      <c r="V106" s="81">
        <f t="shared" si="9"/>
        <v>22400</v>
      </c>
    </row>
    <row r="107" spans="1:22" ht="13.95" customHeight="1">
      <c r="A107" s="86">
        <f t="shared" si="5"/>
        <v>107</v>
      </c>
      <c r="B107" s="99" t="s">
        <v>227</v>
      </c>
      <c r="C107" s="99" t="s">
        <v>228</v>
      </c>
      <c r="D107" s="440">
        <v>2</v>
      </c>
      <c r="E107" s="83" t="s">
        <v>422</v>
      </c>
      <c r="F107" s="442" t="s">
        <v>326</v>
      </c>
      <c r="G107" s="443" t="s">
        <v>417</v>
      </c>
      <c r="H107" s="361" t="s">
        <v>180</v>
      </c>
      <c r="I107" s="100" t="s">
        <v>690</v>
      </c>
      <c r="J107" s="444">
        <v>35</v>
      </c>
      <c r="K107" s="353">
        <v>1</v>
      </c>
      <c r="L107" s="353">
        <v>1</v>
      </c>
      <c r="M107" s="101">
        <v>200</v>
      </c>
      <c r="N107" s="101"/>
      <c r="O107" s="102" t="e">
        <f t="shared" si="6"/>
        <v>#DIV/0!</v>
      </c>
      <c r="P107" s="102">
        <f t="shared" si="7"/>
        <v>0</v>
      </c>
      <c r="Q107" s="103">
        <f>IF(M107="nio",0,IF(M107&gt;0,VLOOKUP(H107,'2-Productie normen'!A:L,VLOOKUP(M107,'2-Productie normen'!N:O,2,FALSE),FALSE)))</f>
        <v>0</v>
      </c>
      <c r="R107" s="103">
        <f t="shared" si="8"/>
        <v>0</v>
      </c>
      <c r="S107" s="104">
        <f>VLOOKUP(H107,'2-Productie normen'!A:L,10,FALSE)</f>
        <v>0</v>
      </c>
      <c r="T107" s="469"/>
      <c r="V107" s="81">
        <f t="shared" si="9"/>
        <v>7000</v>
      </c>
    </row>
    <row r="108" spans="1:22" ht="13.95" customHeight="1">
      <c r="A108" s="86">
        <f t="shared" si="5"/>
        <v>108</v>
      </c>
      <c r="B108" s="99" t="s">
        <v>227</v>
      </c>
      <c r="C108" s="99" t="s">
        <v>228</v>
      </c>
      <c r="D108" s="440">
        <v>2</v>
      </c>
      <c r="E108" s="83" t="s">
        <v>422</v>
      </c>
      <c r="F108" s="442" t="s">
        <v>327</v>
      </c>
      <c r="G108" s="443" t="s">
        <v>410</v>
      </c>
      <c r="H108" s="469" t="s">
        <v>730</v>
      </c>
      <c r="I108" s="100" t="s">
        <v>693</v>
      </c>
      <c r="J108" s="444">
        <v>11</v>
      </c>
      <c r="K108" s="353">
        <v>1</v>
      </c>
      <c r="L108" s="353">
        <v>1</v>
      </c>
      <c r="M108" s="101" t="s">
        <v>106</v>
      </c>
      <c r="N108" s="101"/>
      <c r="O108" s="102">
        <f t="shared" si="6"/>
        <v>0</v>
      </c>
      <c r="P108" s="102">
        <f t="shared" si="7"/>
        <v>0</v>
      </c>
      <c r="Q108" s="103">
        <f>IF(M108="nio",0,IF(M108&gt;0,VLOOKUP(H108,'2-Productie normen'!A:L,VLOOKUP(M108,'2-Productie normen'!N:O,2,FALSE),FALSE)))</f>
        <v>0</v>
      </c>
      <c r="R108" s="103">
        <f t="shared" si="8"/>
        <v>0</v>
      </c>
      <c r="S108" s="104">
        <f>VLOOKUP(H108,'2-Productie normen'!A:L,10,FALSE)</f>
        <v>0</v>
      </c>
      <c r="T108" s="469"/>
      <c r="V108" s="81">
        <f t="shared" si="9"/>
        <v>0</v>
      </c>
    </row>
    <row r="109" spans="1:22" ht="13.95" customHeight="1">
      <c r="A109" s="86">
        <f t="shared" si="5"/>
        <v>109</v>
      </c>
      <c r="B109" s="99" t="s">
        <v>227</v>
      </c>
      <c r="C109" s="99" t="s">
        <v>228</v>
      </c>
      <c r="D109" s="440">
        <v>2</v>
      </c>
      <c r="E109" s="83" t="s">
        <v>422</v>
      </c>
      <c r="F109" s="442" t="s">
        <v>328</v>
      </c>
      <c r="G109" s="443" t="s">
        <v>416</v>
      </c>
      <c r="H109" s="78" t="s">
        <v>416</v>
      </c>
      <c r="I109" s="100" t="s">
        <v>95</v>
      </c>
      <c r="J109" s="444">
        <v>128</v>
      </c>
      <c r="K109" s="353">
        <v>1</v>
      </c>
      <c r="L109" s="353">
        <v>1</v>
      </c>
      <c r="M109" s="101">
        <v>80</v>
      </c>
      <c r="N109" s="101"/>
      <c r="O109" s="102" t="e">
        <f t="shared" si="6"/>
        <v>#DIV/0!</v>
      </c>
      <c r="P109" s="102">
        <f t="shared" si="7"/>
        <v>0</v>
      </c>
      <c r="Q109" s="103">
        <f>IF(M109="nio",0,IF(M109&gt;0,VLOOKUP(H109,'2-Productie normen'!A:L,VLOOKUP(M109,'2-Productie normen'!N:O,2,FALSE),FALSE)))</f>
        <v>0</v>
      </c>
      <c r="R109" s="103">
        <f t="shared" si="8"/>
        <v>0</v>
      </c>
      <c r="S109" s="104">
        <f>VLOOKUP(H109,'2-Productie normen'!A:L,10,FALSE)</f>
        <v>0</v>
      </c>
      <c r="T109" s="469"/>
      <c r="V109" s="81">
        <f t="shared" si="9"/>
        <v>10240</v>
      </c>
    </row>
    <row r="110" spans="1:22" ht="13.95" customHeight="1">
      <c r="A110" s="86">
        <f t="shared" si="5"/>
        <v>110</v>
      </c>
      <c r="B110" s="99" t="s">
        <v>227</v>
      </c>
      <c r="C110" s="99" t="s">
        <v>228</v>
      </c>
      <c r="D110" s="440">
        <v>2</v>
      </c>
      <c r="E110" s="83" t="s">
        <v>422</v>
      </c>
      <c r="F110" s="442" t="s">
        <v>329</v>
      </c>
      <c r="G110" s="443" t="s">
        <v>418</v>
      </c>
      <c r="H110" s="361" t="s">
        <v>733</v>
      </c>
      <c r="I110" s="100" t="s">
        <v>97</v>
      </c>
      <c r="J110" s="444">
        <v>480</v>
      </c>
      <c r="K110" s="353">
        <v>1</v>
      </c>
      <c r="L110" s="353">
        <v>1</v>
      </c>
      <c r="M110" s="101">
        <v>200</v>
      </c>
      <c r="N110" s="101"/>
      <c r="O110" s="102" t="e">
        <f t="shared" si="6"/>
        <v>#DIV/0!</v>
      </c>
      <c r="P110" s="102">
        <f t="shared" si="7"/>
        <v>0</v>
      </c>
      <c r="Q110" s="103">
        <f>IF(M110="nio",0,IF(M110&gt;0,VLOOKUP(H110,'2-Productie normen'!A:L,VLOOKUP(M110,'2-Productie normen'!N:O,2,FALSE),FALSE)))</f>
        <v>0</v>
      </c>
      <c r="R110" s="103">
        <f t="shared" si="8"/>
        <v>0</v>
      </c>
      <c r="S110" s="104">
        <f>VLOOKUP(H110,'2-Productie normen'!A:L,10,FALSE)</f>
        <v>0</v>
      </c>
      <c r="T110" s="469"/>
      <c r="V110" s="81">
        <f t="shared" si="9"/>
        <v>96000</v>
      </c>
    </row>
    <row r="111" spans="1:22" ht="13.95" customHeight="1">
      <c r="A111" s="86">
        <f t="shared" si="5"/>
        <v>111</v>
      </c>
      <c r="B111" s="99" t="s">
        <v>227</v>
      </c>
      <c r="C111" s="99" t="s">
        <v>228</v>
      </c>
      <c r="D111" s="440">
        <v>2</v>
      </c>
      <c r="E111" s="83" t="s">
        <v>422</v>
      </c>
      <c r="F111" s="442" t="s">
        <v>330</v>
      </c>
      <c r="G111" s="443" t="s">
        <v>407</v>
      </c>
      <c r="H111" s="443" t="s">
        <v>407</v>
      </c>
      <c r="I111" s="100" t="s">
        <v>95</v>
      </c>
      <c r="J111" s="444">
        <v>28</v>
      </c>
      <c r="K111" s="353">
        <v>1</v>
      </c>
      <c r="L111" s="353">
        <v>1</v>
      </c>
      <c r="M111" s="101">
        <v>200</v>
      </c>
      <c r="N111" s="101"/>
      <c r="O111" s="102" t="e">
        <f t="shared" si="6"/>
        <v>#DIV/0!</v>
      </c>
      <c r="P111" s="102">
        <f t="shared" si="7"/>
        <v>0</v>
      </c>
      <c r="Q111" s="103">
        <f>IF(M111="nio",0,IF(M111&gt;0,VLOOKUP(H111,'2-Productie normen'!A:L,VLOOKUP(M111,'2-Productie normen'!N:O,2,FALSE),FALSE)))</f>
        <v>0</v>
      </c>
      <c r="R111" s="103">
        <f t="shared" si="8"/>
        <v>0</v>
      </c>
      <c r="S111" s="104">
        <f>VLOOKUP(H111,'2-Productie normen'!A:L,10,FALSE)</f>
        <v>0</v>
      </c>
      <c r="T111" s="469"/>
      <c r="V111" s="81">
        <f t="shared" si="9"/>
        <v>5600</v>
      </c>
    </row>
    <row r="112" spans="1:22" ht="13.95" customHeight="1">
      <c r="A112" s="86">
        <f t="shared" si="5"/>
        <v>112</v>
      </c>
      <c r="B112" s="99" t="s">
        <v>227</v>
      </c>
      <c r="C112" s="99" t="s">
        <v>228</v>
      </c>
      <c r="D112" s="440">
        <v>2</v>
      </c>
      <c r="E112" s="83" t="s">
        <v>422</v>
      </c>
      <c r="F112" s="442" t="s">
        <v>331</v>
      </c>
      <c r="G112" s="443" t="s">
        <v>410</v>
      </c>
      <c r="H112" s="469" t="s">
        <v>730</v>
      </c>
      <c r="I112" s="100" t="s">
        <v>95</v>
      </c>
      <c r="J112" s="444">
        <v>11</v>
      </c>
      <c r="K112" s="353">
        <v>1</v>
      </c>
      <c r="L112" s="353">
        <v>1</v>
      </c>
      <c r="M112" s="101" t="s">
        <v>106</v>
      </c>
      <c r="N112" s="101"/>
      <c r="O112" s="102">
        <f t="shared" si="6"/>
        <v>0</v>
      </c>
      <c r="P112" s="102">
        <f t="shared" si="7"/>
        <v>0</v>
      </c>
      <c r="Q112" s="103">
        <f>IF(M112="nio",0,IF(M112&gt;0,VLOOKUP(H112,'2-Productie normen'!A:L,VLOOKUP(M112,'2-Productie normen'!N:O,2,FALSE),FALSE)))</f>
        <v>0</v>
      </c>
      <c r="R112" s="103">
        <f t="shared" si="8"/>
        <v>0</v>
      </c>
      <c r="S112" s="104">
        <f>VLOOKUP(H112,'2-Productie normen'!A:L,10,FALSE)</f>
        <v>0</v>
      </c>
      <c r="T112" s="469"/>
      <c r="V112" s="81">
        <f t="shared" si="9"/>
        <v>0</v>
      </c>
    </row>
    <row r="113" spans="1:22" ht="13.95" customHeight="1">
      <c r="A113" s="86">
        <f t="shared" si="5"/>
        <v>113</v>
      </c>
      <c r="B113" s="99" t="s">
        <v>227</v>
      </c>
      <c r="C113" s="99" t="s">
        <v>228</v>
      </c>
      <c r="D113" s="440">
        <v>2</v>
      </c>
      <c r="E113" s="83" t="s">
        <v>422</v>
      </c>
      <c r="F113" s="442" t="s">
        <v>332</v>
      </c>
      <c r="G113" s="443" t="s">
        <v>407</v>
      </c>
      <c r="H113" s="443" t="s">
        <v>407</v>
      </c>
      <c r="I113" s="100" t="s">
        <v>95</v>
      </c>
      <c r="J113" s="444">
        <v>18</v>
      </c>
      <c r="K113" s="353">
        <v>1</v>
      </c>
      <c r="L113" s="353">
        <v>1</v>
      </c>
      <c r="M113" s="101">
        <v>200</v>
      </c>
      <c r="N113" s="101"/>
      <c r="O113" s="102" t="e">
        <f t="shared" si="6"/>
        <v>#DIV/0!</v>
      </c>
      <c r="P113" s="102">
        <f t="shared" si="7"/>
        <v>0</v>
      </c>
      <c r="Q113" s="103">
        <f>IF(M113="nio",0,IF(M113&gt;0,VLOOKUP(H113,'2-Productie normen'!A:L,VLOOKUP(M113,'2-Productie normen'!N:O,2,FALSE),FALSE)))</f>
        <v>0</v>
      </c>
      <c r="R113" s="103">
        <f t="shared" si="8"/>
        <v>0</v>
      </c>
      <c r="S113" s="104">
        <f>VLOOKUP(H113,'2-Productie normen'!A:L,10,FALSE)</f>
        <v>0</v>
      </c>
      <c r="T113" s="469"/>
      <c r="V113" s="81">
        <f t="shared" si="9"/>
        <v>3600</v>
      </c>
    </row>
    <row r="114" spans="1:22" ht="13.95" customHeight="1">
      <c r="A114" s="86">
        <f t="shared" si="5"/>
        <v>114</v>
      </c>
      <c r="B114" s="99" t="s">
        <v>227</v>
      </c>
      <c r="C114" s="99" t="s">
        <v>228</v>
      </c>
      <c r="D114" s="440">
        <v>2</v>
      </c>
      <c r="E114" s="83" t="s">
        <v>422</v>
      </c>
      <c r="F114" s="442" t="s">
        <v>333</v>
      </c>
      <c r="G114" s="443" t="s">
        <v>410</v>
      </c>
      <c r="H114" s="469" t="s">
        <v>730</v>
      </c>
      <c r="I114" s="100" t="s">
        <v>95</v>
      </c>
      <c r="J114" s="444">
        <v>9</v>
      </c>
      <c r="K114" s="353">
        <v>1</v>
      </c>
      <c r="L114" s="353">
        <v>1</v>
      </c>
      <c r="M114" s="101" t="s">
        <v>106</v>
      </c>
      <c r="N114" s="101"/>
      <c r="O114" s="102">
        <f t="shared" si="6"/>
        <v>0</v>
      </c>
      <c r="P114" s="102">
        <f t="shared" si="7"/>
        <v>0</v>
      </c>
      <c r="Q114" s="103">
        <f>IF(M114="nio",0,IF(M114&gt;0,VLOOKUP(H114,'2-Productie normen'!A:L,VLOOKUP(M114,'2-Productie normen'!N:O,2,FALSE),FALSE)))</f>
        <v>0</v>
      </c>
      <c r="R114" s="103">
        <f t="shared" si="8"/>
        <v>0</v>
      </c>
      <c r="S114" s="104">
        <f>VLOOKUP(H114,'2-Productie normen'!A:L,10,FALSE)</f>
        <v>0</v>
      </c>
      <c r="T114" s="469"/>
      <c r="V114" s="81">
        <f t="shared" si="9"/>
        <v>0</v>
      </c>
    </row>
    <row r="115" spans="1:22" ht="13.95" customHeight="1">
      <c r="A115" s="86">
        <f t="shared" si="5"/>
        <v>115</v>
      </c>
      <c r="B115" s="99" t="s">
        <v>227</v>
      </c>
      <c r="C115" s="99" t="s">
        <v>228</v>
      </c>
      <c r="D115" s="440">
        <v>2</v>
      </c>
      <c r="E115" s="83" t="s">
        <v>422</v>
      </c>
      <c r="F115" s="442" t="s">
        <v>334</v>
      </c>
      <c r="G115" s="443" t="s">
        <v>410</v>
      </c>
      <c r="H115" s="469" t="s">
        <v>730</v>
      </c>
      <c r="I115" s="100" t="s">
        <v>95</v>
      </c>
      <c r="J115" s="444">
        <v>1</v>
      </c>
      <c r="K115" s="353">
        <v>1</v>
      </c>
      <c r="L115" s="353">
        <v>1</v>
      </c>
      <c r="M115" s="101" t="s">
        <v>106</v>
      </c>
      <c r="N115" s="101"/>
      <c r="O115" s="102">
        <f t="shared" si="6"/>
        <v>0</v>
      </c>
      <c r="P115" s="102">
        <f t="shared" si="7"/>
        <v>0</v>
      </c>
      <c r="Q115" s="103">
        <f>IF(M115="nio",0,IF(M115&gt;0,VLOOKUP(H115,'2-Productie normen'!A:L,VLOOKUP(M115,'2-Productie normen'!N:O,2,FALSE),FALSE)))</f>
        <v>0</v>
      </c>
      <c r="R115" s="103">
        <f t="shared" si="8"/>
        <v>0</v>
      </c>
      <c r="S115" s="104">
        <f>VLOOKUP(H115,'2-Productie normen'!A:L,10,FALSE)</f>
        <v>0</v>
      </c>
      <c r="T115" s="469"/>
      <c r="V115" s="81">
        <f t="shared" si="9"/>
        <v>0</v>
      </c>
    </row>
    <row r="116" spans="1:22" ht="13.95" customHeight="1">
      <c r="A116" s="86">
        <f t="shared" si="5"/>
        <v>116</v>
      </c>
      <c r="B116" s="99" t="s">
        <v>227</v>
      </c>
      <c r="C116" s="99" t="s">
        <v>228</v>
      </c>
      <c r="D116" s="440">
        <v>2</v>
      </c>
      <c r="E116" s="83" t="s">
        <v>422</v>
      </c>
      <c r="F116" s="442" t="s">
        <v>335</v>
      </c>
      <c r="G116" s="443" t="s">
        <v>413</v>
      </c>
      <c r="H116" s="361" t="s">
        <v>16</v>
      </c>
      <c r="I116" s="100" t="s">
        <v>693</v>
      </c>
      <c r="J116" s="444">
        <v>17</v>
      </c>
      <c r="K116" s="353">
        <v>1</v>
      </c>
      <c r="L116" s="353">
        <v>1</v>
      </c>
      <c r="M116" s="101">
        <v>200</v>
      </c>
      <c r="N116" s="101"/>
      <c r="O116" s="102" t="e">
        <f t="shared" si="6"/>
        <v>#DIV/0!</v>
      </c>
      <c r="P116" s="102">
        <f t="shared" si="7"/>
        <v>0</v>
      </c>
      <c r="Q116" s="103">
        <f>IF(M116="nio",0,IF(M116&gt;0,VLOOKUP(H116,'2-Productie normen'!A:L,VLOOKUP(M116,'2-Productie normen'!N:O,2,FALSE),FALSE)))</f>
        <v>0</v>
      </c>
      <c r="R116" s="103">
        <f t="shared" si="8"/>
        <v>0</v>
      </c>
      <c r="S116" s="104">
        <f>VLOOKUP(H116,'2-Productie normen'!A:L,10,FALSE)</f>
        <v>0</v>
      </c>
      <c r="T116" s="469"/>
      <c r="V116" s="81">
        <f t="shared" si="9"/>
        <v>3400</v>
      </c>
    </row>
    <row r="117" spans="1:22" ht="13.95" customHeight="1">
      <c r="A117" s="86">
        <f t="shared" si="5"/>
        <v>117</v>
      </c>
      <c r="B117" s="99" t="s">
        <v>227</v>
      </c>
      <c r="C117" s="99" t="s">
        <v>228</v>
      </c>
      <c r="D117" s="440">
        <v>2</v>
      </c>
      <c r="E117" s="83" t="s">
        <v>422</v>
      </c>
      <c r="F117" s="442" t="s">
        <v>336</v>
      </c>
      <c r="G117" s="443" t="s">
        <v>410</v>
      </c>
      <c r="H117" s="469" t="s">
        <v>730</v>
      </c>
      <c r="I117" s="100" t="s">
        <v>693</v>
      </c>
      <c r="J117" s="444">
        <v>5</v>
      </c>
      <c r="K117" s="353">
        <v>1</v>
      </c>
      <c r="L117" s="353">
        <v>1</v>
      </c>
      <c r="M117" s="101" t="s">
        <v>106</v>
      </c>
      <c r="N117" s="101"/>
      <c r="O117" s="102">
        <f t="shared" si="6"/>
        <v>0</v>
      </c>
      <c r="P117" s="102">
        <f t="shared" si="7"/>
        <v>0</v>
      </c>
      <c r="Q117" s="103">
        <f>IF(M117="nio",0,IF(M117&gt;0,VLOOKUP(H117,'2-Productie normen'!A:L,VLOOKUP(M117,'2-Productie normen'!N:O,2,FALSE),FALSE)))</f>
        <v>0</v>
      </c>
      <c r="R117" s="103">
        <f t="shared" si="8"/>
        <v>0</v>
      </c>
      <c r="S117" s="104">
        <f>VLOOKUP(H117,'2-Productie normen'!A:L,10,FALSE)</f>
        <v>0</v>
      </c>
      <c r="T117" s="469"/>
      <c r="V117" s="81">
        <f t="shared" si="9"/>
        <v>0</v>
      </c>
    </row>
    <row r="118" spans="1:22" ht="13.95" customHeight="1">
      <c r="A118" s="86">
        <f t="shared" si="5"/>
        <v>118</v>
      </c>
      <c r="B118" s="99" t="s">
        <v>227</v>
      </c>
      <c r="C118" s="99" t="s">
        <v>228</v>
      </c>
      <c r="D118" s="440">
        <v>2</v>
      </c>
      <c r="E118" s="83" t="s">
        <v>422</v>
      </c>
      <c r="F118" s="442" t="s">
        <v>337</v>
      </c>
      <c r="G118" s="443" t="s">
        <v>407</v>
      </c>
      <c r="H118" s="443" t="s">
        <v>407</v>
      </c>
      <c r="I118" s="100" t="s">
        <v>694</v>
      </c>
      <c r="J118" s="444">
        <v>31</v>
      </c>
      <c r="K118" s="353">
        <v>1</v>
      </c>
      <c r="L118" s="353">
        <v>1</v>
      </c>
      <c r="M118" s="101">
        <v>200</v>
      </c>
      <c r="N118" s="101"/>
      <c r="O118" s="102" t="e">
        <f t="shared" si="6"/>
        <v>#DIV/0!</v>
      </c>
      <c r="P118" s="102">
        <f t="shared" si="7"/>
        <v>0</v>
      </c>
      <c r="Q118" s="103">
        <f>IF(M118="nio",0,IF(M118&gt;0,VLOOKUP(H118,'2-Productie normen'!A:L,VLOOKUP(M118,'2-Productie normen'!N:O,2,FALSE),FALSE)))</f>
        <v>0</v>
      </c>
      <c r="R118" s="103">
        <f t="shared" si="8"/>
        <v>0</v>
      </c>
      <c r="S118" s="104">
        <f>VLOOKUP(H118,'2-Productie normen'!A:L,10,FALSE)</f>
        <v>0</v>
      </c>
      <c r="T118" s="469"/>
      <c r="V118" s="81">
        <f t="shared" si="9"/>
        <v>6200</v>
      </c>
    </row>
    <row r="119" spans="1:22" ht="13.95" customHeight="1">
      <c r="A119" s="86">
        <f t="shared" si="5"/>
        <v>119</v>
      </c>
      <c r="B119" s="99" t="s">
        <v>227</v>
      </c>
      <c r="C119" s="99" t="s">
        <v>228</v>
      </c>
      <c r="D119" s="440">
        <v>2</v>
      </c>
      <c r="E119" s="83" t="s">
        <v>422</v>
      </c>
      <c r="F119" s="442" t="s">
        <v>338</v>
      </c>
      <c r="G119" s="443" t="s">
        <v>410</v>
      </c>
      <c r="H119" s="469" t="s">
        <v>730</v>
      </c>
      <c r="I119" s="100" t="s">
        <v>95</v>
      </c>
      <c r="J119" s="444">
        <v>9</v>
      </c>
      <c r="K119" s="353">
        <v>1</v>
      </c>
      <c r="L119" s="353">
        <v>1</v>
      </c>
      <c r="M119" s="101" t="s">
        <v>106</v>
      </c>
      <c r="N119" s="101"/>
      <c r="O119" s="102">
        <f t="shared" si="6"/>
        <v>0</v>
      </c>
      <c r="P119" s="102">
        <f t="shared" si="7"/>
        <v>0</v>
      </c>
      <c r="Q119" s="103">
        <f>IF(M119="nio",0,IF(M119&gt;0,VLOOKUP(H119,'2-Productie normen'!A:L,VLOOKUP(M119,'2-Productie normen'!N:O,2,FALSE),FALSE)))</f>
        <v>0</v>
      </c>
      <c r="R119" s="103">
        <f t="shared" si="8"/>
        <v>0</v>
      </c>
      <c r="S119" s="104">
        <f>VLOOKUP(H119,'2-Productie normen'!A:L,10,FALSE)</f>
        <v>0</v>
      </c>
      <c r="T119" s="477"/>
      <c r="V119" s="81">
        <f t="shared" si="9"/>
        <v>0</v>
      </c>
    </row>
    <row r="120" spans="1:22" ht="13.95" customHeight="1">
      <c r="A120" s="86">
        <f t="shared" si="5"/>
        <v>120</v>
      </c>
      <c r="B120" s="99" t="s">
        <v>227</v>
      </c>
      <c r="C120" s="99" t="s">
        <v>228</v>
      </c>
      <c r="D120" s="440">
        <v>2</v>
      </c>
      <c r="E120" s="83" t="s">
        <v>422</v>
      </c>
      <c r="F120" s="442" t="s">
        <v>339</v>
      </c>
      <c r="G120" s="443" t="s">
        <v>410</v>
      </c>
      <c r="H120" s="469" t="s">
        <v>730</v>
      </c>
      <c r="I120" s="100" t="s">
        <v>95</v>
      </c>
      <c r="J120" s="444">
        <v>9</v>
      </c>
      <c r="K120" s="353">
        <v>1</v>
      </c>
      <c r="L120" s="353">
        <v>1</v>
      </c>
      <c r="M120" s="101" t="s">
        <v>106</v>
      </c>
      <c r="N120" s="101"/>
      <c r="O120" s="102">
        <f t="shared" si="6"/>
        <v>0</v>
      </c>
      <c r="P120" s="102">
        <f t="shared" si="7"/>
        <v>0</v>
      </c>
      <c r="Q120" s="103">
        <f>IF(M120="nio",0,IF(M120&gt;0,VLOOKUP(H120,'2-Productie normen'!A:L,VLOOKUP(M120,'2-Productie normen'!N:O,2,FALSE),FALSE)))</f>
        <v>0</v>
      </c>
      <c r="R120" s="103">
        <f t="shared" si="8"/>
        <v>0</v>
      </c>
      <c r="S120" s="104">
        <f>VLOOKUP(H120,'2-Productie normen'!A:L,10,FALSE)</f>
        <v>0</v>
      </c>
      <c r="T120" s="469"/>
      <c r="V120" s="81">
        <f t="shared" si="9"/>
        <v>0</v>
      </c>
    </row>
    <row r="121" spans="1:22" ht="13.95" customHeight="1">
      <c r="A121" s="86">
        <f t="shared" si="5"/>
        <v>121</v>
      </c>
      <c r="B121" s="99" t="s">
        <v>227</v>
      </c>
      <c r="C121" s="99" t="s">
        <v>228</v>
      </c>
      <c r="D121" s="440">
        <v>2</v>
      </c>
      <c r="E121" s="83" t="s">
        <v>422</v>
      </c>
      <c r="F121" s="442" t="s">
        <v>340</v>
      </c>
      <c r="G121" s="443" t="s">
        <v>409</v>
      </c>
      <c r="H121" s="107" t="s">
        <v>719</v>
      </c>
      <c r="I121" s="100" t="s">
        <v>95</v>
      </c>
      <c r="J121" s="444">
        <v>60</v>
      </c>
      <c r="K121" s="353">
        <v>1</v>
      </c>
      <c r="L121" s="353">
        <v>1</v>
      </c>
      <c r="M121" s="101">
        <v>80</v>
      </c>
      <c r="N121" s="101"/>
      <c r="O121" s="102" t="e">
        <f t="shared" si="6"/>
        <v>#DIV/0!</v>
      </c>
      <c r="P121" s="102">
        <f t="shared" si="7"/>
        <v>0</v>
      </c>
      <c r="Q121" s="103">
        <f>IF(M121="nio",0,IF(M121&gt;0,VLOOKUP(H121,'2-Productie normen'!A:L,VLOOKUP(M121,'2-Productie normen'!N:O,2,FALSE),FALSE)))</f>
        <v>0</v>
      </c>
      <c r="R121" s="103">
        <f t="shared" si="8"/>
        <v>0</v>
      </c>
      <c r="S121" s="104">
        <f>VLOOKUP(H121,'2-Productie normen'!A:L,10,FALSE)</f>
        <v>0</v>
      </c>
      <c r="T121" s="469"/>
      <c r="V121" s="81">
        <f t="shared" si="9"/>
        <v>4800</v>
      </c>
    </row>
    <row r="122" spans="1:22" ht="13.95" customHeight="1">
      <c r="A122" s="86">
        <f t="shared" si="5"/>
        <v>122</v>
      </c>
      <c r="B122" s="99" t="s">
        <v>227</v>
      </c>
      <c r="C122" s="99" t="s">
        <v>228</v>
      </c>
      <c r="D122" s="440">
        <v>2</v>
      </c>
      <c r="E122" s="83" t="s">
        <v>422</v>
      </c>
      <c r="F122" s="442" t="s">
        <v>341</v>
      </c>
      <c r="G122" s="443" t="s">
        <v>409</v>
      </c>
      <c r="H122" s="107" t="s">
        <v>719</v>
      </c>
      <c r="I122" s="100" t="s">
        <v>95</v>
      </c>
      <c r="J122" s="444">
        <v>60</v>
      </c>
      <c r="K122" s="353">
        <v>1</v>
      </c>
      <c r="L122" s="353">
        <v>1</v>
      </c>
      <c r="M122" s="101">
        <v>80</v>
      </c>
      <c r="N122" s="101"/>
      <c r="O122" s="102" t="e">
        <f t="shared" si="6"/>
        <v>#DIV/0!</v>
      </c>
      <c r="P122" s="102">
        <f t="shared" si="7"/>
        <v>0</v>
      </c>
      <c r="Q122" s="103">
        <f>IF(M122="nio",0,IF(M122&gt;0,VLOOKUP(H122,'2-Productie normen'!A:L,VLOOKUP(M122,'2-Productie normen'!N:O,2,FALSE),FALSE)))</f>
        <v>0</v>
      </c>
      <c r="R122" s="103">
        <f t="shared" si="8"/>
        <v>0</v>
      </c>
      <c r="S122" s="104">
        <f>VLOOKUP(H122,'2-Productie normen'!A:L,10,FALSE)</f>
        <v>0</v>
      </c>
      <c r="T122" s="469"/>
      <c r="V122" s="81">
        <f t="shared" si="9"/>
        <v>4800</v>
      </c>
    </row>
    <row r="123" spans="1:22" ht="13.95" customHeight="1">
      <c r="A123" s="86">
        <f t="shared" si="5"/>
        <v>123</v>
      </c>
      <c r="B123" s="99" t="s">
        <v>227</v>
      </c>
      <c r="C123" s="99" t="s">
        <v>228</v>
      </c>
      <c r="D123" s="440">
        <v>2</v>
      </c>
      <c r="E123" s="83" t="s">
        <v>422</v>
      </c>
      <c r="F123" s="442" t="s">
        <v>342</v>
      </c>
      <c r="G123" s="443" t="s">
        <v>407</v>
      </c>
      <c r="H123" s="443" t="s">
        <v>407</v>
      </c>
      <c r="I123" s="100" t="s">
        <v>95</v>
      </c>
      <c r="J123" s="444">
        <v>103</v>
      </c>
      <c r="K123" s="353">
        <v>1</v>
      </c>
      <c r="L123" s="353">
        <v>1</v>
      </c>
      <c r="M123" s="101">
        <v>200</v>
      </c>
      <c r="N123" s="101"/>
      <c r="O123" s="102" t="e">
        <f t="shared" si="6"/>
        <v>#DIV/0!</v>
      </c>
      <c r="P123" s="102">
        <f t="shared" si="7"/>
        <v>0</v>
      </c>
      <c r="Q123" s="103">
        <f>IF(M123="nio",0,IF(M123&gt;0,VLOOKUP(H123,'2-Productie normen'!A:L,VLOOKUP(M123,'2-Productie normen'!N:O,2,FALSE),FALSE)))</f>
        <v>0</v>
      </c>
      <c r="R123" s="103">
        <f t="shared" si="8"/>
        <v>0</v>
      </c>
      <c r="S123" s="104">
        <f>VLOOKUP(H123,'2-Productie normen'!A:L,10,FALSE)</f>
        <v>0</v>
      </c>
      <c r="T123" s="469"/>
      <c r="V123" s="81">
        <f t="shared" si="9"/>
        <v>20600</v>
      </c>
    </row>
    <row r="124" spans="1:22" ht="13.95" customHeight="1">
      <c r="A124" s="86">
        <f t="shared" si="5"/>
        <v>124</v>
      </c>
      <c r="B124" s="99" t="s">
        <v>227</v>
      </c>
      <c r="C124" s="99" t="s">
        <v>228</v>
      </c>
      <c r="D124" s="440">
        <v>2</v>
      </c>
      <c r="E124" s="83" t="s">
        <v>422</v>
      </c>
      <c r="F124" s="442" t="s">
        <v>343</v>
      </c>
      <c r="G124" s="443" t="s">
        <v>409</v>
      </c>
      <c r="H124" s="107" t="s">
        <v>719</v>
      </c>
      <c r="I124" s="100" t="s">
        <v>95</v>
      </c>
      <c r="J124" s="444">
        <v>71.45</v>
      </c>
      <c r="K124" s="353">
        <v>1</v>
      </c>
      <c r="L124" s="353">
        <v>1</v>
      </c>
      <c r="M124" s="101">
        <v>80</v>
      </c>
      <c r="N124" s="101"/>
      <c r="O124" s="102" t="e">
        <f t="shared" si="6"/>
        <v>#DIV/0!</v>
      </c>
      <c r="P124" s="102">
        <f t="shared" si="7"/>
        <v>0</v>
      </c>
      <c r="Q124" s="103">
        <f>IF(M124="nio",0,IF(M124&gt;0,VLOOKUP(H124,'2-Productie normen'!A:L,VLOOKUP(M124,'2-Productie normen'!N:O,2,FALSE),FALSE)))</f>
        <v>0</v>
      </c>
      <c r="R124" s="103">
        <f t="shared" si="8"/>
        <v>0</v>
      </c>
      <c r="S124" s="104">
        <f>VLOOKUP(H124,'2-Productie normen'!A:L,10,FALSE)</f>
        <v>0</v>
      </c>
      <c r="T124" s="469"/>
      <c r="V124" s="81">
        <f t="shared" si="9"/>
        <v>5716</v>
      </c>
    </row>
    <row r="125" spans="1:22" ht="13.95" customHeight="1">
      <c r="A125" s="86">
        <f t="shared" si="5"/>
        <v>125</v>
      </c>
      <c r="B125" s="99" t="s">
        <v>227</v>
      </c>
      <c r="C125" s="99" t="s">
        <v>228</v>
      </c>
      <c r="D125" s="440">
        <v>2</v>
      </c>
      <c r="E125" s="83" t="s">
        <v>422</v>
      </c>
      <c r="F125" s="442" t="s">
        <v>344</v>
      </c>
      <c r="G125" s="443" t="s">
        <v>409</v>
      </c>
      <c r="H125" s="107" t="s">
        <v>719</v>
      </c>
      <c r="I125" s="100" t="s">
        <v>95</v>
      </c>
      <c r="J125" s="444">
        <v>49.8</v>
      </c>
      <c r="K125" s="353">
        <v>1</v>
      </c>
      <c r="L125" s="353">
        <v>1</v>
      </c>
      <c r="M125" s="101">
        <v>80</v>
      </c>
      <c r="N125" s="101"/>
      <c r="O125" s="102" t="e">
        <f t="shared" si="6"/>
        <v>#DIV/0!</v>
      </c>
      <c r="P125" s="102">
        <f t="shared" si="7"/>
        <v>0</v>
      </c>
      <c r="Q125" s="103">
        <f>IF(M125="nio",0,IF(M125&gt;0,VLOOKUP(H125,'2-Productie normen'!A:L,VLOOKUP(M125,'2-Productie normen'!N:O,2,FALSE),FALSE)))</f>
        <v>0</v>
      </c>
      <c r="R125" s="103">
        <f t="shared" si="8"/>
        <v>0</v>
      </c>
      <c r="S125" s="104">
        <f>VLOOKUP(H125,'2-Productie normen'!A:L,10,FALSE)</f>
        <v>0</v>
      </c>
      <c r="T125" s="469"/>
      <c r="V125" s="81">
        <f t="shared" si="9"/>
        <v>3984</v>
      </c>
    </row>
    <row r="126" spans="1:22" ht="13.95" customHeight="1">
      <c r="A126" s="86">
        <f t="shared" si="5"/>
        <v>126</v>
      </c>
      <c r="B126" s="99" t="s">
        <v>227</v>
      </c>
      <c r="C126" s="99" t="s">
        <v>228</v>
      </c>
      <c r="D126" s="440">
        <v>2</v>
      </c>
      <c r="E126" s="83" t="s">
        <v>422</v>
      </c>
      <c r="F126" s="442" t="s">
        <v>345</v>
      </c>
      <c r="G126" s="443" t="s">
        <v>419</v>
      </c>
      <c r="H126" s="361" t="s">
        <v>735</v>
      </c>
      <c r="I126" s="100" t="s">
        <v>95</v>
      </c>
      <c r="J126" s="444">
        <v>86</v>
      </c>
      <c r="K126" s="353">
        <v>1</v>
      </c>
      <c r="L126" s="353">
        <v>1</v>
      </c>
      <c r="M126" s="101">
        <v>80</v>
      </c>
      <c r="N126" s="101"/>
      <c r="O126" s="102" t="e">
        <f t="shared" si="6"/>
        <v>#DIV/0!</v>
      </c>
      <c r="P126" s="102">
        <f t="shared" si="7"/>
        <v>0</v>
      </c>
      <c r="Q126" s="103">
        <f>IF(M126="nio",0,IF(M126&gt;0,VLOOKUP(H126,'2-Productie normen'!A:L,VLOOKUP(M126,'2-Productie normen'!N:O,2,FALSE),FALSE)))</f>
        <v>0</v>
      </c>
      <c r="R126" s="103">
        <f t="shared" si="8"/>
        <v>0</v>
      </c>
      <c r="S126" s="104">
        <f>VLOOKUP(H126,'2-Productie normen'!A:L,10,FALSE)</f>
        <v>0</v>
      </c>
      <c r="T126" s="469"/>
      <c r="V126" s="81">
        <f t="shared" si="9"/>
        <v>6880</v>
      </c>
    </row>
    <row r="127" spans="1:22" ht="13.95" customHeight="1">
      <c r="A127" s="86">
        <f t="shared" si="5"/>
        <v>127</v>
      </c>
      <c r="B127" s="99" t="s">
        <v>227</v>
      </c>
      <c r="C127" s="99" t="s">
        <v>228</v>
      </c>
      <c r="D127" s="440">
        <v>2</v>
      </c>
      <c r="E127" s="83" t="s">
        <v>422</v>
      </c>
      <c r="F127" s="442" t="s">
        <v>346</v>
      </c>
      <c r="G127" s="443" t="s">
        <v>410</v>
      </c>
      <c r="H127" s="469" t="s">
        <v>730</v>
      </c>
      <c r="I127" s="100" t="s">
        <v>95</v>
      </c>
      <c r="J127" s="444">
        <v>4</v>
      </c>
      <c r="K127" s="353">
        <v>1</v>
      </c>
      <c r="L127" s="353">
        <v>1</v>
      </c>
      <c r="M127" s="101" t="s">
        <v>106</v>
      </c>
      <c r="N127" s="101"/>
      <c r="O127" s="102">
        <f t="shared" si="6"/>
        <v>0</v>
      </c>
      <c r="P127" s="102">
        <f t="shared" si="7"/>
        <v>0</v>
      </c>
      <c r="Q127" s="103">
        <f>IF(M127="nio",0,IF(M127&gt;0,VLOOKUP(H127,'2-Productie normen'!A:L,VLOOKUP(M127,'2-Productie normen'!N:O,2,FALSE),FALSE)))</f>
        <v>0</v>
      </c>
      <c r="R127" s="103">
        <f t="shared" si="8"/>
        <v>0</v>
      </c>
      <c r="S127" s="104">
        <f>VLOOKUP(H127,'2-Productie normen'!A:L,10,FALSE)</f>
        <v>0</v>
      </c>
      <c r="T127" s="469"/>
      <c r="V127" s="81">
        <f t="shared" si="9"/>
        <v>0</v>
      </c>
    </row>
    <row r="128" spans="1:22" ht="13.95" customHeight="1">
      <c r="A128" s="86">
        <f t="shared" si="5"/>
        <v>128</v>
      </c>
      <c r="B128" s="99" t="s">
        <v>227</v>
      </c>
      <c r="C128" s="99" t="s">
        <v>228</v>
      </c>
      <c r="D128" s="440">
        <v>2</v>
      </c>
      <c r="E128" s="83" t="s">
        <v>422</v>
      </c>
      <c r="F128" s="442" t="s">
        <v>347</v>
      </c>
      <c r="G128" s="443" t="s">
        <v>410</v>
      </c>
      <c r="H128" s="469" t="s">
        <v>730</v>
      </c>
      <c r="I128" s="100" t="s">
        <v>690</v>
      </c>
      <c r="J128" s="444">
        <v>9</v>
      </c>
      <c r="K128" s="353">
        <v>1</v>
      </c>
      <c r="L128" s="353">
        <v>1</v>
      </c>
      <c r="M128" s="101" t="s">
        <v>106</v>
      </c>
      <c r="N128" s="101"/>
      <c r="O128" s="102">
        <f t="shared" si="6"/>
        <v>0</v>
      </c>
      <c r="P128" s="102">
        <f t="shared" si="7"/>
        <v>0</v>
      </c>
      <c r="Q128" s="103">
        <f>IF(M128="nio",0,IF(M128&gt;0,VLOOKUP(H128,'2-Productie normen'!A:L,VLOOKUP(M128,'2-Productie normen'!N:O,2,FALSE),FALSE)))</f>
        <v>0</v>
      </c>
      <c r="R128" s="103">
        <f t="shared" si="8"/>
        <v>0</v>
      </c>
      <c r="S128" s="104">
        <f>VLOOKUP(H128,'2-Productie normen'!A:L,10,FALSE)</f>
        <v>0</v>
      </c>
      <c r="T128" s="469"/>
      <c r="V128" s="81">
        <f t="shared" si="9"/>
        <v>0</v>
      </c>
    </row>
    <row r="129" spans="1:22" ht="13.95" customHeight="1">
      <c r="A129" s="86">
        <f t="shared" si="5"/>
        <v>129</v>
      </c>
      <c r="B129" s="99" t="s">
        <v>227</v>
      </c>
      <c r="C129" s="99" t="s">
        <v>228</v>
      </c>
      <c r="D129" s="440">
        <v>2</v>
      </c>
      <c r="E129" s="83" t="s">
        <v>422</v>
      </c>
      <c r="F129" s="442" t="s">
        <v>348</v>
      </c>
      <c r="G129" s="443" t="s">
        <v>410</v>
      </c>
      <c r="H129" s="469" t="s">
        <v>730</v>
      </c>
      <c r="I129" s="100" t="s">
        <v>95</v>
      </c>
      <c r="J129" s="444">
        <v>4</v>
      </c>
      <c r="K129" s="353">
        <v>1</v>
      </c>
      <c r="L129" s="353">
        <v>1</v>
      </c>
      <c r="M129" s="101" t="s">
        <v>106</v>
      </c>
      <c r="N129" s="101"/>
      <c r="O129" s="102">
        <f t="shared" si="6"/>
        <v>0</v>
      </c>
      <c r="P129" s="102">
        <f t="shared" si="7"/>
        <v>0</v>
      </c>
      <c r="Q129" s="103">
        <f>IF(M129="nio",0,IF(M129&gt;0,VLOOKUP(H129,'2-Productie normen'!A:L,VLOOKUP(M129,'2-Productie normen'!N:O,2,FALSE),FALSE)))</f>
        <v>0</v>
      </c>
      <c r="R129" s="103">
        <f t="shared" si="8"/>
        <v>0</v>
      </c>
      <c r="S129" s="104">
        <f>VLOOKUP(H129,'2-Productie normen'!A:L,10,FALSE)</f>
        <v>0</v>
      </c>
      <c r="T129" s="469"/>
      <c r="V129" s="81">
        <f t="shared" si="9"/>
        <v>0</v>
      </c>
    </row>
    <row r="130" spans="1:22" ht="13.95" customHeight="1">
      <c r="A130" s="86">
        <f t="shared" si="5"/>
        <v>130</v>
      </c>
      <c r="B130" s="99" t="s">
        <v>227</v>
      </c>
      <c r="C130" s="99" t="s">
        <v>228</v>
      </c>
      <c r="D130" s="440">
        <v>2</v>
      </c>
      <c r="E130" s="83" t="s">
        <v>422</v>
      </c>
      <c r="F130" s="442" t="s">
        <v>349</v>
      </c>
      <c r="G130" s="443" t="s">
        <v>409</v>
      </c>
      <c r="H130" s="107" t="s">
        <v>719</v>
      </c>
      <c r="I130" s="100" t="s">
        <v>695</v>
      </c>
      <c r="J130" s="444">
        <v>122</v>
      </c>
      <c r="K130" s="353">
        <v>1</v>
      </c>
      <c r="L130" s="353">
        <v>1</v>
      </c>
      <c r="M130" s="101">
        <v>80</v>
      </c>
      <c r="N130" s="101"/>
      <c r="O130" s="102" t="e">
        <f t="shared" si="6"/>
        <v>#DIV/0!</v>
      </c>
      <c r="P130" s="102">
        <f t="shared" si="7"/>
        <v>0</v>
      </c>
      <c r="Q130" s="103">
        <f>IF(M130="nio",0,IF(M130&gt;0,VLOOKUP(H130,'2-Productie normen'!A:L,VLOOKUP(M130,'2-Productie normen'!N:O,2,FALSE),FALSE)))</f>
        <v>0</v>
      </c>
      <c r="R130" s="103">
        <f t="shared" si="8"/>
        <v>0</v>
      </c>
      <c r="S130" s="104">
        <f>VLOOKUP(H130,'2-Productie normen'!A:L,10,FALSE)</f>
        <v>0</v>
      </c>
      <c r="T130" s="469"/>
      <c r="V130" s="81">
        <f t="shared" si="9"/>
        <v>9760</v>
      </c>
    </row>
    <row r="131" spans="1:22" ht="13.95" customHeight="1">
      <c r="A131" s="86">
        <f t="shared" si="5"/>
        <v>131</v>
      </c>
      <c r="B131" s="99" t="s">
        <v>227</v>
      </c>
      <c r="C131" s="99" t="s">
        <v>228</v>
      </c>
      <c r="D131" s="440">
        <v>2</v>
      </c>
      <c r="E131" s="83" t="s">
        <v>422</v>
      </c>
      <c r="F131" s="442" t="s">
        <v>350</v>
      </c>
      <c r="G131" s="443" t="s">
        <v>409</v>
      </c>
      <c r="H131" s="107" t="s">
        <v>719</v>
      </c>
      <c r="I131" s="100" t="s">
        <v>95</v>
      </c>
      <c r="J131" s="444">
        <v>60</v>
      </c>
      <c r="K131" s="353">
        <v>1</v>
      </c>
      <c r="L131" s="353">
        <v>1</v>
      </c>
      <c r="M131" s="101">
        <v>80</v>
      </c>
      <c r="N131" s="101"/>
      <c r="O131" s="102" t="e">
        <f t="shared" si="6"/>
        <v>#DIV/0!</v>
      </c>
      <c r="P131" s="102">
        <f t="shared" si="7"/>
        <v>0</v>
      </c>
      <c r="Q131" s="103">
        <f>IF(M131="nio",0,IF(M131&gt;0,VLOOKUP(H131,'2-Productie normen'!A:L,VLOOKUP(M131,'2-Productie normen'!N:O,2,FALSE),FALSE)))</f>
        <v>0</v>
      </c>
      <c r="R131" s="103">
        <f t="shared" si="8"/>
        <v>0</v>
      </c>
      <c r="S131" s="104">
        <f>VLOOKUP(H131,'2-Productie normen'!A:L,10,FALSE)</f>
        <v>0</v>
      </c>
      <c r="T131" s="469"/>
      <c r="V131" s="81">
        <f t="shared" si="9"/>
        <v>4800</v>
      </c>
    </row>
    <row r="132" spans="1:22" ht="13.95" customHeight="1">
      <c r="A132" s="86">
        <f t="shared" si="5"/>
        <v>132</v>
      </c>
      <c r="B132" s="99" t="s">
        <v>227</v>
      </c>
      <c r="C132" s="99" t="s">
        <v>228</v>
      </c>
      <c r="D132" s="440">
        <v>2</v>
      </c>
      <c r="E132" s="83" t="s">
        <v>422</v>
      </c>
      <c r="F132" s="442" t="s">
        <v>351</v>
      </c>
      <c r="G132" s="443" t="s">
        <v>409</v>
      </c>
      <c r="H132" s="107" t="s">
        <v>719</v>
      </c>
      <c r="I132" s="100" t="s">
        <v>95</v>
      </c>
      <c r="J132" s="444">
        <v>68</v>
      </c>
      <c r="K132" s="353">
        <v>1</v>
      </c>
      <c r="L132" s="353">
        <v>1</v>
      </c>
      <c r="M132" s="101">
        <v>80</v>
      </c>
      <c r="N132" s="101"/>
      <c r="O132" s="102" t="e">
        <f t="shared" si="6"/>
        <v>#DIV/0!</v>
      </c>
      <c r="P132" s="102">
        <f t="shared" si="7"/>
        <v>0</v>
      </c>
      <c r="Q132" s="103">
        <f>IF(M132="nio",0,IF(M132&gt;0,VLOOKUP(H132,'2-Productie normen'!A:L,VLOOKUP(M132,'2-Productie normen'!N:O,2,FALSE),FALSE)))</f>
        <v>0</v>
      </c>
      <c r="R132" s="103">
        <f t="shared" si="8"/>
        <v>0</v>
      </c>
      <c r="S132" s="104">
        <f>VLOOKUP(H132,'2-Productie normen'!A:L,10,FALSE)</f>
        <v>0</v>
      </c>
      <c r="T132" s="469"/>
      <c r="V132" s="81">
        <f t="shared" si="9"/>
        <v>5440</v>
      </c>
    </row>
    <row r="133" spans="1:22" ht="13.95" customHeight="1">
      <c r="A133" s="86">
        <f t="shared" si="5"/>
        <v>133</v>
      </c>
      <c r="B133" s="99" t="s">
        <v>227</v>
      </c>
      <c r="C133" s="99" t="s">
        <v>228</v>
      </c>
      <c r="D133" s="440">
        <v>2</v>
      </c>
      <c r="E133" s="83" t="s">
        <v>422</v>
      </c>
      <c r="F133" s="442" t="s">
        <v>352</v>
      </c>
      <c r="G133" s="443" t="s">
        <v>407</v>
      </c>
      <c r="H133" s="443" t="s">
        <v>407</v>
      </c>
      <c r="I133" s="100" t="s">
        <v>95</v>
      </c>
      <c r="J133" s="444">
        <v>88</v>
      </c>
      <c r="K133" s="353">
        <v>1</v>
      </c>
      <c r="L133" s="353">
        <v>1</v>
      </c>
      <c r="M133" s="101">
        <v>200</v>
      </c>
      <c r="N133" s="101"/>
      <c r="O133" s="102" t="e">
        <f t="shared" si="6"/>
        <v>#DIV/0!</v>
      </c>
      <c r="P133" s="102">
        <f t="shared" si="7"/>
        <v>0</v>
      </c>
      <c r="Q133" s="103">
        <f>IF(M133="nio",0,IF(M133&gt;0,VLOOKUP(H133,'2-Productie normen'!A:L,VLOOKUP(M133,'2-Productie normen'!N:O,2,FALSE),FALSE)))</f>
        <v>0</v>
      </c>
      <c r="R133" s="103">
        <f t="shared" si="8"/>
        <v>0</v>
      </c>
      <c r="S133" s="104">
        <f>VLOOKUP(H133,'2-Productie normen'!A:L,10,FALSE)</f>
        <v>0</v>
      </c>
      <c r="T133" s="469"/>
      <c r="V133" s="81">
        <f t="shared" si="9"/>
        <v>17600</v>
      </c>
    </row>
    <row r="134" spans="1:22" ht="13.95" customHeight="1">
      <c r="A134" s="86">
        <f t="shared" si="5"/>
        <v>134</v>
      </c>
      <c r="B134" s="99" t="s">
        <v>227</v>
      </c>
      <c r="C134" s="99" t="s">
        <v>228</v>
      </c>
      <c r="D134" s="440">
        <v>2</v>
      </c>
      <c r="E134" s="83" t="s">
        <v>422</v>
      </c>
      <c r="F134" s="442" t="s">
        <v>353</v>
      </c>
      <c r="G134" s="443" t="s">
        <v>409</v>
      </c>
      <c r="H134" s="107" t="s">
        <v>719</v>
      </c>
      <c r="I134" s="100" t="s">
        <v>95</v>
      </c>
      <c r="J134" s="444">
        <v>60</v>
      </c>
      <c r="K134" s="353">
        <v>1</v>
      </c>
      <c r="L134" s="353">
        <v>1</v>
      </c>
      <c r="M134" s="101">
        <v>80</v>
      </c>
      <c r="N134" s="101"/>
      <c r="O134" s="102" t="e">
        <f t="shared" si="6"/>
        <v>#DIV/0!</v>
      </c>
      <c r="P134" s="102">
        <f t="shared" si="7"/>
        <v>0</v>
      </c>
      <c r="Q134" s="103">
        <f>IF(M134="nio",0,IF(M134&gt;0,VLOOKUP(H134,'2-Productie normen'!A:L,VLOOKUP(M134,'2-Productie normen'!N:O,2,FALSE),FALSE)))</f>
        <v>0</v>
      </c>
      <c r="R134" s="103">
        <f t="shared" si="8"/>
        <v>0</v>
      </c>
      <c r="S134" s="104">
        <f>VLOOKUP(H134,'2-Productie normen'!A:L,10,FALSE)</f>
        <v>0</v>
      </c>
      <c r="T134" s="469"/>
      <c r="V134" s="81">
        <f t="shared" si="9"/>
        <v>4800</v>
      </c>
    </row>
    <row r="135" spans="1:22" ht="13.95" customHeight="1">
      <c r="A135" s="86">
        <f t="shared" si="5"/>
        <v>135</v>
      </c>
      <c r="B135" s="99" t="s">
        <v>227</v>
      </c>
      <c r="C135" s="99" t="s">
        <v>228</v>
      </c>
      <c r="D135" s="440">
        <v>2</v>
      </c>
      <c r="E135" s="83" t="s">
        <v>422</v>
      </c>
      <c r="F135" s="442" t="s">
        <v>354</v>
      </c>
      <c r="G135" s="443" t="s">
        <v>410</v>
      </c>
      <c r="H135" s="469" t="s">
        <v>730</v>
      </c>
      <c r="I135" s="100" t="s">
        <v>95</v>
      </c>
      <c r="J135" s="444">
        <v>9</v>
      </c>
      <c r="K135" s="353">
        <v>1</v>
      </c>
      <c r="L135" s="353">
        <v>1</v>
      </c>
      <c r="M135" s="101" t="s">
        <v>106</v>
      </c>
      <c r="N135" s="101"/>
      <c r="O135" s="102">
        <f t="shared" si="6"/>
        <v>0</v>
      </c>
      <c r="P135" s="102">
        <f t="shared" si="7"/>
        <v>0</v>
      </c>
      <c r="Q135" s="103">
        <f>IF(M135="nio",0,IF(M135&gt;0,VLOOKUP(H135,'2-Productie normen'!A:L,VLOOKUP(M135,'2-Productie normen'!N:O,2,FALSE),FALSE)))</f>
        <v>0</v>
      </c>
      <c r="R135" s="103">
        <f t="shared" si="8"/>
        <v>0</v>
      </c>
      <c r="S135" s="104">
        <f>VLOOKUP(H135,'2-Productie normen'!A:L,10,FALSE)</f>
        <v>0</v>
      </c>
      <c r="T135" s="469"/>
      <c r="V135" s="81">
        <f t="shared" si="9"/>
        <v>0</v>
      </c>
    </row>
    <row r="136" spans="1:22" ht="13.95" customHeight="1">
      <c r="A136" s="86">
        <f t="shared" si="5"/>
        <v>136</v>
      </c>
      <c r="B136" s="99" t="s">
        <v>227</v>
      </c>
      <c r="C136" s="99" t="s">
        <v>228</v>
      </c>
      <c r="D136" s="440">
        <v>2</v>
      </c>
      <c r="E136" s="83" t="s">
        <v>422</v>
      </c>
      <c r="F136" s="442" t="s">
        <v>355</v>
      </c>
      <c r="G136" s="443" t="s">
        <v>410</v>
      </c>
      <c r="H136" s="469" t="s">
        <v>730</v>
      </c>
      <c r="I136" s="100" t="s">
        <v>95</v>
      </c>
      <c r="J136" s="444">
        <v>9</v>
      </c>
      <c r="K136" s="353">
        <v>1</v>
      </c>
      <c r="L136" s="353">
        <v>1</v>
      </c>
      <c r="M136" s="101" t="s">
        <v>106</v>
      </c>
      <c r="N136" s="101"/>
      <c r="O136" s="102">
        <f t="shared" si="6"/>
        <v>0</v>
      </c>
      <c r="P136" s="102">
        <f t="shared" si="7"/>
        <v>0</v>
      </c>
      <c r="Q136" s="103">
        <f>IF(M136="nio",0,IF(M136&gt;0,VLOOKUP(H136,'2-Productie normen'!A:L,VLOOKUP(M136,'2-Productie normen'!N:O,2,FALSE),FALSE)))</f>
        <v>0</v>
      </c>
      <c r="R136" s="103">
        <f t="shared" si="8"/>
        <v>0</v>
      </c>
      <c r="S136" s="104">
        <f>VLOOKUP(H136,'2-Productie normen'!A:L,10,FALSE)</f>
        <v>0</v>
      </c>
      <c r="T136" s="469"/>
      <c r="V136" s="81">
        <f t="shared" si="9"/>
        <v>0</v>
      </c>
    </row>
    <row r="137" spans="1:22" ht="13.95" customHeight="1">
      <c r="A137" s="86">
        <f t="shared" si="5"/>
        <v>137</v>
      </c>
      <c r="B137" s="99" t="s">
        <v>227</v>
      </c>
      <c r="C137" s="99" t="s">
        <v>228</v>
      </c>
      <c r="D137" s="440">
        <v>2</v>
      </c>
      <c r="E137" s="83" t="s">
        <v>422</v>
      </c>
      <c r="F137" s="442" t="s">
        <v>356</v>
      </c>
      <c r="G137" s="443" t="s">
        <v>408</v>
      </c>
      <c r="H137" s="99" t="s">
        <v>179</v>
      </c>
      <c r="I137" s="100" t="s">
        <v>95</v>
      </c>
      <c r="J137" s="444">
        <v>14</v>
      </c>
      <c r="K137" s="353">
        <v>1</v>
      </c>
      <c r="L137" s="353">
        <v>1</v>
      </c>
      <c r="M137" s="101">
        <v>40</v>
      </c>
      <c r="N137" s="101"/>
      <c r="O137" s="102" t="e">
        <f t="shared" si="6"/>
        <v>#DIV/0!</v>
      </c>
      <c r="P137" s="102">
        <f t="shared" si="7"/>
        <v>0</v>
      </c>
      <c r="Q137" s="103">
        <f>IF(M137="nio",0,IF(M137&gt;0,VLOOKUP(H137,'2-Productie normen'!A:L,VLOOKUP(M137,'2-Productie normen'!N:O,2,FALSE),FALSE)))</f>
        <v>0</v>
      </c>
      <c r="R137" s="103">
        <f t="shared" si="8"/>
        <v>0</v>
      </c>
      <c r="S137" s="104">
        <f>VLOOKUP(H137,'2-Productie normen'!A:L,10,FALSE)</f>
        <v>0</v>
      </c>
      <c r="T137" s="469"/>
      <c r="V137" s="81">
        <f t="shared" si="9"/>
        <v>560</v>
      </c>
    </row>
    <row r="138" spans="1:22" ht="13.95" customHeight="1">
      <c r="A138" s="86">
        <f t="shared" ref="A138:A201" si="10">A137+1</f>
        <v>138</v>
      </c>
      <c r="B138" s="99" t="s">
        <v>227</v>
      </c>
      <c r="C138" s="99" t="s">
        <v>228</v>
      </c>
      <c r="D138" s="440">
        <v>2</v>
      </c>
      <c r="E138" s="83" t="s">
        <v>422</v>
      </c>
      <c r="F138" s="442" t="s">
        <v>357</v>
      </c>
      <c r="G138" s="443" t="s">
        <v>409</v>
      </c>
      <c r="H138" s="107" t="s">
        <v>719</v>
      </c>
      <c r="I138" s="100" t="s">
        <v>95</v>
      </c>
      <c r="J138" s="444">
        <v>48</v>
      </c>
      <c r="K138" s="353">
        <v>1</v>
      </c>
      <c r="L138" s="353">
        <v>1</v>
      </c>
      <c r="M138" s="101">
        <v>80</v>
      </c>
      <c r="N138" s="101"/>
      <c r="O138" s="102" t="e">
        <f t="shared" ref="O138:O201" si="11">IF(M138="nio",0,IF(M138&gt;0,M138*J138/Q138,0))*K138</f>
        <v>#DIV/0!</v>
      </c>
      <c r="P138" s="102">
        <f t="shared" ref="P138:P201" si="12">IF(N138&gt;0,N138*J138/R138,0)*L138</f>
        <v>0</v>
      </c>
      <c r="Q138" s="103">
        <f>IF(M138="nio",0,IF(M138&gt;0,VLOOKUP(H138,'2-Productie normen'!A:L,VLOOKUP(M138,'2-Productie normen'!N:O,2,FALSE),FALSE)))</f>
        <v>0</v>
      </c>
      <c r="R138" s="103">
        <f t="shared" ref="R138:R201" si="13">IF(N138&gt;0,Q138*$R$8,0)</f>
        <v>0</v>
      </c>
      <c r="S138" s="104">
        <f>VLOOKUP(H138,'2-Productie normen'!A:L,10,FALSE)</f>
        <v>0</v>
      </c>
      <c r="T138" s="469"/>
      <c r="V138" s="81">
        <f t="shared" ref="V138:V201" si="14">SUM(M138:N138)*J138</f>
        <v>3840</v>
      </c>
    </row>
    <row r="139" spans="1:22" ht="13.95" customHeight="1">
      <c r="A139" s="86">
        <f t="shared" si="10"/>
        <v>139</v>
      </c>
      <c r="B139" s="99" t="s">
        <v>227</v>
      </c>
      <c r="C139" s="99" t="s">
        <v>228</v>
      </c>
      <c r="D139" s="440">
        <v>2</v>
      </c>
      <c r="E139" s="83" t="s">
        <v>422</v>
      </c>
      <c r="F139" s="442" t="s">
        <v>358</v>
      </c>
      <c r="G139" s="443" t="s">
        <v>408</v>
      </c>
      <c r="H139" s="99" t="s">
        <v>179</v>
      </c>
      <c r="I139" s="100" t="s">
        <v>95</v>
      </c>
      <c r="J139" s="444">
        <v>18</v>
      </c>
      <c r="K139" s="353">
        <v>1</v>
      </c>
      <c r="L139" s="353">
        <v>1</v>
      </c>
      <c r="M139" s="101">
        <v>40</v>
      </c>
      <c r="N139" s="101"/>
      <c r="O139" s="102" t="e">
        <f t="shared" si="11"/>
        <v>#DIV/0!</v>
      </c>
      <c r="P139" s="102">
        <f t="shared" si="12"/>
        <v>0</v>
      </c>
      <c r="Q139" s="103">
        <f>IF(M139="nio",0,IF(M139&gt;0,VLOOKUP(H139,'2-Productie normen'!A:L,VLOOKUP(M139,'2-Productie normen'!N:O,2,FALSE),FALSE)))</f>
        <v>0</v>
      </c>
      <c r="R139" s="103">
        <f t="shared" si="13"/>
        <v>0</v>
      </c>
      <c r="S139" s="104">
        <f>VLOOKUP(H139,'2-Productie normen'!A:L,10,FALSE)</f>
        <v>0</v>
      </c>
      <c r="T139" s="469"/>
      <c r="V139" s="81">
        <f t="shared" si="14"/>
        <v>720</v>
      </c>
    </row>
    <row r="140" spans="1:22" ht="13.95" customHeight="1">
      <c r="A140" s="86">
        <f t="shared" si="10"/>
        <v>140</v>
      </c>
      <c r="B140" s="99" t="s">
        <v>227</v>
      </c>
      <c r="C140" s="99" t="s">
        <v>228</v>
      </c>
      <c r="D140" s="440">
        <v>2</v>
      </c>
      <c r="E140" s="83" t="s">
        <v>422</v>
      </c>
      <c r="F140" s="442" t="s">
        <v>359</v>
      </c>
      <c r="G140" s="443" t="s">
        <v>408</v>
      </c>
      <c r="H140" s="99" t="s">
        <v>179</v>
      </c>
      <c r="I140" s="100" t="s">
        <v>95</v>
      </c>
      <c r="J140" s="444">
        <v>23</v>
      </c>
      <c r="K140" s="353">
        <v>1</v>
      </c>
      <c r="L140" s="353">
        <v>1</v>
      </c>
      <c r="M140" s="101">
        <v>40</v>
      </c>
      <c r="N140" s="101"/>
      <c r="O140" s="102" t="e">
        <f t="shared" si="11"/>
        <v>#DIV/0!</v>
      </c>
      <c r="P140" s="102">
        <f t="shared" si="12"/>
        <v>0</v>
      </c>
      <c r="Q140" s="103">
        <f>IF(M140="nio",0,IF(M140&gt;0,VLOOKUP(H140,'2-Productie normen'!A:L,VLOOKUP(M140,'2-Productie normen'!N:O,2,FALSE),FALSE)))</f>
        <v>0</v>
      </c>
      <c r="R140" s="103">
        <f t="shared" si="13"/>
        <v>0</v>
      </c>
      <c r="S140" s="104">
        <f>VLOOKUP(H140,'2-Productie normen'!A:L,10,FALSE)</f>
        <v>0</v>
      </c>
      <c r="T140" s="469"/>
      <c r="V140" s="81">
        <f t="shared" si="14"/>
        <v>920</v>
      </c>
    </row>
    <row r="141" spans="1:22" ht="13.95" customHeight="1">
      <c r="A141" s="86">
        <f t="shared" si="10"/>
        <v>141</v>
      </c>
      <c r="B141" s="99" t="s">
        <v>227</v>
      </c>
      <c r="C141" s="99" t="s">
        <v>228</v>
      </c>
      <c r="D141" s="440">
        <v>2</v>
      </c>
      <c r="E141" s="83" t="s">
        <v>422</v>
      </c>
      <c r="F141" s="442" t="s">
        <v>360</v>
      </c>
      <c r="G141" s="443" t="s">
        <v>408</v>
      </c>
      <c r="H141" s="99" t="s">
        <v>179</v>
      </c>
      <c r="I141" s="100" t="s">
        <v>95</v>
      </c>
      <c r="J141" s="444">
        <v>23</v>
      </c>
      <c r="K141" s="353">
        <v>1</v>
      </c>
      <c r="L141" s="353">
        <v>1</v>
      </c>
      <c r="M141" s="101">
        <v>40</v>
      </c>
      <c r="N141" s="101"/>
      <c r="O141" s="102" t="e">
        <f t="shared" si="11"/>
        <v>#DIV/0!</v>
      </c>
      <c r="P141" s="102">
        <f t="shared" si="12"/>
        <v>0</v>
      </c>
      <c r="Q141" s="103">
        <f>IF(M141="nio",0,IF(M141&gt;0,VLOOKUP(H141,'2-Productie normen'!A:L,VLOOKUP(M141,'2-Productie normen'!N:O,2,FALSE),FALSE)))</f>
        <v>0</v>
      </c>
      <c r="R141" s="103">
        <f t="shared" si="13"/>
        <v>0</v>
      </c>
      <c r="S141" s="104">
        <f>VLOOKUP(H141,'2-Productie normen'!A:L,10,FALSE)</f>
        <v>0</v>
      </c>
      <c r="T141" s="469"/>
      <c r="V141" s="81">
        <f t="shared" si="14"/>
        <v>920</v>
      </c>
    </row>
    <row r="142" spans="1:22" ht="13.95" customHeight="1">
      <c r="A142" s="86">
        <f t="shared" si="10"/>
        <v>142</v>
      </c>
      <c r="B142" s="99" t="s">
        <v>227</v>
      </c>
      <c r="C142" s="99" t="s">
        <v>228</v>
      </c>
      <c r="D142" s="440">
        <v>2</v>
      </c>
      <c r="E142" s="83" t="s">
        <v>421</v>
      </c>
      <c r="F142" s="442" t="s">
        <v>361</v>
      </c>
      <c r="G142" s="443" t="s">
        <v>407</v>
      </c>
      <c r="H142" s="443" t="s">
        <v>407</v>
      </c>
      <c r="I142" s="100" t="s">
        <v>95</v>
      </c>
      <c r="J142" s="444">
        <v>80</v>
      </c>
      <c r="K142" s="353">
        <v>1</v>
      </c>
      <c r="L142" s="353">
        <v>1</v>
      </c>
      <c r="M142" s="101">
        <v>200</v>
      </c>
      <c r="N142" s="101"/>
      <c r="O142" s="102" t="e">
        <f t="shared" si="11"/>
        <v>#DIV/0!</v>
      </c>
      <c r="P142" s="102">
        <f t="shared" si="12"/>
        <v>0</v>
      </c>
      <c r="Q142" s="103">
        <f>IF(M142="nio",0,IF(M142&gt;0,VLOOKUP(H142,'2-Productie normen'!A:L,VLOOKUP(M142,'2-Productie normen'!N:O,2,FALSE),FALSE)))</f>
        <v>0</v>
      </c>
      <c r="R142" s="103">
        <f t="shared" si="13"/>
        <v>0</v>
      </c>
      <c r="S142" s="104">
        <f>VLOOKUP(H142,'2-Productie normen'!A:L,10,FALSE)</f>
        <v>0</v>
      </c>
      <c r="T142" s="469"/>
      <c r="V142" s="81">
        <f t="shared" si="14"/>
        <v>16000</v>
      </c>
    </row>
    <row r="143" spans="1:22" ht="13.95" customHeight="1">
      <c r="A143" s="86">
        <f t="shared" si="10"/>
        <v>143</v>
      </c>
      <c r="B143" s="99" t="s">
        <v>227</v>
      </c>
      <c r="C143" s="99" t="s">
        <v>228</v>
      </c>
      <c r="D143" s="440">
        <v>2</v>
      </c>
      <c r="E143" s="83" t="s">
        <v>421</v>
      </c>
      <c r="F143" s="442" t="s">
        <v>362</v>
      </c>
      <c r="G143" s="443" t="s">
        <v>408</v>
      </c>
      <c r="H143" s="99" t="s">
        <v>179</v>
      </c>
      <c r="I143" s="100" t="s">
        <v>690</v>
      </c>
      <c r="J143" s="444">
        <v>46</v>
      </c>
      <c r="K143" s="353">
        <v>1</v>
      </c>
      <c r="L143" s="353">
        <v>1</v>
      </c>
      <c r="M143" s="101">
        <v>40</v>
      </c>
      <c r="N143" s="101"/>
      <c r="O143" s="102" t="e">
        <f t="shared" si="11"/>
        <v>#DIV/0!</v>
      </c>
      <c r="P143" s="102">
        <f t="shared" si="12"/>
        <v>0</v>
      </c>
      <c r="Q143" s="103">
        <f>IF(M143="nio",0,IF(M143&gt;0,VLOOKUP(H143,'2-Productie normen'!A:L,VLOOKUP(M143,'2-Productie normen'!N:O,2,FALSE),FALSE)))</f>
        <v>0</v>
      </c>
      <c r="R143" s="103">
        <f t="shared" si="13"/>
        <v>0</v>
      </c>
      <c r="S143" s="104">
        <f>VLOOKUP(H143,'2-Productie normen'!A:L,10,FALSE)</f>
        <v>0</v>
      </c>
      <c r="T143" s="476"/>
      <c r="V143" s="81">
        <f t="shared" si="14"/>
        <v>1840</v>
      </c>
    </row>
    <row r="144" spans="1:22" ht="13.95" customHeight="1">
      <c r="A144" s="86">
        <f t="shared" si="10"/>
        <v>144</v>
      </c>
      <c r="B144" s="99" t="s">
        <v>227</v>
      </c>
      <c r="C144" s="99" t="s">
        <v>228</v>
      </c>
      <c r="D144" s="440">
        <v>2</v>
      </c>
      <c r="E144" s="83" t="s">
        <v>421</v>
      </c>
      <c r="F144" s="442" t="s">
        <v>363</v>
      </c>
      <c r="G144" s="443" t="s">
        <v>420</v>
      </c>
      <c r="H144" s="469" t="s">
        <v>730</v>
      </c>
      <c r="I144" s="100" t="s">
        <v>693</v>
      </c>
      <c r="J144" s="444">
        <v>18</v>
      </c>
      <c r="K144" s="353">
        <v>1</v>
      </c>
      <c r="L144" s="353">
        <v>1</v>
      </c>
      <c r="M144" s="101" t="s">
        <v>106</v>
      </c>
      <c r="N144" s="101"/>
      <c r="O144" s="102">
        <f t="shared" si="11"/>
        <v>0</v>
      </c>
      <c r="P144" s="102">
        <f t="shared" si="12"/>
        <v>0</v>
      </c>
      <c r="Q144" s="103">
        <f>IF(M144="nio",0,IF(M144&gt;0,VLOOKUP(H144,'2-Productie normen'!A:L,VLOOKUP(M144,'2-Productie normen'!N:O,2,FALSE),FALSE)))</f>
        <v>0</v>
      </c>
      <c r="R144" s="103">
        <f t="shared" si="13"/>
        <v>0</v>
      </c>
      <c r="S144" s="104">
        <f>VLOOKUP(H144,'2-Productie normen'!A:L,10,FALSE)</f>
        <v>0</v>
      </c>
      <c r="T144" s="476"/>
      <c r="V144" s="81">
        <f t="shared" si="14"/>
        <v>0</v>
      </c>
    </row>
    <row r="145" spans="1:22" ht="13.95" customHeight="1">
      <c r="A145" s="86">
        <f t="shared" si="10"/>
        <v>145</v>
      </c>
      <c r="B145" s="99" t="s">
        <v>227</v>
      </c>
      <c r="C145" s="99" t="s">
        <v>228</v>
      </c>
      <c r="D145" s="440">
        <v>2</v>
      </c>
      <c r="E145" s="83" t="s">
        <v>421</v>
      </c>
      <c r="F145" s="442" t="s">
        <v>364</v>
      </c>
      <c r="G145" s="443" t="s">
        <v>409</v>
      </c>
      <c r="H145" s="107" t="s">
        <v>719</v>
      </c>
      <c r="I145" s="100" t="s">
        <v>95</v>
      </c>
      <c r="J145" s="444">
        <v>48</v>
      </c>
      <c r="K145" s="353">
        <v>1</v>
      </c>
      <c r="L145" s="353">
        <v>1</v>
      </c>
      <c r="M145" s="101">
        <v>80</v>
      </c>
      <c r="N145" s="101"/>
      <c r="O145" s="102" t="e">
        <f t="shared" si="11"/>
        <v>#DIV/0!</v>
      </c>
      <c r="P145" s="102">
        <f t="shared" si="12"/>
        <v>0</v>
      </c>
      <c r="Q145" s="103">
        <f>IF(M145="nio",0,IF(M145&gt;0,VLOOKUP(H145,'2-Productie normen'!A:L,VLOOKUP(M145,'2-Productie normen'!N:O,2,FALSE),FALSE)))</f>
        <v>0</v>
      </c>
      <c r="R145" s="103">
        <f t="shared" si="13"/>
        <v>0</v>
      </c>
      <c r="S145" s="104">
        <f>VLOOKUP(H145,'2-Productie normen'!A:L,10,FALSE)</f>
        <v>0</v>
      </c>
      <c r="T145" s="476"/>
      <c r="V145" s="81">
        <f t="shared" si="14"/>
        <v>3840</v>
      </c>
    </row>
    <row r="146" spans="1:22" ht="13.95" customHeight="1">
      <c r="A146" s="86">
        <f t="shared" si="10"/>
        <v>146</v>
      </c>
      <c r="B146" s="99" t="s">
        <v>227</v>
      </c>
      <c r="C146" s="99" t="s">
        <v>228</v>
      </c>
      <c r="D146" s="440">
        <v>2</v>
      </c>
      <c r="E146" s="83" t="s">
        <v>421</v>
      </c>
      <c r="F146" s="442" t="s">
        <v>365</v>
      </c>
      <c r="G146" s="443" t="s">
        <v>407</v>
      </c>
      <c r="H146" s="443" t="s">
        <v>407</v>
      </c>
      <c r="I146" s="100" t="s">
        <v>95</v>
      </c>
      <c r="J146" s="444">
        <v>88</v>
      </c>
      <c r="K146" s="353">
        <v>1</v>
      </c>
      <c r="L146" s="353">
        <v>1</v>
      </c>
      <c r="M146" s="101">
        <v>200</v>
      </c>
      <c r="N146" s="101"/>
      <c r="O146" s="102" t="e">
        <f t="shared" si="11"/>
        <v>#DIV/0!</v>
      </c>
      <c r="P146" s="102">
        <f t="shared" si="12"/>
        <v>0</v>
      </c>
      <c r="Q146" s="103">
        <f>IF(M146="nio",0,IF(M146&gt;0,VLOOKUP(H146,'2-Productie normen'!A:L,VLOOKUP(M146,'2-Productie normen'!N:O,2,FALSE),FALSE)))</f>
        <v>0</v>
      </c>
      <c r="R146" s="103">
        <f t="shared" si="13"/>
        <v>0</v>
      </c>
      <c r="S146" s="104">
        <f>VLOOKUP(H146,'2-Productie normen'!A:L,10,FALSE)</f>
        <v>0</v>
      </c>
      <c r="T146" s="469"/>
      <c r="V146" s="81">
        <f t="shared" si="14"/>
        <v>17600</v>
      </c>
    </row>
    <row r="147" spans="1:22" ht="13.95" customHeight="1">
      <c r="A147" s="86">
        <f t="shared" si="10"/>
        <v>147</v>
      </c>
      <c r="B147" s="99" t="s">
        <v>227</v>
      </c>
      <c r="C147" s="99" t="s">
        <v>228</v>
      </c>
      <c r="D147" s="440">
        <v>2</v>
      </c>
      <c r="E147" s="83" t="s">
        <v>421</v>
      </c>
      <c r="F147" s="442" t="s">
        <v>366</v>
      </c>
      <c r="G147" s="443" t="s">
        <v>413</v>
      </c>
      <c r="H147" s="361" t="s">
        <v>16</v>
      </c>
      <c r="I147" s="100" t="s">
        <v>693</v>
      </c>
      <c r="J147" s="444">
        <v>6.2</v>
      </c>
      <c r="K147" s="353">
        <v>1</v>
      </c>
      <c r="L147" s="353">
        <v>1</v>
      </c>
      <c r="M147" s="101">
        <v>200</v>
      </c>
      <c r="N147" s="101"/>
      <c r="O147" s="102" t="e">
        <f t="shared" si="11"/>
        <v>#DIV/0!</v>
      </c>
      <c r="P147" s="102">
        <f t="shared" si="12"/>
        <v>0</v>
      </c>
      <c r="Q147" s="103">
        <f>IF(M147="nio",0,IF(M147&gt;0,VLOOKUP(H147,'2-Productie normen'!A:L,VLOOKUP(M147,'2-Productie normen'!N:O,2,FALSE),FALSE)))</f>
        <v>0</v>
      </c>
      <c r="R147" s="103">
        <f t="shared" si="13"/>
        <v>0</v>
      </c>
      <c r="S147" s="104">
        <f>VLOOKUP(H147,'2-Productie normen'!A:L,10,FALSE)</f>
        <v>0</v>
      </c>
      <c r="T147" s="469"/>
      <c r="V147" s="81">
        <f t="shared" si="14"/>
        <v>1240</v>
      </c>
    </row>
    <row r="148" spans="1:22" ht="13.95" customHeight="1">
      <c r="A148" s="86">
        <f t="shared" si="10"/>
        <v>148</v>
      </c>
      <c r="B148" s="99" t="s">
        <v>227</v>
      </c>
      <c r="C148" s="99" t="s">
        <v>228</v>
      </c>
      <c r="D148" s="440">
        <v>2</v>
      </c>
      <c r="E148" s="83" t="s">
        <v>421</v>
      </c>
      <c r="F148" s="442" t="s">
        <v>367</v>
      </c>
      <c r="G148" s="443" t="s">
        <v>410</v>
      </c>
      <c r="H148" s="469" t="s">
        <v>730</v>
      </c>
      <c r="I148" s="100" t="s">
        <v>95</v>
      </c>
      <c r="J148" s="444">
        <v>2</v>
      </c>
      <c r="K148" s="353">
        <v>1</v>
      </c>
      <c r="L148" s="353">
        <v>1</v>
      </c>
      <c r="M148" s="101" t="s">
        <v>106</v>
      </c>
      <c r="N148" s="101"/>
      <c r="O148" s="102">
        <f t="shared" si="11"/>
        <v>0</v>
      </c>
      <c r="P148" s="102">
        <f t="shared" si="12"/>
        <v>0</v>
      </c>
      <c r="Q148" s="103">
        <f>IF(M148="nio",0,IF(M148&gt;0,VLOOKUP(H148,'2-Productie normen'!A:L,VLOOKUP(M148,'2-Productie normen'!N:O,2,FALSE),FALSE)))</f>
        <v>0</v>
      </c>
      <c r="R148" s="103">
        <f t="shared" si="13"/>
        <v>0</v>
      </c>
      <c r="S148" s="104">
        <f>VLOOKUP(H148,'2-Productie normen'!A:L,10,FALSE)</f>
        <v>0</v>
      </c>
      <c r="T148" s="469"/>
      <c r="V148" s="81">
        <f t="shared" si="14"/>
        <v>0</v>
      </c>
    </row>
    <row r="149" spans="1:22" ht="13.95" customHeight="1">
      <c r="A149" s="86">
        <f t="shared" si="10"/>
        <v>149</v>
      </c>
      <c r="B149" s="99" t="s">
        <v>227</v>
      </c>
      <c r="C149" s="99" t="s">
        <v>228</v>
      </c>
      <c r="D149" s="440">
        <v>2</v>
      </c>
      <c r="E149" s="83" t="s">
        <v>421</v>
      </c>
      <c r="F149" s="442" t="s">
        <v>368</v>
      </c>
      <c r="G149" s="443" t="s">
        <v>410</v>
      </c>
      <c r="H149" s="469" t="s">
        <v>730</v>
      </c>
      <c r="I149" s="100" t="s">
        <v>95</v>
      </c>
      <c r="J149" s="444">
        <v>18</v>
      </c>
      <c r="K149" s="353">
        <v>1</v>
      </c>
      <c r="L149" s="353">
        <v>1</v>
      </c>
      <c r="M149" s="101" t="s">
        <v>106</v>
      </c>
      <c r="N149" s="101"/>
      <c r="O149" s="102">
        <f t="shared" si="11"/>
        <v>0</v>
      </c>
      <c r="P149" s="102">
        <f t="shared" si="12"/>
        <v>0</v>
      </c>
      <c r="Q149" s="103">
        <f>IF(M149="nio",0,IF(M149&gt;0,VLOOKUP(H149,'2-Productie normen'!A:L,VLOOKUP(M149,'2-Productie normen'!N:O,2,FALSE),FALSE)))</f>
        <v>0</v>
      </c>
      <c r="R149" s="103">
        <f t="shared" si="13"/>
        <v>0</v>
      </c>
      <c r="S149" s="104">
        <f>VLOOKUP(H149,'2-Productie normen'!A:L,10,FALSE)</f>
        <v>0</v>
      </c>
      <c r="T149" s="469"/>
      <c r="V149" s="81">
        <f t="shared" si="14"/>
        <v>0</v>
      </c>
    </row>
    <row r="150" spans="1:22" ht="13.95" customHeight="1">
      <c r="A150" s="86">
        <f t="shared" si="10"/>
        <v>150</v>
      </c>
      <c r="B150" s="99" t="s">
        <v>227</v>
      </c>
      <c r="C150" s="99" t="s">
        <v>228</v>
      </c>
      <c r="D150" s="440">
        <v>2</v>
      </c>
      <c r="E150" s="83" t="s">
        <v>421</v>
      </c>
      <c r="F150" s="442" t="s">
        <v>369</v>
      </c>
      <c r="G150" s="443" t="s">
        <v>409</v>
      </c>
      <c r="H150" s="107" t="s">
        <v>719</v>
      </c>
      <c r="I150" s="100" t="s">
        <v>95</v>
      </c>
      <c r="J150" s="444">
        <v>96</v>
      </c>
      <c r="K150" s="353">
        <v>1</v>
      </c>
      <c r="L150" s="353">
        <v>1</v>
      </c>
      <c r="M150" s="101">
        <v>80</v>
      </c>
      <c r="N150" s="101"/>
      <c r="O150" s="102" t="e">
        <f t="shared" si="11"/>
        <v>#DIV/0!</v>
      </c>
      <c r="P150" s="102">
        <f t="shared" si="12"/>
        <v>0</v>
      </c>
      <c r="Q150" s="103">
        <f>IF(M150="nio",0,IF(M150&gt;0,VLOOKUP(H150,'2-Productie normen'!A:L,VLOOKUP(M150,'2-Productie normen'!N:O,2,FALSE),FALSE)))</f>
        <v>0</v>
      </c>
      <c r="R150" s="103">
        <f t="shared" si="13"/>
        <v>0</v>
      </c>
      <c r="S150" s="104">
        <f>VLOOKUP(H150,'2-Productie normen'!A:L,10,FALSE)</f>
        <v>0</v>
      </c>
      <c r="T150" s="478"/>
      <c r="V150" s="81">
        <f t="shared" si="14"/>
        <v>7680</v>
      </c>
    </row>
    <row r="151" spans="1:22" ht="13.95" customHeight="1">
      <c r="A151" s="86">
        <f t="shared" si="10"/>
        <v>151</v>
      </c>
      <c r="B151" s="99" t="s">
        <v>227</v>
      </c>
      <c r="C151" s="99" t="s">
        <v>228</v>
      </c>
      <c r="D151" s="440">
        <v>2</v>
      </c>
      <c r="E151" s="83" t="s">
        <v>421</v>
      </c>
      <c r="F151" s="442" t="s">
        <v>370</v>
      </c>
      <c r="G151" s="443" t="s">
        <v>410</v>
      </c>
      <c r="H151" s="469" t="s">
        <v>730</v>
      </c>
      <c r="I151" s="100" t="s">
        <v>95</v>
      </c>
      <c r="J151" s="444">
        <v>20</v>
      </c>
      <c r="K151" s="353">
        <v>1</v>
      </c>
      <c r="L151" s="353">
        <v>1</v>
      </c>
      <c r="M151" s="101" t="s">
        <v>106</v>
      </c>
      <c r="N151" s="101"/>
      <c r="O151" s="102">
        <f t="shared" si="11"/>
        <v>0</v>
      </c>
      <c r="P151" s="102">
        <f t="shared" si="12"/>
        <v>0</v>
      </c>
      <c r="Q151" s="103">
        <f>IF(M151="nio",0,IF(M151&gt;0,VLOOKUP(H151,'2-Productie normen'!A:L,VLOOKUP(M151,'2-Productie normen'!N:O,2,FALSE),FALSE)))</f>
        <v>0</v>
      </c>
      <c r="R151" s="103">
        <f t="shared" si="13"/>
        <v>0</v>
      </c>
      <c r="S151" s="104">
        <f>VLOOKUP(H151,'2-Productie normen'!A:L,10,FALSE)</f>
        <v>0</v>
      </c>
      <c r="T151" s="479"/>
      <c r="V151" s="81">
        <f t="shared" si="14"/>
        <v>0</v>
      </c>
    </row>
    <row r="152" spans="1:22" ht="13.95" customHeight="1">
      <c r="A152" s="86">
        <f t="shared" si="10"/>
        <v>152</v>
      </c>
      <c r="B152" s="99" t="s">
        <v>227</v>
      </c>
      <c r="C152" s="99" t="s">
        <v>228</v>
      </c>
      <c r="D152" s="440">
        <v>2</v>
      </c>
      <c r="E152" s="83" t="s">
        <v>421</v>
      </c>
      <c r="F152" s="442" t="s">
        <v>371</v>
      </c>
      <c r="G152" s="443" t="s">
        <v>409</v>
      </c>
      <c r="H152" s="107" t="s">
        <v>719</v>
      </c>
      <c r="I152" s="100" t="s">
        <v>95</v>
      </c>
      <c r="J152" s="444">
        <v>60</v>
      </c>
      <c r="K152" s="353">
        <v>1</v>
      </c>
      <c r="L152" s="353">
        <v>1</v>
      </c>
      <c r="M152" s="101">
        <v>80</v>
      </c>
      <c r="N152" s="101"/>
      <c r="O152" s="102" t="e">
        <f t="shared" si="11"/>
        <v>#DIV/0!</v>
      </c>
      <c r="P152" s="102">
        <f t="shared" si="12"/>
        <v>0</v>
      </c>
      <c r="Q152" s="103">
        <f>IF(M152="nio",0,IF(M152&gt;0,VLOOKUP(H152,'2-Productie normen'!A:L,VLOOKUP(M152,'2-Productie normen'!N:O,2,FALSE),FALSE)))</f>
        <v>0</v>
      </c>
      <c r="R152" s="103">
        <f t="shared" si="13"/>
        <v>0</v>
      </c>
      <c r="S152" s="104">
        <f>VLOOKUP(H152,'2-Productie normen'!A:L,10,FALSE)</f>
        <v>0</v>
      </c>
      <c r="T152" s="477"/>
      <c r="V152" s="81">
        <f t="shared" si="14"/>
        <v>4800</v>
      </c>
    </row>
    <row r="153" spans="1:22" ht="13.95" customHeight="1">
      <c r="A153" s="86">
        <f t="shared" si="10"/>
        <v>153</v>
      </c>
      <c r="B153" s="99" t="s">
        <v>227</v>
      </c>
      <c r="C153" s="99" t="s">
        <v>228</v>
      </c>
      <c r="D153" s="440">
        <v>2</v>
      </c>
      <c r="E153" s="83" t="s">
        <v>421</v>
      </c>
      <c r="F153" s="442" t="s">
        <v>372</v>
      </c>
      <c r="G153" s="443" t="s">
        <v>409</v>
      </c>
      <c r="H153" s="107" t="s">
        <v>719</v>
      </c>
      <c r="I153" s="100" t="s">
        <v>95</v>
      </c>
      <c r="J153" s="444">
        <v>60</v>
      </c>
      <c r="K153" s="353">
        <v>1</v>
      </c>
      <c r="L153" s="353">
        <v>1</v>
      </c>
      <c r="M153" s="101">
        <v>80</v>
      </c>
      <c r="N153" s="101"/>
      <c r="O153" s="102" t="e">
        <f t="shared" si="11"/>
        <v>#DIV/0!</v>
      </c>
      <c r="P153" s="102">
        <f t="shared" si="12"/>
        <v>0</v>
      </c>
      <c r="Q153" s="103">
        <f>IF(M153="nio",0,IF(M153&gt;0,VLOOKUP(H153,'2-Productie normen'!A:L,VLOOKUP(M153,'2-Productie normen'!N:O,2,FALSE),FALSE)))</f>
        <v>0</v>
      </c>
      <c r="R153" s="103">
        <f t="shared" si="13"/>
        <v>0</v>
      </c>
      <c r="S153" s="104">
        <f>VLOOKUP(H153,'2-Productie normen'!A:L,10,FALSE)</f>
        <v>0</v>
      </c>
      <c r="T153" s="469"/>
      <c r="V153" s="81">
        <f t="shared" si="14"/>
        <v>4800</v>
      </c>
    </row>
    <row r="154" spans="1:22" ht="13.95" customHeight="1">
      <c r="A154" s="86">
        <f t="shared" si="10"/>
        <v>154</v>
      </c>
      <c r="B154" s="99" t="s">
        <v>227</v>
      </c>
      <c r="C154" s="99" t="s">
        <v>228</v>
      </c>
      <c r="D154" s="440">
        <v>2</v>
      </c>
      <c r="E154" s="83" t="s">
        <v>421</v>
      </c>
      <c r="F154" s="442" t="s">
        <v>373</v>
      </c>
      <c r="G154" s="443" t="s">
        <v>410</v>
      </c>
      <c r="H154" s="469" t="s">
        <v>730</v>
      </c>
      <c r="I154" s="100" t="s">
        <v>95</v>
      </c>
      <c r="J154" s="444">
        <v>16</v>
      </c>
      <c r="K154" s="353">
        <v>1</v>
      </c>
      <c r="L154" s="353">
        <v>1</v>
      </c>
      <c r="M154" s="101" t="s">
        <v>106</v>
      </c>
      <c r="N154" s="101"/>
      <c r="O154" s="102">
        <f t="shared" si="11"/>
        <v>0</v>
      </c>
      <c r="P154" s="102">
        <f t="shared" si="12"/>
        <v>0</v>
      </c>
      <c r="Q154" s="103">
        <f>IF(M154="nio",0,IF(M154&gt;0,VLOOKUP(H154,'2-Productie normen'!A:L,VLOOKUP(M154,'2-Productie normen'!N:O,2,FALSE),FALSE)))</f>
        <v>0</v>
      </c>
      <c r="R154" s="103">
        <f t="shared" si="13"/>
        <v>0</v>
      </c>
      <c r="S154" s="104">
        <f>VLOOKUP(H154,'2-Productie normen'!A:L,10,FALSE)</f>
        <v>0</v>
      </c>
      <c r="T154" s="469"/>
      <c r="V154" s="81">
        <f t="shared" si="14"/>
        <v>0</v>
      </c>
    </row>
    <row r="155" spans="1:22" ht="13.95" customHeight="1">
      <c r="A155" s="86">
        <f t="shared" si="10"/>
        <v>155</v>
      </c>
      <c r="B155" s="99" t="s">
        <v>227</v>
      </c>
      <c r="C155" s="99" t="s">
        <v>228</v>
      </c>
      <c r="D155" s="440">
        <v>2</v>
      </c>
      <c r="E155" s="83" t="s">
        <v>421</v>
      </c>
      <c r="F155" s="442" t="s">
        <v>374</v>
      </c>
      <c r="G155" s="443" t="s">
        <v>415</v>
      </c>
      <c r="H155" s="78" t="s">
        <v>718</v>
      </c>
      <c r="I155" s="100" t="s">
        <v>95</v>
      </c>
      <c r="J155" s="444">
        <v>4</v>
      </c>
      <c r="K155" s="353">
        <v>1</v>
      </c>
      <c r="L155" s="353">
        <v>1</v>
      </c>
      <c r="M155" s="101">
        <v>200</v>
      </c>
      <c r="N155" s="101"/>
      <c r="O155" s="102" t="e">
        <f t="shared" si="11"/>
        <v>#DIV/0!</v>
      </c>
      <c r="P155" s="102">
        <f t="shared" si="12"/>
        <v>0</v>
      </c>
      <c r="Q155" s="103">
        <f>IF(M155="nio",0,IF(M155&gt;0,VLOOKUP(H155,'2-Productie normen'!A:L,VLOOKUP(M155,'2-Productie normen'!N:O,2,FALSE),FALSE)))</f>
        <v>0</v>
      </c>
      <c r="R155" s="103">
        <f t="shared" si="13"/>
        <v>0</v>
      </c>
      <c r="S155" s="104">
        <f>VLOOKUP(H155,'2-Productie normen'!A:L,10,FALSE)</f>
        <v>0</v>
      </c>
      <c r="T155" s="469"/>
      <c r="V155" s="81">
        <f t="shared" si="14"/>
        <v>800</v>
      </c>
    </row>
    <row r="156" spans="1:22" ht="13.95" customHeight="1">
      <c r="A156" s="86">
        <f t="shared" si="10"/>
        <v>156</v>
      </c>
      <c r="B156" s="99" t="s">
        <v>227</v>
      </c>
      <c r="C156" s="99" t="s">
        <v>228</v>
      </c>
      <c r="D156" s="440">
        <v>2</v>
      </c>
      <c r="E156" s="83" t="s">
        <v>421</v>
      </c>
      <c r="F156" s="442" t="s">
        <v>375</v>
      </c>
      <c r="G156" s="443" t="s">
        <v>409</v>
      </c>
      <c r="H156" s="107" t="s">
        <v>719</v>
      </c>
      <c r="I156" s="100" t="s">
        <v>95</v>
      </c>
      <c r="J156" s="444">
        <v>59.79</v>
      </c>
      <c r="K156" s="353">
        <v>1</v>
      </c>
      <c r="L156" s="353">
        <v>1</v>
      </c>
      <c r="M156" s="101">
        <v>80</v>
      </c>
      <c r="N156" s="101"/>
      <c r="O156" s="102" t="e">
        <f t="shared" si="11"/>
        <v>#DIV/0!</v>
      </c>
      <c r="P156" s="102">
        <f t="shared" si="12"/>
        <v>0</v>
      </c>
      <c r="Q156" s="103">
        <f>IF(M156="nio",0,IF(M156&gt;0,VLOOKUP(H156,'2-Productie normen'!A:L,VLOOKUP(M156,'2-Productie normen'!N:O,2,FALSE),FALSE)))</f>
        <v>0</v>
      </c>
      <c r="R156" s="103">
        <f t="shared" si="13"/>
        <v>0</v>
      </c>
      <c r="S156" s="104">
        <f>VLOOKUP(H156,'2-Productie normen'!A:L,10,FALSE)</f>
        <v>0</v>
      </c>
      <c r="T156" s="469"/>
      <c r="V156" s="81">
        <f t="shared" si="14"/>
        <v>4783.2</v>
      </c>
    </row>
    <row r="157" spans="1:22" ht="13.95" customHeight="1">
      <c r="A157" s="86">
        <f t="shared" si="10"/>
        <v>157</v>
      </c>
      <c r="B157" s="99" t="s">
        <v>227</v>
      </c>
      <c r="C157" s="99" t="s">
        <v>228</v>
      </c>
      <c r="D157" s="440">
        <v>2</v>
      </c>
      <c r="E157" s="83" t="s">
        <v>421</v>
      </c>
      <c r="F157" s="442" t="s">
        <v>376</v>
      </c>
      <c r="G157" s="443" t="s">
        <v>409</v>
      </c>
      <c r="H157" s="107" t="s">
        <v>719</v>
      </c>
      <c r="I157" s="100" t="s">
        <v>95</v>
      </c>
      <c r="J157" s="444">
        <v>61.74</v>
      </c>
      <c r="K157" s="353">
        <v>1</v>
      </c>
      <c r="L157" s="353">
        <v>1</v>
      </c>
      <c r="M157" s="101">
        <v>80</v>
      </c>
      <c r="N157" s="101"/>
      <c r="O157" s="102" t="e">
        <f t="shared" si="11"/>
        <v>#DIV/0!</v>
      </c>
      <c r="P157" s="102">
        <f t="shared" si="12"/>
        <v>0</v>
      </c>
      <c r="Q157" s="103">
        <f>IF(M157="nio",0,IF(M157&gt;0,VLOOKUP(H157,'2-Productie normen'!A:L,VLOOKUP(M157,'2-Productie normen'!N:O,2,FALSE),FALSE)))</f>
        <v>0</v>
      </c>
      <c r="R157" s="103">
        <f t="shared" si="13"/>
        <v>0</v>
      </c>
      <c r="S157" s="104">
        <f>VLOOKUP(H157,'2-Productie normen'!A:L,10,FALSE)</f>
        <v>0</v>
      </c>
      <c r="T157" s="469"/>
      <c r="V157" s="81">
        <f t="shared" si="14"/>
        <v>4939.2</v>
      </c>
    </row>
    <row r="158" spans="1:22" ht="13.95" customHeight="1">
      <c r="A158" s="86">
        <f t="shared" si="10"/>
        <v>158</v>
      </c>
      <c r="B158" s="99" t="s">
        <v>227</v>
      </c>
      <c r="C158" s="99" t="s">
        <v>228</v>
      </c>
      <c r="D158" s="440">
        <v>2</v>
      </c>
      <c r="E158" s="83" t="s">
        <v>421</v>
      </c>
      <c r="F158" s="442" t="s">
        <v>377</v>
      </c>
      <c r="G158" s="443" t="s">
        <v>407</v>
      </c>
      <c r="H158" s="443" t="s">
        <v>407</v>
      </c>
      <c r="I158" s="100" t="s">
        <v>95</v>
      </c>
      <c r="J158" s="444">
        <v>100</v>
      </c>
      <c r="K158" s="353">
        <v>1</v>
      </c>
      <c r="L158" s="353">
        <v>1</v>
      </c>
      <c r="M158" s="101">
        <v>200</v>
      </c>
      <c r="N158" s="101"/>
      <c r="O158" s="102" t="e">
        <f t="shared" si="11"/>
        <v>#DIV/0!</v>
      </c>
      <c r="P158" s="102">
        <f t="shared" si="12"/>
        <v>0</v>
      </c>
      <c r="Q158" s="103">
        <f>IF(M158="nio",0,IF(M158&gt;0,VLOOKUP(H158,'2-Productie normen'!A:L,VLOOKUP(M158,'2-Productie normen'!N:O,2,FALSE),FALSE)))</f>
        <v>0</v>
      </c>
      <c r="R158" s="103">
        <f t="shared" si="13"/>
        <v>0</v>
      </c>
      <c r="S158" s="104">
        <f>VLOOKUP(H158,'2-Productie normen'!A:L,10,FALSE)</f>
        <v>0</v>
      </c>
      <c r="T158" s="476"/>
      <c r="V158" s="81">
        <f t="shared" si="14"/>
        <v>20000</v>
      </c>
    </row>
    <row r="159" spans="1:22" ht="13.95" customHeight="1">
      <c r="A159" s="86">
        <f t="shared" si="10"/>
        <v>159</v>
      </c>
      <c r="B159" s="99" t="s">
        <v>227</v>
      </c>
      <c r="C159" s="99" t="s">
        <v>228</v>
      </c>
      <c r="D159" s="440">
        <v>2</v>
      </c>
      <c r="E159" s="83" t="s">
        <v>421</v>
      </c>
      <c r="F159" s="442" t="s">
        <v>378</v>
      </c>
      <c r="G159" s="443" t="s">
        <v>409</v>
      </c>
      <c r="H159" s="107" t="s">
        <v>719</v>
      </c>
      <c r="I159" s="100" t="s">
        <v>95</v>
      </c>
      <c r="J159" s="444">
        <v>73.349999999999994</v>
      </c>
      <c r="K159" s="353">
        <v>1</v>
      </c>
      <c r="L159" s="353">
        <v>1</v>
      </c>
      <c r="M159" s="101">
        <v>80</v>
      </c>
      <c r="N159" s="101"/>
      <c r="O159" s="102" t="e">
        <f t="shared" si="11"/>
        <v>#DIV/0!</v>
      </c>
      <c r="P159" s="102">
        <f t="shared" si="12"/>
        <v>0</v>
      </c>
      <c r="Q159" s="103">
        <f>IF(M159="nio",0,IF(M159&gt;0,VLOOKUP(H159,'2-Productie normen'!A:L,VLOOKUP(M159,'2-Productie normen'!N:O,2,FALSE),FALSE)))</f>
        <v>0</v>
      </c>
      <c r="R159" s="103">
        <f t="shared" si="13"/>
        <v>0</v>
      </c>
      <c r="S159" s="104">
        <f>VLOOKUP(H159,'2-Productie normen'!A:L,10,FALSE)</f>
        <v>0</v>
      </c>
      <c r="T159" s="476"/>
      <c r="V159" s="81">
        <f t="shared" si="14"/>
        <v>5868</v>
      </c>
    </row>
    <row r="160" spans="1:22" ht="13.95" customHeight="1">
      <c r="A160" s="86">
        <f t="shared" si="10"/>
        <v>160</v>
      </c>
      <c r="B160" s="99" t="s">
        <v>227</v>
      </c>
      <c r="C160" s="99" t="s">
        <v>228</v>
      </c>
      <c r="D160" s="440">
        <v>2</v>
      </c>
      <c r="E160" s="83" t="s">
        <v>421</v>
      </c>
      <c r="F160" s="442" t="s">
        <v>379</v>
      </c>
      <c r="G160" s="443" t="s">
        <v>409</v>
      </c>
      <c r="H160" s="107" t="s">
        <v>719</v>
      </c>
      <c r="I160" s="100" t="s">
        <v>95</v>
      </c>
      <c r="J160" s="444">
        <v>48.15</v>
      </c>
      <c r="K160" s="353">
        <v>1</v>
      </c>
      <c r="L160" s="353">
        <v>1</v>
      </c>
      <c r="M160" s="101">
        <v>80</v>
      </c>
      <c r="N160" s="101"/>
      <c r="O160" s="102" t="e">
        <f t="shared" si="11"/>
        <v>#DIV/0!</v>
      </c>
      <c r="P160" s="102">
        <f t="shared" si="12"/>
        <v>0</v>
      </c>
      <c r="Q160" s="103">
        <f>IF(M160="nio",0,IF(M160&gt;0,VLOOKUP(H160,'2-Productie normen'!A:L,VLOOKUP(M160,'2-Productie normen'!N:O,2,FALSE),FALSE)))</f>
        <v>0</v>
      </c>
      <c r="R160" s="103">
        <f t="shared" si="13"/>
        <v>0</v>
      </c>
      <c r="S160" s="104">
        <f>VLOOKUP(H160,'2-Productie normen'!A:L,10,FALSE)</f>
        <v>0</v>
      </c>
      <c r="T160" s="476"/>
      <c r="V160" s="81">
        <f t="shared" si="14"/>
        <v>3852</v>
      </c>
    </row>
    <row r="161" spans="1:22" ht="13.95" customHeight="1">
      <c r="A161" s="86">
        <f t="shared" si="10"/>
        <v>161</v>
      </c>
      <c r="B161" s="99" t="s">
        <v>227</v>
      </c>
      <c r="C161" s="99" t="s">
        <v>228</v>
      </c>
      <c r="D161" s="440">
        <v>2</v>
      </c>
      <c r="E161" s="83" t="s">
        <v>421</v>
      </c>
      <c r="F161" s="442" t="s">
        <v>380</v>
      </c>
      <c r="G161" s="443" t="s">
        <v>410</v>
      </c>
      <c r="H161" s="469" t="s">
        <v>730</v>
      </c>
      <c r="I161" s="100" t="s">
        <v>95</v>
      </c>
      <c r="J161" s="444">
        <v>11</v>
      </c>
      <c r="K161" s="353">
        <v>1</v>
      </c>
      <c r="L161" s="353">
        <v>1</v>
      </c>
      <c r="M161" s="101" t="s">
        <v>106</v>
      </c>
      <c r="N161" s="101"/>
      <c r="O161" s="102">
        <f t="shared" si="11"/>
        <v>0</v>
      </c>
      <c r="P161" s="102">
        <f t="shared" si="12"/>
        <v>0</v>
      </c>
      <c r="Q161" s="103">
        <f>IF(M161="nio",0,IF(M161&gt;0,VLOOKUP(H161,'2-Productie normen'!A:L,VLOOKUP(M161,'2-Productie normen'!N:O,2,FALSE),FALSE)))</f>
        <v>0</v>
      </c>
      <c r="R161" s="103">
        <f t="shared" si="13"/>
        <v>0</v>
      </c>
      <c r="S161" s="104">
        <f>VLOOKUP(H161,'2-Productie normen'!A:L,10,FALSE)</f>
        <v>0</v>
      </c>
      <c r="T161" s="469"/>
      <c r="V161" s="81">
        <f t="shared" si="14"/>
        <v>0</v>
      </c>
    </row>
    <row r="162" spans="1:22" ht="13.95" customHeight="1">
      <c r="A162" s="86">
        <f t="shared" si="10"/>
        <v>162</v>
      </c>
      <c r="B162" s="99" t="s">
        <v>227</v>
      </c>
      <c r="C162" s="99" t="s">
        <v>228</v>
      </c>
      <c r="D162" s="440">
        <v>2</v>
      </c>
      <c r="E162" s="83" t="s">
        <v>421</v>
      </c>
      <c r="F162" s="442" t="s">
        <v>381</v>
      </c>
      <c r="G162" s="443" t="s">
        <v>410</v>
      </c>
      <c r="H162" s="469" t="s">
        <v>730</v>
      </c>
      <c r="I162" s="100" t="s">
        <v>95</v>
      </c>
      <c r="J162" s="444">
        <v>7</v>
      </c>
      <c r="K162" s="353">
        <v>1</v>
      </c>
      <c r="L162" s="353">
        <v>1</v>
      </c>
      <c r="M162" s="101" t="s">
        <v>106</v>
      </c>
      <c r="N162" s="101"/>
      <c r="O162" s="102">
        <f t="shared" si="11"/>
        <v>0</v>
      </c>
      <c r="P162" s="102">
        <f t="shared" si="12"/>
        <v>0</v>
      </c>
      <c r="Q162" s="103">
        <f>IF(M162="nio",0,IF(M162&gt;0,VLOOKUP(H162,'2-Productie normen'!A:L,VLOOKUP(M162,'2-Productie normen'!N:O,2,FALSE),FALSE)))</f>
        <v>0</v>
      </c>
      <c r="R162" s="103">
        <f t="shared" si="13"/>
        <v>0</v>
      </c>
      <c r="S162" s="104">
        <f>VLOOKUP(H162,'2-Productie normen'!A:L,10,FALSE)</f>
        <v>0</v>
      </c>
      <c r="T162" s="469"/>
      <c r="V162" s="81">
        <f t="shared" si="14"/>
        <v>0</v>
      </c>
    </row>
    <row r="163" spans="1:22" ht="13.95" customHeight="1">
      <c r="A163" s="86">
        <f t="shared" si="10"/>
        <v>163</v>
      </c>
      <c r="B163" s="99" t="s">
        <v>227</v>
      </c>
      <c r="C163" s="99" t="s">
        <v>228</v>
      </c>
      <c r="D163" s="440">
        <v>2</v>
      </c>
      <c r="E163" s="83" t="s">
        <v>421</v>
      </c>
      <c r="F163" s="442" t="s">
        <v>382</v>
      </c>
      <c r="G163" s="443" t="s">
        <v>407</v>
      </c>
      <c r="H163" s="443" t="s">
        <v>407</v>
      </c>
      <c r="I163" s="100" t="s">
        <v>694</v>
      </c>
      <c r="J163" s="444">
        <v>31</v>
      </c>
      <c r="K163" s="353">
        <v>1</v>
      </c>
      <c r="L163" s="353">
        <v>1</v>
      </c>
      <c r="M163" s="101">
        <v>200</v>
      </c>
      <c r="N163" s="101"/>
      <c r="O163" s="102" t="e">
        <f t="shared" si="11"/>
        <v>#DIV/0!</v>
      </c>
      <c r="P163" s="102">
        <f t="shared" si="12"/>
        <v>0</v>
      </c>
      <c r="Q163" s="103">
        <f>IF(M163="nio",0,IF(M163&gt;0,VLOOKUP(H163,'2-Productie normen'!A:L,VLOOKUP(M163,'2-Productie normen'!N:O,2,FALSE),FALSE)))</f>
        <v>0</v>
      </c>
      <c r="R163" s="103">
        <f t="shared" si="13"/>
        <v>0</v>
      </c>
      <c r="S163" s="104">
        <f>VLOOKUP(H163,'2-Productie normen'!A:L,10,FALSE)</f>
        <v>0</v>
      </c>
      <c r="T163" s="469"/>
      <c r="V163" s="81">
        <f t="shared" si="14"/>
        <v>6200</v>
      </c>
    </row>
    <row r="164" spans="1:22" ht="13.95" customHeight="1">
      <c r="A164" s="86">
        <f t="shared" si="10"/>
        <v>164</v>
      </c>
      <c r="B164" s="99" t="s">
        <v>227</v>
      </c>
      <c r="C164" s="99" t="s">
        <v>228</v>
      </c>
      <c r="D164" s="440">
        <v>2</v>
      </c>
      <c r="E164" s="83" t="s">
        <v>421</v>
      </c>
      <c r="F164" s="442" t="s">
        <v>383</v>
      </c>
      <c r="G164" s="443" t="s">
        <v>413</v>
      </c>
      <c r="H164" s="361" t="s">
        <v>16</v>
      </c>
      <c r="I164" s="100" t="s">
        <v>97</v>
      </c>
      <c r="J164" s="444">
        <v>17</v>
      </c>
      <c r="K164" s="353">
        <v>1</v>
      </c>
      <c r="L164" s="353">
        <v>1</v>
      </c>
      <c r="M164" s="101">
        <v>200</v>
      </c>
      <c r="N164" s="101"/>
      <c r="O164" s="102" t="e">
        <f t="shared" si="11"/>
        <v>#DIV/0!</v>
      </c>
      <c r="P164" s="102">
        <f t="shared" si="12"/>
        <v>0</v>
      </c>
      <c r="Q164" s="103">
        <f>IF(M164="nio",0,IF(M164&gt;0,VLOOKUP(H164,'2-Productie normen'!A:L,VLOOKUP(M164,'2-Productie normen'!N:O,2,FALSE),FALSE)))</f>
        <v>0</v>
      </c>
      <c r="R164" s="103">
        <f t="shared" si="13"/>
        <v>0</v>
      </c>
      <c r="S164" s="104">
        <f>VLOOKUP(H164,'2-Productie normen'!A:L,10,FALSE)</f>
        <v>0</v>
      </c>
      <c r="T164" s="469"/>
      <c r="V164" s="81">
        <f t="shared" si="14"/>
        <v>3400</v>
      </c>
    </row>
    <row r="165" spans="1:22" ht="13.95" customHeight="1">
      <c r="A165" s="86">
        <f t="shared" si="10"/>
        <v>165</v>
      </c>
      <c r="B165" s="99" t="s">
        <v>227</v>
      </c>
      <c r="C165" s="99" t="s">
        <v>228</v>
      </c>
      <c r="D165" s="440">
        <v>2</v>
      </c>
      <c r="E165" s="83" t="s">
        <v>421</v>
      </c>
      <c r="F165" s="442" t="s">
        <v>384</v>
      </c>
      <c r="G165" s="443" t="s">
        <v>407</v>
      </c>
      <c r="H165" s="443" t="s">
        <v>407</v>
      </c>
      <c r="I165" s="100" t="s">
        <v>95</v>
      </c>
      <c r="J165" s="444">
        <v>50</v>
      </c>
      <c r="K165" s="353">
        <v>1</v>
      </c>
      <c r="L165" s="353">
        <v>1</v>
      </c>
      <c r="M165" s="101">
        <v>200</v>
      </c>
      <c r="N165" s="101"/>
      <c r="O165" s="102" t="e">
        <f t="shared" si="11"/>
        <v>#DIV/0!</v>
      </c>
      <c r="P165" s="102">
        <f t="shared" si="12"/>
        <v>0</v>
      </c>
      <c r="Q165" s="103">
        <f>IF(M165="nio",0,IF(M165&gt;0,VLOOKUP(H165,'2-Productie normen'!A:L,VLOOKUP(M165,'2-Productie normen'!N:O,2,FALSE),FALSE)))</f>
        <v>0</v>
      </c>
      <c r="R165" s="103">
        <f t="shared" si="13"/>
        <v>0</v>
      </c>
      <c r="S165" s="104">
        <f>VLOOKUP(H165,'2-Productie normen'!A:L,10,FALSE)</f>
        <v>0</v>
      </c>
      <c r="T165" s="478"/>
      <c r="V165" s="81">
        <f t="shared" si="14"/>
        <v>10000</v>
      </c>
    </row>
    <row r="166" spans="1:22" ht="13.95" customHeight="1">
      <c r="A166" s="86">
        <f t="shared" si="10"/>
        <v>166</v>
      </c>
      <c r="B166" s="99" t="s">
        <v>227</v>
      </c>
      <c r="C166" s="99" t="s">
        <v>228</v>
      </c>
      <c r="D166" s="440">
        <v>2</v>
      </c>
      <c r="E166" s="83" t="s">
        <v>421</v>
      </c>
      <c r="F166" s="442" t="s">
        <v>385</v>
      </c>
      <c r="G166" s="443" t="s">
        <v>413</v>
      </c>
      <c r="H166" s="361" t="s">
        <v>16</v>
      </c>
      <c r="I166" s="106" t="s">
        <v>693</v>
      </c>
      <c r="J166" s="444">
        <v>17</v>
      </c>
      <c r="K166" s="353">
        <v>1</v>
      </c>
      <c r="L166" s="353">
        <v>1</v>
      </c>
      <c r="M166" s="101">
        <v>200</v>
      </c>
      <c r="N166" s="101"/>
      <c r="O166" s="102" t="e">
        <f t="shared" si="11"/>
        <v>#DIV/0!</v>
      </c>
      <c r="P166" s="102">
        <f t="shared" si="12"/>
        <v>0</v>
      </c>
      <c r="Q166" s="103">
        <f>IF(M166="nio",0,IF(M166&gt;0,VLOOKUP(H166,'2-Productie normen'!A:L,VLOOKUP(M166,'2-Productie normen'!N:O,2,FALSE),FALSE)))</f>
        <v>0</v>
      </c>
      <c r="R166" s="103">
        <f t="shared" si="13"/>
        <v>0</v>
      </c>
      <c r="S166" s="104">
        <f>VLOOKUP(H166,'2-Productie normen'!A:L,10,FALSE)</f>
        <v>0</v>
      </c>
      <c r="T166" s="479"/>
      <c r="V166" s="81">
        <f t="shared" si="14"/>
        <v>3400</v>
      </c>
    </row>
    <row r="167" spans="1:22" ht="13.95" customHeight="1">
      <c r="A167" s="86">
        <f t="shared" si="10"/>
        <v>167</v>
      </c>
      <c r="B167" s="99" t="s">
        <v>227</v>
      </c>
      <c r="C167" s="99" t="s">
        <v>228</v>
      </c>
      <c r="D167" s="440">
        <v>2</v>
      </c>
      <c r="E167" s="83" t="s">
        <v>421</v>
      </c>
      <c r="F167" s="442" t="s">
        <v>386</v>
      </c>
      <c r="G167" s="443" t="s">
        <v>407</v>
      </c>
      <c r="H167" s="443" t="s">
        <v>407</v>
      </c>
      <c r="I167" s="100" t="s">
        <v>95</v>
      </c>
      <c r="J167" s="444">
        <v>31</v>
      </c>
      <c r="K167" s="353">
        <v>1</v>
      </c>
      <c r="L167" s="353">
        <v>1</v>
      </c>
      <c r="M167" s="101">
        <v>200</v>
      </c>
      <c r="N167" s="101"/>
      <c r="O167" s="102" t="e">
        <f t="shared" si="11"/>
        <v>#DIV/0!</v>
      </c>
      <c r="P167" s="102">
        <f t="shared" si="12"/>
        <v>0</v>
      </c>
      <c r="Q167" s="103">
        <f>IF(M167="nio",0,IF(M167&gt;0,VLOOKUP(H167,'2-Productie normen'!A:L,VLOOKUP(M167,'2-Productie normen'!N:O,2,FALSE),FALSE)))</f>
        <v>0</v>
      </c>
      <c r="R167" s="103">
        <f t="shared" si="13"/>
        <v>0</v>
      </c>
      <c r="S167" s="104">
        <f>VLOOKUP(H167,'2-Productie normen'!A:L,10,FALSE)</f>
        <v>0</v>
      </c>
      <c r="T167" s="477"/>
      <c r="V167" s="81">
        <f t="shared" si="14"/>
        <v>6200</v>
      </c>
    </row>
    <row r="168" spans="1:22" ht="13.95" customHeight="1">
      <c r="A168" s="86">
        <f t="shared" si="10"/>
        <v>168</v>
      </c>
      <c r="B168" s="99" t="s">
        <v>227</v>
      </c>
      <c r="C168" s="99" t="s">
        <v>228</v>
      </c>
      <c r="D168" s="440">
        <v>2</v>
      </c>
      <c r="E168" s="83" t="s">
        <v>421</v>
      </c>
      <c r="F168" s="442" t="s">
        <v>387</v>
      </c>
      <c r="G168" s="443" t="s">
        <v>410</v>
      </c>
      <c r="H168" s="469" t="s">
        <v>730</v>
      </c>
      <c r="I168" s="100" t="s">
        <v>95</v>
      </c>
      <c r="J168" s="444">
        <v>18</v>
      </c>
      <c r="K168" s="353">
        <v>1</v>
      </c>
      <c r="L168" s="353">
        <v>1</v>
      </c>
      <c r="M168" s="101" t="s">
        <v>106</v>
      </c>
      <c r="N168" s="101"/>
      <c r="O168" s="102">
        <f t="shared" si="11"/>
        <v>0</v>
      </c>
      <c r="P168" s="102">
        <f t="shared" si="12"/>
        <v>0</v>
      </c>
      <c r="Q168" s="103">
        <f>IF(M168="nio",0,IF(M168&gt;0,VLOOKUP(H168,'2-Productie normen'!A:L,VLOOKUP(M168,'2-Productie normen'!N:O,2,FALSE),FALSE)))</f>
        <v>0</v>
      </c>
      <c r="R168" s="103">
        <f t="shared" si="13"/>
        <v>0</v>
      </c>
      <c r="S168" s="104">
        <f>VLOOKUP(H168,'2-Productie normen'!A:L,10,FALSE)</f>
        <v>0</v>
      </c>
      <c r="T168" s="469"/>
      <c r="V168" s="81">
        <f t="shared" si="14"/>
        <v>0</v>
      </c>
    </row>
    <row r="169" spans="1:22" ht="13.95" customHeight="1">
      <c r="A169" s="86">
        <f t="shared" si="10"/>
        <v>169</v>
      </c>
      <c r="B169" s="99" t="s">
        <v>227</v>
      </c>
      <c r="C169" s="99" t="s">
        <v>228</v>
      </c>
      <c r="D169" s="440">
        <v>2</v>
      </c>
      <c r="E169" s="83" t="s">
        <v>421</v>
      </c>
      <c r="F169" s="442" t="s">
        <v>388</v>
      </c>
      <c r="G169" s="443" t="s">
        <v>409</v>
      </c>
      <c r="H169" s="107" t="s">
        <v>719</v>
      </c>
      <c r="I169" s="100" t="s">
        <v>95</v>
      </c>
      <c r="J169" s="444">
        <v>59.91</v>
      </c>
      <c r="K169" s="353">
        <v>1</v>
      </c>
      <c r="L169" s="353">
        <v>1</v>
      </c>
      <c r="M169" s="101">
        <v>80</v>
      </c>
      <c r="N169" s="101"/>
      <c r="O169" s="102" t="e">
        <f t="shared" si="11"/>
        <v>#DIV/0!</v>
      </c>
      <c r="P169" s="102">
        <f t="shared" si="12"/>
        <v>0</v>
      </c>
      <c r="Q169" s="103">
        <f>IF(M169="nio",0,IF(M169&gt;0,VLOOKUP(H169,'2-Productie normen'!A:L,VLOOKUP(M169,'2-Productie normen'!N:O,2,FALSE),FALSE)))</f>
        <v>0</v>
      </c>
      <c r="R169" s="103">
        <f t="shared" si="13"/>
        <v>0</v>
      </c>
      <c r="S169" s="104">
        <f>VLOOKUP(H169,'2-Productie normen'!A:L,10,FALSE)</f>
        <v>0</v>
      </c>
      <c r="T169" s="469"/>
      <c r="V169" s="81">
        <f t="shared" si="14"/>
        <v>4792.7999999999993</v>
      </c>
    </row>
    <row r="170" spans="1:22" ht="13.95" customHeight="1">
      <c r="A170" s="86">
        <f t="shared" si="10"/>
        <v>170</v>
      </c>
      <c r="B170" s="99" t="s">
        <v>227</v>
      </c>
      <c r="C170" s="99" t="s">
        <v>228</v>
      </c>
      <c r="D170" s="440">
        <v>2</v>
      </c>
      <c r="E170" s="83" t="s">
        <v>421</v>
      </c>
      <c r="F170" s="442" t="s">
        <v>389</v>
      </c>
      <c r="G170" s="443" t="s">
        <v>409</v>
      </c>
      <c r="H170" s="107" t="s">
        <v>719</v>
      </c>
      <c r="I170" s="100" t="s">
        <v>95</v>
      </c>
      <c r="J170" s="444">
        <v>61.49</v>
      </c>
      <c r="K170" s="353">
        <v>1</v>
      </c>
      <c r="L170" s="353">
        <v>1</v>
      </c>
      <c r="M170" s="101">
        <v>80</v>
      </c>
      <c r="N170" s="101"/>
      <c r="O170" s="102" t="e">
        <f t="shared" si="11"/>
        <v>#DIV/0!</v>
      </c>
      <c r="P170" s="102">
        <f t="shared" si="12"/>
        <v>0</v>
      </c>
      <c r="Q170" s="103">
        <f>IF(M170="nio",0,IF(M170&gt;0,VLOOKUP(H170,'2-Productie normen'!A:L,VLOOKUP(M170,'2-Productie normen'!N:O,2,FALSE),FALSE)))</f>
        <v>0</v>
      </c>
      <c r="R170" s="103">
        <f t="shared" si="13"/>
        <v>0</v>
      </c>
      <c r="S170" s="104">
        <f>VLOOKUP(H170,'2-Productie normen'!A:L,10,FALSE)</f>
        <v>0</v>
      </c>
      <c r="T170" s="469"/>
      <c r="V170" s="81">
        <f t="shared" si="14"/>
        <v>4919.2</v>
      </c>
    </row>
    <row r="171" spans="1:22" ht="13.95" customHeight="1">
      <c r="A171" s="86">
        <f t="shared" si="10"/>
        <v>171</v>
      </c>
      <c r="B171" s="99" t="s">
        <v>227</v>
      </c>
      <c r="C171" s="99" t="s">
        <v>228</v>
      </c>
      <c r="D171" s="440">
        <v>2</v>
      </c>
      <c r="E171" s="83" t="s">
        <v>421</v>
      </c>
      <c r="F171" s="442" t="s">
        <v>390</v>
      </c>
      <c r="G171" s="443" t="s">
        <v>409</v>
      </c>
      <c r="H171" s="107" t="s">
        <v>719</v>
      </c>
      <c r="I171" s="100" t="s">
        <v>95</v>
      </c>
      <c r="J171" s="444">
        <v>60</v>
      </c>
      <c r="K171" s="353">
        <v>1</v>
      </c>
      <c r="L171" s="353">
        <v>1</v>
      </c>
      <c r="M171" s="101">
        <v>80</v>
      </c>
      <c r="N171" s="101"/>
      <c r="O171" s="102" t="e">
        <f t="shared" si="11"/>
        <v>#DIV/0!</v>
      </c>
      <c r="P171" s="102">
        <f t="shared" si="12"/>
        <v>0</v>
      </c>
      <c r="Q171" s="103">
        <f>IF(M171="nio",0,IF(M171&gt;0,VLOOKUP(H171,'2-Productie normen'!A:L,VLOOKUP(M171,'2-Productie normen'!N:O,2,FALSE),FALSE)))</f>
        <v>0</v>
      </c>
      <c r="R171" s="103">
        <f t="shared" si="13"/>
        <v>0</v>
      </c>
      <c r="S171" s="104">
        <f>VLOOKUP(H171,'2-Productie normen'!A:L,10,FALSE)</f>
        <v>0</v>
      </c>
      <c r="T171" s="469"/>
      <c r="V171" s="81">
        <f t="shared" si="14"/>
        <v>4800</v>
      </c>
    </row>
    <row r="172" spans="1:22" ht="13.95" customHeight="1">
      <c r="A172" s="86">
        <f t="shared" si="10"/>
        <v>172</v>
      </c>
      <c r="B172" s="99" t="s">
        <v>227</v>
      </c>
      <c r="C172" s="99" t="s">
        <v>228</v>
      </c>
      <c r="D172" s="440">
        <v>2</v>
      </c>
      <c r="E172" s="83" t="s">
        <v>421</v>
      </c>
      <c r="F172" s="442" t="s">
        <v>391</v>
      </c>
      <c r="G172" s="443" t="s">
        <v>409</v>
      </c>
      <c r="H172" s="107" t="s">
        <v>719</v>
      </c>
      <c r="I172" s="100" t="s">
        <v>95</v>
      </c>
      <c r="J172" s="444">
        <v>60</v>
      </c>
      <c r="K172" s="353">
        <v>1</v>
      </c>
      <c r="L172" s="353">
        <v>1</v>
      </c>
      <c r="M172" s="101">
        <v>80</v>
      </c>
      <c r="N172" s="101"/>
      <c r="O172" s="102" t="e">
        <f t="shared" si="11"/>
        <v>#DIV/0!</v>
      </c>
      <c r="P172" s="102">
        <f t="shared" si="12"/>
        <v>0</v>
      </c>
      <c r="Q172" s="103">
        <f>IF(M172="nio",0,IF(M172&gt;0,VLOOKUP(H172,'2-Productie normen'!A:L,VLOOKUP(M172,'2-Productie normen'!N:O,2,FALSE),FALSE)))</f>
        <v>0</v>
      </c>
      <c r="R172" s="103">
        <f t="shared" si="13"/>
        <v>0</v>
      </c>
      <c r="S172" s="104">
        <f>VLOOKUP(H172,'2-Productie normen'!A:L,10,FALSE)</f>
        <v>0</v>
      </c>
      <c r="T172" s="469"/>
      <c r="V172" s="81">
        <f t="shared" si="14"/>
        <v>4800</v>
      </c>
    </row>
    <row r="173" spans="1:22" ht="13.95" customHeight="1">
      <c r="A173" s="86">
        <f t="shared" si="10"/>
        <v>173</v>
      </c>
      <c r="B173" s="99" t="s">
        <v>227</v>
      </c>
      <c r="C173" s="99" t="s">
        <v>228</v>
      </c>
      <c r="D173" s="440">
        <v>2</v>
      </c>
      <c r="E173" s="83" t="s">
        <v>421</v>
      </c>
      <c r="F173" s="442" t="s">
        <v>392</v>
      </c>
      <c r="G173" s="443" t="s">
        <v>407</v>
      </c>
      <c r="H173" s="443" t="s">
        <v>407</v>
      </c>
      <c r="I173" s="100" t="s">
        <v>95</v>
      </c>
      <c r="J173" s="444">
        <v>100</v>
      </c>
      <c r="K173" s="353">
        <v>1</v>
      </c>
      <c r="L173" s="353">
        <v>1</v>
      </c>
      <c r="M173" s="101">
        <v>200</v>
      </c>
      <c r="N173" s="101"/>
      <c r="O173" s="102" t="e">
        <f t="shared" si="11"/>
        <v>#DIV/0!</v>
      </c>
      <c r="P173" s="102">
        <f t="shared" si="12"/>
        <v>0</v>
      </c>
      <c r="Q173" s="103">
        <f>IF(M173="nio",0,IF(M173&gt;0,VLOOKUP(H173,'2-Productie normen'!A:L,VLOOKUP(M173,'2-Productie normen'!N:O,2,FALSE),FALSE)))</f>
        <v>0</v>
      </c>
      <c r="R173" s="103">
        <f t="shared" si="13"/>
        <v>0</v>
      </c>
      <c r="S173" s="104">
        <f>VLOOKUP(H173,'2-Productie normen'!A:L,10,FALSE)</f>
        <v>0</v>
      </c>
      <c r="T173" s="476"/>
      <c r="V173" s="81">
        <f t="shared" si="14"/>
        <v>20000</v>
      </c>
    </row>
    <row r="174" spans="1:22" ht="13.95" customHeight="1">
      <c r="A174" s="86">
        <f t="shared" si="10"/>
        <v>174</v>
      </c>
      <c r="B174" s="99" t="s">
        <v>227</v>
      </c>
      <c r="C174" s="99" t="s">
        <v>228</v>
      </c>
      <c r="D174" s="440">
        <v>2</v>
      </c>
      <c r="E174" s="83" t="s">
        <v>421</v>
      </c>
      <c r="F174" s="442" t="s">
        <v>393</v>
      </c>
      <c r="G174" s="443" t="s">
        <v>410</v>
      </c>
      <c r="H174" s="469" t="s">
        <v>730</v>
      </c>
      <c r="I174" s="100" t="s">
        <v>95</v>
      </c>
      <c r="J174" s="444">
        <v>11</v>
      </c>
      <c r="K174" s="353">
        <v>1</v>
      </c>
      <c r="L174" s="353">
        <v>1</v>
      </c>
      <c r="M174" s="101" t="s">
        <v>106</v>
      </c>
      <c r="N174" s="101"/>
      <c r="O174" s="102">
        <f t="shared" si="11"/>
        <v>0</v>
      </c>
      <c r="P174" s="102">
        <f t="shared" si="12"/>
        <v>0</v>
      </c>
      <c r="Q174" s="103">
        <f>IF(M174="nio",0,IF(M174&gt;0,VLOOKUP(H174,'2-Productie normen'!A:L,VLOOKUP(M174,'2-Productie normen'!N:O,2,FALSE),FALSE)))</f>
        <v>0</v>
      </c>
      <c r="R174" s="103">
        <f t="shared" si="13"/>
        <v>0</v>
      </c>
      <c r="S174" s="104">
        <f>VLOOKUP(H174,'2-Productie normen'!A:L,10,FALSE)</f>
        <v>0</v>
      </c>
      <c r="T174" s="476"/>
      <c r="V174" s="81">
        <f t="shared" si="14"/>
        <v>0</v>
      </c>
    </row>
    <row r="175" spans="1:22" ht="13.95" customHeight="1">
      <c r="A175" s="86">
        <f t="shared" si="10"/>
        <v>175</v>
      </c>
      <c r="B175" s="99" t="s">
        <v>227</v>
      </c>
      <c r="C175" s="99" t="s">
        <v>228</v>
      </c>
      <c r="D175" s="440">
        <v>2</v>
      </c>
      <c r="E175" s="83" t="s">
        <v>421</v>
      </c>
      <c r="F175" s="442" t="s">
        <v>394</v>
      </c>
      <c r="G175" s="443" t="s">
        <v>410</v>
      </c>
      <c r="H175" s="469" t="s">
        <v>730</v>
      </c>
      <c r="I175" s="100" t="s">
        <v>95</v>
      </c>
      <c r="J175" s="444">
        <v>11</v>
      </c>
      <c r="K175" s="353">
        <v>1</v>
      </c>
      <c r="L175" s="353">
        <v>1</v>
      </c>
      <c r="M175" s="101" t="s">
        <v>106</v>
      </c>
      <c r="N175" s="101"/>
      <c r="O175" s="102">
        <f t="shared" si="11"/>
        <v>0</v>
      </c>
      <c r="P175" s="102">
        <f t="shared" si="12"/>
        <v>0</v>
      </c>
      <c r="Q175" s="103">
        <f>IF(M175="nio",0,IF(M175&gt;0,VLOOKUP(H175,'2-Productie normen'!A:L,VLOOKUP(M175,'2-Productie normen'!N:O,2,FALSE),FALSE)))</f>
        <v>0</v>
      </c>
      <c r="R175" s="103">
        <f t="shared" si="13"/>
        <v>0</v>
      </c>
      <c r="S175" s="104">
        <f>VLOOKUP(H175,'2-Productie normen'!A:L,10,FALSE)</f>
        <v>0</v>
      </c>
      <c r="T175" s="476"/>
      <c r="V175" s="81">
        <f t="shared" si="14"/>
        <v>0</v>
      </c>
    </row>
    <row r="176" spans="1:22" ht="13.95" customHeight="1">
      <c r="A176" s="86">
        <f t="shared" si="10"/>
        <v>176</v>
      </c>
      <c r="B176" s="99" t="s">
        <v>227</v>
      </c>
      <c r="C176" s="99" t="s">
        <v>228</v>
      </c>
      <c r="D176" s="440">
        <v>2</v>
      </c>
      <c r="E176" s="83" t="s">
        <v>421</v>
      </c>
      <c r="F176" s="442" t="s">
        <v>395</v>
      </c>
      <c r="G176" s="443" t="s">
        <v>409</v>
      </c>
      <c r="H176" s="107" t="s">
        <v>719</v>
      </c>
      <c r="I176" s="100" t="s">
        <v>95</v>
      </c>
      <c r="J176" s="444">
        <v>60</v>
      </c>
      <c r="K176" s="353">
        <v>1</v>
      </c>
      <c r="L176" s="353">
        <v>1</v>
      </c>
      <c r="M176" s="101">
        <v>80</v>
      </c>
      <c r="N176" s="101"/>
      <c r="O176" s="102" t="e">
        <f t="shared" si="11"/>
        <v>#DIV/0!</v>
      </c>
      <c r="P176" s="102">
        <f t="shared" si="12"/>
        <v>0</v>
      </c>
      <c r="Q176" s="103">
        <f>IF(M176="nio",0,IF(M176&gt;0,VLOOKUP(H176,'2-Productie normen'!A:L,VLOOKUP(M176,'2-Productie normen'!N:O,2,FALSE),FALSE)))</f>
        <v>0</v>
      </c>
      <c r="R176" s="103">
        <f t="shared" si="13"/>
        <v>0</v>
      </c>
      <c r="S176" s="104">
        <f>VLOOKUP(H176,'2-Productie normen'!A:L,10,FALSE)</f>
        <v>0</v>
      </c>
      <c r="T176" s="469"/>
      <c r="V176" s="81">
        <f t="shared" si="14"/>
        <v>4800</v>
      </c>
    </row>
    <row r="177" spans="1:22" ht="13.95" customHeight="1">
      <c r="A177" s="86">
        <f t="shared" si="10"/>
        <v>177</v>
      </c>
      <c r="B177" s="99" t="s">
        <v>227</v>
      </c>
      <c r="C177" s="99" t="s">
        <v>228</v>
      </c>
      <c r="D177" s="440">
        <v>2</v>
      </c>
      <c r="E177" s="83" t="s">
        <v>421</v>
      </c>
      <c r="F177" s="442" t="s">
        <v>396</v>
      </c>
      <c r="G177" s="443" t="s">
        <v>409</v>
      </c>
      <c r="H177" s="107" t="s">
        <v>719</v>
      </c>
      <c r="I177" s="100" t="s">
        <v>95</v>
      </c>
      <c r="J177" s="444">
        <v>60</v>
      </c>
      <c r="K177" s="353">
        <v>1</v>
      </c>
      <c r="L177" s="353">
        <v>1</v>
      </c>
      <c r="M177" s="101">
        <v>80</v>
      </c>
      <c r="N177" s="101"/>
      <c r="O177" s="102" t="e">
        <f t="shared" si="11"/>
        <v>#DIV/0!</v>
      </c>
      <c r="P177" s="102">
        <f t="shared" si="12"/>
        <v>0</v>
      </c>
      <c r="Q177" s="103">
        <f>IF(M177="nio",0,IF(M177&gt;0,VLOOKUP(H177,'2-Productie normen'!A:L,VLOOKUP(M177,'2-Productie normen'!N:O,2,FALSE),FALSE)))</f>
        <v>0</v>
      </c>
      <c r="R177" s="103">
        <f t="shared" si="13"/>
        <v>0</v>
      </c>
      <c r="S177" s="104">
        <f>VLOOKUP(H177,'2-Productie normen'!A:L,10,FALSE)</f>
        <v>0</v>
      </c>
      <c r="T177" s="469"/>
      <c r="V177" s="81">
        <f t="shared" si="14"/>
        <v>4800</v>
      </c>
    </row>
    <row r="178" spans="1:22" ht="13.95" customHeight="1">
      <c r="A178" s="86">
        <f t="shared" si="10"/>
        <v>178</v>
      </c>
      <c r="B178" s="99" t="s">
        <v>227</v>
      </c>
      <c r="C178" s="99" t="s">
        <v>228</v>
      </c>
      <c r="D178" s="440">
        <v>2</v>
      </c>
      <c r="E178" s="83" t="s">
        <v>421</v>
      </c>
      <c r="F178" s="442" t="s">
        <v>397</v>
      </c>
      <c r="G178" s="443" t="s">
        <v>409</v>
      </c>
      <c r="H178" s="107" t="s">
        <v>719</v>
      </c>
      <c r="I178" s="100" t="s">
        <v>95</v>
      </c>
      <c r="J178" s="444">
        <v>60</v>
      </c>
      <c r="K178" s="353">
        <v>1</v>
      </c>
      <c r="L178" s="353">
        <v>1</v>
      </c>
      <c r="M178" s="101">
        <v>80</v>
      </c>
      <c r="N178" s="101"/>
      <c r="O178" s="102" t="e">
        <f t="shared" si="11"/>
        <v>#DIV/0!</v>
      </c>
      <c r="P178" s="102">
        <f t="shared" si="12"/>
        <v>0</v>
      </c>
      <c r="Q178" s="103">
        <f>IF(M178="nio",0,IF(M178&gt;0,VLOOKUP(H178,'2-Productie normen'!A:L,VLOOKUP(M178,'2-Productie normen'!N:O,2,FALSE),FALSE)))</f>
        <v>0</v>
      </c>
      <c r="R178" s="103">
        <f t="shared" si="13"/>
        <v>0</v>
      </c>
      <c r="S178" s="104">
        <f>VLOOKUP(H178,'2-Productie normen'!A:L,10,FALSE)</f>
        <v>0</v>
      </c>
      <c r="T178" s="469"/>
      <c r="V178" s="81">
        <f t="shared" si="14"/>
        <v>4800</v>
      </c>
    </row>
    <row r="179" spans="1:22" ht="13.95" customHeight="1">
      <c r="A179" s="86">
        <f t="shared" si="10"/>
        <v>179</v>
      </c>
      <c r="B179" s="99" t="s">
        <v>227</v>
      </c>
      <c r="C179" s="99" t="s">
        <v>228</v>
      </c>
      <c r="D179" s="440">
        <v>2</v>
      </c>
      <c r="E179" s="83" t="s">
        <v>421</v>
      </c>
      <c r="F179" s="442" t="s">
        <v>398</v>
      </c>
      <c r="G179" s="443" t="s">
        <v>409</v>
      </c>
      <c r="H179" s="107" t="s">
        <v>719</v>
      </c>
      <c r="I179" s="100" t="s">
        <v>95</v>
      </c>
      <c r="J179" s="444">
        <v>60</v>
      </c>
      <c r="K179" s="353">
        <v>1</v>
      </c>
      <c r="L179" s="353">
        <v>1</v>
      </c>
      <c r="M179" s="101">
        <v>80</v>
      </c>
      <c r="N179" s="101"/>
      <c r="O179" s="102" t="e">
        <f t="shared" si="11"/>
        <v>#DIV/0!</v>
      </c>
      <c r="P179" s="102">
        <f t="shared" si="12"/>
        <v>0</v>
      </c>
      <c r="Q179" s="103">
        <f>IF(M179="nio",0,IF(M179&gt;0,VLOOKUP(H179,'2-Productie normen'!A:L,VLOOKUP(M179,'2-Productie normen'!N:O,2,FALSE),FALSE)))</f>
        <v>0</v>
      </c>
      <c r="R179" s="103">
        <f t="shared" si="13"/>
        <v>0</v>
      </c>
      <c r="S179" s="104">
        <f>VLOOKUP(H179,'2-Productie normen'!A:L,10,FALSE)</f>
        <v>0</v>
      </c>
      <c r="T179" s="469"/>
      <c r="V179" s="81">
        <f t="shared" si="14"/>
        <v>4800</v>
      </c>
    </row>
    <row r="180" spans="1:22" ht="13.95" customHeight="1">
      <c r="A180" s="86">
        <f t="shared" si="10"/>
        <v>180</v>
      </c>
      <c r="B180" s="99" t="s">
        <v>227</v>
      </c>
      <c r="C180" s="99" t="s">
        <v>228</v>
      </c>
      <c r="D180" s="440">
        <v>2</v>
      </c>
      <c r="E180" s="83" t="s">
        <v>421</v>
      </c>
      <c r="F180" s="442" t="s">
        <v>399</v>
      </c>
      <c r="G180" s="443" t="s">
        <v>410</v>
      </c>
      <c r="H180" s="469" t="s">
        <v>730</v>
      </c>
      <c r="I180" s="100" t="s">
        <v>95</v>
      </c>
      <c r="J180" s="444">
        <v>7</v>
      </c>
      <c r="K180" s="353">
        <v>1</v>
      </c>
      <c r="L180" s="353">
        <v>1</v>
      </c>
      <c r="M180" s="101" t="s">
        <v>106</v>
      </c>
      <c r="N180" s="101"/>
      <c r="O180" s="102">
        <f t="shared" si="11"/>
        <v>0</v>
      </c>
      <c r="P180" s="102">
        <f t="shared" si="12"/>
        <v>0</v>
      </c>
      <c r="Q180" s="103">
        <f>IF(M180="nio",0,IF(M180&gt;0,VLOOKUP(H180,'2-Productie normen'!A:L,VLOOKUP(M180,'2-Productie normen'!N:O,2,FALSE),FALSE)))</f>
        <v>0</v>
      </c>
      <c r="R180" s="103">
        <f t="shared" si="13"/>
        <v>0</v>
      </c>
      <c r="S180" s="104">
        <f>VLOOKUP(H180,'2-Productie normen'!A:L,10,FALSE)</f>
        <v>0</v>
      </c>
      <c r="T180" s="478"/>
      <c r="V180" s="81">
        <f t="shared" si="14"/>
        <v>0</v>
      </c>
    </row>
    <row r="181" spans="1:22" ht="13.95" customHeight="1">
      <c r="A181" s="86">
        <f t="shared" si="10"/>
        <v>181</v>
      </c>
      <c r="B181" s="99" t="s">
        <v>227</v>
      </c>
      <c r="C181" s="99" t="s">
        <v>228</v>
      </c>
      <c r="D181" s="440">
        <v>2</v>
      </c>
      <c r="E181" s="83" t="s">
        <v>421</v>
      </c>
      <c r="F181" s="442" t="s">
        <v>400</v>
      </c>
      <c r="G181" s="443" t="s">
        <v>410</v>
      </c>
      <c r="H181" s="469" t="s">
        <v>730</v>
      </c>
      <c r="I181" s="100" t="s">
        <v>95</v>
      </c>
      <c r="J181" s="444">
        <v>11</v>
      </c>
      <c r="K181" s="353">
        <v>1</v>
      </c>
      <c r="L181" s="353">
        <v>1</v>
      </c>
      <c r="M181" s="101" t="s">
        <v>106</v>
      </c>
      <c r="N181" s="101"/>
      <c r="O181" s="102">
        <f t="shared" si="11"/>
        <v>0</v>
      </c>
      <c r="P181" s="102">
        <f t="shared" si="12"/>
        <v>0</v>
      </c>
      <c r="Q181" s="103">
        <f>IF(M181="nio",0,IF(M181&gt;0,VLOOKUP(H181,'2-Productie normen'!A:L,VLOOKUP(M181,'2-Productie normen'!N:O,2,FALSE),FALSE)))</f>
        <v>0</v>
      </c>
      <c r="R181" s="103">
        <f t="shared" si="13"/>
        <v>0</v>
      </c>
      <c r="S181" s="104">
        <f>VLOOKUP(H181,'2-Productie normen'!A:L,10,FALSE)</f>
        <v>0</v>
      </c>
      <c r="T181" s="479"/>
      <c r="V181" s="81">
        <f t="shared" si="14"/>
        <v>0</v>
      </c>
    </row>
    <row r="182" spans="1:22" ht="13.95" customHeight="1">
      <c r="A182" s="86">
        <f t="shared" si="10"/>
        <v>182</v>
      </c>
      <c r="B182" s="99" t="s">
        <v>227</v>
      </c>
      <c r="C182" s="99" t="s">
        <v>228</v>
      </c>
      <c r="D182" s="440">
        <v>2</v>
      </c>
      <c r="E182" s="83" t="s">
        <v>421</v>
      </c>
      <c r="F182" s="442" t="s">
        <v>401</v>
      </c>
      <c r="G182" s="443" t="s">
        <v>410</v>
      </c>
      <c r="H182" s="469" t="s">
        <v>730</v>
      </c>
      <c r="I182" s="100" t="s">
        <v>95</v>
      </c>
      <c r="J182" s="444">
        <v>14</v>
      </c>
      <c r="K182" s="353">
        <v>1</v>
      </c>
      <c r="L182" s="353">
        <v>1</v>
      </c>
      <c r="M182" s="101" t="s">
        <v>106</v>
      </c>
      <c r="N182" s="101"/>
      <c r="O182" s="102">
        <f t="shared" si="11"/>
        <v>0</v>
      </c>
      <c r="P182" s="102">
        <f t="shared" si="12"/>
        <v>0</v>
      </c>
      <c r="Q182" s="103">
        <f>IF(M182="nio",0,IF(M182&gt;0,VLOOKUP(H182,'2-Productie normen'!A:L,VLOOKUP(M182,'2-Productie normen'!N:O,2,FALSE),FALSE)))</f>
        <v>0</v>
      </c>
      <c r="R182" s="103">
        <f t="shared" si="13"/>
        <v>0</v>
      </c>
      <c r="S182" s="104">
        <f>VLOOKUP(H182,'2-Productie normen'!A:L,10,FALSE)</f>
        <v>0</v>
      </c>
      <c r="T182" s="477"/>
      <c r="V182" s="81">
        <f t="shared" si="14"/>
        <v>0</v>
      </c>
    </row>
    <row r="183" spans="1:22" ht="13.95" customHeight="1">
      <c r="A183" s="86">
        <f t="shared" si="10"/>
        <v>183</v>
      </c>
      <c r="B183" s="99" t="s">
        <v>227</v>
      </c>
      <c r="C183" s="99" t="s">
        <v>228</v>
      </c>
      <c r="D183" s="440">
        <v>2</v>
      </c>
      <c r="E183" s="83" t="s">
        <v>421</v>
      </c>
      <c r="F183" s="442" t="s">
        <v>402</v>
      </c>
      <c r="G183" s="443" t="s">
        <v>408</v>
      </c>
      <c r="H183" s="99" t="s">
        <v>179</v>
      </c>
      <c r="I183" s="100" t="s">
        <v>95</v>
      </c>
      <c r="J183" s="444">
        <v>30</v>
      </c>
      <c r="K183" s="353">
        <v>1</v>
      </c>
      <c r="L183" s="353">
        <v>1</v>
      </c>
      <c r="M183" s="101">
        <v>40</v>
      </c>
      <c r="N183" s="101"/>
      <c r="O183" s="102" t="e">
        <f t="shared" si="11"/>
        <v>#DIV/0!</v>
      </c>
      <c r="P183" s="102">
        <f t="shared" si="12"/>
        <v>0</v>
      </c>
      <c r="Q183" s="103">
        <f>IF(M183="nio",0,IF(M183&gt;0,VLOOKUP(H183,'2-Productie normen'!A:L,VLOOKUP(M183,'2-Productie normen'!N:O,2,FALSE),FALSE)))</f>
        <v>0</v>
      </c>
      <c r="R183" s="103">
        <f t="shared" si="13"/>
        <v>0</v>
      </c>
      <c r="S183" s="104">
        <f>VLOOKUP(H183,'2-Productie normen'!A:L,10,FALSE)</f>
        <v>0</v>
      </c>
      <c r="T183" s="469"/>
      <c r="V183" s="81">
        <f t="shared" si="14"/>
        <v>1200</v>
      </c>
    </row>
    <row r="184" spans="1:22" ht="13.95" customHeight="1">
      <c r="A184" s="86">
        <f t="shared" si="10"/>
        <v>184</v>
      </c>
      <c r="B184" s="99" t="s">
        <v>227</v>
      </c>
      <c r="C184" s="99" t="s">
        <v>228</v>
      </c>
      <c r="D184" s="440">
        <v>2</v>
      </c>
      <c r="E184" s="83" t="s">
        <v>421</v>
      </c>
      <c r="F184" s="442" t="s">
        <v>403</v>
      </c>
      <c r="G184" s="443" t="s">
        <v>408</v>
      </c>
      <c r="H184" s="99" t="s">
        <v>179</v>
      </c>
      <c r="I184" s="100" t="s">
        <v>95</v>
      </c>
      <c r="J184" s="444">
        <v>30</v>
      </c>
      <c r="K184" s="353">
        <v>1</v>
      </c>
      <c r="L184" s="353">
        <v>1</v>
      </c>
      <c r="M184" s="101">
        <v>40</v>
      </c>
      <c r="N184" s="101"/>
      <c r="O184" s="102" t="e">
        <f t="shared" si="11"/>
        <v>#DIV/0!</v>
      </c>
      <c r="P184" s="102">
        <f t="shared" si="12"/>
        <v>0</v>
      </c>
      <c r="Q184" s="103">
        <f>IF(M184="nio",0,IF(M184&gt;0,VLOOKUP(H184,'2-Productie normen'!A:L,VLOOKUP(M184,'2-Productie normen'!N:O,2,FALSE),FALSE)))</f>
        <v>0</v>
      </c>
      <c r="R184" s="103">
        <f t="shared" si="13"/>
        <v>0</v>
      </c>
      <c r="S184" s="104">
        <f>VLOOKUP(H184,'2-Productie normen'!A:L,10,FALSE)</f>
        <v>0</v>
      </c>
      <c r="T184" s="476"/>
      <c r="V184" s="81">
        <f t="shared" si="14"/>
        <v>1200</v>
      </c>
    </row>
    <row r="185" spans="1:22" ht="13.95" customHeight="1">
      <c r="A185" s="86">
        <f t="shared" si="10"/>
        <v>185</v>
      </c>
      <c r="B185" s="99" t="s">
        <v>227</v>
      </c>
      <c r="C185" s="99" t="s">
        <v>228</v>
      </c>
      <c r="D185" s="440">
        <v>2</v>
      </c>
      <c r="E185" s="83" t="s">
        <v>421</v>
      </c>
      <c r="F185" s="442" t="s">
        <v>404</v>
      </c>
      <c r="G185" s="443" t="s">
        <v>408</v>
      </c>
      <c r="H185" s="99" t="s">
        <v>179</v>
      </c>
      <c r="I185" s="100" t="s">
        <v>95</v>
      </c>
      <c r="J185" s="444">
        <v>18</v>
      </c>
      <c r="K185" s="353">
        <v>1</v>
      </c>
      <c r="L185" s="353">
        <v>1</v>
      </c>
      <c r="M185" s="101">
        <v>40</v>
      </c>
      <c r="N185" s="101"/>
      <c r="O185" s="102" t="e">
        <f t="shared" si="11"/>
        <v>#DIV/0!</v>
      </c>
      <c r="P185" s="102">
        <f t="shared" si="12"/>
        <v>0</v>
      </c>
      <c r="Q185" s="103">
        <f>IF(M185="nio",0,IF(M185&gt;0,VLOOKUP(H185,'2-Productie normen'!A:L,VLOOKUP(M185,'2-Productie normen'!N:O,2,FALSE),FALSE)))</f>
        <v>0</v>
      </c>
      <c r="R185" s="103">
        <f t="shared" si="13"/>
        <v>0</v>
      </c>
      <c r="S185" s="104">
        <f>VLOOKUP(H185,'2-Productie normen'!A:L,10,FALSE)</f>
        <v>0</v>
      </c>
      <c r="T185" s="476"/>
      <c r="V185" s="81">
        <f t="shared" si="14"/>
        <v>720</v>
      </c>
    </row>
    <row r="186" spans="1:22" ht="13.95" customHeight="1">
      <c r="A186" s="86">
        <f t="shared" si="10"/>
        <v>186</v>
      </c>
      <c r="B186" s="99" t="s">
        <v>227</v>
      </c>
      <c r="C186" s="99" t="s">
        <v>228</v>
      </c>
      <c r="D186" s="440">
        <v>2</v>
      </c>
      <c r="E186" s="83" t="s">
        <v>421</v>
      </c>
      <c r="F186" s="442" t="s">
        <v>405</v>
      </c>
      <c r="G186" s="443" t="s">
        <v>407</v>
      </c>
      <c r="H186" s="443" t="s">
        <v>407</v>
      </c>
      <c r="I186" s="100" t="s">
        <v>95</v>
      </c>
      <c r="J186" s="444">
        <v>88</v>
      </c>
      <c r="K186" s="353">
        <v>1</v>
      </c>
      <c r="L186" s="353">
        <v>1</v>
      </c>
      <c r="M186" s="101">
        <v>200</v>
      </c>
      <c r="N186" s="101"/>
      <c r="O186" s="102" t="e">
        <f t="shared" si="11"/>
        <v>#DIV/0!</v>
      </c>
      <c r="P186" s="102">
        <f t="shared" si="12"/>
        <v>0</v>
      </c>
      <c r="Q186" s="103">
        <f>IF(M186="nio",0,IF(M186&gt;0,VLOOKUP(H186,'2-Productie normen'!A:L,VLOOKUP(M186,'2-Productie normen'!N:O,2,FALSE),FALSE)))</f>
        <v>0</v>
      </c>
      <c r="R186" s="103">
        <f t="shared" si="13"/>
        <v>0</v>
      </c>
      <c r="S186" s="104">
        <f>VLOOKUP(H186,'2-Productie normen'!A:L,10,FALSE)</f>
        <v>0</v>
      </c>
      <c r="T186" s="476"/>
      <c r="V186" s="81">
        <f t="shared" si="14"/>
        <v>17600</v>
      </c>
    </row>
    <row r="187" spans="1:22" ht="13.95" customHeight="1">
      <c r="A187" s="86">
        <f t="shared" si="10"/>
        <v>187</v>
      </c>
      <c r="B187" s="99" t="s">
        <v>227</v>
      </c>
      <c r="C187" s="99" t="s">
        <v>228</v>
      </c>
      <c r="D187" s="440">
        <v>2</v>
      </c>
      <c r="E187" s="83" t="s">
        <v>421</v>
      </c>
      <c r="F187" s="442" t="s">
        <v>406</v>
      </c>
      <c r="G187" s="443" t="s">
        <v>408</v>
      </c>
      <c r="H187" s="99" t="s">
        <v>179</v>
      </c>
      <c r="I187" s="100" t="s">
        <v>95</v>
      </c>
      <c r="J187" s="444">
        <v>18</v>
      </c>
      <c r="K187" s="353">
        <v>1</v>
      </c>
      <c r="L187" s="353">
        <v>1</v>
      </c>
      <c r="M187" s="101">
        <v>40</v>
      </c>
      <c r="N187" s="101"/>
      <c r="O187" s="102" t="e">
        <f t="shared" si="11"/>
        <v>#DIV/0!</v>
      </c>
      <c r="P187" s="102">
        <f t="shared" si="12"/>
        <v>0</v>
      </c>
      <c r="Q187" s="103">
        <f>IF(M187="nio",0,IF(M187&gt;0,VLOOKUP(H187,'2-Productie normen'!A:L,VLOOKUP(M187,'2-Productie normen'!N:O,2,FALSE),FALSE)))</f>
        <v>0</v>
      </c>
      <c r="R187" s="103">
        <f t="shared" si="13"/>
        <v>0</v>
      </c>
      <c r="S187" s="104">
        <f>VLOOKUP(H187,'2-Productie normen'!A:L,10,FALSE)</f>
        <v>0</v>
      </c>
      <c r="T187" s="469"/>
      <c r="V187" s="81">
        <f t="shared" si="14"/>
        <v>720</v>
      </c>
    </row>
    <row r="188" spans="1:22" ht="13.95" customHeight="1">
      <c r="A188" s="86">
        <f t="shared" si="10"/>
        <v>188</v>
      </c>
      <c r="B188" s="99" t="s">
        <v>424</v>
      </c>
      <c r="C188" s="99" t="s">
        <v>425</v>
      </c>
      <c r="D188" s="440">
        <v>2</v>
      </c>
      <c r="E188" s="83" t="s">
        <v>98</v>
      </c>
      <c r="F188" s="442" t="s">
        <v>426</v>
      </c>
      <c r="G188" s="443" t="s">
        <v>407</v>
      </c>
      <c r="H188" s="443" t="s">
        <v>407</v>
      </c>
      <c r="I188" s="100" t="s">
        <v>723</v>
      </c>
      <c r="J188" s="444">
        <v>42.09</v>
      </c>
      <c r="K188" s="353">
        <v>1</v>
      </c>
      <c r="L188" s="353">
        <v>1</v>
      </c>
      <c r="M188" s="101">
        <v>200</v>
      </c>
      <c r="N188" s="101"/>
      <c r="O188" s="102" t="e">
        <f t="shared" si="11"/>
        <v>#DIV/0!</v>
      </c>
      <c r="P188" s="102">
        <f t="shared" si="12"/>
        <v>0</v>
      </c>
      <c r="Q188" s="103">
        <f>IF(M188="nio",0,IF(M188&gt;0,VLOOKUP(H188,'2-Productie normen'!A:L,VLOOKUP(M188,'2-Productie normen'!N:O,2,FALSE),FALSE)))</f>
        <v>0</v>
      </c>
      <c r="R188" s="103">
        <f t="shared" si="13"/>
        <v>0</v>
      </c>
      <c r="S188" s="104">
        <f>VLOOKUP(H188,'2-Productie normen'!A:L,10,FALSE)</f>
        <v>0</v>
      </c>
      <c r="T188" s="469"/>
      <c r="V188" s="81">
        <f t="shared" si="14"/>
        <v>8418</v>
      </c>
    </row>
    <row r="189" spans="1:22" ht="13.95" customHeight="1">
      <c r="A189" s="86">
        <f t="shared" si="10"/>
        <v>189</v>
      </c>
      <c r="B189" s="99" t="s">
        <v>424</v>
      </c>
      <c r="C189" s="99" t="s">
        <v>425</v>
      </c>
      <c r="D189" s="440">
        <v>2</v>
      </c>
      <c r="E189" s="83" t="s">
        <v>98</v>
      </c>
      <c r="F189" s="442" t="s">
        <v>427</v>
      </c>
      <c r="G189" s="443" t="s">
        <v>407</v>
      </c>
      <c r="H189" s="443" t="s">
        <v>407</v>
      </c>
      <c r="I189" s="100" t="s">
        <v>723</v>
      </c>
      <c r="J189" s="444">
        <v>157.4</v>
      </c>
      <c r="K189" s="353">
        <v>1</v>
      </c>
      <c r="L189" s="353">
        <v>1</v>
      </c>
      <c r="M189" s="101">
        <v>200</v>
      </c>
      <c r="N189" s="101"/>
      <c r="O189" s="102" t="e">
        <f t="shared" si="11"/>
        <v>#DIV/0!</v>
      </c>
      <c r="P189" s="102">
        <f t="shared" si="12"/>
        <v>0</v>
      </c>
      <c r="Q189" s="103">
        <f>IF(M189="nio",0,IF(M189&gt;0,VLOOKUP(H189,'2-Productie normen'!A:L,VLOOKUP(M189,'2-Productie normen'!N:O,2,FALSE),FALSE)))</f>
        <v>0</v>
      </c>
      <c r="R189" s="103">
        <f t="shared" si="13"/>
        <v>0</v>
      </c>
      <c r="S189" s="104">
        <f>VLOOKUP(H189,'2-Productie normen'!A:L,10,FALSE)</f>
        <v>0</v>
      </c>
      <c r="T189" s="469"/>
      <c r="V189" s="81">
        <f t="shared" si="14"/>
        <v>31480</v>
      </c>
    </row>
    <row r="190" spans="1:22" ht="13.95" customHeight="1">
      <c r="A190" s="86">
        <f t="shared" si="10"/>
        <v>190</v>
      </c>
      <c r="B190" s="99" t="s">
        <v>424</v>
      </c>
      <c r="C190" s="99" t="s">
        <v>425</v>
      </c>
      <c r="D190" s="440">
        <v>2</v>
      </c>
      <c r="E190" s="83" t="s">
        <v>98</v>
      </c>
      <c r="F190" s="442" t="s">
        <v>428</v>
      </c>
      <c r="G190" s="443" t="s">
        <v>440</v>
      </c>
      <c r="H190" s="469" t="s">
        <v>730</v>
      </c>
      <c r="I190" s="100" t="s">
        <v>721</v>
      </c>
      <c r="J190" s="444">
        <v>30.54</v>
      </c>
      <c r="K190" s="353">
        <v>1</v>
      </c>
      <c r="L190" s="353">
        <v>1</v>
      </c>
      <c r="M190" s="101" t="s">
        <v>106</v>
      </c>
      <c r="N190" s="101"/>
      <c r="O190" s="102">
        <f t="shared" si="11"/>
        <v>0</v>
      </c>
      <c r="P190" s="102">
        <f t="shared" si="12"/>
        <v>0</v>
      </c>
      <c r="Q190" s="103">
        <f>IF(M190="nio",0,IF(M190&gt;0,VLOOKUP(H190,'2-Productie normen'!A:L,VLOOKUP(M190,'2-Productie normen'!N:O,2,FALSE),FALSE)))</f>
        <v>0</v>
      </c>
      <c r="R190" s="103">
        <f t="shared" si="13"/>
        <v>0</v>
      </c>
      <c r="S190" s="104">
        <f>VLOOKUP(H190,'2-Productie normen'!A:L,10,FALSE)</f>
        <v>0</v>
      </c>
      <c r="T190" s="469"/>
      <c r="V190" s="81">
        <f t="shared" si="14"/>
        <v>0</v>
      </c>
    </row>
    <row r="191" spans="1:22" ht="13.95" customHeight="1">
      <c r="A191" s="86">
        <f t="shared" si="10"/>
        <v>191</v>
      </c>
      <c r="B191" s="99" t="s">
        <v>424</v>
      </c>
      <c r="C191" s="99" t="s">
        <v>425</v>
      </c>
      <c r="D191" s="440">
        <v>2</v>
      </c>
      <c r="E191" s="83" t="s">
        <v>98</v>
      </c>
      <c r="F191" s="442" t="s">
        <v>429</v>
      </c>
      <c r="G191" s="443" t="s">
        <v>440</v>
      </c>
      <c r="H191" s="469" t="s">
        <v>730</v>
      </c>
      <c r="I191" s="100" t="s">
        <v>690</v>
      </c>
      <c r="J191" s="444">
        <v>127.4</v>
      </c>
      <c r="K191" s="353">
        <v>1</v>
      </c>
      <c r="L191" s="353">
        <v>1</v>
      </c>
      <c r="M191" s="101" t="s">
        <v>106</v>
      </c>
      <c r="N191" s="101"/>
      <c r="O191" s="102">
        <f t="shared" si="11"/>
        <v>0</v>
      </c>
      <c r="P191" s="102">
        <f t="shared" si="12"/>
        <v>0</v>
      </c>
      <c r="Q191" s="103">
        <f>IF(M191="nio",0,IF(M191&gt;0,VLOOKUP(H191,'2-Productie normen'!A:L,VLOOKUP(M191,'2-Productie normen'!N:O,2,FALSE),FALSE)))</f>
        <v>0</v>
      </c>
      <c r="R191" s="103">
        <f t="shared" si="13"/>
        <v>0</v>
      </c>
      <c r="S191" s="104">
        <f>VLOOKUP(H191,'2-Productie normen'!A:L,10,FALSE)</f>
        <v>0</v>
      </c>
      <c r="T191" s="478"/>
      <c r="V191" s="81">
        <f t="shared" si="14"/>
        <v>0</v>
      </c>
    </row>
    <row r="192" spans="1:22" ht="13.95" customHeight="1">
      <c r="A192" s="86">
        <f t="shared" si="10"/>
        <v>192</v>
      </c>
      <c r="B192" s="99" t="s">
        <v>424</v>
      </c>
      <c r="C192" s="99" t="s">
        <v>425</v>
      </c>
      <c r="D192" s="440">
        <v>2</v>
      </c>
      <c r="E192" s="83" t="s">
        <v>98</v>
      </c>
      <c r="F192" s="442" t="s">
        <v>430</v>
      </c>
      <c r="G192" s="443" t="s">
        <v>440</v>
      </c>
      <c r="H192" s="469" t="s">
        <v>730</v>
      </c>
      <c r="I192" s="106" t="s">
        <v>690</v>
      </c>
      <c r="J192" s="444">
        <v>57.59</v>
      </c>
      <c r="K192" s="353">
        <v>1</v>
      </c>
      <c r="L192" s="353">
        <v>1</v>
      </c>
      <c r="M192" s="101" t="s">
        <v>106</v>
      </c>
      <c r="N192" s="101"/>
      <c r="O192" s="102">
        <f t="shared" si="11"/>
        <v>0</v>
      </c>
      <c r="P192" s="102">
        <f t="shared" si="12"/>
        <v>0</v>
      </c>
      <c r="Q192" s="103">
        <f>IF(M192="nio",0,IF(M192&gt;0,VLOOKUP(H192,'2-Productie normen'!A:L,VLOOKUP(M192,'2-Productie normen'!N:O,2,FALSE),FALSE)))</f>
        <v>0</v>
      </c>
      <c r="R192" s="103">
        <f t="shared" si="13"/>
        <v>0</v>
      </c>
      <c r="S192" s="104">
        <f>VLOOKUP(H192,'2-Productie normen'!A:L,10,FALSE)</f>
        <v>0</v>
      </c>
      <c r="T192" s="479"/>
      <c r="V192" s="81">
        <f t="shared" si="14"/>
        <v>0</v>
      </c>
    </row>
    <row r="193" spans="1:22" ht="13.95" customHeight="1">
      <c r="A193" s="86">
        <f t="shared" si="10"/>
        <v>193</v>
      </c>
      <c r="B193" s="99" t="s">
        <v>424</v>
      </c>
      <c r="C193" s="99" t="s">
        <v>425</v>
      </c>
      <c r="D193" s="440">
        <v>2</v>
      </c>
      <c r="E193" s="83" t="s">
        <v>98</v>
      </c>
      <c r="F193" s="442" t="s">
        <v>431</v>
      </c>
      <c r="G193" s="443" t="s">
        <v>410</v>
      </c>
      <c r="H193" s="469" t="s">
        <v>730</v>
      </c>
      <c r="I193" s="100" t="s">
        <v>721</v>
      </c>
      <c r="J193" s="444">
        <v>62.45</v>
      </c>
      <c r="K193" s="353">
        <v>1</v>
      </c>
      <c r="L193" s="353">
        <v>1</v>
      </c>
      <c r="M193" s="101" t="s">
        <v>106</v>
      </c>
      <c r="N193" s="101"/>
      <c r="O193" s="102">
        <f t="shared" si="11"/>
        <v>0</v>
      </c>
      <c r="P193" s="102">
        <f t="shared" si="12"/>
        <v>0</v>
      </c>
      <c r="Q193" s="103">
        <f>IF(M193="nio",0,IF(M193&gt;0,VLOOKUP(H193,'2-Productie normen'!A:L,VLOOKUP(M193,'2-Productie normen'!N:O,2,FALSE),FALSE)))</f>
        <v>0</v>
      </c>
      <c r="R193" s="103">
        <f t="shared" si="13"/>
        <v>0</v>
      </c>
      <c r="S193" s="104">
        <f>VLOOKUP(H193,'2-Productie normen'!A:L,10,FALSE)</f>
        <v>0</v>
      </c>
      <c r="T193" s="476"/>
      <c r="V193" s="81">
        <f t="shared" si="14"/>
        <v>0</v>
      </c>
    </row>
    <row r="194" spans="1:22" ht="13.95" customHeight="1">
      <c r="A194" s="86">
        <f t="shared" si="10"/>
        <v>194</v>
      </c>
      <c r="B194" s="99" t="s">
        <v>424</v>
      </c>
      <c r="C194" s="99" t="s">
        <v>425</v>
      </c>
      <c r="D194" s="440">
        <v>2</v>
      </c>
      <c r="E194" s="83" t="s">
        <v>98</v>
      </c>
      <c r="F194" s="442" t="s">
        <v>432</v>
      </c>
      <c r="G194" s="443" t="s">
        <v>410</v>
      </c>
      <c r="H194" s="469" t="s">
        <v>730</v>
      </c>
      <c r="I194" s="100" t="s">
        <v>721</v>
      </c>
      <c r="J194" s="444">
        <v>76.5</v>
      </c>
      <c r="K194" s="353">
        <v>1</v>
      </c>
      <c r="L194" s="353">
        <v>1</v>
      </c>
      <c r="M194" s="101" t="s">
        <v>106</v>
      </c>
      <c r="N194" s="101"/>
      <c r="O194" s="102">
        <f t="shared" si="11"/>
        <v>0</v>
      </c>
      <c r="P194" s="102">
        <f t="shared" si="12"/>
        <v>0</v>
      </c>
      <c r="Q194" s="103">
        <f>IF(M194="nio",0,IF(M194&gt;0,VLOOKUP(H194,'2-Productie normen'!A:L,VLOOKUP(M194,'2-Productie normen'!N:O,2,FALSE),FALSE)))</f>
        <v>0</v>
      </c>
      <c r="R194" s="103">
        <f t="shared" si="13"/>
        <v>0</v>
      </c>
      <c r="S194" s="104">
        <f>VLOOKUP(H194,'2-Productie normen'!A:L,10,FALSE)</f>
        <v>0</v>
      </c>
      <c r="T194" s="476"/>
      <c r="V194" s="81">
        <f t="shared" si="14"/>
        <v>0</v>
      </c>
    </row>
    <row r="195" spans="1:22" ht="13.95" customHeight="1">
      <c r="A195" s="86">
        <f t="shared" si="10"/>
        <v>195</v>
      </c>
      <c r="B195" s="99" t="s">
        <v>424</v>
      </c>
      <c r="C195" s="99" t="s">
        <v>425</v>
      </c>
      <c r="D195" s="440">
        <v>2</v>
      </c>
      <c r="E195" s="83" t="s">
        <v>98</v>
      </c>
      <c r="F195" s="442" t="s">
        <v>433</v>
      </c>
      <c r="G195" s="443" t="s">
        <v>441</v>
      </c>
      <c r="H195" s="469" t="s">
        <v>730</v>
      </c>
      <c r="I195" s="100" t="s">
        <v>721</v>
      </c>
      <c r="J195" s="444">
        <v>15.28</v>
      </c>
      <c r="K195" s="353">
        <v>1</v>
      </c>
      <c r="L195" s="353">
        <v>1</v>
      </c>
      <c r="M195" s="101" t="s">
        <v>106</v>
      </c>
      <c r="N195" s="101"/>
      <c r="O195" s="102">
        <f t="shared" si="11"/>
        <v>0</v>
      </c>
      <c r="P195" s="102">
        <f t="shared" si="12"/>
        <v>0</v>
      </c>
      <c r="Q195" s="103">
        <f>IF(M195="nio",0,IF(M195&gt;0,VLOOKUP(H195,'2-Productie normen'!A:L,VLOOKUP(M195,'2-Productie normen'!N:O,2,FALSE),FALSE)))</f>
        <v>0</v>
      </c>
      <c r="R195" s="103">
        <f t="shared" si="13"/>
        <v>0</v>
      </c>
      <c r="S195" s="104">
        <f>VLOOKUP(H195,'2-Productie normen'!A:L,10,FALSE)</f>
        <v>0</v>
      </c>
      <c r="T195" s="476"/>
      <c r="V195" s="81">
        <f t="shared" si="14"/>
        <v>0</v>
      </c>
    </row>
    <row r="196" spans="1:22" ht="13.95" customHeight="1">
      <c r="A196" s="86">
        <f t="shared" si="10"/>
        <v>196</v>
      </c>
      <c r="B196" s="99" t="s">
        <v>424</v>
      </c>
      <c r="C196" s="99" t="s">
        <v>425</v>
      </c>
      <c r="D196" s="440">
        <v>2</v>
      </c>
      <c r="E196" s="83" t="s">
        <v>98</v>
      </c>
      <c r="F196" s="442" t="s">
        <v>434</v>
      </c>
      <c r="G196" s="443" t="s">
        <v>407</v>
      </c>
      <c r="H196" s="443" t="s">
        <v>407</v>
      </c>
      <c r="I196" s="100" t="s">
        <v>721</v>
      </c>
      <c r="J196" s="444">
        <v>12</v>
      </c>
      <c r="K196" s="353">
        <v>1</v>
      </c>
      <c r="L196" s="353">
        <v>1</v>
      </c>
      <c r="M196" s="101">
        <v>200</v>
      </c>
      <c r="N196" s="101"/>
      <c r="O196" s="102" t="e">
        <f t="shared" si="11"/>
        <v>#DIV/0!</v>
      </c>
      <c r="P196" s="102">
        <f t="shared" si="12"/>
        <v>0</v>
      </c>
      <c r="Q196" s="103">
        <f>IF(M196="nio",0,IF(M196&gt;0,VLOOKUP(H196,'2-Productie normen'!A:L,VLOOKUP(M196,'2-Productie normen'!N:O,2,FALSE),FALSE)))</f>
        <v>0</v>
      </c>
      <c r="R196" s="103">
        <f t="shared" si="13"/>
        <v>0</v>
      </c>
      <c r="S196" s="104">
        <f>VLOOKUP(H196,'2-Productie normen'!A:L,10,FALSE)</f>
        <v>0</v>
      </c>
      <c r="T196" s="469"/>
      <c r="V196" s="81">
        <f t="shared" si="14"/>
        <v>2400</v>
      </c>
    </row>
    <row r="197" spans="1:22" ht="13.95" customHeight="1">
      <c r="A197" s="86">
        <f t="shared" si="10"/>
        <v>197</v>
      </c>
      <c r="B197" s="99" t="s">
        <v>424</v>
      </c>
      <c r="C197" s="99" t="s">
        <v>425</v>
      </c>
      <c r="D197" s="440">
        <v>2</v>
      </c>
      <c r="E197" s="83" t="s">
        <v>94</v>
      </c>
      <c r="F197" s="442" t="s">
        <v>229</v>
      </c>
      <c r="G197" s="443" t="s">
        <v>410</v>
      </c>
      <c r="H197" s="469" t="s">
        <v>730</v>
      </c>
      <c r="I197" s="100" t="s">
        <v>696</v>
      </c>
      <c r="J197" s="444">
        <v>35.06</v>
      </c>
      <c r="K197" s="353">
        <v>1</v>
      </c>
      <c r="L197" s="353">
        <v>1</v>
      </c>
      <c r="M197" s="101" t="s">
        <v>106</v>
      </c>
      <c r="N197" s="101"/>
      <c r="O197" s="102">
        <f t="shared" si="11"/>
        <v>0</v>
      </c>
      <c r="P197" s="102">
        <f t="shared" si="12"/>
        <v>0</v>
      </c>
      <c r="Q197" s="103">
        <f>IF(M197="nio",0,IF(M197&gt;0,VLOOKUP(H197,'2-Productie normen'!A:L,VLOOKUP(M197,'2-Productie normen'!N:O,2,FALSE),FALSE)))</f>
        <v>0</v>
      </c>
      <c r="R197" s="103">
        <f t="shared" si="13"/>
        <v>0</v>
      </c>
      <c r="S197" s="104">
        <f>VLOOKUP(H197,'2-Productie normen'!A:L,10,FALSE)</f>
        <v>0</v>
      </c>
      <c r="T197" s="469"/>
      <c r="V197" s="81">
        <f t="shared" si="14"/>
        <v>0</v>
      </c>
    </row>
    <row r="198" spans="1:22" ht="13.95" customHeight="1">
      <c r="A198" s="86">
        <f t="shared" si="10"/>
        <v>198</v>
      </c>
      <c r="B198" s="99" t="s">
        <v>424</v>
      </c>
      <c r="C198" s="99" t="s">
        <v>425</v>
      </c>
      <c r="D198" s="440">
        <v>2</v>
      </c>
      <c r="E198" s="83" t="s">
        <v>94</v>
      </c>
      <c r="F198" s="442" t="s">
        <v>230</v>
      </c>
      <c r="G198" s="443" t="s">
        <v>409</v>
      </c>
      <c r="H198" s="100" t="s">
        <v>719</v>
      </c>
      <c r="I198" s="107" t="s">
        <v>723</v>
      </c>
      <c r="J198" s="444">
        <v>102.63</v>
      </c>
      <c r="K198" s="353">
        <v>1</v>
      </c>
      <c r="L198" s="353">
        <v>1</v>
      </c>
      <c r="M198" s="101">
        <v>80</v>
      </c>
      <c r="N198" s="101"/>
      <c r="O198" s="102" t="e">
        <f t="shared" si="11"/>
        <v>#DIV/0!</v>
      </c>
      <c r="P198" s="102">
        <f t="shared" si="12"/>
        <v>0</v>
      </c>
      <c r="Q198" s="103">
        <f>IF(M198="nio",0,IF(M198&gt;0,VLOOKUP(H198,'2-Productie normen'!A:L,VLOOKUP(M198,'2-Productie normen'!N:O,2,FALSE),FALSE)))</f>
        <v>0</v>
      </c>
      <c r="R198" s="103">
        <f t="shared" si="13"/>
        <v>0</v>
      </c>
      <c r="S198" s="104">
        <f>VLOOKUP(H198,'2-Productie normen'!A:L,10,FALSE)</f>
        <v>0</v>
      </c>
      <c r="T198" s="469"/>
      <c r="V198" s="81">
        <f t="shared" si="14"/>
        <v>8210.4</v>
      </c>
    </row>
    <row r="199" spans="1:22" ht="13.95" customHeight="1">
      <c r="A199" s="86">
        <f t="shared" si="10"/>
        <v>199</v>
      </c>
      <c r="B199" s="99" t="s">
        <v>424</v>
      </c>
      <c r="C199" s="99" t="s">
        <v>425</v>
      </c>
      <c r="D199" s="440">
        <v>2</v>
      </c>
      <c r="E199" s="83" t="s">
        <v>94</v>
      </c>
      <c r="F199" s="442" t="s">
        <v>231</v>
      </c>
      <c r="G199" s="443" t="s">
        <v>409</v>
      </c>
      <c r="H199" s="100" t="s">
        <v>719</v>
      </c>
      <c r="I199" s="107" t="s">
        <v>723</v>
      </c>
      <c r="J199" s="444">
        <v>102.63</v>
      </c>
      <c r="K199" s="353">
        <v>1</v>
      </c>
      <c r="L199" s="353">
        <v>1</v>
      </c>
      <c r="M199" s="101">
        <v>80</v>
      </c>
      <c r="N199" s="101"/>
      <c r="O199" s="102" t="e">
        <f t="shared" si="11"/>
        <v>#DIV/0!</v>
      </c>
      <c r="P199" s="102">
        <f t="shared" si="12"/>
        <v>0</v>
      </c>
      <c r="Q199" s="103">
        <f>IF(M199="nio",0,IF(M199&gt;0,VLOOKUP(H199,'2-Productie normen'!A:L,VLOOKUP(M199,'2-Productie normen'!N:O,2,FALSE),FALSE)))</f>
        <v>0</v>
      </c>
      <c r="R199" s="103">
        <f t="shared" si="13"/>
        <v>0</v>
      </c>
      <c r="S199" s="104">
        <f>VLOOKUP(H199,'2-Productie normen'!A:L,10,FALSE)</f>
        <v>0</v>
      </c>
      <c r="T199" s="469"/>
      <c r="V199" s="81">
        <f t="shared" si="14"/>
        <v>8210.4</v>
      </c>
    </row>
    <row r="200" spans="1:22" ht="13.95" customHeight="1">
      <c r="A200" s="86">
        <f t="shared" si="10"/>
        <v>200</v>
      </c>
      <c r="B200" s="99" t="s">
        <v>424</v>
      </c>
      <c r="C200" s="99" t="s">
        <v>425</v>
      </c>
      <c r="D200" s="440">
        <v>2</v>
      </c>
      <c r="E200" s="83" t="s">
        <v>94</v>
      </c>
      <c r="F200" s="442" t="s">
        <v>232</v>
      </c>
      <c r="G200" s="443" t="s">
        <v>409</v>
      </c>
      <c r="H200" s="100" t="s">
        <v>719</v>
      </c>
      <c r="I200" s="107" t="s">
        <v>723</v>
      </c>
      <c r="J200" s="444">
        <v>102.27</v>
      </c>
      <c r="K200" s="353">
        <v>1</v>
      </c>
      <c r="L200" s="353">
        <v>1</v>
      </c>
      <c r="M200" s="101">
        <v>80</v>
      </c>
      <c r="N200" s="101"/>
      <c r="O200" s="102" t="e">
        <f t="shared" si="11"/>
        <v>#DIV/0!</v>
      </c>
      <c r="P200" s="102">
        <f t="shared" si="12"/>
        <v>0</v>
      </c>
      <c r="Q200" s="103">
        <f>IF(M200="nio",0,IF(M200&gt;0,VLOOKUP(H200,'2-Productie normen'!A:L,VLOOKUP(M200,'2-Productie normen'!N:O,2,FALSE),FALSE)))</f>
        <v>0</v>
      </c>
      <c r="R200" s="103">
        <f t="shared" si="13"/>
        <v>0</v>
      </c>
      <c r="S200" s="104">
        <f>VLOOKUP(H200,'2-Productie normen'!A:L,10,FALSE)</f>
        <v>0</v>
      </c>
      <c r="T200" s="478"/>
      <c r="V200" s="81">
        <f t="shared" si="14"/>
        <v>8181.5999999999995</v>
      </c>
    </row>
    <row r="201" spans="1:22" ht="13.95" customHeight="1">
      <c r="A201" s="86">
        <f t="shared" si="10"/>
        <v>201</v>
      </c>
      <c r="B201" s="99" t="s">
        <v>424</v>
      </c>
      <c r="C201" s="99" t="s">
        <v>425</v>
      </c>
      <c r="D201" s="440">
        <v>2</v>
      </c>
      <c r="E201" s="83" t="s">
        <v>94</v>
      </c>
      <c r="F201" s="442" t="s">
        <v>233</v>
      </c>
      <c r="G201" s="443" t="s">
        <v>409</v>
      </c>
      <c r="H201" s="100" t="s">
        <v>719</v>
      </c>
      <c r="I201" s="107" t="s">
        <v>723</v>
      </c>
      <c r="J201" s="444">
        <v>313.18</v>
      </c>
      <c r="K201" s="353">
        <v>1</v>
      </c>
      <c r="L201" s="353">
        <v>1</v>
      </c>
      <c r="M201" s="101">
        <v>80</v>
      </c>
      <c r="N201" s="101"/>
      <c r="O201" s="102" t="e">
        <f t="shared" si="11"/>
        <v>#DIV/0!</v>
      </c>
      <c r="P201" s="102">
        <f t="shared" si="12"/>
        <v>0</v>
      </c>
      <c r="Q201" s="103">
        <f>IF(M201="nio",0,IF(M201&gt;0,VLOOKUP(H201,'2-Productie normen'!A:L,VLOOKUP(M201,'2-Productie normen'!N:O,2,FALSE),FALSE)))</f>
        <v>0</v>
      </c>
      <c r="R201" s="103">
        <f t="shared" si="13"/>
        <v>0</v>
      </c>
      <c r="S201" s="104">
        <f>VLOOKUP(H201,'2-Productie normen'!A:L,10,FALSE)</f>
        <v>0</v>
      </c>
      <c r="T201" s="479"/>
      <c r="V201" s="81">
        <f t="shared" si="14"/>
        <v>25054.400000000001</v>
      </c>
    </row>
    <row r="202" spans="1:22" ht="13.95" customHeight="1">
      <c r="A202" s="86">
        <f t="shared" ref="A202:A265" si="15">A201+1</f>
        <v>202</v>
      </c>
      <c r="B202" s="99" t="s">
        <v>424</v>
      </c>
      <c r="C202" s="99" t="s">
        <v>425</v>
      </c>
      <c r="D202" s="440">
        <v>2</v>
      </c>
      <c r="E202" s="83" t="s">
        <v>94</v>
      </c>
      <c r="F202" s="442" t="s">
        <v>234</v>
      </c>
      <c r="G202" s="443" t="s">
        <v>410</v>
      </c>
      <c r="H202" s="469" t="s">
        <v>730</v>
      </c>
      <c r="I202" s="100" t="s">
        <v>696</v>
      </c>
      <c r="J202" s="444">
        <v>44.92</v>
      </c>
      <c r="K202" s="353">
        <v>1</v>
      </c>
      <c r="L202" s="353">
        <v>1</v>
      </c>
      <c r="M202" s="101" t="s">
        <v>106</v>
      </c>
      <c r="N202" s="101"/>
      <c r="O202" s="102">
        <f t="shared" ref="O202:O265" si="16">IF(M202="nio",0,IF(M202&gt;0,M202*J202/Q202,0))*K202</f>
        <v>0</v>
      </c>
      <c r="P202" s="102">
        <f t="shared" ref="P202:P265" si="17">IF(N202&gt;0,N202*J202/R202,0)*L202</f>
        <v>0</v>
      </c>
      <c r="Q202" s="103">
        <f>IF(M202="nio",0,IF(M202&gt;0,VLOOKUP(H202,'2-Productie normen'!A:L,VLOOKUP(M202,'2-Productie normen'!N:O,2,FALSE),FALSE)))</f>
        <v>0</v>
      </c>
      <c r="R202" s="103">
        <f t="shared" ref="R202:R265" si="18">IF(N202&gt;0,Q202*$R$8,0)</f>
        <v>0</v>
      </c>
      <c r="S202" s="104">
        <f>VLOOKUP(H202,'2-Productie normen'!A:L,10,FALSE)</f>
        <v>0</v>
      </c>
      <c r="T202" s="477"/>
      <c r="V202" s="81">
        <f t="shared" ref="V202:V265" si="19">SUM(M202:N202)*J202</f>
        <v>0</v>
      </c>
    </row>
    <row r="203" spans="1:22" ht="13.95" customHeight="1">
      <c r="A203" s="86">
        <f t="shared" si="15"/>
        <v>203</v>
      </c>
      <c r="B203" s="99" t="s">
        <v>424</v>
      </c>
      <c r="C203" s="99" t="s">
        <v>425</v>
      </c>
      <c r="D203" s="440">
        <v>2</v>
      </c>
      <c r="E203" s="83" t="s">
        <v>94</v>
      </c>
      <c r="F203" s="442" t="s">
        <v>235</v>
      </c>
      <c r="G203" s="443" t="s">
        <v>409</v>
      </c>
      <c r="H203" s="100" t="s">
        <v>719</v>
      </c>
      <c r="I203" s="107" t="s">
        <v>723</v>
      </c>
      <c r="J203" s="444">
        <v>64.67</v>
      </c>
      <c r="K203" s="353">
        <v>1</v>
      </c>
      <c r="L203" s="353">
        <v>1</v>
      </c>
      <c r="M203" s="101">
        <v>80</v>
      </c>
      <c r="N203" s="101"/>
      <c r="O203" s="102" t="e">
        <f t="shared" si="16"/>
        <v>#DIV/0!</v>
      </c>
      <c r="P203" s="102">
        <f t="shared" si="17"/>
        <v>0</v>
      </c>
      <c r="Q203" s="103">
        <f>IF(M203="nio",0,IF(M203&gt;0,VLOOKUP(H203,'2-Productie normen'!A:L,VLOOKUP(M203,'2-Productie normen'!N:O,2,FALSE),FALSE)))</f>
        <v>0</v>
      </c>
      <c r="R203" s="103">
        <f t="shared" si="18"/>
        <v>0</v>
      </c>
      <c r="S203" s="104">
        <f>VLOOKUP(H203,'2-Productie normen'!A:L,10,FALSE)</f>
        <v>0</v>
      </c>
      <c r="T203" s="469"/>
      <c r="V203" s="81">
        <f t="shared" si="19"/>
        <v>5173.6000000000004</v>
      </c>
    </row>
    <row r="204" spans="1:22" ht="13.95" customHeight="1">
      <c r="A204" s="86">
        <f t="shared" si="15"/>
        <v>204</v>
      </c>
      <c r="B204" s="99" t="s">
        <v>424</v>
      </c>
      <c r="C204" s="99" t="s">
        <v>425</v>
      </c>
      <c r="D204" s="440">
        <v>2</v>
      </c>
      <c r="E204" s="83" t="s">
        <v>94</v>
      </c>
      <c r="F204" s="442" t="s">
        <v>235</v>
      </c>
      <c r="G204" s="443" t="s">
        <v>409</v>
      </c>
      <c r="H204" s="100" t="s">
        <v>719</v>
      </c>
      <c r="I204" s="107" t="s">
        <v>723</v>
      </c>
      <c r="J204" s="444">
        <v>65.52</v>
      </c>
      <c r="K204" s="353">
        <v>1</v>
      </c>
      <c r="L204" s="353">
        <v>1</v>
      </c>
      <c r="M204" s="101">
        <v>80</v>
      </c>
      <c r="N204" s="101"/>
      <c r="O204" s="102" t="e">
        <f t="shared" si="16"/>
        <v>#DIV/0!</v>
      </c>
      <c r="P204" s="102">
        <f t="shared" si="17"/>
        <v>0</v>
      </c>
      <c r="Q204" s="103">
        <f>IF(M204="nio",0,IF(M204&gt;0,VLOOKUP(H204,'2-Productie normen'!A:L,VLOOKUP(M204,'2-Productie normen'!N:O,2,FALSE),FALSE)))</f>
        <v>0</v>
      </c>
      <c r="R204" s="103">
        <f t="shared" si="18"/>
        <v>0</v>
      </c>
      <c r="S204" s="104">
        <f>VLOOKUP(H204,'2-Productie normen'!A:L,10,FALSE)</f>
        <v>0</v>
      </c>
      <c r="T204" s="476"/>
      <c r="V204" s="81">
        <f t="shared" si="19"/>
        <v>5241.5999999999995</v>
      </c>
    </row>
    <row r="205" spans="1:22" ht="13.95" customHeight="1">
      <c r="A205" s="86">
        <f t="shared" si="15"/>
        <v>205</v>
      </c>
      <c r="B205" s="99" t="s">
        <v>424</v>
      </c>
      <c r="C205" s="99" t="s">
        <v>425</v>
      </c>
      <c r="D205" s="440">
        <v>2</v>
      </c>
      <c r="E205" s="83" t="s">
        <v>94</v>
      </c>
      <c r="F205" s="442" t="s">
        <v>236</v>
      </c>
      <c r="G205" s="443" t="s">
        <v>409</v>
      </c>
      <c r="H205" s="100" t="s">
        <v>719</v>
      </c>
      <c r="I205" s="107" t="s">
        <v>723</v>
      </c>
      <c r="J205" s="444">
        <v>65.38</v>
      </c>
      <c r="K205" s="353">
        <v>1</v>
      </c>
      <c r="L205" s="353">
        <v>1</v>
      </c>
      <c r="M205" s="101">
        <v>80</v>
      </c>
      <c r="N205" s="101"/>
      <c r="O205" s="102" t="e">
        <f t="shared" si="16"/>
        <v>#DIV/0!</v>
      </c>
      <c r="P205" s="102">
        <f t="shared" si="17"/>
        <v>0</v>
      </c>
      <c r="Q205" s="103">
        <f>IF(M205="nio",0,IF(M205&gt;0,VLOOKUP(H205,'2-Productie normen'!A:L,VLOOKUP(M205,'2-Productie normen'!N:O,2,FALSE),FALSE)))</f>
        <v>0</v>
      </c>
      <c r="R205" s="103">
        <f t="shared" si="18"/>
        <v>0</v>
      </c>
      <c r="S205" s="104">
        <f>VLOOKUP(H205,'2-Productie normen'!A:L,10,FALSE)</f>
        <v>0</v>
      </c>
      <c r="T205" s="476"/>
      <c r="V205" s="81">
        <f t="shared" si="19"/>
        <v>5230.3999999999996</v>
      </c>
    </row>
    <row r="206" spans="1:22" ht="13.95" customHeight="1">
      <c r="A206" s="86">
        <f t="shared" si="15"/>
        <v>206</v>
      </c>
      <c r="B206" s="99" t="s">
        <v>424</v>
      </c>
      <c r="C206" s="99" t="s">
        <v>425</v>
      </c>
      <c r="D206" s="440">
        <v>2</v>
      </c>
      <c r="E206" s="83" t="s">
        <v>94</v>
      </c>
      <c r="F206" s="442" t="s">
        <v>237</v>
      </c>
      <c r="G206" s="443" t="s">
        <v>407</v>
      </c>
      <c r="H206" s="443" t="s">
        <v>407</v>
      </c>
      <c r="I206" s="100" t="s">
        <v>723</v>
      </c>
      <c r="J206" s="444">
        <v>144.94999999999999</v>
      </c>
      <c r="K206" s="353">
        <v>1</v>
      </c>
      <c r="L206" s="353">
        <v>1</v>
      </c>
      <c r="M206" s="101">
        <v>200</v>
      </c>
      <c r="N206" s="101"/>
      <c r="O206" s="102" t="e">
        <f t="shared" si="16"/>
        <v>#DIV/0!</v>
      </c>
      <c r="P206" s="102">
        <f t="shared" si="17"/>
        <v>0</v>
      </c>
      <c r="Q206" s="103">
        <f>IF(M206="nio",0,IF(M206&gt;0,VLOOKUP(H206,'2-Productie normen'!A:L,VLOOKUP(M206,'2-Productie normen'!N:O,2,FALSE),FALSE)))</f>
        <v>0</v>
      </c>
      <c r="R206" s="103">
        <f t="shared" si="18"/>
        <v>0</v>
      </c>
      <c r="S206" s="104">
        <f>VLOOKUP(H206,'2-Productie normen'!A:L,10,FALSE)</f>
        <v>0</v>
      </c>
      <c r="T206" s="476"/>
      <c r="V206" s="81">
        <f t="shared" si="19"/>
        <v>28989.999999999996</v>
      </c>
    </row>
    <row r="207" spans="1:22" ht="13.95" customHeight="1">
      <c r="A207" s="86">
        <f t="shared" si="15"/>
        <v>207</v>
      </c>
      <c r="B207" s="99" t="s">
        <v>424</v>
      </c>
      <c r="C207" s="99" t="s">
        <v>425</v>
      </c>
      <c r="D207" s="440">
        <v>2</v>
      </c>
      <c r="E207" s="83" t="s">
        <v>94</v>
      </c>
      <c r="F207" s="442" t="s">
        <v>238</v>
      </c>
      <c r="G207" s="443" t="s">
        <v>409</v>
      </c>
      <c r="H207" s="100" t="s">
        <v>719</v>
      </c>
      <c r="I207" s="107" t="s">
        <v>723</v>
      </c>
      <c r="J207" s="444">
        <v>151.55000000000001</v>
      </c>
      <c r="K207" s="353">
        <v>1</v>
      </c>
      <c r="L207" s="353">
        <v>1</v>
      </c>
      <c r="M207" s="101">
        <v>80</v>
      </c>
      <c r="N207" s="101"/>
      <c r="O207" s="102" t="e">
        <f t="shared" si="16"/>
        <v>#DIV/0!</v>
      </c>
      <c r="P207" s="102">
        <f t="shared" si="17"/>
        <v>0</v>
      </c>
      <c r="Q207" s="103">
        <f>IF(M207="nio",0,IF(M207&gt;0,VLOOKUP(H207,'2-Productie normen'!A:L,VLOOKUP(M207,'2-Productie normen'!N:O,2,FALSE),FALSE)))</f>
        <v>0</v>
      </c>
      <c r="R207" s="103">
        <f t="shared" si="18"/>
        <v>0</v>
      </c>
      <c r="S207" s="104">
        <f>VLOOKUP(H207,'2-Productie normen'!A:L,10,FALSE)</f>
        <v>0</v>
      </c>
      <c r="T207" s="469"/>
      <c r="V207" s="81">
        <f t="shared" si="19"/>
        <v>12124</v>
      </c>
    </row>
    <row r="208" spans="1:22" ht="13.95" customHeight="1">
      <c r="A208" s="86">
        <f t="shared" si="15"/>
        <v>208</v>
      </c>
      <c r="B208" s="99" t="s">
        <v>424</v>
      </c>
      <c r="C208" s="99" t="s">
        <v>425</v>
      </c>
      <c r="D208" s="440">
        <v>2</v>
      </c>
      <c r="E208" s="83" t="s">
        <v>94</v>
      </c>
      <c r="F208" s="442" t="s">
        <v>239</v>
      </c>
      <c r="G208" s="443" t="s">
        <v>407</v>
      </c>
      <c r="H208" s="443" t="s">
        <v>407</v>
      </c>
      <c r="I208" s="100" t="s">
        <v>723</v>
      </c>
      <c r="J208" s="444">
        <v>40.869999999999997</v>
      </c>
      <c r="K208" s="353">
        <v>1</v>
      </c>
      <c r="L208" s="353">
        <v>1</v>
      </c>
      <c r="M208" s="101">
        <v>200</v>
      </c>
      <c r="N208" s="101"/>
      <c r="O208" s="102" t="e">
        <f t="shared" si="16"/>
        <v>#DIV/0!</v>
      </c>
      <c r="P208" s="102">
        <f t="shared" si="17"/>
        <v>0</v>
      </c>
      <c r="Q208" s="103">
        <f>IF(M208="nio",0,IF(M208&gt;0,VLOOKUP(H208,'2-Productie normen'!A:L,VLOOKUP(M208,'2-Productie normen'!N:O,2,FALSE),FALSE)))</f>
        <v>0</v>
      </c>
      <c r="R208" s="103">
        <f t="shared" si="18"/>
        <v>0</v>
      </c>
      <c r="S208" s="104">
        <f>VLOOKUP(H208,'2-Productie normen'!A:L,10,FALSE)</f>
        <v>0</v>
      </c>
      <c r="T208" s="469"/>
      <c r="V208" s="81">
        <f t="shared" si="19"/>
        <v>8173.9999999999991</v>
      </c>
    </row>
    <row r="209" spans="1:22" ht="13.95" customHeight="1">
      <c r="A209" s="86">
        <f t="shared" si="15"/>
        <v>209</v>
      </c>
      <c r="B209" s="99" t="s">
        <v>424</v>
      </c>
      <c r="C209" s="99" t="s">
        <v>425</v>
      </c>
      <c r="D209" s="440">
        <v>2</v>
      </c>
      <c r="E209" s="83" t="s">
        <v>94</v>
      </c>
      <c r="F209" s="442" t="s">
        <v>240</v>
      </c>
      <c r="G209" s="443" t="s">
        <v>410</v>
      </c>
      <c r="H209" s="469" t="s">
        <v>730</v>
      </c>
      <c r="I209" s="100" t="s">
        <v>696</v>
      </c>
      <c r="J209" s="444">
        <v>51.92</v>
      </c>
      <c r="K209" s="353">
        <v>1</v>
      </c>
      <c r="L209" s="353">
        <v>1</v>
      </c>
      <c r="M209" s="101" t="s">
        <v>106</v>
      </c>
      <c r="N209" s="101"/>
      <c r="O209" s="102">
        <f t="shared" si="16"/>
        <v>0</v>
      </c>
      <c r="P209" s="102">
        <f t="shared" si="17"/>
        <v>0</v>
      </c>
      <c r="Q209" s="103">
        <f>IF(M209="nio",0,IF(M209&gt;0,VLOOKUP(H209,'2-Productie normen'!A:L,VLOOKUP(M209,'2-Productie normen'!N:O,2,FALSE),FALSE)))</f>
        <v>0</v>
      </c>
      <c r="R209" s="103">
        <f t="shared" si="18"/>
        <v>0</v>
      </c>
      <c r="S209" s="104">
        <f>VLOOKUP(H209,'2-Productie normen'!A:L,10,FALSE)</f>
        <v>0</v>
      </c>
      <c r="T209" s="469"/>
      <c r="V209" s="81">
        <f t="shared" si="19"/>
        <v>0</v>
      </c>
    </row>
    <row r="210" spans="1:22" ht="13.95" customHeight="1">
      <c r="A210" s="86">
        <f t="shared" si="15"/>
        <v>210</v>
      </c>
      <c r="B210" s="99" t="s">
        <v>424</v>
      </c>
      <c r="C210" s="99" t="s">
        <v>425</v>
      </c>
      <c r="D210" s="440">
        <v>2</v>
      </c>
      <c r="E210" s="83" t="s">
        <v>94</v>
      </c>
      <c r="F210" s="442" t="s">
        <v>242</v>
      </c>
      <c r="G210" s="443" t="s">
        <v>442</v>
      </c>
      <c r="H210" s="361" t="s">
        <v>182</v>
      </c>
      <c r="I210" s="100" t="s">
        <v>726</v>
      </c>
      <c r="J210" s="444">
        <v>304.2</v>
      </c>
      <c r="K210" s="353">
        <v>1</v>
      </c>
      <c r="L210" s="353">
        <v>1</v>
      </c>
      <c r="M210" s="101">
        <v>200</v>
      </c>
      <c r="N210" s="101"/>
      <c r="O210" s="102" t="e">
        <f t="shared" si="16"/>
        <v>#DIV/0!</v>
      </c>
      <c r="P210" s="102">
        <f t="shared" si="17"/>
        <v>0</v>
      </c>
      <c r="Q210" s="103">
        <f>IF(M210="nio",0,IF(M210&gt;0,VLOOKUP(H210,'2-Productie normen'!A:L,VLOOKUP(M210,'2-Productie normen'!N:O,2,FALSE),FALSE)))</f>
        <v>0</v>
      </c>
      <c r="R210" s="103">
        <f t="shared" si="18"/>
        <v>0</v>
      </c>
      <c r="S210" s="104">
        <f>VLOOKUP(H210,'2-Productie normen'!A:L,10,FALSE)</f>
        <v>0</v>
      </c>
      <c r="T210" s="469"/>
      <c r="V210" s="81">
        <f t="shared" si="19"/>
        <v>60840</v>
      </c>
    </row>
    <row r="211" spans="1:22" ht="13.95" customHeight="1">
      <c r="A211" s="86">
        <f t="shared" si="15"/>
        <v>211</v>
      </c>
      <c r="B211" s="99" t="s">
        <v>424</v>
      </c>
      <c r="C211" s="99" t="s">
        <v>425</v>
      </c>
      <c r="D211" s="440">
        <v>2</v>
      </c>
      <c r="E211" s="83" t="s">
        <v>94</v>
      </c>
      <c r="F211" s="442" t="s">
        <v>243</v>
      </c>
      <c r="G211" s="443" t="s">
        <v>442</v>
      </c>
      <c r="H211" s="361" t="s">
        <v>182</v>
      </c>
      <c r="I211" s="100" t="s">
        <v>726</v>
      </c>
      <c r="J211" s="444">
        <v>312.3</v>
      </c>
      <c r="K211" s="353">
        <v>1</v>
      </c>
      <c r="L211" s="353">
        <v>1</v>
      </c>
      <c r="M211" s="101">
        <v>200</v>
      </c>
      <c r="N211" s="101"/>
      <c r="O211" s="102" t="e">
        <f t="shared" si="16"/>
        <v>#DIV/0!</v>
      </c>
      <c r="P211" s="102">
        <f t="shared" si="17"/>
        <v>0</v>
      </c>
      <c r="Q211" s="103">
        <f>IF(M211="nio",0,IF(M211&gt;0,VLOOKUP(H211,'2-Productie normen'!A:L,VLOOKUP(M211,'2-Productie normen'!N:O,2,FALSE),FALSE)))</f>
        <v>0</v>
      </c>
      <c r="R211" s="103">
        <f t="shared" si="18"/>
        <v>0</v>
      </c>
      <c r="S211" s="104">
        <f>VLOOKUP(H211,'2-Productie normen'!A:L,10,FALSE)</f>
        <v>0</v>
      </c>
      <c r="T211" s="476"/>
      <c r="V211" s="81">
        <f t="shared" si="19"/>
        <v>62460</v>
      </c>
    </row>
    <row r="212" spans="1:22" ht="13.95" customHeight="1">
      <c r="A212" s="86">
        <f t="shared" si="15"/>
        <v>212</v>
      </c>
      <c r="B212" s="99" t="s">
        <v>424</v>
      </c>
      <c r="C212" s="99" t="s">
        <v>425</v>
      </c>
      <c r="D212" s="440">
        <v>2</v>
      </c>
      <c r="E212" s="83" t="s">
        <v>94</v>
      </c>
      <c r="F212" s="442" t="s">
        <v>244</v>
      </c>
      <c r="G212" s="443" t="s">
        <v>442</v>
      </c>
      <c r="H212" s="361" t="s">
        <v>182</v>
      </c>
      <c r="I212" s="100" t="s">
        <v>726</v>
      </c>
      <c r="J212" s="444">
        <v>307.2</v>
      </c>
      <c r="K212" s="353">
        <v>1</v>
      </c>
      <c r="L212" s="353">
        <v>1</v>
      </c>
      <c r="M212" s="101">
        <v>200</v>
      </c>
      <c r="N212" s="101"/>
      <c r="O212" s="102" t="e">
        <f t="shared" si="16"/>
        <v>#DIV/0!</v>
      </c>
      <c r="P212" s="102">
        <f t="shared" si="17"/>
        <v>0</v>
      </c>
      <c r="Q212" s="103">
        <f>IF(M212="nio",0,IF(M212&gt;0,VLOOKUP(H212,'2-Productie normen'!A:L,VLOOKUP(M212,'2-Productie normen'!N:O,2,FALSE),FALSE)))</f>
        <v>0</v>
      </c>
      <c r="R212" s="103">
        <f t="shared" si="18"/>
        <v>0</v>
      </c>
      <c r="S212" s="104">
        <f>VLOOKUP(H212,'2-Productie normen'!A:L,10,FALSE)</f>
        <v>0</v>
      </c>
      <c r="T212" s="476"/>
      <c r="V212" s="81">
        <f t="shared" si="19"/>
        <v>61440</v>
      </c>
    </row>
    <row r="213" spans="1:22" ht="13.95" customHeight="1">
      <c r="A213" s="86">
        <f t="shared" si="15"/>
        <v>213</v>
      </c>
      <c r="B213" s="99" t="s">
        <v>424</v>
      </c>
      <c r="C213" s="99" t="s">
        <v>425</v>
      </c>
      <c r="D213" s="440">
        <v>2</v>
      </c>
      <c r="E213" s="83" t="s">
        <v>94</v>
      </c>
      <c r="F213" s="442" t="s">
        <v>245</v>
      </c>
      <c r="G213" s="448" t="s">
        <v>724</v>
      </c>
      <c r="H213" s="443" t="s">
        <v>407</v>
      </c>
      <c r="I213" s="100" t="s">
        <v>695</v>
      </c>
      <c r="J213" s="444">
        <v>88.921000000000006</v>
      </c>
      <c r="K213" s="353">
        <v>1</v>
      </c>
      <c r="L213" s="353">
        <v>1</v>
      </c>
      <c r="M213" s="101">
        <v>200</v>
      </c>
      <c r="N213" s="101"/>
      <c r="O213" s="102" t="e">
        <f t="shared" si="16"/>
        <v>#DIV/0!</v>
      </c>
      <c r="P213" s="102">
        <f t="shared" si="17"/>
        <v>0</v>
      </c>
      <c r="Q213" s="103">
        <f>IF(M213="nio",0,IF(M213&gt;0,VLOOKUP(H213,'2-Productie normen'!A:L,VLOOKUP(M213,'2-Productie normen'!N:O,2,FALSE),FALSE)))</f>
        <v>0</v>
      </c>
      <c r="R213" s="103">
        <f t="shared" si="18"/>
        <v>0</v>
      </c>
      <c r="S213" s="104">
        <f>VLOOKUP(H213,'2-Productie normen'!A:L,10,FALSE)</f>
        <v>0</v>
      </c>
      <c r="T213" s="476"/>
      <c r="V213" s="81">
        <f t="shared" si="19"/>
        <v>17784.2</v>
      </c>
    </row>
    <row r="214" spans="1:22" ht="13.95" customHeight="1">
      <c r="A214" s="86">
        <f t="shared" si="15"/>
        <v>214</v>
      </c>
      <c r="B214" s="99" t="s">
        <v>424</v>
      </c>
      <c r="C214" s="99" t="s">
        <v>425</v>
      </c>
      <c r="D214" s="440">
        <v>2</v>
      </c>
      <c r="E214" s="83" t="s">
        <v>94</v>
      </c>
      <c r="F214" s="442" t="s">
        <v>246</v>
      </c>
      <c r="G214" s="443" t="s">
        <v>413</v>
      </c>
      <c r="H214" s="361" t="s">
        <v>16</v>
      </c>
      <c r="I214" s="100" t="s">
        <v>723</v>
      </c>
      <c r="J214" s="444">
        <v>22.72</v>
      </c>
      <c r="K214" s="353">
        <v>1</v>
      </c>
      <c r="L214" s="353">
        <v>1</v>
      </c>
      <c r="M214" s="101">
        <v>200</v>
      </c>
      <c r="N214" s="101"/>
      <c r="O214" s="102" t="e">
        <f t="shared" si="16"/>
        <v>#DIV/0!</v>
      </c>
      <c r="P214" s="102">
        <f t="shared" si="17"/>
        <v>0</v>
      </c>
      <c r="Q214" s="103">
        <f>IF(M214="nio",0,IF(M214&gt;0,VLOOKUP(H214,'2-Productie normen'!A:L,VLOOKUP(M214,'2-Productie normen'!N:O,2,FALSE),FALSE)))</f>
        <v>0</v>
      </c>
      <c r="R214" s="103">
        <f t="shared" si="18"/>
        <v>0</v>
      </c>
      <c r="S214" s="104">
        <f>VLOOKUP(H214,'2-Productie normen'!A:L,10,FALSE)</f>
        <v>0</v>
      </c>
      <c r="T214" s="469"/>
      <c r="V214" s="81">
        <f t="shared" si="19"/>
        <v>4544</v>
      </c>
    </row>
    <row r="215" spans="1:22" ht="13.95" customHeight="1">
      <c r="A215" s="86">
        <f t="shared" si="15"/>
        <v>215</v>
      </c>
      <c r="B215" s="99" t="s">
        <v>424</v>
      </c>
      <c r="C215" s="99" t="s">
        <v>425</v>
      </c>
      <c r="D215" s="440">
        <v>2</v>
      </c>
      <c r="E215" s="83" t="s">
        <v>94</v>
      </c>
      <c r="F215" s="442" t="s">
        <v>247</v>
      </c>
      <c r="G215" s="443" t="s">
        <v>413</v>
      </c>
      <c r="H215" s="361" t="s">
        <v>16</v>
      </c>
      <c r="I215" s="100" t="s">
        <v>723</v>
      </c>
      <c r="J215" s="444">
        <v>28.9</v>
      </c>
      <c r="K215" s="353">
        <v>1</v>
      </c>
      <c r="L215" s="353">
        <v>1</v>
      </c>
      <c r="M215" s="101">
        <v>200</v>
      </c>
      <c r="N215" s="101"/>
      <c r="O215" s="102" t="e">
        <f t="shared" si="16"/>
        <v>#DIV/0!</v>
      </c>
      <c r="P215" s="102">
        <f t="shared" si="17"/>
        <v>0</v>
      </c>
      <c r="Q215" s="103">
        <f>IF(M215="nio",0,IF(M215&gt;0,VLOOKUP(H215,'2-Productie normen'!A:L,VLOOKUP(M215,'2-Productie normen'!N:O,2,FALSE),FALSE)))</f>
        <v>0</v>
      </c>
      <c r="R215" s="103">
        <f t="shared" si="18"/>
        <v>0</v>
      </c>
      <c r="S215" s="104">
        <f>VLOOKUP(H215,'2-Productie normen'!A:L,10,FALSE)</f>
        <v>0</v>
      </c>
      <c r="T215" s="469"/>
      <c r="V215" s="81">
        <f t="shared" si="19"/>
        <v>5780</v>
      </c>
    </row>
    <row r="216" spans="1:22" ht="13.95" customHeight="1">
      <c r="A216" s="86">
        <f t="shared" si="15"/>
        <v>216</v>
      </c>
      <c r="B216" s="99" t="s">
        <v>424</v>
      </c>
      <c r="C216" s="99" t="s">
        <v>425</v>
      </c>
      <c r="D216" s="440">
        <v>2</v>
      </c>
      <c r="E216" s="83" t="s">
        <v>94</v>
      </c>
      <c r="F216" s="442" t="s">
        <v>248</v>
      </c>
      <c r="G216" s="443" t="s">
        <v>410</v>
      </c>
      <c r="H216" s="469" t="s">
        <v>730</v>
      </c>
      <c r="I216" s="100" t="s">
        <v>696</v>
      </c>
      <c r="J216" s="444">
        <v>60</v>
      </c>
      <c r="K216" s="353">
        <v>1</v>
      </c>
      <c r="L216" s="353">
        <v>1</v>
      </c>
      <c r="M216" s="101" t="s">
        <v>106</v>
      </c>
      <c r="N216" s="101"/>
      <c r="O216" s="102">
        <f t="shared" si="16"/>
        <v>0</v>
      </c>
      <c r="P216" s="102">
        <f t="shared" si="17"/>
        <v>0</v>
      </c>
      <c r="Q216" s="103">
        <f>IF(M216="nio",0,IF(M216&gt;0,VLOOKUP(H216,'2-Productie normen'!A:L,VLOOKUP(M216,'2-Productie normen'!N:O,2,FALSE),FALSE)))</f>
        <v>0</v>
      </c>
      <c r="R216" s="103">
        <f t="shared" si="18"/>
        <v>0</v>
      </c>
      <c r="S216" s="104">
        <f>VLOOKUP(H216,'2-Productie normen'!A:L,10,FALSE)</f>
        <v>0</v>
      </c>
      <c r="T216" s="469"/>
      <c r="V216" s="81">
        <f t="shared" si="19"/>
        <v>0</v>
      </c>
    </row>
    <row r="217" spans="1:22" ht="13.95" customHeight="1">
      <c r="A217" s="86">
        <f t="shared" si="15"/>
        <v>217</v>
      </c>
      <c r="B217" s="99" t="s">
        <v>424</v>
      </c>
      <c r="C217" s="99" t="s">
        <v>425</v>
      </c>
      <c r="D217" s="440">
        <v>2</v>
      </c>
      <c r="E217" s="83" t="s">
        <v>94</v>
      </c>
      <c r="F217" s="442" t="s">
        <v>249</v>
      </c>
      <c r="G217" s="443" t="s">
        <v>443</v>
      </c>
      <c r="H217" s="100" t="s">
        <v>407</v>
      </c>
      <c r="I217" s="100" t="s">
        <v>723</v>
      </c>
      <c r="J217" s="444">
        <v>600.76</v>
      </c>
      <c r="K217" s="353">
        <v>1</v>
      </c>
      <c r="L217" s="353">
        <v>1</v>
      </c>
      <c r="M217" s="101">
        <v>200</v>
      </c>
      <c r="N217" s="101"/>
      <c r="O217" s="102" t="e">
        <f t="shared" si="16"/>
        <v>#DIV/0!</v>
      </c>
      <c r="P217" s="102">
        <f t="shared" si="17"/>
        <v>0</v>
      </c>
      <c r="Q217" s="103">
        <f>IF(M217="nio",0,IF(M217&gt;0,VLOOKUP(H217,'2-Productie normen'!A:L,VLOOKUP(M217,'2-Productie normen'!N:O,2,FALSE),FALSE)))</f>
        <v>0</v>
      </c>
      <c r="R217" s="103">
        <f t="shared" si="18"/>
        <v>0</v>
      </c>
      <c r="S217" s="104">
        <f>VLOOKUP(H217,'2-Productie normen'!A:L,10,FALSE)</f>
        <v>0</v>
      </c>
      <c r="T217" s="469"/>
      <c r="V217" s="81">
        <f t="shared" si="19"/>
        <v>120152</v>
      </c>
    </row>
    <row r="218" spans="1:22" ht="13.95" customHeight="1">
      <c r="A218" s="86">
        <f t="shared" si="15"/>
        <v>218</v>
      </c>
      <c r="B218" s="99" t="s">
        <v>424</v>
      </c>
      <c r="C218" s="99" t="s">
        <v>425</v>
      </c>
      <c r="D218" s="440">
        <v>2</v>
      </c>
      <c r="E218" s="83" t="s">
        <v>94</v>
      </c>
      <c r="F218" s="442" t="s">
        <v>250</v>
      </c>
      <c r="G218" s="443" t="s">
        <v>409</v>
      </c>
      <c r="H218" s="100" t="s">
        <v>719</v>
      </c>
      <c r="I218" s="107" t="s">
        <v>723</v>
      </c>
      <c r="J218" s="444">
        <v>58.16</v>
      </c>
      <c r="K218" s="353">
        <v>1</v>
      </c>
      <c r="L218" s="353">
        <v>1</v>
      </c>
      <c r="M218" s="101">
        <v>80</v>
      </c>
      <c r="N218" s="101"/>
      <c r="O218" s="102" t="e">
        <f t="shared" si="16"/>
        <v>#DIV/0!</v>
      </c>
      <c r="P218" s="102">
        <f t="shared" si="17"/>
        <v>0</v>
      </c>
      <c r="Q218" s="103">
        <f>IF(M218="nio",0,IF(M218&gt;0,VLOOKUP(H218,'2-Productie normen'!A:L,VLOOKUP(M218,'2-Productie normen'!N:O,2,FALSE),FALSE)))</f>
        <v>0</v>
      </c>
      <c r="R218" s="103">
        <f t="shared" si="18"/>
        <v>0</v>
      </c>
      <c r="S218" s="104">
        <f>VLOOKUP(H218,'2-Productie normen'!A:L,10,FALSE)</f>
        <v>0</v>
      </c>
      <c r="T218" s="478"/>
      <c r="V218" s="81">
        <f t="shared" si="19"/>
        <v>4652.7999999999993</v>
      </c>
    </row>
    <row r="219" spans="1:22" ht="13.95" customHeight="1">
      <c r="A219" s="86">
        <f t="shared" si="15"/>
        <v>219</v>
      </c>
      <c r="B219" s="99" t="s">
        <v>424</v>
      </c>
      <c r="C219" s="99" t="s">
        <v>425</v>
      </c>
      <c r="D219" s="440">
        <v>2</v>
      </c>
      <c r="E219" s="83" t="s">
        <v>94</v>
      </c>
      <c r="F219" s="442" t="s">
        <v>251</v>
      </c>
      <c r="G219" s="443" t="s">
        <v>409</v>
      </c>
      <c r="H219" s="100" t="s">
        <v>719</v>
      </c>
      <c r="I219" s="107" t="s">
        <v>723</v>
      </c>
      <c r="J219" s="444">
        <v>55.56</v>
      </c>
      <c r="K219" s="353">
        <v>1</v>
      </c>
      <c r="L219" s="353">
        <v>1</v>
      </c>
      <c r="M219" s="101">
        <v>80</v>
      </c>
      <c r="N219" s="101"/>
      <c r="O219" s="102" t="e">
        <f t="shared" si="16"/>
        <v>#DIV/0!</v>
      </c>
      <c r="P219" s="102">
        <f t="shared" si="17"/>
        <v>0</v>
      </c>
      <c r="Q219" s="103">
        <f>IF(M219="nio",0,IF(M219&gt;0,VLOOKUP(H219,'2-Productie normen'!A:L,VLOOKUP(M219,'2-Productie normen'!N:O,2,FALSE),FALSE)))</f>
        <v>0</v>
      </c>
      <c r="R219" s="103">
        <f t="shared" si="18"/>
        <v>0</v>
      </c>
      <c r="S219" s="104">
        <f>VLOOKUP(H219,'2-Productie normen'!A:L,10,FALSE)</f>
        <v>0</v>
      </c>
      <c r="T219" s="479"/>
      <c r="V219" s="81">
        <f t="shared" si="19"/>
        <v>4444.8</v>
      </c>
    </row>
    <row r="220" spans="1:22" ht="13.95" customHeight="1">
      <c r="A220" s="86">
        <f t="shared" si="15"/>
        <v>220</v>
      </c>
      <c r="B220" s="99" t="s">
        <v>424</v>
      </c>
      <c r="C220" s="99" t="s">
        <v>425</v>
      </c>
      <c r="D220" s="440">
        <v>2</v>
      </c>
      <c r="E220" s="83" t="s">
        <v>94</v>
      </c>
      <c r="F220" s="442" t="s">
        <v>252</v>
      </c>
      <c r="G220" s="443" t="s">
        <v>409</v>
      </c>
      <c r="H220" s="100" t="s">
        <v>719</v>
      </c>
      <c r="I220" s="107" t="s">
        <v>723</v>
      </c>
      <c r="J220" s="444">
        <v>74.81</v>
      </c>
      <c r="K220" s="353">
        <v>1</v>
      </c>
      <c r="L220" s="353">
        <v>1</v>
      </c>
      <c r="M220" s="101">
        <v>80</v>
      </c>
      <c r="N220" s="101"/>
      <c r="O220" s="102" t="e">
        <f t="shared" si="16"/>
        <v>#DIV/0!</v>
      </c>
      <c r="P220" s="102">
        <f t="shared" si="17"/>
        <v>0</v>
      </c>
      <c r="Q220" s="103">
        <f>IF(M220="nio",0,IF(M220&gt;0,VLOOKUP(H220,'2-Productie normen'!A:L,VLOOKUP(M220,'2-Productie normen'!N:O,2,FALSE),FALSE)))</f>
        <v>0</v>
      </c>
      <c r="R220" s="103">
        <f t="shared" si="18"/>
        <v>0</v>
      </c>
      <c r="S220" s="104">
        <f>VLOOKUP(H220,'2-Productie normen'!A:L,10,FALSE)</f>
        <v>0</v>
      </c>
      <c r="T220" s="477"/>
      <c r="V220" s="81">
        <f t="shared" si="19"/>
        <v>5984.8</v>
      </c>
    </row>
    <row r="221" spans="1:22" ht="13.95" customHeight="1">
      <c r="A221" s="86">
        <f t="shared" si="15"/>
        <v>221</v>
      </c>
      <c r="B221" s="99" t="s">
        <v>424</v>
      </c>
      <c r="C221" s="99" t="s">
        <v>425</v>
      </c>
      <c r="D221" s="440">
        <v>2</v>
      </c>
      <c r="E221" s="83" t="s">
        <v>94</v>
      </c>
      <c r="F221" s="442" t="s">
        <v>253</v>
      </c>
      <c r="G221" s="443" t="s">
        <v>409</v>
      </c>
      <c r="H221" s="100" t="s">
        <v>719</v>
      </c>
      <c r="I221" s="107" t="s">
        <v>723</v>
      </c>
      <c r="J221" s="444">
        <v>74.739999999999995</v>
      </c>
      <c r="K221" s="353">
        <v>1</v>
      </c>
      <c r="L221" s="353">
        <v>1</v>
      </c>
      <c r="M221" s="101">
        <v>80</v>
      </c>
      <c r="N221" s="101"/>
      <c r="O221" s="102" t="e">
        <f t="shared" si="16"/>
        <v>#DIV/0!</v>
      </c>
      <c r="P221" s="102">
        <f t="shared" si="17"/>
        <v>0</v>
      </c>
      <c r="Q221" s="103">
        <f>IF(M221="nio",0,IF(M221&gt;0,VLOOKUP(H221,'2-Productie normen'!A:L,VLOOKUP(M221,'2-Productie normen'!N:O,2,FALSE),FALSE)))</f>
        <v>0</v>
      </c>
      <c r="R221" s="103">
        <f t="shared" si="18"/>
        <v>0</v>
      </c>
      <c r="S221" s="104">
        <f>VLOOKUP(H221,'2-Productie normen'!A:L,10,FALSE)</f>
        <v>0</v>
      </c>
      <c r="T221" s="469"/>
      <c r="V221" s="81">
        <f t="shared" si="19"/>
        <v>5979.2</v>
      </c>
    </row>
    <row r="222" spans="1:22" ht="13.95" customHeight="1">
      <c r="A222" s="86">
        <f t="shared" si="15"/>
        <v>222</v>
      </c>
      <c r="B222" s="99" t="s">
        <v>424</v>
      </c>
      <c r="C222" s="99" t="s">
        <v>425</v>
      </c>
      <c r="D222" s="440">
        <v>2</v>
      </c>
      <c r="E222" s="83" t="s">
        <v>94</v>
      </c>
      <c r="F222" s="442" t="s">
        <v>435</v>
      </c>
      <c r="G222" s="443" t="s">
        <v>407</v>
      </c>
      <c r="H222" s="443" t="s">
        <v>407</v>
      </c>
      <c r="I222" s="100" t="s">
        <v>723</v>
      </c>
      <c r="J222" s="444">
        <v>34.6</v>
      </c>
      <c r="K222" s="353">
        <v>1</v>
      </c>
      <c r="L222" s="353">
        <v>1</v>
      </c>
      <c r="M222" s="101">
        <v>200</v>
      </c>
      <c r="N222" s="101"/>
      <c r="O222" s="102" t="e">
        <f t="shared" si="16"/>
        <v>#DIV/0!</v>
      </c>
      <c r="P222" s="102">
        <f t="shared" si="17"/>
        <v>0</v>
      </c>
      <c r="Q222" s="103">
        <f>IF(M222="nio",0,IF(M222&gt;0,VLOOKUP(H222,'2-Productie normen'!A:L,VLOOKUP(M222,'2-Productie normen'!N:O,2,FALSE),FALSE)))</f>
        <v>0</v>
      </c>
      <c r="R222" s="103">
        <f t="shared" si="18"/>
        <v>0</v>
      </c>
      <c r="S222" s="104">
        <f>VLOOKUP(H222,'2-Productie normen'!A:L,10,FALSE)</f>
        <v>0</v>
      </c>
      <c r="T222" s="469"/>
      <c r="V222" s="81">
        <f t="shared" si="19"/>
        <v>6920</v>
      </c>
    </row>
    <row r="223" spans="1:22" ht="13.95" customHeight="1">
      <c r="A223" s="86">
        <f t="shared" si="15"/>
        <v>223</v>
      </c>
      <c r="B223" s="99" t="s">
        <v>424</v>
      </c>
      <c r="C223" s="99" t="s">
        <v>425</v>
      </c>
      <c r="D223" s="440">
        <v>2</v>
      </c>
      <c r="E223" s="83" t="s">
        <v>94</v>
      </c>
      <c r="F223" s="442" t="s">
        <v>256</v>
      </c>
      <c r="G223" s="443" t="s">
        <v>409</v>
      </c>
      <c r="H223" s="100" t="s">
        <v>719</v>
      </c>
      <c r="I223" s="107" t="s">
        <v>723</v>
      </c>
      <c r="J223" s="444">
        <v>55.548000000000002</v>
      </c>
      <c r="K223" s="353">
        <v>1</v>
      </c>
      <c r="L223" s="353">
        <v>1</v>
      </c>
      <c r="M223" s="101">
        <v>80</v>
      </c>
      <c r="N223" s="101"/>
      <c r="O223" s="102" t="e">
        <f t="shared" si="16"/>
        <v>#DIV/0!</v>
      </c>
      <c r="P223" s="102">
        <f t="shared" si="17"/>
        <v>0</v>
      </c>
      <c r="Q223" s="103">
        <f>IF(M223="nio",0,IF(M223&gt;0,VLOOKUP(H223,'2-Productie normen'!A:L,VLOOKUP(M223,'2-Productie normen'!N:O,2,FALSE),FALSE)))</f>
        <v>0</v>
      </c>
      <c r="R223" s="103">
        <f t="shared" si="18"/>
        <v>0</v>
      </c>
      <c r="S223" s="104">
        <f>VLOOKUP(H223,'2-Productie normen'!A:L,10,FALSE)</f>
        <v>0</v>
      </c>
      <c r="T223" s="469"/>
      <c r="V223" s="81">
        <f t="shared" si="19"/>
        <v>4443.84</v>
      </c>
    </row>
    <row r="224" spans="1:22" ht="13.95" customHeight="1">
      <c r="A224" s="86">
        <f t="shared" si="15"/>
        <v>224</v>
      </c>
      <c r="B224" s="99" t="s">
        <v>424</v>
      </c>
      <c r="C224" s="99" t="s">
        <v>425</v>
      </c>
      <c r="D224" s="440">
        <v>2</v>
      </c>
      <c r="E224" s="83" t="s">
        <v>94</v>
      </c>
      <c r="F224" s="442" t="s">
        <v>436</v>
      </c>
      <c r="G224" s="443" t="s">
        <v>409</v>
      </c>
      <c r="H224" s="100" t="s">
        <v>719</v>
      </c>
      <c r="I224" s="107" t="s">
        <v>723</v>
      </c>
      <c r="J224" s="444">
        <v>56.08</v>
      </c>
      <c r="K224" s="353">
        <v>1</v>
      </c>
      <c r="L224" s="353">
        <v>1</v>
      </c>
      <c r="M224" s="101">
        <v>80</v>
      </c>
      <c r="N224" s="101"/>
      <c r="O224" s="102" t="e">
        <f t="shared" si="16"/>
        <v>#DIV/0!</v>
      </c>
      <c r="P224" s="102">
        <f t="shared" si="17"/>
        <v>0</v>
      </c>
      <c r="Q224" s="103">
        <f>IF(M224="nio",0,IF(M224&gt;0,VLOOKUP(H224,'2-Productie normen'!A:L,VLOOKUP(M224,'2-Productie normen'!N:O,2,FALSE),FALSE)))</f>
        <v>0</v>
      </c>
      <c r="R224" s="103">
        <f t="shared" si="18"/>
        <v>0</v>
      </c>
      <c r="S224" s="104">
        <f>VLOOKUP(H224,'2-Productie normen'!A:L,10,FALSE)</f>
        <v>0</v>
      </c>
      <c r="T224" s="469"/>
      <c r="V224" s="81">
        <f t="shared" si="19"/>
        <v>4486.3999999999996</v>
      </c>
    </row>
    <row r="225" spans="1:22" ht="13.95" customHeight="1">
      <c r="A225" s="86">
        <f t="shared" si="15"/>
        <v>225</v>
      </c>
      <c r="B225" s="99" t="s">
        <v>424</v>
      </c>
      <c r="C225" s="99" t="s">
        <v>425</v>
      </c>
      <c r="D225" s="440">
        <v>2</v>
      </c>
      <c r="E225" s="83" t="s">
        <v>94</v>
      </c>
      <c r="F225" s="442" t="s">
        <v>257</v>
      </c>
      <c r="G225" s="443" t="s">
        <v>408</v>
      </c>
      <c r="H225" s="99" t="s">
        <v>179</v>
      </c>
      <c r="I225" s="100" t="s">
        <v>723</v>
      </c>
      <c r="J225" s="444">
        <v>26.1</v>
      </c>
      <c r="K225" s="353">
        <v>1</v>
      </c>
      <c r="L225" s="353">
        <v>1</v>
      </c>
      <c r="M225" s="101">
        <v>40</v>
      </c>
      <c r="N225" s="101"/>
      <c r="O225" s="102" t="e">
        <f t="shared" si="16"/>
        <v>#DIV/0!</v>
      </c>
      <c r="P225" s="102">
        <f t="shared" si="17"/>
        <v>0</v>
      </c>
      <c r="Q225" s="103">
        <f>IF(M225="nio",0,IF(M225&gt;0,VLOOKUP(H225,'2-Productie normen'!A:L,VLOOKUP(M225,'2-Productie normen'!N:O,2,FALSE),FALSE)))</f>
        <v>0</v>
      </c>
      <c r="R225" s="103">
        <f t="shared" si="18"/>
        <v>0</v>
      </c>
      <c r="S225" s="104">
        <f>VLOOKUP(H225,'2-Productie normen'!A:L,10,FALSE)</f>
        <v>0</v>
      </c>
      <c r="T225" s="469"/>
      <c r="V225" s="81">
        <f t="shared" si="19"/>
        <v>1044</v>
      </c>
    </row>
    <row r="226" spans="1:22" ht="13.95" customHeight="1">
      <c r="A226" s="86">
        <f t="shared" si="15"/>
        <v>226</v>
      </c>
      <c r="B226" s="99" t="s">
        <v>424</v>
      </c>
      <c r="C226" s="99" t="s">
        <v>425</v>
      </c>
      <c r="D226" s="440">
        <v>2</v>
      </c>
      <c r="E226" s="83" t="s">
        <v>94</v>
      </c>
      <c r="F226" s="442" t="s">
        <v>258</v>
      </c>
      <c r="G226" s="443" t="s">
        <v>409</v>
      </c>
      <c r="H226" s="100" t="s">
        <v>719</v>
      </c>
      <c r="I226" s="107" t="s">
        <v>723</v>
      </c>
      <c r="J226" s="444">
        <v>128.94999999999999</v>
      </c>
      <c r="K226" s="353">
        <v>1</v>
      </c>
      <c r="L226" s="353">
        <v>1</v>
      </c>
      <c r="M226" s="101">
        <v>80</v>
      </c>
      <c r="N226" s="101"/>
      <c r="O226" s="102" t="e">
        <f t="shared" si="16"/>
        <v>#DIV/0!</v>
      </c>
      <c r="P226" s="102">
        <f t="shared" si="17"/>
        <v>0</v>
      </c>
      <c r="Q226" s="103">
        <f>IF(M226="nio",0,IF(M226&gt;0,VLOOKUP(H226,'2-Productie normen'!A:L,VLOOKUP(M226,'2-Productie normen'!N:O,2,FALSE),FALSE)))</f>
        <v>0</v>
      </c>
      <c r="R226" s="103">
        <f t="shared" si="18"/>
        <v>0</v>
      </c>
      <c r="S226" s="104">
        <f>VLOOKUP(H226,'2-Productie normen'!A:L,10,FALSE)</f>
        <v>0</v>
      </c>
      <c r="T226" s="469"/>
      <c r="V226" s="81">
        <f t="shared" si="19"/>
        <v>10316</v>
      </c>
    </row>
    <row r="227" spans="1:22" ht="13.95" customHeight="1">
      <c r="A227" s="86">
        <f t="shared" si="15"/>
        <v>227</v>
      </c>
      <c r="B227" s="99" t="s">
        <v>424</v>
      </c>
      <c r="C227" s="99" t="s">
        <v>425</v>
      </c>
      <c r="D227" s="440">
        <v>2</v>
      </c>
      <c r="E227" s="83" t="s">
        <v>94</v>
      </c>
      <c r="F227" s="442" t="s">
        <v>259</v>
      </c>
      <c r="G227" s="443" t="s">
        <v>409</v>
      </c>
      <c r="H227" s="100" t="s">
        <v>719</v>
      </c>
      <c r="I227" s="107" t="s">
        <v>723</v>
      </c>
      <c r="J227" s="444">
        <v>123.79</v>
      </c>
      <c r="K227" s="353">
        <v>1</v>
      </c>
      <c r="L227" s="353">
        <v>1</v>
      </c>
      <c r="M227" s="101">
        <v>80</v>
      </c>
      <c r="N227" s="101"/>
      <c r="O227" s="102" t="e">
        <f t="shared" si="16"/>
        <v>#DIV/0!</v>
      </c>
      <c r="P227" s="102">
        <f t="shared" si="17"/>
        <v>0</v>
      </c>
      <c r="Q227" s="103">
        <f>IF(M227="nio",0,IF(M227&gt;0,VLOOKUP(H227,'2-Productie normen'!A:L,VLOOKUP(M227,'2-Productie normen'!N:O,2,FALSE),FALSE)))</f>
        <v>0</v>
      </c>
      <c r="R227" s="103">
        <f t="shared" si="18"/>
        <v>0</v>
      </c>
      <c r="S227" s="104">
        <f>VLOOKUP(H227,'2-Productie normen'!A:L,10,FALSE)</f>
        <v>0</v>
      </c>
      <c r="T227" s="469"/>
      <c r="V227" s="81">
        <f t="shared" si="19"/>
        <v>9903.2000000000007</v>
      </c>
    </row>
    <row r="228" spans="1:22" ht="13.95" customHeight="1">
      <c r="A228" s="86">
        <f t="shared" si="15"/>
        <v>228</v>
      </c>
      <c r="B228" s="99" t="s">
        <v>424</v>
      </c>
      <c r="C228" s="99" t="s">
        <v>425</v>
      </c>
      <c r="D228" s="440">
        <v>2</v>
      </c>
      <c r="E228" s="83" t="s">
        <v>94</v>
      </c>
      <c r="F228" s="442" t="s">
        <v>260</v>
      </c>
      <c r="G228" s="443" t="s">
        <v>409</v>
      </c>
      <c r="H228" s="100" t="s">
        <v>719</v>
      </c>
      <c r="I228" s="107" t="s">
        <v>723</v>
      </c>
      <c r="J228" s="444">
        <v>133.5</v>
      </c>
      <c r="K228" s="353">
        <v>1</v>
      </c>
      <c r="L228" s="353">
        <v>1</v>
      </c>
      <c r="M228" s="101">
        <v>80</v>
      </c>
      <c r="N228" s="101"/>
      <c r="O228" s="102" t="e">
        <f t="shared" si="16"/>
        <v>#DIV/0!</v>
      </c>
      <c r="P228" s="102">
        <f t="shared" si="17"/>
        <v>0</v>
      </c>
      <c r="Q228" s="103">
        <f>IF(M228="nio",0,IF(M228&gt;0,VLOOKUP(H228,'2-Productie normen'!A:L,VLOOKUP(M228,'2-Productie normen'!N:O,2,FALSE),FALSE)))</f>
        <v>0</v>
      </c>
      <c r="R228" s="103">
        <f t="shared" si="18"/>
        <v>0</v>
      </c>
      <c r="S228" s="104">
        <f>VLOOKUP(H228,'2-Productie normen'!A:L,10,FALSE)</f>
        <v>0</v>
      </c>
      <c r="T228" s="469"/>
      <c r="V228" s="81">
        <f t="shared" si="19"/>
        <v>10680</v>
      </c>
    </row>
    <row r="229" spans="1:22" ht="13.95" customHeight="1">
      <c r="A229" s="86">
        <f t="shared" si="15"/>
        <v>229</v>
      </c>
      <c r="B229" s="99" t="s">
        <v>424</v>
      </c>
      <c r="C229" s="99" t="s">
        <v>425</v>
      </c>
      <c r="D229" s="440">
        <v>2</v>
      </c>
      <c r="E229" s="83" t="s">
        <v>94</v>
      </c>
      <c r="F229" s="442" t="s">
        <v>261</v>
      </c>
      <c r="G229" s="443" t="s">
        <v>410</v>
      </c>
      <c r="H229" s="469" t="s">
        <v>730</v>
      </c>
      <c r="I229" s="100" t="s">
        <v>696</v>
      </c>
      <c r="J229" s="444">
        <v>16.8</v>
      </c>
      <c r="K229" s="353">
        <v>1</v>
      </c>
      <c r="L229" s="353">
        <v>1</v>
      </c>
      <c r="M229" s="101" t="s">
        <v>106</v>
      </c>
      <c r="N229" s="101"/>
      <c r="O229" s="102">
        <f t="shared" si="16"/>
        <v>0</v>
      </c>
      <c r="P229" s="102">
        <f t="shared" si="17"/>
        <v>0</v>
      </c>
      <c r="Q229" s="103">
        <f>IF(M229="nio",0,IF(M229&gt;0,VLOOKUP(H229,'2-Productie normen'!A:L,VLOOKUP(M229,'2-Productie normen'!N:O,2,FALSE),FALSE)))</f>
        <v>0</v>
      </c>
      <c r="R229" s="103">
        <f t="shared" si="18"/>
        <v>0</v>
      </c>
      <c r="S229" s="104">
        <f>VLOOKUP(H229,'2-Productie normen'!A:L,10,FALSE)</f>
        <v>0</v>
      </c>
      <c r="T229" s="469"/>
      <c r="V229" s="81">
        <f t="shared" si="19"/>
        <v>0</v>
      </c>
    </row>
    <row r="230" spans="1:22" s="47" customFormat="1" ht="13.95" customHeight="1">
      <c r="A230" s="86">
        <f t="shared" si="15"/>
        <v>230</v>
      </c>
      <c r="B230" s="99" t="s">
        <v>424</v>
      </c>
      <c r="C230" s="99" t="s">
        <v>425</v>
      </c>
      <c r="D230" s="440">
        <v>2</v>
      </c>
      <c r="E230" s="83" t="s">
        <v>94</v>
      </c>
      <c r="F230" s="442" t="s">
        <v>262</v>
      </c>
      <c r="G230" s="443" t="s">
        <v>413</v>
      </c>
      <c r="H230" s="361" t="s">
        <v>16</v>
      </c>
      <c r="I230" s="108" t="s">
        <v>723</v>
      </c>
      <c r="J230" s="444">
        <v>17.3</v>
      </c>
      <c r="K230" s="353">
        <v>1</v>
      </c>
      <c r="L230" s="353">
        <v>1</v>
      </c>
      <c r="M230" s="101">
        <v>200</v>
      </c>
      <c r="N230" s="101"/>
      <c r="O230" s="102" t="e">
        <f t="shared" si="16"/>
        <v>#DIV/0!</v>
      </c>
      <c r="P230" s="102">
        <f t="shared" si="17"/>
        <v>0</v>
      </c>
      <c r="Q230" s="103">
        <f>IF(M230="nio",0,IF(M230&gt;0,VLOOKUP(H230,'2-Productie normen'!A:L,VLOOKUP(M230,'2-Productie normen'!N:O,2,FALSE),FALSE)))</f>
        <v>0</v>
      </c>
      <c r="R230" s="103">
        <f t="shared" si="18"/>
        <v>0</v>
      </c>
      <c r="S230" s="104">
        <f>VLOOKUP(H230,'2-Productie normen'!A:L,10,FALSE)</f>
        <v>0</v>
      </c>
      <c r="T230" s="469"/>
      <c r="U230" s="4"/>
      <c r="V230" s="81">
        <f t="shared" si="19"/>
        <v>3460</v>
      </c>
    </row>
    <row r="231" spans="1:22" ht="13.95" customHeight="1">
      <c r="A231" s="86">
        <f t="shared" si="15"/>
        <v>231</v>
      </c>
      <c r="B231" s="99" t="s">
        <v>424</v>
      </c>
      <c r="C231" s="99" t="s">
        <v>425</v>
      </c>
      <c r="D231" s="440">
        <v>2</v>
      </c>
      <c r="E231" s="83" t="s">
        <v>94</v>
      </c>
      <c r="F231" s="442" t="s">
        <v>263</v>
      </c>
      <c r="G231" s="443" t="s">
        <v>413</v>
      </c>
      <c r="H231" s="361" t="s">
        <v>16</v>
      </c>
      <c r="I231" s="108" t="s">
        <v>723</v>
      </c>
      <c r="J231" s="444">
        <v>10.8</v>
      </c>
      <c r="K231" s="353">
        <v>1</v>
      </c>
      <c r="L231" s="353">
        <v>1</v>
      </c>
      <c r="M231" s="101">
        <v>200</v>
      </c>
      <c r="N231" s="101"/>
      <c r="O231" s="102" t="e">
        <f t="shared" si="16"/>
        <v>#DIV/0!</v>
      </c>
      <c r="P231" s="102">
        <f t="shared" si="17"/>
        <v>0</v>
      </c>
      <c r="Q231" s="103">
        <f>IF(M231="nio",0,IF(M231&gt;0,VLOOKUP(H231,'2-Productie normen'!A:L,VLOOKUP(M231,'2-Productie normen'!N:O,2,FALSE),FALSE)))</f>
        <v>0</v>
      </c>
      <c r="R231" s="103">
        <f t="shared" si="18"/>
        <v>0</v>
      </c>
      <c r="S231" s="104">
        <f>VLOOKUP(H231,'2-Productie normen'!A:L,10,FALSE)</f>
        <v>0</v>
      </c>
      <c r="T231" s="469"/>
      <c r="V231" s="81">
        <f t="shared" si="19"/>
        <v>2160</v>
      </c>
    </row>
    <row r="232" spans="1:22" ht="13.95" customHeight="1">
      <c r="A232" s="86">
        <f t="shared" si="15"/>
        <v>232</v>
      </c>
      <c r="B232" s="99" t="s">
        <v>424</v>
      </c>
      <c r="C232" s="99" t="s">
        <v>425</v>
      </c>
      <c r="D232" s="440">
        <v>2</v>
      </c>
      <c r="E232" s="83" t="s">
        <v>94</v>
      </c>
      <c r="F232" s="442" t="s">
        <v>264</v>
      </c>
      <c r="G232" s="443" t="s">
        <v>408</v>
      </c>
      <c r="H232" s="99" t="s">
        <v>179</v>
      </c>
      <c r="I232" s="100" t="s">
        <v>723</v>
      </c>
      <c r="J232" s="444">
        <v>12.4</v>
      </c>
      <c r="K232" s="353">
        <v>1</v>
      </c>
      <c r="L232" s="353">
        <v>1</v>
      </c>
      <c r="M232" s="101">
        <v>40</v>
      </c>
      <c r="N232" s="101"/>
      <c r="O232" s="102" t="e">
        <f t="shared" si="16"/>
        <v>#DIV/0!</v>
      </c>
      <c r="P232" s="102">
        <f t="shared" si="17"/>
        <v>0</v>
      </c>
      <c r="Q232" s="103">
        <f>IF(M232="nio",0,IF(M232&gt;0,VLOOKUP(H232,'2-Productie normen'!A:L,VLOOKUP(M232,'2-Productie normen'!N:O,2,FALSE),FALSE)))</f>
        <v>0</v>
      </c>
      <c r="R232" s="103">
        <f t="shared" si="18"/>
        <v>0</v>
      </c>
      <c r="S232" s="104">
        <f>VLOOKUP(H232,'2-Productie normen'!A:L,10,FALSE)</f>
        <v>0</v>
      </c>
      <c r="T232" s="476"/>
      <c r="V232" s="81">
        <f t="shared" si="19"/>
        <v>496</v>
      </c>
    </row>
    <row r="233" spans="1:22" ht="13.95" customHeight="1">
      <c r="A233" s="86">
        <f t="shared" si="15"/>
        <v>233</v>
      </c>
      <c r="B233" s="99" t="s">
        <v>424</v>
      </c>
      <c r="C233" s="99" t="s">
        <v>425</v>
      </c>
      <c r="D233" s="440">
        <v>2</v>
      </c>
      <c r="E233" s="83" t="s">
        <v>94</v>
      </c>
      <c r="F233" s="442" t="s">
        <v>265</v>
      </c>
      <c r="G233" s="443" t="s">
        <v>410</v>
      </c>
      <c r="H233" s="469" t="s">
        <v>730</v>
      </c>
      <c r="I233" s="100" t="s">
        <v>696</v>
      </c>
      <c r="J233" s="444">
        <v>10</v>
      </c>
      <c r="K233" s="353">
        <v>1</v>
      </c>
      <c r="L233" s="353">
        <v>1</v>
      </c>
      <c r="M233" s="101" t="s">
        <v>106</v>
      </c>
      <c r="N233" s="101"/>
      <c r="O233" s="102">
        <f t="shared" si="16"/>
        <v>0</v>
      </c>
      <c r="P233" s="102">
        <f t="shared" si="17"/>
        <v>0</v>
      </c>
      <c r="Q233" s="103">
        <f>IF(M233="nio",0,IF(M233&gt;0,VLOOKUP(H233,'2-Productie normen'!A:L,VLOOKUP(M233,'2-Productie normen'!N:O,2,FALSE),FALSE)))</f>
        <v>0</v>
      </c>
      <c r="R233" s="103">
        <f t="shared" si="18"/>
        <v>0</v>
      </c>
      <c r="S233" s="104">
        <f>VLOOKUP(H233,'2-Productie normen'!A:L,10,FALSE)</f>
        <v>0</v>
      </c>
      <c r="T233" s="476"/>
      <c r="V233" s="81">
        <f t="shared" si="19"/>
        <v>0</v>
      </c>
    </row>
    <row r="234" spans="1:22" ht="13.95" customHeight="1">
      <c r="A234" s="86">
        <f t="shared" si="15"/>
        <v>234</v>
      </c>
      <c r="B234" s="99" t="s">
        <v>424</v>
      </c>
      <c r="C234" s="99" t="s">
        <v>425</v>
      </c>
      <c r="D234" s="440">
        <v>2</v>
      </c>
      <c r="E234" s="83" t="s">
        <v>94</v>
      </c>
      <c r="F234" s="442" t="s">
        <v>266</v>
      </c>
      <c r="G234" s="443" t="s">
        <v>444</v>
      </c>
      <c r="H234" s="361" t="s">
        <v>754</v>
      </c>
      <c r="I234" s="100" t="s">
        <v>723</v>
      </c>
      <c r="J234" s="444">
        <v>52.1</v>
      </c>
      <c r="K234" s="353">
        <v>1</v>
      </c>
      <c r="L234" s="353">
        <v>1</v>
      </c>
      <c r="M234" s="101">
        <v>40</v>
      </c>
      <c r="N234" s="101"/>
      <c r="O234" s="102" t="e">
        <f t="shared" si="16"/>
        <v>#DIV/0!</v>
      </c>
      <c r="P234" s="102">
        <f t="shared" si="17"/>
        <v>0</v>
      </c>
      <c r="Q234" s="103">
        <f>IF(M234="nio",0,IF(M234&gt;0,VLOOKUP(H234,'2-Productie normen'!A:L,VLOOKUP(M234,'2-Productie normen'!N:O,2,FALSE),FALSE)))</f>
        <v>0</v>
      </c>
      <c r="R234" s="103">
        <f t="shared" si="18"/>
        <v>0</v>
      </c>
      <c r="S234" s="104">
        <f>VLOOKUP(H234,'2-Productie normen'!A:L,10,FALSE)</f>
        <v>0</v>
      </c>
      <c r="T234" s="476"/>
      <c r="V234" s="81">
        <f t="shared" si="19"/>
        <v>2084</v>
      </c>
    </row>
    <row r="235" spans="1:22" ht="13.95" customHeight="1">
      <c r="A235" s="86">
        <f t="shared" si="15"/>
        <v>235</v>
      </c>
      <c r="B235" s="99" t="s">
        <v>424</v>
      </c>
      <c r="C235" s="99" t="s">
        <v>425</v>
      </c>
      <c r="D235" s="440">
        <v>2</v>
      </c>
      <c r="E235" s="83" t="s">
        <v>94</v>
      </c>
      <c r="F235" s="442" t="s">
        <v>267</v>
      </c>
      <c r="G235" s="443" t="s">
        <v>407</v>
      </c>
      <c r="H235" s="443" t="s">
        <v>407</v>
      </c>
      <c r="I235" s="100" t="s">
        <v>723</v>
      </c>
      <c r="J235" s="444">
        <v>28.4</v>
      </c>
      <c r="K235" s="353">
        <v>1</v>
      </c>
      <c r="L235" s="353">
        <v>1</v>
      </c>
      <c r="M235" s="101">
        <v>200</v>
      </c>
      <c r="N235" s="101"/>
      <c r="O235" s="102" t="e">
        <f t="shared" si="16"/>
        <v>#DIV/0!</v>
      </c>
      <c r="P235" s="102">
        <f t="shared" si="17"/>
        <v>0</v>
      </c>
      <c r="Q235" s="103">
        <f>IF(M235="nio",0,IF(M235&gt;0,VLOOKUP(H235,'2-Productie normen'!A:L,VLOOKUP(M235,'2-Productie normen'!N:O,2,FALSE),FALSE)))</f>
        <v>0</v>
      </c>
      <c r="R235" s="103">
        <f t="shared" si="18"/>
        <v>0</v>
      </c>
      <c r="S235" s="104">
        <f>VLOOKUP(H235,'2-Productie normen'!A:L,10,FALSE)</f>
        <v>0</v>
      </c>
      <c r="T235" s="469"/>
      <c r="V235" s="81">
        <f t="shared" si="19"/>
        <v>5680</v>
      </c>
    </row>
    <row r="236" spans="1:22" ht="13.95" customHeight="1">
      <c r="A236" s="86">
        <f t="shared" si="15"/>
        <v>236</v>
      </c>
      <c r="B236" s="99" t="s">
        <v>424</v>
      </c>
      <c r="C236" s="99" t="s">
        <v>425</v>
      </c>
      <c r="D236" s="440">
        <v>2</v>
      </c>
      <c r="E236" s="83" t="s">
        <v>94</v>
      </c>
      <c r="F236" s="442" t="s">
        <v>268</v>
      </c>
      <c r="G236" s="443" t="s">
        <v>445</v>
      </c>
      <c r="H236" s="100" t="s">
        <v>725</v>
      </c>
      <c r="I236" s="100" t="s">
        <v>723</v>
      </c>
      <c r="J236" s="444">
        <v>23.2</v>
      </c>
      <c r="K236" s="353">
        <v>1</v>
      </c>
      <c r="L236" s="353">
        <v>1</v>
      </c>
      <c r="M236" s="101">
        <v>40</v>
      </c>
      <c r="N236" s="101"/>
      <c r="O236" s="102" t="e">
        <f t="shared" si="16"/>
        <v>#DIV/0!</v>
      </c>
      <c r="P236" s="102">
        <f t="shared" si="17"/>
        <v>0</v>
      </c>
      <c r="Q236" s="103">
        <f>IF(M236="nio",0,IF(M236&gt;0,VLOOKUP(H236,'2-Productie normen'!A:L,VLOOKUP(M236,'2-Productie normen'!N:O,2,FALSE),FALSE)))</f>
        <v>0</v>
      </c>
      <c r="R236" s="103">
        <f t="shared" si="18"/>
        <v>0</v>
      </c>
      <c r="S236" s="104">
        <f>VLOOKUP(H236,'2-Productie normen'!A:L,10,FALSE)</f>
        <v>0</v>
      </c>
      <c r="T236" s="469"/>
      <c r="V236" s="81">
        <f t="shared" si="19"/>
        <v>928</v>
      </c>
    </row>
    <row r="237" spans="1:22" ht="13.95" customHeight="1">
      <c r="A237" s="86">
        <f t="shared" si="15"/>
        <v>237</v>
      </c>
      <c r="B237" s="99" t="s">
        <v>424</v>
      </c>
      <c r="C237" s="99" t="s">
        <v>425</v>
      </c>
      <c r="D237" s="440">
        <v>2</v>
      </c>
      <c r="E237" s="83" t="s">
        <v>94</v>
      </c>
      <c r="F237" s="442" t="s">
        <v>269</v>
      </c>
      <c r="G237" s="443" t="s">
        <v>413</v>
      </c>
      <c r="H237" s="361" t="s">
        <v>16</v>
      </c>
      <c r="I237" s="100" t="s">
        <v>723</v>
      </c>
      <c r="J237" s="444">
        <v>22.3</v>
      </c>
      <c r="K237" s="353">
        <v>1</v>
      </c>
      <c r="L237" s="353">
        <v>1</v>
      </c>
      <c r="M237" s="101">
        <v>200</v>
      </c>
      <c r="N237" s="101"/>
      <c r="O237" s="102" t="e">
        <f t="shared" si="16"/>
        <v>#DIV/0!</v>
      </c>
      <c r="P237" s="102">
        <f t="shared" si="17"/>
        <v>0</v>
      </c>
      <c r="Q237" s="103">
        <f>IF(M237="nio",0,IF(M237&gt;0,VLOOKUP(H237,'2-Productie normen'!A:L,VLOOKUP(M237,'2-Productie normen'!N:O,2,FALSE),FALSE)))</f>
        <v>0</v>
      </c>
      <c r="R237" s="103">
        <f t="shared" si="18"/>
        <v>0</v>
      </c>
      <c r="S237" s="104">
        <f>VLOOKUP(H237,'2-Productie normen'!A:L,10,FALSE)</f>
        <v>0</v>
      </c>
      <c r="T237" s="469"/>
      <c r="V237" s="81">
        <f t="shared" si="19"/>
        <v>4460</v>
      </c>
    </row>
    <row r="238" spans="1:22" ht="13.95" customHeight="1">
      <c r="A238" s="86">
        <f t="shared" si="15"/>
        <v>238</v>
      </c>
      <c r="B238" s="99" t="s">
        <v>424</v>
      </c>
      <c r="C238" s="99" t="s">
        <v>425</v>
      </c>
      <c r="D238" s="440">
        <v>2</v>
      </c>
      <c r="E238" s="83" t="s">
        <v>94</v>
      </c>
      <c r="F238" s="442" t="s">
        <v>270</v>
      </c>
      <c r="G238" s="443" t="s">
        <v>446</v>
      </c>
      <c r="H238" s="361" t="s">
        <v>180</v>
      </c>
      <c r="I238" s="100" t="s">
        <v>723</v>
      </c>
      <c r="J238" s="444">
        <v>13.8</v>
      </c>
      <c r="K238" s="353">
        <v>1</v>
      </c>
      <c r="L238" s="353">
        <v>1</v>
      </c>
      <c r="M238" s="101">
        <v>200</v>
      </c>
      <c r="N238" s="101"/>
      <c r="O238" s="102" t="e">
        <f t="shared" si="16"/>
        <v>#DIV/0!</v>
      </c>
      <c r="P238" s="102">
        <f t="shared" si="17"/>
        <v>0</v>
      </c>
      <c r="Q238" s="103">
        <f>IF(M238="nio",0,IF(M238&gt;0,VLOOKUP(H238,'2-Productie normen'!A:L,VLOOKUP(M238,'2-Productie normen'!N:O,2,FALSE),FALSE)))</f>
        <v>0</v>
      </c>
      <c r="R238" s="103">
        <f t="shared" si="18"/>
        <v>0</v>
      </c>
      <c r="S238" s="104">
        <f>VLOOKUP(H238,'2-Productie normen'!A:L,10,FALSE)</f>
        <v>0</v>
      </c>
      <c r="T238" s="469"/>
      <c r="V238" s="81">
        <f t="shared" si="19"/>
        <v>2760</v>
      </c>
    </row>
    <row r="239" spans="1:22" ht="13.95" customHeight="1">
      <c r="A239" s="86">
        <f t="shared" si="15"/>
        <v>239</v>
      </c>
      <c r="B239" s="99" t="s">
        <v>424</v>
      </c>
      <c r="C239" s="99" t="s">
        <v>425</v>
      </c>
      <c r="D239" s="440">
        <v>2</v>
      </c>
      <c r="E239" s="83" t="s">
        <v>94</v>
      </c>
      <c r="F239" s="442" t="s">
        <v>271</v>
      </c>
      <c r="G239" s="443" t="s">
        <v>447</v>
      </c>
      <c r="H239" s="361" t="s">
        <v>16</v>
      </c>
      <c r="I239" s="100" t="s">
        <v>723</v>
      </c>
      <c r="J239" s="444">
        <v>3.6</v>
      </c>
      <c r="K239" s="353">
        <v>1</v>
      </c>
      <c r="L239" s="353">
        <v>1</v>
      </c>
      <c r="M239" s="101">
        <v>200</v>
      </c>
      <c r="N239" s="101"/>
      <c r="O239" s="102" t="e">
        <f t="shared" si="16"/>
        <v>#DIV/0!</v>
      </c>
      <c r="P239" s="102">
        <f t="shared" si="17"/>
        <v>0</v>
      </c>
      <c r="Q239" s="103">
        <f>IF(M239="nio",0,IF(M239&gt;0,VLOOKUP(H239,'2-Productie normen'!A:L,VLOOKUP(M239,'2-Productie normen'!N:O,2,FALSE),FALSE)))</f>
        <v>0</v>
      </c>
      <c r="R239" s="103">
        <f t="shared" si="18"/>
        <v>0</v>
      </c>
      <c r="S239" s="104">
        <f>VLOOKUP(H239,'2-Productie normen'!A:L,10,FALSE)</f>
        <v>0</v>
      </c>
      <c r="T239" s="470"/>
      <c r="V239" s="81">
        <f t="shared" si="19"/>
        <v>720</v>
      </c>
    </row>
    <row r="240" spans="1:22" ht="13.95" customHeight="1">
      <c r="A240" s="86">
        <f t="shared" si="15"/>
        <v>240</v>
      </c>
      <c r="B240" s="99" t="s">
        <v>424</v>
      </c>
      <c r="C240" s="99" t="s">
        <v>425</v>
      </c>
      <c r="D240" s="440">
        <v>2</v>
      </c>
      <c r="E240" s="83" t="s">
        <v>94</v>
      </c>
      <c r="F240" s="442" t="s">
        <v>437</v>
      </c>
      <c r="G240" s="443" t="s">
        <v>413</v>
      </c>
      <c r="H240" s="361" t="s">
        <v>16</v>
      </c>
      <c r="I240" s="100" t="s">
        <v>723</v>
      </c>
      <c r="J240" s="444">
        <v>20.100000000000001</v>
      </c>
      <c r="K240" s="353">
        <v>1</v>
      </c>
      <c r="L240" s="353">
        <v>1</v>
      </c>
      <c r="M240" s="101">
        <v>200</v>
      </c>
      <c r="N240" s="101"/>
      <c r="O240" s="102" t="e">
        <f t="shared" si="16"/>
        <v>#DIV/0!</v>
      </c>
      <c r="P240" s="102">
        <f t="shared" si="17"/>
        <v>0</v>
      </c>
      <c r="Q240" s="103">
        <f>IF(M240="nio",0,IF(M240&gt;0,VLOOKUP(H240,'2-Productie normen'!A:L,VLOOKUP(M240,'2-Productie normen'!N:O,2,FALSE),FALSE)))</f>
        <v>0</v>
      </c>
      <c r="R240" s="103">
        <f t="shared" si="18"/>
        <v>0</v>
      </c>
      <c r="S240" s="104">
        <f>VLOOKUP(H240,'2-Productie normen'!A:L,10,FALSE)</f>
        <v>0</v>
      </c>
      <c r="T240" s="470"/>
      <c r="V240" s="81">
        <f t="shared" si="19"/>
        <v>4020.0000000000005</v>
      </c>
    </row>
    <row r="241" spans="1:22" ht="13.95" customHeight="1">
      <c r="A241" s="86">
        <f t="shared" si="15"/>
        <v>241</v>
      </c>
      <c r="B241" s="99" t="s">
        <v>424</v>
      </c>
      <c r="C241" s="99" t="s">
        <v>425</v>
      </c>
      <c r="D241" s="440">
        <v>2</v>
      </c>
      <c r="E241" s="83" t="s">
        <v>94</v>
      </c>
      <c r="F241" s="442" t="s">
        <v>274</v>
      </c>
      <c r="G241" s="443" t="s">
        <v>448</v>
      </c>
      <c r="H241" s="443" t="s">
        <v>407</v>
      </c>
      <c r="I241" s="100" t="s">
        <v>723</v>
      </c>
      <c r="J241" s="444">
        <v>44.15</v>
      </c>
      <c r="K241" s="353">
        <v>1</v>
      </c>
      <c r="L241" s="353">
        <v>1</v>
      </c>
      <c r="M241" s="101">
        <v>200</v>
      </c>
      <c r="N241" s="101"/>
      <c r="O241" s="102" t="e">
        <f t="shared" si="16"/>
        <v>#DIV/0!</v>
      </c>
      <c r="P241" s="102">
        <f t="shared" si="17"/>
        <v>0</v>
      </c>
      <c r="Q241" s="103">
        <f>IF(M241="nio",0,IF(M241&gt;0,VLOOKUP(H241,'2-Productie normen'!A:L,VLOOKUP(M241,'2-Productie normen'!N:O,2,FALSE),FALSE)))</f>
        <v>0</v>
      </c>
      <c r="R241" s="103">
        <f t="shared" si="18"/>
        <v>0</v>
      </c>
      <c r="S241" s="104">
        <f>VLOOKUP(H241,'2-Productie normen'!A:L,10,FALSE)</f>
        <v>0</v>
      </c>
      <c r="T241" s="470"/>
      <c r="V241" s="81">
        <f t="shared" si="19"/>
        <v>8830</v>
      </c>
    </row>
    <row r="242" spans="1:22" ht="13.95" customHeight="1">
      <c r="A242" s="86">
        <f t="shared" si="15"/>
        <v>242</v>
      </c>
      <c r="B242" s="99" t="s">
        <v>424</v>
      </c>
      <c r="C242" s="99" t="s">
        <v>425</v>
      </c>
      <c r="D242" s="440">
        <v>2</v>
      </c>
      <c r="E242" s="83" t="s">
        <v>94</v>
      </c>
      <c r="F242" s="442" t="s">
        <v>275</v>
      </c>
      <c r="G242" s="443" t="s">
        <v>415</v>
      </c>
      <c r="H242" s="78" t="s">
        <v>718</v>
      </c>
      <c r="I242" s="100" t="s">
        <v>723</v>
      </c>
      <c r="J242" s="444">
        <v>4</v>
      </c>
      <c r="K242" s="353">
        <v>1</v>
      </c>
      <c r="L242" s="353">
        <v>1</v>
      </c>
      <c r="M242" s="101">
        <v>200</v>
      </c>
      <c r="N242" s="101"/>
      <c r="O242" s="102" t="e">
        <f t="shared" si="16"/>
        <v>#DIV/0!</v>
      </c>
      <c r="P242" s="102">
        <f t="shared" si="17"/>
        <v>0</v>
      </c>
      <c r="Q242" s="103">
        <f>IF(M242="nio",0,IF(M242&gt;0,VLOOKUP(H242,'2-Productie normen'!A:L,VLOOKUP(M242,'2-Productie normen'!N:O,2,FALSE),FALSE)))</f>
        <v>0</v>
      </c>
      <c r="R242" s="103">
        <f t="shared" si="18"/>
        <v>0</v>
      </c>
      <c r="S242" s="104">
        <f>VLOOKUP(H242,'2-Productie normen'!A:L,10,FALSE)</f>
        <v>0</v>
      </c>
      <c r="T242" s="470"/>
      <c r="V242" s="81">
        <f t="shared" si="19"/>
        <v>800</v>
      </c>
    </row>
    <row r="243" spans="1:22" ht="13.95" customHeight="1">
      <c r="A243" s="86">
        <f t="shared" si="15"/>
        <v>243</v>
      </c>
      <c r="B243" s="99" t="s">
        <v>424</v>
      </c>
      <c r="C243" s="99" t="s">
        <v>425</v>
      </c>
      <c r="D243" s="440">
        <v>2</v>
      </c>
      <c r="E243" s="83" t="s">
        <v>94</v>
      </c>
      <c r="F243" s="442">
        <v>0.46</v>
      </c>
      <c r="G243" s="443" t="s">
        <v>407</v>
      </c>
      <c r="H243" s="443" t="s">
        <v>407</v>
      </c>
      <c r="I243" s="100" t="s">
        <v>723</v>
      </c>
      <c r="J243" s="444">
        <v>135.04</v>
      </c>
      <c r="K243" s="353">
        <v>1</v>
      </c>
      <c r="L243" s="353">
        <v>1</v>
      </c>
      <c r="M243" s="101">
        <v>200</v>
      </c>
      <c r="N243" s="101"/>
      <c r="O243" s="102" t="e">
        <f t="shared" si="16"/>
        <v>#DIV/0!</v>
      </c>
      <c r="P243" s="102">
        <f t="shared" si="17"/>
        <v>0</v>
      </c>
      <c r="Q243" s="103">
        <f>IF(M243="nio",0,IF(M243&gt;0,VLOOKUP(H243,'2-Productie normen'!A:L,VLOOKUP(M243,'2-Productie normen'!N:O,2,FALSE),FALSE)))</f>
        <v>0</v>
      </c>
      <c r="R243" s="103">
        <f t="shared" si="18"/>
        <v>0</v>
      </c>
      <c r="S243" s="104">
        <f>VLOOKUP(H243,'2-Productie normen'!A:L,10,FALSE)</f>
        <v>0</v>
      </c>
      <c r="T243" s="470"/>
      <c r="V243" s="81">
        <f t="shared" si="19"/>
        <v>27008</v>
      </c>
    </row>
    <row r="244" spans="1:22" ht="13.95" customHeight="1">
      <c r="A244" s="86">
        <f t="shared" si="15"/>
        <v>244</v>
      </c>
      <c r="B244" s="99" t="s">
        <v>424</v>
      </c>
      <c r="C244" s="99" t="s">
        <v>425</v>
      </c>
      <c r="D244" s="440">
        <v>2</v>
      </c>
      <c r="E244" s="83" t="s">
        <v>94</v>
      </c>
      <c r="F244" s="442">
        <v>0.47</v>
      </c>
      <c r="G244" s="443" t="s">
        <v>408</v>
      </c>
      <c r="H244" s="99" t="s">
        <v>179</v>
      </c>
      <c r="I244" s="100" t="s">
        <v>723</v>
      </c>
      <c r="J244" s="444">
        <v>24.22</v>
      </c>
      <c r="K244" s="353">
        <v>1</v>
      </c>
      <c r="L244" s="353">
        <v>1</v>
      </c>
      <c r="M244" s="101">
        <v>40</v>
      </c>
      <c r="N244" s="101"/>
      <c r="O244" s="102" t="e">
        <f t="shared" si="16"/>
        <v>#DIV/0!</v>
      </c>
      <c r="P244" s="102">
        <f t="shared" si="17"/>
        <v>0</v>
      </c>
      <c r="Q244" s="103">
        <f>IF(M244="nio",0,IF(M244&gt;0,VLOOKUP(H244,'2-Productie normen'!A:L,VLOOKUP(M244,'2-Productie normen'!N:O,2,FALSE),FALSE)))</f>
        <v>0</v>
      </c>
      <c r="R244" s="103">
        <f t="shared" si="18"/>
        <v>0</v>
      </c>
      <c r="S244" s="104">
        <f>VLOOKUP(H244,'2-Productie normen'!A:L,10,FALSE)</f>
        <v>0</v>
      </c>
      <c r="T244" s="470"/>
      <c r="V244" s="81">
        <f t="shared" si="19"/>
        <v>968.8</v>
      </c>
    </row>
    <row r="245" spans="1:22" ht="13.95" customHeight="1">
      <c r="A245" s="86">
        <f t="shared" si="15"/>
        <v>245</v>
      </c>
      <c r="B245" s="99" t="s">
        <v>424</v>
      </c>
      <c r="C245" s="99" t="s">
        <v>425</v>
      </c>
      <c r="D245" s="440">
        <v>2</v>
      </c>
      <c r="E245" s="83" t="s">
        <v>422</v>
      </c>
      <c r="F245" s="442" t="s">
        <v>294</v>
      </c>
      <c r="G245" s="443" t="s">
        <v>448</v>
      </c>
      <c r="H245" s="443" t="s">
        <v>407</v>
      </c>
      <c r="I245" s="100" t="s">
        <v>723</v>
      </c>
      <c r="J245" s="444">
        <v>96.22</v>
      </c>
      <c r="K245" s="353">
        <v>1</v>
      </c>
      <c r="L245" s="353">
        <v>1</v>
      </c>
      <c r="M245" s="101">
        <v>200</v>
      </c>
      <c r="N245" s="101"/>
      <c r="O245" s="102" t="e">
        <f t="shared" si="16"/>
        <v>#DIV/0!</v>
      </c>
      <c r="P245" s="102">
        <f t="shared" si="17"/>
        <v>0</v>
      </c>
      <c r="Q245" s="103">
        <f>IF(M245="nio",0,IF(M245&gt;0,VLOOKUP(H245,'2-Productie normen'!A:L,VLOOKUP(M245,'2-Productie normen'!N:O,2,FALSE),FALSE)))</f>
        <v>0</v>
      </c>
      <c r="R245" s="103">
        <f t="shared" si="18"/>
        <v>0</v>
      </c>
      <c r="S245" s="104">
        <f>VLOOKUP(H245,'2-Productie normen'!A:L,10,FALSE)</f>
        <v>0</v>
      </c>
      <c r="T245" s="470"/>
      <c r="V245" s="81">
        <f t="shared" si="19"/>
        <v>19244</v>
      </c>
    </row>
    <row r="246" spans="1:22" ht="13.95" customHeight="1">
      <c r="A246" s="86">
        <f t="shared" si="15"/>
        <v>246</v>
      </c>
      <c r="B246" s="99" t="s">
        <v>424</v>
      </c>
      <c r="C246" s="99" t="s">
        <v>425</v>
      </c>
      <c r="D246" s="440">
        <v>2</v>
      </c>
      <c r="E246" s="83" t="s">
        <v>422</v>
      </c>
      <c r="F246" s="442" t="s">
        <v>295</v>
      </c>
      <c r="G246" s="443" t="s">
        <v>410</v>
      </c>
      <c r="H246" s="469" t="s">
        <v>730</v>
      </c>
      <c r="I246" s="100" t="s">
        <v>696</v>
      </c>
      <c r="J246" s="444">
        <v>18.2</v>
      </c>
      <c r="K246" s="353">
        <v>1</v>
      </c>
      <c r="L246" s="353">
        <v>1</v>
      </c>
      <c r="M246" s="101" t="s">
        <v>106</v>
      </c>
      <c r="N246" s="101"/>
      <c r="O246" s="102">
        <f t="shared" si="16"/>
        <v>0</v>
      </c>
      <c r="P246" s="102">
        <f t="shared" si="17"/>
        <v>0</v>
      </c>
      <c r="Q246" s="103">
        <f>IF(M246="nio",0,IF(M246&gt;0,VLOOKUP(H246,'2-Productie normen'!A:L,VLOOKUP(M246,'2-Productie normen'!N:O,2,FALSE),FALSE)))</f>
        <v>0</v>
      </c>
      <c r="R246" s="103">
        <f t="shared" si="18"/>
        <v>0</v>
      </c>
      <c r="S246" s="104">
        <f>VLOOKUP(H246,'2-Productie normen'!A:L,10,FALSE)</f>
        <v>0</v>
      </c>
      <c r="T246" s="470"/>
      <c r="V246" s="81">
        <f t="shared" si="19"/>
        <v>0</v>
      </c>
    </row>
    <row r="247" spans="1:22" ht="13.95" customHeight="1">
      <c r="A247" s="86">
        <f t="shared" si="15"/>
        <v>247</v>
      </c>
      <c r="B247" s="99" t="s">
        <v>424</v>
      </c>
      <c r="C247" s="99" t="s">
        <v>425</v>
      </c>
      <c r="D247" s="440">
        <v>2</v>
      </c>
      <c r="E247" s="83" t="s">
        <v>422</v>
      </c>
      <c r="F247" s="442" t="s">
        <v>296</v>
      </c>
      <c r="G247" s="443" t="s">
        <v>448</v>
      </c>
      <c r="H247" s="443" t="s">
        <v>407</v>
      </c>
      <c r="I247" s="107" t="s">
        <v>723</v>
      </c>
      <c r="J247" s="444">
        <v>5.97</v>
      </c>
      <c r="K247" s="353">
        <v>1</v>
      </c>
      <c r="L247" s="353">
        <v>1</v>
      </c>
      <c r="M247" s="101">
        <v>200</v>
      </c>
      <c r="N247" s="101"/>
      <c r="O247" s="102" t="e">
        <f t="shared" si="16"/>
        <v>#DIV/0!</v>
      </c>
      <c r="P247" s="102">
        <f t="shared" si="17"/>
        <v>0</v>
      </c>
      <c r="Q247" s="103">
        <f>IF(M247="nio",0,IF(M247&gt;0,VLOOKUP(H247,'2-Productie normen'!A:L,VLOOKUP(M247,'2-Productie normen'!N:O,2,FALSE),FALSE)))</f>
        <v>0</v>
      </c>
      <c r="R247" s="103">
        <f t="shared" si="18"/>
        <v>0</v>
      </c>
      <c r="S247" s="104">
        <f>VLOOKUP(H247,'2-Productie normen'!A:L,10,FALSE)</f>
        <v>0</v>
      </c>
      <c r="T247" s="470"/>
      <c r="V247" s="81">
        <f t="shared" si="19"/>
        <v>1194</v>
      </c>
    </row>
    <row r="248" spans="1:22" ht="13.95" customHeight="1">
      <c r="A248" s="86">
        <f t="shared" si="15"/>
        <v>248</v>
      </c>
      <c r="B248" s="99" t="s">
        <v>424</v>
      </c>
      <c r="C248" s="99" t="s">
        <v>425</v>
      </c>
      <c r="D248" s="440">
        <v>2</v>
      </c>
      <c r="E248" s="83" t="s">
        <v>422</v>
      </c>
      <c r="F248" s="442" t="s">
        <v>297</v>
      </c>
      <c r="G248" s="443" t="s">
        <v>448</v>
      </c>
      <c r="H248" s="443" t="s">
        <v>407</v>
      </c>
      <c r="I248" s="107" t="s">
        <v>723</v>
      </c>
      <c r="J248" s="444">
        <v>65.400000000000006</v>
      </c>
      <c r="K248" s="353">
        <v>1</v>
      </c>
      <c r="L248" s="353">
        <v>1</v>
      </c>
      <c r="M248" s="101">
        <v>200</v>
      </c>
      <c r="N248" s="101"/>
      <c r="O248" s="102" t="e">
        <f t="shared" si="16"/>
        <v>#DIV/0!</v>
      </c>
      <c r="P248" s="102">
        <f t="shared" si="17"/>
        <v>0</v>
      </c>
      <c r="Q248" s="103">
        <f>IF(M248="nio",0,IF(M248&gt;0,VLOOKUP(H248,'2-Productie normen'!A:L,VLOOKUP(M248,'2-Productie normen'!N:O,2,FALSE),FALSE)))</f>
        <v>0</v>
      </c>
      <c r="R248" s="103">
        <f t="shared" si="18"/>
        <v>0</v>
      </c>
      <c r="S248" s="104">
        <f>VLOOKUP(H248,'2-Productie normen'!A:L,10,FALSE)</f>
        <v>0</v>
      </c>
      <c r="T248" s="470"/>
      <c r="V248" s="81">
        <f t="shared" si="19"/>
        <v>13080.000000000002</v>
      </c>
    </row>
    <row r="249" spans="1:22" ht="13.95" customHeight="1">
      <c r="A249" s="86">
        <f t="shared" si="15"/>
        <v>249</v>
      </c>
      <c r="B249" s="99" t="s">
        <v>424</v>
      </c>
      <c r="C249" s="99" t="s">
        <v>425</v>
      </c>
      <c r="D249" s="440">
        <v>2</v>
      </c>
      <c r="E249" s="83" t="s">
        <v>422</v>
      </c>
      <c r="F249" s="442" t="s">
        <v>299</v>
      </c>
      <c r="G249" s="443" t="s">
        <v>410</v>
      </c>
      <c r="H249" s="469" t="s">
        <v>730</v>
      </c>
      <c r="I249" s="100" t="s">
        <v>696</v>
      </c>
      <c r="J249" s="444">
        <v>31.48</v>
      </c>
      <c r="K249" s="353">
        <v>1</v>
      </c>
      <c r="L249" s="353">
        <v>1</v>
      </c>
      <c r="M249" s="101" t="s">
        <v>106</v>
      </c>
      <c r="N249" s="101"/>
      <c r="O249" s="102">
        <f t="shared" si="16"/>
        <v>0</v>
      </c>
      <c r="P249" s="102">
        <f t="shared" si="17"/>
        <v>0</v>
      </c>
      <c r="Q249" s="103">
        <f>IF(M249="nio",0,IF(M249&gt;0,VLOOKUP(H249,'2-Productie normen'!A:L,VLOOKUP(M249,'2-Productie normen'!N:O,2,FALSE),FALSE)))</f>
        <v>0</v>
      </c>
      <c r="R249" s="103">
        <f t="shared" si="18"/>
        <v>0</v>
      </c>
      <c r="S249" s="104">
        <f>VLOOKUP(H249,'2-Productie normen'!A:L,10,FALSE)</f>
        <v>0</v>
      </c>
      <c r="T249" s="470"/>
      <c r="V249" s="81">
        <f t="shared" si="19"/>
        <v>0</v>
      </c>
    </row>
    <row r="250" spans="1:22" ht="13.95" customHeight="1">
      <c r="A250" s="86">
        <f t="shared" si="15"/>
        <v>250</v>
      </c>
      <c r="B250" s="99" t="s">
        <v>424</v>
      </c>
      <c r="C250" s="99" t="s">
        <v>425</v>
      </c>
      <c r="D250" s="440">
        <v>2</v>
      </c>
      <c r="E250" s="83" t="s">
        <v>422</v>
      </c>
      <c r="F250" s="442" t="s">
        <v>300</v>
      </c>
      <c r="G250" s="443" t="s">
        <v>449</v>
      </c>
      <c r="H250" s="107" t="s">
        <v>1</v>
      </c>
      <c r="I250" s="107" t="s">
        <v>723</v>
      </c>
      <c r="J250" s="444">
        <v>37.700000000000003</v>
      </c>
      <c r="K250" s="353">
        <v>1</v>
      </c>
      <c r="L250" s="353">
        <v>1</v>
      </c>
      <c r="M250" s="101">
        <v>200</v>
      </c>
      <c r="N250" s="101"/>
      <c r="O250" s="102" t="e">
        <f t="shared" si="16"/>
        <v>#DIV/0!</v>
      </c>
      <c r="P250" s="102">
        <f t="shared" si="17"/>
        <v>0</v>
      </c>
      <c r="Q250" s="103">
        <f>IF(M250="nio",0,IF(M250&gt;0,VLOOKUP(H250,'2-Productie normen'!A:L,VLOOKUP(M250,'2-Productie normen'!N:O,2,FALSE),FALSE)))</f>
        <v>0</v>
      </c>
      <c r="R250" s="103">
        <f t="shared" si="18"/>
        <v>0</v>
      </c>
      <c r="S250" s="104">
        <f>VLOOKUP(H250,'2-Productie normen'!A:L,10,FALSE)</f>
        <v>0</v>
      </c>
      <c r="T250" s="470"/>
      <c r="V250" s="81">
        <f t="shared" si="19"/>
        <v>7540.0000000000009</v>
      </c>
    </row>
    <row r="251" spans="1:22" ht="13.95" customHeight="1">
      <c r="A251" s="86">
        <f t="shared" si="15"/>
        <v>251</v>
      </c>
      <c r="B251" s="99" t="s">
        <v>424</v>
      </c>
      <c r="C251" s="99" t="s">
        <v>425</v>
      </c>
      <c r="D251" s="440">
        <v>2</v>
      </c>
      <c r="E251" s="83" t="s">
        <v>422</v>
      </c>
      <c r="F251" s="442" t="s">
        <v>301</v>
      </c>
      <c r="G251" s="443" t="s">
        <v>408</v>
      </c>
      <c r="H251" s="99" t="s">
        <v>179</v>
      </c>
      <c r="I251" s="107" t="s">
        <v>723</v>
      </c>
      <c r="J251" s="444">
        <v>12.78</v>
      </c>
      <c r="K251" s="353">
        <v>1</v>
      </c>
      <c r="L251" s="353">
        <v>1</v>
      </c>
      <c r="M251" s="101">
        <v>40</v>
      </c>
      <c r="N251" s="101"/>
      <c r="O251" s="102" t="e">
        <f t="shared" si="16"/>
        <v>#DIV/0!</v>
      </c>
      <c r="P251" s="102">
        <f t="shared" si="17"/>
        <v>0</v>
      </c>
      <c r="Q251" s="103">
        <f>IF(M251="nio",0,IF(M251&gt;0,VLOOKUP(H251,'2-Productie normen'!A:L,VLOOKUP(M251,'2-Productie normen'!N:O,2,FALSE),FALSE)))</f>
        <v>0</v>
      </c>
      <c r="R251" s="103">
        <f t="shared" si="18"/>
        <v>0</v>
      </c>
      <c r="S251" s="104">
        <f>VLOOKUP(H251,'2-Productie normen'!A:L,10,FALSE)</f>
        <v>0</v>
      </c>
      <c r="T251" s="470"/>
      <c r="V251" s="81">
        <f t="shared" si="19"/>
        <v>511.2</v>
      </c>
    </row>
    <row r="252" spans="1:22" ht="13.95" customHeight="1">
      <c r="A252" s="86">
        <f t="shared" si="15"/>
        <v>252</v>
      </c>
      <c r="B252" s="99" t="s">
        <v>424</v>
      </c>
      <c r="C252" s="99" t="s">
        <v>425</v>
      </c>
      <c r="D252" s="440">
        <v>2</v>
      </c>
      <c r="E252" s="83" t="s">
        <v>422</v>
      </c>
      <c r="F252" s="442" t="s">
        <v>302</v>
      </c>
      <c r="G252" s="443" t="s">
        <v>449</v>
      </c>
      <c r="H252" s="107" t="s">
        <v>1</v>
      </c>
      <c r="I252" s="107" t="s">
        <v>723</v>
      </c>
      <c r="J252" s="444">
        <v>33.347999999999999</v>
      </c>
      <c r="K252" s="353">
        <v>1</v>
      </c>
      <c r="L252" s="353">
        <v>1</v>
      </c>
      <c r="M252" s="101">
        <v>200</v>
      </c>
      <c r="N252" s="101"/>
      <c r="O252" s="102" t="e">
        <f t="shared" si="16"/>
        <v>#DIV/0!</v>
      </c>
      <c r="P252" s="102">
        <f t="shared" si="17"/>
        <v>0</v>
      </c>
      <c r="Q252" s="103">
        <f>IF(M252="nio",0,IF(M252&gt;0,VLOOKUP(H252,'2-Productie normen'!A:L,VLOOKUP(M252,'2-Productie normen'!N:O,2,FALSE),FALSE)))</f>
        <v>0</v>
      </c>
      <c r="R252" s="103">
        <f t="shared" si="18"/>
        <v>0</v>
      </c>
      <c r="S252" s="104">
        <f>VLOOKUP(H252,'2-Productie normen'!A:L,10,FALSE)</f>
        <v>0</v>
      </c>
      <c r="T252" s="470"/>
      <c r="V252" s="81">
        <f t="shared" si="19"/>
        <v>6669.5999999999995</v>
      </c>
    </row>
    <row r="253" spans="1:22" ht="13.95" customHeight="1">
      <c r="A253" s="86">
        <f t="shared" si="15"/>
        <v>253</v>
      </c>
      <c r="B253" s="99" t="s">
        <v>424</v>
      </c>
      <c r="C253" s="99" t="s">
        <v>425</v>
      </c>
      <c r="D253" s="440">
        <v>2</v>
      </c>
      <c r="E253" s="83" t="s">
        <v>422</v>
      </c>
      <c r="F253" s="442" t="s">
        <v>303</v>
      </c>
      <c r="G253" s="443" t="s">
        <v>449</v>
      </c>
      <c r="H253" s="107" t="s">
        <v>1</v>
      </c>
      <c r="I253" s="107" t="s">
        <v>723</v>
      </c>
      <c r="J253" s="444">
        <v>33.22</v>
      </c>
      <c r="K253" s="353">
        <v>1</v>
      </c>
      <c r="L253" s="353">
        <v>1</v>
      </c>
      <c r="M253" s="101">
        <v>200</v>
      </c>
      <c r="N253" s="101"/>
      <c r="O253" s="102" t="e">
        <f t="shared" si="16"/>
        <v>#DIV/0!</v>
      </c>
      <c r="P253" s="102">
        <f t="shared" si="17"/>
        <v>0</v>
      </c>
      <c r="Q253" s="103">
        <f>IF(M253="nio",0,IF(M253&gt;0,VLOOKUP(H253,'2-Productie normen'!A:L,VLOOKUP(M253,'2-Productie normen'!N:O,2,FALSE),FALSE)))</f>
        <v>0</v>
      </c>
      <c r="R253" s="103">
        <f t="shared" si="18"/>
        <v>0</v>
      </c>
      <c r="S253" s="104">
        <f>VLOOKUP(H253,'2-Productie normen'!A:L,10,FALSE)</f>
        <v>0</v>
      </c>
      <c r="T253" s="470"/>
      <c r="V253" s="81">
        <f t="shared" si="19"/>
        <v>6644</v>
      </c>
    </row>
    <row r="254" spans="1:22" ht="13.95" customHeight="1">
      <c r="A254" s="86">
        <f t="shared" si="15"/>
        <v>254</v>
      </c>
      <c r="B254" s="99" t="s">
        <v>424</v>
      </c>
      <c r="C254" s="99" t="s">
        <v>425</v>
      </c>
      <c r="D254" s="440">
        <v>2</v>
      </c>
      <c r="E254" s="83" t="s">
        <v>422</v>
      </c>
      <c r="F254" s="442" t="s">
        <v>304</v>
      </c>
      <c r="G254" s="443" t="s">
        <v>410</v>
      </c>
      <c r="H254" s="469" t="s">
        <v>730</v>
      </c>
      <c r="I254" s="100" t="s">
        <v>696</v>
      </c>
      <c r="J254" s="444">
        <v>12.96</v>
      </c>
      <c r="K254" s="353">
        <v>1</v>
      </c>
      <c r="L254" s="353">
        <v>1</v>
      </c>
      <c r="M254" s="101" t="s">
        <v>106</v>
      </c>
      <c r="N254" s="101"/>
      <c r="O254" s="102">
        <f t="shared" si="16"/>
        <v>0</v>
      </c>
      <c r="P254" s="102">
        <f t="shared" si="17"/>
        <v>0</v>
      </c>
      <c r="Q254" s="103">
        <f>IF(M254="nio",0,IF(M254&gt;0,VLOOKUP(H254,'2-Productie normen'!A:L,VLOOKUP(M254,'2-Productie normen'!N:O,2,FALSE),FALSE)))</f>
        <v>0</v>
      </c>
      <c r="R254" s="103">
        <f t="shared" si="18"/>
        <v>0</v>
      </c>
      <c r="S254" s="104">
        <f>VLOOKUP(H254,'2-Productie normen'!A:L,10,FALSE)</f>
        <v>0</v>
      </c>
      <c r="T254" s="470"/>
      <c r="V254" s="81">
        <f t="shared" si="19"/>
        <v>0</v>
      </c>
    </row>
    <row r="255" spans="1:22" ht="13.95" customHeight="1">
      <c r="A255" s="86">
        <f t="shared" si="15"/>
        <v>255</v>
      </c>
      <c r="B255" s="99" t="s">
        <v>424</v>
      </c>
      <c r="C255" s="99" t="s">
        <v>425</v>
      </c>
      <c r="D255" s="440">
        <v>2</v>
      </c>
      <c r="E255" s="83" t="s">
        <v>422</v>
      </c>
      <c r="F255" s="442" t="s">
        <v>305</v>
      </c>
      <c r="G255" s="443" t="s">
        <v>449</v>
      </c>
      <c r="H255" s="107" t="s">
        <v>1</v>
      </c>
      <c r="I255" s="107" t="s">
        <v>723</v>
      </c>
      <c r="J255" s="444">
        <v>37.17</v>
      </c>
      <c r="K255" s="353">
        <v>1</v>
      </c>
      <c r="L255" s="353">
        <v>1</v>
      </c>
      <c r="M255" s="101">
        <v>200</v>
      </c>
      <c r="N255" s="101"/>
      <c r="O255" s="102" t="e">
        <f t="shared" si="16"/>
        <v>#DIV/0!</v>
      </c>
      <c r="P255" s="102">
        <f t="shared" si="17"/>
        <v>0</v>
      </c>
      <c r="Q255" s="103">
        <f>IF(M255="nio",0,IF(M255&gt;0,VLOOKUP(H255,'2-Productie normen'!A:L,VLOOKUP(M255,'2-Productie normen'!N:O,2,FALSE),FALSE)))</f>
        <v>0</v>
      </c>
      <c r="R255" s="103">
        <f t="shared" si="18"/>
        <v>0</v>
      </c>
      <c r="S255" s="104">
        <f>VLOOKUP(H255,'2-Productie normen'!A:L,10,FALSE)</f>
        <v>0</v>
      </c>
      <c r="T255" s="470"/>
      <c r="V255" s="81">
        <f t="shared" si="19"/>
        <v>7434</v>
      </c>
    </row>
    <row r="256" spans="1:22" ht="13.95" customHeight="1">
      <c r="A256" s="86">
        <f t="shared" si="15"/>
        <v>256</v>
      </c>
      <c r="B256" s="99" t="s">
        <v>424</v>
      </c>
      <c r="C256" s="99" t="s">
        <v>425</v>
      </c>
      <c r="D256" s="440">
        <v>2</v>
      </c>
      <c r="E256" s="83" t="s">
        <v>422</v>
      </c>
      <c r="F256" s="442" t="s">
        <v>306</v>
      </c>
      <c r="G256" s="443" t="s">
        <v>409</v>
      </c>
      <c r="H256" s="100" t="s">
        <v>719</v>
      </c>
      <c r="I256" s="107" t="s">
        <v>723</v>
      </c>
      <c r="J256" s="444">
        <v>51.1</v>
      </c>
      <c r="K256" s="353">
        <v>1</v>
      </c>
      <c r="L256" s="353">
        <v>1</v>
      </c>
      <c r="M256" s="101">
        <v>80</v>
      </c>
      <c r="N256" s="101"/>
      <c r="O256" s="102" t="e">
        <f t="shared" si="16"/>
        <v>#DIV/0!</v>
      </c>
      <c r="P256" s="102">
        <f t="shared" si="17"/>
        <v>0</v>
      </c>
      <c r="Q256" s="103">
        <f>IF(M256="nio",0,IF(M256&gt;0,VLOOKUP(H256,'2-Productie normen'!A:L,VLOOKUP(M256,'2-Productie normen'!N:O,2,FALSE),FALSE)))</f>
        <v>0</v>
      </c>
      <c r="R256" s="103">
        <f t="shared" si="18"/>
        <v>0</v>
      </c>
      <c r="S256" s="104">
        <f>VLOOKUP(H256,'2-Productie normen'!A:L,10,FALSE)</f>
        <v>0</v>
      </c>
      <c r="T256" s="470"/>
      <c r="V256" s="81">
        <f t="shared" si="19"/>
        <v>4088</v>
      </c>
    </row>
    <row r="257" spans="1:22" ht="13.95" customHeight="1">
      <c r="A257" s="86">
        <f t="shared" si="15"/>
        <v>257</v>
      </c>
      <c r="B257" s="99" t="s">
        <v>424</v>
      </c>
      <c r="C257" s="99" t="s">
        <v>425</v>
      </c>
      <c r="D257" s="440">
        <v>2</v>
      </c>
      <c r="E257" s="83" t="s">
        <v>422</v>
      </c>
      <c r="F257" s="442" t="s">
        <v>307</v>
      </c>
      <c r="G257" s="443" t="s">
        <v>409</v>
      </c>
      <c r="H257" s="100" t="s">
        <v>719</v>
      </c>
      <c r="I257" s="107" t="s">
        <v>723</v>
      </c>
      <c r="J257" s="444">
        <v>54.2</v>
      </c>
      <c r="K257" s="353">
        <v>1</v>
      </c>
      <c r="L257" s="353">
        <v>1</v>
      </c>
      <c r="M257" s="101">
        <v>80</v>
      </c>
      <c r="N257" s="101"/>
      <c r="O257" s="102" t="e">
        <f t="shared" si="16"/>
        <v>#DIV/0!</v>
      </c>
      <c r="P257" s="102">
        <f t="shared" si="17"/>
        <v>0</v>
      </c>
      <c r="Q257" s="103">
        <f>IF(M257="nio",0,IF(M257&gt;0,VLOOKUP(H257,'2-Productie normen'!A:L,VLOOKUP(M257,'2-Productie normen'!N:O,2,FALSE),FALSE)))</f>
        <v>0</v>
      </c>
      <c r="R257" s="103">
        <f t="shared" si="18"/>
        <v>0</v>
      </c>
      <c r="S257" s="104">
        <f>VLOOKUP(H257,'2-Productie normen'!A:L,10,FALSE)</f>
        <v>0</v>
      </c>
      <c r="T257" s="470"/>
      <c r="V257" s="81">
        <f t="shared" si="19"/>
        <v>4336</v>
      </c>
    </row>
    <row r="258" spans="1:22" ht="13.95" customHeight="1">
      <c r="A258" s="86">
        <f t="shared" si="15"/>
        <v>258</v>
      </c>
      <c r="B258" s="99" t="s">
        <v>424</v>
      </c>
      <c r="C258" s="99" t="s">
        <v>425</v>
      </c>
      <c r="D258" s="440">
        <v>2</v>
      </c>
      <c r="E258" s="83" t="s">
        <v>422</v>
      </c>
      <c r="F258" s="442" t="s">
        <v>308</v>
      </c>
      <c r="G258" s="443" t="s">
        <v>448</v>
      </c>
      <c r="H258" s="443" t="s">
        <v>407</v>
      </c>
      <c r="I258" s="107" t="s">
        <v>723</v>
      </c>
      <c r="J258" s="444">
        <v>92.62</v>
      </c>
      <c r="K258" s="353">
        <v>1</v>
      </c>
      <c r="L258" s="353">
        <v>1</v>
      </c>
      <c r="M258" s="101">
        <v>200</v>
      </c>
      <c r="N258" s="101"/>
      <c r="O258" s="102" t="e">
        <f t="shared" si="16"/>
        <v>#DIV/0!</v>
      </c>
      <c r="P258" s="102">
        <f t="shared" si="17"/>
        <v>0</v>
      </c>
      <c r="Q258" s="103">
        <f>IF(M258="nio",0,IF(M258&gt;0,VLOOKUP(H258,'2-Productie normen'!A:L,VLOOKUP(M258,'2-Productie normen'!N:O,2,FALSE),FALSE)))</f>
        <v>0</v>
      </c>
      <c r="R258" s="103">
        <f t="shared" si="18"/>
        <v>0</v>
      </c>
      <c r="S258" s="104">
        <f>VLOOKUP(H258,'2-Productie normen'!A:L,10,FALSE)</f>
        <v>0</v>
      </c>
      <c r="T258" s="470"/>
      <c r="V258" s="81">
        <f t="shared" si="19"/>
        <v>18524</v>
      </c>
    </row>
    <row r="259" spans="1:22" ht="13.95" customHeight="1">
      <c r="A259" s="86">
        <f t="shared" si="15"/>
        <v>259</v>
      </c>
      <c r="B259" s="99" t="s">
        <v>424</v>
      </c>
      <c r="C259" s="99" t="s">
        <v>425</v>
      </c>
      <c r="D259" s="440">
        <v>2</v>
      </c>
      <c r="E259" s="83" t="s">
        <v>422</v>
      </c>
      <c r="F259" s="442" t="s">
        <v>309</v>
      </c>
      <c r="G259" s="443" t="s">
        <v>448</v>
      </c>
      <c r="H259" s="443" t="s">
        <v>407</v>
      </c>
      <c r="I259" s="107" t="s">
        <v>723</v>
      </c>
      <c r="J259" s="444">
        <v>187.08</v>
      </c>
      <c r="K259" s="353">
        <v>1</v>
      </c>
      <c r="L259" s="353">
        <v>1</v>
      </c>
      <c r="M259" s="101">
        <v>200</v>
      </c>
      <c r="N259" s="101"/>
      <c r="O259" s="102" t="e">
        <f t="shared" si="16"/>
        <v>#DIV/0!</v>
      </c>
      <c r="P259" s="102">
        <f t="shared" si="17"/>
        <v>0</v>
      </c>
      <c r="Q259" s="103">
        <f>IF(M259="nio",0,IF(M259&gt;0,VLOOKUP(H259,'2-Productie normen'!A:L,VLOOKUP(M259,'2-Productie normen'!N:O,2,FALSE),FALSE)))</f>
        <v>0</v>
      </c>
      <c r="R259" s="103">
        <f t="shared" si="18"/>
        <v>0</v>
      </c>
      <c r="S259" s="104">
        <f>VLOOKUP(H259,'2-Productie normen'!A:L,10,FALSE)</f>
        <v>0</v>
      </c>
      <c r="T259" s="480"/>
      <c r="V259" s="81">
        <f t="shared" si="19"/>
        <v>37416</v>
      </c>
    </row>
    <row r="260" spans="1:22" ht="13.95" customHeight="1">
      <c r="A260" s="86">
        <f t="shared" si="15"/>
        <v>260</v>
      </c>
      <c r="B260" s="99" t="s">
        <v>424</v>
      </c>
      <c r="C260" s="99" t="s">
        <v>425</v>
      </c>
      <c r="D260" s="440">
        <v>2</v>
      </c>
      <c r="E260" s="83" t="s">
        <v>422</v>
      </c>
      <c r="F260" s="442" t="s">
        <v>310</v>
      </c>
      <c r="G260" s="443" t="s">
        <v>409</v>
      </c>
      <c r="H260" s="100" t="s">
        <v>719</v>
      </c>
      <c r="I260" s="107" t="s">
        <v>723</v>
      </c>
      <c r="J260" s="444">
        <v>57.98</v>
      </c>
      <c r="K260" s="353">
        <v>1</v>
      </c>
      <c r="L260" s="353">
        <v>1</v>
      </c>
      <c r="M260" s="101">
        <v>80</v>
      </c>
      <c r="N260" s="101"/>
      <c r="O260" s="102" t="e">
        <f t="shared" si="16"/>
        <v>#DIV/0!</v>
      </c>
      <c r="P260" s="102">
        <f t="shared" si="17"/>
        <v>0</v>
      </c>
      <c r="Q260" s="103">
        <f>IF(M260="nio",0,IF(M260&gt;0,VLOOKUP(H260,'2-Productie normen'!A:L,VLOOKUP(M260,'2-Productie normen'!N:O,2,FALSE),FALSE)))</f>
        <v>0</v>
      </c>
      <c r="R260" s="103">
        <f t="shared" si="18"/>
        <v>0</v>
      </c>
      <c r="S260" s="104">
        <f>VLOOKUP(H260,'2-Productie normen'!A:L,10,FALSE)</f>
        <v>0</v>
      </c>
      <c r="T260" s="470"/>
      <c r="V260" s="81">
        <f t="shared" si="19"/>
        <v>4638.3999999999996</v>
      </c>
    </row>
    <row r="261" spans="1:22" ht="13.95" customHeight="1">
      <c r="A261" s="86">
        <f t="shared" si="15"/>
        <v>261</v>
      </c>
      <c r="B261" s="99" t="s">
        <v>424</v>
      </c>
      <c r="C261" s="99" t="s">
        <v>425</v>
      </c>
      <c r="D261" s="440">
        <v>2</v>
      </c>
      <c r="E261" s="83" t="s">
        <v>422</v>
      </c>
      <c r="F261" s="442" t="s">
        <v>311</v>
      </c>
      <c r="G261" s="443" t="s">
        <v>409</v>
      </c>
      <c r="H261" s="100" t="s">
        <v>719</v>
      </c>
      <c r="I261" s="107" t="s">
        <v>723</v>
      </c>
      <c r="J261" s="444">
        <v>55.43</v>
      </c>
      <c r="K261" s="353">
        <v>1</v>
      </c>
      <c r="L261" s="353">
        <v>1</v>
      </c>
      <c r="M261" s="101">
        <v>80</v>
      </c>
      <c r="N261" s="101"/>
      <c r="O261" s="102" t="e">
        <f t="shared" si="16"/>
        <v>#DIV/0!</v>
      </c>
      <c r="P261" s="102">
        <f t="shared" si="17"/>
        <v>0</v>
      </c>
      <c r="Q261" s="103">
        <f>IF(M261="nio",0,IF(M261&gt;0,VLOOKUP(H261,'2-Productie normen'!A:L,VLOOKUP(M261,'2-Productie normen'!N:O,2,FALSE),FALSE)))</f>
        <v>0</v>
      </c>
      <c r="R261" s="103">
        <f t="shared" si="18"/>
        <v>0</v>
      </c>
      <c r="S261" s="104">
        <f>VLOOKUP(H261,'2-Productie normen'!A:L,10,FALSE)</f>
        <v>0</v>
      </c>
      <c r="T261" s="470"/>
      <c r="V261" s="81">
        <f t="shared" si="19"/>
        <v>4434.3999999999996</v>
      </c>
    </row>
    <row r="262" spans="1:22" ht="13.95" customHeight="1">
      <c r="A262" s="86">
        <f t="shared" si="15"/>
        <v>262</v>
      </c>
      <c r="B262" s="99" t="s">
        <v>424</v>
      </c>
      <c r="C262" s="99" t="s">
        <v>425</v>
      </c>
      <c r="D262" s="440">
        <v>2</v>
      </c>
      <c r="E262" s="83" t="s">
        <v>422</v>
      </c>
      <c r="F262" s="442" t="s">
        <v>312</v>
      </c>
      <c r="G262" s="443" t="s">
        <v>409</v>
      </c>
      <c r="H262" s="100" t="s">
        <v>719</v>
      </c>
      <c r="I262" s="107" t="s">
        <v>723</v>
      </c>
      <c r="J262" s="444">
        <v>74.52</v>
      </c>
      <c r="K262" s="353">
        <v>1</v>
      </c>
      <c r="L262" s="353">
        <v>1</v>
      </c>
      <c r="M262" s="101">
        <v>80</v>
      </c>
      <c r="N262" s="101"/>
      <c r="O262" s="102" t="e">
        <f t="shared" si="16"/>
        <v>#DIV/0!</v>
      </c>
      <c r="P262" s="102">
        <f t="shared" si="17"/>
        <v>0</v>
      </c>
      <c r="Q262" s="103">
        <f>IF(M262="nio",0,IF(M262&gt;0,VLOOKUP(H262,'2-Productie normen'!A:L,VLOOKUP(M262,'2-Productie normen'!N:O,2,FALSE),FALSE)))</f>
        <v>0</v>
      </c>
      <c r="R262" s="103">
        <f t="shared" si="18"/>
        <v>0</v>
      </c>
      <c r="S262" s="104">
        <f>VLOOKUP(H262,'2-Productie normen'!A:L,10,FALSE)</f>
        <v>0</v>
      </c>
      <c r="T262" s="470"/>
      <c r="V262" s="81">
        <f t="shared" si="19"/>
        <v>5961.5999999999995</v>
      </c>
    </row>
    <row r="263" spans="1:22" ht="13.95" customHeight="1">
      <c r="A263" s="86">
        <f t="shared" si="15"/>
        <v>263</v>
      </c>
      <c r="B263" s="99" t="s">
        <v>424</v>
      </c>
      <c r="C263" s="99" t="s">
        <v>425</v>
      </c>
      <c r="D263" s="440">
        <v>2</v>
      </c>
      <c r="E263" s="83" t="s">
        <v>422</v>
      </c>
      <c r="F263" s="442" t="s">
        <v>313</v>
      </c>
      <c r="G263" s="443" t="s">
        <v>409</v>
      </c>
      <c r="H263" s="100" t="s">
        <v>719</v>
      </c>
      <c r="I263" s="107" t="s">
        <v>723</v>
      </c>
      <c r="J263" s="444">
        <v>55.6</v>
      </c>
      <c r="K263" s="353">
        <v>1</v>
      </c>
      <c r="L263" s="353">
        <v>1</v>
      </c>
      <c r="M263" s="101">
        <v>80</v>
      </c>
      <c r="N263" s="101"/>
      <c r="O263" s="102" t="e">
        <f t="shared" si="16"/>
        <v>#DIV/0!</v>
      </c>
      <c r="P263" s="102">
        <f t="shared" si="17"/>
        <v>0</v>
      </c>
      <c r="Q263" s="103">
        <f>IF(M263="nio",0,IF(M263&gt;0,VLOOKUP(H263,'2-Productie normen'!A:L,VLOOKUP(M263,'2-Productie normen'!N:O,2,FALSE),FALSE)))</f>
        <v>0</v>
      </c>
      <c r="R263" s="103">
        <f t="shared" si="18"/>
        <v>0</v>
      </c>
      <c r="S263" s="104">
        <f>VLOOKUP(H263,'2-Productie normen'!A:L,10,FALSE)</f>
        <v>0</v>
      </c>
      <c r="T263" s="470"/>
      <c r="V263" s="81">
        <f t="shared" si="19"/>
        <v>4448</v>
      </c>
    </row>
    <row r="264" spans="1:22" ht="13.95" customHeight="1">
      <c r="A264" s="86">
        <f t="shared" si="15"/>
        <v>264</v>
      </c>
      <c r="B264" s="99" t="s">
        <v>424</v>
      </c>
      <c r="C264" s="99" t="s">
        <v>425</v>
      </c>
      <c r="D264" s="440">
        <v>2</v>
      </c>
      <c r="E264" s="83" t="s">
        <v>422</v>
      </c>
      <c r="F264" s="442" t="s">
        <v>314</v>
      </c>
      <c r="G264" s="443" t="s">
        <v>409</v>
      </c>
      <c r="H264" s="100" t="s">
        <v>719</v>
      </c>
      <c r="I264" s="107" t="s">
        <v>723</v>
      </c>
      <c r="J264" s="444">
        <v>36.53</v>
      </c>
      <c r="K264" s="353">
        <v>1</v>
      </c>
      <c r="L264" s="353">
        <v>1</v>
      </c>
      <c r="M264" s="101">
        <v>80</v>
      </c>
      <c r="N264" s="101"/>
      <c r="O264" s="102" t="e">
        <f t="shared" si="16"/>
        <v>#DIV/0!</v>
      </c>
      <c r="P264" s="102">
        <f t="shared" si="17"/>
        <v>0</v>
      </c>
      <c r="Q264" s="103">
        <f>IF(M264="nio",0,IF(M264&gt;0,VLOOKUP(H264,'2-Productie normen'!A:L,VLOOKUP(M264,'2-Productie normen'!N:O,2,FALSE),FALSE)))</f>
        <v>0</v>
      </c>
      <c r="R264" s="103">
        <f t="shared" si="18"/>
        <v>0</v>
      </c>
      <c r="S264" s="104">
        <f>VLOOKUP(H264,'2-Productie normen'!A:L,10,FALSE)</f>
        <v>0</v>
      </c>
      <c r="T264" s="470"/>
      <c r="V264" s="81">
        <f t="shared" si="19"/>
        <v>2922.4</v>
      </c>
    </row>
    <row r="265" spans="1:22" ht="13.95" customHeight="1">
      <c r="A265" s="86">
        <f t="shared" si="15"/>
        <v>265</v>
      </c>
      <c r="B265" s="99" t="s">
        <v>424</v>
      </c>
      <c r="C265" s="99" t="s">
        <v>425</v>
      </c>
      <c r="D265" s="440">
        <v>2</v>
      </c>
      <c r="E265" s="83" t="s">
        <v>422</v>
      </c>
      <c r="F265" s="442" t="s">
        <v>438</v>
      </c>
      <c r="G265" s="443" t="s">
        <v>448</v>
      </c>
      <c r="H265" s="443" t="s">
        <v>407</v>
      </c>
      <c r="I265" s="107" t="s">
        <v>723</v>
      </c>
      <c r="J265" s="444">
        <v>16.57</v>
      </c>
      <c r="K265" s="353">
        <v>1</v>
      </c>
      <c r="L265" s="353">
        <v>1</v>
      </c>
      <c r="M265" s="101">
        <v>200</v>
      </c>
      <c r="N265" s="101"/>
      <c r="O265" s="102" t="e">
        <f t="shared" si="16"/>
        <v>#DIV/0!</v>
      </c>
      <c r="P265" s="102">
        <f t="shared" si="17"/>
        <v>0</v>
      </c>
      <c r="Q265" s="103">
        <f>IF(M265="nio",0,IF(M265&gt;0,VLOOKUP(H265,'2-Productie normen'!A:L,VLOOKUP(M265,'2-Productie normen'!N:O,2,FALSE),FALSE)))</f>
        <v>0</v>
      </c>
      <c r="R265" s="103">
        <f t="shared" si="18"/>
        <v>0</v>
      </c>
      <c r="S265" s="104">
        <f>VLOOKUP(H265,'2-Productie normen'!A:L,10,FALSE)</f>
        <v>0</v>
      </c>
      <c r="T265" s="470"/>
      <c r="V265" s="81">
        <f t="shared" si="19"/>
        <v>3314</v>
      </c>
    </row>
    <row r="266" spans="1:22" ht="13.95" customHeight="1">
      <c r="A266" s="86">
        <f t="shared" ref="A266:A329" si="20">A265+1</f>
        <v>266</v>
      </c>
      <c r="B266" s="99" t="s">
        <v>424</v>
      </c>
      <c r="C266" s="99" t="s">
        <v>425</v>
      </c>
      <c r="D266" s="440">
        <v>2</v>
      </c>
      <c r="E266" s="83" t="s">
        <v>422</v>
      </c>
      <c r="F266" s="442" t="s">
        <v>315</v>
      </c>
      <c r="G266" s="443" t="s">
        <v>409</v>
      </c>
      <c r="H266" s="100" t="s">
        <v>719</v>
      </c>
      <c r="I266" s="107" t="s">
        <v>723</v>
      </c>
      <c r="J266" s="444">
        <v>55.4</v>
      </c>
      <c r="K266" s="353">
        <v>1</v>
      </c>
      <c r="L266" s="353">
        <v>1</v>
      </c>
      <c r="M266" s="101">
        <v>80</v>
      </c>
      <c r="N266" s="101"/>
      <c r="O266" s="102" t="e">
        <f t="shared" ref="O266:O329" si="21">IF(M266="nio",0,IF(M266&gt;0,M266*J266/Q266,0))*K266</f>
        <v>#DIV/0!</v>
      </c>
      <c r="P266" s="102">
        <f t="shared" ref="P266:P329" si="22">IF(N266&gt;0,N266*J266/R266,0)*L266</f>
        <v>0</v>
      </c>
      <c r="Q266" s="103">
        <f>IF(M266="nio",0,IF(M266&gt;0,VLOOKUP(H266,'2-Productie normen'!A:L,VLOOKUP(M266,'2-Productie normen'!N:O,2,FALSE),FALSE)))</f>
        <v>0</v>
      </c>
      <c r="R266" s="103">
        <f t="shared" ref="R266:R329" si="23">IF(N266&gt;0,Q266*$R$8,0)</f>
        <v>0</v>
      </c>
      <c r="S266" s="104">
        <f>VLOOKUP(H266,'2-Productie normen'!A:L,10,FALSE)</f>
        <v>0</v>
      </c>
      <c r="T266" s="470"/>
      <c r="V266" s="81">
        <f t="shared" ref="V266:V329" si="24">SUM(M266:N266)*J266</f>
        <v>4432</v>
      </c>
    </row>
    <row r="267" spans="1:22" ht="13.95" customHeight="1">
      <c r="A267" s="86">
        <f t="shared" si="20"/>
        <v>267</v>
      </c>
      <c r="B267" s="99" t="s">
        <v>424</v>
      </c>
      <c r="C267" s="99" t="s">
        <v>425</v>
      </c>
      <c r="D267" s="440">
        <v>2</v>
      </c>
      <c r="E267" s="83" t="s">
        <v>422</v>
      </c>
      <c r="F267" s="442" t="s">
        <v>316</v>
      </c>
      <c r="G267" s="443" t="s">
        <v>409</v>
      </c>
      <c r="H267" s="100" t="s">
        <v>719</v>
      </c>
      <c r="I267" s="107" t="s">
        <v>723</v>
      </c>
      <c r="J267" s="444">
        <v>56.21</v>
      </c>
      <c r="K267" s="353">
        <v>1</v>
      </c>
      <c r="L267" s="353">
        <v>1</v>
      </c>
      <c r="M267" s="101">
        <v>80</v>
      </c>
      <c r="N267" s="101"/>
      <c r="O267" s="102" t="e">
        <f t="shared" si="21"/>
        <v>#DIV/0!</v>
      </c>
      <c r="P267" s="102">
        <f t="shared" si="22"/>
        <v>0</v>
      </c>
      <c r="Q267" s="103">
        <f>IF(M267="nio",0,IF(M267&gt;0,VLOOKUP(H267,'2-Productie normen'!A:L,VLOOKUP(M267,'2-Productie normen'!N:O,2,FALSE),FALSE)))</f>
        <v>0</v>
      </c>
      <c r="R267" s="103">
        <f t="shared" si="23"/>
        <v>0</v>
      </c>
      <c r="S267" s="104">
        <f>VLOOKUP(H267,'2-Productie normen'!A:L,10,FALSE)</f>
        <v>0</v>
      </c>
      <c r="T267" s="470"/>
      <c r="V267" s="81">
        <f t="shared" si="24"/>
        <v>4496.8</v>
      </c>
    </row>
    <row r="268" spans="1:22" ht="13.95" customHeight="1">
      <c r="A268" s="86">
        <f t="shared" si="20"/>
        <v>268</v>
      </c>
      <c r="B268" s="99" t="s">
        <v>424</v>
      </c>
      <c r="C268" s="99" t="s">
        <v>425</v>
      </c>
      <c r="D268" s="440">
        <v>2</v>
      </c>
      <c r="E268" s="83" t="s">
        <v>422</v>
      </c>
      <c r="F268" s="442" t="s">
        <v>317</v>
      </c>
      <c r="G268" s="443" t="s">
        <v>409</v>
      </c>
      <c r="H268" s="100" t="s">
        <v>719</v>
      </c>
      <c r="I268" s="107" t="s">
        <v>723</v>
      </c>
      <c r="J268" s="444">
        <v>69.7</v>
      </c>
      <c r="K268" s="353">
        <v>1</v>
      </c>
      <c r="L268" s="353">
        <v>1</v>
      </c>
      <c r="M268" s="101">
        <v>80</v>
      </c>
      <c r="N268" s="101"/>
      <c r="O268" s="102" t="e">
        <f t="shared" si="21"/>
        <v>#DIV/0!</v>
      </c>
      <c r="P268" s="102">
        <f t="shared" si="22"/>
        <v>0</v>
      </c>
      <c r="Q268" s="103">
        <f>IF(M268="nio",0,IF(M268&gt;0,VLOOKUP(H268,'2-Productie normen'!A:L,VLOOKUP(M268,'2-Productie normen'!N:O,2,FALSE),FALSE)))</f>
        <v>0</v>
      </c>
      <c r="R268" s="103">
        <f t="shared" si="23"/>
        <v>0</v>
      </c>
      <c r="S268" s="104">
        <f>VLOOKUP(H268,'2-Productie normen'!A:L,10,FALSE)</f>
        <v>0</v>
      </c>
      <c r="T268" s="470"/>
      <c r="V268" s="81">
        <f t="shared" si="24"/>
        <v>5576</v>
      </c>
    </row>
    <row r="269" spans="1:22" ht="13.95" customHeight="1">
      <c r="A269" s="86">
        <f t="shared" si="20"/>
        <v>269</v>
      </c>
      <c r="B269" s="99" t="s">
        <v>424</v>
      </c>
      <c r="C269" s="99" t="s">
        <v>425</v>
      </c>
      <c r="D269" s="440">
        <v>2</v>
      </c>
      <c r="E269" s="83" t="s">
        <v>422</v>
      </c>
      <c r="F269" s="442" t="s">
        <v>318</v>
      </c>
      <c r="G269" s="443" t="s">
        <v>451</v>
      </c>
      <c r="H269" s="99" t="s">
        <v>416</v>
      </c>
      <c r="I269" s="107" t="s">
        <v>723</v>
      </c>
      <c r="J269" s="444">
        <v>16.59</v>
      </c>
      <c r="K269" s="353">
        <v>1</v>
      </c>
      <c r="L269" s="353">
        <v>1</v>
      </c>
      <c r="M269" s="101">
        <v>80</v>
      </c>
      <c r="N269" s="101"/>
      <c r="O269" s="102" t="e">
        <f t="shared" si="21"/>
        <v>#DIV/0!</v>
      </c>
      <c r="P269" s="102">
        <f t="shared" si="22"/>
        <v>0</v>
      </c>
      <c r="Q269" s="103">
        <f>IF(M269="nio",0,IF(M269&gt;0,VLOOKUP(H269,'2-Productie normen'!A:L,VLOOKUP(M269,'2-Productie normen'!N:O,2,FALSE),FALSE)))</f>
        <v>0</v>
      </c>
      <c r="R269" s="103">
        <f t="shared" si="23"/>
        <v>0</v>
      </c>
      <c r="S269" s="104">
        <f>VLOOKUP(H269,'2-Productie normen'!A:L,10,FALSE)</f>
        <v>0</v>
      </c>
      <c r="T269" s="470"/>
      <c r="V269" s="81">
        <f t="shared" si="24"/>
        <v>1327.2</v>
      </c>
    </row>
    <row r="270" spans="1:22" ht="13.95" customHeight="1">
      <c r="A270" s="86">
        <f t="shared" si="20"/>
        <v>270</v>
      </c>
      <c r="B270" s="99" t="s">
        <v>424</v>
      </c>
      <c r="C270" s="99" t="s">
        <v>425</v>
      </c>
      <c r="D270" s="440">
        <v>2</v>
      </c>
      <c r="E270" s="83" t="s">
        <v>422</v>
      </c>
      <c r="F270" s="442" t="s">
        <v>319</v>
      </c>
      <c r="G270" s="443" t="s">
        <v>408</v>
      </c>
      <c r="H270" s="99" t="s">
        <v>179</v>
      </c>
      <c r="I270" s="107" t="s">
        <v>723</v>
      </c>
      <c r="J270" s="444">
        <v>21</v>
      </c>
      <c r="K270" s="353">
        <v>1</v>
      </c>
      <c r="L270" s="353">
        <v>1</v>
      </c>
      <c r="M270" s="101">
        <v>40</v>
      </c>
      <c r="N270" s="101"/>
      <c r="O270" s="102" t="e">
        <f t="shared" si="21"/>
        <v>#DIV/0!</v>
      </c>
      <c r="P270" s="102">
        <f t="shared" si="22"/>
        <v>0</v>
      </c>
      <c r="Q270" s="103">
        <f>IF(M270="nio",0,IF(M270&gt;0,VLOOKUP(H270,'2-Productie normen'!A:L,VLOOKUP(M270,'2-Productie normen'!N:O,2,FALSE),FALSE)))</f>
        <v>0</v>
      </c>
      <c r="R270" s="103">
        <f t="shared" si="23"/>
        <v>0</v>
      </c>
      <c r="S270" s="104">
        <f>VLOOKUP(H270,'2-Productie normen'!A:L,10,FALSE)</f>
        <v>0</v>
      </c>
      <c r="T270" s="470"/>
      <c r="V270" s="81">
        <f t="shared" si="24"/>
        <v>840</v>
      </c>
    </row>
    <row r="271" spans="1:22" ht="13.95" customHeight="1">
      <c r="A271" s="86">
        <f t="shared" si="20"/>
        <v>271</v>
      </c>
      <c r="B271" s="99" t="s">
        <v>424</v>
      </c>
      <c r="C271" s="99" t="s">
        <v>425</v>
      </c>
      <c r="D271" s="440">
        <v>2</v>
      </c>
      <c r="E271" s="83" t="s">
        <v>422</v>
      </c>
      <c r="F271" s="442" t="s">
        <v>439</v>
      </c>
      <c r="G271" s="443" t="s">
        <v>409</v>
      </c>
      <c r="H271" s="100" t="s">
        <v>719</v>
      </c>
      <c r="I271" s="107" t="s">
        <v>723</v>
      </c>
      <c r="J271" s="444">
        <v>66.7</v>
      </c>
      <c r="K271" s="353">
        <v>1</v>
      </c>
      <c r="L271" s="353">
        <v>1</v>
      </c>
      <c r="M271" s="101">
        <v>80</v>
      </c>
      <c r="N271" s="101"/>
      <c r="O271" s="102" t="e">
        <f t="shared" si="21"/>
        <v>#DIV/0!</v>
      </c>
      <c r="P271" s="102">
        <f t="shared" si="22"/>
        <v>0</v>
      </c>
      <c r="Q271" s="103">
        <f>IF(M271="nio",0,IF(M271&gt;0,VLOOKUP(H271,'2-Productie normen'!A:L,VLOOKUP(M271,'2-Productie normen'!N:O,2,FALSE),FALSE)))</f>
        <v>0</v>
      </c>
      <c r="R271" s="103">
        <f t="shared" si="23"/>
        <v>0</v>
      </c>
      <c r="S271" s="104">
        <f>VLOOKUP(H271,'2-Productie normen'!A:L,10,FALSE)</f>
        <v>0</v>
      </c>
      <c r="T271" s="470"/>
      <c r="V271" s="81">
        <f t="shared" si="24"/>
        <v>5336</v>
      </c>
    </row>
    <row r="272" spans="1:22" ht="13.95" customHeight="1">
      <c r="A272" s="86">
        <f t="shared" si="20"/>
        <v>272</v>
      </c>
      <c r="B272" s="99" t="s">
        <v>424</v>
      </c>
      <c r="C272" s="99" t="s">
        <v>425</v>
      </c>
      <c r="D272" s="440">
        <v>2</v>
      </c>
      <c r="E272" s="83" t="s">
        <v>422</v>
      </c>
      <c r="F272" s="442" t="s">
        <v>320</v>
      </c>
      <c r="G272" s="443" t="s">
        <v>409</v>
      </c>
      <c r="H272" s="100" t="s">
        <v>719</v>
      </c>
      <c r="I272" s="107" t="s">
        <v>723</v>
      </c>
      <c r="J272" s="444">
        <v>62.5</v>
      </c>
      <c r="K272" s="353">
        <v>1</v>
      </c>
      <c r="L272" s="353">
        <v>1</v>
      </c>
      <c r="M272" s="101">
        <v>80</v>
      </c>
      <c r="N272" s="101"/>
      <c r="O272" s="102" t="e">
        <f t="shared" si="21"/>
        <v>#DIV/0!</v>
      </c>
      <c r="P272" s="102">
        <f t="shared" si="22"/>
        <v>0</v>
      </c>
      <c r="Q272" s="103">
        <f>IF(M272="nio",0,IF(M272&gt;0,VLOOKUP(H272,'2-Productie normen'!A:L,VLOOKUP(M272,'2-Productie normen'!N:O,2,FALSE),FALSE)))</f>
        <v>0</v>
      </c>
      <c r="R272" s="103">
        <f t="shared" si="23"/>
        <v>0</v>
      </c>
      <c r="S272" s="104">
        <f>VLOOKUP(H272,'2-Productie normen'!A:L,10,FALSE)</f>
        <v>0</v>
      </c>
      <c r="T272" s="470"/>
      <c r="V272" s="81">
        <f t="shared" si="24"/>
        <v>5000</v>
      </c>
    </row>
    <row r="273" spans="1:22" ht="13.95" customHeight="1">
      <c r="A273" s="86">
        <f t="shared" si="20"/>
        <v>273</v>
      </c>
      <c r="B273" s="99" t="s">
        <v>424</v>
      </c>
      <c r="C273" s="99" t="s">
        <v>425</v>
      </c>
      <c r="D273" s="440">
        <v>2</v>
      </c>
      <c r="E273" s="83" t="s">
        <v>422</v>
      </c>
      <c r="F273" s="442" t="s">
        <v>321</v>
      </c>
      <c r="G273" s="443" t="s">
        <v>452</v>
      </c>
      <c r="H273" s="361" t="s">
        <v>16</v>
      </c>
      <c r="I273" s="107" t="s">
        <v>723</v>
      </c>
      <c r="J273" s="444">
        <v>17.760000000000002</v>
      </c>
      <c r="K273" s="353">
        <v>1</v>
      </c>
      <c r="L273" s="353">
        <v>1</v>
      </c>
      <c r="M273" s="101">
        <v>200</v>
      </c>
      <c r="N273" s="101"/>
      <c r="O273" s="102" t="e">
        <f t="shared" si="21"/>
        <v>#DIV/0!</v>
      </c>
      <c r="P273" s="102">
        <f t="shared" si="22"/>
        <v>0</v>
      </c>
      <c r="Q273" s="103">
        <f>IF(M273="nio",0,IF(M273&gt;0,VLOOKUP(H273,'2-Productie normen'!A:L,VLOOKUP(M273,'2-Productie normen'!N:O,2,FALSE),FALSE)))</f>
        <v>0</v>
      </c>
      <c r="R273" s="103">
        <f t="shared" si="23"/>
        <v>0</v>
      </c>
      <c r="S273" s="104">
        <f>VLOOKUP(H273,'2-Productie normen'!A:L,10,FALSE)</f>
        <v>0</v>
      </c>
      <c r="T273" s="470"/>
      <c r="V273" s="81">
        <f t="shared" si="24"/>
        <v>3552.0000000000005</v>
      </c>
    </row>
    <row r="274" spans="1:22" ht="13.95" customHeight="1">
      <c r="A274" s="86">
        <f t="shared" si="20"/>
        <v>274</v>
      </c>
      <c r="B274" s="99" t="s">
        <v>424</v>
      </c>
      <c r="C274" s="99" t="s">
        <v>425</v>
      </c>
      <c r="D274" s="440">
        <v>2</v>
      </c>
      <c r="E274" s="83" t="s">
        <v>422</v>
      </c>
      <c r="F274" s="442" t="s">
        <v>322</v>
      </c>
      <c r="G274" s="443" t="s">
        <v>409</v>
      </c>
      <c r="H274" s="100" t="s">
        <v>719</v>
      </c>
      <c r="I274" s="107" t="s">
        <v>723</v>
      </c>
      <c r="J274" s="444">
        <v>63.52</v>
      </c>
      <c r="K274" s="353">
        <v>1</v>
      </c>
      <c r="L274" s="353">
        <v>1</v>
      </c>
      <c r="M274" s="101">
        <v>80</v>
      </c>
      <c r="N274" s="101"/>
      <c r="O274" s="102" t="e">
        <f t="shared" si="21"/>
        <v>#DIV/0!</v>
      </c>
      <c r="P274" s="102">
        <f t="shared" si="22"/>
        <v>0</v>
      </c>
      <c r="Q274" s="103">
        <f>IF(M274="nio",0,IF(M274&gt;0,VLOOKUP(H274,'2-Productie normen'!A:L,VLOOKUP(M274,'2-Productie normen'!N:O,2,FALSE),FALSE)))</f>
        <v>0</v>
      </c>
      <c r="R274" s="103">
        <f t="shared" si="23"/>
        <v>0</v>
      </c>
      <c r="S274" s="104">
        <f>VLOOKUP(H274,'2-Productie normen'!A:L,10,FALSE)</f>
        <v>0</v>
      </c>
      <c r="T274" s="470"/>
      <c r="V274" s="81">
        <f t="shared" si="24"/>
        <v>5081.6000000000004</v>
      </c>
    </row>
    <row r="275" spans="1:22" ht="13.95" customHeight="1">
      <c r="A275" s="86">
        <f t="shared" si="20"/>
        <v>275</v>
      </c>
      <c r="B275" s="99" t="s">
        <v>424</v>
      </c>
      <c r="C275" s="99" t="s">
        <v>425</v>
      </c>
      <c r="D275" s="440">
        <v>2</v>
      </c>
      <c r="E275" s="83" t="s">
        <v>422</v>
      </c>
      <c r="F275" s="442" t="s">
        <v>323</v>
      </c>
      <c r="G275" s="443" t="s">
        <v>452</v>
      </c>
      <c r="H275" s="361" t="s">
        <v>16</v>
      </c>
      <c r="I275" s="107" t="s">
        <v>723</v>
      </c>
      <c r="J275" s="444">
        <v>11.87</v>
      </c>
      <c r="K275" s="353">
        <v>1</v>
      </c>
      <c r="L275" s="353">
        <v>1</v>
      </c>
      <c r="M275" s="101">
        <v>200</v>
      </c>
      <c r="N275" s="101"/>
      <c r="O275" s="102" t="e">
        <f t="shared" si="21"/>
        <v>#DIV/0!</v>
      </c>
      <c r="P275" s="102">
        <f t="shared" si="22"/>
        <v>0</v>
      </c>
      <c r="Q275" s="103">
        <f>IF(M275="nio",0,IF(M275&gt;0,VLOOKUP(H275,'2-Productie normen'!A:L,VLOOKUP(M275,'2-Productie normen'!N:O,2,FALSE),FALSE)))</f>
        <v>0</v>
      </c>
      <c r="R275" s="103">
        <f t="shared" si="23"/>
        <v>0</v>
      </c>
      <c r="S275" s="104">
        <f>VLOOKUP(H275,'2-Productie normen'!A:L,10,FALSE)</f>
        <v>0</v>
      </c>
      <c r="T275" s="470"/>
      <c r="V275" s="81">
        <f t="shared" si="24"/>
        <v>2374</v>
      </c>
    </row>
    <row r="276" spans="1:22" ht="13.95" customHeight="1">
      <c r="A276" s="86">
        <f t="shared" si="20"/>
        <v>276</v>
      </c>
      <c r="B276" s="99" t="s">
        <v>424</v>
      </c>
      <c r="C276" s="99" t="s">
        <v>425</v>
      </c>
      <c r="D276" s="440">
        <v>2</v>
      </c>
      <c r="E276" s="83" t="s">
        <v>422</v>
      </c>
      <c r="F276" s="442" t="s">
        <v>324</v>
      </c>
      <c r="G276" s="443" t="s">
        <v>409</v>
      </c>
      <c r="H276" s="100" t="s">
        <v>719</v>
      </c>
      <c r="I276" s="107" t="s">
        <v>723</v>
      </c>
      <c r="J276" s="444">
        <v>52.12</v>
      </c>
      <c r="K276" s="353">
        <v>1</v>
      </c>
      <c r="L276" s="353">
        <v>1</v>
      </c>
      <c r="M276" s="101">
        <v>80</v>
      </c>
      <c r="N276" s="101"/>
      <c r="O276" s="102" t="e">
        <f t="shared" si="21"/>
        <v>#DIV/0!</v>
      </c>
      <c r="P276" s="102">
        <f t="shared" si="22"/>
        <v>0</v>
      </c>
      <c r="Q276" s="103">
        <f>IF(M276="nio",0,IF(M276&gt;0,VLOOKUP(H276,'2-Productie normen'!A:L,VLOOKUP(M276,'2-Productie normen'!N:O,2,FALSE),FALSE)))</f>
        <v>0</v>
      </c>
      <c r="R276" s="103">
        <f t="shared" si="23"/>
        <v>0</v>
      </c>
      <c r="S276" s="104">
        <f>VLOOKUP(H276,'2-Productie normen'!A:L,10,FALSE)</f>
        <v>0</v>
      </c>
      <c r="T276" s="470"/>
      <c r="V276" s="81">
        <f t="shared" si="24"/>
        <v>4169.5999999999995</v>
      </c>
    </row>
    <row r="277" spans="1:22" ht="13.95" customHeight="1">
      <c r="A277" s="86">
        <f t="shared" si="20"/>
        <v>277</v>
      </c>
      <c r="B277" s="99" t="s">
        <v>424</v>
      </c>
      <c r="C277" s="99" t="s">
        <v>425</v>
      </c>
      <c r="D277" s="440">
        <v>2</v>
      </c>
      <c r="E277" s="83" t="s">
        <v>422</v>
      </c>
      <c r="F277" s="442" t="s">
        <v>325</v>
      </c>
      <c r="G277" s="443" t="s">
        <v>408</v>
      </c>
      <c r="H277" s="99" t="s">
        <v>179</v>
      </c>
      <c r="I277" s="107" t="s">
        <v>723</v>
      </c>
      <c r="J277" s="444">
        <v>41.05</v>
      </c>
      <c r="K277" s="353">
        <v>1</v>
      </c>
      <c r="L277" s="353">
        <v>1</v>
      </c>
      <c r="M277" s="101">
        <v>40</v>
      </c>
      <c r="N277" s="101"/>
      <c r="O277" s="102" t="e">
        <f t="shared" si="21"/>
        <v>#DIV/0!</v>
      </c>
      <c r="P277" s="102">
        <f t="shared" si="22"/>
        <v>0</v>
      </c>
      <c r="Q277" s="103">
        <f>IF(M277="nio",0,IF(M277&gt;0,VLOOKUP(H277,'2-Productie normen'!A:L,VLOOKUP(M277,'2-Productie normen'!N:O,2,FALSE),FALSE)))</f>
        <v>0</v>
      </c>
      <c r="R277" s="103">
        <f t="shared" si="23"/>
        <v>0</v>
      </c>
      <c r="S277" s="104">
        <f>VLOOKUP(H277,'2-Productie normen'!A:L,10,FALSE)</f>
        <v>0</v>
      </c>
      <c r="T277" s="470"/>
      <c r="V277" s="81">
        <f t="shared" si="24"/>
        <v>1642</v>
      </c>
    </row>
    <row r="278" spans="1:22" ht="13.95" customHeight="1">
      <c r="A278" s="86">
        <f t="shared" si="20"/>
        <v>278</v>
      </c>
      <c r="B278" s="99" t="s">
        <v>424</v>
      </c>
      <c r="C278" s="99" t="s">
        <v>425</v>
      </c>
      <c r="D278" s="440">
        <v>2</v>
      </c>
      <c r="E278" s="83" t="s">
        <v>422</v>
      </c>
      <c r="F278" s="442" t="s">
        <v>326</v>
      </c>
      <c r="G278" s="443" t="s">
        <v>452</v>
      </c>
      <c r="H278" s="361" t="s">
        <v>16</v>
      </c>
      <c r="I278" s="107" t="s">
        <v>723</v>
      </c>
      <c r="J278" s="444">
        <v>8.31</v>
      </c>
      <c r="K278" s="353">
        <v>1</v>
      </c>
      <c r="L278" s="353">
        <v>1</v>
      </c>
      <c r="M278" s="101">
        <v>200</v>
      </c>
      <c r="N278" s="101"/>
      <c r="O278" s="102" t="e">
        <f t="shared" si="21"/>
        <v>#DIV/0!</v>
      </c>
      <c r="P278" s="102">
        <f t="shared" si="22"/>
        <v>0</v>
      </c>
      <c r="Q278" s="103">
        <f>IF(M278="nio",0,IF(M278&gt;0,VLOOKUP(H278,'2-Productie normen'!A:L,VLOOKUP(M278,'2-Productie normen'!N:O,2,FALSE),FALSE)))</f>
        <v>0</v>
      </c>
      <c r="R278" s="103">
        <f t="shared" si="23"/>
        <v>0</v>
      </c>
      <c r="S278" s="104">
        <f>VLOOKUP(H278,'2-Productie normen'!A:L,10,FALSE)</f>
        <v>0</v>
      </c>
      <c r="T278" s="470"/>
      <c r="V278" s="81">
        <f t="shared" si="24"/>
        <v>1662</v>
      </c>
    </row>
    <row r="279" spans="1:22" ht="13.95" customHeight="1">
      <c r="A279" s="86">
        <f t="shared" si="20"/>
        <v>279</v>
      </c>
      <c r="B279" s="99" t="s">
        <v>424</v>
      </c>
      <c r="C279" s="99" t="s">
        <v>425</v>
      </c>
      <c r="D279" s="440">
        <v>2</v>
      </c>
      <c r="E279" s="83" t="s">
        <v>422</v>
      </c>
      <c r="F279" s="442" t="s">
        <v>327</v>
      </c>
      <c r="G279" s="443" t="s">
        <v>452</v>
      </c>
      <c r="H279" s="361" t="s">
        <v>16</v>
      </c>
      <c r="I279" s="107" t="s">
        <v>723</v>
      </c>
      <c r="J279" s="444">
        <v>9.1</v>
      </c>
      <c r="K279" s="353">
        <v>1</v>
      </c>
      <c r="L279" s="353">
        <v>1</v>
      </c>
      <c r="M279" s="101">
        <v>200</v>
      </c>
      <c r="N279" s="101"/>
      <c r="O279" s="102" t="e">
        <f t="shared" si="21"/>
        <v>#DIV/0!</v>
      </c>
      <c r="P279" s="102">
        <f t="shared" si="22"/>
        <v>0</v>
      </c>
      <c r="Q279" s="103">
        <f>IF(M279="nio",0,IF(M279&gt;0,VLOOKUP(H279,'2-Productie normen'!A:L,VLOOKUP(M279,'2-Productie normen'!N:O,2,FALSE),FALSE)))</f>
        <v>0</v>
      </c>
      <c r="R279" s="103">
        <f t="shared" si="23"/>
        <v>0</v>
      </c>
      <c r="S279" s="104">
        <f>VLOOKUP(H279,'2-Productie normen'!A:L,10,FALSE)</f>
        <v>0</v>
      </c>
      <c r="T279" s="470"/>
      <c r="V279" s="81">
        <f t="shared" si="24"/>
        <v>1820</v>
      </c>
    </row>
    <row r="280" spans="1:22" ht="13.95" customHeight="1">
      <c r="A280" s="86">
        <f t="shared" si="20"/>
        <v>280</v>
      </c>
      <c r="B280" s="99" t="s">
        <v>424</v>
      </c>
      <c r="C280" s="99" t="s">
        <v>425</v>
      </c>
      <c r="D280" s="440">
        <v>2</v>
      </c>
      <c r="E280" s="83" t="s">
        <v>422</v>
      </c>
      <c r="F280" s="442" t="s">
        <v>328</v>
      </c>
      <c r="G280" s="443" t="s">
        <v>699</v>
      </c>
      <c r="H280" s="361" t="s">
        <v>735</v>
      </c>
      <c r="I280" s="100" t="s">
        <v>723</v>
      </c>
      <c r="J280" s="444">
        <v>116.48</v>
      </c>
      <c r="K280" s="353">
        <v>1</v>
      </c>
      <c r="L280" s="353">
        <v>1</v>
      </c>
      <c r="M280" s="101">
        <v>200</v>
      </c>
      <c r="N280" s="101"/>
      <c r="O280" s="102" t="e">
        <f t="shared" si="21"/>
        <v>#DIV/0!</v>
      </c>
      <c r="P280" s="102">
        <f t="shared" si="22"/>
        <v>0</v>
      </c>
      <c r="Q280" s="103">
        <f>IF(M280="nio",0,IF(M280&gt;0,VLOOKUP(H280,'2-Productie normen'!A:L,VLOOKUP(M280,'2-Productie normen'!N:O,2,FALSE),FALSE)))</f>
        <v>0</v>
      </c>
      <c r="R280" s="103">
        <f t="shared" si="23"/>
        <v>0</v>
      </c>
      <c r="S280" s="104">
        <f>VLOOKUP(H280,'2-Productie normen'!A:L,10,FALSE)</f>
        <v>0</v>
      </c>
      <c r="T280" s="470"/>
      <c r="V280" s="81">
        <f t="shared" si="24"/>
        <v>23296</v>
      </c>
    </row>
    <row r="281" spans="1:22" ht="13.95" customHeight="1">
      <c r="A281" s="86">
        <f t="shared" si="20"/>
        <v>281</v>
      </c>
      <c r="B281" s="99" t="s">
        <v>424</v>
      </c>
      <c r="C281" s="99" t="s">
        <v>425</v>
      </c>
      <c r="D281" s="440">
        <v>2</v>
      </c>
      <c r="E281" s="83" t="s">
        <v>422</v>
      </c>
      <c r="F281" s="442" t="s">
        <v>329</v>
      </c>
      <c r="G281" s="443" t="s">
        <v>408</v>
      </c>
      <c r="H281" s="99" t="s">
        <v>179</v>
      </c>
      <c r="I281" s="100" t="s">
        <v>723</v>
      </c>
      <c r="J281" s="444">
        <v>17.11</v>
      </c>
      <c r="K281" s="353">
        <v>1</v>
      </c>
      <c r="L281" s="353">
        <v>1</v>
      </c>
      <c r="M281" s="101">
        <v>40</v>
      </c>
      <c r="N281" s="101"/>
      <c r="O281" s="102" t="e">
        <f t="shared" si="21"/>
        <v>#DIV/0!</v>
      </c>
      <c r="P281" s="102">
        <f t="shared" si="22"/>
        <v>0</v>
      </c>
      <c r="Q281" s="103">
        <f>IF(M281="nio",0,IF(M281&gt;0,VLOOKUP(H281,'2-Productie normen'!A:L,VLOOKUP(M281,'2-Productie normen'!N:O,2,FALSE),FALSE)))</f>
        <v>0</v>
      </c>
      <c r="R281" s="103">
        <f t="shared" si="23"/>
        <v>0</v>
      </c>
      <c r="S281" s="104">
        <f>VLOOKUP(H281,'2-Productie normen'!A:L,10,FALSE)</f>
        <v>0</v>
      </c>
      <c r="T281" s="470"/>
      <c r="V281" s="81">
        <f t="shared" si="24"/>
        <v>684.4</v>
      </c>
    </row>
    <row r="282" spans="1:22" ht="13.95" customHeight="1">
      <c r="A282" s="86">
        <f t="shared" si="20"/>
        <v>282</v>
      </c>
      <c r="B282" s="99" t="s">
        <v>424</v>
      </c>
      <c r="C282" s="99" t="s">
        <v>425</v>
      </c>
      <c r="D282" s="440">
        <v>2</v>
      </c>
      <c r="E282" s="83" t="s">
        <v>422</v>
      </c>
      <c r="F282" s="442" t="s">
        <v>330</v>
      </c>
      <c r="G282" s="443" t="s">
        <v>408</v>
      </c>
      <c r="H282" s="99" t="s">
        <v>179</v>
      </c>
      <c r="I282" s="100" t="s">
        <v>723</v>
      </c>
      <c r="J282" s="444">
        <v>25.8</v>
      </c>
      <c r="K282" s="353">
        <v>1</v>
      </c>
      <c r="L282" s="353">
        <v>1</v>
      </c>
      <c r="M282" s="101">
        <v>40</v>
      </c>
      <c r="N282" s="101"/>
      <c r="O282" s="102" t="e">
        <f t="shared" si="21"/>
        <v>#DIV/0!</v>
      </c>
      <c r="P282" s="102">
        <f t="shared" si="22"/>
        <v>0</v>
      </c>
      <c r="Q282" s="103">
        <f>IF(M282="nio",0,IF(M282&gt;0,VLOOKUP(H282,'2-Productie normen'!A:L,VLOOKUP(M282,'2-Productie normen'!N:O,2,FALSE),FALSE)))</f>
        <v>0</v>
      </c>
      <c r="R282" s="103">
        <f t="shared" si="23"/>
        <v>0</v>
      </c>
      <c r="S282" s="104">
        <f>VLOOKUP(H282,'2-Productie normen'!A:L,10,FALSE)</f>
        <v>0</v>
      </c>
      <c r="T282" s="470"/>
      <c r="V282" s="81">
        <f t="shared" si="24"/>
        <v>1032</v>
      </c>
    </row>
    <row r="283" spans="1:22" ht="13.95" customHeight="1">
      <c r="A283" s="86">
        <f t="shared" si="20"/>
        <v>283</v>
      </c>
      <c r="B283" s="99" t="s">
        <v>424</v>
      </c>
      <c r="C283" s="99" t="s">
        <v>425</v>
      </c>
      <c r="D283" s="440">
        <v>2</v>
      </c>
      <c r="E283" s="83" t="s">
        <v>422</v>
      </c>
      <c r="F283" s="442" t="s">
        <v>331</v>
      </c>
      <c r="G283" s="443" t="s">
        <v>408</v>
      </c>
      <c r="H283" s="99" t="s">
        <v>179</v>
      </c>
      <c r="I283" s="100" t="s">
        <v>723</v>
      </c>
      <c r="J283" s="444">
        <v>26.6</v>
      </c>
      <c r="K283" s="353">
        <v>1</v>
      </c>
      <c r="L283" s="353">
        <v>1</v>
      </c>
      <c r="M283" s="101">
        <v>40</v>
      </c>
      <c r="N283" s="101"/>
      <c r="O283" s="102" t="e">
        <f t="shared" si="21"/>
        <v>#DIV/0!</v>
      </c>
      <c r="P283" s="102">
        <f t="shared" si="22"/>
        <v>0</v>
      </c>
      <c r="Q283" s="103">
        <f>IF(M283="nio",0,IF(M283&gt;0,VLOOKUP(H283,'2-Productie normen'!A:L,VLOOKUP(M283,'2-Productie normen'!N:O,2,FALSE),FALSE)))</f>
        <v>0</v>
      </c>
      <c r="R283" s="103">
        <f t="shared" si="23"/>
        <v>0</v>
      </c>
      <c r="S283" s="104">
        <f>VLOOKUP(H283,'2-Productie normen'!A:L,10,FALSE)</f>
        <v>0</v>
      </c>
      <c r="T283" s="470"/>
      <c r="V283" s="81">
        <f t="shared" si="24"/>
        <v>1064</v>
      </c>
    </row>
    <row r="284" spans="1:22" ht="13.95" customHeight="1">
      <c r="A284" s="86">
        <f t="shared" si="20"/>
        <v>284</v>
      </c>
      <c r="B284" s="99" t="s">
        <v>424</v>
      </c>
      <c r="C284" s="99" t="s">
        <v>425</v>
      </c>
      <c r="D284" s="440">
        <v>2</v>
      </c>
      <c r="E284" s="83" t="s">
        <v>422</v>
      </c>
      <c r="F284" s="442" t="s">
        <v>332</v>
      </c>
      <c r="G284" s="443" t="s">
        <v>408</v>
      </c>
      <c r="H284" s="99" t="s">
        <v>179</v>
      </c>
      <c r="I284" s="100" t="s">
        <v>723</v>
      </c>
      <c r="J284" s="444">
        <v>186</v>
      </c>
      <c r="K284" s="353">
        <v>1</v>
      </c>
      <c r="L284" s="353">
        <v>1</v>
      </c>
      <c r="M284" s="101">
        <v>40</v>
      </c>
      <c r="N284" s="101"/>
      <c r="O284" s="102" t="e">
        <f t="shared" si="21"/>
        <v>#DIV/0!</v>
      </c>
      <c r="P284" s="102">
        <f t="shared" si="22"/>
        <v>0</v>
      </c>
      <c r="Q284" s="103">
        <f>IF(M284="nio",0,IF(M284&gt;0,VLOOKUP(H284,'2-Productie normen'!A:L,VLOOKUP(M284,'2-Productie normen'!N:O,2,FALSE),FALSE)))</f>
        <v>0</v>
      </c>
      <c r="R284" s="103">
        <f t="shared" si="23"/>
        <v>0</v>
      </c>
      <c r="S284" s="104">
        <f>VLOOKUP(H284,'2-Productie normen'!A:L,10,FALSE)</f>
        <v>0</v>
      </c>
      <c r="T284" s="470"/>
      <c r="V284" s="81">
        <f t="shared" si="24"/>
        <v>7440</v>
      </c>
    </row>
    <row r="285" spans="1:22" ht="13.95" customHeight="1">
      <c r="A285" s="86">
        <f t="shared" si="20"/>
        <v>285</v>
      </c>
      <c r="B285" s="99" t="s">
        <v>424</v>
      </c>
      <c r="C285" s="99" t="s">
        <v>425</v>
      </c>
      <c r="D285" s="440">
        <v>2</v>
      </c>
      <c r="E285" s="83" t="s">
        <v>422</v>
      </c>
      <c r="F285" s="442" t="s">
        <v>333</v>
      </c>
      <c r="G285" s="443" t="s">
        <v>408</v>
      </c>
      <c r="H285" s="99" t="s">
        <v>179</v>
      </c>
      <c r="I285" s="100" t="s">
        <v>723</v>
      </c>
      <c r="J285" s="444">
        <v>27.475999999999999</v>
      </c>
      <c r="K285" s="353">
        <v>1</v>
      </c>
      <c r="L285" s="353">
        <v>1</v>
      </c>
      <c r="M285" s="101">
        <v>40</v>
      </c>
      <c r="N285" s="101"/>
      <c r="O285" s="102" t="e">
        <f t="shared" si="21"/>
        <v>#DIV/0!</v>
      </c>
      <c r="P285" s="102">
        <f t="shared" si="22"/>
        <v>0</v>
      </c>
      <c r="Q285" s="103">
        <f>IF(M285="nio",0,IF(M285&gt;0,VLOOKUP(H285,'2-Productie normen'!A:L,VLOOKUP(M285,'2-Productie normen'!N:O,2,FALSE),FALSE)))</f>
        <v>0</v>
      </c>
      <c r="R285" s="103">
        <f t="shared" si="23"/>
        <v>0</v>
      </c>
      <c r="S285" s="104">
        <f>VLOOKUP(H285,'2-Productie normen'!A:L,10,FALSE)</f>
        <v>0</v>
      </c>
      <c r="T285" s="470"/>
      <c r="V285" s="81">
        <f t="shared" si="24"/>
        <v>1099.04</v>
      </c>
    </row>
    <row r="286" spans="1:22" ht="13.95" customHeight="1">
      <c r="A286" s="86">
        <f t="shared" si="20"/>
        <v>286</v>
      </c>
      <c r="B286" s="99" t="s">
        <v>424</v>
      </c>
      <c r="C286" s="99" t="s">
        <v>425</v>
      </c>
      <c r="D286" s="440">
        <v>2</v>
      </c>
      <c r="E286" s="83" t="s">
        <v>422</v>
      </c>
      <c r="F286" s="442" t="s">
        <v>334</v>
      </c>
      <c r="G286" s="443" t="s">
        <v>448</v>
      </c>
      <c r="H286" s="443" t="s">
        <v>407</v>
      </c>
      <c r="I286" s="107" t="s">
        <v>723</v>
      </c>
      <c r="J286" s="444">
        <v>46.6</v>
      </c>
      <c r="K286" s="353">
        <v>1</v>
      </c>
      <c r="L286" s="353">
        <v>1</v>
      </c>
      <c r="M286" s="101">
        <v>200</v>
      </c>
      <c r="N286" s="101"/>
      <c r="O286" s="102" t="e">
        <f t="shared" si="21"/>
        <v>#DIV/0!</v>
      </c>
      <c r="P286" s="102">
        <f t="shared" si="22"/>
        <v>0</v>
      </c>
      <c r="Q286" s="103">
        <f>IF(M286="nio",0,IF(M286&gt;0,VLOOKUP(H286,'2-Productie normen'!A:L,VLOOKUP(M286,'2-Productie normen'!N:O,2,FALSE),FALSE)))</f>
        <v>0</v>
      </c>
      <c r="R286" s="103">
        <f t="shared" si="23"/>
        <v>0</v>
      </c>
      <c r="S286" s="104">
        <f>VLOOKUP(H286,'2-Productie normen'!A:L,10,FALSE)</f>
        <v>0</v>
      </c>
      <c r="T286" s="470"/>
      <c r="V286" s="81">
        <f t="shared" si="24"/>
        <v>9320</v>
      </c>
    </row>
    <row r="287" spans="1:22" ht="13.95" customHeight="1">
      <c r="A287" s="86">
        <f t="shared" si="20"/>
        <v>287</v>
      </c>
      <c r="B287" s="99" t="s">
        <v>796</v>
      </c>
      <c r="C287" s="526" t="s">
        <v>795</v>
      </c>
      <c r="D287" s="440">
        <v>2</v>
      </c>
      <c r="E287" s="441" t="s">
        <v>94</v>
      </c>
      <c r="F287" s="449" t="s">
        <v>472</v>
      </c>
      <c r="G287" s="450" t="s">
        <v>407</v>
      </c>
      <c r="H287" s="443" t="s">
        <v>407</v>
      </c>
      <c r="I287" s="496" t="s">
        <v>727</v>
      </c>
      <c r="J287" s="447">
        <v>227</v>
      </c>
      <c r="K287" s="353">
        <v>1</v>
      </c>
      <c r="L287" s="353">
        <v>1</v>
      </c>
      <c r="M287" s="101">
        <v>200</v>
      </c>
      <c r="N287" s="101"/>
      <c r="O287" s="102" t="e">
        <f t="shared" si="21"/>
        <v>#DIV/0!</v>
      </c>
      <c r="P287" s="102">
        <f t="shared" si="22"/>
        <v>0</v>
      </c>
      <c r="Q287" s="103">
        <f>IF(M287="nio",0,IF(M287&gt;0,VLOOKUP(H287,'2-Productie normen'!A:L,VLOOKUP(M287,'2-Productie normen'!N:O,2,FALSE),FALSE)))</f>
        <v>0</v>
      </c>
      <c r="R287" s="103">
        <f t="shared" si="23"/>
        <v>0</v>
      </c>
      <c r="S287" s="104">
        <f>VLOOKUP(H287,'2-Productie normen'!A:L,10,FALSE)</f>
        <v>0</v>
      </c>
      <c r="T287" s="451"/>
      <c r="V287" s="81">
        <f t="shared" si="24"/>
        <v>45400</v>
      </c>
    </row>
    <row r="288" spans="1:22" ht="13.95" customHeight="1">
      <c r="A288" s="86">
        <f t="shared" si="20"/>
        <v>288</v>
      </c>
      <c r="B288" s="99" t="s">
        <v>796</v>
      </c>
      <c r="C288" s="526" t="s">
        <v>795</v>
      </c>
      <c r="D288" s="440">
        <v>2</v>
      </c>
      <c r="E288" s="441" t="s">
        <v>94</v>
      </c>
      <c r="F288" s="449" t="s">
        <v>473</v>
      </c>
      <c r="G288" s="450" t="s">
        <v>416</v>
      </c>
      <c r="H288" s="107" t="s">
        <v>416</v>
      </c>
      <c r="I288" s="496" t="s">
        <v>727</v>
      </c>
      <c r="J288" s="447">
        <v>196</v>
      </c>
      <c r="K288" s="353">
        <v>1</v>
      </c>
      <c r="L288" s="353">
        <v>1</v>
      </c>
      <c r="M288" s="101">
        <v>80</v>
      </c>
      <c r="N288" s="101"/>
      <c r="O288" s="102" t="e">
        <f t="shared" si="21"/>
        <v>#DIV/0!</v>
      </c>
      <c r="P288" s="102">
        <f t="shared" si="22"/>
        <v>0</v>
      </c>
      <c r="Q288" s="103">
        <f>IF(M288="nio",0,IF(M288&gt;0,VLOOKUP(H288,'2-Productie normen'!A:L,VLOOKUP(M288,'2-Productie normen'!N:O,2,FALSE),FALSE)))</f>
        <v>0</v>
      </c>
      <c r="R288" s="103">
        <f t="shared" si="23"/>
        <v>0</v>
      </c>
      <c r="S288" s="104">
        <f>VLOOKUP(H288,'2-Productie normen'!A:L,10,FALSE)</f>
        <v>0</v>
      </c>
      <c r="T288" s="451"/>
      <c r="V288" s="81">
        <f t="shared" si="24"/>
        <v>15680</v>
      </c>
    </row>
    <row r="289" spans="1:22" ht="13.95" customHeight="1">
      <c r="A289" s="86">
        <f t="shared" si="20"/>
        <v>289</v>
      </c>
      <c r="B289" s="99" t="s">
        <v>796</v>
      </c>
      <c r="C289" s="526" t="s">
        <v>795</v>
      </c>
      <c r="D289" s="440">
        <v>2</v>
      </c>
      <c r="E289" s="441" t="s">
        <v>94</v>
      </c>
      <c r="F289" s="449" t="s">
        <v>474</v>
      </c>
      <c r="G289" s="450" t="s">
        <v>96</v>
      </c>
      <c r="H289" s="107" t="s">
        <v>1</v>
      </c>
      <c r="I289" s="496" t="s">
        <v>693</v>
      </c>
      <c r="J289" s="447">
        <v>12.9</v>
      </c>
      <c r="K289" s="353">
        <v>1</v>
      </c>
      <c r="L289" s="353">
        <v>1</v>
      </c>
      <c r="M289" s="101">
        <v>200</v>
      </c>
      <c r="N289" s="101"/>
      <c r="O289" s="102" t="e">
        <f t="shared" si="21"/>
        <v>#DIV/0!</v>
      </c>
      <c r="P289" s="102">
        <f t="shared" si="22"/>
        <v>0</v>
      </c>
      <c r="Q289" s="103">
        <f>IF(M289="nio",0,IF(M289&gt;0,VLOOKUP(H289,'2-Productie normen'!A:L,VLOOKUP(M289,'2-Productie normen'!N:O,2,FALSE),FALSE)))</f>
        <v>0</v>
      </c>
      <c r="R289" s="103">
        <f t="shared" si="23"/>
        <v>0</v>
      </c>
      <c r="S289" s="104">
        <f>VLOOKUP(H289,'2-Productie normen'!A:L,10,FALSE)</f>
        <v>0</v>
      </c>
      <c r="T289" s="451"/>
      <c r="V289" s="81">
        <f t="shared" si="24"/>
        <v>2580</v>
      </c>
    </row>
    <row r="290" spans="1:22" ht="13.95" customHeight="1">
      <c r="A290" s="86">
        <f t="shared" si="20"/>
        <v>290</v>
      </c>
      <c r="B290" s="99" t="s">
        <v>796</v>
      </c>
      <c r="C290" s="526" t="s">
        <v>795</v>
      </c>
      <c r="D290" s="440">
        <v>2</v>
      </c>
      <c r="E290" s="441" t="s">
        <v>94</v>
      </c>
      <c r="F290" s="449" t="s">
        <v>475</v>
      </c>
      <c r="G290" s="443" t="s">
        <v>410</v>
      </c>
      <c r="H290" s="469" t="s">
        <v>730</v>
      </c>
      <c r="I290" s="540" t="s">
        <v>696</v>
      </c>
      <c r="J290" s="447">
        <v>12.3</v>
      </c>
      <c r="K290" s="353">
        <v>1</v>
      </c>
      <c r="L290" s="353">
        <v>1</v>
      </c>
      <c r="M290" s="101" t="s">
        <v>106</v>
      </c>
      <c r="N290" s="101"/>
      <c r="O290" s="102">
        <f t="shared" si="21"/>
        <v>0</v>
      </c>
      <c r="P290" s="102">
        <f t="shared" si="22"/>
        <v>0</v>
      </c>
      <c r="Q290" s="103">
        <f>IF(M290="nio",0,IF(M290&gt;0,VLOOKUP(H290,'2-Productie normen'!A:L,VLOOKUP(M290,'2-Productie normen'!N:O,2,FALSE),FALSE)))</f>
        <v>0</v>
      </c>
      <c r="R290" s="103">
        <f t="shared" si="23"/>
        <v>0</v>
      </c>
      <c r="S290" s="104">
        <f>VLOOKUP(H290,'2-Productie normen'!A:L,10,FALSE)</f>
        <v>0</v>
      </c>
      <c r="T290" s="451"/>
      <c r="V290" s="81">
        <f t="shared" si="24"/>
        <v>0</v>
      </c>
    </row>
    <row r="291" spans="1:22" ht="13.95" customHeight="1">
      <c r="A291" s="86">
        <f t="shared" si="20"/>
        <v>291</v>
      </c>
      <c r="B291" s="99" t="s">
        <v>796</v>
      </c>
      <c r="C291" s="526" t="s">
        <v>795</v>
      </c>
      <c r="D291" s="440">
        <v>2</v>
      </c>
      <c r="E291" s="441" t="s">
        <v>94</v>
      </c>
      <c r="F291" s="449" t="s">
        <v>476</v>
      </c>
      <c r="G291" s="450" t="s">
        <v>407</v>
      </c>
      <c r="H291" s="443" t="s">
        <v>407</v>
      </c>
      <c r="I291" s="496" t="s">
        <v>727</v>
      </c>
      <c r="J291" s="447">
        <v>12.73</v>
      </c>
      <c r="K291" s="353">
        <v>1</v>
      </c>
      <c r="L291" s="353">
        <v>1</v>
      </c>
      <c r="M291" s="101">
        <v>200</v>
      </c>
      <c r="N291" s="101"/>
      <c r="O291" s="102" t="e">
        <f t="shared" si="21"/>
        <v>#DIV/0!</v>
      </c>
      <c r="P291" s="102">
        <f t="shared" si="22"/>
        <v>0</v>
      </c>
      <c r="Q291" s="103">
        <f>IF(M291="nio",0,IF(M291&gt;0,VLOOKUP(H291,'2-Productie normen'!A:L,VLOOKUP(M291,'2-Productie normen'!N:O,2,FALSE),FALSE)))</f>
        <v>0</v>
      </c>
      <c r="R291" s="103">
        <f t="shared" si="23"/>
        <v>0</v>
      </c>
      <c r="S291" s="104">
        <f>VLOOKUP(H291,'2-Productie normen'!A:L,10,FALSE)</f>
        <v>0</v>
      </c>
      <c r="T291" s="451"/>
      <c r="V291" s="81">
        <f t="shared" si="24"/>
        <v>2546</v>
      </c>
    </row>
    <row r="292" spans="1:22" ht="13.95" customHeight="1">
      <c r="A292" s="86">
        <f t="shared" si="20"/>
        <v>292</v>
      </c>
      <c r="B292" s="99" t="s">
        <v>796</v>
      </c>
      <c r="C292" s="526" t="s">
        <v>795</v>
      </c>
      <c r="D292" s="440">
        <v>2</v>
      </c>
      <c r="E292" s="441" t="s">
        <v>94</v>
      </c>
      <c r="F292" s="449" t="s">
        <v>477</v>
      </c>
      <c r="G292" s="450" t="s">
        <v>407</v>
      </c>
      <c r="H292" s="443" t="s">
        <v>407</v>
      </c>
      <c r="I292" s="496" t="s">
        <v>727</v>
      </c>
      <c r="J292" s="447">
        <v>12.18</v>
      </c>
      <c r="K292" s="353">
        <v>1</v>
      </c>
      <c r="L292" s="353">
        <v>1</v>
      </c>
      <c r="M292" s="101">
        <v>200</v>
      </c>
      <c r="N292" s="101"/>
      <c r="O292" s="102" t="e">
        <f t="shared" si="21"/>
        <v>#DIV/0!</v>
      </c>
      <c r="P292" s="102">
        <f t="shared" si="22"/>
        <v>0</v>
      </c>
      <c r="Q292" s="103">
        <f>IF(M292="nio",0,IF(M292&gt;0,VLOOKUP(H292,'2-Productie normen'!A:L,VLOOKUP(M292,'2-Productie normen'!N:O,2,FALSE),FALSE)))</f>
        <v>0</v>
      </c>
      <c r="R292" s="103">
        <f t="shared" si="23"/>
        <v>0</v>
      </c>
      <c r="S292" s="104">
        <f>VLOOKUP(H292,'2-Productie normen'!A:L,10,FALSE)</f>
        <v>0</v>
      </c>
      <c r="T292" s="451"/>
      <c r="V292" s="81">
        <f t="shared" si="24"/>
        <v>2436</v>
      </c>
    </row>
    <row r="293" spans="1:22" ht="13.95" customHeight="1">
      <c r="A293" s="86">
        <f t="shared" si="20"/>
        <v>293</v>
      </c>
      <c r="B293" s="99" t="s">
        <v>796</v>
      </c>
      <c r="C293" s="526" t="s">
        <v>795</v>
      </c>
      <c r="D293" s="440">
        <v>2</v>
      </c>
      <c r="E293" s="441" t="s">
        <v>94</v>
      </c>
      <c r="F293" s="449" t="s">
        <v>478</v>
      </c>
      <c r="G293" s="450" t="s">
        <v>413</v>
      </c>
      <c r="H293" s="361" t="s">
        <v>16</v>
      </c>
      <c r="I293" s="496" t="s">
        <v>693</v>
      </c>
      <c r="J293" s="447">
        <v>6.34</v>
      </c>
      <c r="K293" s="353">
        <v>1</v>
      </c>
      <c r="L293" s="353">
        <v>1</v>
      </c>
      <c r="M293" s="101">
        <v>200</v>
      </c>
      <c r="N293" s="101"/>
      <c r="O293" s="102" t="e">
        <f t="shared" si="21"/>
        <v>#DIV/0!</v>
      </c>
      <c r="P293" s="102">
        <f t="shared" si="22"/>
        <v>0</v>
      </c>
      <c r="Q293" s="103">
        <f>IF(M293="nio",0,IF(M293&gt;0,VLOOKUP(H293,'2-Productie normen'!A:L,VLOOKUP(M293,'2-Productie normen'!N:O,2,FALSE),FALSE)))</f>
        <v>0</v>
      </c>
      <c r="R293" s="103">
        <f t="shared" si="23"/>
        <v>0</v>
      </c>
      <c r="S293" s="104">
        <f>VLOOKUP(H293,'2-Productie normen'!A:L,10,FALSE)</f>
        <v>0</v>
      </c>
      <c r="T293" s="451"/>
      <c r="V293" s="81">
        <f t="shared" si="24"/>
        <v>1268</v>
      </c>
    </row>
    <row r="294" spans="1:22" ht="13.95" customHeight="1">
      <c r="A294" s="86">
        <f t="shared" si="20"/>
        <v>294</v>
      </c>
      <c r="B294" s="99" t="s">
        <v>796</v>
      </c>
      <c r="C294" s="526" t="s">
        <v>795</v>
      </c>
      <c r="D294" s="440">
        <v>2</v>
      </c>
      <c r="E294" s="441" t="s">
        <v>94</v>
      </c>
      <c r="F294" s="449" t="s">
        <v>479</v>
      </c>
      <c r="G294" s="450" t="s">
        <v>407</v>
      </c>
      <c r="H294" s="443" t="s">
        <v>407</v>
      </c>
      <c r="I294" s="496" t="s">
        <v>727</v>
      </c>
      <c r="J294" s="447">
        <v>6.2</v>
      </c>
      <c r="K294" s="353">
        <v>1</v>
      </c>
      <c r="L294" s="353">
        <v>1</v>
      </c>
      <c r="M294" s="101">
        <v>200</v>
      </c>
      <c r="N294" s="101"/>
      <c r="O294" s="102" t="e">
        <f t="shared" si="21"/>
        <v>#DIV/0!</v>
      </c>
      <c r="P294" s="102">
        <f t="shared" si="22"/>
        <v>0</v>
      </c>
      <c r="Q294" s="103">
        <f>IF(M294="nio",0,IF(M294&gt;0,VLOOKUP(H294,'2-Productie normen'!A:L,VLOOKUP(M294,'2-Productie normen'!N:O,2,FALSE),FALSE)))</f>
        <v>0</v>
      </c>
      <c r="R294" s="103">
        <f t="shared" si="23"/>
        <v>0</v>
      </c>
      <c r="S294" s="104">
        <f>VLOOKUP(H294,'2-Productie normen'!A:L,10,FALSE)</f>
        <v>0</v>
      </c>
      <c r="T294" s="451"/>
      <c r="V294" s="81">
        <f t="shared" si="24"/>
        <v>1240</v>
      </c>
    </row>
    <row r="295" spans="1:22" ht="13.95" customHeight="1">
      <c r="A295" s="86">
        <f t="shared" si="20"/>
        <v>295</v>
      </c>
      <c r="B295" s="99" t="s">
        <v>796</v>
      </c>
      <c r="C295" s="526" t="s">
        <v>795</v>
      </c>
      <c r="D295" s="440">
        <v>2</v>
      </c>
      <c r="E295" s="441" t="s">
        <v>94</v>
      </c>
      <c r="F295" s="449" t="s">
        <v>480</v>
      </c>
      <c r="G295" s="450" t="s">
        <v>415</v>
      </c>
      <c r="H295" s="78" t="s">
        <v>718</v>
      </c>
      <c r="I295" s="496" t="s">
        <v>727</v>
      </c>
      <c r="J295" s="447">
        <v>5.16</v>
      </c>
      <c r="K295" s="353">
        <v>1</v>
      </c>
      <c r="L295" s="353">
        <v>1</v>
      </c>
      <c r="M295" s="101">
        <v>200</v>
      </c>
      <c r="N295" s="101"/>
      <c r="O295" s="102" t="e">
        <f t="shared" si="21"/>
        <v>#DIV/0!</v>
      </c>
      <c r="P295" s="102">
        <f t="shared" si="22"/>
        <v>0</v>
      </c>
      <c r="Q295" s="103">
        <f>IF(M295="nio",0,IF(M295&gt;0,VLOOKUP(H295,'2-Productie normen'!A:L,VLOOKUP(M295,'2-Productie normen'!N:O,2,FALSE),FALSE)))</f>
        <v>0</v>
      </c>
      <c r="R295" s="103">
        <f t="shared" si="23"/>
        <v>0</v>
      </c>
      <c r="S295" s="104">
        <f>VLOOKUP(H295,'2-Productie normen'!A:L,10,FALSE)</f>
        <v>0</v>
      </c>
      <c r="T295" s="451"/>
      <c r="V295" s="81">
        <f t="shared" si="24"/>
        <v>1032</v>
      </c>
    </row>
    <row r="296" spans="1:22" ht="13.95" customHeight="1">
      <c r="A296" s="86">
        <f t="shared" si="20"/>
        <v>296</v>
      </c>
      <c r="B296" s="99" t="s">
        <v>796</v>
      </c>
      <c r="C296" s="526" t="s">
        <v>795</v>
      </c>
      <c r="D296" s="440">
        <v>2</v>
      </c>
      <c r="E296" s="441" t="s">
        <v>94</v>
      </c>
      <c r="F296" s="449" t="s">
        <v>481</v>
      </c>
      <c r="G296" s="450" t="s">
        <v>482</v>
      </c>
      <c r="H296" s="361" t="s">
        <v>181</v>
      </c>
      <c r="I296" s="107" t="s">
        <v>803</v>
      </c>
      <c r="J296" s="447">
        <v>320</v>
      </c>
      <c r="K296" s="353">
        <v>1</v>
      </c>
      <c r="L296" s="353">
        <v>1</v>
      </c>
      <c r="M296" s="529">
        <v>12</v>
      </c>
      <c r="N296" s="101"/>
      <c r="O296" s="102" t="e">
        <f t="shared" si="21"/>
        <v>#DIV/0!</v>
      </c>
      <c r="P296" s="102">
        <f t="shared" si="22"/>
        <v>0</v>
      </c>
      <c r="Q296" s="103">
        <f>IF(M296="nio",0,IF(M296&gt;0,VLOOKUP(H296,'2-Productie normen'!A:L,VLOOKUP(M296,'2-Productie normen'!N:O,2,FALSE),FALSE)))</f>
        <v>0</v>
      </c>
      <c r="R296" s="103">
        <f t="shared" si="23"/>
        <v>0</v>
      </c>
      <c r="S296" s="104">
        <f>VLOOKUP(H296,'2-Productie normen'!A:L,10,FALSE)</f>
        <v>0</v>
      </c>
      <c r="T296" s="451" t="s">
        <v>610</v>
      </c>
      <c r="V296" s="81">
        <f t="shared" si="24"/>
        <v>3840</v>
      </c>
    </row>
    <row r="297" spans="1:22" ht="13.95" customHeight="1">
      <c r="A297" s="86">
        <f t="shared" si="20"/>
        <v>297</v>
      </c>
      <c r="B297" s="99" t="s">
        <v>796</v>
      </c>
      <c r="C297" s="526" t="s">
        <v>795</v>
      </c>
      <c r="D297" s="440">
        <v>2</v>
      </c>
      <c r="E297" s="441" t="s">
        <v>422</v>
      </c>
      <c r="F297" s="449" t="s">
        <v>483</v>
      </c>
      <c r="G297" s="450" t="s">
        <v>407</v>
      </c>
      <c r="H297" s="443" t="s">
        <v>407</v>
      </c>
      <c r="I297" s="107" t="s">
        <v>95</v>
      </c>
      <c r="J297" s="447">
        <v>12.3</v>
      </c>
      <c r="K297" s="353">
        <v>1</v>
      </c>
      <c r="L297" s="353">
        <v>1</v>
      </c>
      <c r="M297" s="101">
        <v>200</v>
      </c>
      <c r="N297" s="101"/>
      <c r="O297" s="102" t="e">
        <f t="shared" si="21"/>
        <v>#DIV/0!</v>
      </c>
      <c r="P297" s="102">
        <f t="shared" si="22"/>
        <v>0</v>
      </c>
      <c r="Q297" s="103">
        <f>IF(M297="nio",0,IF(M297&gt;0,VLOOKUP(H297,'2-Productie normen'!A:L,VLOOKUP(M297,'2-Productie normen'!N:O,2,FALSE),FALSE)))</f>
        <v>0</v>
      </c>
      <c r="R297" s="103">
        <f t="shared" si="23"/>
        <v>0</v>
      </c>
      <c r="S297" s="104">
        <f>VLOOKUP(H297,'2-Productie normen'!A:L,10,FALSE)</f>
        <v>0</v>
      </c>
      <c r="T297" s="451"/>
      <c r="V297" s="81">
        <f t="shared" si="24"/>
        <v>2460</v>
      </c>
    </row>
    <row r="298" spans="1:22" ht="13.95" customHeight="1">
      <c r="A298" s="86">
        <f t="shared" si="20"/>
        <v>298</v>
      </c>
      <c r="B298" s="99" t="s">
        <v>796</v>
      </c>
      <c r="C298" s="526" t="s">
        <v>795</v>
      </c>
      <c r="D298" s="440">
        <v>2</v>
      </c>
      <c r="E298" s="441" t="s">
        <v>422</v>
      </c>
      <c r="F298" s="449" t="s">
        <v>484</v>
      </c>
      <c r="G298" s="450" t="s">
        <v>407</v>
      </c>
      <c r="H298" s="443" t="s">
        <v>407</v>
      </c>
      <c r="I298" s="107" t="s">
        <v>95</v>
      </c>
      <c r="J298" s="447">
        <v>12.3</v>
      </c>
      <c r="K298" s="353">
        <v>1</v>
      </c>
      <c r="L298" s="353">
        <v>1</v>
      </c>
      <c r="M298" s="101">
        <v>200</v>
      </c>
      <c r="N298" s="101"/>
      <c r="O298" s="102" t="e">
        <f t="shared" si="21"/>
        <v>#DIV/0!</v>
      </c>
      <c r="P298" s="102">
        <f t="shared" si="22"/>
        <v>0</v>
      </c>
      <c r="Q298" s="103">
        <f>IF(M298="nio",0,IF(M298&gt;0,VLOOKUP(H298,'2-Productie normen'!A:L,VLOOKUP(M298,'2-Productie normen'!N:O,2,FALSE),FALSE)))</f>
        <v>0</v>
      </c>
      <c r="R298" s="103">
        <f t="shared" si="23"/>
        <v>0</v>
      </c>
      <c r="S298" s="104">
        <f>VLOOKUP(H298,'2-Productie normen'!A:L,10,FALSE)</f>
        <v>0</v>
      </c>
      <c r="T298" s="451"/>
      <c r="V298" s="81">
        <f t="shared" si="24"/>
        <v>2460</v>
      </c>
    </row>
    <row r="299" spans="1:22" ht="13.95" customHeight="1">
      <c r="A299" s="86">
        <f t="shared" si="20"/>
        <v>299</v>
      </c>
      <c r="B299" s="99" t="s">
        <v>796</v>
      </c>
      <c r="C299" s="526" t="s">
        <v>795</v>
      </c>
      <c r="D299" s="440">
        <v>2</v>
      </c>
      <c r="E299" s="441" t="s">
        <v>422</v>
      </c>
      <c r="F299" s="449" t="s">
        <v>485</v>
      </c>
      <c r="G299" s="450" t="s">
        <v>418</v>
      </c>
      <c r="H299" s="361" t="s">
        <v>733</v>
      </c>
      <c r="I299" s="496" t="s">
        <v>727</v>
      </c>
      <c r="J299" s="447">
        <v>639</v>
      </c>
      <c r="K299" s="353">
        <v>1</v>
      </c>
      <c r="L299" s="353">
        <v>1</v>
      </c>
      <c r="M299" s="101">
        <v>200</v>
      </c>
      <c r="N299" s="101"/>
      <c r="O299" s="102" t="e">
        <f t="shared" si="21"/>
        <v>#DIV/0!</v>
      </c>
      <c r="P299" s="102">
        <f t="shared" si="22"/>
        <v>0</v>
      </c>
      <c r="Q299" s="103">
        <f>IF(M299="nio",0,IF(M299&gt;0,VLOOKUP(H299,'2-Productie normen'!A:L,VLOOKUP(M299,'2-Productie normen'!N:O,2,FALSE),FALSE)))</f>
        <v>0</v>
      </c>
      <c r="R299" s="103">
        <f t="shared" si="23"/>
        <v>0</v>
      </c>
      <c r="S299" s="104">
        <f>VLOOKUP(H299,'2-Productie normen'!A:L,10,FALSE)</f>
        <v>0</v>
      </c>
      <c r="T299" s="470"/>
      <c r="V299" s="81">
        <f t="shared" si="24"/>
        <v>127800</v>
      </c>
    </row>
    <row r="300" spans="1:22" ht="13.95" customHeight="1">
      <c r="A300" s="86">
        <f t="shared" si="20"/>
        <v>300</v>
      </c>
      <c r="B300" s="99" t="s">
        <v>796</v>
      </c>
      <c r="C300" s="99" t="s">
        <v>795</v>
      </c>
      <c r="D300" s="440">
        <v>2</v>
      </c>
      <c r="E300" s="441" t="s">
        <v>422</v>
      </c>
      <c r="F300" s="449" t="s">
        <v>486</v>
      </c>
      <c r="G300" s="450" t="s">
        <v>487</v>
      </c>
      <c r="H300" s="361" t="s">
        <v>180</v>
      </c>
      <c r="I300" s="107" t="s">
        <v>693</v>
      </c>
      <c r="J300" s="447">
        <v>23.2</v>
      </c>
      <c r="K300" s="353">
        <v>1</v>
      </c>
      <c r="L300" s="353">
        <v>1</v>
      </c>
      <c r="M300" s="101">
        <v>200</v>
      </c>
      <c r="N300" s="101"/>
      <c r="O300" s="102" t="e">
        <f t="shared" si="21"/>
        <v>#DIV/0!</v>
      </c>
      <c r="P300" s="102">
        <f t="shared" si="22"/>
        <v>0</v>
      </c>
      <c r="Q300" s="103">
        <f>IF(M300="nio",0,IF(M300&gt;0,VLOOKUP(H300,'2-Productie normen'!A:L,VLOOKUP(M300,'2-Productie normen'!N:O,2,FALSE),FALSE)))</f>
        <v>0</v>
      </c>
      <c r="R300" s="103">
        <f t="shared" si="23"/>
        <v>0</v>
      </c>
      <c r="S300" s="104">
        <f>VLOOKUP(H300,'2-Productie normen'!A:L,10,FALSE)</f>
        <v>0</v>
      </c>
      <c r="T300" s="470"/>
      <c r="V300" s="81">
        <f t="shared" si="24"/>
        <v>4640</v>
      </c>
    </row>
    <row r="301" spans="1:22" ht="13.95" customHeight="1">
      <c r="A301" s="86">
        <f t="shared" si="20"/>
        <v>301</v>
      </c>
      <c r="B301" s="99" t="s">
        <v>796</v>
      </c>
      <c r="C301" s="99" t="s">
        <v>795</v>
      </c>
      <c r="D301" s="440">
        <v>2</v>
      </c>
      <c r="E301" s="441" t="s">
        <v>422</v>
      </c>
      <c r="F301" s="449" t="s">
        <v>488</v>
      </c>
      <c r="G301" s="443" t="s">
        <v>410</v>
      </c>
      <c r="H301" s="469" t="s">
        <v>730</v>
      </c>
      <c r="I301" s="100" t="s">
        <v>696</v>
      </c>
      <c r="J301" s="447">
        <v>1.6</v>
      </c>
      <c r="K301" s="353">
        <v>1</v>
      </c>
      <c r="L301" s="353">
        <v>1</v>
      </c>
      <c r="M301" s="101" t="s">
        <v>106</v>
      </c>
      <c r="N301" s="101"/>
      <c r="O301" s="102">
        <f t="shared" si="21"/>
        <v>0</v>
      </c>
      <c r="P301" s="102">
        <f t="shared" si="22"/>
        <v>0</v>
      </c>
      <c r="Q301" s="103">
        <f>IF(M301="nio",0,IF(M301&gt;0,VLOOKUP(H301,'2-Productie normen'!A:L,VLOOKUP(M301,'2-Productie normen'!N:O,2,FALSE),FALSE)))</f>
        <v>0</v>
      </c>
      <c r="R301" s="103">
        <f t="shared" si="23"/>
        <v>0</v>
      </c>
      <c r="S301" s="104">
        <f>VLOOKUP(H301,'2-Productie normen'!A:L,10,FALSE)</f>
        <v>0</v>
      </c>
      <c r="T301" s="470"/>
      <c r="V301" s="81">
        <f t="shared" si="24"/>
        <v>0</v>
      </c>
    </row>
    <row r="302" spans="1:22" ht="13.95" customHeight="1">
      <c r="A302" s="86">
        <f t="shared" si="20"/>
        <v>302</v>
      </c>
      <c r="B302" s="99" t="s">
        <v>796</v>
      </c>
      <c r="C302" s="99" t="s">
        <v>795</v>
      </c>
      <c r="D302" s="440">
        <v>2</v>
      </c>
      <c r="E302" s="441" t="s">
        <v>422</v>
      </c>
      <c r="F302" s="449" t="s">
        <v>489</v>
      </c>
      <c r="G302" s="443" t="s">
        <v>410</v>
      </c>
      <c r="H302" s="469" t="s">
        <v>730</v>
      </c>
      <c r="I302" s="100" t="s">
        <v>696</v>
      </c>
      <c r="J302" s="447">
        <v>1.6</v>
      </c>
      <c r="K302" s="353">
        <v>1</v>
      </c>
      <c r="L302" s="353">
        <v>1</v>
      </c>
      <c r="M302" s="101" t="s">
        <v>106</v>
      </c>
      <c r="N302" s="101"/>
      <c r="O302" s="102">
        <f t="shared" si="21"/>
        <v>0</v>
      </c>
      <c r="P302" s="102">
        <f t="shared" si="22"/>
        <v>0</v>
      </c>
      <c r="Q302" s="103">
        <f>IF(M302="nio",0,IF(M302&gt;0,VLOOKUP(H302,'2-Productie normen'!A:L,VLOOKUP(M302,'2-Productie normen'!N:O,2,FALSE),FALSE)))</f>
        <v>0</v>
      </c>
      <c r="R302" s="103">
        <f t="shared" si="23"/>
        <v>0</v>
      </c>
      <c r="S302" s="104">
        <f>VLOOKUP(H302,'2-Productie normen'!A:L,10,FALSE)</f>
        <v>0</v>
      </c>
      <c r="T302" s="470"/>
      <c r="V302" s="81">
        <f t="shared" si="24"/>
        <v>0</v>
      </c>
    </row>
    <row r="303" spans="1:22" ht="13.95" customHeight="1">
      <c r="A303" s="86">
        <f t="shared" si="20"/>
        <v>303</v>
      </c>
      <c r="B303" s="99" t="s">
        <v>796</v>
      </c>
      <c r="C303" s="99" t="s">
        <v>795</v>
      </c>
      <c r="D303" s="440">
        <v>2</v>
      </c>
      <c r="E303" s="441" t="s">
        <v>422</v>
      </c>
      <c r="F303" s="449" t="s">
        <v>490</v>
      </c>
      <c r="G303" s="450" t="s">
        <v>407</v>
      </c>
      <c r="H303" s="443" t="s">
        <v>407</v>
      </c>
      <c r="I303" s="107" t="s">
        <v>95</v>
      </c>
      <c r="J303" s="447">
        <v>12.3</v>
      </c>
      <c r="K303" s="353">
        <v>1</v>
      </c>
      <c r="L303" s="353">
        <v>1</v>
      </c>
      <c r="M303" s="101">
        <v>200</v>
      </c>
      <c r="N303" s="101"/>
      <c r="O303" s="102" t="e">
        <f t="shared" si="21"/>
        <v>#DIV/0!</v>
      </c>
      <c r="P303" s="102">
        <f t="shared" si="22"/>
        <v>0</v>
      </c>
      <c r="Q303" s="103">
        <f>IF(M303="nio",0,IF(M303&gt;0,VLOOKUP(H303,'2-Productie normen'!A:L,VLOOKUP(M303,'2-Productie normen'!N:O,2,FALSE),FALSE)))</f>
        <v>0</v>
      </c>
      <c r="R303" s="103">
        <f t="shared" si="23"/>
        <v>0</v>
      </c>
      <c r="S303" s="104">
        <f>VLOOKUP(H303,'2-Productie normen'!A:L,10,FALSE)</f>
        <v>0</v>
      </c>
      <c r="T303" s="470"/>
      <c r="V303" s="81">
        <f t="shared" si="24"/>
        <v>2460</v>
      </c>
    </row>
    <row r="304" spans="1:22" ht="13.95" customHeight="1">
      <c r="A304" s="86">
        <f t="shared" si="20"/>
        <v>304</v>
      </c>
      <c r="B304" s="99" t="s">
        <v>796</v>
      </c>
      <c r="C304" s="99" t="s">
        <v>795</v>
      </c>
      <c r="D304" s="440">
        <v>2</v>
      </c>
      <c r="E304" s="441" t="s">
        <v>422</v>
      </c>
      <c r="F304" s="449" t="s">
        <v>491</v>
      </c>
      <c r="G304" s="450" t="s">
        <v>407</v>
      </c>
      <c r="H304" s="443" t="s">
        <v>407</v>
      </c>
      <c r="I304" s="107" t="s">
        <v>95</v>
      </c>
      <c r="J304" s="447">
        <v>12.3</v>
      </c>
      <c r="K304" s="353">
        <v>1</v>
      </c>
      <c r="L304" s="353">
        <v>1</v>
      </c>
      <c r="M304" s="101">
        <v>200</v>
      </c>
      <c r="N304" s="101"/>
      <c r="O304" s="102" t="e">
        <f t="shared" si="21"/>
        <v>#DIV/0!</v>
      </c>
      <c r="P304" s="102">
        <f t="shared" si="22"/>
        <v>0</v>
      </c>
      <c r="Q304" s="103">
        <f>IF(M304="nio",0,IF(M304&gt;0,VLOOKUP(H304,'2-Productie normen'!A:L,VLOOKUP(M304,'2-Productie normen'!N:O,2,FALSE),FALSE)))</f>
        <v>0</v>
      </c>
      <c r="R304" s="103">
        <f t="shared" si="23"/>
        <v>0</v>
      </c>
      <c r="S304" s="104">
        <f>VLOOKUP(H304,'2-Productie normen'!A:L,10,FALSE)</f>
        <v>0</v>
      </c>
      <c r="T304" s="470"/>
      <c r="V304" s="81">
        <f t="shared" si="24"/>
        <v>2460</v>
      </c>
    </row>
    <row r="305" spans="1:22" ht="13.95" customHeight="1">
      <c r="A305" s="86">
        <f t="shared" si="20"/>
        <v>305</v>
      </c>
      <c r="B305" s="99" t="s">
        <v>796</v>
      </c>
      <c r="C305" s="99" t="s">
        <v>795</v>
      </c>
      <c r="D305" s="440">
        <v>2</v>
      </c>
      <c r="E305" s="441" t="s">
        <v>422</v>
      </c>
      <c r="F305" s="449" t="s">
        <v>492</v>
      </c>
      <c r="G305" s="450" t="s">
        <v>413</v>
      </c>
      <c r="H305" s="361" t="s">
        <v>16</v>
      </c>
      <c r="I305" s="107" t="s">
        <v>97</v>
      </c>
      <c r="J305" s="447">
        <v>39.5</v>
      </c>
      <c r="K305" s="353">
        <v>1</v>
      </c>
      <c r="L305" s="353">
        <v>1</v>
      </c>
      <c r="M305" s="101">
        <v>200</v>
      </c>
      <c r="N305" s="101"/>
      <c r="O305" s="102" t="e">
        <f t="shared" si="21"/>
        <v>#DIV/0!</v>
      </c>
      <c r="P305" s="102">
        <f t="shared" si="22"/>
        <v>0</v>
      </c>
      <c r="Q305" s="103">
        <f>IF(M305="nio",0,IF(M305&gt;0,VLOOKUP(H305,'2-Productie normen'!A:L,VLOOKUP(M305,'2-Productie normen'!N:O,2,FALSE),FALSE)))</f>
        <v>0</v>
      </c>
      <c r="R305" s="103">
        <f t="shared" si="23"/>
        <v>0</v>
      </c>
      <c r="S305" s="104">
        <f>VLOOKUP(H305,'2-Productie normen'!A:L,10,FALSE)</f>
        <v>0</v>
      </c>
      <c r="T305" s="470"/>
      <c r="V305" s="81">
        <f t="shared" si="24"/>
        <v>7900</v>
      </c>
    </row>
    <row r="306" spans="1:22" ht="13.95" customHeight="1">
      <c r="A306" s="86">
        <f t="shared" si="20"/>
        <v>306</v>
      </c>
      <c r="B306" s="99" t="s">
        <v>796</v>
      </c>
      <c r="C306" s="99" t="s">
        <v>795</v>
      </c>
      <c r="D306" s="440">
        <v>2</v>
      </c>
      <c r="E306" s="441" t="s">
        <v>422</v>
      </c>
      <c r="F306" s="449" t="s">
        <v>493</v>
      </c>
      <c r="G306" s="450" t="s">
        <v>413</v>
      </c>
      <c r="H306" s="361" t="s">
        <v>16</v>
      </c>
      <c r="I306" s="107" t="s">
        <v>97</v>
      </c>
      <c r="J306" s="447">
        <v>39.5</v>
      </c>
      <c r="K306" s="353">
        <v>1</v>
      </c>
      <c r="L306" s="353">
        <v>1</v>
      </c>
      <c r="M306" s="101">
        <v>200</v>
      </c>
      <c r="N306" s="101"/>
      <c r="O306" s="102" t="e">
        <f t="shared" si="21"/>
        <v>#DIV/0!</v>
      </c>
      <c r="P306" s="102">
        <f t="shared" si="22"/>
        <v>0</v>
      </c>
      <c r="Q306" s="103">
        <f>IF(M306="nio",0,IF(M306&gt;0,VLOOKUP(H306,'2-Productie normen'!A:L,VLOOKUP(M306,'2-Productie normen'!N:O,2,FALSE),FALSE)))</f>
        <v>0</v>
      </c>
      <c r="R306" s="103">
        <f t="shared" si="23"/>
        <v>0</v>
      </c>
      <c r="S306" s="104">
        <f>VLOOKUP(H306,'2-Productie normen'!A:L,10,FALSE)</f>
        <v>0</v>
      </c>
      <c r="T306" s="470"/>
      <c r="V306" s="81">
        <f t="shared" si="24"/>
        <v>7900</v>
      </c>
    </row>
    <row r="307" spans="1:22" ht="13.95" customHeight="1">
      <c r="A307" s="86">
        <f t="shared" si="20"/>
        <v>307</v>
      </c>
      <c r="B307" s="99" t="s">
        <v>796</v>
      </c>
      <c r="C307" s="99" t="s">
        <v>795</v>
      </c>
      <c r="D307" s="440">
        <v>2</v>
      </c>
      <c r="E307" s="441" t="s">
        <v>422</v>
      </c>
      <c r="F307" s="449" t="s">
        <v>494</v>
      </c>
      <c r="G307" s="450" t="s">
        <v>407</v>
      </c>
      <c r="H307" s="443" t="s">
        <v>407</v>
      </c>
      <c r="I307" s="107" t="s">
        <v>95</v>
      </c>
      <c r="J307" s="447">
        <v>12.3</v>
      </c>
      <c r="K307" s="353">
        <v>1</v>
      </c>
      <c r="L307" s="353">
        <v>1</v>
      </c>
      <c r="M307" s="101">
        <v>200</v>
      </c>
      <c r="N307" s="101"/>
      <c r="O307" s="102" t="e">
        <f t="shared" si="21"/>
        <v>#DIV/0!</v>
      </c>
      <c r="P307" s="102">
        <f t="shared" si="22"/>
        <v>0</v>
      </c>
      <c r="Q307" s="103">
        <f>IF(M307="nio",0,IF(M307&gt;0,VLOOKUP(H307,'2-Productie normen'!A:L,VLOOKUP(M307,'2-Productie normen'!N:O,2,FALSE),FALSE)))</f>
        <v>0</v>
      </c>
      <c r="R307" s="103">
        <f t="shared" si="23"/>
        <v>0</v>
      </c>
      <c r="S307" s="104">
        <f>VLOOKUP(H307,'2-Productie normen'!A:L,10,FALSE)</f>
        <v>0</v>
      </c>
      <c r="T307" s="470"/>
      <c r="V307" s="81">
        <f t="shared" si="24"/>
        <v>2460</v>
      </c>
    </row>
    <row r="308" spans="1:22" ht="13.95" customHeight="1">
      <c r="A308" s="86">
        <f t="shared" si="20"/>
        <v>308</v>
      </c>
      <c r="B308" s="99" t="s">
        <v>796</v>
      </c>
      <c r="C308" s="99" t="s">
        <v>795</v>
      </c>
      <c r="D308" s="440">
        <v>2</v>
      </c>
      <c r="E308" s="441" t="s">
        <v>422</v>
      </c>
      <c r="F308" s="449" t="s">
        <v>495</v>
      </c>
      <c r="G308" s="450" t="s">
        <v>407</v>
      </c>
      <c r="H308" s="443" t="s">
        <v>407</v>
      </c>
      <c r="I308" s="107" t="s">
        <v>95</v>
      </c>
      <c r="J308" s="447">
        <v>12.3</v>
      </c>
      <c r="K308" s="353">
        <v>1</v>
      </c>
      <c r="L308" s="353">
        <v>1</v>
      </c>
      <c r="M308" s="101">
        <v>200</v>
      </c>
      <c r="N308" s="101"/>
      <c r="O308" s="102" t="e">
        <f t="shared" si="21"/>
        <v>#DIV/0!</v>
      </c>
      <c r="P308" s="102">
        <f t="shared" si="22"/>
        <v>0</v>
      </c>
      <c r="Q308" s="103">
        <f>IF(M308="nio",0,IF(M308&gt;0,VLOOKUP(H308,'2-Productie normen'!A:L,VLOOKUP(M308,'2-Productie normen'!N:O,2,FALSE),FALSE)))</f>
        <v>0</v>
      </c>
      <c r="R308" s="103">
        <f t="shared" si="23"/>
        <v>0</v>
      </c>
      <c r="S308" s="104">
        <f>VLOOKUP(H308,'2-Productie normen'!A:L,10,FALSE)</f>
        <v>0</v>
      </c>
      <c r="T308" s="470"/>
      <c r="V308" s="81">
        <f t="shared" si="24"/>
        <v>2460</v>
      </c>
    </row>
    <row r="309" spans="1:22" ht="13.95" customHeight="1">
      <c r="A309" s="86">
        <f t="shared" si="20"/>
        <v>309</v>
      </c>
      <c r="B309" s="99" t="s">
        <v>796</v>
      </c>
      <c r="C309" s="99" t="s">
        <v>795</v>
      </c>
      <c r="D309" s="440">
        <v>2</v>
      </c>
      <c r="E309" s="441" t="s">
        <v>422</v>
      </c>
      <c r="F309" s="449" t="s">
        <v>496</v>
      </c>
      <c r="G309" s="450" t="s">
        <v>497</v>
      </c>
      <c r="H309" s="496" t="s">
        <v>719</v>
      </c>
      <c r="I309" s="107" t="s">
        <v>95</v>
      </c>
      <c r="J309" s="447">
        <v>85</v>
      </c>
      <c r="K309" s="353">
        <v>1</v>
      </c>
      <c r="L309" s="353">
        <v>1</v>
      </c>
      <c r="M309" s="101">
        <v>120</v>
      </c>
      <c r="N309" s="101"/>
      <c r="O309" s="102" t="e">
        <f t="shared" si="21"/>
        <v>#DIV/0!</v>
      </c>
      <c r="P309" s="102">
        <f t="shared" si="22"/>
        <v>0</v>
      </c>
      <c r="Q309" s="103">
        <f>IF(M309="nio",0,IF(M309&gt;0,VLOOKUP(H309,'2-Productie normen'!A:L,VLOOKUP(M309,'2-Productie normen'!N:O,2,FALSE),FALSE)))</f>
        <v>0</v>
      </c>
      <c r="R309" s="103">
        <f t="shared" si="23"/>
        <v>0</v>
      </c>
      <c r="S309" s="104">
        <f>VLOOKUP(H309,'2-Productie normen'!A:L,10,FALSE)</f>
        <v>0</v>
      </c>
      <c r="T309" s="470"/>
      <c r="V309" s="81">
        <f t="shared" si="24"/>
        <v>10200</v>
      </c>
    </row>
    <row r="310" spans="1:22" ht="13.95" customHeight="1">
      <c r="A310" s="86">
        <f t="shared" si="20"/>
        <v>310</v>
      </c>
      <c r="B310" s="99" t="s">
        <v>796</v>
      </c>
      <c r="C310" s="99" t="s">
        <v>795</v>
      </c>
      <c r="D310" s="440">
        <v>2</v>
      </c>
      <c r="E310" s="441" t="s">
        <v>422</v>
      </c>
      <c r="F310" s="449" t="s">
        <v>498</v>
      </c>
      <c r="G310" s="450" t="s">
        <v>497</v>
      </c>
      <c r="H310" s="496" t="s">
        <v>719</v>
      </c>
      <c r="I310" s="107" t="s">
        <v>95</v>
      </c>
      <c r="J310" s="447">
        <v>80</v>
      </c>
      <c r="K310" s="353">
        <v>1</v>
      </c>
      <c r="L310" s="353">
        <v>1</v>
      </c>
      <c r="M310" s="101">
        <v>120</v>
      </c>
      <c r="N310" s="101"/>
      <c r="O310" s="102" t="e">
        <f t="shared" si="21"/>
        <v>#DIV/0!</v>
      </c>
      <c r="P310" s="102">
        <f t="shared" si="22"/>
        <v>0</v>
      </c>
      <c r="Q310" s="103">
        <f>IF(M310="nio",0,IF(M310&gt;0,VLOOKUP(H310,'2-Productie normen'!A:L,VLOOKUP(M310,'2-Productie normen'!N:O,2,FALSE),FALSE)))</f>
        <v>0</v>
      </c>
      <c r="R310" s="103">
        <f t="shared" si="23"/>
        <v>0</v>
      </c>
      <c r="S310" s="104">
        <f>VLOOKUP(H310,'2-Productie normen'!A:L,10,FALSE)</f>
        <v>0</v>
      </c>
      <c r="T310" s="470"/>
      <c r="V310" s="81">
        <f t="shared" si="24"/>
        <v>9600</v>
      </c>
    </row>
    <row r="311" spans="1:22" ht="13.95" customHeight="1">
      <c r="A311" s="86">
        <f t="shared" si="20"/>
        <v>311</v>
      </c>
      <c r="B311" s="99" t="s">
        <v>796</v>
      </c>
      <c r="C311" s="99" t="s">
        <v>795</v>
      </c>
      <c r="D311" s="440">
        <v>2</v>
      </c>
      <c r="E311" s="441" t="s">
        <v>422</v>
      </c>
      <c r="F311" s="449" t="s">
        <v>499</v>
      </c>
      <c r="G311" s="443" t="s">
        <v>699</v>
      </c>
      <c r="H311" s="361" t="s">
        <v>735</v>
      </c>
      <c r="I311" s="107" t="s">
        <v>727</v>
      </c>
      <c r="J311" s="447">
        <v>105.8</v>
      </c>
      <c r="K311" s="353">
        <v>1</v>
      </c>
      <c r="L311" s="353">
        <v>1</v>
      </c>
      <c r="M311" s="101">
        <v>200</v>
      </c>
      <c r="N311" s="101"/>
      <c r="O311" s="102" t="e">
        <f t="shared" si="21"/>
        <v>#DIV/0!</v>
      </c>
      <c r="P311" s="102">
        <f t="shared" si="22"/>
        <v>0</v>
      </c>
      <c r="Q311" s="103">
        <f>IF(M311="nio",0,IF(M311&gt;0,VLOOKUP(H311,'2-Productie normen'!A:L,VLOOKUP(M311,'2-Productie normen'!N:O,2,FALSE),FALSE)))</f>
        <v>0</v>
      </c>
      <c r="R311" s="103">
        <f t="shared" si="23"/>
        <v>0</v>
      </c>
      <c r="S311" s="104">
        <f>VLOOKUP(H311,'2-Productie normen'!A:L,10,FALSE)</f>
        <v>0</v>
      </c>
      <c r="T311" s="470"/>
      <c r="V311" s="81">
        <f t="shared" si="24"/>
        <v>21160</v>
      </c>
    </row>
    <row r="312" spans="1:22" ht="13.95" customHeight="1">
      <c r="A312" s="86">
        <f t="shared" si="20"/>
        <v>312</v>
      </c>
      <c r="B312" s="99" t="s">
        <v>796</v>
      </c>
      <c r="C312" s="99" t="s">
        <v>795</v>
      </c>
      <c r="D312" s="440">
        <v>2</v>
      </c>
      <c r="E312" s="441" t="s">
        <v>422</v>
      </c>
      <c r="F312" s="449" t="s">
        <v>500</v>
      </c>
      <c r="G312" s="450" t="s">
        <v>408</v>
      </c>
      <c r="H312" s="99" t="s">
        <v>179</v>
      </c>
      <c r="I312" s="107" t="s">
        <v>95</v>
      </c>
      <c r="J312" s="447">
        <v>26.4</v>
      </c>
      <c r="K312" s="353">
        <v>1</v>
      </c>
      <c r="L312" s="353">
        <v>1</v>
      </c>
      <c r="M312" s="101">
        <v>40</v>
      </c>
      <c r="N312" s="101"/>
      <c r="O312" s="102" t="e">
        <f t="shared" si="21"/>
        <v>#DIV/0!</v>
      </c>
      <c r="P312" s="102">
        <f t="shared" si="22"/>
        <v>0</v>
      </c>
      <c r="Q312" s="103">
        <f>IF(M312="nio",0,IF(M312&gt;0,VLOOKUP(H312,'2-Productie normen'!A:L,VLOOKUP(M312,'2-Productie normen'!N:O,2,FALSE),FALSE)))</f>
        <v>0</v>
      </c>
      <c r="R312" s="103">
        <f t="shared" si="23"/>
        <v>0</v>
      </c>
      <c r="S312" s="104">
        <f>VLOOKUP(H312,'2-Productie normen'!A:L,10,FALSE)</f>
        <v>0</v>
      </c>
      <c r="T312" s="470"/>
      <c r="V312" s="81">
        <f t="shared" si="24"/>
        <v>1056</v>
      </c>
    </row>
    <row r="313" spans="1:22" ht="13.95" customHeight="1">
      <c r="A313" s="86">
        <f t="shared" si="20"/>
        <v>313</v>
      </c>
      <c r="B313" s="99" t="s">
        <v>796</v>
      </c>
      <c r="C313" s="99" t="s">
        <v>795</v>
      </c>
      <c r="D313" s="440">
        <v>2</v>
      </c>
      <c r="E313" s="441" t="s">
        <v>422</v>
      </c>
      <c r="F313" s="449" t="s">
        <v>501</v>
      </c>
      <c r="G313" s="450" t="s">
        <v>497</v>
      </c>
      <c r="H313" s="496" t="s">
        <v>719</v>
      </c>
      <c r="I313" s="107" t="s">
        <v>95</v>
      </c>
      <c r="J313" s="447">
        <v>35.700000000000003</v>
      </c>
      <c r="K313" s="353">
        <v>1</v>
      </c>
      <c r="L313" s="353">
        <v>1</v>
      </c>
      <c r="M313" s="101">
        <v>120</v>
      </c>
      <c r="N313" s="101"/>
      <c r="O313" s="102" t="e">
        <f t="shared" si="21"/>
        <v>#DIV/0!</v>
      </c>
      <c r="P313" s="102">
        <f t="shared" si="22"/>
        <v>0</v>
      </c>
      <c r="Q313" s="103">
        <f>IF(M313="nio",0,IF(M313&gt;0,VLOOKUP(H313,'2-Productie normen'!A:L,VLOOKUP(M313,'2-Productie normen'!N:O,2,FALSE),FALSE)))</f>
        <v>0</v>
      </c>
      <c r="R313" s="103">
        <f t="shared" si="23"/>
        <v>0</v>
      </c>
      <c r="S313" s="104">
        <f>VLOOKUP(H313,'2-Productie normen'!A:L,10,FALSE)</f>
        <v>0</v>
      </c>
      <c r="T313" s="470"/>
      <c r="V313" s="81">
        <f t="shared" si="24"/>
        <v>4284</v>
      </c>
    </row>
    <row r="314" spans="1:22" ht="13.95" customHeight="1">
      <c r="A314" s="86">
        <f t="shared" si="20"/>
        <v>314</v>
      </c>
      <c r="B314" s="99" t="s">
        <v>796</v>
      </c>
      <c r="C314" s="99" t="s">
        <v>795</v>
      </c>
      <c r="D314" s="440">
        <v>2</v>
      </c>
      <c r="E314" s="441" t="s">
        <v>422</v>
      </c>
      <c r="F314" s="449" t="s">
        <v>502</v>
      </c>
      <c r="G314" s="443" t="s">
        <v>410</v>
      </c>
      <c r="H314" s="469" t="s">
        <v>730</v>
      </c>
      <c r="I314" s="100" t="s">
        <v>696</v>
      </c>
      <c r="J314" s="447">
        <v>8.93</v>
      </c>
      <c r="K314" s="353">
        <v>1</v>
      </c>
      <c r="L314" s="353">
        <v>1</v>
      </c>
      <c r="M314" s="101" t="s">
        <v>106</v>
      </c>
      <c r="N314" s="101"/>
      <c r="O314" s="102">
        <f t="shared" si="21"/>
        <v>0</v>
      </c>
      <c r="P314" s="102">
        <f t="shared" si="22"/>
        <v>0</v>
      </c>
      <c r="Q314" s="103">
        <f>IF(M314="nio",0,IF(M314&gt;0,VLOOKUP(H314,'2-Productie normen'!A:L,VLOOKUP(M314,'2-Productie normen'!N:O,2,FALSE),FALSE)))</f>
        <v>0</v>
      </c>
      <c r="R314" s="103">
        <f t="shared" si="23"/>
        <v>0</v>
      </c>
      <c r="S314" s="104">
        <f>VLOOKUP(H314,'2-Productie normen'!A:L,10,FALSE)</f>
        <v>0</v>
      </c>
      <c r="T314" s="470"/>
      <c r="V314" s="81">
        <f t="shared" si="24"/>
        <v>0</v>
      </c>
    </row>
    <row r="315" spans="1:22" ht="13.95" customHeight="1">
      <c r="A315" s="86">
        <f t="shared" si="20"/>
        <v>315</v>
      </c>
      <c r="B315" s="99" t="s">
        <v>796</v>
      </c>
      <c r="C315" s="99" t="s">
        <v>795</v>
      </c>
      <c r="D315" s="440">
        <v>2</v>
      </c>
      <c r="E315" s="441" t="s">
        <v>422</v>
      </c>
      <c r="F315" s="449" t="s">
        <v>503</v>
      </c>
      <c r="G315" s="450" t="s">
        <v>415</v>
      </c>
      <c r="H315" s="78" t="s">
        <v>718</v>
      </c>
      <c r="I315" s="107" t="s">
        <v>95</v>
      </c>
      <c r="J315" s="447">
        <v>5.16</v>
      </c>
      <c r="K315" s="353">
        <v>1</v>
      </c>
      <c r="L315" s="353">
        <v>1</v>
      </c>
      <c r="M315" s="101">
        <v>200</v>
      </c>
      <c r="N315" s="101"/>
      <c r="O315" s="102" t="e">
        <f t="shared" si="21"/>
        <v>#DIV/0!</v>
      </c>
      <c r="P315" s="102">
        <f t="shared" si="22"/>
        <v>0</v>
      </c>
      <c r="Q315" s="103">
        <f>IF(M315="nio",0,IF(M315&gt;0,VLOOKUP(H315,'2-Productie normen'!A:L,VLOOKUP(M315,'2-Productie normen'!N:O,2,FALSE),FALSE)))</f>
        <v>0</v>
      </c>
      <c r="R315" s="103">
        <f t="shared" si="23"/>
        <v>0</v>
      </c>
      <c r="S315" s="104">
        <f>VLOOKUP(H315,'2-Productie normen'!A:L,10,FALSE)</f>
        <v>0</v>
      </c>
      <c r="T315" s="470"/>
      <c r="V315" s="81">
        <f t="shared" si="24"/>
        <v>1032</v>
      </c>
    </row>
    <row r="316" spans="1:22" ht="13.95" customHeight="1">
      <c r="A316" s="86">
        <f t="shared" si="20"/>
        <v>316</v>
      </c>
      <c r="B316" s="99" t="s">
        <v>796</v>
      </c>
      <c r="C316" s="99" t="s">
        <v>795</v>
      </c>
      <c r="D316" s="440">
        <v>2</v>
      </c>
      <c r="E316" s="441" t="s">
        <v>422</v>
      </c>
      <c r="F316" s="449" t="s">
        <v>504</v>
      </c>
      <c r="G316" s="450" t="s">
        <v>407</v>
      </c>
      <c r="H316" s="443" t="s">
        <v>407</v>
      </c>
      <c r="I316" s="107" t="s">
        <v>95</v>
      </c>
      <c r="J316" s="447">
        <v>11.3</v>
      </c>
      <c r="K316" s="353">
        <v>1</v>
      </c>
      <c r="L316" s="353">
        <v>1</v>
      </c>
      <c r="M316" s="101">
        <v>200</v>
      </c>
      <c r="N316" s="101"/>
      <c r="O316" s="102" t="e">
        <f t="shared" si="21"/>
        <v>#DIV/0!</v>
      </c>
      <c r="P316" s="102">
        <f t="shared" si="22"/>
        <v>0</v>
      </c>
      <c r="Q316" s="103">
        <f>IF(M316="nio",0,IF(M316&gt;0,VLOOKUP(H316,'2-Productie normen'!A:L,VLOOKUP(M316,'2-Productie normen'!N:O,2,FALSE),FALSE)))</f>
        <v>0</v>
      </c>
      <c r="R316" s="103">
        <f t="shared" si="23"/>
        <v>0</v>
      </c>
      <c r="S316" s="104">
        <f>VLOOKUP(H316,'2-Productie normen'!A:L,10,FALSE)</f>
        <v>0</v>
      </c>
      <c r="T316" s="470"/>
      <c r="V316" s="81">
        <f t="shared" si="24"/>
        <v>2260</v>
      </c>
    </row>
    <row r="317" spans="1:22" ht="13.95" customHeight="1">
      <c r="A317" s="86">
        <f t="shared" si="20"/>
        <v>317</v>
      </c>
      <c r="B317" s="99" t="s">
        <v>796</v>
      </c>
      <c r="C317" s="99" t="s">
        <v>795</v>
      </c>
      <c r="D317" s="440">
        <v>2</v>
      </c>
      <c r="E317" s="441" t="s">
        <v>422</v>
      </c>
      <c r="F317" s="449" t="s">
        <v>505</v>
      </c>
      <c r="G317" s="450" t="s">
        <v>413</v>
      </c>
      <c r="H317" s="361" t="s">
        <v>16</v>
      </c>
      <c r="I317" s="107" t="s">
        <v>97</v>
      </c>
      <c r="J317" s="447">
        <v>2.2000000000000002</v>
      </c>
      <c r="K317" s="353">
        <v>1</v>
      </c>
      <c r="L317" s="353">
        <v>1</v>
      </c>
      <c r="M317" s="101">
        <v>200</v>
      </c>
      <c r="N317" s="101"/>
      <c r="O317" s="102" t="e">
        <f t="shared" si="21"/>
        <v>#DIV/0!</v>
      </c>
      <c r="P317" s="102">
        <f t="shared" si="22"/>
        <v>0</v>
      </c>
      <c r="Q317" s="103">
        <f>IF(M317="nio",0,IF(M317&gt;0,VLOOKUP(H317,'2-Productie normen'!A:L,VLOOKUP(M317,'2-Productie normen'!N:O,2,FALSE),FALSE)))</f>
        <v>0</v>
      </c>
      <c r="R317" s="103">
        <f t="shared" si="23"/>
        <v>0</v>
      </c>
      <c r="S317" s="104">
        <f>VLOOKUP(H317,'2-Productie normen'!A:L,10,FALSE)</f>
        <v>0</v>
      </c>
      <c r="T317" s="470"/>
      <c r="V317" s="81">
        <f t="shared" si="24"/>
        <v>440.00000000000006</v>
      </c>
    </row>
    <row r="318" spans="1:22" ht="13.95" customHeight="1">
      <c r="A318" s="86">
        <f t="shared" si="20"/>
        <v>318</v>
      </c>
      <c r="B318" s="99" t="s">
        <v>796</v>
      </c>
      <c r="C318" s="99" t="s">
        <v>795</v>
      </c>
      <c r="D318" s="440">
        <v>2</v>
      </c>
      <c r="E318" s="441" t="s">
        <v>422</v>
      </c>
      <c r="F318" s="449" t="s">
        <v>506</v>
      </c>
      <c r="G318" s="450" t="s">
        <v>413</v>
      </c>
      <c r="H318" s="361" t="s">
        <v>16</v>
      </c>
      <c r="I318" s="107" t="s">
        <v>97</v>
      </c>
      <c r="J318" s="447">
        <v>2.2000000000000002</v>
      </c>
      <c r="K318" s="353">
        <v>1</v>
      </c>
      <c r="L318" s="353">
        <v>1</v>
      </c>
      <c r="M318" s="101">
        <v>200</v>
      </c>
      <c r="N318" s="101"/>
      <c r="O318" s="102" t="e">
        <f t="shared" si="21"/>
        <v>#DIV/0!</v>
      </c>
      <c r="P318" s="102">
        <f t="shared" si="22"/>
        <v>0</v>
      </c>
      <c r="Q318" s="103">
        <f>IF(M318="nio",0,IF(M318&gt;0,VLOOKUP(H318,'2-Productie normen'!A:L,VLOOKUP(M318,'2-Productie normen'!N:O,2,FALSE),FALSE)))</f>
        <v>0</v>
      </c>
      <c r="R318" s="103">
        <f t="shared" si="23"/>
        <v>0</v>
      </c>
      <c r="S318" s="104">
        <f>VLOOKUP(H318,'2-Productie normen'!A:L,10,FALSE)</f>
        <v>0</v>
      </c>
      <c r="T318" s="470"/>
      <c r="V318" s="81">
        <f t="shared" si="24"/>
        <v>440.00000000000006</v>
      </c>
    </row>
    <row r="319" spans="1:22" ht="13.95" customHeight="1">
      <c r="A319" s="86">
        <f t="shared" si="20"/>
        <v>319</v>
      </c>
      <c r="B319" s="99" t="s">
        <v>796</v>
      </c>
      <c r="C319" s="99" t="s">
        <v>795</v>
      </c>
      <c r="D319" s="440">
        <v>2</v>
      </c>
      <c r="E319" s="441" t="s">
        <v>422</v>
      </c>
      <c r="F319" s="449" t="s">
        <v>507</v>
      </c>
      <c r="G319" s="450" t="s">
        <v>407</v>
      </c>
      <c r="H319" s="443" t="s">
        <v>407</v>
      </c>
      <c r="I319" s="107" t="s">
        <v>95</v>
      </c>
      <c r="J319" s="447">
        <v>12.3</v>
      </c>
      <c r="K319" s="353">
        <v>1</v>
      </c>
      <c r="L319" s="353">
        <v>1</v>
      </c>
      <c r="M319" s="101">
        <v>200</v>
      </c>
      <c r="N319" s="101"/>
      <c r="O319" s="102" t="e">
        <f t="shared" si="21"/>
        <v>#DIV/0!</v>
      </c>
      <c r="P319" s="102">
        <f t="shared" si="22"/>
        <v>0</v>
      </c>
      <c r="Q319" s="103">
        <f>IF(M319="nio",0,IF(M319&gt;0,VLOOKUP(H319,'2-Productie normen'!A:L,VLOOKUP(M319,'2-Productie normen'!N:O,2,FALSE),FALSE)))</f>
        <v>0</v>
      </c>
      <c r="R319" s="103">
        <f t="shared" si="23"/>
        <v>0</v>
      </c>
      <c r="S319" s="104">
        <f>VLOOKUP(H319,'2-Productie normen'!A:L,10,FALSE)</f>
        <v>0</v>
      </c>
      <c r="T319" s="470"/>
      <c r="V319" s="81">
        <f t="shared" si="24"/>
        <v>2460</v>
      </c>
    </row>
    <row r="320" spans="1:22" ht="13.95" customHeight="1">
      <c r="A320" s="86">
        <f t="shared" si="20"/>
        <v>320</v>
      </c>
      <c r="B320" s="99" t="s">
        <v>796</v>
      </c>
      <c r="C320" s="99" t="s">
        <v>795</v>
      </c>
      <c r="D320" s="440">
        <v>2</v>
      </c>
      <c r="E320" s="441" t="s">
        <v>422</v>
      </c>
      <c r="F320" s="449" t="s">
        <v>508</v>
      </c>
      <c r="G320" s="450" t="s">
        <v>407</v>
      </c>
      <c r="H320" s="443" t="s">
        <v>407</v>
      </c>
      <c r="I320" s="107" t="s">
        <v>95</v>
      </c>
      <c r="J320" s="447">
        <v>12.3</v>
      </c>
      <c r="K320" s="353">
        <v>1</v>
      </c>
      <c r="L320" s="353">
        <v>1</v>
      </c>
      <c r="M320" s="101">
        <v>200</v>
      </c>
      <c r="N320" s="101"/>
      <c r="O320" s="102" t="e">
        <f t="shared" si="21"/>
        <v>#DIV/0!</v>
      </c>
      <c r="P320" s="102">
        <f t="shared" si="22"/>
        <v>0</v>
      </c>
      <c r="Q320" s="103">
        <f>IF(M320="nio",0,IF(M320&gt;0,VLOOKUP(H320,'2-Productie normen'!A:L,VLOOKUP(M320,'2-Productie normen'!N:O,2,FALSE),FALSE)))</f>
        <v>0</v>
      </c>
      <c r="R320" s="103">
        <f t="shared" si="23"/>
        <v>0</v>
      </c>
      <c r="S320" s="104">
        <f>VLOOKUP(H320,'2-Productie normen'!A:L,10,FALSE)</f>
        <v>0</v>
      </c>
      <c r="T320" s="470"/>
      <c r="V320" s="81">
        <f t="shared" si="24"/>
        <v>2460</v>
      </c>
    </row>
    <row r="321" spans="1:22" ht="13.95" customHeight="1">
      <c r="A321" s="86">
        <f t="shared" si="20"/>
        <v>321</v>
      </c>
      <c r="B321" s="99" t="s">
        <v>796</v>
      </c>
      <c r="C321" s="99" t="s">
        <v>795</v>
      </c>
      <c r="D321" s="440">
        <v>2</v>
      </c>
      <c r="E321" s="441" t="s">
        <v>422</v>
      </c>
      <c r="F321" s="449" t="s">
        <v>509</v>
      </c>
      <c r="G321" s="443" t="s">
        <v>410</v>
      </c>
      <c r="H321" s="469" t="s">
        <v>730</v>
      </c>
      <c r="I321" s="100" t="s">
        <v>696</v>
      </c>
      <c r="J321" s="447">
        <v>13</v>
      </c>
      <c r="K321" s="353">
        <v>1</v>
      </c>
      <c r="L321" s="353">
        <v>1</v>
      </c>
      <c r="M321" s="101" t="s">
        <v>106</v>
      </c>
      <c r="N321" s="101"/>
      <c r="O321" s="102">
        <f t="shared" si="21"/>
        <v>0</v>
      </c>
      <c r="P321" s="102">
        <f t="shared" si="22"/>
        <v>0</v>
      </c>
      <c r="Q321" s="103">
        <f>IF(M321="nio",0,IF(M321&gt;0,VLOOKUP(H321,'2-Productie normen'!A:L,VLOOKUP(M321,'2-Productie normen'!N:O,2,FALSE),FALSE)))</f>
        <v>0</v>
      </c>
      <c r="R321" s="103">
        <f t="shared" si="23"/>
        <v>0</v>
      </c>
      <c r="S321" s="104">
        <f>VLOOKUP(H321,'2-Productie normen'!A:L,10,FALSE)</f>
        <v>0</v>
      </c>
      <c r="T321" s="470"/>
      <c r="V321" s="81">
        <f t="shared" si="24"/>
        <v>0</v>
      </c>
    </row>
    <row r="322" spans="1:22" ht="13.95" customHeight="1">
      <c r="A322" s="86">
        <f t="shared" si="20"/>
        <v>322</v>
      </c>
      <c r="B322" s="99" t="s">
        <v>796</v>
      </c>
      <c r="C322" s="99" t="s">
        <v>795</v>
      </c>
      <c r="D322" s="440">
        <v>2</v>
      </c>
      <c r="E322" s="441" t="s">
        <v>421</v>
      </c>
      <c r="F322" s="449" t="s">
        <v>510</v>
      </c>
      <c r="G322" s="450" t="s">
        <v>407</v>
      </c>
      <c r="H322" s="443" t="s">
        <v>407</v>
      </c>
      <c r="I322" s="107" t="s">
        <v>95</v>
      </c>
      <c r="J322" s="447">
        <v>11</v>
      </c>
      <c r="K322" s="353">
        <v>1</v>
      </c>
      <c r="L322" s="353">
        <v>1</v>
      </c>
      <c r="M322" s="101">
        <v>200</v>
      </c>
      <c r="N322" s="101"/>
      <c r="O322" s="102" t="e">
        <f t="shared" si="21"/>
        <v>#DIV/0!</v>
      </c>
      <c r="P322" s="102">
        <f t="shared" si="22"/>
        <v>0</v>
      </c>
      <c r="Q322" s="103">
        <f>IF(M322="nio",0,IF(M322&gt;0,VLOOKUP(H322,'2-Productie normen'!A:L,VLOOKUP(M322,'2-Productie normen'!N:O,2,FALSE),FALSE)))</f>
        <v>0</v>
      </c>
      <c r="R322" s="103">
        <f t="shared" si="23"/>
        <v>0</v>
      </c>
      <c r="S322" s="104">
        <f>VLOOKUP(H322,'2-Productie normen'!A:L,10,FALSE)</f>
        <v>0</v>
      </c>
      <c r="T322" s="470"/>
      <c r="V322" s="81">
        <f t="shared" si="24"/>
        <v>2200</v>
      </c>
    </row>
    <row r="323" spans="1:22" ht="13.95" customHeight="1">
      <c r="A323" s="86">
        <f t="shared" si="20"/>
        <v>323</v>
      </c>
      <c r="B323" s="99" t="s">
        <v>796</v>
      </c>
      <c r="C323" s="99" t="s">
        <v>795</v>
      </c>
      <c r="D323" s="440">
        <v>2</v>
      </c>
      <c r="E323" s="441" t="s">
        <v>421</v>
      </c>
      <c r="F323" s="449" t="s">
        <v>511</v>
      </c>
      <c r="G323" s="450" t="s">
        <v>407</v>
      </c>
      <c r="H323" s="443" t="s">
        <v>407</v>
      </c>
      <c r="I323" s="107" t="s">
        <v>95</v>
      </c>
      <c r="J323" s="447">
        <v>64.599999999999994</v>
      </c>
      <c r="K323" s="353">
        <v>1</v>
      </c>
      <c r="L323" s="353">
        <v>1</v>
      </c>
      <c r="M323" s="101">
        <v>200</v>
      </c>
      <c r="N323" s="101"/>
      <c r="O323" s="102" t="e">
        <f t="shared" si="21"/>
        <v>#DIV/0!</v>
      </c>
      <c r="P323" s="102">
        <f t="shared" si="22"/>
        <v>0</v>
      </c>
      <c r="Q323" s="103">
        <f>IF(M323="nio",0,IF(M323&gt;0,VLOOKUP(H323,'2-Productie normen'!A:L,VLOOKUP(M323,'2-Productie normen'!N:O,2,FALSE),FALSE)))</f>
        <v>0</v>
      </c>
      <c r="R323" s="103">
        <f t="shared" si="23"/>
        <v>0</v>
      </c>
      <c r="S323" s="104">
        <f>VLOOKUP(H323,'2-Productie normen'!A:L,10,FALSE)</f>
        <v>0</v>
      </c>
      <c r="T323" s="470"/>
      <c r="V323" s="81">
        <f t="shared" si="24"/>
        <v>12919.999999999998</v>
      </c>
    </row>
    <row r="324" spans="1:22" ht="13.95" customHeight="1">
      <c r="A324" s="86">
        <f t="shared" si="20"/>
        <v>324</v>
      </c>
      <c r="B324" s="99" t="s">
        <v>796</v>
      </c>
      <c r="C324" s="99" t="s">
        <v>795</v>
      </c>
      <c r="D324" s="440">
        <v>2</v>
      </c>
      <c r="E324" s="441" t="s">
        <v>421</v>
      </c>
      <c r="F324" s="449" t="s">
        <v>512</v>
      </c>
      <c r="G324" s="450" t="s">
        <v>407</v>
      </c>
      <c r="H324" s="443" t="s">
        <v>407</v>
      </c>
      <c r="I324" s="107" t="s">
        <v>95</v>
      </c>
      <c r="J324" s="447">
        <v>120</v>
      </c>
      <c r="K324" s="353">
        <v>1</v>
      </c>
      <c r="L324" s="353">
        <v>1</v>
      </c>
      <c r="M324" s="101">
        <v>200</v>
      </c>
      <c r="N324" s="101"/>
      <c r="O324" s="102" t="e">
        <f t="shared" si="21"/>
        <v>#DIV/0!</v>
      </c>
      <c r="P324" s="102">
        <f t="shared" si="22"/>
        <v>0</v>
      </c>
      <c r="Q324" s="103">
        <f>IF(M324="nio",0,IF(M324&gt;0,VLOOKUP(H324,'2-Productie normen'!A:L,VLOOKUP(M324,'2-Productie normen'!N:O,2,FALSE),FALSE)))</f>
        <v>0</v>
      </c>
      <c r="R324" s="103">
        <f t="shared" si="23"/>
        <v>0</v>
      </c>
      <c r="S324" s="104">
        <f>VLOOKUP(H324,'2-Productie normen'!A:L,10,FALSE)</f>
        <v>0</v>
      </c>
      <c r="T324" s="470"/>
      <c r="V324" s="81">
        <f t="shared" si="24"/>
        <v>24000</v>
      </c>
    </row>
    <row r="325" spans="1:22" ht="13.95" customHeight="1">
      <c r="A325" s="86">
        <f t="shared" si="20"/>
        <v>325</v>
      </c>
      <c r="B325" s="99" t="s">
        <v>796</v>
      </c>
      <c r="C325" s="99" t="s">
        <v>795</v>
      </c>
      <c r="D325" s="440">
        <v>2</v>
      </c>
      <c r="E325" s="441" t="s">
        <v>421</v>
      </c>
      <c r="F325" s="449" t="s">
        <v>513</v>
      </c>
      <c r="G325" s="450" t="s">
        <v>407</v>
      </c>
      <c r="H325" s="443" t="s">
        <v>407</v>
      </c>
      <c r="I325" s="107" t="s">
        <v>95</v>
      </c>
      <c r="J325" s="447">
        <v>64.599999999999994</v>
      </c>
      <c r="K325" s="353">
        <v>1</v>
      </c>
      <c r="L325" s="353">
        <v>1</v>
      </c>
      <c r="M325" s="101">
        <v>200</v>
      </c>
      <c r="N325" s="101"/>
      <c r="O325" s="102" t="e">
        <f t="shared" si="21"/>
        <v>#DIV/0!</v>
      </c>
      <c r="P325" s="102">
        <f t="shared" si="22"/>
        <v>0</v>
      </c>
      <c r="Q325" s="103">
        <f>IF(M325="nio",0,IF(M325&gt;0,VLOOKUP(H325,'2-Productie normen'!A:L,VLOOKUP(M325,'2-Productie normen'!N:O,2,FALSE),FALSE)))</f>
        <v>0</v>
      </c>
      <c r="R325" s="103">
        <f t="shared" si="23"/>
        <v>0</v>
      </c>
      <c r="S325" s="104">
        <f>VLOOKUP(H325,'2-Productie normen'!A:L,10,FALSE)</f>
        <v>0</v>
      </c>
      <c r="T325" s="470"/>
      <c r="V325" s="81">
        <f t="shared" si="24"/>
        <v>12919.999999999998</v>
      </c>
    </row>
    <row r="326" spans="1:22" ht="13.95" customHeight="1">
      <c r="A326" s="86">
        <f t="shared" si="20"/>
        <v>326</v>
      </c>
      <c r="B326" s="99" t="s">
        <v>796</v>
      </c>
      <c r="C326" s="99" t="s">
        <v>795</v>
      </c>
      <c r="D326" s="440">
        <v>2</v>
      </c>
      <c r="E326" s="441" t="s">
        <v>421</v>
      </c>
      <c r="F326" s="449" t="s">
        <v>514</v>
      </c>
      <c r="G326" s="450" t="s">
        <v>407</v>
      </c>
      <c r="H326" s="443" t="s">
        <v>407</v>
      </c>
      <c r="I326" s="107" t="s">
        <v>95</v>
      </c>
      <c r="J326" s="447">
        <v>145.5</v>
      </c>
      <c r="K326" s="353">
        <v>1</v>
      </c>
      <c r="L326" s="353">
        <v>1</v>
      </c>
      <c r="M326" s="101">
        <v>200</v>
      </c>
      <c r="N326" s="101"/>
      <c r="O326" s="102" t="e">
        <f t="shared" si="21"/>
        <v>#DIV/0!</v>
      </c>
      <c r="P326" s="102">
        <f t="shared" si="22"/>
        <v>0</v>
      </c>
      <c r="Q326" s="103">
        <f>IF(M326="nio",0,IF(M326&gt;0,VLOOKUP(H326,'2-Productie normen'!A:L,VLOOKUP(M326,'2-Productie normen'!N:O,2,FALSE),FALSE)))</f>
        <v>0</v>
      </c>
      <c r="R326" s="103">
        <f t="shared" si="23"/>
        <v>0</v>
      </c>
      <c r="S326" s="104">
        <f>VLOOKUP(H326,'2-Productie normen'!A:L,10,FALSE)</f>
        <v>0</v>
      </c>
      <c r="T326" s="470"/>
      <c r="V326" s="81">
        <f t="shared" si="24"/>
        <v>29100</v>
      </c>
    </row>
    <row r="327" spans="1:22" ht="13.95" customHeight="1">
      <c r="A327" s="86">
        <f t="shared" si="20"/>
        <v>327</v>
      </c>
      <c r="B327" s="99" t="s">
        <v>796</v>
      </c>
      <c r="C327" s="99" t="s">
        <v>795</v>
      </c>
      <c r="D327" s="440">
        <v>2</v>
      </c>
      <c r="E327" s="441" t="s">
        <v>421</v>
      </c>
      <c r="F327" s="449" t="s">
        <v>515</v>
      </c>
      <c r="G327" s="450" t="s">
        <v>407</v>
      </c>
      <c r="H327" s="443" t="s">
        <v>407</v>
      </c>
      <c r="I327" s="107" t="s">
        <v>95</v>
      </c>
      <c r="J327" s="447">
        <v>11</v>
      </c>
      <c r="K327" s="353">
        <v>1</v>
      </c>
      <c r="L327" s="353">
        <v>1</v>
      </c>
      <c r="M327" s="101">
        <v>200</v>
      </c>
      <c r="N327" s="101"/>
      <c r="O327" s="102" t="e">
        <f t="shared" si="21"/>
        <v>#DIV/0!</v>
      </c>
      <c r="P327" s="102">
        <f t="shared" si="22"/>
        <v>0</v>
      </c>
      <c r="Q327" s="103">
        <f>IF(M327="nio",0,IF(M327&gt;0,VLOOKUP(H327,'2-Productie normen'!A:L,VLOOKUP(M327,'2-Productie normen'!N:O,2,FALSE),FALSE)))</f>
        <v>0</v>
      </c>
      <c r="R327" s="103">
        <f t="shared" si="23"/>
        <v>0</v>
      </c>
      <c r="S327" s="104">
        <f>VLOOKUP(H327,'2-Productie normen'!A:L,10,FALSE)</f>
        <v>0</v>
      </c>
      <c r="T327" s="470"/>
      <c r="V327" s="81">
        <f t="shared" si="24"/>
        <v>2200</v>
      </c>
    </row>
    <row r="328" spans="1:22" ht="13.95" customHeight="1">
      <c r="A328" s="86">
        <f t="shared" si="20"/>
        <v>328</v>
      </c>
      <c r="B328" s="99" t="s">
        <v>796</v>
      </c>
      <c r="C328" s="99" t="s">
        <v>795</v>
      </c>
      <c r="D328" s="440">
        <v>2</v>
      </c>
      <c r="E328" s="441" t="s">
        <v>421</v>
      </c>
      <c r="F328" s="449" t="s">
        <v>516</v>
      </c>
      <c r="G328" s="450" t="s">
        <v>413</v>
      </c>
      <c r="H328" s="361" t="s">
        <v>16</v>
      </c>
      <c r="I328" s="107" t="s">
        <v>97</v>
      </c>
      <c r="J328" s="447">
        <v>22.2</v>
      </c>
      <c r="K328" s="353">
        <v>1</v>
      </c>
      <c r="L328" s="353">
        <v>1</v>
      </c>
      <c r="M328" s="101">
        <v>200</v>
      </c>
      <c r="N328" s="101"/>
      <c r="O328" s="102" t="e">
        <f t="shared" si="21"/>
        <v>#DIV/0!</v>
      </c>
      <c r="P328" s="102">
        <f t="shared" si="22"/>
        <v>0</v>
      </c>
      <c r="Q328" s="103">
        <f>IF(M328="nio",0,IF(M328&gt;0,VLOOKUP(H328,'2-Productie normen'!A:L,VLOOKUP(M328,'2-Productie normen'!N:O,2,FALSE),FALSE)))</f>
        <v>0</v>
      </c>
      <c r="R328" s="103">
        <f t="shared" si="23"/>
        <v>0</v>
      </c>
      <c r="S328" s="104">
        <f>VLOOKUP(H328,'2-Productie normen'!A:L,10,FALSE)</f>
        <v>0</v>
      </c>
      <c r="T328" s="470"/>
      <c r="V328" s="81">
        <f t="shared" si="24"/>
        <v>4440</v>
      </c>
    </row>
    <row r="329" spans="1:22" ht="13.95" customHeight="1">
      <c r="A329" s="86">
        <f t="shared" si="20"/>
        <v>329</v>
      </c>
      <c r="B329" s="99" t="s">
        <v>796</v>
      </c>
      <c r="C329" s="99" t="s">
        <v>795</v>
      </c>
      <c r="D329" s="440">
        <v>2</v>
      </c>
      <c r="E329" s="441" t="s">
        <v>421</v>
      </c>
      <c r="F329" s="449" t="s">
        <v>517</v>
      </c>
      <c r="G329" s="450" t="s">
        <v>413</v>
      </c>
      <c r="H329" s="361" t="s">
        <v>16</v>
      </c>
      <c r="I329" s="107" t="s">
        <v>97</v>
      </c>
      <c r="J329" s="447">
        <v>22.2</v>
      </c>
      <c r="K329" s="353">
        <v>1</v>
      </c>
      <c r="L329" s="353">
        <v>1</v>
      </c>
      <c r="M329" s="101">
        <v>200</v>
      </c>
      <c r="N329" s="101"/>
      <c r="O329" s="102" t="e">
        <f t="shared" si="21"/>
        <v>#DIV/0!</v>
      </c>
      <c r="P329" s="102">
        <f t="shared" si="22"/>
        <v>0</v>
      </c>
      <c r="Q329" s="103">
        <f>IF(M329="nio",0,IF(M329&gt;0,VLOOKUP(H329,'2-Productie normen'!A:L,VLOOKUP(M329,'2-Productie normen'!N:O,2,FALSE),FALSE)))</f>
        <v>0</v>
      </c>
      <c r="R329" s="103">
        <f t="shared" si="23"/>
        <v>0</v>
      </c>
      <c r="S329" s="104">
        <f>VLOOKUP(H329,'2-Productie normen'!A:L,10,FALSE)</f>
        <v>0</v>
      </c>
      <c r="T329" s="470"/>
      <c r="V329" s="81">
        <f t="shared" si="24"/>
        <v>4440</v>
      </c>
    </row>
    <row r="330" spans="1:22" ht="13.95" customHeight="1">
      <c r="A330" s="86">
        <f t="shared" ref="A330:A393" si="25">A329+1</f>
        <v>330</v>
      </c>
      <c r="B330" s="99" t="s">
        <v>796</v>
      </c>
      <c r="C330" s="99" t="s">
        <v>795</v>
      </c>
      <c r="D330" s="440">
        <v>2</v>
      </c>
      <c r="E330" s="441" t="s">
        <v>421</v>
      </c>
      <c r="F330" s="449" t="s">
        <v>518</v>
      </c>
      <c r="G330" s="443" t="s">
        <v>410</v>
      </c>
      <c r="H330" s="469" t="s">
        <v>730</v>
      </c>
      <c r="I330" s="100" t="s">
        <v>696</v>
      </c>
      <c r="J330" s="447">
        <v>5</v>
      </c>
      <c r="K330" s="353">
        <v>1</v>
      </c>
      <c r="L330" s="353">
        <v>1</v>
      </c>
      <c r="M330" s="101" t="s">
        <v>106</v>
      </c>
      <c r="N330" s="101"/>
      <c r="O330" s="102">
        <f t="shared" ref="O330:O393" si="26">IF(M330="nio",0,IF(M330&gt;0,M330*J330/Q330,0))*K330</f>
        <v>0</v>
      </c>
      <c r="P330" s="102">
        <f t="shared" ref="P330:P393" si="27">IF(N330&gt;0,N330*J330/R330,0)*L330</f>
        <v>0</v>
      </c>
      <c r="Q330" s="103">
        <f>IF(M330="nio",0,IF(M330&gt;0,VLOOKUP(H330,'2-Productie normen'!A:L,VLOOKUP(M330,'2-Productie normen'!N:O,2,FALSE),FALSE)))</f>
        <v>0</v>
      </c>
      <c r="R330" s="103">
        <f t="shared" ref="R330:R393" si="28">IF(N330&gt;0,Q330*$R$8,0)</f>
        <v>0</v>
      </c>
      <c r="S330" s="104">
        <f>VLOOKUP(H330,'2-Productie normen'!A:L,10,FALSE)</f>
        <v>0</v>
      </c>
      <c r="T330" s="470"/>
      <c r="V330" s="81">
        <f t="shared" ref="V330:V393" si="29">SUM(M330:N330)*J330</f>
        <v>0</v>
      </c>
    </row>
    <row r="331" spans="1:22" ht="13.95" customHeight="1">
      <c r="A331" s="86">
        <f t="shared" si="25"/>
        <v>331</v>
      </c>
      <c r="B331" s="99" t="s">
        <v>796</v>
      </c>
      <c r="C331" s="99" t="s">
        <v>795</v>
      </c>
      <c r="D331" s="440">
        <v>2</v>
      </c>
      <c r="E331" s="441" t="s">
        <v>421</v>
      </c>
      <c r="F331" s="449" t="s">
        <v>519</v>
      </c>
      <c r="G331" s="450" t="s">
        <v>415</v>
      </c>
      <c r="H331" s="78" t="s">
        <v>718</v>
      </c>
      <c r="I331" s="107" t="s">
        <v>95</v>
      </c>
      <c r="J331" s="447">
        <v>5.16</v>
      </c>
      <c r="K331" s="353">
        <v>1</v>
      </c>
      <c r="L331" s="353">
        <v>1</v>
      </c>
      <c r="M331" s="101">
        <v>200</v>
      </c>
      <c r="N331" s="101"/>
      <c r="O331" s="102" t="e">
        <f t="shared" si="26"/>
        <v>#DIV/0!</v>
      </c>
      <c r="P331" s="102">
        <f t="shared" si="27"/>
        <v>0</v>
      </c>
      <c r="Q331" s="103">
        <f>IF(M331="nio",0,IF(M331&gt;0,VLOOKUP(H331,'2-Productie normen'!A:L,VLOOKUP(M331,'2-Productie normen'!N:O,2,FALSE),FALSE)))</f>
        <v>0</v>
      </c>
      <c r="R331" s="103">
        <f t="shared" si="28"/>
        <v>0</v>
      </c>
      <c r="S331" s="104">
        <f>VLOOKUP(H331,'2-Productie normen'!A:L,10,FALSE)</f>
        <v>0</v>
      </c>
      <c r="T331" s="470"/>
      <c r="V331" s="81">
        <f t="shared" si="29"/>
        <v>1032</v>
      </c>
    </row>
    <row r="332" spans="1:22" ht="13.95" customHeight="1">
      <c r="A332" s="86">
        <f t="shared" si="25"/>
        <v>332</v>
      </c>
      <c r="B332" s="99" t="s">
        <v>796</v>
      </c>
      <c r="C332" s="99" t="s">
        <v>795</v>
      </c>
      <c r="D332" s="440">
        <v>2</v>
      </c>
      <c r="E332" s="441" t="s">
        <v>421</v>
      </c>
      <c r="F332" s="449" t="s">
        <v>520</v>
      </c>
      <c r="G332" s="443" t="s">
        <v>410</v>
      </c>
      <c r="H332" s="469" t="s">
        <v>730</v>
      </c>
      <c r="I332" s="100" t="s">
        <v>696</v>
      </c>
      <c r="J332" s="447">
        <v>3.32</v>
      </c>
      <c r="K332" s="353">
        <v>1</v>
      </c>
      <c r="L332" s="353">
        <v>1</v>
      </c>
      <c r="M332" s="101" t="s">
        <v>106</v>
      </c>
      <c r="N332" s="101"/>
      <c r="O332" s="102">
        <f t="shared" si="26"/>
        <v>0</v>
      </c>
      <c r="P332" s="102">
        <f t="shared" si="27"/>
        <v>0</v>
      </c>
      <c r="Q332" s="103">
        <f>IF(M332="nio",0,IF(M332&gt;0,VLOOKUP(H332,'2-Productie normen'!A:L,VLOOKUP(M332,'2-Productie normen'!N:O,2,FALSE),FALSE)))</f>
        <v>0</v>
      </c>
      <c r="R332" s="103">
        <f t="shared" si="28"/>
        <v>0</v>
      </c>
      <c r="S332" s="104">
        <f>VLOOKUP(H332,'2-Productie normen'!A:L,10,FALSE)</f>
        <v>0</v>
      </c>
      <c r="T332" s="470"/>
      <c r="V332" s="81">
        <f t="shared" si="29"/>
        <v>0</v>
      </c>
    </row>
    <row r="333" spans="1:22" ht="13.95" customHeight="1">
      <c r="A333" s="86">
        <f t="shared" si="25"/>
        <v>333</v>
      </c>
      <c r="B333" s="99" t="s">
        <v>796</v>
      </c>
      <c r="C333" s="99" t="s">
        <v>795</v>
      </c>
      <c r="D333" s="440">
        <v>2</v>
      </c>
      <c r="E333" s="441" t="s">
        <v>421</v>
      </c>
      <c r="F333" s="449" t="s">
        <v>521</v>
      </c>
      <c r="G333" s="443" t="s">
        <v>410</v>
      </c>
      <c r="H333" s="469" t="s">
        <v>730</v>
      </c>
      <c r="I333" s="100" t="s">
        <v>696</v>
      </c>
      <c r="J333" s="447">
        <v>11</v>
      </c>
      <c r="K333" s="353">
        <v>1</v>
      </c>
      <c r="L333" s="353">
        <v>1</v>
      </c>
      <c r="M333" s="101" t="s">
        <v>106</v>
      </c>
      <c r="N333" s="101"/>
      <c r="O333" s="102">
        <f t="shared" si="26"/>
        <v>0</v>
      </c>
      <c r="P333" s="102">
        <f t="shared" si="27"/>
        <v>0</v>
      </c>
      <c r="Q333" s="103">
        <f>IF(M333="nio",0,IF(M333&gt;0,VLOOKUP(H333,'2-Productie normen'!A:L,VLOOKUP(M333,'2-Productie normen'!N:O,2,FALSE),FALSE)))</f>
        <v>0</v>
      </c>
      <c r="R333" s="103">
        <f t="shared" si="28"/>
        <v>0</v>
      </c>
      <c r="S333" s="104">
        <f>VLOOKUP(H333,'2-Productie normen'!A:L,10,FALSE)</f>
        <v>0</v>
      </c>
      <c r="T333" s="470"/>
      <c r="V333" s="81">
        <f t="shared" si="29"/>
        <v>0</v>
      </c>
    </row>
    <row r="334" spans="1:22" ht="13.95" customHeight="1">
      <c r="A334" s="86">
        <f t="shared" si="25"/>
        <v>334</v>
      </c>
      <c r="B334" s="99" t="s">
        <v>796</v>
      </c>
      <c r="C334" s="99" t="s">
        <v>795</v>
      </c>
      <c r="D334" s="440">
        <v>2</v>
      </c>
      <c r="E334" s="441" t="s">
        <v>421</v>
      </c>
      <c r="F334" s="449" t="s">
        <v>522</v>
      </c>
      <c r="G334" s="450" t="s">
        <v>409</v>
      </c>
      <c r="H334" s="107" t="s">
        <v>719</v>
      </c>
      <c r="I334" s="107" t="s">
        <v>95</v>
      </c>
      <c r="J334" s="447">
        <v>51</v>
      </c>
      <c r="K334" s="353">
        <v>1</v>
      </c>
      <c r="L334" s="353">
        <v>1</v>
      </c>
      <c r="M334" s="101">
        <v>120</v>
      </c>
      <c r="N334" s="101"/>
      <c r="O334" s="102" t="e">
        <f t="shared" si="26"/>
        <v>#DIV/0!</v>
      </c>
      <c r="P334" s="102">
        <f t="shared" si="27"/>
        <v>0</v>
      </c>
      <c r="Q334" s="103">
        <f>IF(M334="nio",0,IF(M334&gt;0,VLOOKUP(H334,'2-Productie normen'!A:L,VLOOKUP(M334,'2-Productie normen'!N:O,2,FALSE),FALSE)))</f>
        <v>0</v>
      </c>
      <c r="R334" s="103">
        <f t="shared" si="28"/>
        <v>0</v>
      </c>
      <c r="S334" s="104">
        <f>VLOOKUP(H334,'2-Productie normen'!A:L,10,FALSE)</f>
        <v>0</v>
      </c>
      <c r="T334" s="470"/>
      <c r="V334" s="81">
        <f t="shared" si="29"/>
        <v>6120</v>
      </c>
    </row>
    <row r="335" spans="1:22" ht="13.95" customHeight="1">
      <c r="A335" s="86">
        <f t="shared" si="25"/>
        <v>335</v>
      </c>
      <c r="B335" s="99" t="s">
        <v>796</v>
      </c>
      <c r="C335" s="99" t="s">
        <v>795</v>
      </c>
      <c r="D335" s="440">
        <v>2</v>
      </c>
      <c r="E335" s="441" t="s">
        <v>421</v>
      </c>
      <c r="F335" s="449" t="s">
        <v>523</v>
      </c>
      <c r="G335" s="450" t="s">
        <v>409</v>
      </c>
      <c r="H335" s="107" t="s">
        <v>719</v>
      </c>
      <c r="I335" s="107" t="s">
        <v>95</v>
      </c>
      <c r="J335" s="447">
        <v>51</v>
      </c>
      <c r="K335" s="353">
        <v>1</v>
      </c>
      <c r="L335" s="353">
        <v>1</v>
      </c>
      <c r="M335" s="101">
        <v>120</v>
      </c>
      <c r="N335" s="101"/>
      <c r="O335" s="102" t="e">
        <f t="shared" si="26"/>
        <v>#DIV/0!</v>
      </c>
      <c r="P335" s="102">
        <f t="shared" si="27"/>
        <v>0</v>
      </c>
      <c r="Q335" s="103">
        <f>IF(M335="nio",0,IF(M335&gt;0,VLOOKUP(H335,'2-Productie normen'!A:L,VLOOKUP(M335,'2-Productie normen'!N:O,2,FALSE),FALSE)))</f>
        <v>0</v>
      </c>
      <c r="R335" s="103">
        <f t="shared" si="28"/>
        <v>0</v>
      </c>
      <c r="S335" s="104">
        <f>VLOOKUP(H335,'2-Productie normen'!A:L,10,FALSE)</f>
        <v>0</v>
      </c>
      <c r="T335" s="470"/>
      <c r="V335" s="81">
        <f t="shared" si="29"/>
        <v>6120</v>
      </c>
    </row>
    <row r="336" spans="1:22" ht="13.95" customHeight="1">
      <c r="A336" s="86">
        <f t="shared" si="25"/>
        <v>336</v>
      </c>
      <c r="B336" s="99" t="s">
        <v>796</v>
      </c>
      <c r="C336" s="99" t="s">
        <v>795</v>
      </c>
      <c r="D336" s="440">
        <v>2</v>
      </c>
      <c r="E336" s="441" t="s">
        <v>421</v>
      </c>
      <c r="F336" s="449" t="s">
        <v>524</v>
      </c>
      <c r="G336" s="450" t="s">
        <v>409</v>
      </c>
      <c r="H336" s="107" t="s">
        <v>719</v>
      </c>
      <c r="I336" s="107" t="s">
        <v>95</v>
      </c>
      <c r="J336" s="447">
        <v>64.599999999999994</v>
      </c>
      <c r="K336" s="353">
        <v>1</v>
      </c>
      <c r="L336" s="353">
        <v>1</v>
      </c>
      <c r="M336" s="101">
        <v>120</v>
      </c>
      <c r="N336" s="101"/>
      <c r="O336" s="102" t="e">
        <f t="shared" si="26"/>
        <v>#DIV/0!</v>
      </c>
      <c r="P336" s="102">
        <f t="shared" si="27"/>
        <v>0</v>
      </c>
      <c r="Q336" s="103">
        <f>IF(M336="nio",0,IF(M336&gt;0,VLOOKUP(H336,'2-Productie normen'!A:L,VLOOKUP(M336,'2-Productie normen'!N:O,2,FALSE),FALSE)))</f>
        <v>0</v>
      </c>
      <c r="R336" s="103">
        <f t="shared" si="28"/>
        <v>0</v>
      </c>
      <c r="S336" s="104">
        <f>VLOOKUP(H336,'2-Productie normen'!A:L,10,FALSE)</f>
        <v>0</v>
      </c>
      <c r="T336" s="470"/>
      <c r="V336" s="81">
        <f t="shared" si="29"/>
        <v>7751.9999999999991</v>
      </c>
    </row>
    <row r="337" spans="1:22" ht="13.95" customHeight="1">
      <c r="A337" s="86">
        <f t="shared" si="25"/>
        <v>337</v>
      </c>
      <c r="B337" s="99" t="s">
        <v>796</v>
      </c>
      <c r="C337" s="99" t="s">
        <v>795</v>
      </c>
      <c r="D337" s="440">
        <v>2</v>
      </c>
      <c r="E337" s="441" t="s">
        <v>421</v>
      </c>
      <c r="F337" s="449" t="s">
        <v>525</v>
      </c>
      <c r="G337" s="450" t="s">
        <v>409</v>
      </c>
      <c r="H337" s="107" t="s">
        <v>719</v>
      </c>
      <c r="I337" s="107" t="s">
        <v>95</v>
      </c>
      <c r="J337" s="447">
        <v>64.599999999999994</v>
      </c>
      <c r="K337" s="353">
        <v>1</v>
      </c>
      <c r="L337" s="353">
        <v>1</v>
      </c>
      <c r="M337" s="101">
        <v>120</v>
      </c>
      <c r="N337" s="101"/>
      <c r="O337" s="102" t="e">
        <f t="shared" si="26"/>
        <v>#DIV/0!</v>
      </c>
      <c r="P337" s="102">
        <f t="shared" si="27"/>
        <v>0</v>
      </c>
      <c r="Q337" s="103">
        <f>IF(M337="nio",0,IF(M337&gt;0,VLOOKUP(H337,'2-Productie normen'!A:L,VLOOKUP(M337,'2-Productie normen'!N:O,2,FALSE),FALSE)))</f>
        <v>0</v>
      </c>
      <c r="R337" s="103">
        <f t="shared" si="28"/>
        <v>0</v>
      </c>
      <c r="S337" s="104">
        <f>VLOOKUP(H337,'2-Productie normen'!A:L,10,FALSE)</f>
        <v>0</v>
      </c>
      <c r="T337" s="470"/>
      <c r="V337" s="81">
        <f t="shared" si="29"/>
        <v>7751.9999999999991</v>
      </c>
    </row>
    <row r="338" spans="1:22" ht="13.95" customHeight="1">
      <c r="A338" s="86">
        <f t="shared" si="25"/>
        <v>338</v>
      </c>
      <c r="B338" s="99" t="s">
        <v>796</v>
      </c>
      <c r="C338" s="99" t="s">
        <v>795</v>
      </c>
      <c r="D338" s="440">
        <v>2</v>
      </c>
      <c r="E338" s="441" t="s">
        <v>421</v>
      </c>
      <c r="F338" s="449" t="s">
        <v>526</v>
      </c>
      <c r="G338" s="450" t="s">
        <v>409</v>
      </c>
      <c r="H338" s="107" t="s">
        <v>719</v>
      </c>
      <c r="I338" s="107" t="s">
        <v>95</v>
      </c>
      <c r="J338" s="447">
        <v>48</v>
      </c>
      <c r="K338" s="353">
        <v>1</v>
      </c>
      <c r="L338" s="353">
        <v>1</v>
      </c>
      <c r="M338" s="101">
        <v>120</v>
      </c>
      <c r="N338" s="101"/>
      <c r="O338" s="102" t="e">
        <f t="shared" si="26"/>
        <v>#DIV/0!</v>
      </c>
      <c r="P338" s="102">
        <f t="shared" si="27"/>
        <v>0</v>
      </c>
      <c r="Q338" s="103">
        <f>IF(M338="nio",0,IF(M338&gt;0,VLOOKUP(H338,'2-Productie normen'!A:L,VLOOKUP(M338,'2-Productie normen'!N:O,2,FALSE),FALSE)))</f>
        <v>0</v>
      </c>
      <c r="R338" s="103">
        <f t="shared" si="28"/>
        <v>0</v>
      </c>
      <c r="S338" s="104">
        <f>VLOOKUP(H338,'2-Productie normen'!A:L,10,FALSE)</f>
        <v>0</v>
      </c>
      <c r="T338" s="470"/>
      <c r="V338" s="81">
        <f t="shared" si="29"/>
        <v>5760</v>
      </c>
    </row>
    <row r="339" spans="1:22" ht="13.95" customHeight="1">
      <c r="A339" s="86">
        <f t="shared" si="25"/>
        <v>339</v>
      </c>
      <c r="B339" s="99" t="s">
        <v>796</v>
      </c>
      <c r="C339" s="99" t="s">
        <v>795</v>
      </c>
      <c r="D339" s="440">
        <v>2</v>
      </c>
      <c r="E339" s="441" t="s">
        <v>421</v>
      </c>
      <c r="F339" s="449" t="s">
        <v>527</v>
      </c>
      <c r="G339" s="450" t="s">
        <v>409</v>
      </c>
      <c r="H339" s="107" t="s">
        <v>719</v>
      </c>
      <c r="I339" s="107" t="s">
        <v>95</v>
      </c>
      <c r="J339" s="447">
        <v>48</v>
      </c>
      <c r="K339" s="353">
        <v>1</v>
      </c>
      <c r="L339" s="353">
        <v>1</v>
      </c>
      <c r="M339" s="101">
        <v>120</v>
      </c>
      <c r="N339" s="101"/>
      <c r="O339" s="102" t="e">
        <f t="shared" si="26"/>
        <v>#DIV/0!</v>
      </c>
      <c r="P339" s="102">
        <f t="shared" si="27"/>
        <v>0</v>
      </c>
      <c r="Q339" s="103">
        <f>IF(M339="nio",0,IF(M339&gt;0,VLOOKUP(H339,'2-Productie normen'!A:L,VLOOKUP(M339,'2-Productie normen'!N:O,2,FALSE),FALSE)))</f>
        <v>0</v>
      </c>
      <c r="R339" s="103">
        <f t="shared" si="28"/>
        <v>0</v>
      </c>
      <c r="S339" s="104">
        <f>VLOOKUP(H339,'2-Productie normen'!A:L,10,FALSE)</f>
        <v>0</v>
      </c>
      <c r="T339" s="470"/>
      <c r="V339" s="81">
        <f t="shared" si="29"/>
        <v>5760</v>
      </c>
    </row>
    <row r="340" spans="1:22" ht="13.95" customHeight="1">
      <c r="A340" s="86">
        <f t="shared" si="25"/>
        <v>340</v>
      </c>
      <c r="B340" s="99" t="s">
        <v>796</v>
      </c>
      <c r="C340" s="99" t="s">
        <v>795</v>
      </c>
      <c r="D340" s="440">
        <v>2</v>
      </c>
      <c r="E340" s="441" t="s">
        <v>421</v>
      </c>
      <c r="F340" s="449" t="s">
        <v>528</v>
      </c>
      <c r="G340" s="443" t="s">
        <v>410</v>
      </c>
      <c r="H340" s="469" t="s">
        <v>730</v>
      </c>
      <c r="I340" s="100" t="s">
        <v>696</v>
      </c>
      <c r="J340" s="447">
        <v>15</v>
      </c>
      <c r="K340" s="353">
        <v>1</v>
      </c>
      <c r="L340" s="353">
        <v>1</v>
      </c>
      <c r="M340" s="101" t="s">
        <v>106</v>
      </c>
      <c r="N340" s="101"/>
      <c r="O340" s="102">
        <f t="shared" si="26"/>
        <v>0</v>
      </c>
      <c r="P340" s="102">
        <f t="shared" si="27"/>
        <v>0</v>
      </c>
      <c r="Q340" s="103">
        <f>IF(M340="nio",0,IF(M340&gt;0,VLOOKUP(H340,'2-Productie normen'!A:L,VLOOKUP(M340,'2-Productie normen'!N:O,2,FALSE),FALSE)))</f>
        <v>0</v>
      </c>
      <c r="R340" s="103">
        <f t="shared" si="28"/>
        <v>0</v>
      </c>
      <c r="S340" s="104">
        <f>VLOOKUP(H340,'2-Productie normen'!A:L,10,FALSE)</f>
        <v>0</v>
      </c>
      <c r="T340" s="470"/>
      <c r="V340" s="81">
        <f t="shared" si="29"/>
        <v>0</v>
      </c>
    </row>
    <row r="341" spans="1:22" ht="13.95" customHeight="1">
      <c r="A341" s="86">
        <f t="shared" si="25"/>
        <v>341</v>
      </c>
      <c r="B341" s="99" t="s">
        <v>796</v>
      </c>
      <c r="C341" s="99" t="s">
        <v>795</v>
      </c>
      <c r="D341" s="440">
        <v>2</v>
      </c>
      <c r="E341" s="441" t="s">
        <v>421</v>
      </c>
      <c r="F341" s="449" t="s">
        <v>529</v>
      </c>
      <c r="G341" s="450" t="s">
        <v>413</v>
      </c>
      <c r="H341" s="361" t="s">
        <v>16</v>
      </c>
      <c r="I341" s="107" t="s">
        <v>97</v>
      </c>
      <c r="J341" s="447">
        <v>1.83</v>
      </c>
      <c r="K341" s="353">
        <v>1</v>
      </c>
      <c r="L341" s="353">
        <v>1</v>
      </c>
      <c r="M341" s="101">
        <v>200</v>
      </c>
      <c r="N341" s="101"/>
      <c r="O341" s="102" t="e">
        <f t="shared" si="26"/>
        <v>#DIV/0!</v>
      </c>
      <c r="P341" s="102">
        <f t="shared" si="27"/>
        <v>0</v>
      </c>
      <c r="Q341" s="103">
        <f>IF(M341="nio",0,IF(M341&gt;0,VLOOKUP(H341,'2-Productie normen'!A:L,VLOOKUP(M341,'2-Productie normen'!N:O,2,FALSE),FALSE)))</f>
        <v>0</v>
      </c>
      <c r="R341" s="103">
        <f t="shared" si="28"/>
        <v>0</v>
      </c>
      <c r="S341" s="104">
        <f>VLOOKUP(H341,'2-Productie normen'!A:L,10,FALSE)</f>
        <v>0</v>
      </c>
      <c r="T341" s="470"/>
      <c r="V341" s="81">
        <f t="shared" si="29"/>
        <v>366</v>
      </c>
    </row>
    <row r="342" spans="1:22" ht="13.95" customHeight="1">
      <c r="A342" s="86">
        <f t="shared" si="25"/>
        <v>342</v>
      </c>
      <c r="B342" s="99" t="s">
        <v>796</v>
      </c>
      <c r="C342" s="99" t="s">
        <v>795</v>
      </c>
      <c r="D342" s="440">
        <v>2</v>
      </c>
      <c r="E342" s="441" t="s">
        <v>421</v>
      </c>
      <c r="F342" s="449" t="s">
        <v>530</v>
      </c>
      <c r="G342" s="450" t="s">
        <v>413</v>
      </c>
      <c r="H342" s="361" t="s">
        <v>16</v>
      </c>
      <c r="I342" s="107" t="s">
        <v>97</v>
      </c>
      <c r="J342" s="447">
        <v>3.95</v>
      </c>
      <c r="K342" s="353">
        <v>1</v>
      </c>
      <c r="L342" s="353">
        <v>1</v>
      </c>
      <c r="M342" s="101">
        <v>200</v>
      </c>
      <c r="N342" s="101"/>
      <c r="O342" s="102" t="e">
        <f t="shared" si="26"/>
        <v>#DIV/0!</v>
      </c>
      <c r="P342" s="102">
        <f t="shared" si="27"/>
        <v>0</v>
      </c>
      <c r="Q342" s="103">
        <f>IF(M342="nio",0,IF(M342&gt;0,VLOOKUP(H342,'2-Productie normen'!A:L,VLOOKUP(M342,'2-Productie normen'!N:O,2,FALSE),FALSE)))</f>
        <v>0</v>
      </c>
      <c r="R342" s="103">
        <f t="shared" si="28"/>
        <v>0</v>
      </c>
      <c r="S342" s="104">
        <f>VLOOKUP(H342,'2-Productie normen'!A:L,10,FALSE)</f>
        <v>0</v>
      </c>
      <c r="T342" s="470"/>
      <c r="V342" s="81">
        <f t="shared" si="29"/>
        <v>790</v>
      </c>
    </row>
    <row r="343" spans="1:22" ht="13.95" customHeight="1">
      <c r="A343" s="86">
        <f t="shared" si="25"/>
        <v>343</v>
      </c>
      <c r="B343" s="99" t="s">
        <v>796</v>
      </c>
      <c r="C343" s="99" t="s">
        <v>795</v>
      </c>
      <c r="D343" s="440">
        <v>2</v>
      </c>
      <c r="E343" s="441" t="s">
        <v>421</v>
      </c>
      <c r="F343" s="449" t="s">
        <v>531</v>
      </c>
      <c r="G343" s="443" t="s">
        <v>410</v>
      </c>
      <c r="H343" s="469" t="s">
        <v>730</v>
      </c>
      <c r="I343" s="100" t="s">
        <v>696</v>
      </c>
      <c r="J343" s="447">
        <v>5.53</v>
      </c>
      <c r="K343" s="353">
        <v>1</v>
      </c>
      <c r="L343" s="353">
        <v>1</v>
      </c>
      <c r="M343" s="101" t="s">
        <v>106</v>
      </c>
      <c r="N343" s="101"/>
      <c r="O343" s="102">
        <f t="shared" si="26"/>
        <v>0</v>
      </c>
      <c r="P343" s="102">
        <f t="shared" si="27"/>
        <v>0</v>
      </c>
      <c r="Q343" s="103">
        <f>IF(M343="nio",0,IF(M343&gt;0,VLOOKUP(H343,'2-Productie normen'!A:L,VLOOKUP(M343,'2-Productie normen'!N:O,2,FALSE),FALSE)))</f>
        <v>0</v>
      </c>
      <c r="R343" s="103">
        <f t="shared" si="28"/>
        <v>0</v>
      </c>
      <c r="S343" s="104">
        <f>VLOOKUP(H343,'2-Productie normen'!A:L,10,FALSE)</f>
        <v>0</v>
      </c>
      <c r="T343" s="470"/>
      <c r="V343" s="81">
        <f t="shared" si="29"/>
        <v>0</v>
      </c>
    </row>
    <row r="344" spans="1:22" ht="13.95" customHeight="1">
      <c r="A344" s="86">
        <f t="shared" si="25"/>
        <v>344</v>
      </c>
      <c r="B344" s="99" t="s">
        <v>796</v>
      </c>
      <c r="C344" s="99" t="s">
        <v>795</v>
      </c>
      <c r="D344" s="440">
        <v>2</v>
      </c>
      <c r="E344" s="441" t="s">
        <v>421</v>
      </c>
      <c r="F344" s="449" t="s">
        <v>532</v>
      </c>
      <c r="G344" s="450" t="s">
        <v>497</v>
      </c>
      <c r="H344" s="528" t="s">
        <v>719</v>
      </c>
      <c r="I344" s="107" t="s">
        <v>95</v>
      </c>
      <c r="J344" s="447">
        <v>74.400000000000006</v>
      </c>
      <c r="K344" s="353">
        <v>1</v>
      </c>
      <c r="L344" s="353">
        <v>1</v>
      </c>
      <c r="M344" s="101">
        <v>120</v>
      </c>
      <c r="N344" s="101"/>
      <c r="O344" s="102" t="e">
        <f t="shared" si="26"/>
        <v>#DIV/0!</v>
      </c>
      <c r="P344" s="102">
        <f t="shared" si="27"/>
        <v>0</v>
      </c>
      <c r="Q344" s="103">
        <f>IF(M344="nio",0,IF(M344&gt;0,VLOOKUP(H344,'2-Productie normen'!A:L,VLOOKUP(M344,'2-Productie normen'!N:O,2,FALSE),FALSE)))</f>
        <v>0</v>
      </c>
      <c r="R344" s="103">
        <f t="shared" si="28"/>
        <v>0</v>
      </c>
      <c r="S344" s="104">
        <f>VLOOKUP(H344,'2-Productie normen'!A:L,10,FALSE)</f>
        <v>0</v>
      </c>
      <c r="T344" s="470"/>
      <c r="V344" s="81">
        <f t="shared" si="29"/>
        <v>8928</v>
      </c>
    </row>
    <row r="345" spans="1:22" ht="13.95" customHeight="1">
      <c r="A345" s="86">
        <f t="shared" si="25"/>
        <v>345</v>
      </c>
      <c r="B345" s="99" t="s">
        <v>796</v>
      </c>
      <c r="C345" s="99" t="s">
        <v>795</v>
      </c>
      <c r="D345" s="440">
        <v>2</v>
      </c>
      <c r="E345" s="441" t="s">
        <v>421</v>
      </c>
      <c r="F345" s="449" t="s">
        <v>533</v>
      </c>
      <c r="G345" s="450" t="s">
        <v>497</v>
      </c>
      <c r="H345" s="528" t="s">
        <v>719</v>
      </c>
      <c r="I345" s="107" t="s">
        <v>95</v>
      </c>
      <c r="J345" s="447">
        <v>58</v>
      </c>
      <c r="K345" s="353">
        <v>1</v>
      </c>
      <c r="L345" s="353">
        <v>1</v>
      </c>
      <c r="M345" s="101">
        <v>120</v>
      </c>
      <c r="N345" s="101"/>
      <c r="O345" s="102" t="e">
        <f t="shared" si="26"/>
        <v>#DIV/0!</v>
      </c>
      <c r="P345" s="102">
        <f t="shared" si="27"/>
        <v>0</v>
      </c>
      <c r="Q345" s="103">
        <f>IF(M345="nio",0,IF(M345&gt;0,VLOOKUP(H345,'2-Productie normen'!A:L,VLOOKUP(M345,'2-Productie normen'!N:O,2,FALSE),FALSE)))</f>
        <v>0</v>
      </c>
      <c r="R345" s="103">
        <f t="shared" si="28"/>
        <v>0</v>
      </c>
      <c r="S345" s="104">
        <f>VLOOKUP(H345,'2-Productie normen'!A:L,10,FALSE)</f>
        <v>0</v>
      </c>
      <c r="T345" s="470"/>
      <c r="V345" s="81">
        <f t="shared" si="29"/>
        <v>6960</v>
      </c>
    </row>
    <row r="346" spans="1:22" ht="13.95" customHeight="1">
      <c r="A346" s="86">
        <f t="shared" si="25"/>
        <v>346</v>
      </c>
      <c r="B346" s="99" t="s">
        <v>796</v>
      </c>
      <c r="C346" s="99" t="s">
        <v>795</v>
      </c>
      <c r="D346" s="440">
        <v>2</v>
      </c>
      <c r="E346" s="441" t="s">
        <v>421</v>
      </c>
      <c r="F346" s="449" t="s">
        <v>534</v>
      </c>
      <c r="G346" s="450" t="s">
        <v>497</v>
      </c>
      <c r="H346" s="528" t="s">
        <v>719</v>
      </c>
      <c r="I346" s="107" t="s">
        <v>95</v>
      </c>
      <c r="J346" s="447">
        <v>64.400000000000006</v>
      </c>
      <c r="K346" s="353">
        <v>1</v>
      </c>
      <c r="L346" s="353">
        <v>1</v>
      </c>
      <c r="M346" s="101">
        <v>120</v>
      </c>
      <c r="N346" s="101"/>
      <c r="O346" s="102" t="e">
        <f t="shared" si="26"/>
        <v>#DIV/0!</v>
      </c>
      <c r="P346" s="102">
        <f t="shared" si="27"/>
        <v>0</v>
      </c>
      <c r="Q346" s="103">
        <f>IF(M346="nio",0,IF(M346&gt;0,VLOOKUP(H346,'2-Productie normen'!A:L,VLOOKUP(M346,'2-Productie normen'!N:O,2,FALSE),FALSE)))</f>
        <v>0</v>
      </c>
      <c r="R346" s="103">
        <f t="shared" si="28"/>
        <v>0</v>
      </c>
      <c r="S346" s="104">
        <f>VLOOKUP(H346,'2-Productie normen'!A:L,10,FALSE)</f>
        <v>0</v>
      </c>
      <c r="T346" s="470"/>
      <c r="V346" s="81">
        <f t="shared" si="29"/>
        <v>7728.0000000000009</v>
      </c>
    </row>
    <row r="347" spans="1:22" ht="13.95" customHeight="1">
      <c r="A347" s="86">
        <f t="shared" si="25"/>
        <v>347</v>
      </c>
      <c r="B347" s="99" t="s">
        <v>796</v>
      </c>
      <c r="C347" s="99" t="s">
        <v>795</v>
      </c>
      <c r="D347" s="440">
        <v>2</v>
      </c>
      <c r="E347" s="441" t="s">
        <v>421</v>
      </c>
      <c r="F347" s="449" t="s">
        <v>535</v>
      </c>
      <c r="G347" s="450" t="s">
        <v>497</v>
      </c>
      <c r="H347" s="528" t="s">
        <v>719</v>
      </c>
      <c r="I347" s="107" t="s">
        <v>95</v>
      </c>
      <c r="J347" s="447">
        <v>28.3</v>
      </c>
      <c r="K347" s="353">
        <v>1</v>
      </c>
      <c r="L347" s="353">
        <v>1</v>
      </c>
      <c r="M347" s="101">
        <v>120</v>
      </c>
      <c r="N347" s="101"/>
      <c r="O347" s="102" t="e">
        <f t="shared" si="26"/>
        <v>#DIV/0!</v>
      </c>
      <c r="P347" s="102">
        <f t="shared" si="27"/>
        <v>0</v>
      </c>
      <c r="Q347" s="103">
        <f>IF(M347="nio",0,IF(M347&gt;0,VLOOKUP(H347,'2-Productie normen'!A:L,VLOOKUP(M347,'2-Productie normen'!N:O,2,FALSE),FALSE)))</f>
        <v>0</v>
      </c>
      <c r="R347" s="103">
        <f t="shared" si="28"/>
        <v>0</v>
      </c>
      <c r="S347" s="104">
        <f>VLOOKUP(H347,'2-Productie normen'!A:L,10,FALSE)</f>
        <v>0</v>
      </c>
      <c r="T347" s="470"/>
      <c r="V347" s="81">
        <f t="shared" si="29"/>
        <v>3396</v>
      </c>
    </row>
    <row r="348" spans="1:22" ht="13.95" customHeight="1">
      <c r="A348" s="86">
        <f t="shared" si="25"/>
        <v>348</v>
      </c>
      <c r="B348" s="99" t="s">
        <v>796</v>
      </c>
      <c r="C348" s="99" t="s">
        <v>795</v>
      </c>
      <c r="D348" s="440">
        <v>2</v>
      </c>
      <c r="E348" s="441" t="s">
        <v>421</v>
      </c>
      <c r="F348" s="449" t="s">
        <v>536</v>
      </c>
      <c r="G348" s="450" t="s">
        <v>497</v>
      </c>
      <c r="H348" s="528" t="s">
        <v>719</v>
      </c>
      <c r="I348" s="107" t="s">
        <v>95</v>
      </c>
      <c r="J348" s="447">
        <v>58</v>
      </c>
      <c r="K348" s="353">
        <v>1</v>
      </c>
      <c r="L348" s="353">
        <v>1</v>
      </c>
      <c r="M348" s="101">
        <v>120</v>
      </c>
      <c r="N348" s="101"/>
      <c r="O348" s="102" t="e">
        <f t="shared" si="26"/>
        <v>#DIV/0!</v>
      </c>
      <c r="P348" s="102">
        <f t="shared" si="27"/>
        <v>0</v>
      </c>
      <c r="Q348" s="103">
        <f>IF(M348="nio",0,IF(M348&gt;0,VLOOKUP(H348,'2-Productie normen'!A:L,VLOOKUP(M348,'2-Productie normen'!N:O,2,FALSE),FALSE)))</f>
        <v>0</v>
      </c>
      <c r="R348" s="103">
        <f t="shared" si="28"/>
        <v>0</v>
      </c>
      <c r="S348" s="104">
        <f>VLOOKUP(H348,'2-Productie normen'!A:L,10,FALSE)</f>
        <v>0</v>
      </c>
      <c r="T348" s="470"/>
      <c r="V348" s="81">
        <f t="shared" si="29"/>
        <v>6960</v>
      </c>
    </row>
    <row r="349" spans="1:22" ht="13.95" customHeight="1">
      <c r="A349" s="86">
        <f t="shared" si="25"/>
        <v>349</v>
      </c>
      <c r="B349" s="99" t="s">
        <v>796</v>
      </c>
      <c r="C349" s="99" t="s">
        <v>795</v>
      </c>
      <c r="D349" s="440">
        <v>2</v>
      </c>
      <c r="E349" s="441" t="s">
        <v>421</v>
      </c>
      <c r="F349" s="449" t="s">
        <v>537</v>
      </c>
      <c r="G349" s="450" t="s">
        <v>497</v>
      </c>
      <c r="H349" s="528" t="s">
        <v>719</v>
      </c>
      <c r="I349" s="107" t="s">
        <v>95</v>
      </c>
      <c r="J349" s="447">
        <v>58</v>
      </c>
      <c r="K349" s="353">
        <v>1</v>
      </c>
      <c r="L349" s="353">
        <v>1</v>
      </c>
      <c r="M349" s="101">
        <v>120</v>
      </c>
      <c r="N349" s="101"/>
      <c r="O349" s="102" t="e">
        <f t="shared" si="26"/>
        <v>#DIV/0!</v>
      </c>
      <c r="P349" s="102">
        <f t="shared" si="27"/>
        <v>0</v>
      </c>
      <c r="Q349" s="103">
        <f>IF(M349="nio",0,IF(M349&gt;0,VLOOKUP(H349,'2-Productie normen'!A:L,VLOOKUP(M349,'2-Productie normen'!N:O,2,FALSE),FALSE)))</f>
        <v>0</v>
      </c>
      <c r="R349" s="103">
        <f t="shared" si="28"/>
        <v>0</v>
      </c>
      <c r="S349" s="104">
        <f>VLOOKUP(H349,'2-Productie normen'!A:L,10,FALSE)</f>
        <v>0</v>
      </c>
      <c r="T349" s="470"/>
      <c r="V349" s="81">
        <f t="shared" si="29"/>
        <v>6960</v>
      </c>
    </row>
    <row r="350" spans="1:22" ht="13.95" customHeight="1">
      <c r="A350" s="86">
        <f t="shared" si="25"/>
        <v>350</v>
      </c>
      <c r="B350" s="99" t="s">
        <v>796</v>
      </c>
      <c r="C350" s="99" t="s">
        <v>795</v>
      </c>
      <c r="D350" s="440">
        <v>2</v>
      </c>
      <c r="E350" s="441" t="s">
        <v>421</v>
      </c>
      <c r="F350" s="449" t="s">
        <v>538</v>
      </c>
      <c r="G350" s="450" t="s">
        <v>409</v>
      </c>
      <c r="H350" s="528" t="s">
        <v>719</v>
      </c>
      <c r="I350" s="107" t="s">
        <v>95</v>
      </c>
      <c r="J350" s="447">
        <v>58</v>
      </c>
      <c r="K350" s="353">
        <v>1</v>
      </c>
      <c r="L350" s="353">
        <v>1</v>
      </c>
      <c r="M350" s="101">
        <v>120</v>
      </c>
      <c r="N350" s="101"/>
      <c r="O350" s="102" t="e">
        <f t="shared" si="26"/>
        <v>#DIV/0!</v>
      </c>
      <c r="P350" s="102">
        <f t="shared" si="27"/>
        <v>0</v>
      </c>
      <c r="Q350" s="103">
        <f>IF(M350="nio",0,IF(M350&gt;0,VLOOKUP(H350,'2-Productie normen'!A:L,VLOOKUP(M350,'2-Productie normen'!N:O,2,FALSE),FALSE)))</f>
        <v>0</v>
      </c>
      <c r="R350" s="103">
        <f t="shared" si="28"/>
        <v>0</v>
      </c>
      <c r="S350" s="104">
        <f>VLOOKUP(H350,'2-Productie normen'!A:L,10,FALSE)</f>
        <v>0</v>
      </c>
      <c r="T350" s="470"/>
      <c r="V350" s="81">
        <f t="shared" si="29"/>
        <v>6960</v>
      </c>
    </row>
    <row r="351" spans="1:22" ht="13.95" customHeight="1">
      <c r="A351" s="86">
        <f t="shared" si="25"/>
        <v>351</v>
      </c>
      <c r="B351" s="99" t="s">
        <v>796</v>
      </c>
      <c r="C351" s="99" t="s">
        <v>795</v>
      </c>
      <c r="D351" s="440">
        <v>2</v>
      </c>
      <c r="E351" s="441" t="s">
        <v>421</v>
      </c>
      <c r="F351" s="449" t="s">
        <v>539</v>
      </c>
      <c r="G351" s="450" t="s">
        <v>409</v>
      </c>
      <c r="H351" s="107" t="s">
        <v>719</v>
      </c>
      <c r="I351" s="107" t="s">
        <v>95</v>
      </c>
      <c r="J351" s="447">
        <v>64.599999999999994</v>
      </c>
      <c r="K351" s="353">
        <v>1</v>
      </c>
      <c r="L351" s="353">
        <v>1</v>
      </c>
      <c r="M351" s="101">
        <v>120</v>
      </c>
      <c r="N351" s="101"/>
      <c r="O351" s="102" t="e">
        <f t="shared" si="26"/>
        <v>#DIV/0!</v>
      </c>
      <c r="P351" s="102">
        <f t="shared" si="27"/>
        <v>0</v>
      </c>
      <c r="Q351" s="103">
        <f>IF(M351="nio",0,IF(M351&gt;0,VLOOKUP(H351,'2-Productie normen'!A:L,VLOOKUP(M351,'2-Productie normen'!N:O,2,FALSE),FALSE)))</f>
        <v>0</v>
      </c>
      <c r="R351" s="103">
        <f t="shared" si="28"/>
        <v>0</v>
      </c>
      <c r="S351" s="104">
        <f>VLOOKUP(H351,'2-Productie normen'!A:L,10,FALSE)</f>
        <v>0</v>
      </c>
      <c r="T351" s="470"/>
      <c r="V351" s="81">
        <f t="shared" si="29"/>
        <v>7751.9999999999991</v>
      </c>
    </row>
    <row r="352" spans="1:22" ht="13.95" customHeight="1">
      <c r="A352" s="86">
        <f t="shared" si="25"/>
        <v>352</v>
      </c>
      <c r="B352" s="99" t="s">
        <v>796</v>
      </c>
      <c r="C352" s="99" t="s">
        <v>795</v>
      </c>
      <c r="D352" s="440">
        <v>2</v>
      </c>
      <c r="E352" s="441" t="s">
        <v>421</v>
      </c>
      <c r="F352" s="449" t="s">
        <v>540</v>
      </c>
      <c r="G352" s="450" t="s">
        <v>409</v>
      </c>
      <c r="H352" s="107" t="s">
        <v>719</v>
      </c>
      <c r="I352" s="107" t="s">
        <v>95</v>
      </c>
      <c r="J352" s="447">
        <v>85.3</v>
      </c>
      <c r="K352" s="353">
        <v>1</v>
      </c>
      <c r="L352" s="353">
        <v>1</v>
      </c>
      <c r="M352" s="101">
        <v>120</v>
      </c>
      <c r="N352" s="101"/>
      <c r="O352" s="102" t="e">
        <f t="shared" si="26"/>
        <v>#DIV/0!</v>
      </c>
      <c r="P352" s="102">
        <f t="shared" si="27"/>
        <v>0</v>
      </c>
      <c r="Q352" s="103">
        <f>IF(M352="nio",0,IF(M352&gt;0,VLOOKUP(H352,'2-Productie normen'!A:L,VLOOKUP(M352,'2-Productie normen'!N:O,2,FALSE),FALSE)))</f>
        <v>0</v>
      </c>
      <c r="R352" s="103">
        <f t="shared" si="28"/>
        <v>0</v>
      </c>
      <c r="S352" s="104">
        <f>VLOOKUP(H352,'2-Productie normen'!A:L,10,FALSE)</f>
        <v>0</v>
      </c>
      <c r="T352" s="470"/>
      <c r="V352" s="81">
        <f t="shared" si="29"/>
        <v>10236</v>
      </c>
    </row>
    <row r="353" spans="1:22" ht="13.95" customHeight="1">
      <c r="A353" s="86">
        <f t="shared" si="25"/>
        <v>353</v>
      </c>
      <c r="B353" s="99" t="s">
        <v>796</v>
      </c>
      <c r="C353" s="99" t="s">
        <v>795</v>
      </c>
      <c r="D353" s="440">
        <v>2</v>
      </c>
      <c r="E353" s="441" t="s">
        <v>421</v>
      </c>
      <c r="F353" s="449" t="s">
        <v>541</v>
      </c>
      <c r="G353" s="443" t="s">
        <v>410</v>
      </c>
      <c r="H353" s="469" t="s">
        <v>730</v>
      </c>
      <c r="I353" s="100" t="s">
        <v>696</v>
      </c>
      <c r="J353" s="447">
        <v>20</v>
      </c>
      <c r="K353" s="353">
        <v>1</v>
      </c>
      <c r="L353" s="353">
        <v>1</v>
      </c>
      <c r="M353" s="101" t="s">
        <v>106</v>
      </c>
      <c r="N353" s="101"/>
      <c r="O353" s="102">
        <f t="shared" si="26"/>
        <v>0</v>
      </c>
      <c r="P353" s="102">
        <f t="shared" si="27"/>
        <v>0</v>
      </c>
      <c r="Q353" s="103">
        <f>IF(M353="nio",0,IF(M353&gt;0,VLOOKUP(H353,'2-Productie normen'!A:L,VLOOKUP(M353,'2-Productie normen'!N:O,2,FALSE),FALSE)))</f>
        <v>0</v>
      </c>
      <c r="R353" s="103">
        <f t="shared" si="28"/>
        <v>0</v>
      </c>
      <c r="S353" s="104">
        <f>VLOOKUP(H353,'2-Productie normen'!A:L,10,FALSE)</f>
        <v>0</v>
      </c>
      <c r="T353" s="470"/>
      <c r="V353" s="81">
        <f t="shared" si="29"/>
        <v>0</v>
      </c>
    </row>
    <row r="354" spans="1:22" ht="13.95" customHeight="1">
      <c r="A354" s="86">
        <f t="shared" si="25"/>
        <v>354</v>
      </c>
      <c r="B354" s="99" t="s">
        <v>796</v>
      </c>
      <c r="C354" s="99" t="s">
        <v>795</v>
      </c>
      <c r="D354" s="440">
        <v>2</v>
      </c>
      <c r="E354" s="441" t="s">
        <v>421</v>
      </c>
      <c r="F354" s="449" t="s">
        <v>542</v>
      </c>
      <c r="G354" s="450" t="s">
        <v>409</v>
      </c>
      <c r="H354" s="107" t="s">
        <v>719</v>
      </c>
      <c r="I354" s="107" t="s">
        <v>95</v>
      </c>
      <c r="J354" s="447">
        <v>85.3</v>
      </c>
      <c r="K354" s="353">
        <v>1</v>
      </c>
      <c r="L354" s="353">
        <v>1</v>
      </c>
      <c r="M354" s="101">
        <v>120</v>
      </c>
      <c r="N354" s="101"/>
      <c r="O354" s="102" t="e">
        <f t="shared" si="26"/>
        <v>#DIV/0!</v>
      </c>
      <c r="P354" s="102">
        <f t="shared" si="27"/>
        <v>0</v>
      </c>
      <c r="Q354" s="103">
        <f>IF(M354="nio",0,IF(M354&gt;0,VLOOKUP(H354,'2-Productie normen'!A:L,VLOOKUP(M354,'2-Productie normen'!N:O,2,FALSE),FALSE)))</f>
        <v>0</v>
      </c>
      <c r="R354" s="103">
        <f t="shared" si="28"/>
        <v>0</v>
      </c>
      <c r="S354" s="104">
        <f>VLOOKUP(H354,'2-Productie normen'!A:L,10,FALSE)</f>
        <v>0</v>
      </c>
      <c r="T354" s="470"/>
      <c r="V354" s="81">
        <f t="shared" si="29"/>
        <v>10236</v>
      </c>
    </row>
    <row r="355" spans="1:22" ht="13.95" customHeight="1">
      <c r="A355" s="86">
        <f t="shared" si="25"/>
        <v>355</v>
      </c>
      <c r="B355" s="99" t="s">
        <v>796</v>
      </c>
      <c r="C355" s="99" t="s">
        <v>795</v>
      </c>
      <c r="D355" s="440">
        <v>2</v>
      </c>
      <c r="E355" s="441" t="s">
        <v>421</v>
      </c>
      <c r="F355" s="449" t="s">
        <v>543</v>
      </c>
      <c r="G355" s="450" t="s">
        <v>408</v>
      </c>
      <c r="H355" s="99" t="s">
        <v>179</v>
      </c>
      <c r="I355" s="107" t="s">
        <v>95</v>
      </c>
      <c r="J355" s="447">
        <v>20</v>
      </c>
      <c r="K355" s="353">
        <v>1</v>
      </c>
      <c r="L355" s="353">
        <v>1</v>
      </c>
      <c r="M355" s="101">
        <v>40</v>
      </c>
      <c r="N355" s="101"/>
      <c r="O355" s="102" t="e">
        <f t="shared" si="26"/>
        <v>#DIV/0!</v>
      </c>
      <c r="P355" s="102">
        <f t="shared" si="27"/>
        <v>0</v>
      </c>
      <c r="Q355" s="103">
        <f>IF(M355="nio",0,IF(M355&gt;0,VLOOKUP(H355,'2-Productie normen'!A:L,VLOOKUP(M355,'2-Productie normen'!N:O,2,FALSE),FALSE)))</f>
        <v>0</v>
      </c>
      <c r="R355" s="103">
        <f t="shared" si="28"/>
        <v>0</v>
      </c>
      <c r="S355" s="104">
        <f>VLOOKUP(H355,'2-Productie normen'!A:L,10,FALSE)</f>
        <v>0</v>
      </c>
      <c r="T355" s="470"/>
      <c r="V355" s="81">
        <f t="shared" si="29"/>
        <v>800</v>
      </c>
    </row>
    <row r="356" spans="1:22" ht="13.95" customHeight="1">
      <c r="A356" s="86">
        <f t="shared" si="25"/>
        <v>356</v>
      </c>
      <c r="B356" s="99" t="s">
        <v>796</v>
      </c>
      <c r="C356" s="99" t="s">
        <v>795</v>
      </c>
      <c r="D356" s="440">
        <v>2</v>
      </c>
      <c r="E356" s="441" t="s">
        <v>421</v>
      </c>
      <c r="F356" s="449" t="s">
        <v>544</v>
      </c>
      <c r="G356" s="450" t="s">
        <v>408</v>
      </c>
      <c r="H356" s="99" t="s">
        <v>179</v>
      </c>
      <c r="I356" s="107" t="s">
        <v>95</v>
      </c>
      <c r="J356" s="447">
        <v>20</v>
      </c>
      <c r="K356" s="353">
        <v>1</v>
      </c>
      <c r="L356" s="353">
        <v>1</v>
      </c>
      <c r="M356" s="101">
        <v>40</v>
      </c>
      <c r="N356" s="101"/>
      <c r="O356" s="102" t="e">
        <f t="shared" si="26"/>
        <v>#DIV/0!</v>
      </c>
      <c r="P356" s="102">
        <f t="shared" si="27"/>
        <v>0</v>
      </c>
      <c r="Q356" s="103">
        <f>IF(M356="nio",0,IF(M356&gt;0,VLOOKUP(H356,'2-Productie normen'!A:L,VLOOKUP(M356,'2-Productie normen'!N:O,2,FALSE),FALSE)))</f>
        <v>0</v>
      </c>
      <c r="R356" s="103">
        <f t="shared" si="28"/>
        <v>0</v>
      </c>
      <c r="S356" s="104">
        <f>VLOOKUP(H356,'2-Productie normen'!A:L,10,FALSE)</f>
        <v>0</v>
      </c>
      <c r="T356" s="470"/>
      <c r="V356" s="81">
        <f t="shared" si="29"/>
        <v>800</v>
      </c>
    </row>
    <row r="357" spans="1:22" ht="13.95" customHeight="1">
      <c r="A357" s="86">
        <f t="shared" si="25"/>
        <v>357</v>
      </c>
      <c r="B357" s="99" t="s">
        <v>796</v>
      </c>
      <c r="C357" s="99" t="s">
        <v>795</v>
      </c>
      <c r="D357" s="440">
        <v>2</v>
      </c>
      <c r="E357" s="441" t="s">
        <v>421</v>
      </c>
      <c r="F357" s="449" t="s">
        <v>545</v>
      </c>
      <c r="G357" s="450" t="s">
        <v>407</v>
      </c>
      <c r="H357" s="443" t="s">
        <v>407</v>
      </c>
      <c r="I357" s="107" t="s">
        <v>95</v>
      </c>
      <c r="J357" s="447">
        <v>11</v>
      </c>
      <c r="K357" s="353">
        <v>1</v>
      </c>
      <c r="L357" s="353">
        <v>1</v>
      </c>
      <c r="M357" s="101">
        <v>200</v>
      </c>
      <c r="N357" s="101"/>
      <c r="O357" s="102" t="e">
        <f t="shared" si="26"/>
        <v>#DIV/0!</v>
      </c>
      <c r="P357" s="102">
        <f t="shared" si="27"/>
        <v>0</v>
      </c>
      <c r="Q357" s="103">
        <f>IF(M357="nio",0,IF(M357&gt;0,VLOOKUP(H357,'2-Productie normen'!A:L,VLOOKUP(M357,'2-Productie normen'!N:O,2,FALSE),FALSE)))</f>
        <v>0</v>
      </c>
      <c r="R357" s="103">
        <f t="shared" si="28"/>
        <v>0</v>
      </c>
      <c r="S357" s="104">
        <f>VLOOKUP(H357,'2-Productie normen'!A:L,10,FALSE)</f>
        <v>0</v>
      </c>
      <c r="T357" s="470"/>
      <c r="V357" s="81">
        <f t="shared" si="29"/>
        <v>2200</v>
      </c>
    </row>
    <row r="358" spans="1:22" ht="13.95" customHeight="1">
      <c r="A358" s="86">
        <f t="shared" si="25"/>
        <v>358</v>
      </c>
      <c r="B358" s="99" t="s">
        <v>796</v>
      </c>
      <c r="C358" s="99" t="s">
        <v>795</v>
      </c>
      <c r="D358" s="440">
        <v>2</v>
      </c>
      <c r="E358" s="441" t="s">
        <v>421</v>
      </c>
      <c r="F358" s="449" t="s">
        <v>546</v>
      </c>
      <c r="G358" s="450" t="s">
        <v>413</v>
      </c>
      <c r="H358" s="361" t="s">
        <v>16</v>
      </c>
      <c r="I358" s="107" t="s">
        <v>97</v>
      </c>
      <c r="J358" s="447">
        <v>24.9</v>
      </c>
      <c r="K358" s="353">
        <v>1</v>
      </c>
      <c r="L358" s="353">
        <v>1</v>
      </c>
      <c r="M358" s="101">
        <v>200</v>
      </c>
      <c r="N358" s="101"/>
      <c r="O358" s="102" t="e">
        <f t="shared" si="26"/>
        <v>#DIV/0!</v>
      </c>
      <c r="P358" s="102">
        <f t="shared" si="27"/>
        <v>0</v>
      </c>
      <c r="Q358" s="103">
        <f>IF(M358="nio",0,IF(M358&gt;0,VLOOKUP(H358,'2-Productie normen'!A:L,VLOOKUP(M358,'2-Productie normen'!N:O,2,FALSE),FALSE)))</f>
        <v>0</v>
      </c>
      <c r="R358" s="103">
        <f t="shared" si="28"/>
        <v>0</v>
      </c>
      <c r="S358" s="104">
        <f>VLOOKUP(H358,'2-Productie normen'!A:L,10,FALSE)</f>
        <v>0</v>
      </c>
      <c r="T358" s="470"/>
      <c r="V358" s="81">
        <f t="shared" si="29"/>
        <v>4980</v>
      </c>
    </row>
    <row r="359" spans="1:22" ht="13.95" customHeight="1">
      <c r="A359" s="86">
        <f t="shared" si="25"/>
        <v>359</v>
      </c>
      <c r="B359" s="99" t="s">
        <v>796</v>
      </c>
      <c r="C359" s="99" t="s">
        <v>795</v>
      </c>
      <c r="D359" s="440">
        <v>2</v>
      </c>
      <c r="E359" s="441" t="s">
        <v>421</v>
      </c>
      <c r="F359" s="449" t="s">
        <v>547</v>
      </c>
      <c r="G359" s="450" t="s">
        <v>413</v>
      </c>
      <c r="H359" s="361" t="s">
        <v>16</v>
      </c>
      <c r="I359" s="107" t="s">
        <v>97</v>
      </c>
      <c r="J359" s="447">
        <v>24.9</v>
      </c>
      <c r="K359" s="353">
        <v>1</v>
      </c>
      <c r="L359" s="353">
        <v>1</v>
      </c>
      <c r="M359" s="101">
        <v>200</v>
      </c>
      <c r="N359" s="101"/>
      <c r="O359" s="102" t="e">
        <f t="shared" si="26"/>
        <v>#DIV/0!</v>
      </c>
      <c r="P359" s="102">
        <f t="shared" si="27"/>
        <v>0</v>
      </c>
      <c r="Q359" s="103">
        <f>IF(M359="nio",0,IF(M359&gt;0,VLOOKUP(H359,'2-Productie normen'!A:L,VLOOKUP(M359,'2-Productie normen'!N:O,2,FALSE),FALSE)))</f>
        <v>0</v>
      </c>
      <c r="R359" s="103">
        <f t="shared" si="28"/>
        <v>0</v>
      </c>
      <c r="S359" s="104">
        <f>VLOOKUP(H359,'2-Productie normen'!A:L,10,FALSE)</f>
        <v>0</v>
      </c>
      <c r="T359" s="470"/>
      <c r="V359" s="81">
        <f t="shared" si="29"/>
        <v>4980</v>
      </c>
    </row>
    <row r="360" spans="1:22" ht="13.95" customHeight="1">
      <c r="A360" s="86">
        <f t="shared" si="25"/>
        <v>360</v>
      </c>
      <c r="B360" s="99" t="s">
        <v>796</v>
      </c>
      <c r="C360" s="99" t="s">
        <v>795</v>
      </c>
      <c r="D360" s="440">
        <v>2</v>
      </c>
      <c r="E360" s="441" t="s">
        <v>421</v>
      </c>
      <c r="F360" s="449" t="s">
        <v>548</v>
      </c>
      <c r="G360" s="450" t="s">
        <v>407</v>
      </c>
      <c r="H360" s="443" t="s">
        <v>407</v>
      </c>
      <c r="I360" s="107" t="s">
        <v>95</v>
      </c>
      <c r="J360" s="447">
        <v>11</v>
      </c>
      <c r="K360" s="353">
        <v>1</v>
      </c>
      <c r="L360" s="353">
        <v>1</v>
      </c>
      <c r="M360" s="101">
        <v>200</v>
      </c>
      <c r="N360" s="101"/>
      <c r="O360" s="102" t="e">
        <f t="shared" si="26"/>
        <v>#DIV/0!</v>
      </c>
      <c r="P360" s="102">
        <f t="shared" si="27"/>
        <v>0</v>
      </c>
      <c r="Q360" s="103">
        <f>IF(M360="nio",0,IF(M360&gt;0,VLOOKUP(H360,'2-Productie normen'!A:L,VLOOKUP(M360,'2-Productie normen'!N:O,2,FALSE),FALSE)))</f>
        <v>0</v>
      </c>
      <c r="R360" s="103">
        <f t="shared" si="28"/>
        <v>0</v>
      </c>
      <c r="S360" s="104">
        <f>VLOOKUP(H360,'2-Productie normen'!A:L,10,FALSE)</f>
        <v>0</v>
      </c>
      <c r="T360" s="470"/>
      <c r="V360" s="81">
        <f t="shared" si="29"/>
        <v>2200</v>
      </c>
    </row>
    <row r="361" spans="1:22" ht="13.95" customHeight="1">
      <c r="A361" s="86">
        <f t="shared" si="25"/>
        <v>361</v>
      </c>
      <c r="B361" s="99" t="s">
        <v>796</v>
      </c>
      <c r="C361" s="99" t="s">
        <v>795</v>
      </c>
      <c r="D361" s="440">
        <v>2</v>
      </c>
      <c r="E361" s="441" t="s">
        <v>421</v>
      </c>
      <c r="F361" s="449" t="s">
        <v>549</v>
      </c>
      <c r="G361" s="450" t="s">
        <v>408</v>
      </c>
      <c r="H361" s="99" t="s">
        <v>179</v>
      </c>
      <c r="I361" s="107" t="s">
        <v>95</v>
      </c>
      <c r="J361" s="447">
        <v>20</v>
      </c>
      <c r="K361" s="353">
        <v>1</v>
      </c>
      <c r="L361" s="353">
        <v>1</v>
      </c>
      <c r="M361" s="101">
        <v>40</v>
      </c>
      <c r="N361" s="101"/>
      <c r="O361" s="102" t="e">
        <f t="shared" si="26"/>
        <v>#DIV/0!</v>
      </c>
      <c r="P361" s="102">
        <f t="shared" si="27"/>
        <v>0</v>
      </c>
      <c r="Q361" s="103">
        <f>IF(M361="nio",0,IF(M361&gt;0,VLOOKUP(H361,'2-Productie normen'!A:L,VLOOKUP(M361,'2-Productie normen'!N:O,2,FALSE),FALSE)))</f>
        <v>0</v>
      </c>
      <c r="R361" s="103">
        <f t="shared" si="28"/>
        <v>0</v>
      </c>
      <c r="S361" s="104">
        <f>VLOOKUP(H361,'2-Productie normen'!A:L,10,FALSE)</f>
        <v>0</v>
      </c>
      <c r="T361" s="470"/>
      <c r="V361" s="81">
        <f t="shared" si="29"/>
        <v>800</v>
      </c>
    </row>
    <row r="362" spans="1:22" ht="13.95" customHeight="1">
      <c r="A362" s="86">
        <f t="shared" si="25"/>
        <v>362</v>
      </c>
      <c r="B362" s="99" t="s">
        <v>796</v>
      </c>
      <c r="C362" s="99" t="s">
        <v>795</v>
      </c>
      <c r="D362" s="440">
        <v>2</v>
      </c>
      <c r="E362" s="441" t="s">
        <v>421</v>
      </c>
      <c r="F362" s="449" t="s">
        <v>550</v>
      </c>
      <c r="G362" s="450" t="s">
        <v>408</v>
      </c>
      <c r="H362" s="99" t="s">
        <v>179</v>
      </c>
      <c r="I362" s="107" t="s">
        <v>95</v>
      </c>
      <c r="J362" s="447">
        <v>20</v>
      </c>
      <c r="K362" s="353">
        <v>1</v>
      </c>
      <c r="L362" s="353">
        <v>1</v>
      </c>
      <c r="M362" s="101">
        <v>40</v>
      </c>
      <c r="N362" s="101"/>
      <c r="O362" s="102" t="e">
        <f t="shared" si="26"/>
        <v>#DIV/0!</v>
      </c>
      <c r="P362" s="102">
        <f t="shared" si="27"/>
        <v>0</v>
      </c>
      <c r="Q362" s="103">
        <f>IF(M362="nio",0,IF(M362&gt;0,VLOOKUP(H362,'2-Productie normen'!A:L,VLOOKUP(M362,'2-Productie normen'!N:O,2,FALSE),FALSE)))</f>
        <v>0</v>
      </c>
      <c r="R362" s="103">
        <f t="shared" si="28"/>
        <v>0</v>
      </c>
      <c r="S362" s="104">
        <f>VLOOKUP(H362,'2-Productie normen'!A:L,10,FALSE)</f>
        <v>0</v>
      </c>
      <c r="T362" s="470"/>
      <c r="V362" s="81">
        <f t="shared" si="29"/>
        <v>800</v>
      </c>
    </row>
    <row r="363" spans="1:22" ht="13.95" customHeight="1">
      <c r="A363" s="86">
        <f t="shared" si="25"/>
        <v>363</v>
      </c>
      <c r="B363" s="99" t="s">
        <v>796</v>
      </c>
      <c r="C363" s="99" t="s">
        <v>795</v>
      </c>
      <c r="D363" s="440">
        <v>2</v>
      </c>
      <c r="E363" s="441" t="s">
        <v>421</v>
      </c>
      <c r="F363" s="449" t="s">
        <v>551</v>
      </c>
      <c r="G363" s="450" t="s">
        <v>409</v>
      </c>
      <c r="H363" s="107" t="s">
        <v>719</v>
      </c>
      <c r="I363" s="107" t="s">
        <v>95</v>
      </c>
      <c r="J363" s="447">
        <v>38</v>
      </c>
      <c r="K363" s="353">
        <v>1</v>
      </c>
      <c r="L363" s="353">
        <v>1</v>
      </c>
      <c r="M363" s="101">
        <v>120</v>
      </c>
      <c r="N363" s="101"/>
      <c r="O363" s="102" t="e">
        <f t="shared" si="26"/>
        <v>#DIV/0!</v>
      </c>
      <c r="P363" s="102">
        <f t="shared" si="27"/>
        <v>0</v>
      </c>
      <c r="Q363" s="103">
        <f>IF(M363="nio",0,IF(M363&gt;0,VLOOKUP(H363,'2-Productie normen'!A:L,VLOOKUP(M363,'2-Productie normen'!N:O,2,FALSE),FALSE)))</f>
        <v>0</v>
      </c>
      <c r="R363" s="103">
        <f t="shared" si="28"/>
        <v>0</v>
      </c>
      <c r="S363" s="104">
        <f>VLOOKUP(H363,'2-Productie normen'!A:L,10,FALSE)</f>
        <v>0</v>
      </c>
      <c r="T363" s="470"/>
      <c r="V363" s="81">
        <f t="shared" si="29"/>
        <v>4560</v>
      </c>
    </row>
    <row r="364" spans="1:22" ht="13.95" customHeight="1">
      <c r="A364" s="86">
        <f t="shared" si="25"/>
        <v>364</v>
      </c>
      <c r="B364" s="99" t="s">
        <v>796</v>
      </c>
      <c r="C364" s="99" t="s">
        <v>795</v>
      </c>
      <c r="D364" s="440">
        <v>2</v>
      </c>
      <c r="E364" s="441" t="s">
        <v>421</v>
      </c>
      <c r="F364" s="449" t="s">
        <v>552</v>
      </c>
      <c r="G364" s="450" t="s">
        <v>409</v>
      </c>
      <c r="H364" s="107" t="s">
        <v>719</v>
      </c>
      <c r="I364" s="107" t="s">
        <v>95</v>
      </c>
      <c r="J364" s="447">
        <v>46</v>
      </c>
      <c r="K364" s="353">
        <v>1</v>
      </c>
      <c r="L364" s="353">
        <v>1</v>
      </c>
      <c r="M364" s="101">
        <v>120</v>
      </c>
      <c r="N364" s="101"/>
      <c r="O364" s="102" t="e">
        <f t="shared" si="26"/>
        <v>#DIV/0!</v>
      </c>
      <c r="P364" s="102">
        <f t="shared" si="27"/>
        <v>0</v>
      </c>
      <c r="Q364" s="103">
        <f>IF(M364="nio",0,IF(M364&gt;0,VLOOKUP(H364,'2-Productie normen'!A:L,VLOOKUP(M364,'2-Productie normen'!N:O,2,FALSE),FALSE)))</f>
        <v>0</v>
      </c>
      <c r="R364" s="103">
        <f t="shared" si="28"/>
        <v>0</v>
      </c>
      <c r="S364" s="104">
        <f>VLOOKUP(H364,'2-Productie normen'!A:L,10,FALSE)</f>
        <v>0</v>
      </c>
      <c r="T364" s="470"/>
      <c r="V364" s="81">
        <f t="shared" si="29"/>
        <v>5520</v>
      </c>
    </row>
    <row r="365" spans="1:22" ht="13.95" customHeight="1">
      <c r="A365" s="86">
        <f t="shared" si="25"/>
        <v>365</v>
      </c>
      <c r="B365" s="99" t="s">
        <v>796</v>
      </c>
      <c r="C365" s="99" t="s">
        <v>795</v>
      </c>
      <c r="D365" s="440">
        <v>2</v>
      </c>
      <c r="E365" s="441" t="s">
        <v>421</v>
      </c>
      <c r="F365" s="449" t="s">
        <v>553</v>
      </c>
      <c r="G365" s="450" t="s">
        <v>409</v>
      </c>
      <c r="H365" s="107" t="s">
        <v>719</v>
      </c>
      <c r="I365" s="107" t="s">
        <v>95</v>
      </c>
      <c r="J365" s="447">
        <v>63</v>
      </c>
      <c r="K365" s="353">
        <v>1</v>
      </c>
      <c r="L365" s="353">
        <v>1</v>
      </c>
      <c r="M365" s="101">
        <v>120</v>
      </c>
      <c r="N365" s="101"/>
      <c r="O365" s="102" t="e">
        <f t="shared" si="26"/>
        <v>#DIV/0!</v>
      </c>
      <c r="P365" s="102">
        <f t="shared" si="27"/>
        <v>0</v>
      </c>
      <c r="Q365" s="103">
        <f>IF(M365="nio",0,IF(M365&gt;0,VLOOKUP(H365,'2-Productie normen'!A:L,VLOOKUP(M365,'2-Productie normen'!N:O,2,FALSE),FALSE)))</f>
        <v>0</v>
      </c>
      <c r="R365" s="103">
        <f t="shared" si="28"/>
        <v>0</v>
      </c>
      <c r="S365" s="104">
        <f>VLOOKUP(H365,'2-Productie normen'!A:L,10,FALSE)</f>
        <v>0</v>
      </c>
      <c r="T365" s="470"/>
      <c r="V365" s="81">
        <f t="shared" si="29"/>
        <v>7560</v>
      </c>
    </row>
    <row r="366" spans="1:22" ht="13.95" customHeight="1">
      <c r="A366" s="86">
        <f t="shared" si="25"/>
        <v>366</v>
      </c>
      <c r="B366" s="99" t="s">
        <v>796</v>
      </c>
      <c r="C366" s="99" t="s">
        <v>795</v>
      </c>
      <c r="D366" s="440">
        <v>2</v>
      </c>
      <c r="E366" s="441" t="s">
        <v>421</v>
      </c>
      <c r="F366" s="449" t="s">
        <v>554</v>
      </c>
      <c r="G366" s="450" t="s">
        <v>409</v>
      </c>
      <c r="H366" s="107" t="s">
        <v>719</v>
      </c>
      <c r="I366" s="107" t="s">
        <v>95</v>
      </c>
      <c r="J366" s="447">
        <v>51</v>
      </c>
      <c r="K366" s="353">
        <v>1</v>
      </c>
      <c r="L366" s="353">
        <v>1</v>
      </c>
      <c r="M366" s="101">
        <v>120</v>
      </c>
      <c r="N366" s="101"/>
      <c r="O366" s="102" t="e">
        <f t="shared" si="26"/>
        <v>#DIV/0!</v>
      </c>
      <c r="P366" s="102">
        <f t="shared" si="27"/>
        <v>0</v>
      </c>
      <c r="Q366" s="103">
        <f>IF(M366="nio",0,IF(M366&gt;0,VLOOKUP(H366,'2-Productie normen'!A:L,VLOOKUP(M366,'2-Productie normen'!N:O,2,FALSE),FALSE)))</f>
        <v>0</v>
      </c>
      <c r="R366" s="103">
        <f t="shared" si="28"/>
        <v>0</v>
      </c>
      <c r="S366" s="104">
        <f>VLOOKUP(H366,'2-Productie normen'!A:L,10,FALSE)</f>
        <v>0</v>
      </c>
      <c r="T366" s="470"/>
      <c r="V366" s="81">
        <f t="shared" si="29"/>
        <v>6120</v>
      </c>
    </row>
    <row r="367" spans="1:22" ht="13.95" customHeight="1">
      <c r="A367" s="86">
        <f t="shared" si="25"/>
        <v>367</v>
      </c>
      <c r="B367" s="99" t="s">
        <v>796</v>
      </c>
      <c r="C367" s="99" t="s">
        <v>795</v>
      </c>
      <c r="D367" s="440">
        <v>2</v>
      </c>
      <c r="E367" s="441" t="s">
        <v>421</v>
      </c>
      <c r="F367" s="449" t="s">
        <v>555</v>
      </c>
      <c r="G367" s="450" t="s">
        <v>409</v>
      </c>
      <c r="H367" s="107" t="s">
        <v>719</v>
      </c>
      <c r="I367" s="107" t="s">
        <v>95</v>
      </c>
      <c r="J367" s="447">
        <v>51</v>
      </c>
      <c r="K367" s="353">
        <v>1</v>
      </c>
      <c r="L367" s="353">
        <v>1</v>
      </c>
      <c r="M367" s="101">
        <v>120</v>
      </c>
      <c r="N367" s="101"/>
      <c r="O367" s="102" t="e">
        <f t="shared" si="26"/>
        <v>#DIV/0!</v>
      </c>
      <c r="P367" s="102">
        <f t="shared" si="27"/>
        <v>0</v>
      </c>
      <c r="Q367" s="103">
        <f>IF(M367="nio",0,IF(M367&gt;0,VLOOKUP(H367,'2-Productie normen'!A:L,VLOOKUP(M367,'2-Productie normen'!N:O,2,FALSE),FALSE)))</f>
        <v>0</v>
      </c>
      <c r="R367" s="103">
        <f t="shared" si="28"/>
        <v>0</v>
      </c>
      <c r="S367" s="104">
        <f>VLOOKUP(H367,'2-Productie normen'!A:L,10,FALSE)</f>
        <v>0</v>
      </c>
      <c r="T367" s="470"/>
      <c r="V367" s="81">
        <f t="shared" si="29"/>
        <v>6120</v>
      </c>
    </row>
    <row r="368" spans="1:22" ht="13.95" customHeight="1">
      <c r="A368" s="86">
        <f t="shared" si="25"/>
        <v>368</v>
      </c>
      <c r="B368" s="99" t="s">
        <v>796</v>
      </c>
      <c r="C368" s="99" t="s">
        <v>795</v>
      </c>
      <c r="D368" s="440">
        <v>2</v>
      </c>
      <c r="E368" s="441" t="s">
        <v>423</v>
      </c>
      <c r="F368" s="449" t="s">
        <v>556</v>
      </c>
      <c r="G368" s="450" t="s">
        <v>407</v>
      </c>
      <c r="H368" s="443" t="s">
        <v>407</v>
      </c>
      <c r="I368" s="107" t="s">
        <v>95</v>
      </c>
      <c r="J368" s="447">
        <v>11</v>
      </c>
      <c r="K368" s="353">
        <v>1</v>
      </c>
      <c r="L368" s="353">
        <v>1</v>
      </c>
      <c r="M368" s="101">
        <v>200</v>
      </c>
      <c r="N368" s="101"/>
      <c r="O368" s="102" t="e">
        <f t="shared" si="26"/>
        <v>#DIV/0!</v>
      </c>
      <c r="P368" s="102">
        <f t="shared" si="27"/>
        <v>0</v>
      </c>
      <c r="Q368" s="103">
        <f>IF(M368="nio",0,IF(M368&gt;0,VLOOKUP(H368,'2-Productie normen'!A:L,VLOOKUP(M368,'2-Productie normen'!N:O,2,FALSE),FALSE)))</f>
        <v>0</v>
      </c>
      <c r="R368" s="103">
        <f t="shared" si="28"/>
        <v>0</v>
      </c>
      <c r="S368" s="104">
        <f>VLOOKUP(H368,'2-Productie normen'!A:L,10,FALSE)</f>
        <v>0</v>
      </c>
      <c r="T368" s="470"/>
      <c r="V368" s="81">
        <f t="shared" si="29"/>
        <v>2200</v>
      </c>
    </row>
    <row r="369" spans="1:22" ht="13.95" customHeight="1">
      <c r="A369" s="86">
        <f t="shared" si="25"/>
        <v>369</v>
      </c>
      <c r="B369" s="99" t="s">
        <v>796</v>
      </c>
      <c r="C369" s="99" t="s">
        <v>795</v>
      </c>
      <c r="D369" s="440">
        <v>2</v>
      </c>
      <c r="E369" s="441" t="s">
        <v>423</v>
      </c>
      <c r="F369" s="449" t="s">
        <v>557</v>
      </c>
      <c r="G369" s="450" t="s">
        <v>407</v>
      </c>
      <c r="H369" s="443" t="s">
        <v>407</v>
      </c>
      <c r="I369" s="107" t="s">
        <v>95</v>
      </c>
      <c r="J369" s="447">
        <v>11</v>
      </c>
      <c r="K369" s="353">
        <v>1</v>
      </c>
      <c r="L369" s="353">
        <v>1</v>
      </c>
      <c r="M369" s="101">
        <v>200</v>
      </c>
      <c r="N369" s="101"/>
      <c r="O369" s="102" t="e">
        <f t="shared" si="26"/>
        <v>#DIV/0!</v>
      </c>
      <c r="P369" s="102">
        <f t="shared" si="27"/>
        <v>0</v>
      </c>
      <c r="Q369" s="103">
        <f>IF(M369="nio",0,IF(M369&gt;0,VLOOKUP(H369,'2-Productie normen'!A:L,VLOOKUP(M369,'2-Productie normen'!N:O,2,FALSE),FALSE)))</f>
        <v>0</v>
      </c>
      <c r="R369" s="103">
        <f t="shared" si="28"/>
        <v>0</v>
      </c>
      <c r="S369" s="104">
        <f>VLOOKUP(H369,'2-Productie normen'!A:L,10,FALSE)</f>
        <v>0</v>
      </c>
      <c r="T369" s="470"/>
      <c r="V369" s="81">
        <f t="shared" si="29"/>
        <v>2200</v>
      </c>
    </row>
    <row r="370" spans="1:22" ht="13.95" customHeight="1">
      <c r="A370" s="86">
        <f t="shared" si="25"/>
        <v>370</v>
      </c>
      <c r="B370" s="99" t="s">
        <v>796</v>
      </c>
      <c r="C370" s="99" t="s">
        <v>795</v>
      </c>
      <c r="D370" s="440">
        <v>2</v>
      </c>
      <c r="E370" s="441" t="s">
        <v>423</v>
      </c>
      <c r="F370" s="449" t="s">
        <v>558</v>
      </c>
      <c r="G370" s="450" t="s">
        <v>407</v>
      </c>
      <c r="H370" s="443" t="s">
        <v>407</v>
      </c>
      <c r="I370" s="107" t="s">
        <v>95</v>
      </c>
      <c r="J370" s="447">
        <v>64.599999999999994</v>
      </c>
      <c r="K370" s="353">
        <v>1</v>
      </c>
      <c r="L370" s="353">
        <v>1</v>
      </c>
      <c r="M370" s="101">
        <v>200</v>
      </c>
      <c r="N370" s="101"/>
      <c r="O370" s="102" t="e">
        <f t="shared" si="26"/>
        <v>#DIV/0!</v>
      </c>
      <c r="P370" s="102">
        <f t="shared" si="27"/>
        <v>0</v>
      </c>
      <c r="Q370" s="103">
        <f>IF(M370="nio",0,IF(M370&gt;0,VLOOKUP(H370,'2-Productie normen'!A:L,VLOOKUP(M370,'2-Productie normen'!N:O,2,FALSE),FALSE)))</f>
        <v>0</v>
      </c>
      <c r="R370" s="103">
        <f t="shared" si="28"/>
        <v>0</v>
      </c>
      <c r="S370" s="104">
        <f>VLOOKUP(H370,'2-Productie normen'!A:L,10,FALSE)</f>
        <v>0</v>
      </c>
      <c r="T370" s="470"/>
      <c r="V370" s="81">
        <f t="shared" si="29"/>
        <v>12919.999999999998</v>
      </c>
    </row>
    <row r="371" spans="1:22" ht="13.95" customHeight="1">
      <c r="A371" s="86">
        <f t="shared" si="25"/>
        <v>371</v>
      </c>
      <c r="B371" s="99" t="s">
        <v>796</v>
      </c>
      <c r="C371" s="99" t="s">
        <v>795</v>
      </c>
      <c r="D371" s="440">
        <v>2</v>
      </c>
      <c r="E371" s="441" t="s">
        <v>423</v>
      </c>
      <c r="F371" s="449" t="s">
        <v>559</v>
      </c>
      <c r="G371" s="450" t="s">
        <v>407</v>
      </c>
      <c r="H371" s="443" t="s">
        <v>407</v>
      </c>
      <c r="I371" s="107" t="s">
        <v>95</v>
      </c>
      <c r="J371" s="447">
        <v>120</v>
      </c>
      <c r="K371" s="353">
        <v>1</v>
      </c>
      <c r="L371" s="353">
        <v>1</v>
      </c>
      <c r="M371" s="101">
        <v>200</v>
      </c>
      <c r="N371" s="101"/>
      <c r="O371" s="102" t="e">
        <f t="shared" si="26"/>
        <v>#DIV/0!</v>
      </c>
      <c r="P371" s="102">
        <f t="shared" si="27"/>
        <v>0</v>
      </c>
      <c r="Q371" s="103">
        <f>IF(M371="nio",0,IF(M371&gt;0,VLOOKUP(H371,'2-Productie normen'!A:L,VLOOKUP(M371,'2-Productie normen'!N:O,2,FALSE),FALSE)))</f>
        <v>0</v>
      </c>
      <c r="R371" s="103">
        <f t="shared" si="28"/>
        <v>0</v>
      </c>
      <c r="S371" s="104">
        <f>VLOOKUP(H371,'2-Productie normen'!A:L,10,FALSE)</f>
        <v>0</v>
      </c>
      <c r="T371" s="470"/>
      <c r="V371" s="81">
        <f t="shared" si="29"/>
        <v>24000</v>
      </c>
    </row>
    <row r="372" spans="1:22" ht="13.95" customHeight="1">
      <c r="A372" s="86">
        <f t="shared" si="25"/>
        <v>372</v>
      </c>
      <c r="B372" s="99" t="s">
        <v>796</v>
      </c>
      <c r="C372" s="99" t="s">
        <v>795</v>
      </c>
      <c r="D372" s="440">
        <v>2</v>
      </c>
      <c r="E372" s="441" t="s">
        <v>423</v>
      </c>
      <c r="F372" s="449" t="s">
        <v>560</v>
      </c>
      <c r="G372" s="450" t="s">
        <v>407</v>
      </c>
      <c r="H372" s="443" t="s">
        <v>407</v>
      </c>
      <c r="I372" s="107" t="s">
        <v>95</v>
      </c>
      <c r="J372" s="447">
        <v>64.599999999999994</v>
      </c>
      <c r="K372" s="353">
        <v>1</v>
      </c>
      <c r="L372" s="353">
        <v>1</v>
      </c>
      <c r="M372" s="101">
        <v>200</v>
      </c>
      <c r="N372" s="101"/>
      <c r="O372" s="102" t="e">
        <f t="shared" si="26"/>
        <v>#DIV/0!</v>
      </c>
      <c r="P372" s="102">
        <f t="shared" si="27"/>
        <v>0</v>
      </c>
      <c r="Q372" s="103">
        <f>IF(M372="nio",0,IF(M372&gt;0,VLOOKUP(H372,'2-Productie normen'!A:L,VLOOKUP(M372,'2-Productie normen'!N:O,2,FALSE),FALSE)))</f>
        <v>0</v>
      </c>
      <c r="R372" s="103">
        <f t="shared" si="28"/>
        <v>0</v>
      </c>
      <c r="S372" s="104">
        <f>VLOOKUP(H372,'2-Productie normen'!A:L,10,FALSE)</f>
        <v>0</v>
      </c>
      <c r="T372" s="470"/>
      <c r="V372" s="81">
        <f t="shared" si="29"/>
        <v>12919.999999999998</v>
      </c>
    </row>
    <row r="373" spans="1:22" ht="13.95" customHeight="1">
      <c r="A373" s="86">
        <f t="shared" si="25"/>
        <v>373</v>
      </c>
      <c r="B373" s="99" t="s">
        <v>796</v>
      </c>
      <c r="C373" s="99" t="s">
        <v>795</v>
      </c>
      <c r="D373" s="440">
        <v>2</v>
      </c>
      <c r="E373" s="441" t="s">
        <v>423</v>
      </c>
      <c r="F373" s="449" t="s">
        <v>561</v>
      </c>
      <c r="G373" s="450" t="s">
        <v>407</v>
      </c>
      <c r="H373" s="443" t="s">
        <v>407</v>
      </c>
      <c r="I373" s="107" t="s">
        <v>95</v>
      </c>
      <c r="J373" s="447">
        <v>147</v>
      </c>
      <c r="K373" s="353">
        <v>1</v>
      </c>
      <c r="L373" s="353">
        <v>1</v>
      </c>
      <c r="M373" s="101">
        <v>200</v>
      </c>
      <c r="N373" s="101"/>
      <c r="O373" s="102" t="e">
        <f t="shared" si="26"/>
        <v>#DIV/0!</v>
      </c>
      <c r="P373" s="102">
        <f t="shared" si="27"/>
        <v>0</v>
      </c>
      <c r="Q373" s="103">
        <f>IF(M373="nio",0,IF(M373&gt;0,VLOOKUP(H373,'2-Productie normen'!A:L,VLOOKUP(M373,'2-Productie normen'!N:O,2,FALSE),FALSE)))</f>
        <v>0</v>
      </c>
      <c r="R373" s="103">
        <f t="shared" si="28"/>
        <v>0</v>
      </c>
      <c r="S373" s="104">
        <f>VLOOKUP(H373,'2-Productie normen'!A:L,10,FALSE)</f>
        <v>0</v>
      </c>
      <c r="T373" s="470"/>
      <c r="V373" s="81">
        <f t="shared" si="29"/>
        <v>29400</v>
      </c>
    </row>
    <row r="374" spans="1:22" ht="13.95" customHeight="1">
      <c r="A374" s="86">
        <f t="shared" si="25"/>
        <v>374</v>
      </c>
      <c r="B374" s="99" t="s">
        <v>796</v>
      </c>
      <c r="C374" s="99" t="s">
        <v>795</v>
      </c>
      <c r="D374" s="440">
        <v>2</v>
      </c>
      <c r="E374" s="441" t="s">
        <v>423</v>
      </c>
      <c r="F374" s="449" t="s">
        <v>562</v>
      </c>
      <c r="G374" s="450" t="s">
        <v>407</v>
      </c>
      <c r="H374" s="443" t="s">
        <v>407</v>
      </c>
      <c r="I374" s="107" t="s">
        <v>95</v>
      </c>
      <c r="J374" s="447">
        <v>11</v>
      </c>
      <c r="K374" s="353">
        <v>1</v>
      </c>
      <c r="L374" s="353">
        <v>1</v>
      </c>
      <c r="M374" s="101">
        <v>200</v>
      </c>
      <c r="N374" s="101"/>
      <c r="O374" s="102" t="e">
        <f t="shared" si="26"/>
        <v>#DIV/0!</v>
      </c>
      <c r="P374" s="102">
        <f t="shared" si="27"/>
        <v>0</v>
      </c>
      <c r="Q374" s="103">
        <f>IF(M374="nio",0,IF(M374&gt;0,VLOOKUP(H374,'2-Productie normen'!A:L,VLOOKUP(M374,'2-Productie normen'!N:O,2,FALSE),FALSE)))</f>
        <v>0</v>
      </c>
      <c r="R374" s="103">
        <f t="shared" si="28"/>
        <v>0</v>
      </c>
      <c r="S374" s="104">
        <f>VLOOKUP(H374,'2-Productie normen'!A:L,10,FALSE)</f>
        <v>0</v>
      </c>
      <c r="T374" s="470"/>
      <c r="V374" s="81">
        <f t="shared" si="29"/>
        <v>2200</v>
      </c>
    </row>
    <row r="375" spans="1:22" ht="13.95" customHeight="1">
      <c r="A375" s="86">
        <f t="shared" si="25"/>
        <v>375</v>
      </c>
      <c r="B375" s="99" t="s">
        <v>796</v>
      </c>
      <c r="C375" s="99" t="s">
        <v>795</v>
      </c>
      <c r="D375" s="440">
        <v>2</v>
      </c>
      <c r="E375" s="441" t="s">
        <v>423</v>
      </c>
      <c r="F375" s="449" t="s">
        <v>563</v>
      </c>
      <c r="G375" s="450" t="s">
        <v>407</v>
      </c>
      <c r="H375" s="443" t="s">
        <v>407</v>
      </c>
      <c r="I375" s="107" t="s">
        <v>95</v>
      </c>
      <c r="J375" s="447">
        <v>11</v>
      </c>
      <c r="K375" s="353">
        <v>1</v>
      </c>
      <c r="L375" s="353">
        <v>1</v>
      </c>
      <c r="M375" s="101">
        <v>200</v>
      </c>
      <c r="N375" s="101"/>
      <c r="O375" s="102" t="e">
        <f t="shared" si="26"/>
        <v>#DIV/0!</v>
      </c>
      <c r="P375" s="102">
        <f t="shared" si="27"/>
        <v>0</v>
      </c>
      <c r="Q375" s="103">
        <f>IF(M375="nio",0,IF(M375&gt;0,VLOOKUP(H375,'2-Productie normen'!A:L,VLOOKUP(M375,'2-Productie normen'!N:O,2,FALSE),FALSE)))</f>
        <v>0</v>
      </c>
      <c r="R375" s="103">
        <f t="shared" si="28"/>
        <v>0</v>
      </c>
      <c r="S375" s="104">
        <f>VLOOKUP(H375,'2-Productie normen'!A:L,10,FALSE)</f>
        <v>0</v>
      </c>
      <c r="T375" s="470"/>
      <c r="V375" s="81">
        <f t="shared" si="29"/>
        <v>2200</v>
      </c>
    </row>
    <row r="376" spans="1:22" ht="13.95" customHeight="1">
      <c r="A376" s="86">
        <f t="shared" si="25"/>
        <v>376</v>
      </c>
      <c r="B376" s="99" t="s">
        <v>796</v>
      </c>
      <c r="C376" s="99" t="s">
        <v>795</v>
      </c>
      <c r="D376" s="440">
        <v>2</v>
      </c>
      <c r="E376" s="441" t="s">
        <v>423</v>
      </c>
      <c r="F376" s="449" t="s">
        <v>564</v>
      </c>
      <c r="G376" s="450" t="s">
        <v>413</v>
      </c>
      <c r="H376" s="361" t="s">
        <v>16</v>
      </c>
      <c r="I376" s="107" t="s">
        <v>97</v>
      </c>
      <c r="J376" s="447">
        <v>25</v>
      </c>
      <c r="K376" s="353">
        <v>1</v>
      </c>
      <c r="L376" s="353">
        <v>1</v>
      </c>
      <c r="M376" s="101">
        <v>200</v>
      </c>
      <c r="N376" s="101"/>
      <c r="O376" s="102" t="e">
        <f t="shared" si="26"/>
        <v>#DIV/0!</v>
      </c>
      <c r="P376" s="102">
        <f t="shared" si="27"/>
        <v>0</v>
      </c>
      <c r="Q376" s="103">
        <f>IF(M376="nio",0,IF(M376&gt;0,VLOOKUP(H376,'2-Productie normen'!A:L,VLOOKUP(M376,'2-Productie normen'!N:O,2,FALSE),FALSE)))</f>
        <v>0</v>
      </c>
      <c r="R376" s="103">
        <f t="shared" si="28"/>
        <v>0</v>
      </c>
      <c r="S376" s="104">
        <f>VLOOKUP(H376,'2-Productie normen'!A:L,10,FALSE)</f>
        <v>0</v>
      </c>
      <c r="T376" s="470"/>
      <c r="V376" s="81">
        <f t="shared" si="29"/>
        <v>5000</v>
      </c>
    </row>
    <row r="377" spans="1:22" ht="13.95" customHeight="1">
      <c r="A377" s="86">
        <f t="shared" si="25"/>
        <v>377</v>
      </c>
      <c r="B377" s="99" t="s">
        <v>796</v>
      </c>
      <c r="C377" s="99" t="s">
        <v>795</v>
      </c>
      <c r="D377" s="440">
        <v>2</v>
      </c>
      <c r="E377" s="441" t="s">
        <v>423</v>
      </c>
      <c r="F377" s="449" t="s">
        <v>565</v>
      </c>
      <c r="G377" s="450" t="s">
        <v>413</v>
      </c>
      <c r="H377" s="361" t="s">
        <v>16</v>
      </c>
      <c r="I377" s="107" t="s">
        <v>97</v>
      </c>
      <c r="J377" s="447">
        <v>25</v>
      </c>
      <c r="K377" s="353">
        <v>1</v>
      </c>
      <c r="L377" s="353">
        <v>1</v>
      </c>
      <c r="M377" s="101">
        <v>200</v>
      </c>
      <c r="N377" s="101"/>
      <c r="O377" s="102" t="e">
        <f t="shared" si="26"/>
        <v>#DIV/0!</v>
      </c>
      <c r="P377" s="102">
        <f t="shared" si="27"/>
        <v>0</v>
      </c>
      <c r="Q377" s="103">
        <f>IF(M377="nio",0,IF(M377&gt;0,VLOOKUP(H377,'2-Productie normen'!A:L,VLOOKUP(M377,'2-Productie normen'!N:O,2,FALSE),FALSE)))</f>
        <v>0</v>
      </c>
      <c r="R377" s="103">
        <f t="shared" si="28"/>
        <v>0</v>
      </c>
      <c r="S377" s="104">
        <f>VLOOKUP(H377,'2-Productie normen'!A:L,10,FALSE)</f>
        <v>0</v>
      </c>
      <c r="T377" s="470"/>
      <c r="V377" s="81">
        <f t="shared" si="29"/>
        <v>5000</v>
      </c>
    </row>
    <row r="378" spans="1:22" ht="13.95" customHeight="1">
      <c r="A378" s="86">
        <f t="shared" si="25"/>
        <v>378</v>
      </c>
      <c r="B378" s="99" t="s">
        <v>796</v>
      </c>
      <c r="C378" s="99" t="s">
        <v>795</v>
      </c>
      <c r="D378" s="440">
        <v>2</v>
      </c>
      <c r="E378" s="441" t="s">
        <v>423</v>
      </c>
      <c r="F378" s="449" t="s">
        <v>566</v>
      </c>
      <c r="G378" s="443" t="s">
        <v>410</v>
      </c>
      <c r="H378" s="469" t="s">
        <v>730</v>
      </c>
      <c r="I378" s="100" t="s">
        <v>696</v>
      </c>
      <c r="J378" s="447">
        <v>5</v>
      </c>
      <c r="K378" s="353">
        <v>1</v>
      </c>
      <c r="L378" s="353">
        <v>1</v>
      </c>
      <c r="M378" s="101" t="s">
        <v>106</v>
      </c>
      <c r="N378" s="101"/>
      <c r="O378" s="102">
        <f t="shared" si="26"/>
        <v>0</v>
      </c>
      <c r="P378" s="102">
        <f t="shared" si="27"/>
        <v>0</v>
      </c>
      <c r="Q378" s="103">
        <f>IF(M378="nio",0,IF(M378&gt;0,VLOOKUP(H378,'2-Productie normen'!A:L,VLOOKUP(M378,'2-Productie normen'!N:O,2,FALSE),FALSE)))</f>
        <v>0</v>
      </c>
      <c r="R378" s="103">
        <f t="shared" si="28"/>
        <v>0</v>
      </c>
      <c r="S378" s="104">
        <f>VLOOKUP(H378,'2-Productie normen'!A:L,10,FALSE)</f>
        <v>0</v>
      </c>
      <c r="T378" s="470"/>
      <c r="V378" s="81">
        <f t="shared" si="29"/>
        <v>0</v>
      </c>
    </row>
    <row r="379" spans="1:22" ht="13.95" customHeight="1">
      <c r="A379" s="86">
        <f t="shared" si="25"/>
        <v>379</v>
      </c>
      <c r="B379" s="99" t="s">
        <v>796</v>
      </c>
      <c r="C379" s="99" t="s">
        <v>795</v>
      </c>
      <c r="D379" s="440">
        <v>2</v>
      </c>
      <c r="E379" s="441" t="s">
        <v>423</v>
      </c>
      <c r="F379" s="449" t="s">
        <v>567</v>
      </c>
      <c r="G379" s="450" t="s">
        <v>568</v>
      </c>
      <c r="H379" s="78" t="s">
        <v>718</v>
      </c>
      <c r="I379" s="107" t="s">
        <v>95</v>
      </c>
      <c r="J379" s="447">
        <v>5.16</v>
      </c>
      <c r="K379" s="353">
        <v>1</v>
      </c>
      <c r="L379" s="353">
        <v>1</v>
      </c>
      <c r="M379" s="101">
        <v>200</v>
      </c>
      <c r="N379" s="101"/>
      <c r="O379" s="102" t="e">
        <f t="shared" si="26"/>
        <v>#DIV/0!</v>
      </c>
      <c r="P379" s="102">
        <f t="shared" si="27"/>
        <v>0</v>
      </c>
      <c r="Q379" s="103">
        <f>IF(M379="nio",0,IF(M379&gt;0,VLOOKUP(H379,'2-Productie normen'!A:L,VLOOKUP(M379,'2-Productie normen'!N:O,2,FALSE),FALSE)))</f>
        <v>0</v>
      </c>
      <c r="R379" s="103">
        <f t="shared" si="28"/>
        <v>0</v>
      </c>
      <c r="S379" s="104">
        <f>VLOOKUP(H379,'2-Productie normen'!A:L,10,FALSE)</f>
        <v>0</v>
      </c>
      <c r="T379" s="470"/>
      <c r="V379" s="81">
        <f t="shared" si="29"/>
        <v>1032</v>
      </c>
    </row>
    <row r="380" spans="1:22" ht="13.95" customHeight="1">
      <c r="A380" s="86">
        <f t="shared" si="25"/>
        <v>380</v>
      </c>
      <c r="B380" s="99" t="s">
        <v>796</v>
      </c>
      <c r="C380" s="99" t="s">
        <v>795</v>
      </c>
      <c r="D380" s="440">
        <v>2</v>
      </c>
      <c r="E380" s="441" t="s">
        <v>423</v>
      </c>
      <c r="F380" s="449" t="s">
        <v>569</v>
      </c>
      <c r="G380" s="443" t="s">
        <v>410</v>
      </c>
      <c r="H380" s="469" t="s">
        <v>730</v>
      </c>
      <c r="I380" s="100" t="s">
        <v>696</v>
      </c>
      <c r="J380" s="447">
        <v>3.32</v>
      </c>
      <c r="K380" s="353">
        <v>1</v>
      </c>
      <c r="L380" s="353">
        <v>1</v>
      </c>
      <c r="M380" s="101" t="s">
        <v>106</v>
      </c>
      <c r="N380" s="101"/>
      <c r="O380" s="102">
        <f t="shared" si="26"/>
        <v>0</v>
      </c>
      <c r="P380" s="102">
        <f t="shared" si="27"/>
        <v>0</v>
      </c>
      <c r="Q380" s="103">
        <f>IF(M380="nio",0,IF(M380&gt;0,VLOOKUP(H380,'2-Productie normen'!A:L,VLOOKUP(M380,'2-Productie normen'!N:O,2,FALSE),FALSE)))</f>
        <v>0</v>
      </c>
      <c r="R380" s="103">
        <f t="shared" si="28"/>
        <v>0</v>
      </c>
      <c r="S380" s="104">
        <f>VLOOKUP(H380,'2-Productie normen'!A:L,10,FALSE)</f>
        <v>0</v>
      </c>
      <c r="T380" s="470"/>
      <c r="V380" s="81">
        <f t="shared" si="29"/>
        <v>0</v>
      </c>
    </row>
    <row r="381" spans="1:22" ht="13.95" customHeight="1">
      <c r="A381" s="86">
        <f t="shared" si="25"/>
        <v>381</v>
      </c>
      <c r="B381" s="99" t="s">
        <v>796</v>
      </c>
      <c r="C381" s="99" t="s">
        <v>795</v>
      </c>
      <c r="D381" s="440">
        <v>2</v>
      </c>
      <c r="E381" s="441" t="s">
        <v>423</v>
      </c>
      <c r="F381" s="449" t="s">
        <v>570</v>
      </c>
      <c r="G381" s="443" t="s">
        <v>410</v>
      </c>
      <c r="H381" s="469" t="s">
        <v>730</v>
      </c>
      <c r="I381" s="100" t="s">
        <v>696</v>
      </c>
      <c r="J381" s="447">
        <v>11</v>
      </c>
      <c r="K381" s="353">
        <v>1</v>
      </c>
      <c r="L381" s="353">
        <v>1</v>
      </c>
      <c r="M381" s="101" t="s">
        <v>106</v>
      </c>
      <c r="N381" s="101"/>
      <c r="O381" s="102">
        <f t="shared" si="26"/>
        <v>0</v>
      </c>
      <c r="P381" s="102">
        <f t="shared" si="27"/>
        <v>0</v>
      </c>
      <c r="Q381" s="103">
        <f>IF(M381="nio",0,IF(M381&gt;0,VLOOKUP(H381,'2-Productie normen'!A:L,VLOOKUP(M381,'2-Productie normen'!N:O,2,FALSE),FALSE)))</f>
        <v>0</v>
      </c>
      <c r="R381" s="103">
        <f t="shared" si="28"/>
        <v>0</v>
      </c>
      <c r="S381" s="104">
        <f>VLOOKUP(H381,'2-Productie normen'!A:L,10,FALSE)</f>
        <v>0</v>
      </c>
      <c r="T381" s="470"/>
      <c r="V381" s="81">
        <f t="shared" si="29"/>
        <v>0</v>
      </c>
    </row>
    <row r="382" spans="1:22" ht="13.95" customHeight="1">
      <c r="A382" s="86">
        <f t="shared" si="25"/>
        <v>382</v>
      </c>
      <c r="B382" s="99" t="s">
        <v>796</v>
      </c>
      <c r="C382" s="99" t="s">
        <v>795</v>
      </c>
      <c r="D382" s="440">
        <v>2</v>
      </c>
      <c r="E382" s="441" t="s">
        <v>423</v>
      </c>
      <c r="F382" s="449" t="s">
        <v>571</v>
      </c>
      <c r="G382" s="450" t="s">
        <v>409</v>
      </c>
      <c r="H382" s="107" t="s">
        <v>719</v>
      </c>
      <c r="I382" s="107" t="s">
        <v>95</v>
      </c>
      <c r="J382" s="447">
        <v>51</v>
      </c>
      <c r="K382" s="353">
        <v>1</v>
      </c>
      <c r="L382" s="353">
        <v>1</v>
      </c>
      <c r="M382" s="101">
        <v>120</v>
      </c>
      <c r="N382" s="101"/>
      <c r="O382" s="102" t="e">
        <f t="shared" si="26"/>
        <v>#DIV/0!</v>
      </c>
      <c r="P382" s="102">
        <f t="shared" si="27"/>
        <v>0</v>
      </c>
      <c r="Q382" s="103">
        <f>IF(M382="nio",0,IF(M382&gt;0,VLOOKUP(H382,'2-Productie normen'!A:L,VLOOKUP(M382,'2-Productie normen'!N:O,2,FALSE),FALSE)))</f>
        <v>0</v>
      </c>
      <c r="R382" s="103">
        <f t="shared" si="28"/>
        <v>0</v>
      </c>
      <c r="S382" s="104">
        <f>VLOOKUP(H382,'2-Productie normen'!A:L,10,FALSE)</f>
        <v>0</v>
      </c>
      <c r="T382" s="470"/>
      <c r="V382" s="81">
        <f t="shared" si="29"/>
        <v>6120</v>
      </c>
    </row>
    <row r="383" spans="1:22" ht="13.95" customHeight="1">
      <c r="A383" s="86">
        <f t="shared" si="25"/>
        <v>383</v>
      </c>
      <c r="B383" s="99" t="s">
        <v>796</v>
      </c>
      <c r="C383" s="99" t="s">
        <v>795</v>
      </c>
      <c r="D383" s="440">
        <v>2</v>
      </c>
      <c r="E383" s="441" t="s">
        <v>423</v>
      </c>
      <c r="F383" s="449" t="s">
        <v>572</v>
      </c>
      <c r="G383" s="450" t="s">
        <v>409</v>
      </c>
      <c r="H383" s="107" t="s">
        <v>719</v>
      </c>
      <c r="I383" s="107" t="s">
        <v>95</v>
      </c>
      <c r="J383" s="447">
        <v>51</v>
      </c>
      <c r="K383" s="353">
        <v>1</v>
      </c>
      <c r="L383" s="353">
        <v>1</v>
      </c>
      <c r="M383" s="101">
        <v>120</v>
      </c>
      <c r="N383" s="101"/>
      <c r="O383" s="102" t="e">
        <f t="shared" si="26"/>
        <v>#DIV/0!</v>
      </c>
      <c r="P383" s="102">
        <f t="shared" si="27"/>
        <v>0</v>
      </c>
      <c r="Q383" s="103">
        <f>IF(M383="nio",0,IF(M383&gt;0,VLOOKUP(H383,'2-Productie normen'!A:L,VLOOKUP(M383,'2-Productie normen'!N:O,2,FALSE),FALSE)))</f>
        <v>0</v>
      </c>
      <c r="R383" s="103">
        <f t="shared" si="28"/>
        <v>0</v>
      </c>
      <c r="S383" s="104">
        <f>VLOOKUP(H383,'2-Productie normen'!A:L,10,FALSE)</f>
        <v>0</v>
      </c>
      <c r="T383" s="470"/>
      <c r="V383" s="81">
        <f t="shared" si="29"/>
        <v>6120</v>
      </c>
    </row>
    <row r="384" spans="1:22" ht="13.95" customHeight="1">
      <c r="A384" s="86">
        <f t="shared" si="25"/>
        <v>384</v>
      </c>
      <c r="B384" s="99" t="s">
        <v>796</v>
      </c>
      <c r="C384" s="99" t="s">
        <v>795</v>
      </c>
      <c r="D384" s="440">
        <v>2</v>
      </c>
      <c r="E384" s="441" t="s">
        <v>423</v>
      </c>
      <c r="F384" s="449" t="s">
        <v>573</v>
      </c>
      <c r="G384" s="450" t="s">
        <v>409</v>
      </c>
      <c r="H384" s="107" t="s">
        <v>719</v>
      </c>
      <c r="I384" s="107" t="s">
        <v>95</v>
      </c>
      <c r="J384" s="447">
        <v>66</v>
      </c>
      <c r="K384" s="353">
        <v>1</v>
      </c>
      <c r="L384" s="353">
        <v>1</v>
      </c>
      <c r="M384" s="101">
        <v>120</v>
      </c>
      <c r="N384" s="101"/>
      <c r="O384" s="102" t="e">
        <f t="shared" si="26"/>
        <v>#DIV/0!</v>
      </c>
      <c r="P384" s="102">
        <f t="shared" si="27"/>
        <v>0</v>
      </c>
      <c r="Q384" s="103">
        <f>IF(M384="nio",0,IF(M384&gt;0,VLOOKUP(H384,'2-Productie normen'!A:L,VLOOKUP(M384,'2-Productie normen'!N:O,2,FALSE),FALSE)))</f>
        <v>0</v>
      </c>
      <c r="R384" s="103">
        <f t="shared" si="28"/>
        <v>0</v>
      </c>
      <c r="S384" s="104">
        <f>VLOOKUP(H384,'2-Productie normen'!A:L,10,FALSE)</f>
        <v>0</v>
      </c>
      <c r="T384" s="470"/>
      <c r="V384" s="81">
        <f t="shared" si="29"/>
        <v>7920</v>
      </c>
    </row>
    <row r="385" spans="1:22" ht="13.95" customHeight="1">
      <c r="A385" s="86">
        <f t="shared" si="25"/>
        <v>385</v>
      </c>
      <c r="B385" s="99" t="s">
        <v>796</v>
      </c>
      <c r="C385" s="99" t="s">
        <v>795</v>
      </c>
      <c r="D385" s="440">
        <v>2</v>
      </c>
      <c r="E385" s="441" t="s">
        <v>423</v>
      </c>
      <c r="F385" s="449" t="s">
        <v>574</v>
      </c>
      <c r="G385" s="450" t="s">
        <v>409</v>
      </c>
      <c r="H385" s="107" t="s">
        <v>719</v>
      </c>
      <c r="I385" s="107" t="s">
        <v>95</v>
      </c>
      <c r="J385" s="447">
        <v>66</v>
      </c>
      <c r="K385" s="353">
        <v>1</v>
      </c>
      <c r="L385" s="353">
        <v>1</v>
      </c>
      <c r="M385" s="101">
        <v>120</v>
      </c>
      <c r="N385" s="101"/>
      <c r="O385" s="102" t="e">
        <f t="shared" si="26"/>
        <v>#DIV/0!</v>
      </c>
      <c r="P385" s="102">
        <f t="shared" si="27"/>
        <v>0</v>
      </c>
      <c r="Q385" s="103">
        <f>IF(M385="nio",0,IF(M385&gt;0,VLOOKUP(H385,'2-Productie normen'!A:L,VLOOKUP(M385,'2-Productie normen'!N:O,2,FALSE),FALSE)))</f>
        <v>0</v>
      </c>
      <c r="R385" s="103">
        <f t="shared" si="28"/>
        <v>0</v>
      </c>
      <c r="S385" s="104">
        <f>VLOOKUP(H385,'2-Productie normen'!A:L,10,FALSE)</f>
        <v>0</v>
      </c>
      <c r="T385" s="470"/>
      <c r="V385" s="81">
        <f t="shared" si="29"/>
        <v>7920</v>
      </c>
    </row>
    <row r="386" spans="1:22" ht="13.95" customHeight="1">
      <c r="A386" s="86">
        <f t="shared" si="25"/>
        <v>386</v>
      </c>
      <c r="B386" s="99" t="s">
        <v>796</v>
      </c>
      <c r="C386" s="99" t="s">
        <v>795</v>
      </c>
      <c r="D386" s="440">
        <v>2</v>
      </c>
      <c r="E386" s="441" t="s">
        <v>423</v>
      </c>
      <c r="F386" s="449" t="s">
        <v>575</v>
      </c>
      <c r="G386" s="450" t="s">
        <v>409</v>
      </c>
      <c r="H386" s="107" t="s">
        <v>719</v>
      </c>
      <c r="I386" s="107" t="s">
        <v>95</v>
      </c>
      <c r="J386" s="447">
        <v>48</v>
      </c>
      <c r="K386" s="353">
        <v>1</v>
      </c>
      <c r="L386" s="353">
        <v>1</v>
      </c>
      <c r="M386" s="101">
        <v>120</v>
      </c>
      <c r="N386" s="101"/>
      <c r="O386" s="102" t="e">
        <f t="shared" si="26"/>
        <v>#DIV/0!</v>
      </c>
      <c r="P386" s="102">
        <f t="shared" si="27"/>
        <v>0</v>
      </c>
      <c r="Q386" s="103">
        <f>IF(M386="nio",0,IF(M386&gt;0,VLOOKUP(H386,'2-Productie normen'!A:L,VLOOKUP(M386,'2-Productie normen'!N:O,2,FALSE),FALSE)))</f>
        <v>0</v>
      </c>
      <c r="R386" s="103">
        <f t="shared" si="28"/>
        <v>0</v>
      </c>
      <c r="S386" s="104">
        <f>VLOOKUP(H386,'2-Productie normen'!A:L,10,FALSE)</f>
        <v>0</v>
      </c>
      <c r="T386" s="470"/>
      <c r="V386" s="81">
        <f t="shared" si="29"/>
        <v>5760</v>
      </c>
    </row>
    <row r="387" spans="1:22" ht="13.95" customHeight="1">
      <c r="A387" s="86">
        <f t="shared" si="25"/>
        <v>387</v>
      </c>
      <c r="B387" s="99" t="s">
        <v>796</v>
      </c>
      <c r="C387" s="99" t="s">
        <v>795</v>
      </c>
      <c r="D387" s="440">
        <v>2</v>
      </c>
      <c r="E387" s="441" t="s">
        <v>423</v>
      </c>
      <c r="F387" s="449" t="s">
        <v>576</v>
      </c>
      <c r="G387" s="450" t="s">
        <v>409</v>
      </c>
      <c r="H387" s="107" t="s">
        <v>719</v>
      </c>
      <c r="I387" s="107" t="s">
        <v>95</v>
      </c>
      <c r="J387" s="447">
        <v>48</v>
      </c>
      <c r="K387" s="353">
        <v>1</v>
      </c>
      <c r="L387" s="353">
        <v>1</v>
      </c>
      <c r="M387" s="101">
        <v>120</v>
      </c>
      <c r="N387" s="101"/>
      <c r="O387" s="102" t="e">
        <f t="shared" si="26"/>
        <v>#DIV/0!</v>
      </c>
      <c r="P387" s="102">
        <f t="shared" si="27"/>
        <v>0</v>
      </c>
      <c r="Q387" s="103">
        <f>IF(M387="nio",0,IF(M387&gt;0,VLOOKUP(H387,'2-Productie normen'!A:L,VLOOKUP(M387,'2-Productie normen'!N:O,2,FALSE),FALSE)))</f>
        <v>0</v>
      </c>
      <c r="R387" s="103">
        <f t="shared" si="28"/>
        <v>0</v>
      </c>
      <c r="S387" s="104">
        <f>VLOOKUP(H387,'2-Productie normen'!A:L,10,FALSE)</f>
        <v>0</v>
      </c>
      <c r="T387" s="470"/>
      <c r="V387" s="81">
        <f t="shared" si="29"/>
        <v>5760</v>
      </c>
    </row>
    <row r="388" spans="1:22" ht="13.95" customHeight="1">
      <c r="A388" s="86">
        <f t="shared" si="25"/>
        <v>388</v>
      </c>
      <c r="B388" s="99" t="s">
        <v>796</v>
      </c>
      <c r="C388" s="99" t="s">
        <v>795</v>
      </c>
      <c r="D388" s="440">
        <v>2</v>
      </c>
      <c r="E388" s="441" t="s">
        <v>423</v>
      </c>
      <c r="F388" s="449" t="s">
        <v>577</v>
      </c>
      <c r="G388" s="443" t="s">
        <v>410</v>
      </c>
      <c r="H388" s="469" t="s">
        <v>730</v>
      </c>
      <c r="I388" s="100" t="s">
        <v>696</v>
      </c>
      <c r="J388" s="447">
        <v>13.3</v>
      </c>
      <c r="K388" s="353">
        <v>1</v>
      </c>
      <c r="L388" s="353">
        <v>1</v>
      </c>
      <c r="M388" s="101" t="s">
        <v>106</v>
      </c>
      <c r="N388" s="101"/>
      <c r="O388" s="102">
        <f t="shared" si="26"/>
        <v>0</v>
      </c>
      <c r="P388" s="102">
        <f t="shared" si="27"/>
        <v>0</v>
      </c>
      <c r="Q388" s="103">
        <f>IF(M388="nio",0,IF(M388&gt;0,VLOOKUP(H388,'2-Productie normen'!A:L,VLOOKUP(M388,'2-Productie normen'!N:O,2,FALSE),FALSE)))</f>
        <v>0</v>
      </c>
      <c r="R388" s="103">
        <f t="shared" si="28"/>
        <v>0</v>
      </c>
      <c r="S388" s="104">
        <f>VLOOKUP(H388,'2-Productie normen'!A:L,10,FALSE)</f>
        <v>0</v>
      </c>
      <c r="T388" s="470"/>
      <c r="V388" s="81">
        <f t="shared" si="29"/>
        <v>0</v>
      </c>
    </row>
    <row r="389" spans="1:22" ht="13.95" customHeight="1">
      <c r="A389" s="86">
        <f t="shared" si="25"/>
        <v>389</v>
      </c>
      <c r="B389" s="99" t="s">
        <v>796</v>
      </c>
      <c r="C389" s="99" t="s">
        <v>795</v>
      </c>
      <c r="D389" s="440">
        <v>2</v>
      </c>
      <c r="E389" s="441" t="s">
        <v>423</v>
      </c>
      <c r="F389" s="449" t="s">
        <v>578</v>
      </c>
      <c r="G389" s="450" t="s">
        <v>413</v>
      </c>
      <c r="H389" s="361" t="s">
        <v>16</v>
      </c>
      <c r="I389" s="107" t="s">
        <v>97</v>
      </c>
      <c r="J389" s="447">
        <v>1.83</v>
      </c>
      <c r="K389" s="353">
        <v>1</v>
      </c>
      <c r="L389" s="353">
        <v>1</v>
      </c>
      <c r="M389" s="101">
        <v>200</v>
      </c>
      <c r="N389" s="101"/>
      <c r="O389" s="102" t="e">
        <f t="shared" si="26"/>
        <v>#DIV/0!</v>
      </c>
      <c r="P389" s="102">
        <f t="shared" si="27"/>
        <v>0</v>
      </c>
      <c r="Q389" s="103">
        <f>IF(M389="nio",0,IF(M389&gt;0,VLOOKUP(H389,'2-Productie normen'!A:L,VLOOKUP(M389,'2-Productie normen'!N:O,2,FALSE),FALSE)))</f>
        <v>0</v>
      </c>
      <c r="R389" s="103">
        <f t="shared" si="28"/>
        <v>0</v>
      </c>
      <c r="S389" s="104">
        <f>VLOOKUP(H389,'2-Productie normen'!A:L,10,FALSE)</f>
        <v>0</v>
      </c>
      <c r="T389" s="470"/>
      <c r="V389" s="81">
        <f t="shared" si="29"/>
        <v>366</v>
      </c>
    </row>
    <row r="390" spans="1:22" ht="13.95" customHeight="1">
      <c r="A390" s="86">
        <f t="shared" si="25"/>
        <v>390</v>
      </c>
      <c r="B390" s="99" t="s">
        <v>796</v>
      </c>
      <c r="C390" s="99" t="s">
        <v>795</v>
      </c>
      <c r="D390" s="440">
        <v>2</v>
      </c>
      <c r="E390" s="441" t="s">
        <v>423</v>
      </c>
      <c r="F390" s="449" t="s">
        <v>579</v>
      </c>
      <c r="G390" s="450" t="s">
        <v>413</v>
      </c>
      <c r="H390" s="361" t="s">
        <v>16</v>
      </c>
      <c r="I390" s="107" t="s">
        <v>97</v>
      </c>
      <c r="J390" s="447">
        <v>3.8</v>
      </c>
      <c r="K390" s="353">
        <v>1</v>
      </c>
      <c r="L390" s="353">
        <v>1</v>
      </c>
      <c r="M390" s="101">
        <v>200</v>
      </c>
      <c r="N390" s="101"/>
      <c r="O390" s="102" t="e">
        <f t="shared" si="26"/>
        <v>#DIV/0!</v>
      </c>
      <c r="P390" s="102">
        <f t="shared" si="27"/>
        <v>0</v>
      </c>
      <c r="Q390" s="103">
        <f>IF(M390="nio",0,IF(M390&gt;0,VLOOKUP(H390,'2-Productie normen'!A:L,VLOOKUP(M390,'2-Productie normen'!N:O,2,FALSE),FALSE)))</f>
        <v>0</v>
      </c>
      <c r="R390" s="103">
        <f t="shared" si="28"/>
        <v>0</v>
      </c>
      <c r="S390" s="104">
        <f>VLOOKUP(H390,'2-Productie normen'!A:L,10,FALSE)</f>
        <v>0</v>
      </c>
      <c r="T390" s="470"/>
      <c r="V390" s="81">
        <f t="shared" si="29"/>
        <v>760</v>
      </c>
    </row>
    <row r="391" spans="1:22" ht="13.95" customHeight="1">
      <c r="A391" s="86">
        <f t="shared" si="25"/>
        <v>391</v>
      </c>
      <c r="B391" s="99" t="s">
        <v>796</v>
      </c>
      <c r="C391" s="99" t="s">
        <v>795</v>
      </c>
      <c r="D391" s="440">
        <v>2</v>
      </c>
      <c r="E391" s="441" t="s">
        <v>423</v>
      </c>
      <c r="F391" s="449" t="s">
        <v>580</v>
      </c>
      <c r="G391" s="443" t="s">
        <v>410</v>
      </c>
      <c r="H391" s="469" t="s">
        <v>730</v>
      </c>
      <c r="I391" s="100" t="s">
        <v>696</v>
      </c>
      <c r="J391" s="447">
        <v>7.33</v>
      </c>
      <c r="K391" s="353">
        <v>1</v>
      </c>
      <c r="L391" s="353">
        <v>1</v>
      </c>
      <c r="M391" s="101" t="s">
        <v>106</v>
      </c>
      <c r="N391" s="101"/>
      <c r="O391" s="102">
        <f t="shared" si="26"/>
        <v>0</v>
      </c>
      <c r="P391" s="102">
        <f t="shared" si="27"/>
        <v>0</v>
      </c>
      <c r="Q391" s="103">
        <f>IF(M391="nio",0,IF(M391&gt;0,VLOOKUP(H391,'2-Productie normen'!A:L,VLOOKUP(M391,'2-Productie normen'!N:O,2,FALSE),FALSE)))</f>
        <v>0</v>
      </c>
      <c r="R391" s="103">
        <f t="shared" si="28"/>
        <v>0</v>
      </c>
      <c r="S391" s="104">
        <f>VLOOKUP(H391,'2-Productie normen'!A:L,10,FALSE)</f>
        <v>0</v>
      </c>
      <c r="T391" s="470"/>
      <c r="V391" s="81">
        <f t="shared" si="29"/>
        <v>0</v>
      </c>
    </row>
    <row r="392" spans="1:22" ht="13.95" customHeight="1">
      <c r="A392" s="86">
        <f t="shared" si="25"/>
        <v>392</v>
      </c>
      <c r="B392" s="99" t="s">
        <v>796</v>
      </c>
      <c r="C392" s="99" t="s">
        <v>795</v>
      </c>
      <c r="D392" s="440">
        <v>2</v>
      </c>
      <c r="E392" s="441" t="s">
        <v>423</v>
      </c>
      <c r="F392" s="449" t="s">
        <v>581</v>
      </c>
      <c r="G392" s="450" t="s">
        <v>407</v>
      </c>
      <c r="H392" s="443" t="s">
        <v>407</v>
      </c>
      <c r="I392" s="107" t="s">
        <v>95</v>
      </c>
      <c r="J392" s="447">
        <v>40.22</v>
      </c>
      <c r="K392" s="353">
        <v>1</v>
      </c>
      <c r="L392" s="353">
        <v>1</v>
      </c>
      <c r="M392" s="101">
        <v>200</v>
      </c>
      <c r="N392" s="101"/>
      <c r="O392" s="102" t="e">
        <f t="shared" si="26"/>
        <v>#DIV/0!</v>
      </c>
      <c r="P392" s="102">
        <f t="shared" si="27"/>
        <v>0</v>
      </c>
      <c r="Q392" s="103">
        <f>IF(M392="nio",0,IF(M392&gt;0,VLOOKUP(H392,'2-Productie normen'!A:L,VLOOKUP(M392,'2-Productie normen'!N:O,2,FALSE),FALSE)))</f>
        <v>0</v>
      </c>
      <c r="R392" s="103">
        <f t="shared" si="28"/>
        <v>0</v>
      </c>
      <c r="S392" s="104">
        <f>VLOOKUP(H392,'2-Productie normen'!A:L,10,FALSE)</f>
        <v>0</v>
      </c>
      <c r="T392" s="470"/>
      <c r="V392" s="81">
        <f t="shared" si="29"/>
        <v>8044</v>
      </c>
    </row>
    <row r="393" spans="1:22" ht="13.95" customHeight="1">
      <c r="A393" s="86">
        <f t="shared" si="25"/>
        <v>393</v>
      </c>
      <c r="B393" s="99" t="s">
        <v>796</v>
      </c>
      <c r="C393" s="99" t="s">
        <v>795</v>
      </c>
      <c r="D393" s="440">
        <v>2</v>
      </c>
      <c r="E393" s="441" t="s">
        <v>423</v>
      </c>
      <c r="F393" s="449" t="s">
        <v>582</v>
      </c>
      <c r="G393" s="450" t="s">
        <v>408</v>
      </c>
      <c r="H393" s="99" t="s">
        <v>179</v>
      </c>
      <c r="I393" s="107" t="s">
        <v>95</v>
      </c>
      <c r="J393" s="447">
        <v>13</v>
      </c>
      <c r="K393" s="353">
        <v>1</v>
      </c>
      <c r="L393" s="353">
        <v>1</v>
      </c>
      <c r="M393" s="101">
        <v>40</v>
      </c>
      <c r="N393" s="101"/>
      <c r="O393" s="102" t="e">
        <f t="shared" si="26"/>
        <v>#DIV/0!</v>
      </c>
      <c r="P393" s="102">
        <f t="shared" si="27"/>
        <v>0</v>
      </c>
      <c r="Q393" s="103">
        <f>IF(M393="nio",0,IF(M393&gt;0,VLOOKUP(H393,'2-Productie normen'!A:L,VLOOKUP(M393,'2-Productie normen'!N:O,2,FALSE),FALSE)))</f>
        <v>0</v>
      </c>
      <c r="R393" s="103">
        <f t="shared" si="28"/>
        <v>0</v>
      </c>
      <c r="S393" s="104">
        <f>VLOOKUP(H393,'2-Productie normen'!A:L,10,FALSE)</f>
        <v>0</v>
      </c>
      <c r="T393" s="470"/>
      <c r="V393" s="81">
        <f t="shared" si="29"/>
        <v>520</v>
      </c>
    </row>
    <row r="394" spans="1:22" ht="13.95" customHeight="1">
      <c r="A394" s="86">
        <f t="shared" ref="A394:A457" si="30">A393+1</f>
        <v>394</v>
      </c>
      <c r="B394" s="99" t="s">
        <v>796</v>
      </c>
      <c r="C394" s="99" t="s">
        <v>795</v>
      </c>
      <c r="D394" s="440">
        <v>2</v>
      </c>
      <c r="E394" s="441" t="s">
        <v>423</v>
      </c>
      <c r="F394" s="449" t="s">
        <v>583</v>
      </c>
      <c r="G394" s="450" t="s">
        <v>408</v>
      </c>
      <c r="H394" s="99" t="s">
        <v>179</v>
      </c>
      <c r="I394" s="107" t="s">
        <v>95</v>
      </c>
      <c r="J394" s="447">
        <v>47</v>
      </c>
      <c r="K394" s="353">
        <v>1</v>
      </c>
      <c r="L394" s="353">
        <v>1</v>
      </c>
      <c r="M394" s="101">
        <v>40</v>
      </c>
      <c r="N394" s="101"/>
      <c r="O394" s="102" t="e">
        <f t="shared" ref="O394:O457" si="31">IF(M394="nio",0,IF(M394&gt;0,M394*J394/Q394,0))*K394</f>
        <v>#DIV/0!</v>
      </c>
      <c r="P394" s="102">
        <f t="shared" ref="P394:P457" si="32">IF(N394&gt;0,N394*J394/R394,0)*L394</f>
        <v>0</v>
      </c>
      <c r="Q394" s="103">
        <f>IF(M394="nio",0,IF(M394&gt;0,VLOOKUP(H394,'2-Productie normen'!A:L,VLOOKUP(M394,'2-Productie normen'!N:O,2,FALSE),FALSE)))</f>
        <v>0</v>
      </c>
      <c r="R394" s="103">
        <f t="shared" ref="R394:R457" si="33">IF(N394&gt;0,Q394*$R$8,0)</f>
        <v>0</v>
      </c>
      <c r="S394" s="104">
        <f>VLOOKUP(H394,'2-Productie normen'!A:L,10,FALSE)</f>
        <v>0</v>
      </c>
      <c r="T394" s="470"/>
      <c r="V394" s="81">
        <f t="shared" ref="V394:V457" si="34">SUM(M394:N394)*J394</f>
        <v>1880</v>
      </c>
    </row>
    <row r="395" spans="1:22" ht="13.95" customHeight="1">
      <c r="A395" s="86">
        <f t="shared" si="30"/>
        <v>395</v>
      </c>
      <c r="B395" s="99" t="s">
        <v>796</v>
      </c>
      <c r="C395" s="99" t="s">
        <v>795</v>
      </c>
      <c r="D395" s="440">
        <v>2</v>
      </c>
      <c r="E395" s="441" t="s">
        <v>423</v>
      </c>
      <c r="F395" s="449" t="s">
        <v>584</v>
      </c>
      <c r="G395" s="450" t="s">
        <v>409</v>
      </c>
      <c r="H395" s="107" t="s">
        <v>719</v>
      </c>
      <c r="I395" s="107" t="s">
        <v>95</v>
      </c>
      <c r="J395" s="447">
        <v>57</v>
      </c>
      <c r="K395" s="353">
        <v>1</v>
      </c>
      <c r="L395" s="353">
        <v>1</v>
      </c>
      <c r="M395" s="101">
        <v>120</v>
      </c>
      <c r="N395" s="101"/>
      <c r="O395" s="102" t="e">
        <f t="shared" si="31"/>
        <v>#DIV/0!</v>
      </c>
      <c r="P395" s="102">
        <f t="shared" si="32"/>
        <v>0</v>
      </c>
      <c r="Q395" s="103">
        <f>IF(M395="nio",0,IF(M395&gt;0,VLOOKUP(H395,'2-Productie normen'!A:L,VLOOKUP(M395,'2-Productie normen'!N:O,2,FALSE),FALSE)))</f>
        <v>0</v>
      </c>
      <c r="R395" s="103">
        <f t="shared" si="33"/>
        <v>0</v>
      </c>
      <c r="S395" s="104">
        <f>VLOOKUP(H395,'2-Productie normen'!A:L,10,FALSE)</f>
        <v>0</v>
      </c>
      <c r="T395" s="470"/>
      <c r="V395" s="81">
        <f t="shared" si="34"/>
        <v>6840</v>
      </c>
    </row>
    <row r="396" spans="1:22" ht="13.95" customHeight="1">
      <c r="A396" s="86">
        <f t="shared" si="30"/>
        <v>396</v>
      </c>
      <c r="B396" s="99" t="s">
        <v>796</v>
      </c>
      <c r="C396" s="99" t="s">
        <v>795</v>
      </c>
      <c r="D396" s="440">
        <v>2</v>
      </c>
      <c r="E396" s="441" t="s">
        <v>423</v>
      </c>
      <c r="F396" s="449" t="s">
        <v>585</v>
      </c>
      <c r="G396" s="450" t="s">
        <v>409</v>
      </c>
      <c r="H396" s="107" t="s">
        <v>719</v>
      </c>
      <c r="I396" s="107" t="s">
        <v>95</v>
      </c>
      <c r="J396" s="447">
        <v>70</v>
      </c>
      <c r="K396" s="353">
        <v>1</v>
      </c>
      <c r="L396" s="353">
        <v>1</v>
      </c>
      <c r="M396" s="101">
        <v>120</v>
      </c>
      <c r="N396" s="101"/>
      <c r="O396" s="102" t="e">
        <f t="shared" si="31"/>
        <v>#DIV/0!</v>
      </c>
      <c r="P396" s="102">
        <f t="shared" si="32"/>
        <v>0</v>
      </c>
      <c r="Q396" s="103">
        <f>IF(M396="nio",0,IF(M396&gt;0,VLOOKUP(H396,'2-Productie normen'!A:L,VLOOKUP(M396,'2-Productie normen'!N:O,2,FALSE),FALSE)))</f>
        <v>0</v>
      </c>
      <c r="R396" s="103">
        <f t="shared" si="33"/>
        <v>0</v>
      </c>
      <c r="S396" s="104">
        <f>VLOOKUP(H396,'2-Productie normen'!A:L,10,FALSE)</f>
        <v>0</v>
      </c>
      <c r="T396" s="470"/>
      <c r="V396" s="81">
        <f t="shared" si="34"/>
        <v>8400</v>
      </c>
    </row>
    <row r="397" spans="1:22" ht="13.95" customHeight="1">
      <c r="A397" s="86">
        <f t="shared" si="30"/>
        <v>397</v>
      </c>
      <c r="B397" s="99" t="s">
        <v>796</v>
      </c>
      <c r="C397" s="99" t="s">
        <v>795</v>
      </c>
      <c r="D397" s="440">
        <v>2</v>
      </c>
      <c r="E397" s="441" t="s">
        <v>423</v>
      </c>
      <c r="F397" s="449" t="s">
        <v>586</v>
      </c>
      <c r="G397" s="450" t="s">
        <v>409</v>
      </c>
      <c r="H397" s="107" t="s">
        <v>719</v>
      </c>
      <c r="I397" s="107" t="s">
        <v>95</v>
      </c>
      <c r="J397" s="447">
        <v>60.7</v>
      </c>
      <c r="K397" s="353">
        <v>1</v>
      </c>
      <c r="L397" s="353">
        <v>1</v>
      </c>
      <c r="M397" s="101">
        <v>120</v>
      </c>
      <c r="N397" s="101"/>
      <c r="O397" s="102" t="e">
        <f t="shared" si="31"/>
        <v>#DIV/0!</v>
      </c>
      <c r="P397" s="102">
        <f t="shared" si="32"/>
        <v>0</v>
      </c>
      <c r="Q397" s="103">
        <f>IF(M397="nio",0,IF(M397&gt;0,VLOOKUP(H397,'2-Productie normen'!A:L,VLOOKUP(M397,'2-Productie normen'!N:O,2,FALSE),FALSE)))</f>
        <v>0</v>
      </c>
      <c r="R397" s="103">
        <f t="shared" si="33"/>
        <v>0</v>
      </c>
      <c r="S397" s="104">
        <f>VLOOKUP(H397,'2-Productie normen'!A:L,10,FALSE)</f>
        <v>0</v>
      </c>
      <c r="T397" s="470"/>
      <c r="V397" s="81">
        <f t="shared" si="34"/>
        <v>7284</v>
      </c>
    </row>
    <row r="398" spans="1:22" ht="13.95" customHeight="1">
      <c r="A398" s="86">
        <f t="shared" si="30"/>
        <v>398</v>
      </c>
      <c r="B398" s="99" t="s">
        <v>796</v>
      </c>
      <c r="C398" s="99" t="s">
        <v>795</v>
      </c>
      <c r="D398" s="440">
        <v>2</v>
      </c>
      <c r="E398" s="441" t="s">
        <v>423</v>
      </c>
      <c r="F398" s="449" t="s">
        <v>587</v>
      </c>
      <c r="G398" s="450" t="s">
        <v>409</v>
      </c>
      <c r="H398" s="107" t="s">
        <v>719</v>
      </c>
      <c r="I398" s="107" t="s">
        <v>95</v>
      </c>
      <c r="J398" s="447">
        <v>60.7</v>
      </c>
      <c r="K398" s="353">
        <v>1</v>
      </c>
      <c r="L398" s="353">
        <v>1</v>
      </c>
      <c r="M398" s="101">
        <v>120</v>
      </c>
      <c r="N398" s="101"/>
      <c r="O398" s="102" t="e">
        <f t="shared" si="31"/>
        <v>#DIV/0!</v>
      </c>
      <c r="P398" s="102">
        <f t="shared" si="32"/>
        <v>0</v>
      </c>
      <c r="Q398" s="103">
        <f>IF(M398="nio",0,IF(M398&gt;0,VLOOKUP(H398,'2-Productie normen'!A:L,VLOOKUP(M398,'2-Productie normen'!N:O,2,FALSE),FALSE)))</f>
        <v>0</v>
      </c>
      <c r="R398" s="103">
        <f t="shared" si="33"/>
        <v>0</v>
      </c>
      <c r="S398" s="104">
        <f>VLOOKUP(H398,'2-Productie normen'!A:L,10,FALSE)</f>
        <v>0</v>
      </c>
      <c r="T398" s="470"/>
      <c r="V398" s="81">
        <f t="shared" si="34"/>
        <v>7284</v>
      </c>
    </row>
    <row r="399" spans="1:22" ht="13.95" customHeight="1">
      <c r="A399" s="86">
        <f t="shared" si="30"/>
        <v>399</v>
      </c>
      <c r="B399" s="99" t="s">
        <v>796</v>
      </c>
      <c r="C399" s="99" t="s">
        <v>795</v>
      </c>
      <c r="D399" s="440">
        <v>2</v>
      </c>
      <c r="E399" s="441" t="s">
        <v>423</v>
      </c>
      <c r="F399" s="449" t="s">
        <v>588</v>
      </c>
      <c r="G399" s="450" t="s">
        <v>409</v>
      </c>
      <c r="H399" s="107" t="s">
        <v>719</v>
      </c>
      <c r="I399" s="107" t="s">
        <v>95</v>
      </c>
      <c r="J399" s="447">
        <v>60.7</v>
      </c>
      <c r="K399" s="353">
        <v>1</v>
      </c>
      <c r="L399" s="353">
        <v>1</v>
      </c>
      <c r="M399" s="101">
        <v>120</v>
      </c>
      <c r="N399" s="101"/>
      <c r="O399" s="102" t="e">
        <f t="shared" si="31"/>
        <v>#DIV/0!</v>
      </c>
      <c r="P399" s="102">
        <f t="shared" si="32"/>
        <v>0</v>
      </c>
      <c r="Q399" s="103">
        <f>IF(M399="nio",0,IF(M399&gt;0,VLOOKUP(H399,'2-Productie normen'!A:L,VLOOKUP(M399,'2-Productie normen'!N:O,2,FALSE),FALSE)))</f>
        <v>0</v>
      </c>
      <c r="R399" s="103">
        <f t="shared" si="33"/>
        <v>0</v>
      </c>
      <c r="S399" s="104">
        <f>VLOOKUP(H399,'2-Productie normen'!A:L,10,FALSE)</f>
        <v>0</v>
      </c>
      <c r="T399" s="470"/>
      <c r="V399" s="81">
        <f t="shared" si="34"/>
        <v>7284</v>
      </c>
    </row>
    <row r="400" spans="1:22" ht="13.95" customHeight="1">
      <c r="A400" s="86">
        <f t="shared" si="30"/>
        <v>400</v>
      </c>
      <c r="B400" s="99" t="s">
        <v>796</v>
      </c>
      <c r="C400" s="99" t="s">
        <v>795</v>
      </c>
      <c r="D400" s="440">
        <v>2</v>
      </c>
      <c r="E400" s="441" t="s">
        <v>423</v>
      </c>
      <c r="F400" s="449" t="s">
        <v>589</v>
      </c>
      <c r="G400" s="450" t="s">
        <v>409</v>
      </c>
      <c r="H400" s="107" t="s">
        <v>719</v>
      </c>
      <c r="I400" s="107" t="s">
        <v>95</v>
      </c>
      <c r="J400" s="447">
        <v>105</v>
      </c>
      <c r="K400" s="353">
        <v>1</v>
      </c>
      <c r="L400" s="353">
        <v>1</v>
      </c>
      <c r="M400" s="101">
        <v>120</v>
      </c>
      <c r="N400" s="101"/>
      <c r="O400" s="102" t="e">
        <f t="shared" si="31"/>
        <v>#DIV/0!</v>
      </c>
      <c r="P400" s="102">
        <f t="shared" si="32"/>
        <v>0</v>
      </c>
      <c r="Q400" s="103">
        <f>IF(M400="nio",0,IF(M400&gt;0,VLOOKUP(H400,'2-Productie normen'!A:L,VLOOKUP(M400,'2-Productie normen'!N:O,2,FALSE),FALSE)))</f>
        <v>0</v>
      </c>
      <c r="R400" s="103">
        <f t="shared" si="33"/>
        <v>0</v>
      </c>
      <c r="S400" s="104">
        <f>VLOOKUP(H400,'2-Productie normen'!A:L,10,FALSE)</f>
        <v>0</v>
      </c>
      <c r="T400" s="470"/>
      <c r="V400" s="81">
        <f t="shared" si="34"/>
        <v>12600</v>
      </c>
    </row>
    <row r="401" spans="1:22" ht="13.95" customHeight="1">
      <c r="A401" s="86">
        <f t="shared" si="30"/>
        <v>401</v>
      </c>
      <c r="B401" s="99" t="s">
        <v>796</v>
      </c>
      <c r="C401" s="99" t="s">
        <v>795</v>
      </c>
      <c r="D401" s="440">
        <v>2</v>
      </c>
      <c r="E401" s="441" t="s">
        <v>423</v>
      </c>
      <c r="F401" s="449" t="s">
        <v>590</v>
      </c>
      <c r="G401" s="450" t="s">
        <v>409</v>
      </c>
      <c r="H401" s="107" t="s">
        <v>719</v>
      </c>
      <c r="I401" s="107" t="s">
        <v>95</v>
      </c>
      <c r="J401" s="447">
        <v>49.7</v>
      </c>
      <c r="K401" s="353">
        <v>1</v>
      </c>
      <c r="L401" s="353">
        <v>1</v>
      </c>
      <c r="M401" s="101">
        <v>120</v>
      </c>
      <c r="N401" s="101"/>
      <c r="O401" s="102" t="e">
        <f t="shared" si="31"/>
        <v>#DIV/0!</v>
      </c>
      <c r="P401" s="102">
        <f t="shared" si="32"/>
        <v>0</v>
      </c>
      <c r="Q401" s="103">
        <f>IF(M401="nio",0,IF(M401&gt;0,VLOOKUP(H401,'2-Productie normen'!A:L,VLOOKUP(M401,'2-Productie normen'!N:O,2,FALSE),FALSE)))</f>
        <v>0</v>
      </c>
      <c r="R401" s="103">
        <f t="shared" si="33"/>
        <v>0</v>
      </c>
      <c r="S401" s="104">
        <f>VLOOKUP(H401,'2-Productie normen'!A:L,10,FALSE)</f>
        <v>0</v>
      </c>
      <c r="T401" s="470"/>
      <c r="V401" s="81">
        <f t="shared" si="34"/>
        <v>5964</v>
      </c>
    </row>
    <row r="402" spans="1:22" ht="13.95" customHeight="1">
      <c r="A402" s="86">
        <f t="shared" si="30"/>
        <v>402</v>
      </c>
      <c r="B402" s="99" t="s">
        <v>796</v>
      </c>
      <c r="C402" s="99" t="s">
        <v>795</v>
      </c>
      <c r="D402" s="440">
        <v>2</v>
      </c>
      <c r="E402" s="441" t="s">
        <v>423</v>
      </c>
      <c r="F402" s="449" t="s">
        <v>591</v>
      </c>
      <c r="G402" s="450" t="s">
        <v>409</v>
      </c>
      <c r="H402" s="107" t="s">
        <v>719</v>
      </c>
      <c r="I402" s="107" t="s">
        <v>95</v>
      </c>
      <c r="J402" s="447">
        <v>98.3</v>
      </c>
      <c r="K402" s="353">
        <v>1</v>
      </c>
      <c r="L402" s="353">
        <v>1</v>
      </c>
      <c r="M402" s="101">
        <v>120</v>
      </c>
      <c r="N402" s="101"/>
      <c r="O402" s="102" t="e">
        <f t="shared" si="31"/>
        <v>#DIV/0!</v>
      </c>
      <c r="P402" s="102">
        <f t="shared" si="32"/>
        <v>0</v>
      </c>
      <c r="Q402" s="103">
        <f>IF(M402="nio",0,IF(M402&gt;0,VLOOKUP(H402,'2-Productie normen'!A:L,VLOOKUP(M402,'2-Productie normen'!N:O,2,FALSE),FALSE)))</f>
        <v>0</v>
      </c>
      <c r="R402" s="103">
        <f t="shared" si="33"/>
        <v>0</v>
      </c>
      <c r="S402" s="104">
        <f>VLOOKUP(H402,'2-Productie normen'!A:L,10,FALSE)</f>
        <v>0</v>
      </c>
      <c r="T402" s="470"/>
      <c r="V402" s="81">
        <f t="shared" si="34"/>
        <v>11796</v>
      </c>
    </row>
    <row r="403" spans="1:22" ht="13.95" customHeight="1">
      <c r="A403" s="86">
        <f t="shared" si="30"/>
        <v>403</v>
      </c>
      <c r="B403" s="99" t="s">
        <v>796</v>
      </c>
      <c r="C403" s="99" t="s">
        <v>795</v>
      </c>
      <c r="D403" s="440">
        <v>2</v>
      </c>
      <c r="E403" s="441" t="s">
        <v>423</v>
      </c>
      <c r="F403" s="449" t="s">
        <v>592</v>
      </c>
      <c r="G403" s="450" t="s">
        <v>409</v>
      </c>
      <c r="H403" s="107" t="s">
        <v>719</v>
      </c>
      <c r="I403" s="107" t="s">
        <v>95</v>
      </c>
      <c r="J403" s="447">
        <v>20</v>
      </c>
      <c r="K403" s="353">
        <v>1</v>
      </c>
      <c r="L403" s="353">
        <v>1</v>
      </c>
      <c r="M403" s="101">
        <v>120</v>
      </c>
      <c r="N403" s="101"/>
      <c r="O403" s="102" t="e">
        <f t="shared" si="31"/>
        <v>#DIV/0!</v>
      </c>
      <c r="P403" s="102">
        <f t="shared" si="32"/>
        <v>0</v>
      </c>
      <c r="Q403" s="103">
        <f>IF(M403="nio",0,IF(M403&gt;0,VLOOKUP(H403,'2-Productie normen'!A:L,VLOOKUP(M403,'2-Productie normen'!N:O,2,FALSE),FALSE)))</f>
        <v>0</v>
      </c>
      <c r="R403" s="103">
        <f t="shared" si="33"/>
        <v>0</v>
      </c>
      <c r="S403" s="104">
        <f>VLOOKUP(H403,'2-Productie normen'!A:L,10,FALSE)</f>
        <v>0</v>
      </c>
      <c r="T403" s="470"/>
      <c r="V403" s="81">
        <f t="shared" si="34"/>
        <v>2400</v>
      </c>
    </row>
    <row r="404" spans="1:22" ht="13.95" customHeight="1">
      <c r="A404" s="86">
        <f t="shared" si="30"/>
        <v>404</v>
      </c>
      <c r="B404" s="99" t="s">
        <v>796</v>
      </c>
      <c r="C404" s="99" t="s">
        <v>795</v>
      </c>
      <c r="D404" s="440">
        <v>2</v>
      </c>
      <c r="E404" s="441" t="s">
        <v>423</v>
      </c>
      <c r="F404" s="449" t="s">
        <v>593</v>
      </c>
      <c r="G404" s="450" t="s">
        <v>409</v>
      </c>
      <c r="H404" s="107" t="s">
        <v>719</v>
      </c>
      <c r="I404" s="107" t="s">
        <v>95</v>
      </c>
      <c r="J404" s="447">
        <v>91.8</v>
      </c>
      <c r="K404" s="353">
        <v>1</v>
      </c>
      <c r="L404" s="353">
        <v>1</v>
      </c>
      <c r="M404" s="101">
        <v>120</v>
      </c>
      <c r="N404" s="101"/>
      <c r="O404" s="102" t="e">
        <f t="shared" si="31"/>
        <v>#DIV/0!</v>
      </c>
      <c r="P404" s="102">
        <f t="shared" si="32"/>
        <v>0</v>
      </c>
      <c r="Q404" s="103">
        <f>IF(M404="nio",0,IF(M404&gt;0,VLOOKUP(H404,'2-Productie normen'!A:L,VLOOKUP(M404,'2-Productie normen'!N:O,2,FALSE),FALSE)))</f>
        <v>0</v>
      </c>
      <c r="R404" s="103">
        <f t="shared" si="33"/>
        <v>0</v>
      </c>
      <c r="S404" s="104">
        <f>VLOOKUP(H404,'2-Productie normen'!A:L,10,FALSE)</f>
        <v>0</v>
      </c>
      <c r="T404" s="470"/>
      <c r="V404" s="81">
        <f t="shared" si="34"/>
        <v>11016</v>
      </c>
    </row>
    <row r="405" spans="1:22" ht="13.95" customHeight="1">
      <c r="A405" s="86">
        <f t="shared" si="30"/>
        <v>405</v>
      </c>
      <c r="B405" s="99" t="s">
        <v>796</v>
      </c>
      <c r="C405" s="99" t="s">
        <v>795</v>
      </c>
      <c r="D405" s="440">
        <v>2</v>
      </c>
      <c r="E405" s="441" t="s">
        <v>423</v>
      </c>
      <c r="F405" s="449" t="s">
        <v>594</v>
      </c>
      <c r="G405" s="450" t="s">
        <v>408</v>
      </c>
      <c r="H405" s="99" t="s">
        <v>179</v>
      </c>
      <c r="I405" s="107" t="s">
        <v>95</v>
      </c>
      <c r="J405" s="447">
        <v>19</v>
      </c>
      <c r="K405" s="353">
        <v>1</v>
      </c>
      <c r="L405" s="353">
        <v>1</v>
      </c>
      <c r="M405" s="101">
        <v>40</v>
      </c>
      <c r="N405" s="101"/>
      <c r="O405" s="102" t="e">
        <f t="shared" si="31"/>
        <v>#DIV/0!</v>
      </c>
      <c r="P405" s="102">
        <f t="shared" si="32"/>
        <v>0</v>
      </c>
      <c r="Q405" s="103">
        <f>IF(M405="nio",0,IF(M405&gt;0,VLOOKUP(H405,'2-Productie normen'!A:L,VLOOKUP(M405,'2-Productie normen'!N:O,2,FALSE),FALSE)))</f>
        <v>0</v>
      </c>
      <c r="R405" s="103">
        <f t="shared" si="33"/>
        <v>0</v>
      </c>
      <c r="S405" s="104">
        <f>VLOOKUP(H405,'2-Productie normen'!A:L,10,FALSE)</f>
        <v>0</v>
      </c>
      <c r="T405" s="470"/>
      <c r="V405" s="81">
        <f t="shared" si="34"/>
        <v>760</v>
      </c>
    </row>
    <row r="406" spans="1:22" ht="13.95" customHeight="1">
      <c r="A406" s="86">
        <f t="shared" si="30"/>
        <v>406</v>
      </c>
      <c r="B406" s="99" t="s">
        <v>796</v>
      </c>
      <c r="C406" s="99" t="s">
        <v>795</v>
      </c>
      <c r="D406" s="440">
        <v>2</v>
      </c>
      <c r="E406" s="441" t="s">
        <v>423</v>
      </c>
      <c r="F406" s="449" t="s">
        <v>595</v>
      </c>
      <c r="G406" s="450" t="s">
        <v>408</v>
      </c>
      <c r="H406" s="99" t="s">
        <v>179</v>
      </c>
      <c r="I406" s="107" t="s">
        <v>95</v>
      </c>
      <c r="J406" s="447">
        <v>19</v>
      </c>
      <c r="K406" s="353">
        <v>1</v>
      </c>
      <c r="L406" s="353">
        <v>1</v>
      </c>
      <c r="M406" s="101">
        <v>40</v>
      </c>
      <c r="N406" s="101"/>
      <c r="O406" s="102" t="e">
        <f t="shared" si="31"/>
        <v>#DIV/0!</v>
      </c>
      <c r="P406" s="102">
        <f t="shared" si="32"/>
        <v>0</v>
      </c>
      <c r="Q406" s="103">
        <f>IF(M406="nio",0,IF(M406&gt;0,VLOOKUP(H406,'2-Productie normen'!A:L,VLOOKUP(M406,'2-Productie normen'!N:O,2,FALSE),FALSE)))</f>
        <v>0</v>
      </c>
      <c r="R406" s="103">
        <f t="shared" si="33"/>
        <v>0</v>
      </c>
      <c r="S406" s="104">
        <f>VLOOKUP(H406,'2-Productie normen'!A:L,10,FALSE)</f>
        <v>0</v>
      </c>
      <c r="T406" s="470"/>
      <c r="V406" s="81">
        <f t="shared" si="34"/>
        <v>760</v>
      </c>
    </row>
    <row r="407" spans="1:22" ht="13.95" customHeight="1">
      <c r="A407" s="86">
        <f t="shared" si="30"/>
        <v>407</v>
      </c>
      <c r="B407" s="99" t="s">
        <v>796</v>
      </c>
      <c r="C407" s="99" t="s">
        <v>795</v>
      </c>
      <c r="D407" s="440">
        <v>2</v>
      </c>
      <c r="E407" s="441" t="s">
        <v>423</v>
      </c>
      <c r="F407" s="449" t="s">
        <v>596</v>
      </c>
      <c r="G407" s="450" t="s">
        <v>407</v>
      </c>
      <c r="H407" s="443" t="s">
        <v>407</v>
      </c>
      <c r="I407" s="107" t="s">
        <v>95</v>
      </c>
      <c r="J407" s="447">
        <v>11</v>
      </c>
      <c r="K407" s="353">
        <v>1</v>
      </c>
      <c r="L407" s="353">
        <v>1</v>
      </c>
      <c r="M407" s="101">
        <v>200</v>
      </c>
      <c r="N407" s="101"/>
      <c r="O407" s="102" t="e">
        <f t="shared" si="31"/>
        <v>#DIV/0!</v>
      </c>
      <c r="P407" s="102">
        <f t="shared" si="32"/>
        <v>0</v>
      </c>
      <c r="Q407" s="103">
        <f>IF(M407="nio",0,IF(M407&gt;0,VLOOKUP(H407,'2-Productie normen'!A:L,VLOOKUP(M407,'2-Productie normen'!N:O,2,FALSE),FALSE)))</f>
        <v>0</v>
      </c>
      <c r="R407" s="103">
        <f t="shared" si="33"/>
        <v>0</v>
      </c>
      <c r="S407" s="104">
        <f>VLOOKUP(H407,'2-Productie normen'!A:L,10,FALSE)</f>
        <v>0</v>
      </c>
      <c r="T407" s="470"/>
      <c r="V407" s="81">
        <f t="shared" si="34"/>
        <v>2200</v>
      </c>
    </row>
    <row r="408" spans="1:22" ht="13.95" customHeight="1">
      <c r="A408" s="86">
        <f t="shared" si="30"/>
        <v>408</v>
      </c>
      <c r="B408" s="99" t="s">
        <v>796</v>
      </c>
      <c r="C408" s="99" t="s">
        <v>795</v>
      </c>
      <c r="D408" s="440">
        <v>2</v>
      </c>
      <c r="E408" s="441" t="s">
        <v>423</v>
      </c>
      <c r="F408" s="449" t="s">
        <v>597</v>
      </c>
      <c r="G408" s="450" t="s">
        <v>407</v>
      </c>
      <c r="H408" s="443" t="s">
        <v>407</v>
      </c>
      <c r="I408" s="107" t="s">
        <v>95</v>
      </c>
      <c r="J408" s="447">
        <v>11</v>
      </c>
      <c r="K408" s="353">
        <v>1</v>
      </c>
      <c r="L408" s="353">
        <v>1</v>
      </c>
      <c r="M408" s="101">
        <v>200</v>
      </c>
      <c r="N408" s="101"/>
      <c r="O408" s="102" t="e">
        <f t="shared" si="31"/>
        <v>#DIV/0!</v>
      </c>
      <c r="P408" s="102">
        <f t="shared" si="32"/>
        <v>0</v>
      </c>
      <c r="Q408" s="103">
        <f>IF(M408="nio",0,IF(M408&gt;0,VLOOKUP(H408,'2-Productie normen'!A:L,VLOOKUP(M408,'2-Productie normen'!N:O,2,FALSE),FALSE)))</f>
        <v>0</v>
      </c>
      <c r="R408" s="103">
        <f t="shared" si="33"/>
        <v>0</v>
      </c>
      <c r="S408" s="104">
        <f>VLOOKUP(H408,'2-Productie normen'!A:L,10,FALSE)</f>
        <v>0</v>
      </c>
      <c r="T408" s="470"/>
      <c r="V408" s="81">
        <f t="shared" si="34"/>
        <v>2200</v>
      </c>
    </row>
    <row r="409" spans="1:22" ht="13.95" customHeight="1">
      <c r="A409" s="86">
        <f t="shared" si="30"/>
        <v>409</v>
      </c>
      <c r="B409" s="99" t="s">
        <v>796</v>
      </c>
      <c r="C409" s="99" t="s">
        <v>795</v>
      </c>
      <c r="D409" s="440">
        <v>2</v>
      </c>
      <c r="E409" s="441" t="s">
        <v>423</v>
      </c>
      <c r="F409" s="449" t="s">
        <v>598</v>
      </c>
      <c r="G409" s="450" t="s">
        <v>413</v>
      </c>
      <c r="H409" s="361" t="s">
        <v>16</v>
      </c>
      <c r="I409" s="107" t="s">
        <v>97</v>
      </c>
      <c r="J409" s="447">
        <v>26</v>
      </c>
      <c r="K409" s="353">
        <v>1</v>
      </c>
      <c r="L409" s="353">
        <v>1</v>
      </c>
      <c r="M409" s="101">
        <v>200</v>
      </c>
      <c r="N409" s="101"/>
      <c r="O409" s="102" t="e">
        <f t="shared" si="31"/>
        <v>#DIV/0!</v>
      </c>
      <c r="P409" s="102">
        <f t="shared" si="32"/>
        <v>0</v>
      </c>
      <c r="Q409" s="103">
        <f>IF(M409="nio",0,IF(M409&gt;0,VLOOKUP(H409,'2-Productie normen'!A:L,VLOOKUP(M409,'2-Productie normen'!N:O,2,FALSE),FALSE)))</f>
        <v>0</v>
      </c>
      <c r="R409" s="103">
        <f t="shared" si="33"/>
        <v>0</v>
      </c>
      <c r="S409" s="104">
        <f>VLOOKUP(H409,'2-Productie normen'!A:L,10,FALSE)</f>
        <v>0</v>
      </c>
      <c r="T409" s="470"/>
      <c r="V409" s="81">
        <f t="shared" si="34"/>
        <v>5200</v>
      </c>
    </row>
    <row r="410" spans="1:22" ht="13.95" customHeight="1">
      <c r="A410" s="86">
        <f t="shared" si="30"/>
        <v>410</v>
      </c>
      <c r="B410" s="99" t="s">
        <v>796</v>
      </c>
      <c r="C410" s="99" t="s">
        <v>795</v>
      </c>
      <c r="D410" s="440">
        <v>2</v>
      </c>
      <c r="E410" s="441" t="s">
        <v>423</v>
      </c>
      <c r="F410" s="449" t="s">
        <v>599</v>
      </c>
      <c r="G410" s="450" t="s">
        <v>413</v>
      </c>
      <c r="H410" s="361" t="s">
        <v>16</v>
      </c>
      <c r="I410" s="107" t="s">
        <v>97</v>
      </c>
      <c r="J410" s="447">
        <v>26</v>
      </c>
      <c r="K410" s="353">
        <v>1</v>
      </c>
      <c r="L410" s="353">
        <v>1</v>
      </c>
      <c r="M410" s="101">
        <v>200</v>
      </c>
      <c r="N410" s="101"/>
      <c r="O410" s="102" t="e">
        <f t="shared" si="31"/>
        <v>#DIV/0!</v>
      </c>
      <c r="P410" s="102">
        <f t="shared" si="32"/>
        <v>0</v>
      </c>
      <c r="Q410" s="103">
        <f>IF(M410="nio",0,IF(M410&gt;0,VLOOKUP(H410,'2-Productie normen'!A:L,VLOOKUP(M410,'2-Productie normen'!N:O,2,FALSE),FALSE)))</f>
        <v>0</v>
      </c>
      <c r="R410" s="103">
        <f t="shared" si="33"/>
        <v>0</v>
      </c>
      <c r="S410" s="104">
        <f>VLOOKUP(H410,'2-Productie normen'!A:L,10,FALSE)</f>
        <v>0</v>
      </c>
      <c r="T410" s="470"/>
      <c r="V410" s="81">
        <f t="shared" si="34"/>
        <v>5200</v>
      </c>
    </row>
    <row r="411" spans="1:22" ht="13.95" customHeight="1">
      <c r="A411" s="86">
        <f t="shared" si="30"/>
        <v>411</v>
      </c>
      <c r="B411" s="99" t="s">
        <v>796</v>
      </c>
      <c r="C411" s="99" t="s">
        <v>795</v>
      </c>
      <c r="D411" s="440">
        <v>2</v>
      </c>
      <c r="E411" s="441" t="s">
        <v>423</v>
      </c>
      <c r="F411" s="449" t="s">
        <v>600</v>
      </c>
      <c r="G411" s="450" t="s">
        <v>407</v>
      </c>
      <c r="H411" s="443" t="s">
        <v>407</v>
      </c>
      <c r="I411" s="107" t="s">
        <v>95</v>
      </c>
      <c r="J411" s="447">
        <v>11.3</v>
      </c>
      <c r="K411" s="353">
        <v>1</v>
      </c>
      <c r="L411" s="353">
        <v>1</v>
      </c>
      <c r="M411" s="101">
        <v>200</v>
      </c>
      <c r="N411" s="101"/>
      <c r="O411" s="102" t="e">
        <f t="shared" si="31"/>
        <v>#DIV/0!</v>
      </c>
      <c r="P411" s="102">
        <f t="shared" si="32"/>
        <v>0</v>
      </c>
      <c r="Q411" s="103">
        <f>IF(M411="nio",0,IF(M411&gt;0,VLOOKUP(H411,'2-Productie normen'!A:L,VLOOKUP(M411,'2-Productie normen'!N:O,2,FALSE),FALSE)))</f>
        <v>0</v>
      </c>
      <c r="R411" s="103">
        <f t="shared" si="33"/>
        <v>0</v>
      </c>
      <c r="S411" s="104">
        <f>VLOOKUP(H411,'2-Productie normen'!A:L,10,FALSE)</f>
        <v>0</v>
      </c>
      <c r="T411" s="470"/>
      <c r="V411" s="81">
        <f t="shared" si="34"/>
        <v>2260</v>
      </c>
    </row>
    <row r="412" spans="1:22" ht="13.95" customHeight="1">
      <c r="A412" s="86">
        <f t="shared" si="30"/>
        <v>412</v>
      </c>
      <c r="B412" s="99" t="s">
        <v>796</v>
      </c>
      <c r="C412" s="99" t="s">
        <v>795</v>
      </c>
      <c r="D412" s="440">
        <v>2</v>
      </c>
      <c r="E412" s="441" t="s">
        <v>423</v>
      </c>
      <c r="F412" s="449" t="s">
        <v>601</v>
      </c>
      <c r="G412" s="450" t="s">
        <v>407</v>
      </c>
      <c r="H412" s="443" t="s">
        <v>407</v>
      </c>
      <c r="I412" s="107" t="s">
        <v>95</v>
      </c>
      <c r="J412" s="447">
        <v>11.3</v>
      </c>
      <c r="K412" s="353">
        <v>1</v>
      </c>
      <c r="L412" s="353">
        <v>1</v>
      </c>
      <c r="M412" s="101">
        <v>200</v>
      </c>
      <c r="N412" s="101"/>
      <c r="O412" s="102" t="e">
        <f t="shared" si="31"/>
        <v>#DIV/0!</v>
      </c>
      <c r="P412" s="102">
        <f t="shared" si="32"/>
        <v>0</v>
      </c>
      <c r="Q412" s="103">
        <f>IF(M412="nio",0,IF(M412&gt;0,VLOOKUP(H412,'2-Productie normen'!A:L,VLOOKUP(M412,'2-Productie normen'!N:O,2,FALSE),FALSE)))</f>
        <v>0</v>
      </c>
      <c r="R412" s="103">
        <f t="shared" si="33"/>
        <v>0</v>
      </c>
      <c r="S412" s="104">
        <f>VLOOKUP(H412,'2-Productie normen'!A:L,10,FALSE)</f>
        <v>0</v>
      </c>
      <c r="T412" s="470"/>
      <c r="V412" s="81">
        <f t="shared" si="34"/>
        <v>2260</v>
      </c>
    </row>
    <row r="413" spans="1:22" ht="13.95" customHeight="1">
      <c r="A413" s="86">
        <f t="shared" si="30"/>
        <v>413</v>
      </c>
      <c r="B413" s="99" t="s">
        <v>796</v>
      </c>
      <c r="C413" s="99" t="s">
        <v>795</v>
      </c>
      <c r="D413" s="440">
        <v>2</v>
      </c>
      <c r="E413" s="441" t="s">
        <v>423</v>
      </c>
      <c r="F413" s="449" t="s">
        <v>602</v>
      </c>
      <c r="G413" s="450" t="s">
        <v>408</v>
      </c>
      <c r="H413" s="99" t="s">
        <v>179</v>
      </c>
      <c r="I413" s="107" t="s">
        <v>95</v>
      </c>
      <c r="J413" s="447">
        <v>20</v>
      </c>
      <c r="K413" s="353">
        <v>1</v>
      </c>
      <c r="L413" s="353">
        <v>1</v>
      </c>
      <c r="M413" s="101">
        <v>40</v>
      </c>
      <c r="N413" s="101"/>
      <c r="O413" s="102" t="e">
        <f t="shared" si="31"/>
        <v>#DIV/0!</v>
      </c>
      <c r="P413" s="102">
        <f t="shared" si="32"/>
        <v>0</v>
      </c>
      <c r="Q413" s="103">
        <f>IF(M413="nio",0,IF(M413&gt;0,VLOOKUP(H413,'2-Productie normen'!A:L,VLOOKUP(M413,'2-Productie normen'!N:O,2,FALSE),FALSE)))</f>
        <v>0</v>
      </c>
      <c r="R413" s="103">
        <f t="shared" si="33"/>
        <v>0</v>
      </c>
      <c r="S413" s="104">
        <f>VLOOKUP(H413,'2-Productie normen'!A:L,10,FALSE)</f>
        <v>0</v>
      </c>
      <c r="T413" s="470"/>
      <c r="V413" s="81">
        <f t="shared" si="34"/>
        <v>800</v>
      </c>
    </row>
    <row r="414" spans="1:22" ht="13.95" customHeight="1">
      <c r="A414" s="86">
        <f t="shared" si="30"/>
        <v>414</v>
      </c>
      <c r="B414" s="99" t="s">
        <v>796</v>
      </c>
      <c r="C414" s="99" t="s">
        <v>795</v>
      </c>
      <c r="D414" s="440">
        <v>2</v>
      </c>
      <c r="E414" s="441" t="s">
        <v>423</v>
      </c>
      <c r="F414" s="449" t="s">
        <v>603</v>
      </c>
      <c r="G414" s="450" t="s">
        <v>408</v>
      </c>
      <c r="H414" s="99" t="s">
        <v>179</v>
      </c>
      <c r="I414" s="107" t="s">
        <v>95</v>
      </c>
      <c r="J414" s="447">
        <v>37.9</v>
      </c>
      <c r="K414" s="353">
        <v>1</v>
      </c>
      <c r="L414" s="353">
        <v>1</v>
      </c>
      <c r="M414" s="101">
        <v>40</v>
      </c>
      <c r="N414" s="101"/>
      <c r="O414" s="102" t="e">
        <f t="shared" si="31"/>
        <v>#DIV/0!</v>
      </c>
      <c r="P414" s="102">
        <f t="shared" si="32"/>
        <v>0</v>
      </c>
      <c r="Q414" s="103">
        <f>IF(M414="nio",0,IF(M414&gt;0,VLOOKUP(H414,'2-Productie normen'!A:L,VLOOKUP(M414,'2-Productie normen'!N:O,2,FALSE),FALSE)))</f>
        <v>0</v>
      </c>
      <c r="R414" s="103">
        <f t="shared" si="33"/>
        <v>0</v>
      </c>
      <c r="S414" s="104">
        <f>VLOOKUP(H414,'2-Productie normen'!A:L,10,FALSE)</f>
        <v>0</v>
      </c>
      <c r="T414" s="470"/>
      <c r="V414" s="81">
        <f t="shared" si="34"/>
        <v>1516</v>
      </c>
    </row>
    <row r="415" spans="1:22" ht="13.95" customHeight="1">
      <c r="A415" s="86">
        <f t="shared" si="30"/>
        <v>415</v>
      </c>
      <c r="B415" s="99" t="s">
        <v>796</v>
      </c>
      <c r="C415" s="99" t="s">
        <v>795</v>
      </c>
      <c r="D415" s="440">
        <v>2</v>
      </c>
      <c r="E415" s="441" t="s">
        <v>423</v>
      </c>
      <c r="F415" s="449" t="s">
        <v>604</v>
      </c>
      <c r="G415" s="443" t="s">
        <v>410</v>
      </c>
      <c r="H415" s="469" t="s">
        <v>730</v>
      </c>
      <c r="I415" s="100" t="s">
        <v>696</v>
      </c>
      <c r="J415" s="447">
        <v>22.2</v>
      </c>
      <c r="K415" s="353">
        <v>1</v>
      </c>
      <c r="L415" s="353">
        <v>1</v>
      </c>
      <c r="M415" s="101" t="s">
        <v>106</v>
      </c>
      <c r="N415" s="101"/>
      <c r="O415" s="102">
        <f t="shared" si="31"/>
        <v>0</v>
      </c>
      <c r="P415" s="102">
        <f t="shared" si="32"/>
        <v>0</v>
      </c>
      <c r="Q415" s="103">
        <f>IF(M415="nio",0,IF(M415&gt;0,VLOOKUP(H415,'2-Productie normen'!A:L,VLOOKUP(M415,'2-Productie normen'!N:O,2,FALSE),FALSE)))</f>
        <v>0</v>
      </c>
      <c r="R415" s="103">
        <f t="shared" si="33"/>
        <v>0</v>
      </c>
      <c r="S415" s="104">
        <f>VLOOKUP(H415,'2-Productie normen'!A:L,10,FALSE)</f>
        <v>0</v>
      </c>
      <c r="T415" s="470"/>
      <c r="V415" s="81">
        <f t="shared" si="34"/>
        <v>0</v>
      </c>
    </row>
    <row r="416" spans="1:22" ht="13.95" customHeight="1">
      <c r="A416" s="86">
        <f t="shared" si="30"/>
        <v>416</v>
      </c>
      <c r="B416" s="99" t="s">
        <v>796</v>
      </c>
      <c r="C416" s="99" t="s">
        <v>795</v>
      </c>
      <c r="D416" s="440">
        <v>2</v>
      </c>
      <c r="E416" s="441" t="s">
        <v>423</v>
      </c>
      <c r="F416" s="449" t="s">
        <v>605</v>
      </c>
      <c r="G416" s="450" t="s">
        <v>409</v>
      </c>
      <c r="H416" s="107" t="s">
        <v>719</v>
      </c>
      <c r="I416" s="107" t="s">
        <v>95</v>
      </c>
      <c r="J416" s="447">
        <v>48</v>
      </c>
      <c r="K416" s="353">
        <v>1</v>
      </c>
      <c r="L416" s="353">
        <v>1</v>
      </c>
      <c r="M416" s="101">
        <v>120</v>
      </c>
      <c r="N416" s="101"/>
      <c r="O416" s="102" t="e">
        <f t="shared" si="31"/>
        <v>#DIV/0!</v>
      </c>
      <c r="P416" s="102">
        <f t="shared" si="32"/>
        <v>0</v>
      </c>
      <c r="Q416" s="103">
        <f>IF(M416="nio",0,IF(M416&gt;0,VLOOKUP(H416,'2-Productie normen'!A:L,VLOOKUP(M416,'2-Productie normen'!N:O,2,FALSE),FALSE)))</f>
        <v>0</v>
      </c>
      <c r="R416" s="103">
        <f t="shared" si="33"/>
        <v>0</v>
      </c>
      <c r="S416" s="104">
        <f>VLOOKUP(H416,'2-Productie normen'!A:L,10,FALSE)</f>
        <v>0</v>
      </c>
      <c r="T416" s="470"/>
      <c r="V416" s="81">
        <f t="shared" si="34"/>
        <v>5760</v>
      </c>
    </row>
    <row r="417" spans="1:22" ht="13.95" customHeight="1">
      <c r="A417" s="86">
        <f t="shared" si="30"/>
        <v>417</v>
      </c>
      <c r="B417" s="99" t="s">
        <v>796</v>
      </c>
      <c r="C417" s="99" t="s">
        <v>795</v>
      </c>
      <c r="D417" s="440">
        <v>2</v>
      </c>
      <c r="E417" s="441" t="s">
        <v>423</v>
      </c>
      <c r="F417" s="449" t="s">
        <v>606</v>
      </c>
      <c r="G417" s="450" t="s">
        <v>409</v>
      </c>
      <c r="H417" s="107" t="s">
        <v>719</v>
      </c>
      <c r="I417" s="107" t="s">
        <v>95</v>
      </c>
      <c r="J417" s="447">
        <v>63.2</v>
      </c>
      <c r="K417" s="353">
        <v>1</v>
      </c>
      <c r="L417" s="353">
        <v>1</v>
      </c>
      <c r="M417" s="101">
        <v>120</v>
      </c>
      <c r="N417" s="101"/>
      <c r="O417" s="102" t="e">
        <f t="shared" si="31"/>
        <v>#DIV/0!</v>
      </c>
      <c r="P417" s="102">
        <f t="shared" si="32"/>
        <v>0</v>
      </c>
      <c r="Q417" s="103">
        <f>IF(M417="nio",0,IF(M417&gt;0,VLOOKUP(H417,'2-Productie normen'!A:L,VLOOKUP(M417,'2-Productie normen'!N:O,2,FALSE),FALSE)))</f>
        <v>0</v>
      </c>
      <c r="R417" s="103">
        <f t="shared" si="33"/>
        <v>0</v>
      </c>
      <c r="S417" s="104">
        <f>VLOOKUP(H417,'2-Productie normen'!A:L,10,FALSE)</f>
        <v>0</v>
      </c>
      <c r="T417" s="470"/>
      <c r="V417" s="81">
        <f t="shared" si="34"/>
        <v>7584</v>
      </c>
    </row>
    <row r="418" spans="1:22" ht="13.95" customHeight="1">
      <c r="A418" s="86">
        <f t="shared" si="30"/>
        <v>418</v>
      </c>
      <c r="B418" s="99" t="s">
        <v>796</v>
      </c>
      <c r="C418" s="99" t="s">
        <v>795</v>
      </c>
      <c r="D418" s="440">
        <v>2</v>
      </c>
      <c r="E418" s="441" t="s">
        <v>423</v>
      </c>
      <c r="F418" s="449" t="s">
        <v>607</v>
      </c>
      <c r="G418" s="450" t="s">
        <v>409</v>
      </c>
      <c r="H418" s="107" t="s">
        <v>719</v>
      </c>
      <c r="I418" s="107" t="s">
        <v>95</v>
      </c>
      <c r="J418" s="447">
        <v>48</v>
      </c>
      <c r="K418" s="353">
        <v>1</v>
      </c>
      <c r="L418" s="353">
        <v>1</v>
      </c>
      <c r="M418" s="101">
        <v>120</v>
      </c>
      <c r="N418" s="101"/>
      <c r="O418" s="102" t="e">
        <f t="shared" si="31"/>
        <v>#DIV/0!</v>
      </c>
      <c r="P418" s="102">
        <f t="shared" si="32"/>
        <v>0</v>
      </c>
      <c r="Q418" s="103">
        <f>IF(M418="nio",0,IF(M418&gt;0,VLOOKUP(H418,'2-Productie normen'!A:L,VLOOKUP(M418,'2-Productie normen'!N:O,2,FALSE),FALSE)))</f>
        <v>0</v>
      </c>
      <c r="R418" s="103">
        <f t="shared" si="33"/>
        <v>0</v>
      </c>
      <c r="S418" s="104">
        <f>VLOOKUP(H418,'2-Productie normen'!A:L,10,FALSE)</f>
        <v>0</v>
      </c>
      <c r="T418" s="470"/>
      <c r="V418" s="81">
        <f t="shared" si="34"/>
        <v>5760</v>
      </c>
    </row>
    <row r="419" spans="1:22" ht="13.95" customHeight="1">
      <c r="A419" s="86">
        <f t="shared" si="30"/>
        <v>419</v>
      </c>
      <c r="B419" s="99" t="s">
        <v>796</v>
      </c>
      <c r="C419" s="99" t="s">
        <v>795</v>
      </c>
      <c r="D419" s="440">
        <v>2</v>
      </c>
      <c r="E419" s="441" t="s">
        <v>423</v>
      </c>
      <c r="F419" s="449" t="s">
        <v>608</v>
      </c>
      <c r="G419" s="450" t="s">
        <v>409</v>
      </c>
      <c r="H419" s="107" t="s">
        <v>719</v>
      </c>
      <c r="I419" s="107" t="s">
        <v>95</v>
      </c>
      <c r="J419" s="447">
        <v>48.5</v>
      </c>
      <c r="K419" s="353">
        <v>1</v>
      </c>
      <c r="L419" s="353">
        <v>1</v>
      </c>
      <c r="M419" s="101">
        <v>120</v>
      </c>
      <c r="N419" s="101"/>
      <c r="O419" s="102" t="e">
        <f t="shared" si="31"/>
        <v>#DIV/0!</v>
      </c>
      <c r="P419" s="102">
        <f t="shared" si="32"/>
        <v>0</v>
      </c>
      <c r="Q419" s="103">
        <f>IF(M419="nio",0,IF(M419&gt;0,VLOOKUP(H419,'2-Productie normen'!A:L,VLOOKUP(M419,'2-Productie normen'!N:O,2,FALSE),FALSE)))</f>
        <v>0</v>
      </c>
      <c r="R419" s="103">
        <f t="shared" si="33"/>
        <v>0</v>
      </c>
      <c r="S419" s="104">
        <f>VLOOKUP(H419,'2-Productie normen'!A:L,10,FALSE)</f>
        <v>0</v>
      </c>
      <c r="T419" s="470"/>
      <c r="V419" s="81">
        <f t="shared" si="34"/>
        <v>5820</v>
      </c>
    </row>
    <row r="420" spans="1:22" ht="13.95" customHeight="1">
      <c r="A420" s="86">
        <f t="shared" si="30"/>
        <v>420</v>
      </c>
      <c r="B420" s="99" t="s">
        <v>796</v>
      </c>
      <c r="C420" s="99" t="s">
        <v>670</v>
      </c>
      <c r="D420" s="440">
        <v>2</v>
      </c>
      <c r="E420" s="441" t="s">
        <v>442</v>
      </c>
      <c r="F420" s="449" t="s">
        <v>229</v>
      </c>
      <c r="G420" s="450" t="s">
        <v>407</v>
      </c>
      <c r="H420" s="443" t="s">
        <v>407</v>
      </c>
      <c r="I420" s="107" t="s">
        <v>97</v>
      </c>
      <c r="J420" s="447">
        <v>10.4</v>
      </c>
      <c r="K420" s="353">
        <v>1</v>
      </c>
      <c r="L420" s="353">
        <v>1</v>
      </c>
      <c r="M420" s="101">
        <v>200</v>
      </c>
      <c r="N420" s="101"/>
      <c r="O420" s="102" t="e">
        <f t="shared" si="31"/>
        <v>#DIV/0!</v>
      </c>
      <c r="P420" s="102">
        <f t="shared" si="32"/>
        <v>0</v>
      </c>
      <c r="Q420" s="103">
        <f>IF(M420="nio",0,IF(M420&gt;0,VLOOKUP(H420,'2-Productie normen'!A:L,VLOOKUP(M420,'2-Productie normen'!N:O,2,FALSE),FALSE)))</f>
        <v>0</v>
      </c>
      <c r="R420" s="103">
        <f t="shared" si="33"/>
        <v>0</v>
      </c>
      <c r="S420" s="104">
        <f>VLOOKUP(H420,'2-Productie normen'!A:L,10,FALSE)</f>
        <v>0</v>
      </c>
      <c r="T420" s="470"/>
      <c r="V420" s="81">
        <f t="shared" si="34"/>
        <v>2080</v>
      </c>
    </row>
    <row r="421" spans="1:22" ht="13.95" customHeight="1">
      <c r="A421" s="86">
        <f t="shared" si="30"/>
        <v>421</v>
      </c>
      <c r="B421" s="99" t="s">
        <v>796</v>
      </c>
      <c r="C421" s="99" t="s">
        <v>670</v>
      </c>
      <c r="D421" s="440">
        <v>2</v>
      </c>
      <c r="E421" s="441" t="s">
        <v>442</v>
      </c>
      <c r="F421" s="449" t="s">
        <v>230</v>
      </c>
      <c r="G421" s="450" t="s">
        <v>96</v>
      </c>
      <c r="H421" s="107" t="s">
        <v>1</v>
      </c>
      <c r="I421" s="496" t="s">
        <v>693</v>
      </c>
      <c r="J421" s="447">
        <v>29.14</v>
      </c>
      <c r="K421" s="353">
        <v>1</v>
      </c>
      <c r="L421" s="353">
        <v>1</v>
      </c>
      <c r="M421" s="101">
        <v>200</v>
      </c>
      <c r="N421" s="101"/>
      <c r="O421" s="102" t="e">
        <f t="shared" si="31"/>
        <v>#DIV/0!</v>
      </c>
      <c r="P421" s="102">
        <f t="shared" si="32"/>
        <v>0</v>
      </c>
      <c r="Q421" s="103">
        <f>IF(M421="nio",0,IF(M421&gt;0,VLOOKUP(H421,'2-Productie normen'!A:L,VLOOKUP(M421,'2-Productie normen'!N:O,2,FALSE),FALSE)))</f>
        <v>0</v>
      </c>
      <c r="R421" s="103">
        <f t="shared" si="33"/>
        <v>0</v>
      </c>
      <c r="S421" s="104">
        <f>VLOOKUP(H421,'2-Productie normen'!A:L,10,FALSE)</f>
        <v>0</v>
      </c>
      <c r="T421" s="470"/>
      <c r="V421" s="81">
        <f t="shared" si="34"/>
        <v>5828</v>
      </c>
    </row>
    <row r="422" spans="1:22" ht="13.95" customHeight="1">
      <c r="A422" s="86">
        <f t="shared" si="30"/>
        <v>422</v>
      </c>
      <c r="B422" s="99" t="s">
        <v>796</v>
      </c>
      <c r="C422" s="99" t="s">
        <v>670</v>
      </c>
      <c r="D422" s="440">
        <v>2</v>
      </c>
      <c r="E422" s="441" t="s">
        <v>442</v>
      </c>
      <c r="F422" s="449" t="s">
        <v>231</v>
      </c>
      <c r="G422" s="450" t="s">
        <v>407</v>
      </c>
      <c r="H422" s="443" t="s">
        <v>407</v>
      </c>
      <c r="I422" s="107" t="s">
        <v>97</v>
      </c>
      <c r="J422" s="447">
        <v>11.9</v>
      </c>
      <c r="K422" s="353">
        <v>1</v>
      </c>
      <c r="L422" s="353">
        <v>1</v>
      </c>
      <c r="M422" s="101">
        <v>200</v>
      </c>
      <c r="N422" s="101"/>
      <c r="O422" s="102" t="e">
        <f t="shared" si="31"/>
        <v>#DIV/0!</v>
      </c>
      <c r="P422" s="102">
        <f t="shared" si="32"/>
        <v>0</v>
      </c>
      <c r="Q422" s="103">
        <f>IF(M422="nio",0,IF(M422&gt;0,VLOOKUP(H422,'2-Productie normen'!A:L,VLOOKUP(M422,'2-Productie normen'!N:O,2,FALSE),FALSE)))</f>
        <v>0</v>
      </c>
      <c r="R422" s="103">
        <f t="shared" si="33"/>
        <v>0</v>
      </c>
      <c r="S422" s="104">
        <f>VLOOKUP(H422,'2-Productie normen'!A:L,10,FALSE)</f>
        <v>0</v>
      </c>
      <c r="T422" s="470"/>
      <c r="V422" s="81">
        <f t="shared" si="34"/>
        <v>2380</v>
      </c>
    </row>
    <row r="423" spans="1:22" ht="13.95" customHeight="1">
      <c r="A423" s="86">
        <f t="shared" si="30"/>
        <v>423</v>
      </c>
      <c r="B423" s="99" t="s">
        <v>796</v>
      </c>
      <c r="C423" s="99" t="s">
        <v>670</v>
      </c>
      <c r="D423" s="440">
        <v>2</v>
      </c>
      <c r="E423" s="441" t="s">
        <v>442</v>
      </c>
      <c r="F423" s="449" t="s">
        <v>232</v>
      </c>
      <c r="G423" s="450" t="s">
        <v>609</v>
      </c>
      <c r="H423" s="361" t="s">
        <v>182</v>
      </c>
      <c r="I423" s="100" t="s">
        <v>726</v>
      </c>
      <c r="J423" s="447">
        <v>251.76</v>
      </c>
      <c r="K423" s="353">
        <v>1</v>
      </c>
      <c r="L423" s="353">
        <v>1</v>
      </c>
      <c r="M423" s="101">
        <v>200</v>
      </c>
      <c r="N423" s="101"/>
      <c r="O423" s="102" t="e">
        <f t="shared" si="31"/>
        <v>#DIV/0!</v>
      </c>
      <c r="P423" s="102">
        <f t="shared" si="32"/>
        <v>0</v>
      </c>
      <c r="Q423" s="103">
        <f>IF(M423="nio",0,IF(M423&gt;0,VLOOKUP(H423,'2-Productie normen'!A:L,VLOOKUP(M423,'2-Productie normen'!N:O,2,FALSE),FALSE)))</f>
        <v>0</v>
      </c>
      <c r="R423" s="103">
        <f t="shared" si="33"/>
        <v>0</v>
      </c>
      <c r="S423" s="104">
        <f>VLOOKUP(H423,'2-Productie normen'!A:L,10,FALSE)</f>
        <v>0</v>
      </c>
      <c r="T423" s="470"/>
      <c r="V423" s="81">
        <f t="shared" si="34"/>
        <v>50352</v>
      </c>
    </row>
    <row r="424" spans="1:22" ht="13.95" customHeight="1">
      <c r="A424" s="86">
        <f t="shared" si="30"/>
        <v>424</v>
      </c>
      <c r="B424" s="99" t="s">
        <v>796</v>
      </c>
      <c r="C424" s="99" t="s">
        <v>670</v>
      </c>
      <c r="D424" s="440">
        <v>2</v>
      </c>
      <c r="E424" s="441" t="s">
        <v>442</v>
      </c>
      <c r="F424" s="449" t="s">
        <v>233</v>
      </c>
      <c r="G424" s="443" t="s">
        <v>410</v>
      </c>
      <c r="H424" s="469" t="s">
        <v>730</v>
      </c>
      <c r="I424" s="100" t="s">
        <v>696</v>
      </c>
      <c r="J424" s="447">
        <v>34.71</v>
      </c>
      <c r="K424" s="353">
        <v>1</v>
      </c>
      <c r="L424" s="353">
        <v>1</v>
      </c>
      <c r="M424" s="101" t="s">
        <v>106</v>
      </c>
      <c r="N424" s="101"/>
      <c r="O424" s="102">
        <f t="shared" si="31"/>
        <v>0</v>
      </c>
      <c r="P424" s="102">
        <f t="shared" si="32"/>
        <v>0</v>
      </c>
      <c r="Q424" s="103">
        <f>IF(M424="nio",0,IF(M424&gt;0,VLOOKUP(H424,'2-Productie normen'!A:L,VLOOKUP(M424,'2-Productie normen'!N:O,2,FALSE),FALSE)))</f>
        <v>0</v>
      </c>
      <c r="R424" s="103">
        <f t="shared" si="33"/>
        <v>0</v>
      </c>
      <c r="S424" s="104">
        <f>VLOOKUP(H424,'2-Productie normen'!A:L,10,FALSE)</f>
        <v>0</v>
      </c>
      <c r="T424" s="470"/>
      <c r="V424" s="81">
        <f t="shared" si="34"/>
        <v>0</v>
      </c>
    </row>
    <row r="425" spans="1:22" ht="13.95" customHeight="1">
      <c r="A425" s="86">
        <f t="shared" si="30"/>
        <v>425</v>
      </c>
      <c r="B425" s="99" t="s">
        <v>796</v>
      </c>
      <c r="C425" s="99" t="s">
        <v>670</v>
      </c>
      <c r="D425" s="440">
        <v>2</v>
      </c>
      <c r="E425" s="441" t="s">
        <v>442</v>
      </c>
      <c r="F425" s="449" t="s">
        <v>234</v>
      </c>
      <c r="G425" s="450" t="s">
        <v>96</v>
      </c>
      <c r="H425" s="107" t="s">
        <v>1</v>
      </c>
      <c r="I425" s="496" t="s">
        <v>693</v>
      </c>
      <c r="J425" s="447">
        <v>47.01</v>
      </c>
      <c r="K425" s="353">
        <v>1</v>
      </c>
      <c r="L425" s="353">
        <v>1</v>
      </c>
      <c r="M425" s="101">
        <v>200</v>
      </c>
      <c r="N425" s="101"/>
      <c r="O425" s="102" t="e">
        <f t="shared" si="31"/>
        <v>#DIV/0!</v>
      </c>
      <c r="P425" s="102">
        <f t="shared" si="32"/>
        <v>0</v>
      </c>
      <c r="Q425" s="103">
        <f>IF(M425="nio",0,IF(M425&gt;0,VLOOKUP(H425,'2-Productie normen'!A:L,VLOOKUP(M425,'2-Productie normen'!N:O,2,FALSE),FALSE)))</f>
        <v>0</v>
      </c>
      <c r="R425" s="103">
        <f t="shared" si="33"/>
        <v>0</v>
      </c>
      <c r="S425" s="104">
        <f>VLOOKUP(H425,'2-Productie normen'!A:L,10,FALSE)</f>
        <v>0</v>
      </c>
      <c r="T425" s="470"/>
      <c r="V425" s="81">
        <f t="shared" si="34"/>
        <v>9402</v>
      </c>
    </row>
    <row r="426" spans="1:22" ht="13.95" customHeight="1">
      <c r="A426" s="86">
        <f t="shared" si="30"/>
        <v>426</v>
      </c>
      <c r="B426" s="99" t="s">
        <v>796</v>
      </c>
      <c r="C426" s="99" t="s">
        <v>670</v>
      </c>
      <c r="D426" s="440">
        <v>2</v>
      </c>
      <c r="E426" s="441" t="s">
        <v>442</v>
      </c>
      <c r="F426" s="449" t="s">
        <v>235</v>
      </c>
      <c r="G426" s="450" t="s">
        <v>413</v>
      </c>
      <c r="H426" s="361" t="s">
        <v>16</v>
      </c>
      <c r="I426" s="107" t="s">
        <v>97</v>
      </c>
      <c r="J426" s="447">
        <v>1.2</v>
      </c>
      <c r="K426" s="353">
        <v>1</v>
      </c>
      <c r="L426" s="353">
        <v>1</v>
      </c>
      <c r="M426" s="101">
        <v>200</v>
      </c>
      <c r="N426" s="101"/>
      <c r="O426" s="102" t="e">
        <f t="shared" si="31"/>
        <v>#DIV/0!</v>
      </c>
      <c r="P426" s="102">
        <f t="shared" si="32"/>
        <v>0</v>
      </c>
      <c r="Q426" s="103">
        <f>IF(M426="nio",0,IF(M426&gt;0,VLOOKUP(H426,'2-Productie normen'!A:L,VLOOKUP(M426,'2-Productie normen'!N:O,2,FALSE),FALSE)))</f>
        <v>0</v>
      </c>
      <c r="R426" s="103">
        <f t="shared" si="33"/>
        <v>0</v>
      </c>
      <c r="S426" s="104">
        <f>VLOOKUP(H426,'2-Productie normen'!A:L,10,FALSE)</f>
        <v>0</v>
      </c>
      <c r="T426" s="470"/>
      <c r="V426" s="81">
        <f t="shared" si="34"/>
        <v>240</v>
      </c>
    </row>
    <row r="427" spans="1:22" ht="13.95" customHeight="1">
      <c r="A427" s="86">
        <f t="shared" si="30"/>
        <v>427</v>
      </c>
      <c r="B427" s="99" t="s">
        <v>796</v>
      </c>
      <c r="C427" s="99" t="s">
        <v>670</v>
      </c>
      <c r="D427" s="440">
        <v>2</v>
      </c>
      <c r="E427" s="441" t="s">
        <v>442</v>
      </c>
      <c r="F427" s="449" t="s">
        <v>236</v>
      </c>
      <c r="G427" s="450" t="s">
        <v>413</v>
      </c>
      <c r="H427" s="361" t="s">
        <v>16</v>
      </c>
      <c r="I427" s="107" t="s">
        <v>97</v>
      </c>
      <c r="J427" s="447">
        <v>1.2</v>
      </c>
      <c r="K427" s="353">
        <v>1</v>
      </c>
      <c r="L427" s="353">
        <v>1</v>
      </c>
      <c r="M427" s="101">
        <v>200</v>
      </c>
      <c r="N427" s="101"/>
      <c r="O427" s="102" t="e">
        <f t="shared" si="31"/>
        <v>#DIV/0!</v>
      </c>
      <c r="P427" s="102">
        <f t="shared" si="32"/>
        <v>0</v>
      </c>
      <c r="Q427" s="103">
        <f>IF(M427="nio",0,IF(M427&gt;0,VLOOKUP(H427,'2-Productie normen'!A:L,VLOOKUP(M427,'2-Productie normen'!N:O,2,FALSE),FALSE)))</f>
        <v>0</v>
      </c>
      <c r="R427" s="103">
        <f t="shared" si="33"/>
        <v>0</v>
      </c>
      <c r="S427" s="104">
        <f>VLOOKUP(H427,'2-Productie normen'!A:L,10,FALSE)</f>
        <v>0</v>
      </c>
      <c r="T427" s="470"/>
      <c r="V427" s="81">
        <f t="shared" si="34"/>
        <v>240</v>
      </c>
    </row>
    <row r="428" spans="1:22" ht="13.95" customHeight="1">
      <c r="A428" s="86">
        <f t="shared" si="30"/>
        <v>428</v>
      </c>
      <c r="B428" s="99" t="s">
        <v>797</v>
      </c>
      <c r="C428" s="99" t="s">
        <v>622</v>
      </c>
      <c r="D428" s="440">
        <v>2</v>
      </c>
      <c r="E428" s="441" t="s">
        <v>461</v>
      </c>
      <c r="F428" s="442" t="s">
        <v>455</v>
      </c>
      <c r="G428" s="443" t="s">
        <v>410</v>
      </c>
      <c r="H428" s="469" t="s">
        <v>730</v>
      </c>
      <c r="I428" s="107" t="s">
        <v>692</v>
      </c>
      <c r="J428" s="444">
        <v>15</v>
      </c>
      <c r="K428" s="353">
        <v>1</v>
      </c>
      <c r="L428" s="353">
        <v>1</v>
      </c>
      <c r="M428" s="101" t="s">
        <v>106</v>
      </c>
      <c r="N428" s="101"/>
      <c r="O428" s="102">
        <f t="shared" si="31"/>
        <v>0</v>
      </c>
      <c r="P428" s="102">
        <f t="shared" si="32"/>
        <v>0</v>
      </c>
      <c r="Q428" s="103">
        <f>IF(M428="nio",0,IF(M428&gt;0,VLOOKUP(H428,'2-Productie normen'!A:L,VLOOKUP(M428,'2-Productie normen'!N:O,2,FALSE),FALSE)))</f>
        <v>0</v>
      </c>
      <c r="R428" s="103">
        <f t="shared" si="33"/>
        <v>0</v>
      </c>
      <c r="S428" s="104">
        <f>VLOOKUP(H428,'2-Productie normen'!A:L,10,FALSE)</f>
        <v>0</v>
      </c>
      <c r="T428" s="471"/>
      <c r="V428" s="81">
        <f t="shared" si="34"/>
        <v>0</v>
      </c>
    </row>
    <row r="429" spans="1:22" ht="13.95" customHeight="1">
      <c r="A429" s="86">
        <f t="shared" si="30"/>
        <v>429</v>
      </c>
      <c r="B429" s="99" t="s">
        <v>797</v>
      </c>
      <c r="C429" s="99" t="s">
        <v>622</v>
      </c>
      <c r="D429" s="440">
        <v>2</v>
      </c>
      <c r="E429" s="441" t="s">
        <v>461</v>
      </c>
      <c r="F429" s="442" t="s">
        <v>456</v>
      </c>
      <c r="G429" s="443" t="s">
        <v>420</v>
      </c>
      <c r="H429" s="469" t="s">
        <v>730</v>
      </c>
      <c r="I429" s="107" t="s">
        <v>693</v>
      </c>
      <c r="J429" s="444">
        <v>14</v>
      </c>
      <c r="K429" s="353">
        <v>1</v>
      </c>
      <c r="L429" s="353">
        <v>1</v>
      </c>
      <c r="M429" s="101" t="s">
        <v>106</v>
      </c>
      <c r="N429" s="101"/>
      <c r="O429" s="102">
        <f t="shared" si="31"/>
        <v>0</v>
      </c>
      <c r="P429" s="102">
        <f t="shared" si="32"/>
        <v>0</v>
      </c>
      <c r="Q429" s="103">
        <f>IF(M429="nio",0,IF(M429&gt;0,VLOOKUP(H429,'2-Productie normen'!A:L,VLOOKUP(M429,'2-Productie normen'!N:O,2,FALSE),FALSE)))</f>
        <v>0</v>
      </c>
      <c r="R429" s="103">
        <f t="shared" si="33"/>
        <v>0</v>
      </c>
      <c r="S429" s="104">
        <f>VLOOKUP(H429,'2-Productie normen'!A:L,10,FALSE)</f>
        <v>0</v>
      </c>
      <c r="T429" s="471"/>
      <c r="V429" s="81">
        <f t="shared" si="34"/>
        <v>0</v>
      </c>
    </row>
    <row r="430" spans="1:22" ht="13.95" customHeight="1">
      <c r="A430" s="86">
        <f t="shared" si="30"/>
        <v>430</v>
      </c>
      <c r="B430" s="99" t="s">
        <v>797</v>
      </c>
      <c r="C430" s="99" t="s">
        <v>622</v>
      </c>
      <c r="D430" s="440">
        <v>2</v>
      </c>
      <c r="E430" s="441" t="s">
        <v>94</v>
      </c>
      <c r="F430" s="442" t="s">
        <v>229</v>
      </c>
      <c r="G430" s="443" t="s">
        <v>407</v>
      </c>
      <c r="H430" s="497" t="s">
        <v>407</v>
      </c>
      <c r="I430" s="107" t="s">
        <v>97</v>
      </c>
      <c r="J430" s="444">
        <v>22</v>
      </c>
      <c r="K430" s="353">
        <v>1</v>
      </c>
      <c r="L430" s="353">
        <v>1</v>
      </c>
      <c r="M430" s="101">
        <v>200</v>
      </c>
      <c r="N430" s="101"/>
      <c r="O430" s="102" t="e">
        <f t="shared" si="31"/>
        <v>#DIV/0!</v>
      </c>
      <c r="P430" s="102">
        <f t="shared" si="32"/>
        <v>0</v>
      </c>
      <c r="Q430" s="103">
        <f>IF(M430="nio",0,IF(M430&gt;0,VLOOKUP(H430,'2-Productie normen'!A:L,VLOOKUP(M430,'2-Productie normen'!N:O,2,FALSE),FALSE)))</f>
        <v>0</v>
      </c>
      <c r="R430" s="103">
        <f t="shared" si="33"/>
        <v>0</v>
      </c>
      <c r="S430" s="104">
        <f>VLOOKUP(H430,'2-Productie normen'!A:L,10,FALSE)</f>
        <v>0</v>
      </c>
      <c r="T430" s="471"/>
      <c r="V430" s="81">
        <f t="shared" si="34"/>
        <v>4400</v>
      </c>
    </row>
    <row r="431" spans="1:22" ht="13.95" customHeight="1">
      <c r="A431" s="86">
        <f t="shared" si="30"/>
        <v>431</v>
      </c>
      <c r="B431" s="99" t="s">
        <v>797</v>
      </c>
      <c r="C431" s="99" t="s">
        <v>622</v>
      </c>
      <c r="D431" s="440">
        <v>2</v>
      </c>
      <c r="E431" s="441" t="s">
        <v>94</v>
      </c>
      <c r="F431" s="442" t="s">
        <v>230</v>
      </c>
      <c r="G431" s="443" t="s">
        <v>413</v>
      </c>
      <c r="H431" s="497" t="s">
        <v>16</v>
      </c>
      <c r="I431" s="107" t="s">
        <v>97</v>
      </c>
      <c r="J431" s="444">
        <v>1</v>
      </c>
      <c r="K431" s="353">
        <v>1</v>
      </c>
      <c r="L431" s="353">
        <v>1</v>
      </c>
      <c r="M431" s="101">
        <v>200</v>
      </c>
      <c r="N431" s="101"/>
      <c r="O431" s="102" t="e">
        <f t="shared" si="31"/>
        <v>#DIV/0!</v>
      </c>
      <c r="P431" s="102">
        <f t="shared" si="32"/>
        <v>0</v>
      </c>
      <c r="Q431" s="103">
        <f>IF(M431="nio",0,IF(M431&gt;0,VLOOKUP(H431,'2-Productie normen'!A:L,VLOOKUP(M431,'2-Productie normen'!N:O,2,FALSE),FALSE)))</f>
        <v>0</v>
      </c>
      <c r="R431" s="103">
        <f t="shared" si="33"/>
        <v>0</v>
      </c>
      <c r="S431" s="104">
        <f>VLOOKUP(H431,'2-Productie normen'!A:L,10,FALSE)</f>
        <v>0</v>
      </c>
      <c r="T431" s="471"/>
      <c r="V431" s="81">
        <f t="shared" si="34"/>
        <v>200</v>
      </c>
    </row>
    <row r="432" spans="1:22" ht="13.95" customHeight="1">
      <c r="A432" s="86">
        <f t="shared" si="30"/>
        <v>432</v>
      </c>
      <c r="B432" s="99" t="s">
        <v>797</v>
      </c>
      <c r="C432" s="99" t="s">
        <v>622</v>
      </c>
      <c r="D432" s="440">
        <v>2</v>
      </c>
      <c r="E432" s="441" t="s">
        <v>94</v>
      </c>
      <c r="F432" s="442" t="s">
        <v>231</v>
      </c>
      <c r="G432" s="443" t="s">
        <v>407</v>
      </c>
      <c r="H432" s="497" t="s">
        <v>407</v>
      </c>
      <c r="I432" s="107" t="s">
        <v>97</v>
      </c>
      <c r="J432" s="444">
        <v>18</v>
      </c>
      <c r="K432" s="353">
        <v>1</v>
      </c>
      <c r="L432" s="353">
        <v>1</v>
      </c>
      <c r="M432" s="101">
        <v>200</v>
      </c>
      <c r="N432" s="101"/>
      <c r="O432" s="102" t="e">
        <f t="shared" si="31"/>
        <v>#DIV/0!</v>
      </c>
      <c r="P432" s="102">
        <f t="shared" si="32"/>
        <v>0</v>
      </c>
      <c r="Q432" s="103">
        <f>IF(M432="nio",0,IF(M432&gt;0,VLOOKUP(H432,'2-Productie normen'!A:L,VLOOKUP(M432,'2-Productie normen'!N:O,2,FALSE),FALSE)))</f>
        <v>0</v>
      </c>
      <c r="R432" s="103">
        <f t="shared" si="33"/>
        <v>0</v>
      </c>
      <c r="S432" s="104">
        <f>VLOOKUP(H432,'2-Productie normen'!A:L,10,FALSE)</f>
        <v>0</v>
      </c>
      <c r="T432" s="471"/>
      <c r="V432" s="81">
        <f t="shared" si="34"/>
        <v>3600</v>
      </c>
    </row>
    <row r="433" spans="1:22" ht="13.95" customHeight="1">
      <c r="A433" s="86">
        <f t="shared" si="30"/>
        <v>433</v>
      </c>
      <c r="B433" s="99" t="s">
        <v>797</v>
      </c>
      <c r="C433" s="99" t="s">
        <v>622</v>
      </c>
      <c r="D433" s="440">
        <v>2</v>
      </c>
      <c r="E433" s="441" t="s">
        <v>94</v>
      </c>
      <c r="F433" s="442" t="s">
        <v>232</v>
      </c>
      <c r="G433" s="443" t="s">
        <v>420</v>
      </c>
      <c r="H433" s="469" t="s">
        <v>730</v>
      </c>
      <c r="I433" s="107" t="s">
        <v>97</v>
      </c>
      <c r="J433" s="444">
        <v>10</v>
      </c>
      <c r="K433" s="353">
        <v>1</v>
      </c>
      <c r="L433" s="353">
        <v>1</v>
      </c>
      <c r="M433" s="101" t="s">
        <v>106</v>
      </c>
      <c r="N433" s="101"/>
      <c r="O433" s="102">
        <f t="shared" si="31"/>
        <v>0</v>
      </c>
      <c r="P433" s="102">
        <f t="shared" si="32"/>
        <v>0</v>
      </c>
      <c r="Q433" s="103">
        <f>IF(M433="nio",0,IF(M433&gt;0,VLOOKUP(H433,'2-Productie normen'!A:L,VLOOKUP(M433,'2-Productie normen'!N:O,2,FALSE),FALSE)))</f>
        <v>0</v>
      </c>
      <c r="R433" s="103">
        <f t="shared" si="33"/>
        <v>0</v>
      </c>
      <c r="S433" s="104">
        <f>VLOOKUP(H433,'2-Productie normen'!A:L,10,FALSE)</f>
        <v>0</v>
      </c>
      <c r="T433" s="471"/>
      <c r="V433" s="81">
        <f t="shared" si="34"/>
        <v>0</v>
      </c>
    </row>
    <row r="434" spans="1:22" ht="13.95" customHeight="1">
      <c r="A434" s="86">
        <f t="shared" si="30"/>
        <v>434</v>
      </c>
      <c r="B434" s="99" t="s">
        <v>797</v>
      </c>
      <c r="C434" s="99" t="s">
        <v>622</v>
      </c>
      <c r="D434" s="440">
        <v>2</v>
      </c>
      <c r="E434" s="441" t="s">
        <v>94</v>
      </c>
      <c r="F434" s="442" t="s">
        <v>233</v>
      </c>
      <c r="G434" s="443" t="s">
        <v>410</v>
      </c>
      <c r="H434" s="469" t="s">
        <v>730</v>
      </c>
      <c r="I434" s="107" t="s">
        <v>692</v>
      </c>
      <c r="J434" s="444">
        <v>7</v>
      </c>
      <c r="K434" s="353">
        <v>1</v>
      </c>
      <c r="L434" s="353">
        <v>1</v>
      </c>
      <c r="M434" s="101" t="s">
        <v>106</v>
      </c>
      <c r="N434" s="101"/>
      <c r="O434" s="102">
        <f t="shared" si="31"/>
        <v>0</v>
      </c>
      <c r="P434" s="102">
        <f t="shared" si="32"/>
        <v>0</v>
      </c>
      <c r="Q434" s="103">
        <f>IF(M434="nio",0,IF(M434&gt;0,VLOOKUP(H434,'2-Productie normen'!A:L,VLOOKUP(M434,'2-Productie normen'!N:O,2,FALSE),FALSE)))</f>
        <v>0</v>
      </c>
      <c r="R434" s="103">
        <f t="shared" si="33"/>
        <v>0</v>
      </c>
      <c r="S434" s="104">
        <f>VLOOKUP(H434,'2-Productie normen'!A:L,10,FALSE)</f>
        <v>0</v>
      </c>
      <c r="T434" s="471"/>
      <c r="V434" s="81">
        <f t="shared" si="34"/>
        <v>0</v>
      </c>
    </row>
    <row r="435" spans="1:22" ht="13.95" customHeight="1">
      <c r="A435" s="86">
        <f t="shared" si="30"/>
        <v>435</v>
      </c>
      <c r="B435" s="99" t="s">
        <v>797</v>
      </c>
      <c r="C435" s="99" t="s">
        <v>622</v>
      </c>
      <c r="D435" s="440">
        <v>2</v>
      </c>
      <c r="E435" s="441" t="s">
        <v>94</v>
      </c>
      <c r="F435" s="442" t="s">
        <v>234</v>
      </c>
      <c r="G435" s="443" t="s">
        <v>410</v>
      </c>
      <c r="H435" s="469" t="s">
        <v>730</v>
      </c>
      <c r="I435" s="107" t="s">
        <v>692</v>
      </c>
      <c r="J435" s="444">
        <v>2</v>
      </c>
      <c r="K435" s="353">
        <v>1</v>
      </c>
      <c r="L435" s="353">
        <v>1</v>
      </c>
      <c r="M435" s="101" t="s">
        <v>106</v>
      </c>
      <c r="N435" s="101"/>
      <c r="O435" s="102">
        <f t="shared" si="31"/>
        <v>0</v>
      </c>
      <c r="P435" s="102">
        <f t="shared" si="32"/>
        <v>0</v>
      </c>
      <c r="Q435" s="103">
        <f>IF(M435="nio",0,IF(M435&gt;0,VLOOKUP(H435,'2-Productie normen'!A:L,VLOOKUP(M435,'2-Productie normen'!N:O,2,FALSE),FALSE)))</f>
        <v>0</v>
      </c>
      <c r="R435" s="103">
        <f t="shared" si="33"/>
        <v>0</v>
      </c>
      <c r="S435" s="104">
        <f>VLOOKUP(H435,'2-Productie normen'!A:L,10,FALSE)</f>
        <v>0</v>
      </c>
      <c r="T435" s="471"/>
      <c r="V435" s="81">
        <f t="shared" si="34"/>
        <v>0</v>
      </c>
    </row>
    <row r="436" spans="1:22" ht="13.95" customHeight="1">
      <c r="A436" s="86">
        <f t="shared" si="30"/>
        <v>436</v>
      </c>
      <c r="B436" s="99" t="s">
        <v>797</v>
      </c>
      <c r="C436" s="99" t="s">
        <v>622</v>
      </c>
      <c r="D436" s="440">
        <v>2</v>
      </c>
      <c r="E436" s="441" t="s">
        <v>94</v>
      </c>
      <c r="F436" s="442" t="s">
        <v>235</v>
      </c>
      <c r="G436" s="443" t="s">
        <v>407</v>
      </c>
      <c r="H436" s="497" t="s">
        <v>407</v>
      </c>
      <c r="I436" s="107" t="s">
        <v>97</v>
      </c>
      <c r="J436" s="444">
        <v>2</v>
      </c>
      <c r="K436" s="353">
        <v>1</v>
      </c>
      <c r="L436" s="353">
        <v>1</v>
      </c>
      <c r="M436" s="101">
        <v>200</v>
      </c>
      <c r="N436" s="101"/>
      <c r="O436" s="102" t="e">
        <f t="shared" si="31"/>
        <v>#DIV/0!</v>
      </c>
      <c r="P436" s="102">
        <f t="shared" si="32"/>
        <v>0</v>
      </c>
      <c r="Q436" s="103">
        <f>IF(M436="nio",0,IF(M436&gt;0,VLOOKUP(H436,'2-Productie normen'!A:L,VLOOKUP(M436,'2-Productie normen'!N:O,2,FALSE),FALSE)))</f>
        <v>0</v>
      </c>
      <c r="R436" s="103">
        <f t="shared" si="33"/>
        <v>0</v>
      </c>
      <c r="S436" s="104">
        <f>VLOOKUP(H436,'2-Productie normen'!A:L,10,FALSE)</f>
        <v>0</v>
      </c>
      <c r="T436" s="471"/>
      <c r="V436" s="81">
        <f t="shared" si="34"/>
        <v>400</v>
      </c>
    </row>
    <row r="437" spans="1:22" ht="13.95" customHeight="1">
      <c r="A437" s="86">
        <f t="shared" si="30"/>
        <v>437</v>
      </c>
      <c r="B437" s="99" t="s">
        <v>797</v>
      </c>
      <c r="C437" s="99" t="s">
        <v>622</v>
      </c>
      <c r="D437" s="440">
        <v>2</v>
      </c>
      <c r="E437" s="441" t="s">
        <v>94</v>
      </c>
      <c r="F437" s="442" t="s">
        <v>236</v>
      </c>
      <c r="G437" s="443" t="s">
        <v>408</v>
      </c>
      <c r="H437" s="497" t="s">
        <v>179</v>
      </c>
      <c r="I437" s="107" t="s">
        <v>95</v>
      </c>
      <c r="J437" s="444">
        <v>12</v>
      </c>
      <c r="K437" s="353">
        <v>1</v>
      </c>
      <c r="L437" s="353">
        <v>1</v>
      </c>
      <c r="M437" s="101">
        <v>40</v>
      </c>
      <c r="N437" s="101"/>
      <c r="O437" s="102" t="e">
        <f t="shared" si="31"/>
        <v>#DIV/0!</v>
      </c>
      <c r="P437" s="102">
        <f t="shared" si="32"/>
        <v>0</v>
      </c>
      <c r="Q437" s="103">
        <f>IF(M437="nio",0,IF(M437&gt;0,VLOOKUP(H437,'2-Productie normen'!A:L,VLOOKUP(M437,'2-Productie normen'!N:O,2,FALSE),FALSE)))</f>
        <v>0</v>
      </c>
      <c r="R437" s="103">
        <f t="shared" si="33"/>
        <v>0</v>
      </c>
      <c r="S437" s="104">
        <f>VLOOKUP(H437,'2-Productie normen'!A:L,10,FALSE)</f>
        <v>0</v>
      </c>
      <c r="T437" s="471"/>
      <c r="V437" s="81">
        <f t="shared" si="34"/>
        <v>480</v>
      </c>
    </row>
    <row r="438" spans="1:22" ht="13.95" customHeight="1">
      <c r="A438" s="86">
        <f t="shared" si="30"/>
        <v>438</v>
      </c>
      <c r="B438" s="99" t="s">
        <v>797</v>
      </c>
      <c r="C438" s="99" t="s">
        <v>622</v>
      </c>
      <c r="D438" s="440">
        <v>2</v>
      </c>
      <c r="E438" s="441" t="s">
        <v>94</v>
      </c>
      <c r="F438" s="442" t="s">
        <v>237</v>
      </c>
      <c r="G438" s="443" t="s">
        <v>410</v>
      </c>
      <c r="H438" s="469" t="s">
        <v>730</v>
      </c>
      <c r="I438" s="107" t="s">
        <v>692</v>
      </c>
      <c r="J438" s="444">
        <v>7.59</v>
      </c>
      <c r="K438" s="353">
        <v>1</v>
      </c>
      <c r="L438" s="353">
        <v>1</v>
      </c>
      <c r="M438" s="101" t="s">
        <v>106</v>
      </c>
      <c r="N438" s="101"/>
      <c r="O438" s="102">
        <f t="shared" si="31"/>
        <v>0</v>
      </c>
      <c r="P438" s="102">
        <f t="shared" si="32"/>
        <v>0</v>
      </c>
      <c r="Q438" s="103">
        <f>IF(M438="nio",0,IF(M438&gt;0,VLOOKUP(H438,'2-Productie normen'!A:L,VLOOKUP(M438,'2-Productie normen'!N:O,2,FALSE),FALSE)))</f>
        <v>0</v>
      </c>
      <c r="R438" s="103">
        <f t="shared" si="33"/>
        <v>0</v>
      </c>
      <c r="S438" s="104">
        <f>VLOOKUP(H438,'2-Productie normen'!A:L,10,FALSE)</f>
        <v>0</v>
      </c>
      <c r="T438" s="471"/>
      <c r="V438" s="81">
        <f t="shared" si="34"/>
        <v>0</v>
      </c>
    </row>
    <row r="439" spans="1:22" ht="13.95" customHeight="1">
      <c r="A439" s="86">
        <f t="shared" si="30"/>
        <v>439</v>
      </c>
      <c r="B439" s="99" t="s">
        <v>797</v>
      </c>
      <c r="C439" s="99" t="s">
        <v>622</v>
      </c>
      <c r="D439" s="440">
        <v>2</v>
      </c>
      <c r="E439" s="441" t="s">
        <v>94</v>
      </c>
      <c r="F439" s="442" t="s">
        <v>238</v>
      </c>
      <c r="G439" s="443" t="s">
        <v>408</v>
      </c>
      <c r="H439" s="497" t="s">
        <v>179</v>
      </c>
      <c r="I439" s="107" t="s">
        <v>95</v>
      </c>
      <c r="J439" s="444">
        <v>13</v>
      </c>
      <c r="K439" s="353">
        <v>1</v>
      </c>
      <c r="L439" s="353">
        <v>1</v>
      </c>
      <c r="M439" s="101">
        <v>40</v>
      </c>
      <c r="N439" s="101"/>
      <c r="O439" s="102" t="e">
        <f t="shared" si="31"/>
        <v>#DIV/0!</v>
      </c>
      <c r="P439" s="102">
        <f t="shared" si="32"/>
        <v>0</v>
      </c>
      <c r="Q439" s="103">
        <f>IF(M439="nio",0,IF(M439&gt;0,VLOOKUP(H439,'2-Productie normen'!A:L,VLOOKUP(M439,'2-Productie normen'!N:O,2,FALSE),FALSE)))</f>
        <v>0</v>
      </c>
      <c r="R439" s="103">
        <f t="shared" si="33"/>
        <v>0</v>
      </c>
      <c r="S439" s="104">
        <f>VLOOKUP(H439,'2-Productie normen'!A:L,10,FALSE)</f>
        <v>0</v>
      </c>
      <c r="T439" s="471"/>
      <c r="V439" s="81">
        <f t="shared" si="34"/>
        <v>520</v>
      </c>
    </row>
    <row r="440" spans="1:22" ht="13.95" customHeight="1">
      <c r="A440" s="86">
        <f t="shared" si="30"/>
        <v>440</v>
      </c>
      <c r="B440" s="99" t="s">
        <v>797</v>
      </c>
      <c r="C440" s="99" t="s">
        <v>622</v>
      </c>
      <c r="D440" s="440">
        <v>2</v>
      </c>
      <c r="E440" s="441" t="s">
        <v>94</v>
      </c>
      <c r="F440" s="442" t="s">
        <v>240</v>
      </c>
      <c r="G440" s="443" t="s">
        <v>407</v>
      </c>
      <c r="H440" s="497" t="s">
        <v>407</v>
      </c>
      <c r="I440" s="107" t="s">
        <v>97</v>
      </c>
      <c r="J440" s="444">
        <v>78</v>
      </c>
      <c r="K440" s="353">
        <v>1</v>
      </c>
      <c r="L440" s="353">
        <v>1</v>
      </c>
      <c r="M440" s="101">
        <v>200</v>
      </c>
      <c r="N440" s="101"/>
      <c r="O440" s="102" t="e">
        <f t="shared" si="31"/>
        <v>#DIV/0!</v>
      </c>
      <c r="P440" s="102">
        <f t="shared" si="32"/>
        <v>0</v>
      </c>
      <c r="Q440" s="103">
        <f>IF(M440="nio",0,IF(M440&gt;0,VLOOKUP(H440,'2-Productie normen'!A:L,VLOOKUP(M440,'2-Productie normen'!N:O,2,FALSE),FALSE)))</f>
        <v>0</v>
      </c>
      <c r="R440" s="103">
        <f t="shared" si="33"/>
        <v>0</v>
      </c>
      <c r="S440" s="104">
        <f>VLOOKUP(H440,'2-Productie normen'!A:L,10,FALSE)</f>
        <v>0</v>
      </c>
      <c r="T440" s="471"/>
      <c r="V440" s="81">
        <f t="shared" si="34"/>
        <v>15600</v>
      </c>
    </row>
    <row r="441" spans="1:22" ht="13.95" customHeight="1">
      <c r="A441" s="86">
        <f t="shared" si="30"/>
        <v>441</v>
      </c>
      <c r="B441" s="99" t="s">
        <v>797</v>
      </c>
      <c r="C441" s="99" t="s">
        <v>622</v>
      </c>
      <c r="D441" s="440">
        <v>2</v>
      </c>
      <c r="E441" s="441" t="s">
        <v>94</v>
      </c>
      <c r="F441" s="442" t="s">
        <v>242</v>
      </c>
      <c r="G441" s="443" t="s">
        <v>623</v>
      </c>
      <c r="H441" s="497" t="s">
        <v>182</v>
      </c>
      <c r="I441" s="100" t="s">
        <v>726</v>
      </c>
      <c r="J441" s="444">
        <v>106</v>
      </c>
      <c r="K441" s="353">
        <v>1</v>
      </c>
      <c r="L441" s="353">
        <v>1</v>
      </c>
      <c r="M441" s="101">
        <v>200</v>
      </c>
      <c r="N441" s="101"/>
      <c r="O441" s="102" t="e">
        <f t="shared" si="31"/>
        <v>#DIV/0!</v>
      </c>
      <c r="P441" s="102">
        <f t="shared" si="32"/>
        <v>0</v>
      </c>
      <c r="Q441" s="103">
        <f>IF(M441="nio",0,IF(M441&gt;0,VLOOKUP(H441,'2-Productie normen'!A:L,VLOOKUP(M441,'2-Productie normen'!N:O,2,FALSE),FALSE)))</f>
        <v>0</v>
      </c>
      <c r="R441" s="103">
        <f t="shared" si="33"/>
        <v>0</v>
      </c>
      <c r="S441" s="104">
        <f>VLOOKUP(H441,'2-Productie normen'!A:L,10,FALSE)</f>
        <v>0</v>
      </c>
      <c r="T441" s="471"/>
      <c r="V441" s="81">
        <f t="shared" si="34"/>
        <v>21200</v>
      </c>
    </row>
    <row r="442" spans="1:22" ht="13.95" customHeight="1">
      <c r="A442" s="86">
        <f t="shared" si="30"/>
        <v>442</v>
      </c>
      <c r="B442" s="99" t="s">
        <v>797</v>
      </c>
      <c r="C442" s="99" t="s">
        <v>622</v>
      </c>
      <c r="D442" s="440">
        <v>2</v>
      </c>
      <c r="E442" s="441" t="s">
        <v>94</v>
      </c>
      <c r="F442" s="442" t="s">
        <v>244</v>
      </c>
      <c r="G442" s="443" t="s">
        <v>408</v>
      </c>
      <c r="H442" s="497" t="s">
        <v>179</v>
      </c>
      <c r="I442" s="107" t="s">
        <v>690</v>
      </c>
      <c r="J442" s="444">
        <v>12</v>
      </c>
      <c r="K442" s="353">
        <v>1</v>
      </c>
      <c r="L442" s="353">
        <v>1</v>
      </c>
      <c r="M442" s="101">
        <v>40</v>
      </c>
      <c r="N442" s="101"/>
      <c r="O442" s="102" t="e">
        <f t="shared" si="31"/>
        <v>#DIV/0!</v>
      </c>
      <c r="P442" s="102">
        <f t="shared" si="32"/>
        <v>0</v>
      </c>
      <c r="Q442" s="103">
        <f>IF(M442="nio",0,IF(M442&gt;0,VLOOKUP(H442,'2-Productie normen'!A:L,VLOOKUP(M442,'2-Productie normen'!N:O,2,FALSE),FALSE)))</f>
        <v>0</v>
      </c>
      <c r="R442" s="103">
        <f t="shared" si="33"/>
        <v>0</v>
      </c>
      <c r="S442" s="104">
        <f>VLOOKUP(H442,'2-Productie normen'!A:L,10,FALSE)</f>
        <v>0</v>
      </c>
      <c r="T442" s="471"/>
      <c r="V442" s="81">
        <f t="shared" si="34"/>
        <v>480</v>
      </c>
    </row>
    <row r="443" spans="1:22" ht="13.95" customHeight="1">
      <c r="A443" s="86">
        <f t="shared" si="30"/>
        <v>443</v>
      </c>
      <c r="B443" s="99" t="s">
        <v>797</v>
      </c>
      <c r="C443" s="99" t="s">
        <v>622</v>
      </c>
      <c r="D443" s="440">
        <v>2</v>
      </c>
      <c r="E443" s="441" t="s">
        <v>94</v>
      </c>
      <c r="F443" s="442" t="s">
        <v>245</v>
      </c>
      <c r="G443" s="443" t="s">
        <v>413</v>
      </c>
      <c r="H443" s="497" t="s">
        <v>16</v>
      </c>
      <c r="I443" s="107" t="s">
        <v>97</v>
      </c>
      <c r="J443" s="444">
        <v>12</v>
      </c>
      <c r="K443" s="353">
        <v>1</v>
      </c>
      <c r="L443" s="353">
        <v>1</v>
      </c>
      <c r="M443" s="101">
        <v>200</v>
      </c>
      <c r="N443" s="101"/>
      <c r="O443" s="102" t="e">
        <f t="shared" si="31"/>
        <v>#DIV/0!</v>
      </c>
      <c r="P443" s="102">
        <f t="shared" si="32"/>
        <v>0</v>
      </c>
      <c r="Q443" s="103">
        <f>IF(M443="nio",0,IF(M443&gt;0,VLOOKUP(H443,'2-Productie normen'!A:L,VLOOKUP(M443,'2-Productie normen'!N:O,2,FALSE),FALSE)))</f>
        <v>0</v>
      </c>
      <c r="R443" s="103">
        <f t="shared" si="33"/>
        <v>0</v>
      </c>
      <c r="S443" s="104">
        <f>VLOOKUP(H443,'2-Productie normen'!A:L,10,FALSE)</f>
        <v>0</v>
      </c>
      <c r="T443" s="471"/>
      <c r="V443" s="81">
        <f t="shared" si="34"/>
        <v>2400</v>
      </c>
    </row>
    <row r="444" spans="1:22" ht="13.95" customHeight="1">
      <c r="A444" s="86">
        <f t="shared" si="30"/>
        <v>444</v>
      </c>
      <c r="B444" s="99" t="s">
        <v>797</v>
      </c>
      <c r="C444" s="99" t="s">
        <v>622</v>
      </c>
      <c r="D444" s="440">
        <v>2</v>
      </c>
      <c r="E444" s="441" t="s">
        <v>94</v>
      </c>
      <c r="F444" s="442" t="s">
        <v>246</v>
      </c>
      <c r="G444" s="443" t="s">
        <v>408</v>
      </c>
      <c r="H444" s="497" t="s">
        <v>179</v>
      </c>
      <c r="I444" s="107" t="s">
        <v>690</v>
      </c>
      <c r="J444" s="444">
        <v>26</v>
      </c>
      <c r="K444" s="353">
        <v>1</v>
      </c>
      <c r="L444" s="353">
        <v>1</v>
      </c>
      <c r="M444" s="101">
        <v>40</v>
      </c>
      <c r="N444" s="101"/>
      <c r="O444" s="102" t="e">
        <f t="shared" si="31"/>
        <v>#DIV/0!</v>
      </c>
      <c r="P444" s="102">
        <f t="shared" si="32"/>
        <v>0</v>
      </c>
      <c r="Q444" s="103">
        <f>IF(M444="nio",0,IF(M444&gt;0,VLOOKUP(H444,'2-Productie normen'!A:L,VLOOKUP(M444,'2-Productie normen'!N:O,2,FALSE),FALSE)))</f>
        <v>0</v>
      </c>
      <c r="R444" s="103">
        <f t="shared" si="33"/>
        <v>0</v>
      </c>
      <c r="S444" s="104">
        <f>VLOOKUP(H444,'2-Productie normen'!A:L,10,FALSE)</f>
        <v>0</v>
      </c>
      <c r="T444" s="471"/>
      <c r="V444" s="81">
        <f t="shared" si="34"/>
        <v>1040</v>
      </c>
    </row>
    <row r="445" spans="1:22" ht="13.95" customHeight="1">
      <c r="A445" s="86">
        <f t="shared" si="30"/>
        <v>445</v>
      </c>
      <c r="B445" s="99" t="s">
        <v>797</v>
      </c>
      <c r="C445" s="99" t="s">
        <v>622</v>
      </c>
      <c r="D445" s="440">
        <v>2</v>
      </c>
      <c r="E445" s="441" t="s">
        <v>94</v>
      </c>
      <c r="F445" s="442" t="s">
        <v>247</v>
      </c>
      <c r="G445" s="443" t="s">
        <v>407</v>
      </c>
      <c r="H445" s="497" t="s">
        <v>407</v>
      </c>
      <c r="I445" s="107" t="s">
        <v>97</v>
      </c>
      <c r="J445" s="444">
        <v>15</v>
      </c>
      <c r="K445" s="353">
        <v>1</v>
      </c>
      <c r="L445" s="353">
        <v>1</v>
      </c>
      <c r="M445" s="101">
        <v>200</v>
      </c>
      <c r="N445" s="101"/>
      <c r="O445" s="102" t="e">
        <f t="shared" si="31"/>
        <v>#DIV/0!</v>
      </c>
      <c r="P445" s="102">
        <f t="shared" si="32"/>
        <v>0</v>
      </c>
      <c r="Q445" s="103">
        <f>IF(M445="nio",0,IF(M445&gt;0,VLOOKUP(H445,'2-Productie normen'!A:L,VLOOKUP(M445,'2-Productie normen'!N:O,2,FALSE),FALSE)))</f>
        <v>0</v>
      </c>
      <c r="R445" s="103">
        <f t="shared" si="33"/>
        <v>0</v>
      </c>
      <c r="S445" s="104">
        <f>VLOOKUP(H445,'2-Productie normen'!A:L,10,FALSE)</f>
        <v>0</v>
      </c>
      <c r="T445" s="471"/>
      <c r="V445" s="81">
        <f t="shared" si="34"/>
        <v>3000</v>
      </c>
    </row>
    <row r="446" spans="1:22" ht="13.95" customHeight="1">
      <c r="A446" s="86">
        <f t="shared" si="30"/>
        <v>446</v>
      </c>
      <c r="B446" s="99" t="s">
        <v>797</v>
      </c>
      <c r="C446" s="99" t="s">
        <v>622</v>
      </c>
      <c r="D446" s="440">
        <v>2</v>
      </c>
      <c r="E446" s="441" t="s">
        <v>94</v>
      </c>
      <c r="F446" s="442" t="s">
        <v>248</v>
      </c>
      <c r="G446" s="443" t="s">
        <v>417</v>
      </c>
      <c r="H446" s="497" t="s">
        <v>180</v>
      </c>
      <c r="I446" s="107" t="s">
        <v>95</v>
      </c>
      <c r="J446" s="444">
        <v>6</v>
      </c>
      <c r="K446" s="353">
        <v>1</v>
      </c>
      <c r="L446" s="353">
        <v>1</v>
      </c>
      <c r="M446" s="101">
        <v>200</v>
      </c>
      <c r="N446" s="101"/>
      <c r="O446" s="102" t="e">
        <f t="shared" si="31"/>
        <v>#DIV/0!</v>
      </c>
      <c r="P446" s="102">
        <f t="shared" si="32"/>
        <v>0</v>
      </c>
      <c r="Q446" s="103">
        <f>IF(M446="nio",0,IF(M446&gt;0,VLOOKUP(H446,'2-Productie normen'!A:L,VLOOKUP(M446,'2-Productie normen'!N:O,2,FALSE),FALSE)))</f>
        <v>0</v>
      </c>
      <c r="R446" s="103">
        <f t="shared" si="33"/>
        <v>0</v>
      </c>
      <c r="S446" s="104">
        <f>VLOOKUP(H446,'2-Productie normen'!A:L,10,FALSE)</f>
        <v>0</v>
      </c>
      <c r="T446" s="471"/>
      <c r="V446" s="81">
        <f t="shared" si="34"/>
        <v>1200</v>
      </c>
    </row>
    <row r="447" spans="1:22" ht="13.95" customHeight="1">
      <c r="A447" s="86">
        <f t="shared" si="30"/>
        <v>447</v>
      </c>
      <c r="B447" s="99" t="s">
        <v>797</v>
      </c>
      <c r="C447" s="99" t="s">
        <v>622</v>
      </c>
      <c r="D447" s="440">
        <v>2</v>
      </c>
      <c r="E447" s="441" t="s">
        <v>94</v>
      </c>
      <c r="F447" s="442" t="s">
        <v>249</v>
      </c>
      <c r="G447" s="443" t="s">
        <v>699</v>
      </c>
      <c r="H447" s="497" t="s">
        <v>735</v>
      </c>
      <c r="I447" s="107" t="s">
        <v>690</v>
      </c>
      <c r="J447" s="444">
        <v>44</v>
      </c>
      <c r="K447" s="353">
        <v>1</v>
      </c>
      <c r="L447" s="353">
        <v>1</v>
      </c>
      <c r="M447" s="101">
        <v>200</v>
      </c>
      <c r="N447" s="101"/>
      <c r="O447" s="102" t="e">
        <f t="shared" si="31"/>
        <v>#DIV/0!</v>
      </c>
      <c r="P447" s="102">
        <f t="shared" si="32"/>
        <v>0</v>
      </c>
      <c r="Q447" s="103">
        <f>IF(M447="nio",0,IF(M447&gt;0,VLOOKUP(H447,'2-Productie normen'!A:L,VLOOKUP(M447,'2-Productie normen'!N:O,2,FALSE),FALSE)))</f>
        <v>0</v>
      </c>
      <c r="R447" s="103">
        <f t="shared" si="33"/>
        <v>0</v>
      </c>
      <c r="S447" s="104">
        <f>VLOOKUP(H447,'2-Productie normen'!A:L,10,FALSE)</f>
        <v>0</v>
      </c>
      <c r="T447" s="471"/>
      <c r="V447" s="81">
        <f t="shared" si="34"/>
        <v>8800</v>
      </c>
    </row>
    <row r="448" spans="1:22" ht="13.95" customHeight="1">
      <c r="A448" s="86">
        <f t="shared" si="30"/>
        <v>448</v>
      </c>
      <c r="B448" s="99" t="s">
        <v>797</v>
      </c>
      <c r="C448" s="99" t="s">
        <v>622</v>
      </c>
      <c r="D448" s="440">
        <v>2</v>
      </c>
      <c r="E448" s="441" t="s">
        <v>94</v>
      </c>
      <c r="F448" s="442" t="s">
        <v>250</v>
      </c>
      <c r="G448" s="443" t="s">
        <v>408</v>
      </c>
      <c r="H448" s="497" t="s">
        <v>179</v>
      </c>
      <c r="I448" s="107" t="s">
        <v>691</v>
      </c>
      <c r="J448" s="444">
        <v>18</v>
      </c>
      <c r="K448" s="353">
        <v>1</v>
      </c>
      <c r="L448" s="353">
        <v>1</v>
      </c>
      <c r="M448" s="101">
        <v>40</v>
      </c>
      <c r="N448" s="101"/>
      <c r="O448" s="102" t="e">
        <f t="shared" si="31"/>
        <v>#DIV/0!</v>
      </c>
      <c r="P448" s="102">
        <f t="shared" si="32"/>
        <v>0</v>
      </c>
      <c r="Q448" s="103">
        <f>IF(M448="nio",0,IF(M448&gt;0,VLOOKUP(H448,'2-Productie normen'!A:L,VLOOKUP(M448,'2-Productie normen'!N:O,2,FALSE),FALSE)))</f>
        <v>0</v>
      </c>
      <c r="R448" s="103">
        <f t="shared" si="33"/>
        <v>0</v>
      </c>
      <c r="S448" s="104">
        <f>VLOOKUP(H448,'2-Productie normen'!A:L,10,FALSE)</f>
        <v>0</v>
      </c>
      <c r="T448" s="471"/>
      <c r="V448" s="81">
        <f t="shared" si="34"/>
        <v>720</v>
      </c>
    </row>
    <row r="449" spans="1:22" ht="13.95" customHeight="1">
      <c r="A449" s="86">
        <f t="shared" si="30"/>
        <v>449</v>
      </c>
      <c r="B449" s="99" t="s">
        <v>797</v>
      </c>
      <c r="C449" s="99" t="s">
        <v>622</v>
      </c>
      <c r="D449" s="440">
        <v>2</v>
      </c>
      <c r="E449" s="441" t="s">
        <v>94</v>
      </c>
      <c r="F449" s="442" t="s">
        <v>251</v>
      </c>
      <c r="G449" s="443" t="s">
        <v>408</v>
      </c>
      <c r="H449" s="497" t="s">
        <v>179</v>
      </c>
      <c r="I449" s="107" t="s">
        <v>691</v>
      </c>
      <c r="J449" s="444">
        <v>13</v>
      </c>
      <c r="K449" s="353">
        <v>1</v>
      </c>
      <c r="L449" s="353">
        <v>1</v>
      </c>
      <c r="M449" s="101">
        <v>40</v>
      </c>
      <c r="N449" s="101"/>
      <c r="O449" s="102" t="e">
        <f t="shared" si="31"/>
        <v>#DIV/0!</v>
      </c>
      <c r="P449" s="102">
        <f t="shared" si="32"/>
        <v>0</v>
      </c>
      <c r="Q449" s="103">
        <f>IF(M449="nio",0,IF(M449&gt;0,VLOOKUP(H449,'2-Productie normen'!A:L,VLOOKUP(M449,'2-Productie normen'!N:O,2,FALSE),FALSE)))</f>
        <v>0</v>
      </c>
      <c r="R449" s="103">
        <f t="shared" si="33"/>
        <v>0</v>
      </c>
      <c r="S449" s="104">
        <f>VLOOKUP(H449,'2-Productie normen'!A:L,10,FALSE)</f>
        <v>0</v>
      </c>
      <c r="T449" s="471"/>
      <c r="V449" s="81">
        <f t="shared" si="34"/>
        <v>520</v>
      </c>
    </row>
    <row r="450" spans="1:22" ht="13.95" customHeight="1">
      <c r="A450" s="86">
        <f t="shared" si="30"/>
        <v>450</v>
      </c>
      <c r="B450" s="99" t="s">
        <v>797</v>
      </c>
      <c r="C450" s="99" t="s">
        <v>622</v>
      </c>
      <c r="D450" s="440">
        <v>2</v>
      </c>
      <c r="E450" s="441" t="s">
        <v>94</v>
      </c>
      <c r="F450" s="442" t="s">
        <v>252</v>
      </c>
      <c r="G450" s="443" t="s">
        <v>418</v>
      </c>
      <c r="H450" s="497" t="s">
        <v>733</v>
      </c>
      <c r="I450" s="107" t="s">
        <v>95</v>
      </c>
      <c r="J450" s="444">
        <v>150</v>
      </c>
      <c r="K450" s="353">
        <v>1</v>
      </c>
      <c r="L450" s="353">
        <v>1</v>
      </c>
      <c r="M450" s="101">
        <v>200</v>
      </c>
      <c r="N450" s="101"/>
      <c r="O450" s="102" t="e">
        <f t="shared" si="31"/>
        <v>#DIV/0!</v>
      </c>
      <c r="P450" s="102">
        <f t="shared" si="32"/>
        <v>0</v>
      </c>
      <c r="Q450" s="103">
        <f>IF(M450="nio",0,IF(M450&gt;0,VLOOKUP(H450,'2-Productie normen'!A:L,VLOOKUP(M450,'2-Productie normen'!N:O,2,FALSE),FALSE)))</f>
        <v>0</v>
      </c>
      <c r="R450" s="103">
        <f t="shared" si="33"/>
        <v>0</v>
      </c>
      <c r="S450" s="104">
        <f>VLOOKUP(H450,'2-Productie normen'!A:L,10,FALSE)</f>
        <v>0</v>
      </c>
      <c r="T450" s="471"/>
      <c r="V450" s="81">
        <f t="shared" si="34"/>
        <v>30000</v>
      </c>
    </row>
    <row r="451" spans="1:22" ht="13.95" customHeight="1">
      <c r="A451" s="86">
        <f t="shared" si="30"/>
        <v>451</v>
      </c>
      <c r="B451" s="99" t="s">
        <v>797</v>
      </c>
      <c r="C451" s="99" t="s">
        <v>622</v>
      </c>
      <c r="D451" s="440">
        <v>2</v>
      </c>
      <c r="E451" s="441" t="s">
        <v>94</v>
      </c>
      <c r="F451" s="442" t="s">
        <v>253</v>
      </c>
      <c r="G451" s="443" t="s">
        <v>410</v>
      </c>
      <c r="H451" s="469" t="s">
        <v>730</v>
      </c>
      <c r="I451" s="107" t="s">
        <v>692</v>
      </c>
      <c r="J451" s="444">
        <v>7.07</v>
      </c>
      <c r="K451" s="353">
        <v>1</v>
      </c>
      <c r="L451" s="353">
        <v>1</v>
      </c>
      <c r="M451" s="101" t="s">
        <v>106</v>
      </c>
      <c r="N451" s="101"/>
      <c r="O451" s="102">
        <f t="shared" si="31"/>
        <v>0</v>
      </c>
      <c r="P451" s="102">
        <f t="shared" si="32"/>
        <v>0</v>
      </c>
      <c r="Q451" s="103">
        <f>IF(M451="nio",0,IF(M451&gt;0,VLOOKUP(H451,'2-Productie normen'!A:L,VLOOKUP(M451,'2-Productie normen'!N:O,2,FALSE),FALSE)))</f>
        <v>0</v>
      </c>
      <c r="R451" s="103">
        <f t="shared" si="33"/>
        <v>0</v>
      </c>
      <c r="S451" s="104">
        <f>VLOOKUP(H451,'2-Productie normen'!A:L,10,FALSE)</f>
        <v>0</v>
      </c>
      <c r="T451" s="471"/>
      <c r="V451" s="81">
        <f t="shared" si="34"/>
        <v>0</v>
      </c>
    </row>
    <row r="452" spans="1:22" ht="13.95" customHeight="1">
      <c r="A452" s="86">
        <f t="shared" si="30"/>
        <v>452</v>
      </c>
      <c r="B452" s="99" t="s">
        <v>797</v>
      </c>
      <c r="C452" s="99" t="s">
        <v>622</v>
      </c>
      <c r="D452" s="440">
        <v>2</v>
      </c>
      <c r="E452" s="441" t="s">
        <v>94</v>
      </c>
      <c r="F452" s="442" t="s">
        <v>435</v>
      </c>
      <c r="G452" s="443" t="s">
        <v>413</v>
      </c>
      <c r="H452" s="497" t="s">
        <v>16</v>
      </c>
      <c r="I452" s="107" t="s">
        <v>97</v>
      </c>
      <c r="J452" s="444">
        <v>5.9</v>
      </c>
      <c r="K452" s="353">
        <v>1</v>
      </c>
      <c r="L452" s="353">
        <v>1</v>
      </c>
      <c r="M452" s="101">
        <v>200</v>
      </c>
      <c r="N452" s="101"/>
      <c r="O452" s="102" t="e">
        <f t="shared" si="31"/>
        <v>#DIV/0!</v>
      </c>
      <c r="P452" s="102">
        <f t="shared" si="32"/>
        <v>0</v>
      </c>
      <c r="Q452" s="103">
        <f>IF(M452="nio",0,IF(M452&gt;0,VLOOKUP(H452,'2-Productie normen'!A:L,VLOOKUP(M452,'2-Productie normen'!N:O,2,FALSE),FALSE)))</f>
        <v>0</v>
      </c>
      <c r="R452" s="103">
        <f t="shared" si="33"/>
        <v>0</v>
      </c>
      <c r="S452" s="104">
        <f>VLOOKUP(H452,'2-Productie normen'!A:L,10,FALSE)</f>
        <v>0</v>
      </c>
      <c r="T452" s="471"/>
      <c r="V452" s="81">
        <f t="shared" si="34"/>
        <v>1180</v>
      </c>
    </row>
    <row r="453" spans="1:22" ht="13.95" customHeight="1">
      <c r="A453" s="86">
        <f t="shared" si="30"/>
        <v>453</v>
      </c>
      <c r="B453" s="99" t="s">
        <v>797</v>
      </c>
      <c r="C453" s="99" t="s">
        <v>622</v>
      </c>
      <c r="D453" s="440">
        <v>2</v>
      </c>
      <c r="E453" s="441" t="s">
        <v>94</v>
      </c>
      <c r="F453" s="442" t="s">
        <v>256</v>
      </c>
      <c r="G453" s="443" t="s">
        <v>413</v>
      </c>
      <c r="H453" s="497" t="s">
        <v>16</v>
      </c>
      <c r="I453" s="107" t="s">
        <v>97</v>
      </c>
      <c r="J453" s="444">
        <v>3</v>
      </c>
      <c r="K453" s="353">
        <v>1</v>
      </c>
      <c r="L453" s="353">
        <v>1</v>
      </c>
      <c r="M453" s="101">
        <v>200</v>
      </c>
      <c r="N453" s="101"/>
      <c r="O453" s="102" t="e">
        <f t="shared" si="31"/>
        <v>#DIV/0!</v>
      </c>
      <c r="P453" s="102">
        <f t="shared" si="32"/>
        <v>0</v>
      </c>
      <c r="Q453" s="103">
        <f>IF(M453="nio",0,IF(M453&gt;0,VLOOKUP(H453,'2-Productie normen'!A:L,VLOOKUP(M453,'2-Productie normen'!N:O,2,FALSE),FALSE)))</f>
        <v>0</v>
      </c>
      <c r="R453" s="103">
        <f t="shared" si="33"/>
        <v>0</v>
      </c>
      <c r="S453" s="104">
        <f>VLOOKUP(H453,'2-Productie normen'!A:L,10,FALSE)</f>
        <v>0</v>
      </c>
      <c r="T453" s="471"/>
      <c r="V453" s="81">
        <f t="shared" si="34"/>
        <v>600</v>
      </c>
    </row>
    <row r="454" spans="1:22" ht="13.95" customHeight="1">
      <c r="A454" s="86">
        <f t="shared" si="30"/>
        <v>454</v>
      </c>
      <c r="B454" s="99" t="s">
        <v>797</v>
      </c>
      <c r="C454" s="99" t="s">
        <v>622</v>
      </c>
      <c r="D454" s="440">
        <v>2</v>
      </c>
      <c r="E454" s="441" t="s">
        <v>94</v>
      </c>
      <c r="F454" s="442" t="s">
        <v>436</v>
      </c>
      <c r="G454" s="443" t="s">
        <v>407</v>
      </c>
      <c r="H454" s="497" t="s">
        <v>407</v>
      </c>
      <c r="I454" s="107" t="s">
        <v>97</v>
      </c>
      <c r="J454" s="444">
        <v>48</v>
      </c>
      <c r="K454" s="353">
        <v>1</v>
      </c>
      <c r="L454" s="353">
        <v>1</v>
      </c>
      <c r="M454" s="101">
        <v>200</v>
      </c>
      <c r="N454" s="101"/>
      <c r="O454" s="102" t="e">
        <f t="shared" si="31"/>
        <v>#DIV/0!</v>
      </c>
      <c r="P454" s="102">
        <f t="shared" si="32"/>
        <v>0</v>
      </c>
      <c r="Q454" s="103">
        <f>IF(M454="nio",0,IF(M454&gt;0,VLOOKUP(H454,'2-Productie normen'!A:L,VLOOKUP(M454,'2-Productie normen'!N:O,2,FALSE),FALSE)))</f>
        <v>0</v>
      </c>
      <c r="R454" s="103">
        <f t="shared" si="33"/>
        <v>0</v>
      </c>
      <c r="S454" s="104">
        <f>VLOOKUP(H454,'2-Productie normen'!A:L,10,FALSE)</f>
        <v>0</v>
      </c>
      <c r="T454" s="471"/>
      <c r="V454" s="81">
        <f t="shared" si="34"/>
        <v>9600</v>
      </c>
    </row>
    <row r="455" spans="1:22" ht="13.95" customHeight="1">
      <c r="A455" s="86">
        <f t="shared" si="30"/>
        <v>455</v>
      </c>
      <c r="B455" s="99" t="s">
        <v>797</v>
      </c>
      <c r="C455" s="99" t="s">
        <v>622</v>
      </c>
      <c r="D455" s="440">
        <v>2</v>
      </c>
      <c r="E455" s="441" t="s">
        <v>94</v>
      </c>
      <c r="F455" s="442" t="s">
        <v>257</v>
      </c>
      <c r="G455" s="443" t="s">
        <v>442</v>
      </c>
      <c r="H455" s="497" t="s">
        <v>182</v>
      </c>
      <c r="I455" s="100" t="s">
        <v>726</v>
      </c>
      <c r="J455" s="444">
        <v>160</v>
      </c>
      <c r="K455" s="353">
        <v>1</v>
      </c>
      <c r="L455" s="353">
        <v>1</v>
      </c>
      <c r="M455" s="101">
        <v>200</v>
      </c>
      <c r="N455" s="101"/>
      <c r="O455" s="102" t="e">
        <f t="shared" si="31"/>
        <v>#DIV/0!</v>
      </c>
      <c r="P455" s="102">
        <f t="shared" si="32"/>
        <v>0</v>
      </c>
      <c r="Q455" s="103">
        <f>IF(M455="nio",0,IF(M455&gt;0,VLOOKUP(H455,'2-Productie normen'!A:L,VLOOKUP(M455,'2-Productie normen'!N:O,2,FALSE),FALSE)))</f>
        <v>0</v>
      </c>
      <c r="R455" s="103">
        <f t="shared" si="33"/>
        <v>0</v>
      </c>
      <c r="S455" s="104">
        <f>VLOOKUP(H455,'2-Productie normen'!A:L,10,FALSE)</f>
        <v>0</v>
      </c>
      <c r="T455" s="471"/>
      <c r="V455" s="81">
        <f t="shared" si="34"/>
        <v>32000</v>
      </c>
    </row>
    <row r="456" spans="1:22" ht="13.95" customHeight="1">
      <c r="A456" s="86">
        <f t="shared" si="30"/>
        <v>456</v>
      </c>
      <c r="B456" s="99" t="s">
        <v>797</v>
      </c>
      <c r="C456" s="99" t="s">
        <v>622</v>
      </c>
      <c r="D456" s="440">
        <v>2</v>
      </c>
      <c r="E456" s="441" t="s">
        <v>94</v>
      </c>
      <c r="F456" s="442" t="s">
        <v>258</v>
      </c>
      <c r="G456" s="443" t="s">
        <v>410</v>
      </c>
      <c r="H456" s="469" t="s">
        <v>730</v>
      </c>
      <c r="I456" s="107" t="s">
        <v>692</v>
      </c>
      <c r="J456" s="444">
        <v>22</v>
      </c>
      <c r="K456" s="353">
        <v>1</v>
      </c>
      <c r="L456" s="353">
        <v>1</v>
      </c>
      <c r="M456" s="101" t="s">
        <v>106</v>
      </c>
      <c r="N456" s="101"/>
      <c r="O456" s="102">
        <f t="shared" si="31"/>
        <v>0</v>
      </c>
      <c r="P456" s="102">
        <f t="shared" si="32"/>
        <v>0</v>
      </c>
      <c r="Q456" s="103">
        <f>IF(M456="nio",0,IF(M456&gt;0,VLOOKUP(H456,'2-Productie normen'!A:L,VLOOKUP(M456,'2-Productie normen'!N:O,2,FALSE),FALSE)))</f>
        <v>0</v>
      </c>
      <c r="R456" s="103">
        <f t="shared" si="33"/>
        <v>0</v>
      </c>
      <c r="S456" s="104">
        <f>VLOOKUP(H456,'2-Productie normen'!A:L,10,FALSE)</f>
        <v>0</v>
      </c>
      <c r="T456" s="471"/>
      <c r="V456" s="81">
        <f t="shared" si="34"/>
        <v>0</v>
      </c>
    </row>
    <row r="457" spans="1:22" ht="13.95" customHeight="1">
      <c r="A457" s="86">
        <f t="shared" si="30"/>
        <v>457</v>
      </c>
      <c r="B457" s="99" t="s">
        <v>797</v>
      </c>
      <c r="C457" s="99" t="s">
        <v>622</v>
      </c>
      <c r="D457" s="440">
        <v>2</v>
      </c>
      <c r="E457" s="441" t="s">
        <v>94</v>
      </c>
      <c r="F457" s="442" t="s">
        <v>259</v>
      </c>
      <c r="G457" s="443" t="s">
        <v>96</v>
      </c>
      <c r="H457" s="497" t="s">
        <v>1</v>
      </c>
      <c r="I457" s="107" t="s">
        <v>97</v>
      </c>
      <c r="J457" s="444">
        <v>13</v>
      </c>
      <c r="K457" s="353">
        <v>1</v>
      </c>
      <c r="L457" s="353">
        <v>1</v>
      </c>
      <c r="M457" s="101">
        <v>200</v>
      </c>
      <c r="N457" s="101"/>
      <c r="O457" s="102" t="e">
        <f t="shared" si="31"/>
        <v>#DIV/0!</v>
      </c>
      <c r="P457" s="102">
        <f t="shared" si="32"/>
        <v>0</v>
      </c>
      <c r="Q457" s="103">
        <f>IF(M457="nio",0,IF(M457&gt;0,VLOOKUP(H457,'2-Productie normen'!A:L,VLOOKUP(M457,'2-Productie normen'!N:O,2,FALSE),FALSE)))</f>
        <v>0</v>
      </c>
      <c r="R457" s="103">
        <f t="shared" si="33"/>
        <v>0</v>
      </c>
      <c r="S457" s="104">
        <f>VLOOKUP(H457,'2-Productie normen'!A:L,10,FALSE)</f>
        <v>0</v>
      </c>
      <c r="T457" s="471"/>
      <c r="V457" s="81">
        <f t="shared" si="34"/>
        <v>2600</v>
      </c>
    </row>
    <row r="458" spans="1:22" ht="13.95" customHeight="1">
      <c r="A458" s="86">
        <f t="shared" ref="A458:A521" si="35">A457+1</f>
        <v>458</v>
      </c>
      <c r="B458" s="99" t="s">
        <v>797</v>
      </c>
      <c r="C458" s="99" t="s">
        <v>622</v>
      </c>
      <c r="D458" s="440">
        <v>2</v>
      </c>
      <c r="E458" s="441" t="s">
        <v>94</v>
      </c>
      <c r="F458" s="442" t="s">
        <v>260</v>
      </c>
      <c r="G458" s="443" t="s">
        <v>96</v>
      </c>
      <c r="H458" s="497" t="s">
        <v>1</v>
      </c>
      <c r="I458" s="107" t="s">
        <v>97</v>
      </c>
      <c r="J458" s="444">
        <v>13</v>
      </c>
      <c r="K458" s="353">
        <v>1</v>
      </c>
      <c r="L458" s="353">
        <v>1</v>
      </c>
      <c r="M458" s="101">
        <v>200</v>
      </c>
      <c r="N458" s="101"/>
      <c r="O458" s="102" t="e">
        <f t="shared" ref="O458:O521" si="36">IF(M458="nio",0,IF(M458&gt;0,M458*J458/Q458,0))*K458</f>
        <v>#DIV/0!</v>
      </c>
      <c r="P458" s="102">
        <f t="shared" ref="P458:P521" si="37">IF(N458&gt;0,N458*J458/R458,0)*L458</f>
        <v>0</v>
      </c>
      <c r="Q458" s="103">
        <f>IF(M458="nio",0,IF(M458&gt;0,VLOOKUP(H458,'2-Productie normen'!A:L,VLOOKUP(M458,'2-Productie normen'!N:O,2,FALSE),FALSE)))</f>
        <v>0</v>
      </c>
      <c r="R458" s="103">
        <f t="shared" ref="R458:R521" si="38">IF(N458&gt;0,Q458*$R$8,0)</f>
        <v>0</v>
      </c>
      <c r="S458" s="104">
        <f>VLOOKUP(H458,'2-Productie normen'!A:L,10,FALSE)</f>
        <v>0</v>
      </c>
      <c r="T458" s="471"/>
      <c r="V458" s="81">
        <f t="shared" ref="V458:V521" si="39">SUM(M458:N458)*J458</f>
        <v>2600</v>
      </c>
    </row>
    <row r="459" spans="1:22" ht="13.95" customHeight="1">
      <c r="A459" s="86">
        <f t="shared" si="35"/>
        <v>459</v>
      </c>
      <c r="B459" s="99" t="s">
        <v>797</v>
      </c>
      <c r="C459" s="99" t="s">
        <v>622</v>
      </c>
      <c r="D459" s="440">
        <v>2</v>
      </c>
      <c r="E459" s="441" t="s">
        <v>94</v>
      </c>
      <c r="F459" s="442" t="s">
        <v>261</v>
      </c>
      <c r="G459" s="443" t="s">
        <v>407</v>
      </c>
      <c r="H459" s="497" t="s">
        <v>407</v>
      </c>
      <c r="I459" s="107" t="s">
        <v>97</v>
      </c>
      <c r="J459" s="444">
        <v>6</v>
      </c>
      <c r="K459" s="353">
        <v>1</v>
      </c>
      <c r="L459" s="353">
        <v>1</v>
      </c>
      <c r="M459" s="101">
        <v>200</v>
      </c>
      <c r="N459" s="101"/>
      <c r="O459" s="102" t="e">
        <f t="shared" si="36"/>
        <v>#DIV/0!</v>
      </c>
      <c r="P459" s="102">
        <f t="shared" si="37"/>
        <v>0</v>
      </c>
      <c r="Q459" s="103">
        <f>IF(M459="nio",0,IF(M459&gt;0,VLOOKUP(H459,'2-Productie normen'!A:L,VLOOKUP(M459,'2-Productie normen'!N:O,2,FALSE),FALSE)))</f>
        <v>0</v>
      </c>
      <c r="R459" s="103">
        <f t="shared" si="38"/>
        <v>0</v>
      </c>
      <c r="S459" s="104">
        <f>VLOOKUP(H459,'2-Productie normen'!A:L,10,FALSE)</f>
        <v>0</v>
      </c>
      <c r="T459" s="471"/>
      <c r="V459" s="81">
        <f t="shared" si="39"/>
        <v>1200</v>
      </c>
    </row>
    <row r="460" spans="1:22" ht="13.95" customHeight="1">
      <c r="A460" s="86">
        <f t="shared" si="35"/>
        <v>460</v>
      </c>
      <c r="B460" s="99" t="s">
        <v>797</v>
      </c>
      <c r="C460" s="99" t="s">
        <v>622</v>
      </c>
      <c r="D460" s="440">
        <v>2</v>
      </c>
      <c r="E460" s="441" t="s">
        <v>94</v>
      </c>
      <c r="F460" s="442" t="s">
        <v>262</v>
      </c>
      <c r="G460" s="443" t="s">
        <v>407</v>
      </c>
      <c r="H460" s="497" t="s">
        <v>407</v>
      </c>
      <c r="I460" s="107" t="s">
        <v>97</v>
      </c>
      <c r="J460" s="444">
        <v>3.71</v>
      </c>
      <c r="K460" s="353">
        <v>1</v>
      </c>
      <c r="L460" s="353">
        <v>1</v>
      </c>
      <c r="M460" s="101">
        <v>200</v>
      </c>
      <c r="N460" s="101"/>
      <c r="O460" s="102" t="e">
        <f t="shared" si="36"/>
        <v>#DIV/0!</v>
      </c>
      <c r="P460" s="102">
        <f t="shared" si="37"/>
        <v>0</v>
      </c>
      <c r="Q460" s="103">
        <f>IF(M460="nio",0,IF(M460&gt;0,VLOOKUP(H460,'2-Productie normen'!A:L,VLOOKUP(M460,'2-Productie normen'!N:O,2,FALSE),FALSE)))</f>
        <v>0</v>
      </c>
      <c r="R460" s="103">
        <f t="shared" si="38"/>
        <v>0</v>
      </c>
      <c r="S460" s="104">
        <f>VLOOKUP(H460,'2-Productie normen'!A:L,10,FALSE)</f>
        <v>0</v>
      </c>
      <c r="T460" s="471" t="s">
        <v>630</v>
      </c>
      <c r="V460" s="81">
        <f t="shared" si="39"/>
        <v>742</v>
      </c>
    </row>
    <row r="461" spans="1:22" ht="13.95" customHeight="1">
      <c r="A461" s="86">
        <f t="shared" si="35"/>
        <v>461</v>
      </c>
      <c r="B461" s="99" t="s">
        <v>797</v>
      </c>
      <c r="C461" s="99" t="s">
        <v>622</v>
      </c>
      <c r="D461" s="440">
        <v>2</v>
      </c>
      <c r="E461" s="441" t="s">
        <v>94</v>
      </c>
      <c r="F461" s="442" t="s">
        <v>263</v>
      </c>
      <c r="G461" s="443" t="s">
        <v>409</v>
      </c>
      <c r="H461" s="497" t="s">
        <v>719</v>
      </c>
      <c r="I461" s="107" t="s">
        <v>95</v>
      </c>
      <c r="J461" s="444">
        <v>126.8</v>
      </c>
      <c r="K461" s="353">
        <v>1</v>
      </c>
      <c r="L461" s="353">
        <v>1</v>
      </c>
      <c r="M461" s="101">
        <v>80</v>
      </c>
      <c r="N461" s="101"/>
      <c r="O461" s="102" t="e">
        <f t="shared" si="36"/>
        <v>#DIV/0!</v>
      </c>
      <c r="P461" s="102">
        <f t="shared" si="37"/>
        <v>0</v>
      </c>
      <c r="Q461" s="103">
        <f>IF(M461="nio",0,IF(M461&gt;0,VLOOKUP(H461,'2-Productie normen'!A:L,VLOOKUP(M461,'2-Productie normen'!N:O,2,FALSE),FALSE)))</f>
        <v>0</v>
      </c>
      <c r="R461" s="103">
        <f t="shared" si="38"/>
        <v>0</v>
      </c>
      <c r="S461" s="104">
        <f>VLOOKUP(H461,'2-Productie normen'!A:L,10,FALSE)</f>
        <v>0</v>
      </c>
      <c r="T461" s="471" t="s">
        <v>630</v>
      </c>
      <c r="V461" s="81">
        <f t="shared" si="39"/>
        <v>10144</v>
      </c>
    </row>
    <row r="462" spans="1:22" ht="13.95" customHeight="1">
      <c r="A462" s="86">
        <f t="shared" si="35"/>
        <v>462</v>
      </c>
      <c r="B462" s="99" t="s">
        <v>797</v>
      </c>
      <c r="C462" s="99" t="s">
        <v>622</v>
      </c>
      <c r="D462" s="440">
        <v>2</v>
      </c>
      <c r="E462" s="441" t="s">
        <v>94</v>
      </c>
      <c r="F462" s="442" t="s">
        <v>264</v>
      </c>
      <c r="G462" s="443" t="s">
        <v>408</v>
      </c>
      <c r="H462" s="497" t="s">
        <v>179</v>
      </c>
      <c r="I462" s="107" t="s">
        <v>97</v>
      </c>
      <c r="J462" s="444">
        <v>11.74</v>
      </c>
      <c r="K462" s="353">
        <v>1</v>
      </c>
      <c r="L462" s="353">
        <v>1</v>
      </c>
      <c r="M462" s="101">
        <v>40</v>
      </c>
      <c r="N462" s="101"/>
      <c r="O462" s="102" t="e">
        <f t="shared" si="36"/>
        <v>#DIV/0!</v>
      </c>
      <c r="P462" s="102">
        <f t="shared" si="37"/>
        <v>0</v>
      </c>
      <c r="Q462" s="103">
        <f>IF(M462="nio",0,IF(M462&gt;0,VLOOKUP(H462,'2-Productie normen'!A:L,VLOOKUP(M462,'2-Productie normen'!N:O,2,FALSE),FALSE)))</f>
        <v>0</v>
      </c>
      <c r="R462" s="103">
        <f t="shared" si="38"/>
        <v>0</v>
      </c>
      <c r="S462" s="104">
        <f>VLOOKUP(H462,'2-Productie normen'!A:L,10,FALSE)</f>
        <v>0</v>
      </c>
      <c r="T462" s="471" t="s">
        <v>630</v>
      </c>
      <c r="V462" s="81">
        <f t="shared" si="39"/>
        <v>469.6</v>
      </c>
    </row>
    <row r="463" spans="1:22" ht="13.95" customHeight="1">
      <c r="A463" s="86">
        <f t="shared" si="35"/>
        <v>463</v>
      </c>
      <c r="B463" s="99" t="s">
        <v>797</v>
      </c>
      <c r="C463" s="99" t="s">
        <v>622</v>
      </c>
      <c r="D463" s="440">
        <v>2</v>
      </c>
      <c r="E463" s="441" t="s">
        <v>94</v>
      </c>
      <c r="F463" s="442" t="s">
        <v>265</v>
      </c>
      <c r="G463" s="443" t="s">
        <v>413</v>
      </c>
      <c r="H463" s="497" t="s">
        <v>16</v>
      </c>
      <c r="I463" s="107" t="s">
        <v>97</v>
      </c>
      <c r="J463" s="444">
        <v>4.79</v>
      </c>
      <c r="K463" s="353">
        <v>1</v>
      </c>
      <c r="L463" s="353">
        <v>1</v>
      </c>
      <c r="M463" s="101">
        <v>200</v>
      </c>
      <c r="N463" s="101"/>
      <c r="O463" s="102" t="e">
        <f t="shared" si="36"/>
        <v>#DIV/0!</v>
      </c>
      <c r="P463" s="102">
        <f t="shared" si="37"/>
        <v>0</v>
      </c>
      <c r="Q463" s="103">
        <f>IF(M463="nio",0,IF(M463&gt;0,VLOOKUP(H463,'2-Productie normen'!A:L,VLOOKUP(M463,'2-Productie normen'!N:O,2,FALSE),FALSE)))</f>
        <v>0</v>
      </c>
      <c r="R463" s="103">
        <f t="shared" si="38"/>
        <v>0</v>
      </c>
      <c r="S463" s="104">
        <f>VLOOKUP(H463,'2-Productie normen'!A:L,10,FALSE)</f>
        <v>0</v>
      </c>
      <c r="T463" s="471" t="s">
        <v>630</v>
      </c>
      <c r="V463" s="81">
        <f t="shared" si="39"/>
        <v>958</v>
      </c>
    </row>
    <row r="464" spans="1:22" ht="13.95" customHeight="1">
      <c r="A464" s="86">
        <f t="shared" si="35"/>
        <v>464</v>
      </c>
      <c r="B464" s="99" t="s">
        <v>797</v>
      </c>
      <c r="C464" s="99" t="s">
        <v>622</v>
      </c>
      <c r="D464" s="440">
        <v>2</v>
      </c>
      <c r="E464" s="441" t="s">
        <v>94</v>
      </c>
      <c r="F464" s="442" t="s">
        <v>266</v>
      </c>
      <c r="G464" s="443" t="s">
        <v>410</v>
      </c>
      <c r="H464" s="469" t="s">
        <v>730</v>
      </c>
      <c r="I464" s="107" t="s">
        <v>692</v>
      </c>
      <c r="J464" s="444">
        <v>5.18</v>
      </c>
      <c r="K464" s="353">
        <v>1</v>
      </c>
      <c r="L464" s="353">
        <v>1</v>
      </c>
      <c r="M464" s="101" t="s">
        <v>106</v>
      </c>
      <c r="N464" s="101"/>
      <c r="O464" s="102">
        <f t="shared" si="36"/>
        <v>0</v>
      </c>
      <c r="P464" s="102">
        <f t="shared" si="37"/>
        <v>0</v>
      </c>
      <c r="Q464" s="103">
        <f>IF(M464="nio",0,IF(M464&gt;0,VLOOKUP(H464,'2-Productie normen'!A:L,VLOOKUP(M464,'2-Productie normen'!N:O,2,FALSE),FALSE)))</f>
        <v>0</v>
      </c>
      <c r="R464" s="103">
        <f t="shared" si="38"/>
        <v>0</v>
      </c>
      <c r="S464" s="104">
        <f>VLOOKUP(H464,'2-Productie normen'!A:L,10,FALSE)</f>
        <v>0</v>
      </c>
      <c r="T464" s="471" t="s">
        <v>630</v>
      </c>
      <c r="V464" s="81">
        <f t="shared" si="39"/>
        <v>0</v>
      </c>
    </row>
    <row r="465" spans="1:22" ht="13.95" customHeight="1">
      <c r="A465" s="86">
        <f t="shared" si="35"/>
        <v>465</v>
      </c>
      <c r="B465" s="99" t="s">
        <v>797</v>
      </c>
      <c r="C465" s="99" t="s">
        <v>622</v>
      </c>
      <c r="D465" s="440">
        <v>2</v>
      </c>
      <c r="E465" s="441" t="s">
        <v>94</v>
      </c>
      <c r="F465" s="442" t="s">
        <v>267</v>
      </c>
      <c r="G465" s="443" t="s">
        <v>413</v>
      </c>
      <c r="H465" s="497" t="s">
        <v>16</v>
      </c>
      <c r="I465" s="107" t="s">
        <v>97</v>
      </c>
      <c r="J465" s="444">
        <v>5.85</v>
      </c>
      <c r="K465" s="353">
        <v>1</v>
      </c>
      <c r="L465" s="353">
        <v>1</v>
      </c>
      <c r="M465" s="101">
        <v>200</v>
      </c>
      <c r="N465" s="101"/>
      <c r="O465" s="102" t="e">
        <f t="shared" si="36"/>
        <v>#DIV/0!</v>
      </c>
      <c r="P465" s="102">
        <f t="shared" si="37"/>
        <v>0</v>
      </c>
      <c r="Q465" s="103">
        <f>IF(M465="nio",0,IF(M465&gt;0,VLOOKUP(H465,'2-Productie normen'!A:L,VLOOKUP(M465,'2-Productie normen'!N:O,2,FALSE),FALSE)))</f>
        <v>0</v>
      </c>
      <c r="R465" s="103">
        <f t="shared" si="38"/>
        <v>0</v>
      </c>
      <c r="S465" s="104">
        <f>VLOOKUP(H465,'2-Productie normen'!A:L,10,FALSE)</f>
        <v>0</v>
      </c>
      <c r="T465" s="471" t="s">
        <v>630</v>
      </c>
      <c r="V465" s="81">
        <f t="shared" si="39"/>
        <v>1170</v>
      </c>
    </row>
    <row r="466" spans="1:22" ht="13.95" customHeight="1">
      <c r="A466" s="86">
        <f t="shared" si="35"/>
        <v>466</v>
      </c>
      <c r="B466" s="99" t="s">
        <v>797</v>
      </c>
      <c r="C466" s="99" t="s">
        <v>622</v>
      </c>
      <c r="D466" s="440">
        <v>2</v>
      </c>
      <c r="E466" s="441" t="s">
        <v>94</v>
      </c>
      <c r="F466" s="442">
        <v>1</v>
      </c>
      <c r="G466" s="443" t="s">
        <v>407</v>
      </c>
      <c r="H466" s="497" t="s">
        <v>407</v>
      </c>
      <c r="I466" s="107" t="s">
        <v>97</v>
      </c>
      <c r="J466" s="444">
        <v>4.05</v>
      </c>
      <c r="K466" s="353">
        <v>1</v>
      </c>
      <c r="L466" s="353">
        <v>1</v>
      </c>
      <c r="M466" s="101">
        <v>200</v>
      </c>
      <c r="N466" s="101"/>
      <c r="O466" s="102" t="e">
        <f t="shared" si="36"/>
        <v>#DIV/0!</v>
      </c>
      <c r="P466" s="102">
        <f t="shared" si="37"/>
        <v>0</v>
      </c>
      <c r="Q466" s="103">
        <f>IF(M466="nio",0,IF(M466&gt;0,VLOOKUP(H466,'2-Productie normen'!A:L,VLOOKUP(M466,'2-Productie normen'!N:O,2,FALSE),FALSE)))</f>
        <v>0</v>
      </c>
      <c r="R466" s="103">
        <f t="shared" si="38"/>
        <v>0</v>
      </c>
      <c r="S466" s="104">
        <f>VLOOKUP(H466,'2-Productie normen'!A:L,10,FALSE)</f>
        <v>0</v>
      </c>
      <c r="T466" s="471" t="s">
        <v>631</v>
      </c>
      <c r="V466" s="81">
        <f t="shared" si="39"/>
        <v>810</v>
      </c>
    </row>
    <row r="467" spans="1:22" ht="13.95" customHeight="1">
      <c r="A467" s="86">
        <f t="shared" si="35"/>
        <v>467</v>
      </c>
      <c r="B467" s="99" t="s">
        <v>797</v>
      </c>
      <c r="C467" s="99" t="s">
        <v>622</v>
      </c>
      <c r="D467" s="440">
        <v>2</v>
      </c>
      <c r="E467" s="441" t="s">
        <v>94</v>
      </c>
      <c r="F467" s="442">
        <v>2</v>
      </c>
      <c r="G467" s="443" t="s">
        <v>623</v>
      </c>
      <c r="H467" s="497" t="s">
        <v>182</v>
      </c>
      <c r="I467" s="100" t="s">
        <v>726</v>
      </c>
      <c r="J467" s="444">
        <v>126.4</v>
      </c>
      <c r="K467" s="353">
        <v>1</v>
      </c>
      <c r="L467" s="353">
        <v>1</v>
      </c>
      <c r="M467" s="101">
        <v>200</v>
      </c>
      <c r="N467" s="101"/>
      <c r="O467" s="102" t="e">
        <f t="shared" si="36"/>
        <v>#DIV/0!</v>
      </c>
      <c r="P467" s="102">
        <f t="shared" si="37"/>
        <v>0</v>
      </c>
      <c r="Q467" s="103">
        <f>IF(M467="nio",0,IF(M467&gt;0,VLOOKUP(H467,'2-Productie normen'!A:L,VLOOKUP(M467,'2-Productie normen'!N:O,2,FALSE),FALSE)))</f>
        <v>0</v>
      </c>
      <c r="R467" s="103">
        <f t="shared" si="38"/>
        <v>0</v>
      </c>
      <c r="S467" s="104">
        <f>VLOOKUP(H467,'2-Productie normen'!A:L,10,FALSE)</f>
        <v>0</v>
      </c>
      <c r="T467" s="471" t="s">
        <v>631</v>
      </c>
      <c r="V467" s="81">
        <f t="shared" si="39"/>
        <v>25280</v>
      </c>
    </row>
    <row r="468" spans="1:22" ht="13.95" customHeight="1">
      <c r="A468" s="86">
        <f t="shared" si="35"/>
        <v>468</v>
      </c>
      <c r="B468" s="99" t="s">
        <v>797</v>
      </c>
      <c r="C468" s="99" t="s">
        <v>622</v>
      </c>
      <c r="D468" s="440">
        <v>2</v>
      </c>
      <c r="E468" s="441" t="s">
        <v>94</v>
      </c>
      <c r="F468" s="442">
        <v>3</v>
      </c>
      <c r="G468" s="443" t="s">
        <v>407</v>
      </c>
      <c r="H468" s="497" t="s">
        <v>407</v>
      </c>
      <c r="I468" s="107" t="s">
        <v>97</v>
      </c>
      <c r="J468" s="444">
        <v>12.5</v>
      </c>
      <c r="K468" s="353">
        <v>1</v>
      </c>
      <c r="L468" s="353">
        <v>1</v>
      </c>
      <c r="M468" s="101">
        <v>200</v>
      </c>
      <c r="N468" s="101"/>
      <c r="O468" s="102" t="e">
        <f t="shared" si="36"/>
        <v>#DIV/0!</v>
      </c>
      <c r="P468" s="102">
        <f t="shared" si="37"/>
        <v>0</v>
      </c>
      <c r="Q468" s="103">
        <f>IF(M468="nio",0,IF(M468&gt;0,VLOOKUP(H468,'2-Productie normen'!A:L,VLOOKUP(M468,'2-Productie normen'!N:O,2,FALSE),FALSE)))</f>
        <v>0</v>
      </c>
      <c r="R468" s="103">
        <f t="shared" si="38"/>
        <v>0</v>
      </c>
      <c r="S468" s="104">
        <f>VLOOKUP(H468,'2-Productie normen'!A:L,10,FALSE)</f>
        <v>0</v>
      </c>
      <c r="T468" s="471" t="s">
        <v>631</v>
      </c>
      <c r="V468" s="81">
        <f t="shared" si="39"/>
        <v>2500</v>
      </c>
    </row>
    <row r="469" spans="1:22" ht="13.95" customHeight="1">
      <c r="A469" s="86">
        <f t="shared" si="35"/>
        <v>469</v>
      </c>
      <c r="B469" s="99" t="s">
        <v>797</v>
      </c>
      <c r="C469" s="99" t="s">
        <v>622</v>
      </c>
      <c r="D469" s="440">
        <v>2</v>
      </c>
      <c r="E469" s="441" t="s">
        <v>94</v>
      </c>
      <c r="F469" s="442">
        <v>4</v>
      </c>
      <c r="G469" s="443" t="s">
        <v>413</v>
      </c>
      <c r="H469" s="497" t="s">
        <v>16</v>
      </c>
      <c r="I469" s="107" t="s">
        <v>97</v>
      </c>
      <c r="J469" s="444">
        <v>4.8899999999999997</v>
      </c>
      <c r="K469" s="353">
        <v>1</v>
      </c>
      <c r="L469" s="353">
        <v>1</v>
      </c>
      <c r="M469" s="101">
        <v>200</v>
      </c>
      <c r="N469" s="101"/>
      <c r="O469" s="102" t="e">
        <f t="shared" si="36"/>
        <v>#DIV/0!</v>
      </c>
      <c r="P469" s="102">
        <f t="shared" si="37"/>
        <v>0</v>
      </c>
      <c r="Q469" s="103">
        <f>IF(M469="nio",0,IF(M469&gt;0,VLOOKUP(H469,'2-Productie normen'!A:L,VLOOKUP(M469,'2-Productie normen'!N:O,2,FALSE),FALSE)))</f>
        <v>0</v>
      </c>
      <c r="R469" s="103">
        <f t="shared" si="38"/>
        <v>0</v>
      </c>
      <c r="S469" s="104">
        <f>VLOOKUP(H469,'2-Productie normen'!A:L,10,FALSE)</f>
        <v>0</v>
      </c>
      <c r="T469" s="471" t="s">
        <v>631</v>
      </c>
      <c r="V469" s="81">
        <f t="shared" si="39"/>
        <v>977.99999999999989</v>
      </c>
    </row>
    <row r="470" spans="1:22" ht="13.95" customHeight="1">
      <c r="A470" s="86">
        <f t="shared" si="35"/>
        <v>470</v>
      </c>
      <c r="B470" s="99" t="s">
        <v>797</v>
      </c>
      <c r="C470" s="99" t="s">
        <v>622</v>
      </c>
      <c r="D470" s="440">
        <v>2</v>
      </c>
      <c r="E470" s="441" t="s">
        <v>94</v>
      </c>
      <c r="F470" s="442">
        <v>5</v>
      </c>
      <c r="G470" s="443" t="s">
        <v>410</v>
      </c>
      <c r="H470" s="469" t="s">
        <v>730</v>
      </c>
      <c r="I470" s="107" t="s">
        <v>692</v>
      </c>
      <c r="J470" s="444">
        <v>8.4</v>
      </c>
      <c r="K470" s="353">
        <v>1</v>
      </c>
      <c r="L470" s="353">
        <v>1</v>
      </c>
      <c r="M470" s="101" t="s">
        <v>106</v>
      </c>
      <c r="N470" s="101"/>
      <c r="O470" s="102">
        <f t="shared" si="36"/>
        <v>0</v>
      </c>
      <c r="P470" s="102">
        <f t="shared" si="37"/>
        <v>0</v>
      </c>
      <c r="Q470" s="103">
        <f>IF(M470="nio",0,IF(M470&gt;0,VLOOKUP(H470,'2-Productie normen'!A:L,VLOOKUP(M470,'2-Productie normen'!N:O,2,FALSE),FALSE)))</f>
        <v>0</v>
      </c>
      <c r="R470" s="103">
        <f t="shared" si="38"/>
        <v>0</v>
      </c>
      <c r="S470" s="104">
        <f>VLOOKUP(H470,'2-Productie normen'!A:L,10,FALSE)</f>
        <v>0</v>
      </c>
      <c r="T470" s="471" t="s">
        <v>631</v>
      </c>
      <c r="V470" s="81">
        <f t="shared" si="39"/>
        <v>0</v>
      </c>
    </row>
    <row r="471" spans="1:22" ht="13.95" customHeight="1">
      <c r="A471" s="86">
        <f t="shared" si="35"/>
        <v>471</v>
      </c>
      <c r="B471" s="99" t="s">
        <v>797</v>
      </c>
      <c r="C471" s="99" t="s">
        <v>622</v>
      </c>
      <c r="D471" s="440">
        <v>2</v>
      </c>
      <c r="E471" s="441" t="s">
        <v>94</v>
      </c>
      <c r="F471" s="442">
        <v>6</v>
      </c>
      <c r="G471" s="443" t="s">
        <v>413</v>
      </c>
      <c r="H471" s="497" t="s">
        <v>16</v>
      </c>
      <c r="I471" s="107" t="s">
        <v>97</v>
      </c>
      <c r="J471" s="444">
        <v>5.9</v>
      </c>
      <c r="K471" s="353">
        <v>1</v>
      </c>
      <c r="L471" s="353">
        <v>1</v>
      </c>
      <c r="M471" s="101">
        <v>200</v>
      </c>
      <c r="N471" s="101"/>
      <c r="O471" s="102" t="e">
        <f t="shared" si="36"/>
        <v>#DIV/0!</v>
      </c>
      <c r="P471" s="102">
        <f t="shared" si="37"/>
        <v>0</v>
      </c>
      <c r="Q471" s="103">
        <f>IF(M471="nio",0,IF(M471&gt;0,VLOOKUP(H471,'2-Productie normen'!A:L,VLOOKUP(M471,'2-Productie normen'!N:O,2,FALSE),FALSE)))</f>
        <v>0</v>
      </c>
      <c r="R471" s="103">
        <f t="shared" si="38"/>
        <v>0</v>
      </c>
      <c r="S471" s="104">
        <f>VLOOKUP(H471,'2-Productie normen'!A:L,10,FALSE)</f>
        <v>0</v>
      </c>
      <c r="T471" s="471" t="s">
        <v>631</v>
      </c>
      <c r="V471" s="81">
        <f t="shared" si="39"/>
        <v>1180</v>
      </c>
    </row>
    <row r="472" spans="1:22" ht="13.95" customHeight="1">
      <c r="A472" s="86">
        <f t="shared" si="35"/>
        <v>472</v>
      </c>
      <c r="B472" s="99" t="s">
        <v>797</v>
      </c>
      <c r="C472" s="99" t="s">
        <v>622</v>
      </c>
      <c r="D472" s="440">
        <v>2</v>
      </c>
      <c r="E472" s="441" t="s">
        <v>422</v>
      </c>
      <c r="F472" s="442" t="s">
        <v>624</v>
      </c>
      <c r="G472" s="443" t="s">
        <v>407</v>
      </c>
      <c r="H472" s="497" t="s">
        <v>407</v>
      </c>
      <c r="I472" s="107" t="s">
        <v>97</v>
      </c>
      <c r="J472" s="444">
        <v>8</v>
      </c>
      <c r="K472" s="353">
        <v>1</v>
      </c>
      <c r="L472" s="353">
        <v>1</v>
      </c>
      <c r="M472" s="101">
        <v>200</v>
      </c>
      <c r="N472" s="101"/>
      <c r="O472" s="102" t="e">
        <f t="shared" si="36"/>
        <v>#DIV/0!</v>
      </c>
      <c r="P472" s="102">
        <f t="shared" si="37"/>
        <v>0</v>
      </c>
      <c r="Q472" s="103">
        <f>IF(M472="nio",0,IF(M472&gt;0,VLOOKUP(H472,'2-Productie normen'!A:L,VLOOKUP(M472,'2-Productie normen'!N:O,2,FALSE),FALSE)))</f>
        <v>0</v>
      </c>
      <c r="R472" s="103">
        <f t="shared" si="38"/>
        <v>0</v>
      </c>
      <c r="S472" s="104">
        <f>VLOOKUP(H472,'2-Productie normen'!A:L,10,FALSE)</f>
        <v>0</v>
      </c>
      <c r="T472" s="471"/>
      <c r="V472" s="81">
        <f t="shared" si="39"/>
        <v>1600</v>
      </c>
    </row>
    <row r="473" spans="1:22" ht="13.95" customHeight="1">
      <c r="A473" s="86">
        <f t="shared" si="35"/>
        <v>473</v>
      </c>
      <c r="B473" s="99" t="s">
        <v>797</v>
      </c>
      <c r="C473" s="99" t="s">
        <v>622</v>
      </c>
      <c r="D473" s="440">
        <v>2</v>
      </c>
      <c r="E473" s="441" t="s">
        <v>422</v>
      </c>
      <c r="F473" s="442" t="s">
        <v>625</v>
      </c>
      <c r="G473" s="443" t="s">
        <v>410</v>
      </c>
      <c r="H473" s="469" t="s">
        <v>730</v>
      </c>
      <c r="I473" s="107" t="s">
        <v>692</v>
      </c>
      <c r="J473" s="444">
        <v>18</v>
      </c>
      <c r="K473" s="353">
        <v>1</v>
      </c>
      <c r="L473" s="353">
        <v>1</v>
      </c>
      <c r="M473" s="101" t="s">
        <v>106</v>
      </c>
      <c r="N473" s="101"/>
      <c r="O473" s="102">
        <f t="shared" si="36"/>
        <v>0</v>
      </c>
      <c r="P473" s="102">
        <f t="shared" si="37"/>
        <v>0</v>
      </c>
      <c r="Q473" s="103">
        <f>IF(M473="nio",0,IF(M473&gt;0,VLOOKUP(H473,'2-Productie normen'!A:L,VLOOKUP(M473,'2-Productie normen'!N:O,2,FALSE),FALSE)))</f>
        <v>0</v>
      </c>
      <c r="R473" s="103">
        <f t="shared" si="38"/>
        <v>0</v>
      </c>
      <c r="S473" s="104">
        <f>VLOOKUP(H473,'2-Productie normen'!A:L,10,FALSE)</f>
        <v>0</v>
      </c>
      <c r="T473" s="471"/>
      <c r="V473" s="81">
        <f t="shared" si="39"/>
        <v>0</v>
      </c>
    </row>
    <row r="474" spans="1:22" ht="13.95" customHeight="1">
      <c r="A474" s="86">
        <f t="shared" si="35"/>
        <v>474</v>
      </c>
      <c r="B474" s="99" t="s">
        <v>797</v>
      </c>
      <c r="C474" s="99" t="s">
        <v>622</v>
      </c>
      <c r="D474" s="440">
        <v>2</v>
      </c>
      <c r="E474" s="441" t="s">
        <v>422</v>
      </c>
      <c r="F474" s="442" t="s">
        <v>626</v>
      </c>
      <c r="G474" s="443" t="s">
        <v>410</v>
      </c>
      <c r="H474" s="469" t="s">
        <v>730</v>
      </c>
      <c r="I474" s="107" t="s">
        <v>692</v>
      </c>
      <c r="J474" s="444">
        <v>7.2</v>
      </c>
      <c r="K474" s="353">
        <v>1</v>
      </c>
      <c r="L474" s="353">
        <v>1</v>
      </c>
      <c r="M474" s="101" t="s">
        <v>106</v>
      </c>
      <c r="N474" s="101"/>
      <c r="O474" s="102">
        <f t="shared" si="36"/>
        <v>0</v>
      </c>
      <c r="P474" s="102">
        <f t="shared" si="37"/>
        <v>0</v>
      </c>
      <c r="Q474" s="103">
        <f>IF(M474="nio",0,IF(M474&gt;0,VLOOKUP(H474,'2-Productie normen'!A:L,VLOOKUP(M474,'2-Productie normen'!N:O,2,FALSE),FALSE)))</f>
        <v>0</v>
      </c>
      <c r="R474" s="103">
        <f t="shared" si="38"/>
        <v>0</v>
      </c>
      <c r="S474" s="104">
        <f>VLOOKUP(H474,'2-Productie normen'!A:L,10,FALSE)</f>
        <v>0</v>
      </c>
      <c r="T474" s="471" t="s">
        <v>632</v>
      </c>
      <c r="V474" s="81">
        <f t="shared" si="39"/>
        <v>0</v>
      </c>
    </row>
    <row r="475" spans="1:22" ht="13.95" customHeight="1">
      <c r="A475" s="86">
        <f t="shared" si="35"/>
        <v>475</v>
      </c>
      <c r="B475" s="99" t="s">
        <v>797</v>
      </c>
      <c r="C475" s="99" t="s">
        <v>622</v>
      </c>
      <c r="D475" s="440">
        <v>2</v>
      </c>
      <c r="E475" s="441" t="s">
        <v>422</v>
      </c>
      <c r="F475" s="442" t="s">
        <v>627</v>
      </c>
      <c r="G475" s="443" t="s">
        <v>410</v>
      </c>
      <c r="H475" s="469" t="s">
        <v>730</v>
      </c>
      <c r="I475" s="107" t="s">
        <v>692</v>
      </c>
      <c r="J475" s="444">
        <v>5.38</v>
      </c>
      <c r="K475" s="353">
        <v>1</v>
      </c>
      <c r="L475" s="353">
        <v>1</v>
      </c>
      <c r="M475" s="101" t="s">
        <v>106</v>
      </c>
      <c r="N475" s="101"/>
      <c r="O475" s="102">
        <f t="shared" si="36"/>
        <v>0</v>
      </c>
      <c r="P475" s="102">
        <f t="shared" si="37"/>
        <v>0</v>
      </c>
      <c r="Q475" s="103">
        <f>IF(M475="nio",0,IF(M475&gt;0,VLOOKUP(H475,'2-Productie normen'!A:L,VLOOKUP(M475,'2-Productie normen'!N:O,2,FALSE),FALSE)))</f>
        <v>0</v>
      </c>
      <c r="R475" s="103">
        <f t="shared" si="38"/>
        <v>0</v>
      </c>
      <c r="S475" s="104">
        <f>VLOOKUP(H475,'2-Productie normen'!A:L,10,FALSE)</f>
        <v>0</v>
      </c>
      <c r="T475" s="471" t="s">
        <v>632</v>
      </c>
      <c r="V475" s="81">
        <f t="shared" si="39"/>
        <v>0</v>
      </c>
    </row>
    <row r="476" spans="1:22" ht="13.95" customHeight="1">
      <c r="A476" s="86">
        <f t="shared" si="35"/>
        <v>476</v>
      </c>
      <c r="B476" s="99" t="s">
        <v>797</v>
      </c>
      <c r="C476" s="99" t="s">
        <v>622</v>
      </c>
      <c r="D476" s="440">
        <v>2</v>
      </c>
      <c r="E476" s="441" t="s">
        <v>422</v>
      </c>
      <c r="F476" s="442" t="s">
        <v>294</v>
      </c>
      <c r="G476" s="443" t="s">
        <v>407</v>
      </c>
      <c r="H476" s="497" t="s">
        <v>407</v>
      </c>
      <c r="I476" s="107" t="s">
        <v>97</v>
      </c>
      <c r="J476" s="444">
        <v>34</v>
      </c>
      <c r="K476" s="353">
        <v>1</v>
      </c>
      <c r="L476" s="353">
        <v>1</v>
      </c>
      <c r="M476" s="101">
        <v>200</v>
      </c>
      <c r="N476" s="101"/>
      <c r="O476" s="102" t="e">
        <f t="shared" si="36"/>
        <v>#DIV/0!</v>
      </c>
      <c r="P476" s="102">
        <f t="shared" si="37"/>
        <v>0</v>
      </c>
      <c r="Q476" s="103">
        <f>IF(M476="nio",0,IF(M476&gt;0,VLOOKUP(H476,'2-Productie normen'!A:L,VLOOKUP(M476,'2-Productie normen'!N:O,2,FALSE),FALSE)))</f>
        <v>0</v>
      </c>
      <c r="R476" s="103">
        <f t="shared" si="38"/>
        <v>0</v>
      </c>
      <c r="S476" s="104">
        <f>VLOOKUP(H476,'2-Productie normen'!A:L,10,FALSE)</f>
        <v>0</v>
      </c>
      <c r="T476" s="471"/>
      <c r="V476" s="81">
        <f t="shared" si="39"/>
        <v>6800</v>
      </c>
    </row>
    <row r="477" spans="1:22" ht="13.95" customHeight="1">
      <c r="A477" s="86">
        <f t="shared" si="35"/>
        <v>477</v>
      </c>
      <c r="B477" s="99" t="s">
        <v>797</v>
      </c>
      <c r="C477" s="99" t="s">
        <v>622</v>
      </c>
      <c r="D477" s="440">
        <v>2</v>
      </c>
      <c r="E477" s="441" t="s">
        <v>422</v>
      </c>
      <c r="F477" s="442" t="s">
        <v>295</v>
      </c>
      <c r="G477" s="443" t="s">
        <v>407</v>
      </c>
      <c r="H477" s="497" t="s">
        <v>407</v>
      </c>
      <c r="I477" s="107" t="s">
        <v>97</v>
      </c>
      <c r="J477" s="444">
        <v>56</v>
      </c>
      <c r="K477" s="353">
        <v>1</v>
      </c>
      <c r="L477" s="353">
        <v>1</v>
      </c>
      <c r="M477" s="101">
        <v>200</v>
      </c>
      <c r="N477" s="101"/>
      <c r="O477" s="102" t="e">
        <f t="shared" si="36"/>
        <v>#DIV/0!</v>
      </c>
      <c r="P477" s="102">
        <f t="shared" si="37"/>
        <v>0</v>
      </c>
      <c r="Q477" s="103">
        <f>IF(M477="nio",0,IF(M477&gt;0,VLOOKUP(H477,'2-Productie normen'!A:L,VLOOKUP(M477,'2-Productie normen'!N:O,2,FALSE),FALSE)))</f>
        <v>0</v>
      </c>
      <c r="R477" s="103">
        <f t="shared" si="38"/>
        <v>0</v>
      </c>
      <c r="S477" s="104">
        <f>VLOOKUP(H477,'2-Productie normen'!A:L,10,FALSE)</f>
        <v>0</v>
      </c>
      <c r="T477" s="471"/>
      <c r="V477" s="81">
        <f t="shared" si="39"/>
        <v>11200</v>
      </c>
    </row>
    <row r="478" spans="1:22" ht="13.95" customHeight="1">
      <c r="A478" s="86">
        <f t="shared" si="35"/>
        <v>478</v>
      </c>
      <c r="B478" s="99" t="s">
        <v>797</v>
      </c>
      <c r="C478" s="99" t="s">
        <v>622</v>
      </c>
      <c r="D478" s="440">
        <v>2</v>
      </c>
      <c r="E478" s="441" t="s">
        <v>422</v>
      </c>
      <c r="F478" s="442" t="s">
        <v>296</v>
      </c>
      <c r="G478" s="443" t="s">
        <v>413</v>
      </c>
      <c r="H478" s="497" t="s">
        <v>16</v>
      </c>
      <c r="I478" s="107" t="s">
        <v>97</v>
      </c>
      <c r="J478" s="444">
        <v>5</v>
      </c>
      <c r="K478" s="353">
        <v>1</v>
      </c>
      <c r="L478" s="353">
        <v>1</v>
      </c>
      <c r="M478" s="101">
        <v>200</v>
      </c>
      <c r="N478" s="101"/>
      <c r="O478" s="102" t="e">
        <f t="shared" si="36"/>
        <v>#DIV/0!</v>
      </c>
      <c r="P478" s="102">
        <f t="shared" si="37"/>
        <v>0</v>
      </c>
      <c r="Q478" s="103">
        <f>IF(M478="nio",0,IF(M478&gt;0,VLOOKUP(H478,'2-Productie normen'!A:L,VLOOKUP(M478,'2-Productie normen'!N:O,2,FALSE),FALSE)))</f>
        <v>0</v>
      </c>
      <c r="R478" s="103">
        <f t="shared" si="38"/>
        <v>0</v>
      </c>
      <c r="S478" s="104">
        <f>VLOOKUP(H478,'2-Productie normen'!A:L,10,FALSE)</f>
        <v>0</v>
      </c>
      <c r="T478" s="471"/>
      <c r="V478" s="81">
        <f t="shared" si="39"/>
        <v>1000</v>
      </c>
    </row>
    <row r="479" spans="1:22" ht="13.95" customHeight="1">
      <c r="A479" s="86">
        <f t="shared" si="35"/>
        <v>479</v>
      </c>
      <c r="B479" s="99" t="s">
        <v>797</v>
      </c>
      <c r="C479" s="99" t="s">
        <v>622</v>
      </c>
      <c r="D479" s="440">
        <v>2</v>
      </c>
      <c r="E479" s="441" t="s">
        <v>422</v>
      </c>
      <c r="F479" s="442" t="s">
        <v>297</v>
      </c>
      <c r="G479" s="443" t="s">
        <v>409</v>
      </c>
      <c r="H479" s="497" t="s">
        <v>719</v>
      </c>
      <c r="I479" s="107" t="s">
        <v>95</v>
      </c>
      <c r="J479" s="444">
        <v>52</v>
      </c>
      <c r="K479" s="353">
        <v>1</v>
      </c>
      <c r="L479" s="353">
        <v>1</v>
      </c>
      <c r="M479" s="101">
        <v>80</v>
      </c>
      <c r="N479" s="101"/>
      <c r="O479" s="102" t="e">
        <f t="shared" si="36"/>
        <v>#DIV/0!</v>
      </c>
      <c r="P479" s="102">
        <f t="shared" si="37"/>
        <v>0</v>
      </c>
      <c r="Q479" s="103">
        <f>IF(M479="nio",0,IF(M479&gt;0,VLOOKUP(H479,'2-Productie normen'!A:L,VLOOKUP(M479,'2-Productie normen'!N:O,2,FALSE),FALSE)))</f>
        <v>0</v>
      </c>
      <c r="R479" s="103">
        <f t="shared" si="38"/>
        <v>0</v>
      </c>
      <c r="S479" s="104">
        <f>VLOOKUP(H479,'2-Productie normen'!A:L,10,FALSE)</f>
        <v>0</v>
      </c>
      <c r="T479" s="471"/>
      <c r="V479" s="81">
        <f t="shared" si="39"/>
        <v>4160</v>
      </c>
    </row>
    <row r="480" spans="1:22" ht="13.95" customHeight="1">
      <c r="A480" s="86">
        <f t="shared" si="35"/>
        <v>480</v>
      </c>
      <c r="B480" s="99" t="s">
        <v>797</v>
      </c>
      <c r="C480" s="99" t="s">
        <v>622</v>
      </c>
      <c r="D480" s="440">
        <v>2</v>
      </c>
      <c r="E480" s="441" t="s">
        <v>422</v>
      </c>
      <c r="F480" s="442" t="s">
        <v>299</v>
      </c>
      <c r="G480" s="443" t="s">
        <v>409</v>
      </c>
      <c r="H480" s="497" t="s">
        <v>719</v>
      </c>
      <c r="I480" s="107" t="s">
        <v>95</v>
      </c>
      <c r="J480" s="444">
        <v>52</v>
      </c>
      <c r="K480" s="353">
        <v>1</v>
      </c>
      <c r="L480" s="353">
        <v>1</v>
      </c>
      <c r="M480" s="101">
        <v>80</v>
      </c>
      <c r="N480" s="101"/>
      <c r="O480" s="102" t="e">
        <f t="shared" si="36"/>
        <v>#DIV/0!</v>
      </c>
      <c r="P480" s="102">
        <f t="shared" si="37"/>
        <v>0</v>
      </c>
      <c r="Q480" s="103">
        <f>IF(M480="nio",0,IF(M480&gt;0,VLOOKUP(H480,'2-Productie normen'!A:L,VLOOKUP(M480,'2-Productie normen'!N:O,2,FALSE),FALSE)))</f>
        <v>0</v>
      </c>
      <c r="R480" s="103">
        <f t="shared" si="38"/>
        <v>0</v>
      </c>
      <c r="S480" s="104">
        <f>VLOOKUP(H480,'2-Productie normen'!A:L,10,FALSE)</f>
        <v>0</v>
      </c>
      <c r="T480" s="470"/>
      <c r="V480" s="81">
        <f t="shared" si="39"/>
        <v>4160</v>
      </c>
    </row>
    <row r="481" spans="1:22" ht="13.95" customHeight="1">
      <c r="A481" s="86">
        <f t="shared" si="35"/>
        <v>481</v>
      </c>
      <c r="B481" s="99" t="s">
        <v>797</v>
      </c>
      <c r="C481" s="99" t="s">
        <v>622</v>
      </c>
      <c r="D481" s="440">
        <v>2</v>
      </c>
      <c r="E481" s="441" t="s">
        <v>422</v>
      </c>
      <c r="F481" s="442" t="s">
        <v>300</v>
      </c>
      <c r="G481" s="443" t="s">
        <v>409</v>
      </c>
      <c r="H481" s="497" t="s">
        <v>719</v>
      </c>
      <c r="I481" s="107" t="s">
        <v>95</v>
      </c>
      <c r="J481" s="444">
        <v>52</v>
      </c>
      <c r="K481" s="353">
        <v>1</v>
      </c>
      <c r="L481" s="353">
        <v>1</v>
      </c>
      <c r="M481" s="101">
        <v>80</v>
      </c>
      <c r="N481" s="101"/>
      <c r="O481" s="102" t="e">
        <f t="shared" si="36"/>
        <v>#DIV/0!</v>
      </c>
      <c r="P481" s="102">
        <f t="shared" si="37"/>
        <v>0</v>
      </c>
      <c r="Q481" s="103">
        <f>IF(M481="nio",0,IF(M481&gt;0,VLOOKUP(H481,'2-Productie normen'!A:L,VLOOKUP(M481,'2-Productie normen'!N:O,2,FALSE),FALSE)))</f>
        <v>0</v>
      </c>
      <c r="R481" s="103">
        <f t="shared" si="38"/>
        <v>0</v>
      </c>
      <c r="S481" s="104">
        <f>VLOOKUP(H481,'2-Productie normen'!A:L,10,FALSE)</f>
        <v>0</v>
      </c>
      <c r="T481" s="470"/>
      <c r="V481" s="81">
        <f t="shared" si="39"/>
        <v>4160</v>
      </c>
    </row>
    <row r="482" spans="1:22" ht="13.95" customHeight="1">
      <c r="A482" s="86">
        <f t="shared" si="35"/>
        <v>482</v>
      </c>
      <c r="B482" s="99" t="s">
        <v>797</v>
      </c>
      <c r="C482" s="99" t="s">
        <v>622</v>
      </c>
      <c r="D482" s="440">
        <v>2</v>
      </c>
      <c r="E482" s="441" t="s">
        <v>422</v>
      </c>
      <c r="F482" s="442" t="s">
        <v>301</v>
      </c>
      <c r="G482" s="443" t="s">
        <v>409</v>
      </c>
      <c r="H482" s="497" t="s">
        <v>719</v>
      </c>
      <c r="I482" s="107" t="s">
        <v>95</v>
      </c>
      <c r="J482" s="444">
        <v>52</v>
      </c>
      <c r="K482" s="353">
        <v>1</v>
      </c>
      <c r="L482" s="353">
        <v>1</v>
      </c>
      <c r="M482" s="101">
        <v>80</v>
      </c>
      <c r="N482" s="101"/>
      <c r="O482" s="102" t="e">
        <f t="shared" si="36"/>
        <v>#DIV/0!</v>
      </c>
      <c r="P482" s="102">
        <f t="shared" si="37"/>
        <v>0</v>
      </c>
      <c r="Q482" s="103">
        <f>IF(M482="nio",0,IF(M482&gt;0,VLOOKUP(H482,'2-Productie normen'!A:L,VLOOKUP(M482,'2-Productie normen'!N:O,2,FALSE),FALSE)))</f>
        <v>0</v>
      </c>
      <c r="R482" s="103">
        <f t="shared" si="38"/>
        <v>0</v>
      </c>
      <c r="S482" s="104">
        <f>VLOOKUP(H482,'2-Productie normen'!A:L,10,FALSE)</f>
        <v>0</v>
      </c>
      <c r="T482" s="470"/>
      <c r="V482" s="81">
        <f t="shared" si="39"/>
        <v>4160</v>
      </c>
    </row>
    <row r="483" spans="1:22" ht="13.95" customHeight="1">
      <c r="A483" s="86">
        <f t="shared" si="35"/>
        <v>483</v>
      </c>
      <c r="B483" s="99" t="s">
        <v>797</v>
      </c>
      <c r="C483" s="99" t="s">
        <v>622</v>
      </c>
      <c r="D483" s="440">
        <v>2</v>
      </c>
      <c r="E483" s="441" t="s">
        <v>422</v>
      </c>
      <c r="F483" s="442" t="s">
        <v>302</v>
      </c>
      <c r="G483" s="443" t="s">
        <v>409</v>
      </c>
      <c r="H483" s="497" t="s">
        <v>719</v>
      </c>
      <c r="I483" s="107" t="s">
        <v>95</v>
      </c>
      <c r="J483" s="444">
        <v>52</v>
      </c>
      <c r="K483" s="353">
        <v>1</v>
      </c>
      <c r="L483" s="353">
        <v>1</v>
      </c>
      <c r="M483" s="101">
        <v>80</v>
      </c>
      <c r="N483" s="101"/>
      <c r="O483" s="102" t="e">
        <f t="shared" si="36"/>
        <v>#DIV/0!</v>
      </c>
      <c r="P483" s="102">
        <f t="shared" si="37"/>
        <v>0</v>
      </c>
      <c r="Q483" s="103">
        <f>IF(M483="nio",0,IF(M483&gt;0,VLOOKUP(H483,'2-Productie normen'!A:L,VLOOKUP(M483,'2-Productie normen'!N:O,2,FALSE),FALSE)))</f>
        <v>0</v>
      </c>
      <c r="R483" s="103">
        <f t="shared" si="38"/>
        <v>0</v>
      </c>
      <c r="S483" s="104">
        <f>VLOOKUP(H483,'2-Productie normen'!A:L,10,FALSE)</f>
        <v>0</v>
      </c>
      <c r="T483" s="470"/>
      <c r="V483" s="81">
        <f t="shared" si="39"/>
        <v>4160</v>
      </c>
    </row>
    <row r="484" spans="1:22" ht="13.95" customHeight="1">
      <c r="A484" s="86">
        <f t="shared" si="35"/>
        <v>484</v>
      </c>
      <c r="B484" s="99" t="s">
        <v>797</v>
      </c>
      <c r="C484" s="99" t="s">
        <v>622</v>
      </c>
      <c r="D484" s="440">
        <v>2</v>
      </c>
      <c r="E484" s="441" t="s">
        <v>422</v>
      </c>
      <c r="F484" s="442" t="s">
        <v>303</v>
      </c>
      <c r="G484" s="443" t="s">
        <v>409</v>
      </c>
      <c r="H484" s="497" t="s">
        <v>719</v>
      </c>
      <c r="I484" s="107" t="s">
        <v>95</v>
      </c>
      <c r="J484" s="444">
        <v>52</v>
      </c>
      <c r="K484" s="353">
        <v>1</v>
      </c>
      <c r="L484" s="353">
        <v>1</v>
      </c>
      <c r="M484" s="101">
        <v>80</v>
      </c>
      <c r="N484" s="101"/>
      <c r="O484" s="102" t="e">
        <f t="shared" si="36"/>
        <v>#DIV/0!</v>
      </c>
      <c r="P484" s="102">
        <f t="shared" si="37"/>
        <v>0</v>
      </c>
      <c r="Q484" s="103">
        <f>IF(M484="nio",0,IF(M484&gt;0,VLOOKUP(H484,'2-Productie normen'!A:L,VLOOKUP(M484,'2-Productie normen'!N:O,2,FALSE),FALSE)))</f>
        <v>0</v>
      </c>
      <c r="R484" s="103">
        <f t="shared" si="38"/>
        <v>0</v>
      </c>
      <c r="S484" s="104">
        <f>VLOOKUP(H484,'2-Productie normen'!A:L,10,FALSE)</f>
        <v>0</v>
      </c>
      <c r="T484" s="470"/>
      <c r="V484" s="81">
        <f t="shared" si="39"/>
        <v>4160</v>
      </c>
    </row>
    <row r="485" spans="1:22" ht="13.95" customHeight="1">
      <c r="A485" s="86">
        <f t="shared" si="35"/>
        <v>485</v>
      </c>
      <c r="B485" s="99" t="s">
        <v>797</v>
      </c>
      <c r="C485" s="99" t="s">
        <v>622</v>
      </c>
      <c r="D485" s="440">
        <v>2</v>
      </c>
      <c r="E485" s="441" t="s">
        <v>422</v>
      </c>
      <c r="F485" s="442" t="s">
        <v>304</v>
      </c>
      <c r="G485" s="443" t="s">
        <v>413</v>
      </c>
      <c r="H485" s="497" t="s">
        <v>16</v>
      </c>
      <c r="I485" s="107" t="s">
        <v>97</v>
      </c>
      <c r="J485" s="444">
        <v>5</v>
      </c>
      <c r="K485" s="353">
        <v>1</v>
      </c>
      <c r="L485" s="353">
        <v>1</v>
      </c>
      <c r="M485" s="101">
        <v>200</v>
      </c>
      <c r="N485" s="101"/>
      <c r="O485" s="102" t="e">
        <f t="shared" si="36"/>
        <v>#DIV/0!</v>
      </c>
      <c r="P485" s="102">
        <f t="shared" si="37"/>
        <v>0</v>
      </c>
      <c r="Q485" s="103">
        <f>IF(M485="nio",0,IF(M485&gt;0,VLOOKUP(H485,'2-Productie normen'!A:L,VLOOKUP(M485,'2-Productie normen'!N:O,2,FALSE),FALSE)))</f>
        <v>0</v>
      </c>
      <c r="R485" s="103">
        <f t="shared" si="38"/>
        <v>0</v>
      </c>
      <c r="S485" s="104">
        <f>VLOOKUP(H485,'2-Productie normen'!A:L,10,FALSE)</f>
        <v>0</v>
      </c>
      <c r="T485" s="470"/>
      <c r="V485" s="81">
        <f t="shared" si="39"/>
        <v>1000</v>
      </c>
    </row>
    <row r="486" spans="1:22" ht="13.95" customHeight="1">
      <c r="A486" s="86">
        <f t="shared" si="35"/>
        <v>486</v>
      </c>
      <c r="B486" s="99" t="s">
        <v>797</v>
      </c>
      <c r="C486" s="99" t="s">
        <v>622</v>
      </c>
      <c r="D486" s="440">
        <v>2</v>
      </c>
      <c r="E486" s="441" t="s">
        <v>422</v>
      </c>
      <c r="F486" s="442" t="s">
        <v>305</v>
      </c>
      <c r="G486" s="443" t="s">
        <v>407</v>
      </c>
      <c r="H486" s="497" t="s">
        <v>407</v>
      </c>
      <c r="I486" s="107" t="s">
        <v>97</v>
      </c>
      <c r="J486" s="444">
        <v>56</v>
      </c>
      <c r="K486" s="353">
        <v>1</v>
      </c>
      <c r="L486" s="353">
        <v>1</v>
      </c>
      <c r="M486" s="101">
        <v>200</v>
      </c>
      <c r="N486" s="101"/>
      <c r="O486" s="102" t="e">
        <f t="shared" si="36"/>
        <v>#DIV/0!</v>
      </c>
      <c r="P486" s="102">
        <f t="shared" si="37"/>
        <v>0</v>
      </c>
      <c r="Q486" s="103">
        <f>IF(M486="nio",0,IF(M486&gt;0,VLOOKUP(H486,'2-Productie normen'!A:L,VLOOKUP(M486,'2-Productie normen'!N:O,2,FALSE),FALSE)))</f>
        <v>0</v>
      </c>
      <c r="R486" s="103">
        <f t="shared" si="38"/>
        <v>0</v>
      </c>
      <c r="S486" s="104">
        <f>VLOOKUP(H486,'2-Productie normen'!A:L,10,FALSE)</f>
        <v>0</v>
      </c>
      <c r="T486" s="470"/>
      <c r="V486" s="81">
        <f t="shared" si="39"/>
        <v>11200</v>
      </c>
    </row>
    <row r="487" spans="1:22" ht="13.95" customHeight="1">
      <c r="A487" s="86">
        <f t="shared" si="35"/>
        <v>487</v>
      </c>
      <c r="B487" s="99" t="s">
        <v>797</v>
      </c>
      <c r="C487" s="99" t="s">
        <v>622</v>
      </c>
      <c r="D487" s="440">
        <v>2</v>
      </c>
      <c r="E487" s="441" t="s">
        <v>422</v>
      </c>
      <c r="F487" s="442" t="s">
        <v>306</v>
      </c>
      <c r="G487" s="443" t="s">
        <v>407</v>
      </c>
      <c r="H487" s="497" t="s">
        <v>407</v>
      </c>
      <c r="I487" s="107" t="s">
        <v>97</v>
      </c>
      <c r="J487" s="444">
        <v>37</v>
      </c>
      <c r="K487" s="353">
        <v>1</v>
      </c>
      <c r="L487" s="353">
        <v>1</v>
      </c>
      <c r="M487" s="101">
        <v>200</v>
      </c>
      <c r="N487" s="101"/>
      <c r="O487" s="102" t="e">
        <f t="shared" si="36"/>
        <v>#DIV/0!</v>
      </c>
      <c r="P487" s="102">
        <f t="shared" si="37"/>
        <v>0</v>
      </c>
      <c r="Q487" s="103">
        <f>IF(M487="nio",0,IF(M487&gt;0,VLOOKUP(H487,'2-Productie normen'!A:L,VLOOKUP(M487,'2-Productie normen'!N:O,2,FALSE),FALSE)))</f>
        <v>0</v>
      </c>
      <c r="R487" s="103">
        <f t="shared" si="38"/>
        <v>0</v>
      </c>
      <c r="S487" s="104">
        <f>VLOOKUP(H487,'2-Productie normen'!A:L,10,FALSE)</f>
        <v>0</v>
      </c>
      <c r="T487" s="470"/>
      <c r="V487" s="81">
        <f t="shared" si="39"/>
        <v>7400</v>
      </c>
    </row>
    <row r="488" spans="1:22" ht="13.95" customHeight="1">
      <c r="A488" s="86">
        <f t="shared" si="35"/>
        <v>488</v>
      </c>
      <c r="B488" s="99" t="s">
        <v>797</v>
      </c>
      <c r="C488" s="99" t="s">
        <v>622</v>
      </c>
      <c r="D488" s="440">
        <v>2</v>
      </c>
      <c r="E488" s="441" t="s">
        <v>422</v>
      </c>
      <c r="F488" s="442" t="s">
        <v>307</v>
      </c>
      <c r="G488" s="443" t="s">
        <v>409</v>
      </c>
      <c r="H488" s="497" t="s">
        <v>719</v>
      </c>
      <c r="I488" s="107" t="s">
        <v>95</v>
      </c>
      <c r="J488" s="444">
        <v>53</v>
      </c>
      <c r="K488" s="353">
        <v>1</v>
      </c>
      <c r="L488" s="353">
        <v>1</v>
      </c>
      <c r="M488" s="101">
        <v>80</v>
      </c>
      <c r="N488" s="101"/>
      <c r="O488" s="102" t="e">
        <f t="shared" si="36"/>
        <v>#DIV/0!</v>
      </c>
      <c r="P488" s="102">
        <f t="shared" si="37"/>
        <v>0</v>
      </c>
      <c r="Q488" s="103">
        <f>IF(M488="nio",0,IF(M488&gt;0,VLOOKUP(H488,'2-Productie normen'!A:L,VLOOKUP(M488,'2-Productie normen'!N:O,2,FALSE),FALSE)))</f>
        <v>0</v>
      </c>
      <c r="R488" s="103">
        <f t="shared" si="38"/>
        <v>0</v>
      </c>
      <c r="S488" s="104">
        <f>VLOOKUP(H488,'2-Productie normen'!A:L,10,FALSE)</f>
        <v>0</v>
      </c>
      <c r="T488" s="470"/>
      <c r="V488" s="81">
        <f t="shared" si="39"/>
        <v>4240</v>
      </c>
    </row>
    <row r="489" spans="1:22" ht="13.95" customHeight="1">
      <c r="A489" s="86">
        <f t="shared" si="35"/>
        <v>489</v>
      </c>
      <c r="B489" s="99" t="s">
        <v>797</v>
      </c>
      <c r="C489" s="99" t="s">
        <v>622</v>
      </c>
      <c r="D489" s="440">
        <v>2</v>
      </c>
      <c r="E489" s="441" t="s">
        <v>422</v>
      </c>
      <c r="F489" s="442" t="s">
        <v>308</v>
      </c>
      <c r="G489" s="443" t="s">
        <v>409</v>
      </c>
      <c r="H489" s="497" t="s">
        <v>719</v>
      </c>
      <c r="I489" s="107" t="s">
        <v>95</v>
      </c>
      <c r="J489" s="444">
        <v>50</v>
      </c>
      <c r="K489" s="353">
        <v>1</v>
      </c>
      <c r="L489" s="353">
        <v>1</v>
      </c>
      <c r="M489" s="101">
        <v>80</v>
      </c>
      <c r="N489" s="101"/>
      <c r="O489" s="102" t="e">
        <f t="shared" si="36"/>
        <v>#DIV/0!</v>
      </c>
      <c r="P489" s="102">
        <f t="shared" si="37"/>
        <v>0</v>
      </c>
      <c r="Q489" s="103">
        <f>IF(M489="nio",0,IF(M489&gt;0,VLOOKUP(H489,'2-Productie normen'!A:L,VLOOKUP(M489,'2-Productie normen'!N:O,2,FALSE),FALSE)))</f>
        <v>0</v>
      </c>
      <c r="R489" s="103">
        <f t="shared" si="38"/>
        <v>0</v>
      </c>
      <c r="S489" s="104">
        <f>VLOOKUP(H489,'2-Productie normen'!A:L,10,FALSE)</f>
        <v>0</v>
      </c>
      <c r="T489" s="470"/>
      <c r="V489" s="81">
        <f t="shared" si="39"/>
        <v>4000</v>
      </c>
    </row>
    <row r="490" spans="1:22" ht="13.95" customHeight="1">
      <c r="A490" s="86">
        <f t="shared" si="35"/>
        <v>490</v>
      </c>
      <c r="B490" s="99" t="s">
        <v>797</v>
      </c>
      <c r="C490" s="99" t="s">
        <v>622</v>
      </c>
      <c r="D490" s="440">
        <v>2</v>
      </c>
      <c r="E490" s="441" t="s">
        <v>422</v>
      </c>
      <c r="F490" s="442" t="s">
        <v>309</v>
      </c>
      <c r="G490" s="443" t="s">
        <v>408</v>
      </c>
      <c r="H490" s="497" t="s">
        <v>179</v>
      </c>
      <c r="I490" s="107" t="s">
        <v>95</v>
      </c>
      <c r="J490" s="444">
        <v>19</v>
      </c>
      <c r="K490" s="353">
        <v>1</v>
      </c>
      <c r="L490" s="353">
        <v>1</v>
      </c>
      <c r="M490" s="101">
        <v>40</v>
      </c>
      <c r="N490" s="101"/>
      <c r="O490" s="102" t="e">
        <f t="shared" si="36"/>
        <v>#DIV/0!</v>
      </c>
      <c r="P490" s="102">
        <f t="shared" si="37"/>
        <v>0</v>
      </c>
      <c r="Q490" s="103">
        <f>IF(M490="nio",0,IF(M490&gt;0,VLOOKUP(H490,'2-Productie normen'!A:L,VLOOKUP(M490,'2-Productie normen'!N:O,2,FALSE),FALSE)))</f>
        <v>0</v>
      </c>
      <c r="R490" s="103">
        <f t="shared" si="38"/>
        <v>0</v>
      </c>
      <c r="S490" s="104">
        <f>VLOOKUP(H490,'2-Productie normen'!A:L,10,FALSE)</f>
        <v>0</v>
      </c>
      <c r="T490" s="470"/>
      <c r="V490" s="81">
        <f t="shared" si="39"/>
        <v>760</v>
      </c>
    </row>
    <row r="491" spans="1:22" ht="13.95" customHeight="1">
      <c r="A491" s="86">
        <f t="shared" si="35"/>
        <v>491</v>
      </c>
      <c r="B491" s="99" t="s">
        <v>797</v>
      </c>
      <c r="C491" s="99" t="s">
        <v>622</v>
      </c>
      <c r="D491" s="440">
        <v>2</v>
      </c>
      <c r="E491" s="441" t="s">
        <v>422</v>
      </c>
      <c r="F491" s="442" t="s">
        <v>310</v>
      </c>
      <c r="G491" s="443" t="s">
        <v>410</v>
      </c>
      <c r="H491" s="469" t="s">
        <v>730</v>
      </c>
      <c r="I491" s="107" t="s">
        <v>692</v>
      </c>
      <c r="J491" s="444">
        <v>8</v>
      </c>
      <c r="K491" s="353">
        <v>1</v>
      </c>
      <c r="L491" s="353">
        <v>1</v>
      </c>
      <c r="M491" s="101" t="s">
        <v>106</v>
      </c>
      <c r="N491" s="101"/>
      <c r="O491" s="102">
        <f t="shared" si="36"/>
        <v>0</v>
      </c>
      <c r="P491" s="102">
        <f t="shared" si="37"/>
        <v>0</v>
      </c>
      <c r="Q491" s="103">
        <f>IF(M491="nio",0,IF(M491&gt;0,VLOOKUP(H491,'2-Productie normen'!A:L,VLOOKUP(M491,'2-Productie normen'!N:O,2,FALSE),FALSE)))</f>
        <v>0</v>
      </c>
      <c r="R491" s="103">
        <f t="shared" si="38"/>
        <v>0</v>
      </c>
      <c r="S491" s="104">
        <f>VLOOKUP(H491,'2-Productie normen'!A:L,10,FALSE)</f>
        <v>0</v>
      </c>
      <c r="T491" s="470"/>
      <c r="V491" s="81">
        <f t="shared" si="39"/>
        <v>0</v>
      </c>
    </row>
    <row r="492" spans="1:22" ht="13.95" customHeight="1">
      <c r="A492" s="86">
        <f t="shared" si="35"/>
        <v>492</v>
      </c>
      <c r="B492" s="99" t="s">
        <v>797</v>
      </c>
      <c r="C492" s="99" t="s">
        <v>622</v>
      </c>
      <c r="D492" s="440">
        <v>2</v>
      </c>
      <c r="E492" s="441" t="s">
        <v>421</v>
      </c>
      <c r="F492" s="442" t="s">
        <v>361</v>
      </c>
      <c r="G492" s="443" t="s">
        <v>407</v>
      </c>
      <c r="H492" s="497" t="s">
        <v>407</v>
      </c>
      <c r="I492" s="107" t="s">
        <v>97</v>
      </c>
      <c r="J492" s="444">
        <v>21</v>
      </c>
      <c r="K492" s="353">
        <v>1</v>
      </c>
      <c r="L492" s="353">
        <v>1</v>
      </c>
      <c r="M492" s="101">
        <v>200</v>
      </c>
      <c r="N492" s="101"/>
      <c r="O492" s="102" t="e">
        <f t="shared" si="36"/>
        <v>#DIV/0!</v>
      </c>
      <c r="P492" s="102">
        <f t="shared" si="37"/>
        <v>0</v>
      </c>
      <c r="Q492" s="103">
        <f>IF(M492="nio",0,IF(M492&gt;0,VLOOKUP(H492,'2-Productie normen'!A:L,VLOOKUP(M492,'2-Productie normen'!N:O,2,FALSE),FALSE)))</f>
        <v>0</v>
      </c>
      <c r="R492" s="103">
        <f t="shared" si="38"/>
        <v>0</v>
      </c>
      <c r="S492" s="104">
        <f>VLOOKUP(H492,'2-Productie normen'!A:L,10,FALSE)</f>
        <v>0</v>
      </c>
      <c r="T492" s="470"/>
      <c r="V492" s="81">
        <f t="shared" si="39"/>
        <v>4200</v>
      </c>
    </row>
    <row r="493" spans="1:22" ht="13.95" customHeight="1">
      <c r="A493" s="86">
        <f t="shared" si="35"/>
        <v>493</v>
      </c>
      <c r="B493" s="99" t="s">
        <v>797</v>
      </c>
      <c r="C493" s="99" t="s">
        <v>622</v>
      </c>
      <c r="D493" s="440">
        <v>2</v>
      </c>
      <c r="E493" s="441" t="s">
        <v>421</v>
      </c>
      <c r="F493" s="442" t="s">
        <v>362</v>
      </c>
      <c r="G493" s="443" t="s">
        <v>413</v>
      </c>
      <c r="H493" s="497" t="s">
        <v>16</v>
      </c>
      <c r="I493" s="107" t="s">
        <v>97</v>
      </c>
      <c r="J493" s="444">
        <v>4</v>
      </c>
      <c r="K493" s="353">
        <v>1</v>
      </c>
      <c r="L493" s="353">
        <v>1</v>
      </c>
      <c r="M493" s="101">
        <v>200</v>
      </c>
      <c r="N493" s="101"/>
      <c r="O493" s="102" t="e">
        <f t="shared" si="36"/>
        <v>#DIV/0!</v>
      </c>
      <c r="P493" s="102">
        <f t="shared" si="37"/>
        <v>0</v>
      </c>
      <c r="Q493" s="103">
        <f>IF(M493="nio",0,IF(M493&gt;0,VLOOKUP(H493,'2-Productie normen'!A:L,VLOOKUP(M493,'2-Productie normen'!N:O,2,FALSE),FALSE)))</f>
        <v>0</v>
      </c>
      <c r="R493" s="103">
        <f t="shared" si="38"/>
        <v>0</v>
      </c>
      <c r="S493" s="104">
        <f>VLOOKUP(H493,'2-Productie normen'!A:L,10,FALSE)</f>
        <v>0</v>
      </c>
      <c r="T493" s="470"/>
      <c r="V493" s="81">
        <f t="shared" si="39"/>
        <v>800</v>
      </c>
    </row>
    <row r="494" spans="1:22" ht="13.95" customHeight="1">
      <c r="A494" s="86">
        <f t="shared" si="35"/>
        <v>494</v>
      </c>
      <c r="B494" s="99" t="s">
        <v>797</v>
      </c>
      <c r="C494" s="99" t="s">
        <v>622</v>
      </c>
      <c r="D494" s="440">
        <v>2</v>
      </c>
      <c r="E494" s="441" t="s">
        <v>421</v>
      </c>
      <c r="F494" s="442" t="s">
        <v>628</v>
      </c>
      <c r="G494" s="443" t="s">
        <v>410</v>
      </c>
      <c r="H494" s="469" t="s">
        <v>730</v>
      </c>
      <c r="I494" s="107" t="s">
        <v>692</v>
      </c>
      <c r="J494" s="444">
        <v>2.38</v>
      </c>
      <c r="K494" s="353">
        <v>1</v>
      </c>
      <c r="L494" s="353">
        <v>1</v>
      </c>
      <c r="M494" s="101" t="s">
        <v>106</v>
      </c>
      <c r="N494" s="101"/>
      <c r="O494" s="102">
        <f t="shared" si="36"/>
        <v>0</v>
      </c>
      <c r="P494" s="102">
        <f t="shared" si="37"/>
        <v>0</v>
      </c>
      <c r="Q494" s="103">
        <f>IF(M494="nio",0,IF(M494&gt;0,VLOOKUP(H494,'2-Productie normen'!A:L,VLOOKUP(M494,'2-Productie normen'!N:O,2,FALSE),FALSE)))</f>
        <v>0</v>
      </c>
      <c r="R494" s="103">
        <f t="shared" si="38"/>
        <v>0</v>
      </c>
      <c r="S494" s="104">
        <f>VLOOKUP(H494,'2-Productie normen'!A:L,10,FALSE)</f>
        <v>0</v>
      </c>
      <c r="T494" s="470"/>
      <c r="V494" s="81">
        <f t="shared" si="39"/>
        <v>0</v>
      </c>
    </row>
    <row r="495" spans="1:22" ht="13.95" customHeight="1">
      <c r="A495" s="86">
        <f t="shared" si="35"/>
        <v>495</v>
      </c>
      <c r="B495" s="99" t="s">
        <v>797</v>
      </c>
      <c r="C495" s="99" t="s">
        <v>622</v>
      </c>
      <c r="D495" s="440">
        <v>2</v>
      </c>
      <c r="E495" s="441" t="s">
        <v>421</v>
      </c>
      <c r="F495" s="442" t="s">
        <v>363</v>
      </c>
      <c r="G495" s="443" t="s">
        <v>416</v>
      </c>
      <c r="H495" s="497" t="s">
        <v>416</v>
      </c>
      <c r="I495" s="107" t="s">
        <v>95</v>
      </c>
      <c r="J495" s="444">
        <v>28</v>
      </c>
      <c r="K495" s="353">
        <v>1</v>
      </c>
      <c r="L495" s="353">
        <v>1</v>
      </c>
      <c r="M495" s="101">
        <v>80</v>
      </c>
      <c r="N495" s="101"/>
      <c r="O495" s="102" t="e">
        <f t="shared" si="36"/>
        <v>#DIV/0!</v>
      </c>
      <c r="P495" s="102">
        <f t="shared" si="37"/>
        <v>0</v>
      </c>
      <c r="Q495" s="103">
        <f>IF(M495="nio",0,IF(M495&gt;0,VLOOKUP(H495,'2-Productie normen'!A:L,VLOOKUP(M495,'2-Productie normen'!N:O,2,FALSE),FALSE)))</f>
        <v>0</v>
      </c>
      <c r="R495" s="103">
        <f t="shared" si="38"/>
        <v>0</v>
      </c>
      <c r="S495" s="104">
        <f>VLOOKUP(H495,'2-Productie normen'!A:L,10,FALSE)</f>
        <v>0</v>
      </c>
      <c r="T495" s="470"/>
      <c r="V495" s="81">
        <f t="shared" si="39"/>
        <v>2240</v>
      </c>
    </row>
    <row r="496" spans="1:22" ht="13.95" customHeight="1">
      <c r="A496" s="86">
        <f t="shared" si="35"/>
        <v>496</v>
      </c>
      <c r="B496" s="99" t="s">
        <v>797</v>
      </c>
      <c r="C496" s="99" t="s">
        <v>622</v>
      </c>
      <c r="D496" s="440">
        <v>2</v>
      </c>
      <c r="E496" s="441" t="s">
        <v>421</v>
      </c>
      <c r="F496" s="442" t="s">
        <v>364</v>
      </c>
      <c r="G496" s="443" t="s">
        <v>409</v>
      </c>
      <c r="H496" s="497" t="s">
        <v>719</v>
      </c>
      <c r="I496" s="107" t="s">
        <v>95</v>
      </c>
      <c r="J496" s="444">
        <v>52</v>
      </c>
      <c r="K496" s="353">
        <v>1</v>
      </c>
      <c r="L496" s="353">
        <v>1</v>
      </c>
      <c r="M496" s="101">
        <v>80</v>
      </c>
      <c r="N496" s="101"/>
      <c r="O496" s="102" t="e">
        <f t="shared" si="36"/>
        <v>#DIV/0!</v>
      </c>
      <c r="P496" s="102">
        <f t="shared" si="37"/>
        <v>0</v>
      </c>
      <c r="Q496" s="103">
        <f>IF(M496="nio",0,IF(M496&gt;0,VLOOKUP(H496,'2-Productie normen'!A:L,VLOOKUP(M496,'2-Productie normen'!N:O,2,FALSE),FALSE)))</f>
        <v>0</v>
      </c>
      <c r="R496" s="103">
        <f t="shared" si="38"/>
        <v>0</v>
      </c>
      <c r="S496" s="104">
        <f>VLOOKUP(H496,'2-Productie normen'!A:L,10,FALSE)</f>
        <v>0</v>
      </c>
      <c r="T496" s="470"/>
      <c r="V496" s="81">
        <f t="shared" si="39"/>
        <v>4160</v>
      </c>
    </row>
    <row r="497" spans="1:22" ht="13.95" customHeight="1">
      <c r="A497" s="86">
        <f t="shared" si="35"/>
        <v>497</v>
      </c>
      <c r="B497" s="99" t="s">
        <v>797</v>
      </c>
      <c r="C497" s="99" t="s">
        <v>622</v>
      </c>
      <c r="D497" s="440">
        <v>2</v>
      </c>
      <c r="E497" s="441" t="s">
        <v>421</v>
      </c>
      <c r="F497" s="442" t="s">
        <v>365</v>
      </c>
      <c r="G497" s="443" t="s">
        <v>407</v>
      </c>
      <c r="H497" s="497" t="s">
        <v>407</v>
      </c>
      <c r="I497" s="107" t="s">
        <v>97</v>
      </c>
      <c r="J497" s="444">
        <v>50</v>
      </c>
      <c r="K497" s="353">
        <v>1</v>
      </c>
      <c r="L497" s="353">
        <v>1</v>
      </c>
      <c r="M497" s="101">
        <v>200</v>
      </c>
      <c r="N497" s="101"/>
      <c r="O497" s="102" t="e">
        <f t="shared" si="36"/>
        <v>#DIV/0!</v>
      </c>
      <c r="P497" s="102">
        <f t="shared" si="37"/>
        <v>0</v>
      </c>
      <c r="Q497" s="103">
        <f>IF(M497="nio",0,IF(M497&gt;0,VLOOKUP(H497,'2-Productie normen'!A:L,VLOOKUP(M497,'2-Productie normen'!N:O,2,FALSE),FALSE)))</f>
        <v>0</v>
      </c>
      <c r="R497" s="103">
        <f t="shared" si="38"/>
        <v>0</v>
      </c>
      <c r="S497" s="104">
        <f>VLOOKUP(H497,'2-Productie normen'!A:L,10,FALSE)</f>
        <v>0</v>
      </c>
      <c r="T497" s="470"/>
      <c r="V497" s="81">
        <f t="shared" si="39"/>
        <v>10000</v>
      </c>
    </row>
    <row r="498" spans="1:22" ht="13.95" customHeight="1">
      <c r="A498" s="86">
        <f t="shared" si="35"/>
        <v>498</v>
      </c>
      <c r="B498" s="99" t="s">
        <v>797</v>
      </c>
      <c r="C498" s="99" t="s">
        <v>622</v>
      </c>
      <c r="D498" s="440">
        <v>2</v>
      </c>
      <c r="E498" s="441" t="s">
        <v>421</v>
      </c>
      <c r="F498" s="442" t="s">
        <v>366</v>
      </c>
      <c r="G498" s="443" t="s">
        <v>409</v>
      </c>
      <c r="H498" s="497" t="s">
        <v>719</v>
      </c>
      <c r="I498" s="107" t="s">
        <v>95</v>
      </c>
      <c r="J498" s="444">
        <v>52</v>
      </c>
      <c r="K498" s="353">
        <v>1</v>
      </c>
      <c r="L498" s="353">
        <v>1</v>
      </c>
      <c r="M498" s="101">
        <v>80</v>
      </c>
      <c r="N498" s="101"/>
      <c r="O498" s="102" t="e">
        <f t="shared" si="36"/>
        <v>#DIV/0!</v>
      </c>
      <c r="P498" s="102">
        <f t="shared" si="37"/>
        <v>0</v>
      </c>
      <c r="Q498" s="103">
        <f>IF(M498="nio",0,IF(M498&gt;0,VLOOKUP(H498,'2-Productie normen'!A:L,VLOOKUP(M498,'2-Productie normen'!N:O,2,FALSE),FALSE)))</f>
        <v>0</v>
      </c>
      <c r="R498" s="103">
        <f t="shared" si="38"/>
        <v>0</v>
      </c>
      <c r="S498" s="104">
        <f>VLOOKUP(H498,'2-Productie normen'!A:L,10,FALSE)</f>
        <v>0</v>
      </c>
      <c r="T498" s="470"/>
      <c r="V498" s="81">
        <f t="shared" si="39"/>
        <v>4160</v>
      </c>
    </row>
    <row r="499" spans="1:22" ht="13.95" customHeight="1">
      <c r="A499" s="86">
        <f t="shared" si="35"/>
        <v>499</v>
      </c>
      <c r="B499" s="99" t="s">
        <v>797</v>
      </c>
      <c r="C499" s="99" t="s">
        <v>622</v>
      </c>
      <c r="D499" s="440">
        <v>2</v>
      </c>
      <c r="E499" s="441" t="s">
        <v>421</v>
      </c>
      <c r="F499" s="442" t="s">
        <v>367</v>
      </c>
      <c r="G499" s="443" t="s">
        <v>409</v>
      </c>
      <c r="H499" s="497" t="s">
        <v>719</v>
      </c>
      <c r="I499" s="107" t="s">
        <v>95</v>
      </c>
      <c r="J499" s="444">
        <v>52</v>
      </c>
      <c r="K499" s="353">
        <v>1</v>
      </c>
      <c r="L499" s="353">
        <v>1</v>
      </c>
      <c r="M499" s="101">
        <v>80</v>
      </c>
      <c r="N499" s="101"/>
      <c r="O499" s="102" t="e">
        <f t="shared" si="36"/>
        <v>#DIV/0!</v>
      </c>
      <c r="P499" s="102">
        <f t="shared" si="37"/>
        <v>0</v>
      </c>
      <c r="Q499" s="103">
        <f>IF(M499="nio",0,IF(M499&gt;0,VLOOKUP(H499,'2-Productie normen'!A:L,VLOOKUP(M499,'2-Productie normen'!N:O,2,FALSE),FALSE)))</f>
        <v>0</v>
      </c>
      <c r="R499" s="103">
        <f t="shared" si="38"/>
        <v>0</v>
      </c>
      <c r="S499" s="104">
        <f>VLOOKUP(H499,'2-Productie normen'!A:L,10,FALSE)</f>
        <v>0</v>
      </c>
      <c r="T499" s="470"/>
      <c r="V499" s="81">
        <f t="shared" si="39"/>
        <v>4160</v>
      </c>
    </row>
    <row r="500" spans="1:22" ht="13.95" customHeight="1">
      <c r="A500" s="86">
        <f t="shared" si="35"/>
        <v>500</v>
      </c>
      <c r="B500" s="99" t="s">
        <v>797</v>
      </c>
      <c r="C500" s="99" t="s">
        <v>622</v>
      </c>
      <c r="D500" s="440">
        <v>2</v>
      </c>
      <c r="E500" s="441" t="s">
        <v>421</v>
      </c>
      <c r="F500" s="442" t="s">
        <v>368</v>
      </c>
      <c r="G500" s="443" t="s">
        <v>409</v>
      </c>
      <c r="H500" s="497" t="s">
        <v>719</v>
      </c>
      <c r="I500" s="107" t="s">
        <v>95</v>
      </c>
      <c r="J500" s="444">
        <v>52</v>
      </c>
      <c r="K500" s="353">
        <v>1</v>
      </c>
      <c r="L500" s="353">
        <v>1</v>
      </c>
      <c r="M500" s="101">
        <v>80</v>
      </c>
      <c r="N500" s="101"/>
      <c r="O500" s="102" t="e">
        <f t="shared" si="36"/>
        <v>#DIV/0!</v>
      </c>
      <c r="P500" s="102">
        <f t="shared" si="37"/>
        <v>0</v>
      </c>
      <c r="Q500" s="103">
        <f>IF(M500="nio",0,IF(M500&gt;0,VLOOKUP(H500,'2-Productie normen'!A:L,VLOOKUP(M500,'2-Productie normen'!N:O,2,FALSE),FALSE)))</f>
        <v>0</v>
      </c>
      <c r="R500" s="103">
        <f t="shared" si="38"/>
        <v>0</v>
      </c>
      <c r="S500" s="104">
        <f>VLOOKUP(H500,'2-Productie normen'!A:L,10,FALSE)</f>
        <v>0</v>
      </c>
      <c r="T500" s="470"/>
      <c r="V500" s="81">
        <f t="shared" si="39"/>
        <v>4160</v>
      </c>
    </row>
    <row r="501" spans="1:22" ht="13.95" customHeight="1">
      <c r="A501" s="86">
        <f t="shared" si="35"/>
        <v>501</v>
      </c>
      <c r="B501" s="99" t="s">
        <v>797</v>
      </c>
      <c r="C501" s="99" t="s">
        <v>622</v>
      </c>
      <c r="D501" s="440">
        <v>2</v>
      </c>
      <c r="E501" s="441" t="s">
        <v>421</v>
      </c>
      <c r="F501" s="442" t="s">
        <v>369</v>
      </c>
      <c r="G501" s="443" t="s">
        <v>408</v>
      </c>
      <c r="H501" s="497" t="s">
        <v>179</v>
      </c>
      <c r="I501" s="107" t="s">
        <v>95</v>
      </c>
      <c r="J501" s="444">
        <v>28</v>
      </c>
      <c r="K501" s="353">
        <v>1</v>
      </c>
      <c r="L501" s="353">
        <v>1</v>
      </c>
      <c r="M501" s="101">
        <v>40</v>
      </c>
      <c r="N501" s="101"/>
      <c r="O501" s="102" t="e">
        <f t="shared" si="36"/>
        <v>#DIV/0!</v>
      </c>
      <c r="P501" s="102">
        <f t="shared" si="37"/>
        <v>0</v>
      </c>
      <c r="Q501" s="103">
        <f>IF(M501="nio",0,IF(M501&gt;0,VLOOKUP(H501,'2-Productie normen'!A:L,VLOOKUP(M501,'2-Productie normen'!N:O,2,FALSE),FALSE)))</f>
        <v>0</v>
      </c>
      <c r="R501" s="103">
        <f t="shared" si="38"/>
        <v>0</v>
      </c>
      <c r="S501" s="104">
        <f>VLOOKUP(H501,'2-Productie normen'!A:L,10,FALSE)</f>
        <v>0</v>
      </c>
      <c r="T501" s="470"/>
      <c r="V501" s="81">
        <f t="shared" si="39"/>
        <v>1120</v>
      </c>
    </row>
    <row r="502" spans="1:22" ht="13.95" customHeight="1">
      <c r="A502" s="86">
        <f t="shared" si="35"/>
        <v>502</v>
      </c>
      <c r="B502" s="99" t="s">
        <v>797</v>
      </c>
      <c r="C502" s="99" t="s">
        <v>622</v>
      </c>
      <c r="D502" s="440">
        <v>2</v>
      </c>
      <c r="E502" s="441" t="s">
        <v>421</v>
      </c>
      <c r="F502" s="442" t="s">
        <v>370</v>
      </c>
      <c r="G502" s="443" t="s">
        <v>413</v>
      </c>
      <c r="H502" s="497" t="s">
        <v>16</v>
      </c>
      <c r="I502" s="107" t="s">
        <v>97</v>
      </c>
      <c r="J502" s="444">
        <v>3</v>
      </c>
      <c r="K502" s="353">
        <v>1</v>
      </c>
      <c r="L502" s="353">
        <v>1</v>
      </c>
      <c r="M502" s="101">
        <v>200</v>
      </c>
      <c r="N502" s="101"/>
      <c r="O502" s="102" t="e">
        <f t="shared" si="36"/>
        <v>#DIV/0!</v>
      </c>
      <c r="P502" s="102">
        <f t="shared" si="37"/>
        <v>0</v>
      </c>
      <c r="Q502" s="103">
        <f>IF(M502="nio",0,IF(M502&gt;0,VLOOKUP(H502,'2-Productie normen'!A:L,VLOOKUP(M502,'2-Productie normen'!N:O,2,FALSE),FALSE)))</f>
        <v>0</v>
      </c>
      <c r="R502" s="103">
        <f t="shared" si="38"/>
        <v>0</v>
      </c>
      <c r="S502" s="104">
        <f>VLOOKUP(H502,'2-Productie normen'!A:L,10,FALSE)</f>
        <v>0</v>
      </c>
      <c r="T502" s="470"/>
      <c r="V502" s="81">
        <f t="shared" si="39"/>
        <v>600</v>
      </c>
    </row>
    <row r="503" spans="1:22" ht="13.95" customHeight="1">
      <c r="A503" s="86">
        <f t="shared" si="35"/>
        <v>503</v>
      </c>
      <c r="B503" s="99" t="s">
        <v>797</v>
      </c>
      <c r="C503" s="99" t="s">
        <v>622</v>
      </c>
      <c r="D503" s="440">
        <v>2</v>
      </c>
      <c r="E503" s="441" t="s">
        <v>421</v>
      </c>
      <c r="F503" s="442" t="s">
        <v>371</v>
      </c>
      <c r="G503" s="443" t="s">
        <v>407</v>
      </c>
      <c r="H503" s="497" t="s">
        <v>407</v>
      </c>
      <c r="I503" s="107" t="s">
        <v>97</v>
      </c>
      <c r="J503" s="444">
        <v>30</v>
      </c>
      <c r="K503" s="353">
        <v>1</v>
      </c>
      <c r="L503" s="353">
        <v>1</v>
      </c>
      <c r="M503" s="101">
        <v>200</v>
      </c>
      <c r="N503" s="101"/>
      <c r="O503" s="102" t="e">
        <f t="shared" si="36"/>
        <v>#DIV/0!</v>
      </c>
      <c r="P503" s="102">
        <f t="shared" si="37"/>
        <v>0</v>
      </c>
      <c r="Q503" s="103">
        <f>IF(M503="nio",0,IF(M503&gt;0,VLOOKUP(H503,'2-Productie normen'!A:L,VLOOKUP(M503,'2-Productie normen'!N:O,2,FALSE),FALSE)))</f>
        <v>0</v>
      </c>
      <c r="R503" s="103">
        <f t="shared" si="38"/>
        <v>0</v>
      </c>
      <c r="S503" s="104">
        <f>VLOOKUP(H503,'2-Productie normen'!A:L,10,FALSE)</f>
        <v>0</v>
      </c>
      <c r="T503" s="470"/>
      <c r="V503" s="81">
        <f t="shared" si="39"/>
        <v>6000</v>
      </c>
    </row>
    <row r="504" spans="1:22" ht="13.95" customHeight="1">
      <c r="A504" s="86">
        <f t="shared" si="35"/>
        <v>504</v>
      </c>
      <c r="B504" s="99" t="s">
        <v>797</v>
      </c>
      <c r="C504" s="99" t="s">
        <v>622</v>
      </c>
      <c r="D504" s="440">
        <v>2</v>
      </c>
      <c r="E504" s="441" t="s">
        <v>421</v>
      </c>
      <c r="F504" s="442" t="s">
        <v>372</v>
      </c>
      <c r="G504" s="443" t="s">
        <v>408</v>
      </c>
      <c r="H504" s="497" t="s">
        <v>179</v>
      </c>
      <c r="I504" s="107" t="s">
        <v>690</v>
      </c>
      <c r="J504" s="444">
        <v>13</v>
      </c>
      <c r="K504" s="353">
        <v>1</v>
      </c>
      <c r="L504" s="353">
        <v>1</v>
      </c>
      <c r="M504" s="101">
        <v>40</v>
      </c>
      <c r="N504" s="101"/>
      <c r="O504" s="102" t="e">
        <f t="shared" si="36"/>
        <v>#DIV/0!</v>
      </c>
      <c r="P504" s="102">
        <f t="shared" si="37"/>
        <v>0</v>
      </c>
      <c r="Q504" s="103">
        <f>IF(M504="nio",0,IF(M504&gt;0,VLOOKUP(H504,'2-Productie normen'!A:L,VLOOKUP(M504,'2-Productie normen'!N:O,2,FALSE),FALSE)))</f>
        <v>0</v>
      </c>
      <c r="R504" s="103">
        <f t="shared" si="38"/>
        <v>0</v>
      </c>
      <c r="S504" s="104">
        <f>VLOOKUP(H504,'2-Productie normen'!A:L,10,FALSE)</f>
        <v>0</v>
      </c>
      <c r="T504" s="470"/>
      <c r="V504" s="81">
        <f t="shared" si="39"/>
        <v>520</v>
      </c>
    </row>
    <row r="505" spans="1:22" ht="13.95" customHeight="1">
      <c r="A505" s="86">
        <f t="shared" si="35"/>
        <v>505</v>
      </c>
      <c r="B505" s="99" t="s">
        <v>797</v>
      </c>
      <c r="C505" s="99" t="s">
        <v>622</v>
      </c>
      <c r="D505" s="440">
        <v>2</v>
      </c>
      <c r="E505" s="441" t="s">
        <v>421</v>
      </c>
      <c r="F505" s="442" t="s">
        <v>373</v>
      </c>
      <c r="G505" s="443" t="s">
        <v>407</v>
      </c>
      <c r="H505" s="497" t="s">
        <v>407</v>
      </c>
      <c r="I505" s="107" t="s">
        <v>97</v>
      </c>
      <c r="J505" s="444">
        <v>28</v>
      </c>
      <c r="K505" s="353">
        <v>1</v>
      </c>
      <c r="L505" s="353">
        <v>1</v>
      </c>
      <c r="M505" s="101">
        <v>200</v>
      </c>
      <c r="N505" s="101"/>
      <c r="O505" s="102" t="e">
        <f t="shared" si="36"/>
        <v>#DIV/0!</v>
      </c>
      <c r="P505" s="102">
        <f t="shared" si="37"/>
        <v>0</v>
      </c>
      <c r="Q505" s="103">
        <f>IF(M505="nio",0,IF(M505&gt;0,VLOOKUP(H505,'2-Productie normen'!A:L,VLOOKUP(M505,'2-Productie normen'!N:O,2,FALSE),FALSE)))</f>
        <v>0</v>
      </c>
      <c r="R505" s="103">
        <f t="shared" si="38"/>
        <v>0</v>
      </c>
      <c r="S505" s="104">
        <f>VLOOKUP(H505,'2-Productie normen'!A:L,10,FALSE)</f>
        <v>0</v>
      </c>
      <c r="T505" s="470"/>
      <c r="V505" s="81">
        <f t="shared" si="39"/>
        <v>5600</v>
      </c>
    </row>
    <row r="506" spans="1:22" ht="13.95" customHeight="1">
      <c r="A506" s="86">
        <f t="shared" si="35"/>
        <v>506</v>
      </c>
      <c r="B506" s="99" t="s">
        <v>797</v>
      </c>
      <c r="C506" s="99" t="s">
        <v>622</v>
      </c>
      <c r="D506" s="440">
        <v>2</v>
      </c>
      <c r="E506" s="441" t="s">
        <v>421</v>
      </c>
      <c r="F506" s="442" t="s">
        <v>374</v>
      </c>
      <c r="G506" s="443" t="s">
        <v>409</v>
      </c>
      <c r="H506" s="497" t="s">
        <v>719</v>
      </c>
      <c r="I506" s="107" t="s">
        <v>690</v>
      </c>
      <c r="J506" s="444">
        <v>41</v>
      </c>
      <c r="K506" s="353">
        <v>1</v>
      </c>
      <c r="L506" s="353">
        <v>1</v>
      </c>
      <c r="M506" s="101">
        <v>80</v>
      </c>
      <c r="N506" s="101"/>
      <c r="O506" s="102" t="e">
        <f t="shared" si="36"/>
        <v>#DIV/0!</v>
      </c>
      <c r="P506" s="102">
        <f t="shared" si="37"/>
        <v>0</v>
      </c>
      <c r="Q506" s="103">
        <f>IF(M506="nio",0,IF(M506&gt;0,VLOOKUP(H506,'2-Productie normen'!A:L,VLOOKUP(M506,'2-Productie normen'!N:O,2,FALSE),FALSE)))</f>
        <v>0</v>
      </c>
      <c r="R506" s="103">
        <f t="shared" si="38"/>
        <v>0</v>
      </c>
      <c r="S506" s="104">
        <f>VLOOKUP(H506,'2-Productie normen'!A:L,10,FALSE)</f>
        <v>0</v>
      </c>
      <c r="T506" s="470"/>
      <c r="V506" s="81">
        <f t="shared" si="39"/>
        <v>3280</v>
      </c>
    </row>
    <row r="507" spans="1:22" ht="13.95" customHeight="1">
      <c r="A507" s="86">
        <f t="shared" si="35"/>
        <v>507</v>
      </c>
      <c r="B507" s="99" t="s">
        <v>797</v>
      </c>
      <c r="C507" s="99" t="s">
        <v>622</v>
      </c>
      <c r="D507" s="440">
        <v>2</v>
      </c>
      <c r="E507" s="441" t="s">
        <v>421</v>
      </c>
      <c r="F507" s="442" t="s">
        <v>458</v>
      </c>
      <c r="G507" s="443" t="s">
        <v>409</v>
      </c>
      <c r="H507" s="497" t="s">
        <v>719</v>
      </c>
      <c r="I507" s="107" t="s">
        <v>690</v>
      </c>
      <c r="J507" s="444">
        <v>19</v>
      </c>
      <c r="K507" s="353">
        <v>1</v>
      </c>
      <c r="L507" s="353">
        <v>1</v>
      </c>
      <c r="M507" s="101">
        <v>80</v>
      </c>
      <c r="N507" s="101"/>
      <c r="O507" s="102" t="e">
        <f t="shared" si="36"/>
        <v>#DIV/0!</v>
      </c>
      <c r="P507" s="102">
        <f t="shared" si="37"/>
        <v>0</v>
      </c>
      <c r="Q507" s="103">
        <f>IF(M507="nio",0,IF(M507&gt;0,VLOOKUP(H507,'2-Productie normen'!A:L,VLOOKUP(M507,'2-Productie normen'!N:O,2,FALSE),FALSE)))</f>
        <v>0</v>
      </c>
      <c r="R507" s="103">
        <f t="shared" si="38"/>
        <v>0</v>
      </c>
      <c r="S507" s="104">
        <f>VLOOKUP(H507,'2-Productie normen'!A:L,10,FALSE)</f>
        <v>0</v>
      </c>
      <c r="T507" s="470"/>
      <c r="V507" s="81">
        <f t="shared" si="39"/>
        <v>1520</v>
      </c>
    </row>
    <row r="508" spans="1:22" ht="13.95" customHeight="1">
      <c r="A508" s="86">
        <f t="shared" si="35"/>
        <v>508</v>
      </c>
      <c r="B508" s="99" t="s">
        <v>797</v>
      </c>
      <c r="C508" s="99" t="s">
        <v>622</v>
      </c>
      <c r="D508" s="440">
        <v>2</v>
      </c>
      <c r="E508" s="441" t="s">
        <v>421</v>
      </c>
      <c r="F508" s="442" t="s">
        <v>377</v>
      </c>
      <c r="G508" s="443" t="s">
        <v>416</v>
      </c>
      <c r="H508" s="497" t="s">
        <v>416</v>
      </c>
      <c r="I508" s="107" t="s">
        <v>690</v>
      </c>
      <c r="J508" s="444">
        <v>62</v>
      </c>
      <c r="K508" s="353">
        <v>1</v>
      </c>
      <c r="L508" s="353">
        <v>1</v>
      </c>
      <c r="M508" s="101">
        <v>80</v>
      </c>
      <c r="N508" s="101"/>
      <c r="O508" s="102" t="e">
        <f t="shared" si="36"/>
        <v>#DIV/0!</v>
      </c>
      <c r="P508" s="102">
        <f t="shared" si="37"/>
        <v>0</v>
      </c>
      <c r="Q508" s="103">
        <f>IF(M508="nio",0,IF(M508&gt;0,VLOOKUP(H508,'2-Productie normen'!A:L,VLOOKUP(M508,'2-Productie normen'!N:O,2,FALSE),FALSE)))</f>
        <v>0</v>
      </c>
      <c r="R508" s="103">
        <f t="shared" si="38"/>
        <v>0</v>
      </c>
      <c r="S508" s="104">
        <f>VLOOKUP(H508,'2-Productie normen'!A:L,10,FALSE)</f>
        <v>0</v>
      </c>
      <c r="T508" s="470"/>
      <c r="V508" s="81">
        <f t="shared" si="39"/>
        <v>4960</v>
      </c>
    </row>
    <row r="509" spans="1:22" ht="13.95" customHeight="1">
      <c r="A509" s="86">
        <f t="shared" si="35"/>
        <v>509</v>
      </c>
      <c r="B509" s="99" t="s">
        <v>797</v>
      </c>
      <c r="C509" s="99" t="s">
        <v>622</v>
      </c>
      <c r="D509" s="440">
        <v>2</v>
      </c>
      <c r="E509" s="441" t="s">
        <v>421</v>
      </c>
      <c r="F509" s="442" t="s">
        <v>459</v>
      </c>
      <c r="G509" s="443" t="s">
        <v>410</v>
      </c>
      <c r="H509" s="469" t="s">
        <v>730</v>
      </c>
      <c r="I509" s="107" t="s">
        <v>692</v>
      </c>
      <c r="J509" s="444">
        <v>8</v>
      </c>
      <c r="K509" s="353">
        <v>1</v>
      </c>
      <c r="L509" s="353">
        <v>1</v>
      </c>
      <c r="M509" s="101" t="s">
        <v>106</v>
      </c>
      <c r="N509" s="101"/>
      <c r="O509" s="102">
        <f t="shared" si="36"/>
        <v>0</v>
      </c>
      <c r="P509" s="102">
        <f t="shared" si="37"/>
        <v>0</v>
      </c>
      <c r="Q509" s="103">
        <f>IF(M509="nio",0,IF(M509&gt;0,VLOOKUP(H509,'2-Productie normen'!A:L,VLOOKUP(M509,'2-Productie normen'!N:O,2,FALSE),FALSE)))</f>
        <v>0</v>
      </c>
      <c r="R509" s="103">
        <f t="shared" si="38"/>
        <v>0</v>
      </c>
      <c r="S509" s="104">
        <f>VLOOKUP(H509,'2-Productie normen'!A:L,10,FALSE)</f>
        <v>0</v>
      </c>
      <c r="T509" s="470"/>
      <c r="V509" s="81">
        <f t="shared" si="39"/>
        <v>0</v>
      </c>
    </row>
    <row r="510" spans="1:22" ht="13.95" customHeight="1">
      <c r="A510" s="86">
        <f t="shared" si="35"/>
        <v>510</v>
      </c>
      <c r="B510" s="99" t="s">
        <v>797</v>
      </c>
      <c r="C510" s="99" t="s">
        <v>622</v>
      </c>
      <c r="D510" s="440">
        <v>2</v>
      </c>
      <c r="E510" s="441" t="s">
        <v>423</v>
      </c>
      <c r="F510" s="442" t="s">
        <v>556</v>
      </c>
      <c r="G510" s="443" t="s">
        <v>407</v>
      </c>
      <c r="H510" s="497" t="s">
        <v>407</v>
      </c>
      <c r="I510" s="107" t="s">
        <v>95</v>
      </c>
      <c r="J510" s="444">
        <v>47</v>
      </c>
      <c r="K510" s="353">
        <v>1</v>
      </c>
      <c r="L510" s="353">
        <v>1</v>
      </c>
      <c r="M510" s="101">
        <v>200</v>
      </c>
      <c r="N510" s="101"/>
      <c r="O510" s="102" t="e">
        <f t="shared" si="36"/>
        <v>#DIV/0!</v>
      </c>
      <c r="P510" s="102">
        <f t="shared" si="37"/>
        <v>0</v>
      </c>
      <c r="Q510" s="103">
        <f>IF(M510="nio",0,IF(M510&gt;0,VLOOKUP(H510,'2-Productie normen'!A:L,VLOOKUP(M510,'2-Productie normen'!N:O,2,FALSE),FALSE)))</f>
        <v>0</v>
      </c>
      <c r="R510" s="103">
        <f t="shared" si="38"/>
        <v>0</v>
      </c>
      <c r="S510" s="104">
        <f>VLOOKUP(H510,'2-Productie normen'!A:L,10,FALSE)</f>
        <v>0</v>
      </c>
      <c r="T510" s="470"/>
      <c r="V510" s="81">
        <f t="shared" si="39"/>
        <v>9400</v>
      </c>
    </row>
    <row r="511" spans="1:22" ht="13.95" customHeight="1">
      <c r="A511" s="86">
        <f t="shared" si="35"/>
        <v>511</v>
      </c>
      <c r="B511" s="99" t="s">
        <v>797</v>
      </c>
      <c r="C511" s="99" t="s">
        <v>622</v>
      </c>
      <c r="D511" s="440">
        <v>2</v>
      </c>
      <c r="E511" s="441" t="s">
        <v>423</v>
      </c>
      <c r="F511" s="442" t="s">
        <v>557</v>
      </c>
      <c r="G511" s="443" t="s">
        <v>408</v>
      </c>
      <c r="H511" s="497" t="s">
        <v>179</v>
      </c>
      <c r="I511" s="107" t="s">
        <v>95</v>
      </c>
      <c r="J511" s="444">
        <v>11</v>
      </c>
      <c r="K511" s="353">
        <v>1</v>
      </c>
      <c r="L511" s="353">
        <v>1</v>
      </c>
      <c r="M511" s="101">
        <v>40</v>
      </c>
      <c r="N511" s="101"/>
      <c r="O511" s="102" t="e">
        <f t="shared" si="36"/>
        <v>#DIV/0!</v>
      </c>
      <c r="P511" s="102">
        <f t="shared" si="37"/>
        <v>0</v>
      </c>
      <c r="Q511" s="103">
        <f>IF(M511="nio",0,IF(M511&gt;0,VLOOKUP(H511,'2-Productie normen'!A:L,VLOOKUP(M511,'2-Productie normen'!N:O,2,FALSE),FALSE)))</f>
        <v>0</v>
      </c>
      <c r="R511" s="103">
        <f t="shared" si="38"/>
        <v>0</v>
      </c>
      <c r="S511" s="104">
        <f>VLOOKUP(H511,'2-Productie normen'!A:L,10,FALSE)</f>
        <v>0</v>
      </c>
      <c r="T511" s="470"/>
      <c r="V511" s="81">
        <f t="shared" si="39"/>
        <v>440</v>
      </c>
    </row>
    <row r="512" spans="1:22" ht="13.95" customHeight="1">
      <c r="A512" s="86">
        <f t="shared" si="35"/>
        <v>512</v>
      </c>
      <c r="B512" s="99" t="s">
        <v>797</v>
      </c>
      <c r="C512" s="99" t="s">
        <v>622</v>
      </c>
      <c r="D512" s="440">
        <v>2</v>
      </c>
      <c r="E512" s="441" t="s">
        <v>423</v>
      </c>
      <c r="F512" s="442" t="s">
        <v>558</v>
      </c>
      <c r="G512" s="443" t="s">
        <v>413</v>
      </c>
      <c r="H512" s="497" t="s">
        <v>16</v>
      </c>
      <c r="I512" s="107" t="s">
        <v>97</v>
      </c>
      <c r="J512" s="444">
        <v>3</v>
      </c>
      <c r="K512" s="353">
        <v>1</v>
      </c>
      <c r="L512" s="353">
        <v>1</v>
      </c>
      <c r="M512" s="101">
        <v>200</v>
      </c>
      <c r="N512" s="101"/>
      <c r="O512" s="102" t="e">
        <f t="shared" si="36"/>
        <v>#DIV/0!</v>
      </c>
      <c r="P512" s="102">
        <f t="shared" si="37"/>
        <v>0</v>
      </c>
      <c r="Q512" s="103">
        <f>IF(M512="nio",0,IF(M512&gt;0,VLOOKUP(H512,'2-Productie normen'!A:L,VLOOKUP(M512,'2-Productie normen'!N:O,2,FALSE),FALSE)))</f>
        <v>0</v>
      </c>
      <c r="R512" s="103">
        <f t="shared" si="38"/>
        <v>0</v>
      </c>
      <c r="S512" s="104">
        <f>VLOOKUP(H512,'2-Productie normen'!A:L,10,FALSE)</f>
        <v>0</v>
      </c>
      <c r="T512" s="470"/>
      <c r="V512" s="81">
        <f t="shared" si="39"/>
        <v>600</v>
      </c>
    </row>
    <row r="513" spans="1:22" ht="13.95" customHeight="1">
      <c r="A513" s="86">
        <f t="shared" si="35"/>
        <v>513</v>
      </c>
      <c r="B513" s="99" t="s">
        <v>797</v>
      </c>
      <c r="C513" s="99" t="s">
        <v>622</v>
      </c>
      <c r="D513" s="440">
        <v>2</v>
      </c>
      <c r="E513" s="441" t="s">
        <v>423</v>
      </c>
      <c r="F513" s="442" t="s">
        <v>559</v>
      </c>
      <c r="G513" s="443" t="s">
        <v>409</v>
      </c>
      <c r="H513" s="497" t="s">
        <v>719</v>
      </c>
      <c r="I513" s="107" t="s">
        <v>95</v>
      </c>
      <c r="J513" s="444">
        <v>111</v>
      </c>
      <c r="K513" s="353">
        <v>1</v>
      </c>
      <c r="L513" s="353">
        <v>1</v>
      </c>
      <c r="M513" s="101">
        <v>80</v>
      </c>
      <c r="N513" s="101"/>
      <c r="O513" s="102" t="e">
        <f t="shared" si="36"/>
        <v>#DIV/0!</v>
      </c>
      <c r="P513" s="102">
        <f t="shared" si="37"/>
        <v>0</v>
      </c>
      <c r="Q513" s="103">
        <f>IF(M513="nio",0,IF(M513&gt;0,VLOOKUP(H513,'2-Productie normen'!A:L,VLOOKUP(M513,'2-Productie normen'!N:O,2,FALSE),FALSE)))</f>
        <v>0</v>
      </c>
      <c r="R513" s="103">
        <f t="shared" si="38"/>
        <v>0</v>
      </c>
      <c r="S513" s="104">
        <f>VLOOKUP(H513,'2-Productie normen'!A:L,10,FALSE)</f>
        <v>0</v>
      </c>
      <c r="T513" s="470"/>
      <c r="V513" s="81">
        <f t="shared" si="39"/>
        <v>8880</v>
      </c>
    </row>
    <row r="514" spans="1:22" ht="13.95" customHeight="1">
      <c r="A514" s="86">
        <f t="shared" si="35"/>
        <v>514</v>
      </c>
      <c r="B514" s="99" t="s">
        <v>797</v>
      </c>
      <c r="C514" s="99" t="s">
        <v>622</v>
      </c>
      <c r="D514" s="440">
        <v>2</v>
      </c>
      <c r="E514" s="441" t="s">
        <v>423</v>
      </c>
      <c r="F514" s="442" t="s">
        <v>561</v>
      </c>
      <c r="G514" s="443" t="s">
        <v>409</v>
      </c>
      <c r="H514" s="497" t="s">
        <v>719</v>
      </c>
      <c r="I514" s="107" t="s">
        <v>95</v>
      </c>
      <c r="J514" s="444">
        <v>51</v>
      </c>
      <c r="K514" s="353">
        <v>1</v>
      </c>
      <c r="L514" s="353">
        <v>1</v>
      </c>
      <c r="M514" s="101">
        <v>80</v>
      </c>
      <c r="N514" s="101"/>
      <c r="O514" s="102" t="e">
        <f t="shared" si="36"/>
        <v>#DIV/0!</v>
      </c>
      <c r="P514" s="102">
        <f t="shared" si="37"/>
        <v>0</v>
      </c>
      <c r="Q514" s="103">
        <f>IF(M514="nio",0,IF(M514&gt;0,VLOOKUP(H514,'2-Productie normen'!A:L,VLOOKUP(M514,'2-Productie normen'!N:O,2,FALSE),FALSE)))</f>
        <v>0</v>
      </c>
      <c r="R514" s="103">
        <f t="shared" si="38"/>
        <v>0</v>
      </c>
      <c r="S514" s="104">
        <f>VLOOKUP(H514,'2-Productie normen'!A:L,10,FALSE)</f>
        <v>0</v>
      </c>
      <c r="T514" s="470"/>
      <c r="V514" s="81">
        <f t="shared" si="39"/>
        <v>4080</v>
      </c>
    </row>
    <row r="515" spans="1:22" ht="13.95" customHeight="1">
      <c r="A515" s="86">
        <f t="shared" si="35"/>
        <v>515</v>
      </c>
      <c r="B515" s="99" t="s">
        <v>797</v>
      </c>
      <c r="C515" s="99" t="s">
        <v>622</v>
      </c>
      <c r="D515" s="440">
        <v>2</v>
      </c>
      <c r="E515" s="441" t="s">
        <v>423</v>
      </c>
      <c r="F515" s="442" t="s">
        <v>562</v>
      </c>
      <c r="G515" s="443" t="s">
        <v>407</v>
      </c>
      <c r="H515" s="497" t="s">
        <v>407</v>
      </c>
      <c r="I515" s="107" t="s">
        <v>97</v>
      </c>
      <c r="J515" s="444">
        <v>3</v>
      </c>
      <c r="K515" s="353">
        <v>1</v>
      </c>
      <c r="L515" s="353">
        <v>1</v>
      </c>
      <c r="M515" s="101">
        <v>200</v>
      </c>
      <c r="N515" s="101"/>
      <c r="O515" s="102" t="e">
        <f t="shared" si="36"/>
        <v>#DIV/0!</v>
      </c>
      <c r="P515" s="102">
        <f t="shared" si="37"/>
        <v>0</v>
      </c>
      <c r="Q515" s="103">
        <f>IF(M515="nio",0,IF(M515&gt;0,VLOOKUP(H515,'2-Productie normen'!A:L,VLOOKUP(M515,'2-Productie normen'!N:O,2,FALSE),FALSE)))</f>
        <v>0</v>
      </c>
      <c r="R515" s="103">
        <f t="shared" si="38"/>
        <v>0</v>
      </c>
      <c r="S515" s="104">
        <f>VLOOKUP(H515,'2-Productie normen'!A:L,10,FALSE)</f>
        <v>0</v>
      </c>
      <c r="T515" s="470"/>
      <c r="V515" s="81">
        <f t="shared" si="39"/>
        <v>600</v>
      </c>
    </row>
    <row r="516" spans="1:22" ht="13.95" customHeight="1">
      <c r="A516" s="86">
        <f t="shared" si="35"/>
        <v>516</v>
      </c>
      <c r="B516" s="99" t="s">
        <v>797</v>
      </c>
      <c r="C516" s="99" t="s">
        <v>622</v>
      </c>
      <c r="D516" s="440">
        <v>2</v>
      </c>
      <c r="E516" s="441" t="s">
        <v>423</v>
      </c>
      <c r="F516" s="442" t="s">
        <v>563</v>
      </c>
      <c r="G516" s="443" t="s">
        <v>410</v>
      </c>
      <c r="H516" s="469" t="s">
        <v>730</v>
      </c>
      <c r="I516" s="107" t="s">
        <v>692</v>
      </c>
      <c r="J516" s="444">
        <v>8</v>
      </c>
      <c r="K516" s="353">
        <v>1</v>
      </c>
      <c r="L516" s="353">
        <v>1</v>
      </c>
      <c r="M516" s="101" t="s">
        <v>106</v>
      </c>
      <c r="N516" s="101"/>
      <c r="O516" s="102">
        <f t="shared" si="36"/>
        <v>0</v>
      </c>
      <c r="P516" s="102">
        <f t="shared" si="37"/>
        <v>0</v>
      </c>
      <c r="Q516" s="103">
        <f>IF(M516="nio",0,IF(M516&gt;0,VLOOKUP(H516,'2-Productie normen'!A:L,VLOOKUP(M516,'2-Productie normen'!N:O,2,FALSE),FALSE)))</f>
        <v>0</v>
      </c>
      <c r="R516" s="103">
        <f t="shared" si="38"/>
        <v>0</v>
      </c>
      <c r="S516" s="104">
        <f>VLOOKUP(H516,'2-Productie normen'!A:L,10,FALSE)</f>
        <v>0</v>
      </c>
      <c r="T516" s="470"/>
      <c r="V516" s="81">
        <f t="shared" si="39"/>
        <v>0</v>
      </c>
    </row>
    <row r="517" spans="1:22" ht="13.95" customHeight="1">
      <c r="A517" s="86">
        <f t="shared" si="35"/>
        <v>517</v>
      </c>
      <c r="B517" s="99" t="s">
        <v>797</v>
      </c>
      <c r="C517" s="99" t="s">
        <v>622</v>
      </c>
      <c r="D517" s="440">
        <v>2</v>
      </c>
      <c r="E517" s="441" t="s">
        <v>423</v>
      </c>
      <c r="F517" s="442" t="s">
        <v>629</v>
      </c>
      <c r="G517" s="443" t="s">
        <v>407</v>
      </c>
      <c r="H517" s="497" t="s">
        <v>407</v>
      </c>
      <c r="I517" s="107" t="s">
        <v>95</v>
      </c>
      <c r="J517" s="444">
        <v>16</v>
      </c>
      <c r="K517" s="353">
        <v>1</v>
      </c>
      <c r="L517" s="353">
        <v>1</v>
      </c>
      <c r="M517" s="101">
        <v>200</v>
      </c>
      <c r="N517" s="101"/>
      <c r="O517" s="102" t="e">
        <f t="shared" si="36"/>
        <v>#DIV/0!</v>
      </c>
      <c r="P517" s="102">
        <f t="shared" si="37"/>
        <v>0</v>
      </c>
      <c r="Q517" s="103">
        <f>IF(M517="nio",0,IF(M517&gt;0,VLOOKUP(H517,'2-Productie normen'!A:L,VLOOKUP(M517,'2-Productie normen'!N:O,2,FALSE),FALSE)))</f>
        <v>0</v>
      </c>
      <c r="R517" s="103">
        <f t="shared" si="38"/>
        <v>0</v>
      </c>
      <c r="S517" s="104">
        <f>VLOOKUP(H517,'2-Productie normen'!A:L,10,FALSE)</f>
        <v>0</v>
      </c>
      <c r="T517" s="470"/>
      <c r="V517" s="81">
        <f t="shared" si="39"/>
        <v>3200</v>
      </c>
    </row>
    <row r="518" spans="1:22" ht="13.95" customHeight="1">
      <c r="A518" s="86">
        <f t="shared" si="35"/>
        <v>518</v>
      </c>
      <c r="B518" s="99" t="s">
        <v>797</v>
      </c>
      <c r="C518" s="99" t="s">
        <v>622</v>
      </c>
      <c r="D518" s="440">
        <v>2</v>
      </c>
      <c r="E518" s="441" t="s">
        <v>423</v>
      </c>
      <c r="F518" s="442" t="s">
        <v>564</v>
      </c>
      <c r="G518" s="443" t="s">
        <v>410</v>
      </c>
      <c r="H518" s="469" t="s">
        <v>730</v>
      </c>
      <c r="I518" s="107" t="s">
        <v>692</v>
      </c>
      <c r="J518" s="444">
        <v>1</v>
      </c>
      <c r="K518" s="353">
        <v>1</v>
      </c>
      <c r="L518" s="353">
        <v>1</v>
      </c>
      <c r="M518" s="101" t="s">
        <v>106</v>
      </c>
      <c r="N518" s="101"/>
      <c r="O518" s="102">
        <f t="shared" si="36"/>
        <v>0</v>
      </c>
      <c r="P518" s="102">
        <f t="shared" si="37"/>
        <v>0</v>
      </c>
      <c r="Q518" s="103">
        <f>IF(M518="nio",0,IF(M518&gt;0,VLOOKUP(H518,'2-Productie normen'!A:L,VLOOKUP(M518,'2-Productie normen'!N:O,2,FALSE),FALSE)))</f>
        <v>0</v>
      </c>
      <c r="R518" s="103">
        <f t="shared" si="38"/>
        <v>0</v>
      </c>
      <c r="S518" s="104">
        <f>VLOOKUP(H518,'2-Productie normen'!A:L,10,FALSE)</f>
        <v>0</v>
      </c>
      <c r="T518" s="470"/>
      <c r="V518" s="81">
        <f t="shared" si="39"/>
        <v>0</v>
      </c>
    </row>
    <row r="519" spans="1:22" ht="13.95" customHeight="1">
      <c r="A519" s="86">
        <f t="shared" si="35"/>
        <v>519</v>
      </c>
      <c r="B519" s="99" t="s">
        <v>797</v>
      </c>
      <c r="C519" s="99" t="s">
        <v>622</v>
      </c>
      <c r="D519" s="440">
        <v>2</v>
      </c>
      <c r="E519" s="441" t="s">
        <v>423</v>
      </c>
      <c r="F519" s="442" t="s">
        <v>565</v>
      </c>
      <c r="G519" s="443" t="s">
        <v>416</v>
      </c>
      <c r="H519" s="497" t="s">
        <v>416</v>
      </c>
      <c r="I519" s="107" t="s">
        <v>95</v>
      </c>
      <c r="J519" s="444">
        <v>52</v>
      </c>
      <c r="K519" s="353">
        <v>1</v>
      </c>
      <c r="L519" s="353">
        <v>1</v>
      </c>
      <c r="M519" s="101">
        <v>80</v>
      </c>
      <c r="N519" s="101"/>
      <c r="O519" s="102" t="e">
        <f t="shared" si="36"/>
        <v>#DIV/0!</v>
      </c>
      <c r="P519" s="102">
        <f t="shared" si="37"/>
        <v>0</v>
      </c>
      <c r="Q519" s="103">
        <f>IF(M519="nio",0,IF(M519&gt;0,VLOOKUP(H519,'2-Productie normen'!A:L,VLOOKUP(M519,'2-Productie normen'!N:O,2,FALSE),FALSE)))</f>
        <v>0</v>
      </c>
      <c r="R519" s="103">
        <f t="shared" si="38"/>
        <v>0</v>
      </c>
      <c r="S519" s="104">
        <f>VLOOKUP(H519,'2-Productie normen'!A:L,10,FALSE)</f>
        <v>0</v>
      </c>
      <c r="T519" s="470"/>
      <c r="V519" s="81">
        <f t="shared" si="39"/>
        <v>4160</v>
      </c>
    </row>
    <row r="520" spans="1:22" ht="13.95" customHeight="1">
      <c r="A520" s="86">
        <f t="shared" si="35"/>
        <v>520</v>
      </c>
      <c r="B520" s="99" t="s">
        <v>797</v>
      </c>
      <c r="C520" s="99" t="s">
        <v>622</v>
      </c>
      <c r="D520" s="440">
        <v>2</v>
      </c>
      <c r="E520" s="441" t="s">
        <v>423</v>
      </c>
      <c r="F520" s="442" t="s">
        <v>566</v>
      </c>
      <c r="G520" s="443" t="s">
        <v>410</v>
      </c>
      <c r="H520" s="469" t="s">
        <v>730</v>
      </c>
      <c r="I520" s="107" t="s">
        <v>692</v>
      </c>
      <c r="J520" s="444">
        <v>3</v>
      </c>
      <c r="K520" s="353">
        <v>1</v>
      </c>
      <c r="L520" s="353">
        <v>1</v>
      </c>
      <c r="M520" s="101" t="s">
        <v>106</v>
      </c>
      <c r="N520" s="101"/>
      <c r="O520" s="102">
        <f t="shared" si="36"/>
        <v>0</v>
      </c>
      <c r="P520" s="102">
        <f t="shared" si="37"/>
        <v>0</v>
      </c>
      <c r="Q520" s="103">
        <f>IF(M520="nio",0,IF(M520&gt;0,VLOOKUP(H520,'2-Productie normen'!A:L,VLOOKUP(M520,'2-Productie normen'!N:O,2,FALSE),FALSE)))</f>
        <v>0</v>
      </c>
      <c r="R520" s="103">
        <f t="shared" si="38"/>
        <v>0</v>
      </c>
      <c r="S520" s="104">
        <f>VLOOKUP(H520,'2-Productie normen'!A:L,10,FALSE)</f>
        <v>0</v>
      </c>
      <c r="T520" s="470"/>
      <c r="V520" s="81">
        <f t="shared" si="39"/>
        <v>0</v>
      </c>
    </row>
    <row r="521" spans="1:22" ht="13.95" customHeight="1">
      <c r="A521" s="86">
        <f t="shared" si="35"/>
        <v>521</v>
      </c>
      <c r="B521" s="99" t="s">
        <v>797</v>
      </c>
      <c r="C521" s="99" t="s">
        <v>622</v>
      </c>
      <c r="D521" s="440">
        <v>2</v>
      </c>
      <c r="E521" s="441" t="s">
        <v>423</v>
      </c>
      <c r="F521" s="442" t="s">
        <v>567</v>
      </c>
      <c r="G521" s="443" t="s">
        <v>416</v>
      </c>
      <c r="H521" s="497" t="s">
        <v>416</v>
      </c>
      <c r="I521" s="107" t="s">
        <v>95</v>
      </c>
      <c r="J521" s="444">
        <v>79</v>
      </c>
      <c r="K521" s="353">
        <v>1</v>
      </c>
      <c r="L521" s="353">
        <v>1</v>
      </c>
      <c r="M521" s="101">
        <v>80</v>
      </c>
      <c r="N521" s="101"/>
      <c r="O521" s="102" t="e">
        <f t="shared" si="36"/>
        <v>#DIV/0!</v>
      </c>
      <c r="P521" s="102">
        <f t="shared" si="37"/>
        <v>0</v>
      </c>
      <c r="Q521" s="103">
        <f>IF(M521="nio",0,IF(M521&gt;0,VLOOKUP(H521,'2-Productie normen'!A:L,VLOOKUP(M521,'2-Productie normen'!N:O,2,FALSE),FALSE)))</f>
        <v>0</v>
      </c>
      <c r="R521" s="103">
        <f t="shared" si="38"/>
        <v>0</v>
      </c>
      <c r="S521" s="104">
        <f>VLOOKUP(H521,'2-Productie normen'!A:L,10,FALSE)</f>
        <v>0</v>
      </c>
      <c r="T521" s="470"/>
      <c r="V521" s="81">
        <f t="shared" si="39"/>
        <v>6320</v>
      </c>
    </row>
    <row r="522" spans="1:22" ht="13.95" customHeight="1">
      <c r="A522" s="86">
        <f t="shared" ref="A522:A585" si="40">A521+1</f>
        <v>522</v>
      </c>
      <c r="B522" s="99" t="s">
        <v>797</v>
      </c>
      <c r="C522" s="99" t="s">
        <v>622</v>
      </c>
      <c r="D522" s="440">
        <v>2</v>
      </c>
      <c r="E522" s="441" t="s">
        <v>423</v>
      </c>
      <c r="F522" s="442" t="s">
        <v>569</v>
      </c>
      <c r="G522" s="443" t="s">
        <v>416</v>
      </c>
      <c r="H522" s="497" t="s">
        <v>416</v>
      </c>
      <c r="I522" s="107" t="s">
        <v>95</v>
      </c>
      <c r="J522" s="444">
        <v>80</v>
      </c>
      <c r="K522" s="353">
        <v>1</v>
      </c>
      <c r="L522" s="353">
        <v>1</v>
      </c>
      <c r="M522" s="101">
        <v>80</v>
      </c>
      <c r="N522" s="101"/>
      <c r="O522" s="102" t="e">
        <f t="shared" ref="O522:O585" si="41">IF(M522="nio",0,IF(M522&gt;0,M522*J522/Q522,0))*K522</f>
        <v>#DIV/0!</v>
      </c>
      <c r="P522" s="102">
        <f t="shared" ref="P522:P585" si="42">IF(N522&gt;0,N522*J522/R522,0)*L522</f>
        <v>0</v>
      </c>
      <c r="Q522" s="103">
        <f>IF(M522="nio",0,IF(M522&gt;0,VLOOKUP(H522,'2-Productie normen'!A:L,VLOOKUP(M522,'2-Productie normen'!N:O,2,FALSE),FALSE)))</f>
        <v>0</v>
      </c>
      <c r="R522" s="103">
        <f t="shared" ref="R522:R585" si="43">IF(N522&gt;0,Q522*$R$8,0)</f>
        <v>0</v>
      </c>
      <c r="S522" s="104">
        <f>VLOOKUP(H522,'2-Productie normen'!A:L,10,FALSE)</f>
        <v>0</v>
      </c>
      <c r="T522" s="470"/>
      <c r="V522" s="81">
        <f t="shared" ref="V522:V585" si="44">SUM(M522:N522)*J522</f>
        <v>6400</v>
      </c>
    </row>
    <row r="523" spans="1:22" ht="13.95" customHeight="1">
      <c r="A523" s="86">
        <f t="shared" si="40"/>
        <v>523</v>
      </c>
      <c r="B523" s="99" t="s">
        <v>633</v>
      </c>
      <c r="C523" s="99" t="s">
        <v>634</v>
      </c>
      <c r="D523" s="440">
        <v>2</v>
      </c>
      <c r="E523" s="441" t="s">
        <v>94</v>
      </c>
      <c r="F523" s="449" t="s">
        <v>229</v>
      </c>
      <c r="G523" s="450" t="s">
        <v>407</v>
      </c>
      <c r="H523" s="497" t="s">
        <v>407</v>
      </c>
      <c r="I523" s="107" t="s">
        <v>690</v>
      </c>
      <c r="J523" s="444">
        <v>20</v>
      </c>
      <c r="K523" s="353">
        <v>1</v>
      </c>
      <c r="L523" s="353">
        <v>1</v>
      </c>
      <c r="M523" s="101">
        <v>200</v>
      </c>
      <c r="N523" s="101"/>
      <c r="O523" s="102" t="e">
        <f t="shared" si="41"/>
        <v>#DIV/0!</v>
      </c>
      <c r="P523" s="102">
        <f t="shared" si="42"/>
        <v>0</v>
      </c>
      <c r="Q523" s="103">
        <f>IF(M523="nio",0,IF(M523&gt;0,VLOOKUP(H523,'2-Productie normen'!A:L,VLOOKUP(M523,'2-Productie normen'!N:O,2,FALSE),FALSE)))</f>
        <v>0</v>
      </c>
      <c r="R523" s="103">
        <f t="shared" si="43"/>
        <v>0</v>
      </c>
      <c r="S523" s="104">
        <f>VLOOKUP(H523,'2-Productie normen'!A:L,10,FALSE)</f>
        <v>0</v>
      </c>
      <c r="T523" s="470"/>
      <c r="V523" s="81">
        <f t="shared" si="44"/>
        <v>4000</v>
      </c>
    </row>
    <row r="524" spans="1:22" ht="13.95" customHeight="1">
      <c r="A524" s="86">
        <f t="shared" si="40"/>
        <v>524</v>
      </c>
      <c r="B524" s="99" t="s">
        <v>633</v>
      </c>
      <c r="C524" s="99" t="s">
        <v>634</v>
      </c>
      <c r="D524" s="440">
        <v>2</v>
      </c>
      <c r="E524" s="441" t="s">
        <v>94</v>
      </c>
      <c r="F524" s="449" t="s">
        <v>230</v>
      </c>
      <c r="G524" s="450" t="s">
        <v>408</v>
      </c>
      <c r="H524" s="497" t="s">
        <v>179</v>
      </c>
      <c r="I524" s="107" t="s">
        <v>97</v>
      </c>
      <c r="J524" s="444">
        <v>39</v>
      </c>
      <c r="K524" s="353">
        <v>1</v>
      </c>
      <c r="L524" s="353">
        <v>1</v>
      </c>
      <c r="M524" s="101">
        <v>40</v>
      </c>
      <c r="N524" s="101"/>
      <c r="O524" s="102" t="e">
        <f t="shared" si="41"/>
        <v>#DIV/0!</v>
      </c>
      <c r="P524" s="102">
        <f t="shared" si="42"/>
        <v>0</v>
      </c>
      <c r="Q524" s="103">
        <f>IF(M524="nio",0,IF(M524&gt;0,VLOOKUP(H524,'2-Productie normen'!A:L,VLOOKUP(M524,'2-Productie normen'!N:O,2,FALSE),FALSE)))</f>
        <v>0</v>
      </c>
      <c r="R524" s="103">
        <f t="shared" si="43"/>
        <v>0</v>
      </c>
      <c r="S524" s="104">
        <f>VLOOKUP(H524,'2-Productie normen'!A:L,10,FALSE)</f>
        <v>0</v>
      </c>
      <c r="T524" s="470"/>
      <c r="V524" s="81">
        <f t="shared" si="44"/>
        <v>1560</v>
      </c>
    </row>
    <row r="525" spans="1:22" ht="13.95" customHeight="1">
      <c r="A525" s="86">
        <f t="shared" si="40"/>
        <v>525</v>
      </c>
      <c r="B525" s="99" t="s">
        <v>633</v>
      </c>
      <c r="C525" s="99" t="s">
        <v>634</v>
      </c>
      <c r="D525" s="440">
        <v>2</v>
      </c>
      <c r="E525" s="441" t="s">
        <v>94</v>
      </c>
      <c r="F525" s="449" t="s">
        <v>231</v>
      </c>
      <c r="G525" s="450" t="s">
        <v>408</v>
      </c>
      <c r="H525" s="497" t="s">
        <v>179</v>
      </c>
      <c r="I525" s="107" t="s">
        <v>97</v>
      </c>
      <c r="J525" s="444">
        <v>14</v>
      </c>
      <c r="K525" s="353">
        <v>1</v>
      </c>
      <c r="L525" s="353">
        <v>1</v>
      </c>
      <c r="M525" s="101">
        <v>40</v>
      </c>
      <c r="N525" s="101"/>
      <c r="O525" s="102" t="e">
        <f t="shared" si="41"/>
        <v>#DIV/0!</v>
      </c>
      <c r="P525" s="102">
        <f t="shared" si="42"/>
        <v>0</v>
      </c>
      <c r="Q525" s="103">
        <f>IF(M525="nio",0,IF(M525&gt;0,VLOOKUP(H525,'2-Productie normen'!A:L,VLOOKUP(M525,'2-Productie normen'!N:O,2,FALSE),FALSE)))</f>
        <v>0</v>
      </c>
      <c r="R525" s="103">
        <f t="shared" si="43"/>
        <v>0</v>
      </c>
      <c r="S525" s="104">
        <f>VLOOKUP(H525,'2-Productie normen'!A:L,10,FALSE)</f>
        <v>0</v>
      </c>
      <c r="T525" s="470"/>
      <c r="V525" s="81">
        <f t="shared" si="44"/>
        <v>560</v>
      </c>
    </row>
    <row r="526" spans="1:22" ht="13.95" customHeight="1">
      <c r="A526" s="86">
        <f t="shared" si="40"/>
        <v>526</v>
      </c>
      <c r="B526" s="99" t="s">
        <v>633</v>
      </c>
      <c r="C526" s="99" t="s">
        <v>634</v>
      </c>
      <c r="D526" s="440">
        <v>2</v>
      </c>
      <c r="E526" s="441" t="s">
        <v>94</v>
      </c>
      <c r="F526" s="449" t="s">
        <v>232</v>
      </c>
      <c r="G526" s="450" t="s">
        <v>408</v>
      </c>
      <c r="H526" s="497" t="s">
        <v>179</v>
      </c>
      <c r="I526" s="107" t="s">
        <v>97</v>
      </c>
      <c r="J526" s="444">
        <v>8</v>
      </c>
      <c r="K526" s="353">
        <v>1</v>
      </c>
      <c r="L526" s="353">
        <v>1</v>
      </c>
      <c r="M526" s="101">
        <v>40</v>
      </c>
      <c r="N526" s="101"/>
      <c r="O526" s="102" t="e">
        <f t="shared" si="41"/>
        <v>#DIV/0!</v>
      </c>
      <c r="P526" s="102">
        <f t="shared" si="42"/>
        <v>0</v>
      </c>
      <c r="Q526" s="103">
        <f>IF(M526="nio",0,IF(M526&gt;0,VLOOKUP(H526,'2-Productie normen'!A:L,VLOOKUP(M526,'2-Productie normen'!N:O,2,FALSE),FALSE)))</f>
        <v>0</v>
      </c>
      <c r="R526" s="103">
        <f t="shared" si="43"/>
        <v>0</v>
      </c>
      <c r="S526" s="104">
        <f>VLOOKUP(H526,'2-Productie normen'!A:L,10,FALSE)</f>
        <v>0</v>
      </c>
      <c r="T526" s="470"/>
      <c r="V526" s="81">
        <f t="shared" si="44"/>
        <v>320</v>
      </c>
    </row>
    <row r="527" spans="1:22" ht="13.95" customHeight="1">
      <c r="A527" s="86">
        <f t="shared" si="40"/>
        <v>527</v>
      </c>
      <c r="B527" s="99" t="s">
        <v>633</v>
      </c>
      <c r="C527" s="99" t="s">
        <v>634</v>
      </c>
      <c r="D527" s="440">
        <v>2</v>
      </c>
      <c r="E527" s="441" t="s">
        <v>94</v>
      </c>
      <c r="F527" s="449" t="s">
        <v>233</v>
      </c>
      <c r="G527" s="443" t="s">
        <v>410</v>
      </c>
      <c r="H527" s="469" t="s">
        <v>730</v>
      </c>
      <c r="I527" s="107" t="s">
        <v>692</v>
      </c>
      <c r="J527" s="444">
        <v>16</v>
      </c>
      <c r="K527" s="353">
        <v>1</v>
      </c>
      <c r="L527" s="353">
        <v>1</v>
      </c>
      <c r="M527" s="101" t="s">
        <v>106</v>
      </c>
      <c r="N527" s="101"/>
      <c r="O527" s="102">
        <f t="shared" si="41"/>
        <v>0</v>
      </c>
      <c r="P527" s="102">
        <f t="shared" si="42"/>
        <v>0</v>
      </c>
      <c r="Q527" s="103">
        <f>IF(M527="nio",0,IF(M527&gt;0,VLOOKUP(H527,'2-Productie normen'!A:L,VLOOKUP(M527,'2-Productie normen'!N:O,2,FALSE),FALSE)))</f>
        <v>0</v>
      </c>
      <c r="R527" s="103">
        <f t="shared" si="43"/>
        <v>0</v>
      </c>
      <c r="S527" s="104">
        <f>VLOOKUP(H527,'2-Productie normen'!A:L,10,FALSE)</f>
        <v>0</v>
      </c>
      <c r="T527" s="470"/>
      <c r="V527" s="81">
        <f t="shared" si="44"/>
        <v>0</v>
      </c>
    </row>
    <row r="528" spans="1:22" ht="13.95" customHeight="1">
      <c r="A528" s="86">
        <f t="shared" si="40"/>
        <v>528</v>
      </c>
      <c r="B528" s="99" t="s">
        <v>633</v>
      </c>
      <c r="C528" s="99" t="s">
        <v>634</v>
      </c>
      <c r="D528" s="440">
        <v>2</v>
      </c>
      <c r="E528" s="441" t="s">
        <v>94</v>
      </c>
      <c r="F528" s="449" t="s">
        <v>234</v>
      </c>
      <c r="G528" s="443" t="s">
        <v>410</v>
      </c>
      <c r="H528" s="469" t="s">
        <v>730</v>
      </c>
      <c r="I528" s="107" t="s">
        <v>692</v>
      </c>
      <c r="J528" s="444">
        <v>6</v>
      </c>
      <c r="K528" s="353">
        <v>1</v>
      </c>
      <c r="L528" s="353">
        <v>1</v>
      </c>
      <c r="M528" s="101" t="s">
        <v>106</v>
      </c>
      <c r="N528" s="101"/>
      <c r="O528" s="102">
        <f t="shared" si="41"/>
        <v>0</v>
      </c>
      <c r="P528" s="102">
        <f t="shared" si="42"/>
        <v>0</v>
      </c>
      <c r="Q528" s="103">
        <f>IF(M528="nio",0,IF(M528&gt;0,VLOOKUP(H528,'2-Productie normen'!A:L,VLOOKUP(M528,'2-Productie normen'!N:O,2,FALSE),FALSE)))</f>
        <v>0</v>
      </c>
      <c r="R528" s="103">
        <f t="shared" si="43"/>
        <v>0</v>
      </c>
      <c r="S528" s="104">
        <f>VLOOKUP(H528,'2-Productie normen'!A:L,10,FALSE)</f>
        <v>0</v>
      </c>
      <c r="T528" s="470"/>
      <c r="V528" s="81">
        <f t="shared" si="44"/>
        <v>0</v>
      </c>
    </row>
    <row r="529" spans="1:22" ht="13.95" customHeight="1">
      <c r="A529" s="86">
        <f t="shared" si="40"/>
        <v>529</v>
      </c>
      <c r="B529" s="99" t="s">
        <v>633</v>
      </c>
      <c r="C529" s="99" t="s">
        <v>634</v>
      </c>
      <c r="D529" s="440">
        <v>2</v>
      </c>
      <c r="E529" s="441" t="s">
        <v>94</v>
      </c>
      <c r="F529" s="449" t="s">
        <v>235</v>
      </c>
      <c r="G529" s="443" t="s">
        <v>699</v>
      </c>
      <c r="H529" s="497" t="s">
        <v>735</v>
      </c>
      <c r="I529" s="107" t="s">
        <v>95</v>
      </c>
      <c r="J529" s="444">
        <v>64</v>
      </c>
      <c r="K529" s="353">
        <v>1</v>
      </c>
      <c r="L529" s="353">
        <v>1</v>
      </c>
      <c r="M529" s="101">
        <v>200</v>
      </c>
      <c r="N529" s="101"/>
      <c r="O529" s="102" t="e">
        <f t="shared" si="41"/>
        <v>#DIV/0!</v>
      </c>
      <c r="P529" s="102">
        <f t="shared" si="42"/>
        <v>0</v>
      </c>
      <c r="Q529" s="103">
        <f>IF(M529="nio",0,IF(M529&gt;0,VLOOKUP(H529,'2-Productie normen'!A:L,VLOOKUP(M529,'2-Productie normen'!N:O,2,FALSE),FALSE)))</f>
        <v>0</v>
      </c>
      <c r="R529" s="103">
        <f t="shared" si="43"/>
        <v>0</v>
      </c>
      <c r="S529" s="104">
        <f>VLOOKUP(H529,'2-Productie normen'!A:L,10,FALSE)</f>
        <v>0</v>
      </c>
      <c r="T529" s="470"/>
      <c r="V529" s="81">
        <f t="shared" si="44"/>
        <v>12800</v>
      </c>
    </row>
    <row r="530" spans="1:22" ht="13.95" customHeight="1">
      <c r="A530" s="86">
        <f t="shared" si="40"/>
        <v>530</v>
      </c>
      <c r="B530" s="99" t="s">
        <v>633</v>
      </c>
      <c r="C530" s="99" t="s">
        <v>634</v>
      </c>
      <c r="D530" s="440">
        <v>2</v>
      </c>
      <c r="E530" s="441" t="s">
        <v>94</v>
      </c>
      <c r="F530" s="449" t="s">
        <v>236</v>
      </c>
      <c r="G530" s="450" t="s">
        <v>408</v>
      </c>
      <c r="H530" s="497" t="s">
        <v>179</v>
      </c>
      <c r="I530" s="107" t="s">
        <v>690</v>
      </c>
      <c r="J530" s="444">
        <v>22</v>
      </c>
      <c r="K530" s="353">
        <v>1</v>
      </c>
      <c r="L530" s="353">
        <v>1</v>
      </c>
      <c r="M530" s="101">
        <v>40</v>
      </c>
      <c r="N530" s="101"/>
      <c r="O530" s="102" t="e">
        <f t="shared" si="41"/>
        <v>#DIV/0!</v>
      </c>
      <c r="P530" s="102">
        <f t="shared" si="42"/>
        <v>0</v>
      </c>
      <c r="Q530" s="103">
        <f>IF(M530="nio",0,IF(M530&gt;0,VLOOKUP(H530,'2-Productie normen'!A:L,VLOOKUP(M530,'2-Productie normen'!N:O,2,FALSE),FALSE)))</f>
        <v>0</v>
      </c>
      <c r="R530" s="103">
        <f t="shared" si="43"/>
        <v>0</v>
      </c>
      <c r="S530" s="104">
        <f>VLOOKUP(H530,'2-Productie normen'!A:L,10,FALSE)</f>
        <v>0</v>
      </c>
      <c r="T530" s="470"/>
      <c r="V530" s="81">
        <f t="shared" si="44"/>
        <v>880</v>
      </c>
    </row>
    <row r="531" spans="1:22" ht="13.95" customHeight="1">
      <c r="A531" s="86">
        <f t="shared" si="40"/>
        <v>531</v>
      </c>
      <c r="B531" s="99" t="s">
        <v>633</v>
      </c>
      <c r="C531" s="99" t="s">
        <v>634</v>
      </c>
      <c r="D531" s="440">
        <v>2</v>
      </c>
      <c r="E531" s="441" t="s">
        <v>94</v>
      </c>
      <c r="F531" s="449" t="s">
        <v>237</v>
      </c>
      <c r="G531" s="450" t="s">
        <v>407</v>
      </c>
      <c r="H531" s="497" t="s">
        <v>407</v>
      </c>
      <c r="I531" s="107" t="s">
        <v>97</v>
      </c>
      <c r="J531" s="444">
        <v>11</v>
      </c>
      <c r="K531" s="353">
        <v>1</v>
      </c>
      <c r="L531" s="353">
        <v>1</v>
      </c>
      <c r="M531" s="101">
        <v>200</v>
      </c>
      <c r="N531" s="101"/>
      <c r="O531" s="102" t="e">
        <f t="shared" si="41"/>
        <v>#DIV/0!</v>
      </c>
      <c r="P531" s="102">
        <f t="shared" si="42"/>
        <v>0</v>
      </c>
      <c r="Q531" s="103">
        <f>IF(M531="nio",0,IF(M531&gt;0,VLOOKUP(H531,'2-Productie normen'!A:L,VLOOKUP(M531,'2-Productie normen'!N:O,2,FALSE),FALSE)))</f>
        <v>0</v>
      </c>
      <c r="R531" s="103">
        <f t="shared" si="43"/>
        <v>0</v>
      </c>
      <c r="S531" s="104">
        <f>VLOOKUP(H531,'2-Productie normen'!A:L,10,FALSE)</f>
        <v>0</v>
      </c>
      <c r="T531" s="470"/>
      <c r="V531" s="81">
        <f t="shared" si="44"/>
        <v>2200</v>
      </c>
    </row>
    <row r="532" spans="1:22" ht="13.95" customHeight="1">
      <c r="A532" s="86">
        <f t="shared" si="40"/>
        <v>532</v>
      </c>
      <c r="B532" s="99" t="s">
        <v>633</v>
      </c>
      <c r="C532" s="99" t="s">
        <v>634</v>
      </c>
      <c r="D532" s="440">
        <v>2</v>
      </c>
      <c r="E532" s="441" t="s">
        <v>94</v>
      </c>
      <c r="F532" s="449" t="s">
        <v>238</v>
      </c>
      <c r="G532" s="450" t="s">
        <v>408</v>
      </c>
      <c r="H532" s="497" t="s">
        <v>179</v>
      </c>
      <c r="I532" s="107" t="s">
        <v>690</v>
      </c>
      <c r="J532" s="444">
        <v>22</v>
      </c>
      <c r="K532" s="353">
        <v>1</v>
      </c>
      <c r="L532" s="353">
        <v>1</v>
      </c>
      <c r="M532" s="101">
        <v>40</v>
      </c>
      <c r="N532" s="101"/>
      <c r="O532" s="102" t="e">
        <f t="shared" si="41"/>
        <v>#DIV/0!</v>
      </c>
      <c r="P532" s="102">
        <f t="shared" si="42"/>
        <v>0</v>
      </c>
      <c r="Q532" s="103">
        <f>IF(M532="nio",0,IF(M532&gt;0,VLOOKUP(H532,'2-Productie normen'!A:L,VLOOKUP(M532,'2-Productie normen'!N:O,2,FALSE),FALSE)))</f>
        <v>0</v>
      </c>
      <c r="R532" s="103">
        <f t="shared" si="43"/>
        <v>0</v>
      </c>
      <c r="S532" s="104">
        <f>VLOOKUP(H532,'2-Productie normen'!A:L,10,FALSE)</f>
        <v>0</v>
      </c>
      <c r="T532" s="470"/>
      <c r="V532" s="81">
        <f t="shared" si="44"/>
        <v>880</v>
      </c>
    </row>
    <row r="533" spans="1:22" ht="13.95" customHeight="1">
      <c r="A533" s="86">
        <f t="shared" si="40"/>
        <v>533</v>
      </c>
      <c r="B533" s="99" t="s">
        <v>633</v>
      </c>
      <c r="C533" s="99" t="s">
        <v>634</v>
      </c>
      <c r="D533" s="440">
        <v>2</v>
      </c>
      <c r="E533" s="441" t="s">
        <v>94</v>
      </c>
      <c r="F533" s="449" t="s">
        <v>239</v>
      </c>
      <c r="G533" s="450" t="s">
        <v>635</v>
      </c>
      <c r="H533" s="497" t="s">
        <v>730</v>
      </c>
      <c r="I533" s="107" t="s">
        <v>95</v>
      </c>
      <c r="J533" s="446">
        <v>110</v>
      </c>
      <c r="K533" s="353">
        <v>1</v>
      </c>
      <c r="L533" s="353">
        <v>1</v>
      </c>
      <c r="M533" s="101" t="s">
        <v>106</v>
      </c>
      <c r="N533" s="101"/>
      <c r="O533" s="102">
        <f t="shared" si="41"/>
        <v>0</v>
      </c>
      <c r="P533" s="102">
        <f t="shared" si="42"/>
        <v>0</v>
      </c>
      <c r="Q533" s="103">
        <f>IF(M533="nio",0,IF(M533&gt;0,VLOOKUP(H533,'2-Productie normen'!A:L,VLOOKUP(M533,'2-Productie normen'!N:O,2,FALSE),FALSE)))</f>
        <v>0</v>
      </c>
      <c r="R533" s="103">
        <f t="shared" si="43"/>
        <v>0</v>
      </c>
      <c r="S533" s="104">
        <f>VLOOKUP(H533,'2-Productie normen'!A:L,10,FALSE)</f>
        <v>0</v>
      </c>
      <c r="T533" s="470"/>
      <c r="V533" s="81">
        <f t="shared" si="44"/>
        <v>0</v>
      </c>
    </row>
    <row r="534" spans="1:22" ht="13.95" customHeight="1">
      <c r="A534" s="86">
        <f t="shared" si="40"/>
        <v>534</v>
      </c>
      <c r="B534" s="99" t="s">
        <v>633</v>
      </c>
      <c r="C534" s="99" t="s">
        <v>634</v>
      </c>
      <c r="D534" s="440">
        <v>2</v>
      </c>
      <c r="E534" s="441" t="s">
        <v>94</v>
      </c>
      <c r="F534" s="449" t="s">
        <v>240</v>
      </c>
      <c r="G534" s="450" t="s">
        <v>453</v>
      </c>
      <c r="H534" s="497" t="s">
        <v>416</v>
      </c>
      <c r="I534" s="107" t="s">
        <v>95</v>
      </c>
      <c r="J534" s="444">
        <v>38</v>
      </c>
      <c r="K534" s="353">
        <v>1</v>
      </c>
      <c r="L534" s="353">
        <v>1</v>
      </c>
      <c r="M534" s="101">
        <v>80</v>
      </c>
      <c r="N534" s="101"/>
      <c r="O534" s="102" t="e">
        <f t="shared" si="41"/>
        <v>#DIV/0!</v>
      </c>
      <c r="P534" s="102">
        <f t="shared" si="42"/>
        <v>0</v>
      </c>
      <c r="Q534" s="103">
        <f>IF(M534="nio",0,IF(M534&gt;0,VLOOKUP(H534,'2-Productie normen'!A:L,VLOOKUP(M534,'2-Productie normen'!N:O,2,FALSE),FALSE)))</f>
        <v>0</v>
      </c>
      <c r="R534" s="103">
        <f t="shared" si="43"/>
        <v>0</v>
      </c>
      <c r="S534" s="104">
        <f>VLOOKUP(H534,'2-Productie normen'!A:L,10,FALSE)</f>
        <v>0</v>
      </c>
      <c r="T534" s="470"/>
      <c r="V534" s="81">
        <f t="shared" si="44"/>
        <v>3040</v>
      </c>
    </row>
    <row r="535" spans="1:22" ht="13.95" customHeight="1">
      <c r="A535" s="86">
        <f t="shared" si="40"/>
        <v>535</v>
      </c>
      <c r="B535" s="99" t="s">
        <v>633</v>
      </c>
      <c r="C535" s="99" t="s">
        <v>634</v>
      </c>
      <c r="D535" s="440">
        <v>2</v>
      </c>
      <c r="E535" s="441" t="s">
        <v>94</v>
      </c>
      <c r="F535" s="449" t="s">
        <v>242</v>
      </c>
      <c r="G535" s="450" t="s">
        <v>409</v>
      </c>
      <c r="H535" s="497" t="s">
        <v>719</v>
      </c>
      <c r="I535" s="107" t="s">
        <v>95</v>
      </c>
      <c r="J535" s="444">
        <v>56</v>
      </c>
      <c r="K535" s="353">
        <v>1</v>
      </c>
      <c r="L535" s="353">
        <v>1</v>
      </c>
      <c r="M535" s="101">
        <v>200</v>
      </c>
      <c r="N535" s="101"/>
      <c r="O535" s="102" t="e">
        <f t="shared" si="41"/>
        <v>#DIV/0!</v>
      </c>
      <c r="P535" s="102">
        <f t="shared" si="42"/>
        <v>0</v>
      </c>
      <c r="Q535" s="103">
        <f>IF(M535="nio",0,IF(M535&gt;0,VLOOKUP(H535,'2-Productie normen'!A:L,VLOOKUP(M535,'2-Productie normen'!N:O,2,FALSE),FALSE)))</f>
        <v>0</v>
      </c>
      <c r="R535" s="103">
        <f t="shared" si="43"/>
        <v>0</v>
      </c>
      <c r="S535" s="104">
        <f>VLOOKUP(H535,'2-Productie normen'!A:L,10,FALSE)</f>
        <v>0</v>
      </c>
      <c r="T535" s="470"/>
      <c r="V535" s="81">
        <f t="shared" si="44"/>
        <v>11200</v>
      </c>
    </row>
    <row r="536" spans="1:22" ht="13.95" customHeight="1">
      <c r="A536" s="86">
        <f t="shared" si="40"/>
        <v>536</v>
      </c>
      <c r="B536" s="99" t="s">
        <v>633</v>
      </c>
      <c r="C536" s="99" t="s">
        <v>634</v>
      </c>
      <c r="D536" s="440">
        <v>2</v>
      </c>
      <c r="E536" s="441" t="s">
        <v>94</v>
      </c>
      <c r="F536" s="449" t="s">
        <v>243</v>
      </c>
      <c r="G536" s="443" t="s">
        <v>410</v>
      </c>
      <c r="H536" s="469" t="s">
        <v>730</v>
      </c>
      <c r="I536" s="107" t="s">
        <v>692</v>
      </c>
      <c r="J536" s="444">
        <v>5</v>
      </c>
      <c r="K536" s="353">
        <v>1</v>
      </c>
      <c r="L536" s="353">
        <v>1</v>
      </c>
      <c r="M536" s="101" t="s">
        <v>106</v>
      </c>
      <c r="N536" s="101"/>
      <c r="O536" s="102">
        <f t="shared" si="41"/>
        <v>0</v>
      </c>
      <c r="P536" s="102">
        <f t="shared" si="42"/>
        <v>0</v>
      </c>
      <c r="Q536" s="103">
        <f>IF(M536="nio",0,IF(M536&gt;0,VLOOKUP(H536,'2-Productie normen'!A:L,VLOOKUP(M536,'2-Productie normen'!N:O,2,FALSE),FALSE)))</f>
        <v>0</v>
      </c>
      <c r="R536" s="103">
        <f t="shared" si="43"/>
        <v>0</v>
      </c>
      <c r="S536" s="104">
        <f>VLOOKUP(H536,'2-Productie normen'!A:L,10,FALSE)</f>
        <v>0</v>
      </c>
      <c r="T536" s="470"/>
      <c r="V536" s="81">
        <f t="shared" si="44"/>
        <v>0</v>
      </c>
    </row>
    <row r="537" spans="1:22" ht="13.95" customHeight="1">
      <c r="A537" s="86">
        <f t="shared" si="40"/>
        <v>537</v>
      </c>
      <c r="B537" s="99" t="s">
        <v>633</v>
      </c>
      <c r="C537" s="99" t="s">
        <v>634</v>
      </c>
      <c r="D537" s="440">
        <v>2</v>
      </c>
      <c r="E537" s="441" t="s">
        <v>94</v>
      </c>
      <c r="F537" s="449" t="s">
        <v>244</v>
      </c>
      <c r="G537" s="450" t="s">
        <v>408</v>
      </c>
      <c r="H537" s="497" t="s">
        <v>179</v>
      </c>
      <c r="I537" s="107" t="s">
        <v>95</v>
      </c>
      <c r="J537" s="444">
        <v>11</v>
      </c>
      <c r="K537" s="353">
        <v>1</v>
      </c>
      <c r="L537" s="353">
        <v>1</v>
      </c>
      <c r="M537" s="101">
        <v>40</v>
      </c>
      <c r="N537" s="101"/>
      <c r="O537" s="102" t="e">
        <f t="shared" si="41"/>
        <v>#DIV/0!</v>
      </c>
      <c r="P537" s="102">
        <f t="shared" si="42"/>
        <v>0</v>
      </c>
      <c r="Q537" s="103">
        <f>IF(M537="nio",0,IF(M537&gt;0,VLOOKUP(H537,'2-Productie normen'!A:L,VLOOKUP(M537,'2-Productie normen'!N:O,2,FALSE),FALSE)))</f>
        <v>0</v>
      </c>
      <c r="R537" s="103">
        <f t="shared" si="43"/>
        <v>0</v>
      </c>
      <c r="S537" s="104">
        <f>VLOOKUP(H537,'2-Productie normen'!A:L,10,FALSE)</f>
        <v>0</v>
      </c>
      <c r="T537" s="470"/>
      <c r="V537" s="81">
        <f t="shared" si="44"/>
        <v>440</v>
      </c>
    </row>
    <row r="538" spans="1:22" ht="13.95" customHeight="1">
      <c r="A538" s="86">
        <f t="shared" si="40"/>
        <v>538</v>
      </c>
      <c r="B538" s="99" t="s">
        <v>633</v>
      </c>
      <c r="C538" s="99" t="s">
        <v>634</v>
      </c>
      <c r="D538" s="440">
        <v>2</v>
      </c>
      <c r="E538" s="441" t="s">
        <v>94</v>
      </c>
      <c r="F538" s="449" t="s">
        <v>245</v>
      </c>
      <c r="G538" s="450" t="s">
        <v>409</v>
      </c>
      <c r="H538" s="497" t="s">
        <v>719</v>
      </c>
      <c r="I538" s="107" t="s">
        <v>95</v>
      </c>
      <c r="J538" s="444">
        <v>56</v>
      </c>
      <c r="K538" s="353">
        <v>1</v>
      </c>
      <c r="L538" s="353">
        <v>1</v>
      </c>
      <c r="M538" s="101">
        <v>200</v>
      </c>
      <c r="N538" s="101"/>
      <c r="O538" s="102" t="e">
        <f t="shared" si="41"/>
        <v>#DIV/0!</v>
      </c>
      <c r="P538" s="102">
        <f t="shared" si="42"/>
        <v>0</v>
      </c>
      <c r="Q538" s="103">
        <f>IF(M538="nio",0,IF(M538&gt;0,VLOOKUP(H538,'2-Productie normen'!A:L,VLOOKUP(M538,'2-Productie normen'!N:O,2,FALSE),FALSE)))</f>
        <v>0</v>
      </c>
      <c r="R538" s="103">
        <f t="shared" si="43"/>
        <v>0</v>
      </c>
      <c r="S538" s="104">
        <f>VLOOKUP(H538,'2-Productie normen'!A:L,10,FALSE)</f>
        <v>0</v>
      </c>
      <c r="T538" s="470"/>
      <c r="V538" s="81">
        <f t="shared" si="44"/>
        <v>11200</v>
      </c>
    </row>
    <row r="539" spans="1:22" ht="13.95" customHeight="1">
      <c r="A539" s="86">
        <f t="shared" si="40"/>
        <v>539</v>
      </c>
      <c r="B539" s="99" t="s">
        <v>633</v>
      </c>
      <c r="C539" s="99" t="s">
        <v>634</v>
      </c>
      <c r="D539" s="440">
        <v>2</v>
      </c>
      <c r="E539" s="441" t="s">
        <v>94</v>
      </c>
      <c r="F539" s="449" t="s">
        <v>636</v>
      </c>
      <c r="G539" s="450" t="s">
        <v>409</v>
      </c>
      <c r="H539" s="497" t="s">
        <v>719</v>
      </c>
      <c r="I539" s="107" t="s">
        <v>95</v>
      </c>
      <c r="J539" s="444">
        <v>49.4</v>
      </c>
      <c r="K539" s="353">
        <v>1</v>
      </c>
      <c r="L539" s="353">
        <v>1</v>
      </c>
      <c r="M539" s="101">
        <v>200</v>
      </c>
      <c r="N539" s="101"/>
      <c r="O539" s="102" t="e">
        <f t="shared" si="41"/>
        <v>#DIV/0!</v>
      </c>
      <c r="P539" s="102">
        <f t="shared" si="42"/>
        <v>0</v>
      </c>
      <c r="Q539" s="103">
        <f>IF(M539="nio",0,IF(M539&gt;0,VLOOKUP(H539,'2-Productie normen'!A:L,VLOOKUP(M539,'2-Productie normen'!N:O,2,FALSE),FALSE)))</f>
        <v>0</v>
      </c>
      <c r="R539" s="103">
        <f t="shared" si="43"/>
        <v>0</v>
      </c>
      <c r="S539" s="104">
        <f>VLOOKUP(H539,'2-Productie normen'!A:L,10,FALSE)</f>
        <v>0</v>
      </c>
      <c r="T539" s="470"/>
      <c r="V539" s="81">
        <f t="shared" si="44"/>
        <v>9880</v>
      </c>
    </row>
    <row r="540" spans="1:22" ht="13.95" customHeight="1">
      <c r="A540" s="86">
        <f t="shared" si="40"/>
        <v>540</v>
      </c>
      <c r="B540" s="99" t="s">
        <v>633</v>
      </c>
      <c r="C540" s="99" t="s">
        <v>634</v>
      </c>
      <c r="D540" s="440">
        <v>2</v>
      </c>
      <c r="E540" s="441" t="s">
        <v>94</v>
      </c>
      <c r="F540" s="449" t="s">
        <v>637</v>
      </c>
      <c r="G540" s="450" t="s">
        <v>409</v>
      </c>
      <c r="H540" s="497" t="s">
        <v>719</v>
      </c>
      <c r="I540" s="107" t="s">
        <v>97</v>
      </c>
      <c r="J540" s="444">
        <v>27.6</v>
      </c>
      <c r="K540" s="353">
        <v>1</v>
      </c>
      <c r="L540" s="353">
        <v>1</v>
      </c>
      <c r="M540" s="101">
        <v>200</v>
      </c>
      <c r="N540" s="101"/>
      <c r="O540" s="102" t="e">
        <f t="shared" si="41"/>
        <v>#DIV/0!</v>
      </c>
      <c r="P540" s="102">
        <f t="shared" si="42"/>
        <v>0</v>
      </c>
      <c r="Q540" s="103">
        <f>IF(M540="nio",0,IF(M540&gt;0,VLOOKUP(H540,'2-Productie normen'!A:L,VLOOKUP(M540,'2-Productie normen'!N:O,2,FALSE),FALSE)))</f>
        <v>0</v>
      </c>
      <c r="R540" s="103">
        <f t="shared" si="43"/>
        <v>0</v>
      </c>
      <c r="S540" s="104">
        <f>VLOOKUP(H540,'2-Productie normen'!A:L,10,FALSE)</f>
        <v>0</v>
      </c>
      <c r="T540" s="470"/>
      <c r="V540" s="81">
        <f t="shared" si="44"/>
        <v>5520</v>
      </c>
    </row>
    <row r="541" spans="1:22" ht="13.95" customHeight="1">
      <c r="A541" s="86">
        <f t="shared" si="40"/>
        <v>541</v>
      </c>
      <c r="B541" s="99" t="s">
        <v>633</v>
      </c>
      <c r="C541" s="99" t="s">
        <v>634</v>
      </c>
      <c r="D541" s="440">
        <v>2</v>
      </c>
      <c r="E541" s="441" t="s">
        <v>94</v>
      </c>
      <c r="F541" s="449" t="s">
        <v>247</v>
      </c>
      <c r="G541" s="450" t="s">
        <v>413</v>
      </c>
      <c r="H541" s="497" t="s">
        <v>16</v>
      </c>
      <c r="I541" s="107" t="s">
        <v>97</v>
      </c>
      <c r="J541" s="444">
        <v>9</v>
      </c>
      <c r="K541" s="353">
        <v>1</v>
      </c>
      <c r="L541" s="353">
        <v>1</v>
      </c>
      <c r="M541" s="101">
        <v>200</v>
      </c>
      <c r="N541" s="101"/>
      <c r="O541" s="102" t="e">
        <f t="shared" si="41"/>
        <v>#DIV/0!</v>
      </c>
      <c r="P541" s="102">
        <f t="shared" si="42"/>
        <v>0</v>
      </c>
      <c r="Q541" s="103">
        <f>IF(M541="nio",0,IF(M541&gt;0,VLOOKUP(H541,'2-Productie normen'!A:L,VLOOKUP(M541,'2-Productie normen'!N:O,2,FALSE),FALSE)))</f>
        <v>0</v>
      </c>
      <c r="R541" s="103">
        <f t="shared" si="43"/>
        <v>0</v>
      </c>
      <c r="S541" s="104">
        <f>VLOOKUP(H541,'2-Productie normen'!A:L,10,FALSE)</f>
        <v>0</v>
      </c>
      <c r="T541" s="470"/>
      <c r="V541" s="81">
        <f t="shared" si="44"/>
        <v>1800</v>
      </c>
    </row>
    <row r="542" spans="1:22" ht="13.95" customHeight="1">
      <c r="A542" s="86">
        <f t="shared" si="40"/>
        <v>542</v>
      </c>
      <c r="B542" s="99" t="s">
        <v>633</v>
      </c>
      <c r="C542" s="99" t="s">
        <v>634</v>
      </c>
      <c r="D542" s="440">
        <v>2</v>
      </c>
      <c r="E542" s="441" t="s">
        <v>94</v>
      </c>
      <c r="F542" s="449" t="s">
        <v>248</v>
      </c>
      <c r="G542" s="450" t="s">
        <v>413</v>
      </c>
      <c r="H542" s="497" t="s">
        <v>16</v>
      </c>
      <c r="I542" s="107" t="s">
        <v>97</v>
      </c>
      <c r="J542" s="444">
        <v>10</v>
      </c>
      <c r="K542" s="353">
        <v>1</v>
      </c>
      <c r="L542" s="353">
        <v>1</v>
      </c>
      <c r="M542" s="101">
        <v>200</v>
      </c>
      <c r="N542" s="101"/>
      <c r="O542" s="102" t="e">
        <f t="shared" si="41"/>
        <v>#DIV/0!</v>
      </c>
      <c r="P542" s="102">
        <f t="shared" si="42"/>
        <v>0</v>
      </c>
      <c r="Q542" s="103">
        <f>IF(M542="nio",0,IF(M542&gt;0,VLOOKUP(H542,'2-Productie normen'!A:L,VLOOKUP(M542,'2-Productie normen'!N:O,2,FALSE),FALSE)))</f>
        <v>0</v>
      </c>
      <c r="R542" s="103">
        <f t="shared" si="43"/>
        <v>0</v>
      </c>
      <c r="S542" s="104">
        <f>VLOOKUP(H542,'2-Productie normen'!A:L,10,FALSE)</f>
        <v>0</v>
      </c>
      <c r="T542" s="470"/>
      <c r="V542" s="81">
        <f t="shared" si="44"/>
        <v>2000</v>
      </c>
    </row>
    <row r="543" spans="1:22" ht="13.95" customHeight="1">
      <c r="A543" s="86">
        <f t="shared" si="40"/>
        <v>543</v>
      </c>
      <c r="B543" s="99" t="s">
        <v>633</v>
      </c>
      <c r="C543" s="99" t="s">
        <v>634</v>
      </c>
      <c r="D543" s="440">
        <v>2</v>
      </c>
      <c r="E543" s="441" t="s">
        <v>94</v>
      </c>
      <c r="F543" s="449" t="s">
        <v>249</v>
      </c>
      <c r="G543" s="450" t="s">
        <v>413</v>
      </c>
      <c r="H543" s="497" t="s">
        <v>16</v>
      </c>
      <c r="I543" s="107" t="s">
        <v>97</v>
      </c>
      <c r="J543" s="444">
        <v>3</v>
      </c>
      <c r="K543" s="353">
        <v>1</v>
      </c>
      <c r="L543" s="353">
        <v>1</v>
      </c>
      <c r="M543" s="101">
        <v>200</v>
      </c>
      <c r="N543" s="101"/>
      <c r="O543" s="102" t="e">
        <f t="shared" si="41"/>
        <v>#DIV/0!</v>
      </c>
      <c r="P543" s="102">
        <f t="shared" si="42"/>
        <v>0</v>
      </c>
      <c r="Q543" s="103">
        <f>IF(M543="nio",0,IF(M543&gt;0,VLOOKUP(H543,'2-Productie normen'!A:L,VLOOKUP(M543,'2-Productie normen'!N:O,2,FALSE),FALSE)))</f>
        <v>0</v>
      </c>
      <c r="R543" s="103">
        <f t="shared" si="43"/>
        <v>0</v>
      </c>
      <c r="S543" s="104">
        <f>VLOOKUP(H543,'2-Productie normen'!A:L,10,FALSE)</f>
        <v>0</v>
      </c>
      <c r="T543" s="470"/>
      <c r="V543" s="81">
        <f t="shared" si="44"/>
        <v>600</v>
      </c>
    </row>
    <row r="544" spans="1:22" ht="13.95" customHeight="1">
      <c r="A544" s="86">
        <f t="shared" si="40"/>
        <v>544</v>
      </c>
      <c r="B544" s="99" t="s">
        <v>633</v>
      </c>
      <c r="C544" s="99" t="s">
        <v>634</v>
      </c>
      <c r="D544" s="440">
        <v>2</v>
      </c>
      <c r="E544" s="441" t="s">
        <v>94</v>
      </c>
      <c r="F544" s="449" t="s">
        <v>250</v>
      </c>
      <c r="G544" s="443" t="s">
        <v>410</v>
      </c>
      <c r="H544" s="469" t="s">
        <v>730</v>
      </c>
      <c r="I544" s="107" t="s">
        <v>692</v>
      </c>
      <c r="J544" s="444">
        <v>6</v>
      </c>
      <c r="K544" s="353">
        <v>1</v>
      </c>
      <c r="L544" s="353">
        <v>1</v>
      </c>
      <c r="M544" s="101" t="s">
        <v>106</v>
      </c>
      <c r="N544" s="101"/>
      <c r="O544" s="102">
        <f t="shared" si="41"/>
        <v>0</v>
      </c>
      <c r="P544" s="102">
        <f t="shared" si="42"/>
        <v>0</v>
      </c>
      <c r="Q544" s="103">
        <f>IF(M544="nio",0,IF(M544&gt;0,VLOOKUP(H544,'2-Productie normen'!A:L,VLOOKUP(M544,'2-Productie normen'!N:O,2,FALSE),FALSE)))</f>
        <v>0</v>
      </c>
      <c r="R544" s="103">
        <f t="shared" si="43"/>
        <v>0</v>
      </c>
      <c r="S544" s="104">
        <f>VLOOKUP(H544,'2-Productie normen'!A:L,10,FALSE)</f>
        <v>0</v>
      </c>
      <c r="T544" s="470"/>
      <c r="V544" s="81">
        <f t="shared" si="44"/>
        <v>0</v>
      </c>
    </row>
    <row r="545" spans="1:22" ht="13.95" customHeight="1">
      <c r="A545" s="86">
        <f t="shared" si="40"/>
        <v>545</v>
      </c>
      <c r="B545" s="99" t="s">
        <v>633</v>
      </c>
      <c r="C545" s="99" t="s">
        <v>634</v>
      </c>
      <c r="D545" s="440">
        <v>2</v>
      </c>
      <c r="E545" s="441" t="s">
        <v>94</v>
      </c>
      <c r="F545" s="449" t="s">
        <v>251</v>
      </c>
      <c r="G545" s="450" t="s">
        <v>411</v>
      </c>
      <c r="H545" s="497" t="s">
        <v>730</v>
      </c>
      <c r="I545" s="107" t="s">
        <v>693</v>
      </c>
      <c r="J545" s="444">
        <v>56</v>
      </c>
      <c r="K545" s="353">
        <v>1</v>
      </c>
      <c r="L545" s="353">
        <v>1</v>
      </c>
      <c r="M545" s="101" t="s">
        <v>106</v>
      </c>
      <c r="N545" s="101"/>
      <c r="O545" s="102">
        <f t="shared" si="41"/>
        <v>0</v>
      </c>
      <c r="P545" s="102">
        <f t="shared" si="42"/>
        <v>0</v>
      </c>
      <c r="Q545" s="103">
        <f>IF(M545="nio",0,IF(M545&gt;0,VLOOKUP(H545,'2-Productie normen'!A:L,VLOOKUP(M545,'2-Productie normen'!N:O,2,FALSE),FALSE)))</f>
        <v>0</v>
      </c>
      <c r="R545" s="103">
        <f t="shared" si="43"/>
        <v>0</v>
      </c>
      <c r="S545" s="104">
        <f>VLOOKUP(H545,'2-Productie normen'!A:L,10,FALSE)</f>
        <v>0</v>
      </c>
      <c r="T545" s="470"/>
      <c r="V545" s="81">
        <f t="shared" si="44"/>
        <v>0</v>
      </c>
    </row>
    <row r="546" spans="1:22" ht="13.95" customHeight="1">
      <c r="A546" s="86">
        <f t="shared" si="40"/>
        <v>546</v>
      </c>
      <c r="B546" s="99" t="s">
        <v>633</v>
      </c>
      <c r="C546" s="99" t="s">
        <v>634</v>
      </c>
      <c r="D546" s="440">
        <v>2</v>
      </c>
      <c r="E546" s="441" t="s">
        <v>94</v>
      </c>
      <c r="F546" s="449" t="s">
        <v>252</v>
      </c>
      <c r="G546" s="450" t="s">
        <v>409</v>
      </c>
      <c r="H546" s="497" t="s">
        <v>719</v>
      </c>
      <c r="I546" s="107" t="s">
        <v>95</v>
      </c>
      <c r="J546" s="444">
        <v>125</v>
      </c>
      <c r="K546" s="353">
        <v>1</v>
      </c>
      <c r="L546" s="353">
        <v>1</v>
      </c>
      <c r="M546" s="101">
        <v>200</v>
      </c>
      <c r="N546" s="101"/>
      <c r="O546" s="102" t="e">
        <f t="shared" si="41"/>
        <v>#DIV/0!</v>
      </c>
      <c r="P546" s="102">
        <f t="shared" si="42"/>
        <v>0</v>
      </c>
      <c r="Q546" s="103">
        <f>IF(M546="nio",0,IF(M546&gt;0,VLOOKUP(H546,'2-Productie normen'!A:L,VLOOKUP(M546,'2-Productie normen'!N:O,2,FALSE),FALSE)))</f>
        <v>0</v>
      </c>
      <c r="R546" s="103">
        <f t="shared" si="43"/>
        <v>0</v>
      </c>
      <c r="S546" s="104">
        <f>VLOOKUP(H546,'2-Productie normen'!A:L,10,FALSE)</f>
        <v>0</v>
      </c>
      <c r="T546" s="470"/>
      <c r="V546" s="81">
        <f t="shared" si="44"/>
        <v>25000</v>
      </c>
    </row>
    <row r="547" spans="1:22" ht="13.95" customHeight="1">
      <c r="A547" s="86">
        <f t="shared" si="40"/>
        <v>547</v>
      </c>
      <c r="B547" s="99" t="s">
        <v>633</v>
      </c>
      <c r="C547" s="99" t="s">
        <v>634</v>
      </c>
      <c r="D547" s="440">
        <v>2</v>
      </c>
      <c r="E547" s="441" t="s">
        <v>94</v>
      </c>
      <c r="F547" s="449" t="s">
        <v>253</v>
      </c>
      <c r="G547" s="443" t="s">
        <v>410</v>
      </c>
      <c r="H547" s="469" t="s">
        <v>730</v>
      </c>
      <c r="I547" s="107" t="s">
        <v>692</v>
      </c>
      <c r="J547" s="444">
        <v>9</v>
      </c>
      <c r="K547" s="353">
        <v>1</v>
      </c>
      <c r="L547" s="353">
        <v>1</v>
      </c>
      <c r="M547" s="101" t="s">
        <v>106</v>
      </c>
      <c r="N547" s="101"/>
      <c r="O547" s="102">
        <f t="shared" si="41"/>
        <v>0</v>
      </c>
      <c r="P547" s="102">
        <f t="shared" si="42"/>
        <v>0</v>
      </c>
      <c r="Q547" s="103">
        <f>IF(M547="nio",0,IF(M547&gt;0,VLOOKUP(H547,'2-Productie normen'!A:L,VLOOKUP(M547,'2-Productie normen'!N:O,2,FALSE),FALSE)))</f>
        <v>0</v>
      </c>
      <c r="R547" s="103">
        <f t="shared" si="43"/>
        <v>0</v>
      </c>
      <c r="S547" s="104">
        <f>VLOOKUP(H547,'2-Productie normen'!A:L,10,FALSE)</f>
        <v>0</v>
      </c>
      <c r="T547" s="470"/>
      <c r="V547" s="81">
        <f t="shared" si="44"/>
        <v>0</v>
      </c>
    </row>
    <row r="548" spans="1:22" ht="13.95" customHeight="1">
      <c r="A548" s="86">
        <f t="shared" si="40"/>
        <v>548</v>
      </c>
      <c r="B548" s="99" t="s">
        <v>633</v>
      </c>
      <c r="C548" s="99" t="s">
        <v>634</v>
      </c>
      <c r="D548" s="440">
        <v>2</v>
      </c>
      <c r="E548" s="441" t="s">
        <v>94</v>
      </c>
      <c r="F548" s="449" t="s">
        <v>435</v>
      </c>
      <c r="G548" s="450" t="s">
        <v>408</v>
      </c>
      <c r="H548" s="497" t="s">
        <v>179</v>
      </c>
      <c r="I548" s="107" t="s">
        <v>95</v>
      </c>
      <c r="J548" s="444">
        <v>14</v>
      </c>
      <c r="K548" s="353">
        <v>1</v>
      </c>
      <c r="L548" s="353">
        <v>1</v>
      </c>
      <c r="M548" s="101">
        <v>40</v>
      </c>
      <c r="N548" s="101"/>
      <c r="O548" s="102" t="e">
        <f t="shared" si="41"/>
        <v>#DIV/0!</v>
      </c>
      <c r="P548" s="102">
        <f t="shared" si="42"/>
        <v>0</v>
      </c>
      <c r="Q548" s="103">
        <f>IF(M548="nio",0,IF(M548&gt;0,VLOOKUP(H548,'2-Productie normen'!A:L,VLOOKUP(M548,'2-Productie normen'!N:O,2,FALSE),FALSE)))</f>
        <v>0</v>
      </c>
      <c r="R548" s="103">
        <f t="shared" si="43"/>
        <v>0</v>
      </c>
      <c r="S548" s="104">
        <f>VLOOKUP(H548,'2-Productie normen'!A:L,10,FALSE)</f>
        <v>0</v>
      </c>
      <c r="T548" s="470"/>
      <c r="V548" s="81">
        <f t="shared" si="44"/>
        <v>560</v>
      </c>
    </row>
    <row r="549" spans="1:22" ht="13.95" customHeight="1">
      <c r="A549" s="86">
        <f t="shared" si="40"/>
        <v>549</v>
      </c>
      <c r="B549" s="99" t="s">
        <v>633</v>
      </c>
      <c r="C549" s="99" t="s">
        <v>634</v>
      </c>
      <c r="D549" s="440">
        <v>2</v>
      </c>
      <c r="E549" s="441" t="s">
        <v>94</v>
      </c>
      <c r="F549" s="449" t="s">
        <v>256</v>
      </c>
      <c r="G549" s="450" t="s">
        <v>409</v>
      </c>
      <c r="H549" s="497" t="s">
        <v>719</v>
      </c>
      <c r="I549" s="107" t="s">
        <v>95</v>
      </c>
      <c r="J549" s="444">
        <v>71</v>
      </c>
      <c r="K549" s="353">
        <v>1</v>
      </c>
      <c r="L549" s="353">
        <v>1</v>
      </c>
      <c r="M549" s="101">
        <v>200</v>
      </c>
      <c r="N549" s="101"/>
      <c r="O549" s="102" t="e">
        <f t="shared" si="41"/>
        <v>#DIV/0!</v>
      </c>
      <c r="P549" s="102">
        <f t="shared" si="42"/>
        <v>0</v>
      </c>
      <c r="Q549" s="103">
        <f>IF(M549="nio",0,IF(M549&gt;0,VLOOKUP(H549,'2-Productie normen'!A:L,VLOOKUP(M549,'2-Productie normen'!N:O,2,FALSE),FALSE)))</f>
        <v>0</v>
      </c>
      <c r="R549" s="103">
        <f t="shared" si="43"/>
        <v>0</v>
      </c>
      <c r="S549" s="104">
        <f>VLOOKUP(H549,'2-Productie normen'!A:L,10,FALSE)</f>
        <v>0</v>
      </c>
      <c r="T549" s="470"/>
      <c r="V549" s="81">
        <f t="shared" si="44"/>
        <v>14200</v>
      </c>
    </row>
    <row r="550" spans="1:22" ht="13.95" customHeight="1">
      <c r="A550" s="86">
        <f t="shared" si="40"/>
        <v>550</v>
      </c>
      <c r="B550" s="99" t="s">
        <v>633</v>
      </c>
      <c r="C550" s="99" t="s">
        <v>634</v>
      </c>
      <c r="D550" s="440">
        <v>2</v>
      </c>
      <c r="E550" s="441" t="s">
        <v>94</v>
      </c>
      <c r="F550" s="449" t="s">
        <v>436</v>
      </c>
      <c r="G550" s="450" t="s">
        <v>417</v>
      </c>
      <c r="H550" s="497" t="s">
        <v>180</v>
      </c>
      <c r="I550" s="107" t="s">
        <v>97</v>
      </c>
      <c r="J550" s="444">
        <v>18</v>
      </c>
      <c r="K550" s="353">
        <v>1</v>
      </c>
      <c r="L550" s="353">
        <v>1</v>
      </c>
      <c r="M550" s="101">
        <v>200</v>
      </c>
      <c r="N550" s="101"/>
      <c r="O550" s="102" t="e">
        <f t="shared" si="41"/>
        <v>#DIV/0!</v>
      </c>
      <c r="P550" s="102">
        <f t="shared" si="42"/>
        <v>0</v>
      </c>
      <c r="Q550" s="103">
        <f>IF(M550="nio",0,IF(M550&gt;0,VLOOKUP(H550,'2-Productie normen'!A:L,VLOOKUP(M550,'2-Productie normen'!N:O,2,FALSE),FALSE)))</f>
        <v>0</v>
      </c>
      <c r="R550" s="103">
        <f t="shared" si="43"/>
        <v>0</v>
      </c>
      <c r="S550" s="104">
        <f>VLOOKUP(H550,'2-Productie normen'!A:L,10,FALSE)</f>
        <v>0</v>
      </c>
      <c r="T550" s="470"/>
      <c r="V550" s="81">
        <f t="shared" si="44"/>
        <v>3600</v>
      </c>
    </row>
    <row r="551" spans="1:22" ht="13.95" customHeight="1">
      <c r="A551" s="86">
        <f t="shared" si="40"/>
        <v>551</v>
      </c>
      <c r="B551" s="99" t="s">
        <v>633</v>
      </c>
      <c r="C551" s="99" t="s">
        <v>634</v>
      </c>
      <c r="D551" s="440">
        <v>2</v>
      </c>
      <c r="E551" s="441" t="s">
        <v>94</v>
      </c>
      <c r="F551" s="449" t="s">
        <v>257</v>
      </c>
      <c r="G551" s="443" t="s">
        <v>410</v>
      </c>
      <c r="H551" s="469" t="s">
        <v>730</v>
      </c>
      <c r="I551" s="107" t="s">
        <v>692</v>
      </c>
      <c r="J551" s="444">
        <v>5</v>
      </c>
      <c r="K551" s="353">
        <v>1</v>
      </c>
      <c r="L551" s="353">
        <v>1</v>
      </c>
      <c r="M551" s="101" t="s">
        <v>106</v>
      </c>
      <c r="N551" s="101"/>
      <c r="O551" s="102">
        <f t="shared" si="41"/>
        <v>0</v>
      </c>
      <c r="P551" s="102">
        <f t="shared" si="42"/>
        <v>0</v>
      </c>
      <c r="Q551" s="103">
        <f>IF(M551="nio",0,IF(M551&gt;0,VLOOKUP(H551,'2-Productie normen'!A:L,VLOOKUP(M551,'2-Productie normen'!N:O,2,FALSE),FALSE)))</f>
        <v>0</v>
      </c>
      <c r="R551" s="103">
        <f t="shared" si="43"/>
        <v>0</v>
      </c>
      <c r="S551" s="104">
        <f>VLOOKUP(H551,'2-Productie normen'!A:L,10,FALSE)</f>
        <v>0</v>
      </c>
      <c r="T551" s="470"/>
      <c r="V551" s="81">
        <f t="shared" si="44"/>
        <v>0</v>
      </c>
    </row>
    <row r="552" spans="1:22" ht="13.95" customHeight="1">
      <c r="A552" s="86">
        <f t="shared" si="40"/>
        <v>552</v>
      </c>
      <c r="B552" s="99" t="s">
        <v>633</v>
      </c>
      <c r="C552" s="99" t="s">
        <v>634</v>
      </c>
      <c r="D552" s="440">
        <v>2</v>
      </c>
      <c r="E552" s="441" t="s">
        <v>94</v>
      </c>
      <c r="F552" s="449" t="s">
        <v>258</v>
      </c>
      <c r="G552" s="450" t="s">
        <v>638</v>
      </c>
      <c r="H552" s="361" t="s">
        <v>754</v>
      </c>
      <c r="I552" s="107" t="s">
        <v>95</v>
      </c>
      <c r="J552" s="444">
        <v>13</v>
      </c>
      <c r="K552" s="353">
        <v>1</v>
      </c>
      <c r="L552" s="353">
        <v>1</v>
      </c>
      <c r="M552" s="101">
        <v>40</v>
      </c>
      <c r="N552" s="101"/>
      <c r="O552" s="102" t="e">
        <f t="shared" si="41"/>
        <v>#DIV/0!</v>
      </c>
      <c r="P552" s="102">
        <f t="shared" si="42"/>
        <v>0</v>
      </c>
      <c r="Q552" s="103">
        <f>IF(M552="nio",0,IF(M552&gt;0,VLOOKUP(H552,'2-Productie normen'!A:L,VLOOKUP(M552,'2-Productie normen'!N:O,2,FALSE),FALSE)))</f>
        <v>0</v>
      </c>
      <c r="R552" s="103">
        <f t="shared" si="43"/>
        <v>0</v>
      </c>
      <c r="S552" s="104">
        <f>VLOOKUP(H552,'2-Productie normen'!A:L,10,FALSE)</f>
        <v>0</v>
      </c>
      <c r="T552" s="470"/>
      <c r="V552" s="81">
        <f t="shared" si="44"/>
        <v>520</v>
      </c>
    </row>
    <row r="553" spans="1:22" ht="13.95" customHeight="1">
      <c r="A553" s="86">
        <f t="shared" si="40"/>
        <v>553</v>
      </c>
      <c r="B553" s="99" t="s">
        <v>633</v>
      </c>
      <c r="C553" s="99" t="s">
        <v>634</v>
      </c>
      <c r="D553" s="440">
        <v>2</v>
      </c>
      <c r="E553" s="441" t="s">
        <v>94</v>
      </c>
      <c r="F553" s="449" t="s">
        <v>259</v>
      </c>
      <c r="G553" s="450" t="s">
        <v>408</v>
      </c>
      <c r="H553" s="497" t="s">
        <v>179</v>
      </c>
      <c r="I553" s="107" t="s">
        <v>95</v>
      </c>
      <c r="J553" s="444">
        <v>10</v>
      </c>
      <c r="K553" s="353">
        <v>1</v>
      </c>
      <c r="L553" s="353">
        <v>1</v>
      </c>
      <c r="M553" s="101">
        <v>40</v>
      </c>
      <c r="N553" s="101"/>
      <c r="O553" s="102" t="e">
        <f t="shared" si="41"/>
        <v>#DIV/0!</v>
      </c>
      <c r="P553" s="102">
        <f t="shared" si="42"/>
        <v>0</v>
      </c>
      <c r="Q553" s="103">
        <f>IF(M553="nio",0,IF(M553&gt;0,VLOOKUP(H553,'2-Productie normen'!A:L,VLOOKUP(M553,'2-Productie normen'!N:O,2,FALSE),FALSE)))</f>
        <v>0</v>
      </c>
      <c r="R553" s="103">
        <f t="shared" si="43"/>
        <v>0</v>
      </c>
      <c r="S553" s="104">
        <f>VLOOKUP(H553,'2-Productie normen'!A:L,10,FALSE)</f>
        <v>0</v>
      </c>
      <c r="T553" s="470"/>
      <c r="V553" s="81">
        <f t="shared" si="44"/>
        <v>400</v>
      </c>
    </row>
    <row r="554" spans="1:22" ht="13.95" customHeight="1">
      <c r="A554" s="86">
        <f t="shared" si="40"/>
        <v>554</v>
      </c>
      <c r="B554" s="99" t="s">
        <v>633</v>
      </c>
      <c r="C554" s="99" t="s">
        <v>634</v>
      </c>
      <c r="D554" s="440">
        <v>2</v>
      </c>
      <c r="E554" s="441" t="s">
        <v>94</v>
      </c>
      <c r="F554" s="449" t="s">
        <v>260</v>
      </c>
      <c r="G554" s="450" t="s">
        <v>407</v>
      </c>
      <c r="H554" s="497" t="s">
        <v>407</v>
      </c>
      <c r="I554" s="107" t="s">
        <v>95</v>
      </c>
      <c r="J554" s="444">
        <v>17</v>
      </c>
      <c r="K554" s="353">
        <v>1</v>
      </c>
      <c r="L554" s="353">
        <v>1</v>
      </c>
      <c r="M554" s="101">
        <v>200</v>
      </c>
      <c r="N554" s="101"/>
      <c r="O554" s="102" t="e">
        <f t="shared" si="41"/>
        <v>#DIV/0!</v>
      </c>
      <c r="P554" s="102">
        <f t="shared" si="42"/>
        <v>0</v>
      </c>
      <c r="Q554" s="103">
        <f>IF(M554="nio",0,IF(M554&gt;0,VLOOKUP(H554,'2-Productie normen'!A:L,VLOOKUP(M554,'2-Productie normen'!N:O,2,FALSE),FALSE)))</f>
        <v>0</v>
      </c>
      <c r="R554" s="103">
        <f t="shared" si="43"/>
        <v>0</v>
      </c>
      <c r="S554" s="104">
        <f>VLOOKUP(H554,'2-Productie normen'!A:L,10,FALSE)</f>
        <v>0</v>
      </c>
      <c r="T554" s="470"/>
      <c r="V554" s="81">
        <f t="shared" si="44"/>
        <v>3400</v>
      </c>
    </row>
    <row r="555" spans="1:22" ht="13.95" customHeight="1">
      <c r="A555" s="86">
        <f t="shared" si="40"/>
        <v>555</v>
      </c>
      <c r="B555" s="99" t="s">
        <v>633</v>
      </c>
      <c r="C555" s="99" t="s">
        <v>634</v>
      </c>
      <c r="D555" s="440">
        <v>2</v>
      </c>
      <c r="E555" s="441" t="s">
        <v>94</v>
      </c>
      <c r="F555" s="449" t="s">
        <v>261</v>
      </c>
      <c r="G555" s="450" t="s">
        <v>413</v>
      </c>
      <c r="H555" s="497" t="s">
        <v>16</v>
      </c>
      <c r="I555" s="107" t="s">
        <v>97</v>
      </c>
      <c r="J555" s="444">
        <v>6</v>
      </c>
      <c r="K555" s="353">
        <v>1</v>
      </c>
      <c r="L555" s="353">
        <v>1</v>
      </c>
      <c r="M555" s="101">
        <v>200</v>
      </c>
      <c r="N555" s="101"/>
      <c r="O555" s="102" t="e">
        <f t="shared" si="41"/>
        <v>#DIV/0!</v>
      </c>
      <c r="P555" s="102">
        <f t="shared" si="42"/>
        <v>0</v>
      </c>
      <c r="Q555" s="103">
        <f>IF(M555="nio",0,IF(M555&gt;0,VLOOKUP(H555,'2-Productie normen'!A:L,VLOOKUP(M555,'2-Productie normen'!N:O,2,FALSE),FALSE)))</f>
        <v>0</v>
      </c>
      <c r="R555" s="103">
        <f t="shared" si="43"/>
        <v>0</v>
      </c>
      <c r="S555" s="104">
        <f>VLOOKUP(H555,'2-Productie normen'!A:L,10,FALSE)</f>
        <v>0</v>
      </c>
      <c r="T555" s="470"/>
      <c r="V555" s="81">
        <f t="shared" si="44"/>
        <v>1200</v>
      </c>
    </row>
    <row r="556" spans="1:22" ht="13.95" customHeight="1">
      <c r="A556" s="86">
        <f t="shared" si="40"/>
        <v>556</v>
      </c>
      <c r="B556" s="99" t="s">
        <v>633</v>
      </c>
      <c r="C556" s="99" t="s">
        <v>634</v>
      </c>
      <c r="D556" s="440">
        <v>2</v>
      </c>
      <c r="E556" s="441" t="s">
        <v>94</v>
      </c>
      <c r="F556" s="449" t="s">
        <v>262</v>
      </c>
      <c r="G556" s="450" t="s">
        <v>413</v>
      </c>
      <c r="H556" s="497" t="s">
        <v>16</v>
      </c>
      <c r="I556" s="107" t="s">
        <v>95</v>
      </c>
      <c r="J556" s="444">
        <v>6</v>
      </c>
      <c r="K556" s="353">
        <v>1</v>
      </c>
      <c r="L556" s="353">
        <v>1</v>
      </c>
      <c r="M556" s="101">
        <v>200</v>
      </c>
      <c r="N556" s="101"/>
      <c r="O556" s="102" t="e">
        <f t="shared" si="41"/>
        <v>#DIV/0!</v>
      </c>
      <c r="P556" s="102">
        <f t="shared" si="42"/>
        <v>0</v>
      </c>
      <c r="Q556" s="103">
        <f>IF(M556="nio",0,IF(M556&gt;0,VLOOKUP(H556,'2-Productie normen'!A:L,VLOOKUP(M556,'2-Productie normen'!N:O,2,FALSE),FALSE)))</f>
        <v>0</v>
      </c>
      <c r="R556" s="103">
        <f t="shared" si="43"/>
        <v>0</v>
      </c>
      <c r="S556" s="104">
        <f>VLOOKUP(H556,'2-Productie normen'!A:L,10,FALSE)</f>
        <v>0</v>
      </c>
      <c r="T556" s="470"/>
      <c r="V556" s="81">
        <f t="shared" si="44"/>
        <v>1200</v>
      </c>
    </row>
    <row r="557" spans="1:22" ht="13.95" customHeight="1">
      <c r="A557" s="86">
        <f t="shared" si="40"/>
        <v>557</v>
      </c>
      <c r="B557" s="99" t="s">
        <v>633</v>
      </c>
      <c r="C557" s="99" t="s">
        <v>634</v>
      </c>
      <c r="D557" s="440">
        <v>2</v>
      </c>
      <c r="E557" s="441" t="s">
        <v>94</v>
      </c>
      <c r="F557" s="449" t="s">
        <v>263</v>
      </c>
      <c r="G557" s="450" t="s">
        <v>408</v>
      </c>
      <c r="H557" s="497" t="s">
        <v>179</v>
      </c>
      <c r="I557" s="107" t="s">
        <v>95</v>
      </c>
      <c r="J557" s="444">
        <v>10</v>
      </c>
      <c r="K557" s="353">
        <v>1</v>
      </c>
      <c r="L557" s="353">
        <v>1</v>
      </c>
      <c r="M557" s="101">
        <v>40</v>
      </c>
      <c r="N557" s="101"/>
      <c r="O557" s="102" t="e">
        <f t="shared" si="41"/>
        <v>#DIV/0!</v>
      </c>
      <c r="P557" s="102">
        <f t="shared" si="42"/>
        <v>0</v>
      </c>
      <c r="Q557" s="103">
        <f>IF(M557="nio",0,IF(M557&gt;0,VLOOKUP(H557,'2-Productie normen'!A:L,VLOOKUP(M557,'2-Productie normen'!N:O,2,FALSE),FALSE)))</f>
        <v>0</v>
      </c>
      <c r="R557" s="103">
        <f t="shared" si="43"/>
        <v>0</v>
      </c>
      <c r="S557" s="104">
        <f>VLOOKUP(H557,'2-Productie normen'!A:L,10,FALSE)</f>
        <v>0</v>
      </c>
      <c r="T557" s="470"/>
      <c r="V557" s="81">
        <f t="shared" si="44"/>
        <v>400</v>
      </c>
    </row>
    <row r="558" spans="1:22" ht="13.95" customHeight="1">
      <c r="A558" s="86">
        <f t="shared" si="40"/>
        <v>558</v>
      </c>
      <c r="B558" s="99" t="s">
        <v>633</v>
      </c>
      <c r="C558" s="99" t="s">
        <v>634</v>
      </c>
      <c r="D558" s="440">
        <v>2</v>
      </c>
      <c r="E558" s="441" t="s">
        <v>94</v>
      </c>
      <c r="F558" s="449" t="s">
        <v>264</v>
      </c>
      <c r="G558" s="450" t="s">
        <v>418</v>
      </c>
      <c r="H558" s="497" t="s">
        <v>733</v>
      </c>
      <c r="I558" s="107" t="s">
        <v>97</v>
      </c>
      <c r="J558" s="444">
        <v>399</v>
      </c>
      <c r="K558" s="353">
        <v>1</v>
      </c>
      <c r="L558" s="353">
        <v>1</v>
      </c>
      <c r="M558" s="101">
        <v>200</v>
      </c>
      <c r="N558" s="101"/>
      <c r="O558" s="102" t="e">
        <f t="shared" si="41"/>
        <v>#DIV/0!</v>
      </c>
      <c r="P558" s="102">
        <f t="shared" si="42"/>
        <v>0</v>
      </c>
      <c r="Q558" s="103">
        <f>IF(M558="nio",0,IF(M558&gt;0,VLOOKUP(H558,'2-Productie normen'!A:L,VLOOKUP(M558,'2-Productie normen'!N:O,2,FALSE),FALSE)))</f>
        <v>0</v>
      </c>
      <c r="R558" s="103">
        <f t="shared" si="43"/>
        <v>0</v>
      </c>
      <c r="S558" s="104">
        <f>VLOOKUP(H558,'2-Productie normen'!A:L,10,FALSE)</f>
        <v>0</v>
      </c>
      <c r="T558" s="470"/>
      <c r="V558" s="81">
        <f t="shared" si="44"/>
        <v>79800</v>
      </c>
    </row>
    <row r="559" spans="1:22" ht="13.95" customHeight="1">
      <c r="A559" s="86">
        <f t="shared" si="40"/>
        <v>559</v>
      </c>
      <c r="B559" s="99" t="s">
        <v>633</v>
      </c>
      <c r="C559" s="99" t="s">
        <v>634</v>
      </c>
      <c r="D559" s="440">
        <v>2</v>
      </c>
      <c r="E559" s="441" t="s">
        <v>422</v>
      </c>
      <c r="F559" s="449" t="s">
        <v>294</v>
      </c>
      <c r="G559" s="450" t="s">
        <v>407</v>
      </c>
      <c r="H559" s="497" t="s">
        <v>407</v>
      </c>
      <c r="I559" s="107" t="s">
        <v>97</v>
      </c>
      <c r="J559" s="444">
        <v>6</v>
      </c>
      <c r="K559" s="353">
        <v>1</v>
      </c>
      <c r="L559" s="353">
        <v>1</v>
      </c>
      <c r="M559" s="101">
        <v>200</v>
      </c>
      <c r="N559" s="101"/>
      <c r="O559" s="102" t="e">
        <f t="shared" si="41"/>
        <v>#DIV/0!</v>
      </c>
      <c r="P559" s="102">
        <f t="shared" si="42"/>
        <v>0</v>
      </c>
      <c r="Q559" s="103">
        <f>IF(M559="nio",0,IF(M559&gt;0,VLOOKUP(H559,'2-Productie normen'!A:L,VLOOKUP(M559,'2-Productie normen'!N:O,2,FALSE),FALSE)))</f>
        <v>0</v>
      </c>
      <c r="R559" s="103">
        <f t="shared" si="43"/>
        <v>0</v>
      </c>
      <c r="S559" s="104">
        <f>VLOOKUP(H559,'2-Productie normen'!A:L,10,FALSE)</f>
        <v>0</v>
      </c>
      <c r="T559" s="470"/>
      <c r="V559" s="81">
        <f t="shared" si="44"/>
        <v>1200</v>
      </c>
    </row>
    <row r="560" spans="1:22" ht="13.95" customHeight="1">
      <c r="A560" s="86">
        <f t="shared" si="40"/>
        <v>560</v>
      </c>
      <c r="B560" s="99" t="s">
        <v>633</v>
      </c>
      <c r="C560" s="99" t="s">
        <v>634</v>
      </c>
      <c r="D560" s="440">
        <v>2</v>
      </c>
      <c r="E560" s="441" t="s">
        <v>422</v>
      </c>
      <c r="F560" s="449" t="s">
        <v>295</v>
      </c>
      <c r="G560" s="450" t="s">
        <v>414</v>
      </c>
      <c r="H560" s="497" t="s">
        <v>416</v>
      </c>
      <c r="I560" s="107" t="s">
        <v>95</v>
      </c>
      <c r="J560" s="444">
        <v>11</v>
      </c>
      <c r="K560" s="353">
        <v>1</v>
      </c>
      <c r="L560" s="353">
        <v>1</v>
      </c>
      <c r="M560" s="101">
        <v>80</v>
      </c>
      <c r="N560" s="101"/>
      <c r="O560" s="102" t="e">
        <f t="shared" si="41"/>
        <v>#DIV/0!</v>
      </c>
      <c r="P560" s="102">
        <f t="shared" si="42"/>
        <v>0</v>
      </c>
      <c r="Q560" s="103">
        <f>IF(M560="nio",0,IF(M560&gt;0,VLOOKUP(H560,'2-Productie normen'!A:L,VLOOKUP(M560,'2-Productie normen'!N:O,2,FALSE),FALSE)))</f>
        <v>0</v>
      </c>
      <c r="R560" s="103">
        <f t="shared" si="43"/>
        <v>0</v>
      </c>
      <c r="S560" s="104">
        <f>VLOOKUP(H560,'2-Productie normen'!A:L,10,FALSE)</f>
        <v>0</v>
      </c>
      <c r="T560" s="470"/>
      <c r="V560" s="81">
        <f t="shared" si="44"/>
        <v>880</v>
      </c>
    </row>
    <row r="561" spans="1:22" ht="13.95" customHeight="1">
      <c r="A561" s="86">
        <f t="shared" si="40"/>
        <v>561</v>
      </c>
      <c r="B561" s="99" t="s">
        <v>633</v>
      </c>
      <c r="C561" s="99" t="s">
        <v>634</v>
      </c>
      <c r="D561" s="440">
        <v>2</v>
      </c>
      <c r="E561" s="441" t="s">
        <v>422</v>
      </c>
      <c r="F561" s="449" t="s">
        <v>296</v>
      </c>
      <c r="G561" s="450" t="s">
        <v>453</v>
      </c>
      <c r="H561" s="497" t="s">
        <v>416</v>
      </c>
      <c r="I561" s="107" t="s">
        <v>95</v>
      </c>
      <c r="J561" s="444">
        <v>57</v>
      </c>
      <c r="K561" s="353">
        <v>1</v>
      </c>
      <c r="L561" s="353">
        <v>1</v>
      </c>
      <c r="M561" s="101">
        <v>80</v>
      </c>
      <c r="N561" s="101"/>
      <c r="O561" s="102" t="e">
        <f t="shared" si="41"/>
        <v>#DIV/0!</v>
      </c>
      <c r="P561" s="102">
        <f t="shared" si="42"/>
        <v>0</v>
      </c>
      <c r="Q561" s="103">
        <f>IF(M561="nio",0,IF(M561&gt;0,VLOOKUP(H561,'2-Productie normen'!A:L,VLOOKUP(M561,'2-Productie normen'!N:O,2,FALSE),FALSE)))</f>
        <v>0</v>
      </c>
      <c r="R561" s="103">
        <f t="shared" si="43"/>
        <v>0</v>
      </c>
      <c r="S561" s="104">
        <f>VLOOKUP(H561,'2-Productie normen'!A:L,10,FALSE)</f>
        <v>0</v>
      </c>
      <c r="T561" s="470"/>
      <c r="V561" s="81">
        <f t="shared" si="44"/>
        <v>4560</v>
      </c>
    </row>
    <row r="562" spans="1:22" ht="13.95" customHeight="1">
      <c r="A562" s="86">
        <f t="shared" si="40"/>
        <v>562</v>
      </c>
      <c r="B562" s="99" t="s">
        <v>633</v>
      </c>
      <c r="C562" s="99" t="s">
        <v>634</v>
      </c>
      <c r="D562" s="440">
        <v>2</v>
      </c>
      <c r="E562" s="441" t="s">
        <v>422</v>
      </c>
      <c r="F562" s="449" t="s">
        <v>297</v>
      </c>
      <c r="G562" s="450" t="s">
        <v>409</v>
      </c>
      <c r="H562" s="497" t="s">
        <v>719</v>
      </c>
      <c r="I562" s="107" t="s">
        <v>95</v>
      </c>
      <c r="J562" s="444">
        <v>22.4</v>
      </c>
      <c r="K562" s="353">
        <v>1</v>
      </c>
      <c r="L562" s="353">
        <v>1</v>
      </c>
      <c r="M562" s="101">
        <v>200</v>
      </c>
      <c r="N562" s="101"/>
      <c r="O562" s="102" t="e">
        <f t="shared" si="41"/>
        <v>#DIV/0!</v>
      </c>
      <c r="P562" s="102">
        <f t="shared" si="42"/>
        <v>0</v>
      </c>
      <c r="Q562" s="103">
        <f>IF(M562="nio",0,IF(M562&gt;0,VLOOKUP(H562,'2-Productie normen'!A:L,VLOOKUP(M562,'2-Productie normen'!N:O,2,FALSE),FALSE)))</f>
        <v>0</v>
      </c>
      <c r="R562" s="103">
        <f t="shared" si="43"/>
        <v>0</v>
      </c>
      <c r="S562" s="104">
        <f>VLOOKUP(H562,'2-Productie normen'!A:L,10,FALSE)</f>
        <v>0</v>
      </c>
      <c r="T562" s="470"/>
      <c r="V562" s="81">
        <f t="shared" si="44"/>
        <v>4480</v>
      </c>
    </row>
    <row r="563" spans="1:22" ht="13.95" customHeight="1">
      <c r="A563" s="86">
        <f t="shared" si="40"/>
        <v>563</v>
      </c>
      <c r="B563" s="99" t="s">
        <v>633</v>
      </c>
      <c r="C563" s="99" t="s">
        <v>634</v>
      </c>
      <c r="D563" s="440">
        <v>2</v>
      </c>
      <c r="E563" s="441" t="s">
        <v>422</v>
      </c>
      <c r="F563" s="449" t="s">
        <v>299</v>
      </c>
      <c r="G563" s="450" t="s">
        <v>409</v>
      </c>
      <c r="H563" s="497" t="s">
        <v>719</v>
      </c>
      <c r="I563" s="107" t="s">
        <v>95</v>
      </c>
      <c r="J563" s="444">
        <v>58</v>
      </c>
      <c r="K563" s="353">
        <v>1</v>
      </c>
      <c r="L563" s="353">
        <v>1</v>
      </c>
      <c r="M563" s="101">
        <v>200</v>
      </c>
      <c r="N563" s="101"/>
      <c r="O563" s="102" t="e">
        <f t="shared" si="41"/>
        <v>#DIV/0!</v>
      </c>
      <c r="P563" s="102">
        <f t="shared" si="42"/>
        <v>0</v>
      </c>
      <c r="Q563" s="103">
        <f>IF(M563="nio",0,IF(M563&gt;0,VLOOKUP(H563,'2-Productie normen'!A:L,VLOOKUP(M563,'2-Productie normen'!N:O,2,FALSE),FALSE)))</f>
        <v>0</v>
      </c>
      <c r="R563" s="103">
        <f t="shared" si="43"/>
        <v>0</v>
      </c>
      <c r="S563" s="104">
        <f>VLOOKUP(H563,'2-Productie normen'!A:L,10,FALSE)</f>
        <v>0</v>
      </c>
      <c r="T563" s="470"/>
      <c r="V563" s="81">
        <f t="shared" si="44"/>
        <v>11600</v>
      </c>
    </row>
    <row r="564" spans="1:22" ht="13.95" customHeight="1">
      <c r="A564" s="86">
        <f t="shared" si="40"/>
        <v>564</v>
      </c>
      <c r="B564" s="99" t="s">
        <v>633</v>
      </c>
      <c r="C564" s="99" t="s">
        <v>634</v>
      </c>
      <c r="D564" s="440">
        <v>2</v>
      </c>
      <c r="E564" s="441" t="s">
        <v>422</v>
      </c>
      <c r="F564" s="449" t="s">
        <v>300</v>
      </c>
      <c r="G564" s="450" t="s">
        <v>413</v>
      </c>
      <c r="H564" s="497" t="s">
        <v>16</v>
      </c>
      <c r="I564" s="107" t="s">
        <v>97</v>
      </c>
      <c r="J564" s="444">
        <v>11.5</v>
      </c>
      <c r="K564" s="353">
        <v>1</v>
      </c>
      <c r="L564" s="353">
        <v>1</v>
      </c>
      <c r="M564" s="101">
        <v>200</v>
      </c>
      <c r="N564" s="101"/>
      <c r="O564" s="102" t="e">
        <f t="shared" si="41"/>
        <v>#DIV/0!</v>
      </c>
      <c r="P564" s="102">
        <f t="shared" si="42"/>
        <v>0</v>
      </c>
      <c r="Q564" s="103">
        <f>IF(M564="nio",0,IF(M564&gt;0,VLOOKUP(H564,'2-Productie normen'!A:L,VLOOKUP(M564,'2-Productie normen'!N:O,2,FALSE),FALSE)))</f>
        <v>0</v>
      </c>
      <c r="R564" s="103">
        <f t="shared" si="43"/>
        <v>0</v>
      </c>
      <c r="S564" s="104">
        <f>VLOOKUP(H564,'2-Productie normen'!A:L,10,FALSE)</f>
        <v>0</v>
      </c>
      <c r="T564" s="470"/>
      <c r="V564" s="81">
        <f t="shared" si="44"/>
        <v>2300</v>
      </c>
    </row>
    <row r="565" spans="1:22" ht="13.95" customHeight="1">
      <c r="A565" s="86">
        <f t="shared" si="40"/>
        <v>565</v>
      </c>
      <c r="B565" s="99" t="s">
        <v>633</v>
      </c>
      <c r="C565" s="99" t="s">
        <v>634</v>
      </c>
      <c r="D565" s="440">
        <v>2</v>
      </c>
      <c r="E565" s="441" t="s">
        <v>422</v>
      </c>
      <c r="F565" s="449" t="s">
        <v>301</v>
      </c>
      <c r="G565" s="450" t="s">
        <v>420</v>
      </c>
      <c r="H565" s="469" t="s">
        <v>730</v>
      </c>
      <c r="I565" s="107" t="s">
        <v>97</v>
      </c>
      <c r="J565" s="444">
        <v>6</v>
      </c>
      <c r="K565" s="353">
        <v>1</v>
      </c>
      <c r="L565" s="353">
        <v>1</v>
      </c>
      <c r="M565" s="101" t="s">
        <v>106</v>
      </c>
      <c r="N565" s="101"/>
      <c r="O565" s="102">
        <f t="shared" si="41"/>
        <v>0</v>
      </c>
      <c r="P565" s="102">
        <f t="shared" si="42"/>
        <v>0</v>
      </c>
      <c r="Q565" s="103">
        <f>IF(M565="nio",0,IF(M565&gt;0,VLOOKUP(H565,'2-Productie normen'!A:L,VLOOKUP(M565,'2-Productie normen'!N:O,2,FALSE),FALSE)))</f>
        <v>0</v>
      </c>
      <c r="R565" s="103">
        <f t="shared" si="43"/>
        <v>0</v>
      </c>
      <c r="S565" s="104">
        <f>VLOOKUP(H565,'2-Productie normen'!A:L,10,FALSE)</f>
        <v>0</v>
      </c>
      <c r="T565" s="470"/>
      <c r="V565" s="81">
        <f t="shared" si="44"/>
        <v>0</v>
      </c>
    </row>
    <row r="566" spans="1:22" ht="13.95" customHeight="1">
      <c r="A566" s="86">
        <f t="shared" si="40"/>
        <v>566</v>
      </c>
      <c r="B566" s="99" t="s">
        <v>633</v>
      </c>
      <c r="C566" s="99" t="s">
        <v>634</v>
      </c>
      <c r="D566" s="440">
        <v>2</v>
      </c>
      <c r="E566" s="441" t="s">
        <v>422</v>
      </c>
      <c r="F566" s="449" t="s">
        <v>302</v>
      </c>
      <c r="G566" s="450" t="s">
        <v>413</v>
      </c>
      <c r="H566" s="497" t="s">
        <v>16</v>
      </c>
      <c r="I566" s="107" t="s">
        <v>97</v>
      </c>
      <c r="J566" s="444">
        <v>9</v>
      </c>
      <c r="K566" s="353">
        <v>1</v>
      </c>
      <c r="L566" s="353">
        <v>1</v>
      </c>
      <c r="M566" s="101">
        <v>200</v>
      </c>
      <c r="N566" s="101"/>
      <c r="O566" s="102" t="e">
        <f t="shared" si="41"/>
        <v>#DIV/0!</v>
      </c>
      <c r="P566" s="102">
        <f t="shared" si="42"/>
        <v>0</v>
      </c>
      <c r="Q566" s="103">
        <f>IF(M566="nio",0,IF(M566&gt;0,VLOOKUP(H566,'2-Productie normen'!A:L,VLOOKUP(M566,'2-Productie normen'!N:O,2,FALSE),FALSE)))</f>
        <v>0</v>
      </c>
      <c r="R566" s="103">
        <f t="shared" si="43"/>
        <v>0</v>
      </c>
      <c r="S566" s="104">
        <f>VLOOKUP(H566,'2-Productie normen'!A:L,10,FALSE)</f>
        <v>0</v>
      </c>
      <c r="T566" s="470"/>
      <c r="V566" s="81">
        <f t="shared" si="44"/>
        <v>1800</v>
      </c>
    </row>
    <row r="567" spans="1:22" ht="13.95" customHeight="1">
      <c r="A567" s="86">
        <f t="shared" si="40"/>
        <v>567</v>
      </c>
      <c r="B567" s="99" t="s">
        <v>633</v>
      </c>
      <c r="C567" s="99" t="s">
        <v>634</v>
      </c>
      <c r="D567" s="440">
        <v>2</v>
      </c>
      <c r="E567" s="441" t="s">
        <v>422</v>
      </c>
      <c r="F567" s="449" t="s">
        <v>303</v>
      </c>
      <c r="G567" s="450" t="s">
        <v>407</v>
      </c>
      <c r="H567" s="497" t="s">
        <v>407</v>
      </c>
      <c r="I567" s="107" t="s">
        <v>95</v>
      </c>
      <c r="J567" s="444">
        <v>53.6</v>
      </c>
      <c r="K567" s="353">
        <v>1</v>
      </c>
      <c r="L567" s="353">
        <v>1</v>
      </c>
      <c r="M567" s="101">
        <v>200</v>
      </c>
      <c r="N567" s="101"/>
      <c r="O567" s="102" t="e">
        <f t="shared" si="41"/>
        <v>#DIV/0!</v>
      </c>
      <c r="P567" s="102">
        <f t="shared" si="42"/>
        <v>0</v>
      </c>
      <c r="Q567" s="103">
        <f>IF(M567="nio",0,IF(M567&gt;0,VLOOKUP(H567,'2-Productie normen'!A:L,VLOOKUP(M567,'2-Productie normen'!N:O,2,FALSE),FALSE)))</f>
        <v>0</v>
      </c>
      <c r="R567" s="103">
        <f t="shared" si="43"/>
        <v>0</v>
      </c>
      <c r="S567" s="104">
        <f>VLOOKUP(H567,'2-Productie normen'!A:L,10,FALSE)</f>
        <v>0</v>
      </c>
      <c r="T567" s="470"/>
      <c r="V567" s="81">
        <f t="shared" si="44"/>
        <v>10720</v>
      </c>
    </row>
    <row r="568" spans="1:22" ht="13.95" customHeight="1">
      <c r="A568" s="86">
        <f t="shared" si="40"/>
        <v>568</v>
      </c>
      <c r="B568" s="99" t="s">
        <v>633</v>
      </c>
      <c r="C568" s="99" t="s">
        <v>634</v>
      </c>
      <c r="D568" s="440">
        <v>2</v>
      </c>
      <c r="E568" s="441" t="s">
        <v>422</v>
      </c>
      <c r="F568" s="449" t="s">
        <v>304</v>
      </c>
      <c r="G568" s="450" t="s">
        <v>408</v>
      </c>
      <c r="H568" s="497" t="s">
        <v>179</v>
      </c>
      <c r="I568" s="107" t="s">
        <v>95</v>
      </c>
      <c r="J568" s="444">
        <v>10</v>
      </c>
      <c r="K568" s="353">
        <v>1</v>
      </c>
      <c r="L568" s="353">
        <v>1</v>
      </c>
      <c r="M568" s="101">
        <v>40</v>
      </c>
      <c r="N568" s="101"/>
      <c r="O568" s="102" t="e">
        <f t="shared" si="41"/>
        <v>#DIV/0!</v>
      </c>
      <c r="P568" s="102">
        <f t="shared" si="42"/>
        <v>0</v>
      </c>
      <c r="Q568" s="103">
        <f>IF(M568="nio",0,IF(M568&gt;0,VLOOKUP(H568,'2-Productie normen'!A:L,VLOOKUP(M568,'2-Productie normen'!N:O,2,FALSE),FALSE)))</f>
        <v>0</v>
      </c>
      <c r="R568" s="103">
        <f t="shared" si="43"/>
        <v>0</v>
      </c>
      <c r="S568" s="104">
        <f>VLOOKUP(H568,'2-Productie normen'!A:L,10,FALSE)</f>
        <v>0</v>
      </c>
      <c r="T568" s="470"/>
      <c r="V568" s="81">
        <f t="shared" si="44"/>
        <v>400</v>
      </c>
    </row>
    <row r="569" spans="1:22" ht="13.95" customHeight="1">
      <c r="A569" s="86">
        <f t="shared" si="40"/>
        <v>569</v>
      </c>
      <c r="B569" s="99" t="s">
        <v>633</v>
      </c>
      <c r="C569" s="99" t="s">
        <v>634</v>
      </c>
      <c r="D569" s="440">
        <v>2</v>
      </c>
      <c r="E569" s="441" t="s">
        <v>422</v>
      </c>
      <c r="F569" s="449" t="s">
        <v>305</v>
      </c>
      <c r="G569" s="450" t="s">
        <v>408</v>
      </c>
      <c r="H569" s="497" t="s">
        <v>179</v>
      </c>
      <c r="I569" s="107" t="s">
        <v>95</v>
      </c>
      <c r="J569" s="444">
        <v>9</v>
      </c>
      <c r="K569" s="353">
        <v>1</v>
      </c>
      <c r="L569" s="353">
        <v>1</v>
      </c>
      <c r="M569" s="101">
        <v>40</v>
      </c>
      <c r="N569" s="101"/>
      <c r="O569" s="102" t="e">
        <f t="shared" si="41"/>
        <v>#DIV/0!</v>
      </c>
      <c r="P569" s="102">
        <f t="shared" si="42"/>
        <v>0</v>
      </c>
      <c r="Q569" s="103">
        <f>IF(M569="nio",0,IF(M569&gt;0,VLOOKUP(H569,'2-Productie normen'!A:L,VLOOKUP(M569,'2-Productie normen'!N:O,2,FALSE),FALSE)))</f>
        <v>0</v>
      </c>
      <c r="R569" s="103">
        <f t="shared" si="43"/>
        <v>0</v>
      </c>
      <c r="S569" s="104">
        <f>VLOOKUP(H569,'2-Productie normen'!A:L,10,FALSE)</f>
        <v>0</v>
      </c>
      <c r="T569" s="470"/>
      <c r="V569" s="81">
        <f t="shared" si="44"/>
        <v>360</v>
      </c>
    </row>
    <row r="570" spans="1:22" ht="13.95" customHeight="1">
      <c r="A570" s="86">
        <f t="shared" si="40"/>
        <v>570</v>
      </c>
      <c r="B570" s="99" t="s">
        <v>633</v>
      </c>
      <c r="C570" s="99" t="s">
        <v>634</v>
      </c>
      <c r="D570" s="440">
        <v>2</v>
      </c>
      <c r="E570" s="441" t="s">
        <v>422</v>
      </c>
      <c r="F570" s="449" t="s">
        <v>306</v>
      </c>
      <c r="G570" s="443" t="s">
        <v>410</v>
      </c>
      <c r="H570" s="469" t="s">
        <v>730</v>
      </c>
      <c r="I570" s="107" t="s">
        <v>692</v>
      </c>
      <c r="J570" s="444">
        <v>9</v>
      </c>
      <c r="K570" s="353">
        <v>1</v>
      </c>
      <c r="L570" s="353">
        <v>1</v>
      </c>
      <c r="M570" s="101" t="s">
        <v>106</v>
      </c>
      <c r="N570" s="101"/>
      <c r="O570" s="102">
        <f t="shared" si="41"/>
        <v>0</v>
      </c>
      <c r="P570" s="102">
        <f t="shared" si="42"/>
        <v>0</v>
      </c>
      <c r="Q570" s="103">
        <f>IF(M570="nio",0,IF(M570&gt;0,VLOOKUP(H570,'2-Productie normen'!A:L,VLOOKUP(M570,'2-Productie normen'!N:O,2,FALSE),FALSE)))</f>
        <v>0</v>
      </c>
      <c r="R570" s="103">
        <f t="shared" si="43"/>
        <v>0</v>
      </c>
      <c r="S570" s="104">
        <f>VLOOKUP(H570,'2-Productie normen'!A:L,10,FALSE)</f>
        <v>0</v>
      </c>
      <c r="T570" s="470"/>
      <c r="V570" s="81">
        <f t="shared" si="44"/>
        <v>0</v>
      </c>
    </row>
    <row r="571" spans="1:22" ht="13.95" customHeight="1">
      <c r="A571" s="86">
        <f t="shared" si="40"/>
        <v>571</v>
      </c>
      <c r="B571" s="99" t="s">
        <v>633</v>
      </c>
      <c r="C571" s="99" t="s">
        <v>634</v>
      </c>
      <c r="D571" s="440">
        <v>2</v>
      </c>
      <c r="E571" s="441" t="s">
        <v>422</v>
      </c>
      <c r="F571" s="449" t="s">
        <v>307</v>
      </c>
      <c r="G571" s="450" t="s">
        <v>409</v>
      </c>
      <c r="H571" s="497" t="s">
        <v>719</v>
      </c>
      <c r="I571" s="107" t="s">
        <v>95</v>
      </c>
      <c r="J571" s="444">
        <v>61</v>
      </c>
      <c r="K571" s="353">
        <v>1</v>
      </c>
      <c r="L571" s="353">
        <v>1</v>
      </c>
      <c r="M571" s="101">
        <v>200</v>
      </c>
      <c r="N571" s="101"/>
      <c r="O571" s="102" t="e">
        <f t="shared" si="41"/>
        <v>#DIV/0!</v>
      </c>
      <c r="P571" s="102">
        <f t="shared" si="42"/>
        <v>0</v>
      </c>
      <c r="Q571" s="103">
        <f>IF(M571="nio",0,IF(M571&gt;0,VLOOKUP(H571,'2-Productie normen'!A:L,VLOOKUP(M571,'2-Productie normen'!N:O,2,FALSE),FALSE)))</f>
        <v>0</v>
      </c>
      <c r="R571" s="103">
        <f t="shared" si="43"/>
        <v>0</v>
      </c>
      <c r="S571" s="104">
        <f>VLOOKUP(H571,'2-Productie normen'!A:L,10,FALSE)</f>
        <v>0</v>
      </c>
      <c r="T571" s="470"/>
      <c r="V571" s="81">
        <f t="shared" si="44"/>
        <v>12200</v>
      </c>
    </row>
    <row r="572" spans="1:22" ht="13.95" customHeight="1">
      <c r="A572" s="86">
        <f t="shared" si="40"/>
        <v>572</v>
      </c>
      <c r="B572" s="99" t="s">
        <v>633</v>
      </c>
      <c r="C572" s="99" t="s">
        <v>634</v>
      </c>
      <c r="D572" s="440">
        <v>2</v>
      </c>
      <c r="E572" s="441" t="s">
        <v>422</v>
      </c>
      <c r="F572" s="449" t="s">
        <v>308</v>
      </c>
      <c r="G572" s="450" t="s">
        <v>413</v>
      </c>
      <c r="H572" s="497" t="s">
        <v>16</v>
      </c>
      <c r="I572" s="107" t="s">
        <v>97</v>
      </c>
      <c r="J572" s="444">
        <v>6.5</v>
      </c>
      <c r="K572" s="353">
        <v>1</v>
      </c>
      <c r="L572" s="353">
        <v>1</v>
      </c>
      <c r="M572" s="101">
        <v>200</v>
      </c>
      <c r="N572" s="101"/>
      <c r="O572" s="102" t="e">
        <f t="shared" si="41"/>
        <v>#DIV/0!</v>
      </c>
      <c r="P572" s="102">
        <f t="shared" si="42"/>
        <v>0</v>
      </c>
      <c r="Q572" s="103">
        <f>IF(M572="nio",0,IF(M572&gt;0,VLOOKUP(H572,'2-Productie normen'!A:L,VLOOKUP(M572,'2-Productie normen'!N:O,2,FALSE),FALSE)))</f>
        <v>0</v>
      </c>
      <c r="R572" s="103">
        <f t="shared" si="43"/>
        <v>0</v>
      </c>
      <c r="S572" s="104">
        <f>VLOOKUP(H572,'2-Productie normen'!A:L,10,FALSE)</f>
        <v>0</v>
      </c>
      <c r="T572" s="470"/>
      <c r="V572" s="81">
        <f t="shared" si="44"/>
        <v>1300</v>
      </c>
    </row>
    <row r="573" spans="1:22" ht="13.95" customHeight="1">
      <c r="A573" s="86">
        <f t="shared" si="40"/>
        <v>573</v>
      </c>
      <c r="B573" s="99" t="s">
        <v>633</v>
      </c>
      <c r="C573" s="99" t="s">
        <v>634</v>
      </c>
      <c r="D573" s="440">
        <v>2</v>
      </c>
      <c r="E573" s="441" t="s">
        <v>422</v>
      </c>
      <c r="F573" s="449" t="s">
        <v>309</v>
      </c>
      <c r="G573" s="450" t="s">
        <v>413</v>
      </c>
      <c r="H573" s="497" t="s">
        <v>16</v>
      </c>
      <c r="I573" s="107" t="s">
        <v>97</v>
      </c>
      <c r="J573" s="444">
        <v>3</v>
      </c>
      <c r="K573" s="353">
        <v>1</v>
      </c>
      <c r="L573" s="353">
        <v>1</v>
      </c>
      <c r="M573" s="101">
        <v>200</v>
      </c>
      <c r="N573" s="101"/>
      <c r="O573" s="102" t="e">
        <f t="shared" si="41"/>
        <v>#DIV/0!</v>
      </c>
      <c r="P573" s="102">
        <f t="shared" si="42"/>
        <v>0</v>
      </c>
      <c r="Q573" s="103">
        <f>IF(M573="nio",0,IF(M573&gt;0,VLOOKUP(H573,'2-Productie normen'!A:L,VLOOKUP(M573,'2-Productie normen'!N:O,2,FALSE),FALSE)))</f>
        <v>0</v>
      </c>
      <c r="R573" s="103">
        <f t="shared" si="43"/>
        <v>0</v>
      </c>
      <c r="S573" s="104">
        <f>VLOOKUP(H573,'2-Productie normen'!A:L,10,FALSE)</f>
        <v>0</v>
      </c>
      <c r="T573" s="470"/>
      <c r="V573" s="81">
        <f t="shared" si="44"/>
        <v>600</v>
      </c>
    </row>
    <row r="574" spans="1:22" ht="13.95" customHeight="1">
      <c r="A574" s="86">
        <f t="shared" si="40"/>
        <v>574</v>
      </c>
      <c r="B574" s="99" t="s">
        <v>633</v>
      </c>
      <c r="C574" s="99" t="s">
        <v>634</v>
      </c>
      <c r="D574" s="440">
        <v>2</v>
      </c>
      <c r="E574" s="441" t="s">
        <v>422</v>
      </c>
      <c r="F574" s="449" t="s">
        <v>310</v>
      </c>
      <c r="G574" s="443" t="s">
        <v>410</v>
      </c>
      <c r="H574" s="469" t="s">
        <v>730</v>
      </c>
      <c r="I574" s="107" t="s">
        <v>692</v>
      </c>
      <c r="J574" s="444">
        <v>2</v>
      </c>
      <c r="K574" s="353">
        <v>1</v>
      </c>
      <c r="L574" s="353">
        <v>1</v>
      </c>
      <c r="M574" s="101" t="s">
        <v>106</v>
      </c>
      <c r="N574" s="101"/>
      <c r="O574" s="102">
        <f t="shared" si="41"/>
        <v>0</v>
      </c>
      <c r="P574" s="102">
        <f t="shared" si="42"/>
        <v>0</v>
      </c>
      <c r="Q574" s="103">
        <f>IF(M574="nio",0,IF(M574&gt;0,VLOOKUP(H574,'2-Productie normen'!A:L,VLOOKUP(M574,'2-Productie normen'!N:O,2,FALSE),FALSE)))</f>
        <v>0</v>
      </c>
      <c r="R574" s="103">
        <f t="shared" si="43"/>
        <v>0</v>
      </c>
      <c r="S574" s="104">
        <f>VLOOKUP(H574,'2-Productie normen'!A:L,10,FALSE)</f>
        <v>0</v>
      </c>
      <c r="T574" s="470"/>
      <c r="V574" s="81">
        <f t="shared" si="44"/>
        <v>0</v>
      </c>
    </row>
    <row r="575" spans="1:22" ht="13.95" customHeight="1">
      <c r="A575" s="86">
        <f t="shared" si="40"/>
        <v>575</v>
      </c>
      <c r="B575" s="99" t="s">
        <v>633</v>
      </c>
      <c r="C575" s="99" t="s">
        <v>634</v>
      </c>
      <c r="D575" s="440">
        <v>2</v>
      </c>
      <c r="E575" s="441" t="s">
        <v>422</v>
      </c>
      <c r="F575" s="449" t="s">
        <v>311</v>
      </c>
      <c r="G575" s="450" t="s">
        <v>413</v>
      </c>
      <c r="H575" s="497" t="s">
        <v>16</v>
      </c>
      <c r="I575" s="107" t="s">
        <v>97</v>
      </c>
      <c r="J575" s="444">
        <v>3</v>
      </c>
      <c r="K575" s="353">
        <v>1</v>
      </c>
      <c r="L575" s="353">
        <v>1</v>
      </c>
      <c r="M575" s="101">
        <v>200</v>
      </c>
      <c r="N575" s="101"/>
      <c r="O575" s="102" t="e">
        <f t="shared" si="41"/>
        <v>#DIV/0!</v>
      </c>
      <c r="P575" s="102">
        <f t="shared" si="42"/>
        <v>0</v>
      </c>
      <c r="Q575" s="103">
        <f>IF(M575="nio",0,IF(M575&gt;0,VLOOKUP(H575,'2-Productie normen'!A:L,VLOOKUP(M575,'2-Productie normen'!N:O,2,FALSE),FALSE)))</f>
        <v>0</v>
      </c>
      <c r="R575" s="103">
        <f t="shared" si="43"/>
        <v>0</v>
      </c>
      <c r="S575" s="104">
        <f>VLOOKUP(H575,'2-Productie normen'!A:L,10,FALSE)</f>
        <v>0</v>
      </c>
      <c r="T575" s="470"/>
      <c r="V575" s="81">
        <f t="shared" si="44"/>
        <v>600</v>
      </c>
    </row>
    <row r="576" spans="1:22" ht="13.95" customHeight="1">
      <c r="A576" s="86">
        <f t="shared" si="40"/>
        <v>576</v>
      </c>
      <c r="B576" s="99" t="s">
        <v>633</v>
      </c>
      <c r="C576" s="99" t="s">
        <v>634</v>
      </c>
      <c r="D576" s="440">
        <v>2</v>
      </c>
      <c r="E576" s="441" t="s">
        <v>422</v>
      </c>
      <c r="F576" s="449" t="s">
        <v>312</v>
      </c>
      <c r="G576" s="450" t="s">
        <v>413</v>
      </c>
      <c r="H576" s="497" t="s">
        <v>16</v>
      </c>
      <c r="I576" s="107" t="s">
        <v>97</v>
      </c>
      <c r="J576" s="444">
        <v>6.5</v>
      </c>
      <c r="K576" s="353">
        <v>1</v>
      </c>
      <c r="L576" s="353">
        <v>1</v>
      </c>
      <c r="M576" s="101">
        <v>200</v>
      </c>
      <c r="N576" s="101"/>
      <c r="O576" s="102" t="e">
        <f t="shared" si="41"/>
        <v>#DIV/0!</v>
      </c>
      <c r="P576" s="102">
        <f t="shared" si="42"/>
        <v>0</v>
      </c>
      <c r="Q576" s="103">
        <f>IF(M576="nio",0,IF(M576&gt;0,VLOOKUP(H576,'2-Productie normen'!A:L,VLOOKUP(M576,'2-Productie normen'!N:O,2,FALSE),FALSE)))</f>
        <v>0</v>
      </c>
      <c r="R576" s="103">
        <f t="shared" si="43"/>
        <v>0</v>
      </c>
      <c r="S576" s="104">
        <f>VLOOKUP(H576,'2-Productie normen'!A:L,10,FALSE)</f>
        <v>0</v>
      </c>
      <c r="T576" s="470"/>
      <c r="V576" s="81">
        <f t="shared" si="44"/>
        <v>1300</v>
      </c>
    </row>
    <row r="577" spans="1:22" ht="13.95" customHeight="1">
      <c r="A577" s="86">
        <f t="shared" si="40"/>
        <v>577</v>
      </c>
      <c r="B577" s="99" t="s">
        <v>633</v>
      </c>
      <c r="C577" s="99" t="s">
        <v>634</v>
      </c>
      <c r="D577" s="440">
        <v>2</v>
      </c>
      <c r="E577" s="441" t="s">
        <v>422</v>
      </c>
      <c r="F577" s="449" t="s">
        <v>313</v>
      </c>
      <c r="G577" s="450" t="s">
        <v>409</v>
      </c>
      <c r="H577" s="497" t="s">
        <v>719</v>
      </c>
      <c r="I577" s="107" t="s">
        <v>95</v>
      </c>
      <c r="J577" s="444">
        <v>58</v>
      </c>
      <c r="K577" s="353">
        <v>1</v>
      </c>
      <c r="L577" s="353">
        <v>1</v>
      </c>
      <c r="M577" s="101">
        <v>200</v>
      </c>
      <c r="N577" s="101"/>
      <c r="O577" s="102" t="e">
        <f t="shared" si="41"/>
        <v>#DIV/0!</v>
      </c>
      <c r="P577" s="102">
        <f t="shared" si="42"/>
        <v>0</v>
      </c>
      <c r="Q577" s="103">
        <f>IF(M577="nio",0,IF(M577&gt;0,VLOOKUP(H577,'2-Productie normen'!A:L,VLOOKUP(M577,'2-Productie normen'!N:O,2,FALSE),FALSE)))</f>
        <v>0</v>
      </c>
      <c r="R577" s="103">
        <f t="shared" si="43"/>
        <v>0</v>
      </c>
      <c r="S577" s="104">
        <f>VLOOKUP(H577,'2-Productie normen'!A:L,10,FALSE)</f>
        <v>0</v>
      </c>
      <c r="T577" s="470"/>
      <c r="V577" s="81">
        <f t="shared" si="44"/>
        <v>11600</v>
      </c>
    </row>
    <row r="578" spans="1:22" ht="13.95" customHeight="1">
      <c r="A578" s="86">
        <f t="shared" si="40"/>
        <v>578</v>
      </c>
      <c r="B578" s="99" t="s">
        <v>633</v>
      </c>
      <c r="C578" s="99" t="s">
        <v>634</v>
      </c>
      <c r="D578" s="440">
        <v>2</v>
      </c>
      <c r="E578" s="441" t="s">
        <v>422</v>
      </c>
      <c r="F578" s="449" t="s">
        <v>314</v>
      </c>
      <c r="G578" s="450" t="s">
        <v>409</v>
      </c>
      <c r="H578" s="497" t="s">
        <v>719</v>
      </c>
      <c r="I578" s="107" t="s">
        <v>95</v>
      </c>
      <c r="J578" s="444">
        <v>40</v>
      </c>
      <c r="K578" s="353">
        <v>1</v>
      </c>
      <c r="L578" s="353">
        <v>1</v>
      </c>
      <c r="M578" s="101">
        <v>200</v>
      </c>
      <c r="N578" s="101"/>
      <c r="O578" s="102" t="e">
        <f t="shared" si="41"/>
        <v>#DIV/0!</v>
      </c>
      <c r="P578" s="102">
        <f t="shared" si="42"/>
        <v>0</v>
      </c>
      <c r="Q578" s="103">
        <f>IF(M578="nio",0,IF(M578&gt;0,VLOOKUP(H578,'2-Productie normen'!A:L,VLOOKUP(M578,'2-Productie normen'!N:O,2,FALSE),FALSE)))</f>
        <v>0</v>
      </c>
      <c r="R578" s="103">
        <f t="shared" si="43"/>
        <v>0</v>
      </c>
      <c r="S578" s="104">
        <f>VLOOKUP(H578,'2-Productie normen'!A:L,10,FALSE)</f>
        <v>0</v>
      </c>
      <c r="T578" s="470"/>
      <c r="V578" s="81">
        <f t="shared" si="44"/>
        <v>8000</v>
      </c>
    </row>
    <row r="579" spans="1:22" ht="13.95" customHeight="1">
      <c r="A579" s="86">
        <f t="shared" si="40"/>
        <v>579</v>
      </c>
      <c r="B579" s="99" t="s">
        <v>633</v>
      </c>
      <c r="C579" s="99" t="s">
        <v>634</v>
      </c>
      <c r="D579" s="440">
        <v>2</v>
      </c>
      <c r="E579" s="441" t="s">
        <v>422</v>
      </c>
      <c r="F579" s="449" t="s">
        <v>438</v>
      </c>
      <c r="G579" s="450" t="s">
        <v>409</v>
      </c>
      <c r="H579" s="497" t="s">
        <v>719</v>
      </c>
      <c r="I579" s="107" t="s">
        <v>95</v>
      </c>
      <c r="J579" s="444">
        <v>56</v>
      </c>
      <c r="K579" s="353">
        <v>1</v>
      </c>
      <c r="L579" s="353">
        <v>1</v>
      </c>
      <c r="M579" s="101">
        <v>200</v>
      </c>
      <c r="N579" s="101"/>
      <c r="O579" s="102" t="e">
        <f t="shared" si="41"/>
        <v>#DIV/0!</v>
      </c>
      <c r="P579" s="102">
        <f t="shared" si="42"/>
        <v>0</v>
      </c>
      <c r="Q579" s="103">
        <f>IF(M579="nio",0,IF(M579&gt;0,VLOOKUP(H579,'2-Productie normen'!A:L,VLOOKUP(M579,'2-Productie normen'!N:O,2,FALSE),FALSE)))</f>
        <v>0</v>
      </c>
      <c r="R579" s="103">
        <f t="shared" si="43"/>
        <v>0</v>
      </c>
      <c r="S579" s="104">
        <f>VLOOKUP(H579,'2-Productie normen'!A:L,10,FALSE)</f>
        <v>0</v>
      </c>
      <c r="T579" s="470"/>
      <c r="V579" s="81">
        <f t="shared" si="44"/>
        <v>11200</v>
      </c>
    </row>
    <row r="580" spans="1:22" ht="13.95" customHeight="1">
      <c r="A580" s="86">
        <f t="shared" si="40"/>
        <v>580</v>
      </c>
      <c r="B580" s="99" t="s">
        <v>633</v>
      </c>
      <c r="C580" s="99" t="s">
        <v>634</v>
      </c>
      <c r="D580" s="440">
        <v>2</v>
      </c>
      <c r="E580" s="441" t="s">
        <v>422</v>
      </c>
      <c r="F580" s="449" t="s">
        <v>315</v>
      </c>
      <c r="G580" s="450" t="s">
        <v>408</v>
      </c>
      <c r="H580" s="497" t="s">
        <v>179</v>
      </c>
      <c r="I580" s="107" t="s">
        <v>95</v>
      </c>
      <c r="J580" s="444">
        <v>16</v>
      </c>
      <c r="K580" s="353">
        <v>1</v>
      </c>
      <c r="L580" s="353">
        <v>1</v>
      </c>
      <c r="M580" s="101">
        <v>40</v>
      </c>
      <c r="N580" s="101"/>
      <c r="O580" s="102" t="e">
        <f t="shared" si="41"/>
        <v>#DIV/0!</v>
      </c>
      <c r="P580" s="102">
        <f t="shared" si="42"/>
        <v>0</v>
      </c>
      <c r="Q580" s="103">
        <f>IF(M580="nio",0,IF(M580&gt;0,VLOOKUP(H580,'2-Productie normen'!A:L,VLOOKUP(M580,'2-Productie normen'!N:O,2,FALSE),FALSE)))</f>
        <v>0</v>
      </c>
      <c r="R580" s="103">
        <f t="shared" si="43"/>
        <v>0</v>
      </c>
      <c r="S580" s="104">
        <f>VLOOKUP(H580,'2-Productie normen'!A:L,10,FALSE)</f>
        <v>0</v>
      </c>
      <c r="T580" s="470"/>
      <c r="V580" s="81">
        <f t="shared" si="44"/>
        <v>640</v>
      </c>
    </row>
    <row r="581" spans="1:22" ht="13.95" customHeight="1">
      <c r="A581" s="86">
        <f t="shared" si="40"/>
        <v>581</v>
      </c>
      <c r="B581" s="99" t="s">
        <v>633</v>
      </c>
      <c r="C581" s="99" t="s">
        <v>634</v>
      </c>
      <c r="D581" s="440">
        <v>2</v>
      </c>
      <c r="E581" s="441" t="s">
        <v>422</v>
      </c>
      <c r="F581" s="449" t="s">
        <v>316</v>
      </c>
      <c r="G581" s="450" t="s">
        <v>407</v>
      </c>
      <c r="H581" s="497" t="s">
        <v>407</v>
      </c>
      <c r="I581" s="107" t="s">
        <v>97</v>
      </c>
      <c r="J581" s="444">
        <v>5.5</v>
      </c>
      <c r="K581" s="353">
        <v>1</v>
      </c>
      <c r="L581" s="353">
        <v>1</v>
      </c>
      <c r="M581" s="101">
        <v>200</v>
      </c>
      <c r="N581" s="101"/>
      <c r="O581" s="102" t="e">
        <f t="shared" si="41"/>
        <v>#DIV/0!</v>
      </c>
      <c r="P581" s="102">
        <f t="shared" si="42"/>
        <v>0</v>
      </c>
      <c r="Q581" s="103">
        <f>IF(M581="nio",0,IF(M581&gt;0,VLOOKUP(H581,'2-Productie normen'!A:L,VLOOKUP(M581,'2-Productie normen'!N:O,2,FALSE),FALSE)))</f>
        <v>0</v>
      </c>
      <c r="R581" s="103">
        <f t="shared" si="43"/>
        <v>0</v>
      </c>
      <c r="S581" s="104">
        <f>VLOOKUP(H581,'2-Productie normen'!A:L,10,FALSE)</f>
        <v>0</v>
      </c>
      <c r="T581" s="470"/>
      <c r="V581" s="81">
        <f t="shared" si="44"/>
        <v>1100</v>
      </c>
    </row>
    <row r="582" spans="1:22" ht="13.95" customHeight="1">
      <c r="A582" s="86">
        <f t="shared" si="40"/>
        <v>582</v>
      </c>
      <c r="B582" s="99" t="s">
        <v>633</v>
      </c>
      <c r="C582" s="99" t="s">
        <v>634</v>
      </c>
      <c r="D582" s="440">
        <v>2</v>
      </c>
      <c r="E582" s="441" t="s">
        <v>422</v>
      </c>
      <c r="F582" s="449" t="s">
        <v>639</v>
      </c>
      <c r="G582" s="450" t="s">
        <v>409</v>
      </c>
      <c r="H582" s="497" t="s">
        <v>719</v>
      </c>
      <c r="I582" s="107" t="s">
        <v>95</v>
      </c>
      <c r="J582" s="444">
        <v>56.14</v>
      </c>
      <c r="K582" s="353">
        <v>1</v>
      </c>
      <c r="L582" s="353">
        <v>1</v>
      </c>
      <c r="M582" s="101">
        <v>200</v>
      </c>
      <c r="N582" s="101"/>
      <c r="O582" s="102" t="e">
        <f t="shared" si="41"/>
        <v>#DIV/0!</v>
      </c>
      <c r="P582" s="102">
        <f t="shared" si="42"/>
        <v>0</v>
      </c>
      <c r="Q582" s="103">
        <f>IF(M582="nio",0,IF(M582&gt;0,VLOOKUP(H582,'2-Productie normen'!A:L,VLOOKUP(M582,'2-Productie normen'!N:O,2,FALSE),FALSE)))</f>
        <v>0</v>
      </c>
      <c r="R582" s="103">
        <f t="shared" si="43"/>
        <v>0</v>
      </c>
      <c r="S582" s="104">
        <f>VLOOKUP(H582,'2-Productie normen'!A:L,10,FALSE)</f>
        <v>0</v>
      </c>
      <c r="T582" s="470"/>
      <c r="V582" s="81">
        <f t="shared" si="44"/>
        <v>11228</v>
      </c>
    </row>
    <row r="583" spans="1:22" ht="13.95" customHeight="1">
      <c r="A583" s="86">
        <f t="shared" si="40"/>
        <v>583</v>
      </c>
      <c r="B583" s="99" t="s">
        <v>633</v>
      </c>
      <c r="C583" s="99" t="s">
        <v>634</v>
      </c>
      <c r="D583" s="440">
        <v>2</v>
      </c>
      <c r="E583" s="441" t="s">
        <v>422</v>
      </c>
      <c r="F583" s="449" t="s">
        <v>640</v>
      </c>
      <c r="G583" s="450" t="s">
        <v>450</v>
      </c>
      <c r="H583" s="497" t="s">
        <v>719</v>
      </c>
      <c r="I583" s="107" t="s">
        <v>95</v>
      </c>
      <c r="J583" s="444">
        <v>58.23</v>
      </c>
      <c r="K583" s="353">
        <v>1</v>
      </c>
      <c r="L583" s="353">
        <v>1</v>
      </c>
      <c r="M583" s="101">
        <v>200</v>
      </c>
      <c r="N583" s="101"/>
      <c r="O583" s="102" t="e">
        <f t="shared" si="41"/>
        <v>#DIV/0!</v>
      </c>
      <c r="P583" s="102">
        <f t="shared" si="42"/>
        <v>0</v>
      </c>
      <c r="Q583" s="103">
        <f>IF(M583="nio",0,IF(M583&gt;0,VLOOKUP(H583,'2-Productie normen'!A:L,VLOOKUP(M583,'2-Productie normen'!N:O,2,FALSE),FALSE)))</f>
        <v>0</v>
      </c>
      <c r="R583" s="103">
        <f t="shared" si="43"/>
        <v>0</v>
      </c>
      <c r="S583" s="104">
        <f>VLOOKUP(H583,'2-Productie normen'!A:L,10,FALSE)</f>
        <v>0</v>
      </c>
      <c r="T583" s="470"/>
      <c r="V583" s="81">
        <f t="shared" si="44"/>
        <v>11646</v>
      </c>
    </row>
    <row r="584" spans="1:22" ht="13.95" customHeight="1">
      <c r="A584" s="86">
        <f t="shared" si="40"/>
        <v>584</v>
      </c>
      <c r="B584" s="99" t="s">
        <v>633</v>
      </c>
      <c r="C584" s="99" t="s">
        <v>634</v>
      </c>
      <c r="D584" s="440">
        <v>2</v>
      </c>
      <c r="E584" s="441" t="s">
        <v>422</v>
      </c>
      <c r="F584" s="449" t="s">
        <v>318</v>
      </c>
      <c r="G584" s="443" t="s">
        <v>410</v>
      </c>
      <c r="H584" s="469" t="s">
        <v>730</v>
      </c>
      <c r="I584" s="107" t="s">
        <v>692</v>
      </c>
      <c r="J584" s="444">
        <v>6</v>
      </c>
      <c r="K584" s="353">
        <v>1</v>
      </c>
      <c r="L584" s="353">
        <v>1</v>
      </c>
      <c r="M584" s="101" t="s">
        <v>106</v>
      </c>
      <c r="N584" s="101"/>
      <c r="O584" s="102">
        <f t="shared" si="41"/>
        <v>0</v>
      </c>
      <c r="P584" s="102">
        <f t="shared" si="42"/>
        <v>0</v>
      </c>
      <c r="Q584" s="103">
        <f>IF(M584="nio",0,IF(M584&gt;0,VLOOKUP(H584,'2-Productie normen'!A:L,VLOOKUP(M584,'2-Productie normen'!N:O,2,FALSE),FALSE)))</f>
        <v>0</v>
      </c>
      <c r="R584" s="103">
        <f t="shared" si="43"/>
        <v>0</v>
      </c>
      <c r="S584" s="104">
        <f>VLOOKUP(H584,'2-Productie normen'!A:L,10,FALSE)</f>
        <v>0</v>
      </c>
      <c r="T584" s="470"/>
      <c r="V584" s="81">
        <f t="shared" si="44"/>
        <v>0</v>
      </c>
    </row>
    <row r="585" spans="1:22" ht="13.95" customHeight="1">
      <c r="A585" s="86">
        <f t="shared" si="40"/>
        <v>585</v>
      </c>
      <c r="B585" s="99" t="s">
        <v>633</v>
      </c>
      <c r="C585" s="99" t="s">
        <v>634</v>
      </c>
      <c r="D585" s="440">
        <v>2</v>
      </c>
      <c r="E585" s="441" t="s">
        <v>422</v>
      </c>
      <c r="F585" s="449" t="s">
        <v>319</v>
      </c>
      <c r="G585" s="450" t="s">
        <v>407</v>
      </c>
      <c r="H585" s="497" t="s">
        <v>407</v>
      </c>
      <c r="I585" s="107" t="s">
        <v>97</v>
      </c>
      <c r="J585" s="444">
        <v>140</v>
      </c>
      <c r="K585" s="353">
        <v>1</v>
      </c>
      <c r="L585" s="353">
        <v>1</v>
      </c>
      <c r="M585" s="101">
        <v>200</v>
      </c>
      <c r="N585" s="101"/>
      <c r="O585" s="102" t="e">
        <f t="shared" si="41"/>
        <v>#DIV/0!</v>
      </c>
      <c r="P585" s="102">
        <f t="shared" si="42"/>
        <v>0</v>
      </c>
      <c r="Q585" s="103">
        <f>IF(M585="nio",0,IF(M585&gt;0,VLOOKUP(H585,'2-Productie normen'!A:L,VLOOKUP(M585,'2-Productie normen'!N:O,2,FALSE),FALSE)))</f>
        <v>0</v>
      </c>
      <c r="R585" s="103">
        <f t="shared" si="43"/>
        <v>0</v>
      </c>
      <c r="S585" s="104">
        <f>VLOOKUP(H585,'2-Productie normen'!A:L,10,FALSE)</f>
        <v>0</v>
      </c>
      <c r="T585" s="470"/>
      <c r="V585" s="81">
        <f t="shared" si="44"/>
        <v>28000</v>
      </c>
    </row>
    <row r="586" spans="1:22" ht="13.95" customHeight="1">
      <c r="A586" s="86">
        <f t="shared" ref="A586:A649" si="45">A585+1</f>
        <v>586</v>
      </c>
      <c r="B586" s="99" t="s">
        <v>633</v>
      </c>
      <c r="C586" s="99" t="s">
        <v>634</v>
      </c>
      <c r="D586" s="440">
        <v>2</v>
      </c>
      <c r="E586" s="441" t="s">
        <v>422</v>
      </c>
      <c r="F586" s="449" t="s">
        <v>439</v>
      </c>
      <c r="G586" s="450" t="s">
        <v>409</v>
      </c>
      <c r="H586" s="497" t="s">
        <v>719</v>
      </c>
      <c r="I586" s="107" t="s">
        <v>95</v>
      </c>
      <c r="J586" s="444">
        <v>97</v>
      </c>
      <c r="K586" s="353">
        <v>1</v>
      </c>
      <c r="L586" s="353">
        <v>1</v>
      </c>
      <c r="M586" s="101">
        <v>200</v>
      </c>
      <c r="N586" s="101"/>
      <c r="O586" s="102" t="e">
        <f t="shared" ref="O586:O649" si="46">IF(M586="nio",0,IF(M586&gt;0,M586*J586/Q586,0))*K586</f>
        <v>#DIV/0!</v>
      </c>
      <c r="P586" s="102">
        <f t="shared" ref="P586:P649" si="47">IF(N586&gt;0,N586*J586/R586,0)*L586</f>
        <v>0</v>
      </c>
      <c r="Q586" s="103">
        <f>IF(M586="nio",0,IF(M586&gt;0,VLOOKUP(H586,'2-Productie normen'!A:L,VLOOKUP(M586,'2-Productie normen'!N:O,2,FALSE),FALSE)))</f>
        <v>0</v>
      </c>
      <c r="R586" s="103">
        <f t="shared" ref="R586:R649" si="48">IF(N586&gt;0,Q586*$R$8,0)</f>
        <v>0</v>
      </c>
      <c r="S586" s="104">
        <f>VLOOKUP(H586,'2-Productie normen'!A:L,10,FALSE)</f>
        <v>0</v>
      </c>
      <c r="T586" s="470"/>
      <c r="V586" s="81">
        <f t="shared" ref="V586:V649" si="49">SUM(M586:N586)*J586</f>
        <v>19400</v>
      </c>
    </row>
    <row r="587" spans="1:22" ht="13.95" customHeight="1">
      <c r="A587" s="86">
        <f t="shared" si="45"/>
        <v>587</v>
      </c>
      <c r="B587" s="99" t="s">
        <v>633</v>
      </c>
      <c r="C587" s="99" t="s">
        <v>634</v>
      </c>
      <c r="D587" s="440">
        <v>2</v>
      </c>
      <c r="E587" s="441" t="s">
        <v>422</v>
      </c>
      <c r="F587" s="449" t="s">
        <v>641</v>
      </c>
      <c r="G587" s="450" t="s">
        <v>409</v>
      </c>
      <c r="H587" s="497" t="s">
        <v>719</v>
      </c>
      <c r="I587" s="107" t="s">
        <v>95</v>
      </c>
      <c r="J587" s="444">
        <v>56.39</v>
      </c>
      <c r="K587" s="353">
        <v>1</v>
      </c>
      <c r="L587" s="353">
        <v>1</v>
      </c>
      <c r="M587" s="101">
        <v>200</v>
      </c>
      <c r="N587" s="101"/>
      <c r="O587" s="102" t="e">
        <f t="shared" si="46"/>
        <v>#DIV/0!</v>
      </c>
      <c r="P587" s="102">
        <f t="shared" si="47"/>
        <v>0</v>
      </c>
      <c r="Q587" s="103">
        <f>IF(M587="nio",0,IF(M587&gt;0,VLOOKUP(H587,'2-Productie normen'!A:L,VLOOKUP(M587,'2-Productie normen'!N:O,2,FALSE),FALSE)))</f>
        <v>0</v>
      </c>
      <c r="R587" s="103">
        <f t="shared" si="48"/>
        <v>0</v>
      </c>
      <c r="S587" s="104">
        <f>VLOOKUP(H587,'2-Productie normen'!A:L,10,FALSE)</f>
        <v>0</v>
      </c>
      <c r="T587" s="470"/>
      <c r="V587" s="81">
        <f t="shared" si="49"/>
        <v>11278</v>
      </c>
    </row>
    <row r="588" spans="1:22" ht="13.95" customHeight="1">
      <c r="A588" s="86">
        <f t="shared" si="45"/>
        <v>588</v>
      </c>
      <c r="B588" s="99" t="s">
        <v>633</v>
      </c>
      <c r="C588" s="99" t="s">
        <v>634</v>
      </c>
      <c r="D588" s="440">
        <v>2</v>
      </c>
      <c r="E588" s="441" t="s">
        <v>422</v>
      </c>
      <c r="F588" s="449" t="s">
        <v>642</v>
      </c>
      <c r="G588" s="450" t="s">
        <v>409</v>
      </c>
      <c r="H588" s="497" t="s">
        <v>719</v>
      </c>
      <c r="I588" s="107" t="s">
        <v>95</v>
      </c>
      <c r="J588" s="444">
        <v>38.19</v>
      </c>
      <c r="K588" s="353">
        <v>1</v>
      </c>
      <c r="L588" s="353">
        <v>1</v>
      </c>
      <c r="M588" s="101">
        <v>200</v>
      </c>
      <c r="N588" s="101"/>
      <c r="O588" s="102" t="e">
        <f t="shared" si="46"/>
        <v>#DIV/0!</v>
      </c>
      <c r="P588" s="102">
        <f t="shared" si="47"/>
        <v>0</v>
      </c>
      <c r="Q588" s="103">
        <f>IF(M588="nio",0,IF(M588&gt;0,VLOOKUP(H588,'2-Productie normen'!A:L,VLOOKUP(M588,'2-Productie normen'!N:O,2,FALSE),FALSE)))</f>
        <v>0</v>
      </c>
      <c r="R588" s="103">
        <f t="shared" si="48"/>
        <v>0</v>
      </c>
      <c r="S588" s="104">
        <f>VLOOKUP(H588,'2-Productie normen'!A:L,10,FALSE)</f>
        <v>0</v>
      </c>
      <c r="T588" s="470"/>
      <c r="V588" s="81">
        <f t="shared" si="49"/>
        <v>7638</v>
      </c>
    </row>
    <row r="589" spans="1:22" ht="13.95" customHeight="1">
      <c r="A589" s="86">
        <f t="shared" si="45"/>
        <v>589</v>
      </c>
      <c r="B589" s="99" t="s">
        <v>805</v>
      </c>
      <c r="C589" s="461" t="s">
        <v>770</v>
      </c>
      <c r="D589" s="440">
        <v>2</v>
      </c>
      <c r="E589" s="441" t="s">
        <v>94</v>
      </c>
      <c r="F589" s="442" t="s">
        <v>229</v>
      </c>
      <c r="G589" s="443" t="s">
        <v>407</v>
      </c>
      <c r="H589" s="497" t="s">
        <v>407</v>
      </c>
      <c r="I589" s="107" t="s">
        <v>693</v>
      </c>
      <c r="J589" s="444">
        <v>5.6</v>
      </c>
      <c r="K589" s="353">
        <v>1</v>
      </c>
      <c r="L589" s="353">
        <v>1</v>
      </c>
      <c r="M589" s="101">
        <v>200</v>
      </c>
      <c r="N589" s="101"/>
      <c r="O589" s="102" t="e">
        <f t="shared" si="46"/>
        <v>#DIV/0!</v>
      </c>
      <c r="P589" s="102">
        <f t="shared" si="47"/>
        <v>0</v>
      </c>
      <c r="Q589" s="103">
        <f>IF(M589="nio",0,IF(M589&gt;0,VLOOKUP(H589,'2-Productie normen'!A:L,VLOOKUP(M589,'2-Productie normen'!N:O,2,FALSE),FALSE)))</f>
        <v>0</v>
      </c>
      <c r="R589" s="103">
        <f t="shared" si="48"/>
        <v>0</v>
      </c>
      <c r="S589" s="104">
        <f>VLOOKUP(H589,'2-Productie normen'!A:L,10,FALSE)</f>
        <v>0</v>
      </c>
      <c r="T589" s="470"/>
      <c r="V589" s="81">
        <f t="shared" si="49"/>
        <v>1120</v>
      </c>
    </row>
    <row r="590" spans="1:22" ht="13.95" customHeight="1">
      <c r="A590" s="86">
        <f t="shared" si="45"/>
        <v>590</v>
      </c>
      <c r="B590" s="99" t="s">
        <v>805</v>
      </c>
      <c r="C590" s="461" t="s">
        <v>770</v>
      </c>
      <c r="D590" s="440">
        <v>2</v>
      </c>
      <c r="E590" s="441" t="s">
        <v>94</v>
      </c>
      <c r="F590" s="442" t="s">
        <v>230</v>
      </c>
      <c r="G590" s="443" t="s">
        <v>407</v>
      </c>
      <c r="H590" s="497" t="s">
        <v>407</v>
      </c>
      <c r="I590" s="107" t="s">
        <v>693</v>
      </c>
      <c r="J590" s="444">
        <v>25.5</v>
      </c>
      <c r="K590" s="353">
        <v>1</v>
      </c>
      <c r="L590" s="353">
        <v>1</v>
      </c>
      <c r="M590" s="101">
        <v>200</v>
      </c>
      <c r="N590" s="101"/>
      <c r="O590" s="102" t="e">
        <f t="shared" si="46"/>
        <v>#DIV/0!</v>
      </c>
      <c r="P590" s="102">
        <f t="shared" si="47"/>
        <v>0</v>
      </c>
      <c r="Q590" s="103">
        <f>IF(M590="nio",0,IF(M590&gt;0,VLOOKUP(H590,'2-Productie normen'!A:L,VLOOKUP(M590,'2-Productie normen'!N:O,2,FALSE),FALSE)))</f>
        <v>0</v>
      </c>
      <c r="R590" s="103">
        <f t="shared" si="48"/>
        <v>0</v>
      </c>
      <c r="S590" s="104">
        <f>VLOOKUP(H590,'2-Productie normen'!A:L,10,FALSE)</f>
        <v>0</v>
      </c>
      <c r="T590" s="470"/>
      <c r="V590" s="81">
        <f t="shared" si="49"/>
        <v>5100</v>
      </c>
    </row>
    <row r="591" spans="1:22" ht="13.95" customHeight="1">
      <c r="A591" s="86">
        <f t="shared" si="45"/>
        <v>591</v>
      </c>
      <c r="B591" s="99" t="s">
        <v>805</v>
      </c>
      <c r="C591" s="461" t="s">
        <v>770</v>
      </c>
      <c r="D591" s="440">
        <v>2</v>
      </c>
      <c r="E591" s="441" t="s">
        <v>94</v>
      </c>
      <c r="F591" s="442" t="s">
        <v>231</v>
      </c>
      <c r="G591" s="443" t="s">
        <v>407</v>
      </c>
      <c r="H591" s="497" t="s">
        <v>407</v>
      </c>
      <c r="I591" s="107" t="s">
        <v>693</v>
      </c>
      <c r="J591" s="444">
        <v>5.4</v>
      </c>
      <c r="K591" s="353">
        <v>1</v>
      </c>
      <c r="L591" s="353">
        <v>1</v>
      </c>
      <c r="M591" s="101">
        <v>200</v>
      </c>
      <c r="N591" s="101"/>
      <c r="O591" s="102" t="e">
        <f t="shared" si="46"/>
        <v>#DIV/0!</v>
      </c>
      <c r="P591" s="102">
        <f t="shared" si="47"/>
        <v>0</v>
      </c>
      <c r="Q591" s="103">
        <f>IF(M591="nio",0,IF(M591&gt;0,VLOOKUP(H591,'2-Productie normen'!A:L,VLOOKUP(M591,'2-Productie normen'!N:O,2,FALSE),FALSE)))</f>
        <v>0</v>
      </c>
      <c r="R591" s="103">
        <f t="shared" si="48"/>
        <v>0</v>
      </c>
      <c r="S591" s="104">
        <f>VLOOKUP(H591,'2-Productie normen'!A:L,10,FALSE)</f>
        <v>0</v>
      </c>
      <c r="T591" s="470"/>
      <c r="V591" s="81">
        <f t="shared" si="49"/>
        <v>1080</v>
      </c>
    </row>
    <row r="592" spans="1:22" ht="13.95" customHeight="1">
      <c r="A592" s="86">
        <f t="shared" si="45"/>
        <v>592</v>
      </c>
      <c r="B592" s="99" t="s">
        <v>805</v>
      </c>
      <c r="C592" s="461" t="s">
        <v>770</v>
      </c>
      <c r="D592" s="440">
        <v>2</v>
      </c>
      <c r="E592" s="441" t="s">
        <v>94</v>
      </c>
      <c r="F592" s="442" t="s">
        <v>232</v>
      </c>
      <c r="G592" s="443" t="s">
        <v>407</v>
      </c>
      <c r="H592" s="497" t="s">
        <v>407</v>
      </c>
      <c r="I592" s="107" t="s">
        <v>693</v>
      </c>
      <c r="J592" s="444">
        <v>9.5</v>
      </c>
      <c r="K592" s="353">
        <v>1</v>
      </c>
      <c r="L592" s="353">
        <v>1</v>
      </c>
      <c r="M592" s="101">
        <v>200</v>
      </c>
      <c r="N592" s="101"/>
      <c r="O592" s="102" t="e">
        <f t="shared" si="46"/>
        <v>#DIV/0!</v>
      </c>
      <c r="P592" s="102">
        <f t="shared" si="47"/>
        <v>0</v>
      </c>
      <c r="Q592" s="103">
        <f>IF(M592="nio",0,IF(M592&gt;0,VLOOKUP(H592,'2-Productie normen'!A:L,VLOOKUP(M592,'2-Productie normen'!N:O,2,FALSE),FALSE)))</f>
        <v>0</v>
      </c>
      <c r="R592" s="103">
        <f t="shared" si="48"/>
        <v>0</v>
      </c>
      <c r="S592" s="104">
        <f>VLOOKUP(H592,'2-Productie normen'!A:L,10,FALSE)</f>
        <v>0</v>
      </c>
      <c r="T592" s="470"/>
      <c r="V592" s="81">
        <f t="shared" si="49"/>
        <v>1900</v>
      </c>
    </row>
    <row r="593" spans="1:22" ht="13.95" customHeight="1">
      <c r="A593" s="86">
        <f t="shared" si="45"/>
        <v>593</v>
      </c>
      <c r="B593" s="99" t="s">
        <v>805</v>
      </c>
      <c r="C593" s="461" t="s">
        <v>770</v>
      </c>
      <c r="D593" s="440">
        <v>2</v>
      </c>
      <c r="E593" s="441" t="s">
        <v>94</v>
      </c>
      <c r="F593" s="442" t="s">
        <v>233</v>
      </c>
      <c r="G593" s="443" t="s">
        <v>643</v>
      </c>
      <c r="H593" s="497" t="s">
        <v>179</v>
      </c>
      <c r="I593" s="107" t="s">
        <v>693</v>
      </c>
      <c r="J593" s="444">
        <v>17.100000000000001</v>
      </c>
      <c r="K593" s="353">
        <v>1</v>
      </c>
      <c r="L593" s="353">
        <v>1</v>
      </c>
      <c r="M593" s="101">
        <v>40</v>
      </c>
      <c r="N593" s="101"/>
      <c r="O593" s="102" t="e">
        <f t="shared" si="46"/>
        <v>#DIV/0!</v>
      </c>
      <c r="P593" s="102">
        <f t="shared" si="47"/>
        <v>0</v>
      </c>
      <c r="Q593" s="103">
        <f>IF(M593="nio",0,IF(M593&gt;0,VLOOKUP(H593,'2-Productie normen'!A:L,VLOOKUP(M593,'2-Productie normen'!N:O,2,FALSE),FALSE)))</f>
        <v>0</v>
      </c>
      <c r="R593" s="103">
        <f t="shared" si="48"/>
        <v>0</v>
      </c>
      <c r="S593" s="104">
        <f>VLOOKUP(H593,'2-Productie normen'!A:L,10,FALSE)</f>
        <v>0</v>
      </c>
      <c r="T593" s="470"/>
      <c r="V593" s="81">
        <f t="shared" si="49"/>
        <v>684</v>
      </c>
    </row>
    <row r="594" spans="1:22" ht="13.95" customHeight="1">
      <c r="A594" s="86">
        <f t="shared" si="45"/>
        <v>594</v>
      </c>
      <c r="B594" s="99" t="s">
        <v>805</v>
      </c>
      <c r="C594" s="461" t="s">
        <v>770</v>
      </c>
      <c r="D594" s="440">
        <v>2</v>
      </c>
      <c r="E594" s="441" t="s">
        <v>94</v>
      </c>
      <c r="F594" s="442" t="s">
        <v>234</v>
      </c>
      <c r="G594" s="443" t="s">
        <v>644</v>
      </c>
      <c r="H594" s="528" t="s">
        <v>719</v>
      </c>
      <c r="I594" s="107" t="s">
        <v>693</v>
      </c>
      <c r="J594" s="444">
        <v>32.299999999999997</v>
      </c>
      <c r="K594" s="353">
        <v>1</v>
      </c>
      <c r="L594" s="353">
        <v>1</v>
      </c>
      <c r="M594" s="101">
        <v>80</v>
      </c>
      <c r="N594" s="101"/>
      <c r="O594" s="102" t="e">
        <f t="shared" si="46"/>
        <v>#DIV/0!</v>
      </c>
      <c r="P594" s="102">
        <f t="shared" si="47"/>
        <v>0</v>
      </c>
      <c r="Q594" s="103">
        <f>IF(M594="nio",0,IF(M594&gt;0,VLOOKUP(H594,'2-Productie normen'!A:L,VLOOKUP(M594,'2-Productie normen'!N:O,2,FALSE),FALSE)))</f>
        <v>0</v>
      </c>
      <c r="R594" s="103">
        <f t="shared" si="48"/>
        <v>0</v>
      </c>
      <c r="S594" s="104">
        <f>VLOOKUP(H594,'2-Productie normen'!A:L,10,FALSE)</f>
        <v>0</v>
      </c>
      <c r="T594" s="470"/>
      <c r="V594" s="81">
        <f t="shared" si="49"/>
        <v>2584</v>
      </c>
    </row>
    <row r="595" spans="1:22" ht="13.95" customHeight="1">
      <c r="A595" s="86">
        <f t="shared" si="45"/>
        <v>595</v>
      </c>
      <c r="B595" s="99" t="s">
        <v>805</v>
      </c>
      <c r="C595" s="461" t="s">
        <v>770</v>
      </c>
      <c r="D595" s="440">
        <v>2</v>
      </c>
      <c r="E595" s="441" t="s">
        <v>94</v>
      </c>
      <c r="F595" s="442" t="s">
        <v>235</v>
      </c>
      <c r="G595" s="443" t="s">
        <v>645</v>
      </c>
      <c r="H595" s="528" t="s">
        <v>720</v>
      </c>
      <c r="I595" s="107" t="s">
        <v>693</v>
      </c>
      <c r="J595" s="444">
        <v>63.1</v>
      </c>
      <c r="K595" s="353">
        <v>1</v>
      </c>
      <c r="L595" s="353">
        <v>1</v>
      </c>
      <c r="M595" s="101">
        <v>80</v>
      </c>
      <c r="N595" s="101"/>
      <c r="O595" s="102" t="e">
        <f t="shared" si="46"/>
        <v>#DIV/0!</v>
      </c>
      <c r="P595" s="102">
        <f t="shared" si="47"/>
        <v>0</v>
      </c>
      <c r="Q595" s="103">
        <f>IF(M595="nio",0,IF(M595&gt;0,VLOOKUP(H595,'2-Productie normen'!A:L,VLOOKUP(M595,'2-Productie normen'!N:O,2,FALSE),FALSE)))</f>
        <v>0</v>
      </c>
      <c r="R595" s="103">
        <f t="shared" si="48"/>
        <v>0</v>
      </c>
      <c r="S595" s="104">
        <f>VLOOKUP(H595,'2-Productie normen'!A:L,10,FALSE)</f>
        <v>0</v>
      </c>
      <c r="T595" s="470"/>
      <c r="V595" s="81">
        <f t="shared" si="49"/>
        <v>5048</v>
      </c>
    </row>
    <row r="596" spans="1:22" ht="13.95" customHeight="1">
      <c r="A596" s="86">
        <f t="shared" si="45"/>
        <v>596</v>
      </c>
      <c r="B596" s="99" t="s">
        <v>805</v>
      </c>
      <c r="C596" s="461" t="s">
        <v>770</v>
      </c>
      <c r="D596" s="440">
        <v>2</v>
      </c>
      <c r="E596" s="441" t="s">
        <v>94</v>
      </c>
      <c r="F596" s="442" t="s">
        <v>236</v>
      </c>
      <c r="G596" s="443" t="s">
        <v>646</v>
      </c>
      <c r="H596" s="528" t="s">
        <v>720</v>
      </c>
      <c r="I596" s="107" t="s">
        <v>693</v>
      </c>
      <c r="J596" s="444">
        <v>80.3</v>
      </c>
      <c r="K596" s="353">
        <v>1</v>
      </c>
      <c r="L596" s="353">
        <v>1</v>
      </c>
      <c r="M596" s="101">
        <v>120</v>
      </c>
      <c r="N596" s="101"/>
      <c r="O596" s="102" t="e">
        <f t="shared" si="46"/>
        <v>#DIV/0!</v>
      </c>
      <c r="P596" s="102">
        <f t="shared" si="47"/>
        <v>0</v>
      </c>
      <c r="Q596" s="103">
        <f>IF(M596="nio",0,IF(M596&gt;0,VLOOKUP(H596,'2-Productie normen'!A:L,VLOOKUP(M596,'2-Productie normen'!N:O,2,FALSE),FALSE)))</f>
        <v>0</v>
      </c>
      <c r="R596" s="103">
        <f t="shared" si="48"/>
        <v>0</v>
      </c>
      <c r="S596" s="104">
        <f>VLOOKUP(H596,'2-Productie normen'!A:L,10,FALSE)</f>
        <v>0</v>
      </c>
      <c r="T596" s="470"/>
      <c r="V596" s="81">
        <f t="shared" si="49"/>
        <v>9636</v>
      </c>
    </row>
    <row r="597" spans="1:22" ht="13.95" customHeight="1">
      <c r="A597" s="86">
        <f t="shared" si="45"/>
        <v>597</v>
      </c>
      <c r="B597" s="99" t="s">
        <v>805</v>
      </c>
      <c r="C597" s="461" t="s">
        <v>770</v>
      </c>
      <c r="D597" s="440">
        <v>2</v>
      </c>
      <c r="E597" s="441" t="s">
        <v>94</v>
      </c>
      <c r="F597" s="442" t="s">
        <v>237</v>
      </c>
      <c r="G597" s="443" t="s">
        <v>646</v>
      </c>
      <c r="H597" s="528" t="s">
        <v>720</v>
      </c>
      <c r="I597" s="107" t="s">
        <v>693</v>
      </c>
      <c r="J597" s="444">
        <v>103.7</v>
      </c>
      <c r="K597" s="353">
        <v>1</v>
      </c>
      <c r="L597" s="353">
        <v>1</v>
      </c>
      <c r="M597" s="101">
        <v>120</v>
      </c>
      <c r="N597" s="101"/>
      <c r="O597" s="102" t="e">
        <f t="shared" si="46"/>
        <v>#DIV/0!</v>
      </c>
      <c r="P597" s="102">
        <f t="shared" si="47"/>
        <v>0</v>
      </c>
      <c r="Q597" s="103">
        <f>IF(M597="nio",0,IF(M597&gt;0,VLOOKUP(H597,'2-Productie normen'!A:L,VLOOKUP(M597,'2-Productie normen'!N:O,2,FALSE),FALSE)))</f>
        <v>0</v>
      </c>
      <c r="R597" s="103">
        <f t="shared" si="48"/>
        <v>0</v>
      </c>
      <c r="S597" s="104">
        <f>VLOOKUP(H597,'2-Productie normen'!A:L,10,FALSE)</f>
        <v>0</v>
      </c>
      <c r="T597" s="470"/>
      <c r="V597" s="81">
        <f t="shared" si="49"/>
        <v>12444</v>
      </c>
    </row>
    <row r="598" spans="1:22" ht="13.95" customHeight="1">
      <c r="A598" s="86">
        <f t="shared" si="45"/>
        <v>598</v>
      </c>
      <c r="B598" s="99" t="s">
        <v>805</v>
      </c>
      <c r="C598" s="461" t="s">
        <v>770</v>
      </c>
      <c r="D598" s="440">
        <v>2</v>
      </c>
      <c r="E598" s="441" t="s">
        <v>94</v>
      </c>
      <c r="F598" s="442" t="s">
        <v>238</v>
      </c>
      <c r="G598" s="443" t="s">
        <v>647</v>
      </c>
      <c r="H598" s="528" t="s">
        <v>720</v>
      </c>
      <c r="I598" s="107" t="s">
        <v>693</v>
      </c>
      <c r="J598" s="444">
        <v>92.1</v>
      </c>
      <c r="K598" s="353">
        <v>1</v>
      </c>
      <c r="L598" s="353">
        <v>1</v>
      </c>
      <c r="M598" s="101">
        <v>80</v>
      </c>
      <c r="N598" s="101"/>
      <c r="O598" s="102" t="e">
        <f t="shared" si="46"/>
        <v>#DIV/0!</v>
      </c>
      <c r="P598" s="102">
        <f t="shared" si="47"/>
        <v>0</v>
      </c>
      <c r="Q598" s="103">
        <f>IF(M598="nio",0,IF(M598&gt;0,VLOOKUP(H598,'2-Productie normen'!A:L,VLOOKUP(M598,'2-Productie normen'!N:O,2,FALSE),FALSE)))</f>
        <v>0</v>
      </c>
      <c r="R598" s="103">
        <f t="shared" si="48"/>
        <v>0</v>
      </c>
      <c r="S598" s="104">
        <f>VLOOKUP(H598,'2-Productie normen'!A:L,10,FALSE)</f>
        <v>0</v>
      </c>
      <c r="T598" s="470"/>
      <c r="V598" s="81">
        <f t="shared" si="49"/>
        <v>7368</v>
      </c>
    </row>
    <row r="599" spans="1:22" ht="13.95" customHeight="1">
      <c r="A599" s="86">
        <f t="shared" si="45"/>
        <v>599</v>
      </c>
      <c r="B599" s="99" t="s">
        <v>805</v>
      </c>
      <c r="C599" s="461" t="s">
        <v>770</v>
      </c>
      <c r="D599" s="440">
        <v>2</v>
      </c>
      <c r="E599" s="441" t="s">
        <v>94</v>
      </c>
      <c r="F599" s="442" t="s">
        <v>239</v>
      </c>
      <c r="G599" s="443" t="s">
        <v>644</v>
      </c>
      <c r="H599" s="528" t="s">
        <v>719</v>
      </c>
      <c r="I599" s="107" t="s">
        <v>693</v>
      </c>
      <c r="J599" s="444">
        <v>38.700000000000003</v>
      </c>
      <c r="K599" s="353">
        <v>1</v>
      </c>
      <c r="L599" s="353">
        <v>1</v>
      </c>
      <c r="M599" s="101">
        <v>80</v>
      </c>
      <c r="N599" s="101"/>
      <c r="O599" s="102" t="e">
        <f t="shared" si="46"/>
        <v>#DIV/0!</v>
      </c>
      <c r="P599" s="102">
        <f t="shared" si="47"/>
        <v>0</v>
      </c>
      <c r="Q599" s="103">
        <f>IF(M599="nio",0,IF(M599&gt;0,VLOOKUP(H599,'2-Productie normen'!A:L,VLOOKUP(M599,'2-Productie normen'!N:O,2,FALSE),FALSE)))</f>
        <v>0</v>
      </c>
      <c r="R599" s="103">
        <f t="shared" si="48"/>
        <v>0</v>
      </c>
      <c r="S599" s="104">
        <f>VLOOKUP(H599,'2-Productie normen'!A:L,10,FALSE)</f>
        <v>0</v>
      </c>
      <c r="T599" s="470"/>
      <c r="V599" s="81">
        <f t="shared" si="49"/>
        <v>3096</v>
      </c>
    </row>
    <row r="600" spans="1:22" ht="13.95" customHeight="1">
      <c r="A600" s="86">
        <f t="shared" si="45"/>
        <v>600</v>
      </c>
      <c r="B600" s="99" t="s">
        <v>805</v>
      </c>
      <c r="C600" s="461" t="s">
        <v>770</v>
      </c>
      <c r="D600" s="440">
        <v>2</v>
      </c>
      <c r="E600" s="441" t="s">
        <v>94</v>
      </c>
      <c r="F600" s="442" t="s">
        <v>240</v>
      </c>
      <c r="G600" s="443" t="s">
        <v>407</v>
      </c>
      <c r="H600" s="448" t="s">
        <v>407</v>
      </c>
      <c r="I600" s="107" t="s">
        <v>693</v>
      </c>
      <c r="J600" s="444">
        <v>7.2</v>
      </c>
      <c r="K600" s="353">
        <v>1</v>
      </c>
      <c r="L600" s="353">
        <v>1</v>
      </c>
      <c r="M600" s="101">
        <v>200</v>
      </c>
      <c r="N600" s="101"/>
      <c r="O600" s="102" t="e">
        <f t="shared" si="46"/>
        <v>#DIV/0!</v>
      </c>
      <c r="P600" s="102">
        <f t="shared" si="47"/>
        <v>0</v>
      </c>
      <c r="Q600" s="103">
        <f>IF(M600="nio",0,IF(M600&gt;0,VLOOKUP(H600,'2-Productie normen'!A:L,VLOOKUP(M600,'2-Productie normen'!N:O,2,FALSE),FALSE)))</f>
        <v>0</v>
      </c>
      <c r="R600" s="103">
        <f t="shared" si="48"/>
        <v>0</v>
      </c>
      <c r="S600" s="104">
        <f>VLOOKUP(H600,'2-Productie normen'!A:L,10,FALSE)</f>
        <v>0</v>
      </c>
      <c r="T600" s="470"/>
      <c r="V600" s="81">
        <f t="shared" si="49"/>
        <v>1440</v>
      </c>
    </row>
    <row r="601" spans="1:22" ht="13.95" customHeight="1">
      <c r="A601" s="86">
        <f t="shared" si="45"/>
        <v>601</v>
      </c>
      <c r="B601" s="99" t="s">
        <v>805</v>
      </c>
      <c r="C601" s="461" t="s">
        <v>770</v>
      </c>
      <c r="D601" s="440">
        <v>2</v>
      </c>
      <c r="E601" s="441" t="s">
        <v>94</v>
      </c>
      <c r="F601" s="442" t="s">
        <v>242</v>
      </c>
      <c r="G601" s="443" t="s">
        <v>410</v>
      </c>
      <c r="H601" s="597" t="s">
        <v>730</v>
      </c>
      <c r="I601" s="107" t="s">
        <v>693</v>
      </c>
      <c r="J601" s="444">
        <v>9.6999999999999993</v>
      </c>
      <c r="K601" s="353">
        <v>1</v>
      </c>
      <c r="L601" s="353">
        <v>1</v>
      </c>
      <c r="M601" s="101" t="s">
        <v>106</v>
      </c>
      <c r="N601" s="101"/>
      <c r="O601" s="102">
        <f t="shared" si="46"/>
        <v>0</v>
      </c>
      <c r="P601" s="102">
        <f t="shared" si="47"/>
        <v>0</v>
      </c>
      <c r="Q601" s="103">
        <f>IF(M601="nio",0,IF(M601&gt;0,VLOOKUP(H601,'2-Productie normen'!A:L,VLOOKUP(M601,'2-Productie normen'!N:O,2,FALSE),FALSE)))</f>
        <v>0</v>
      </c>
      <c r="R601" s="103">
        <f t="shared" si="48"/>
        <v>0</v>
      </c>
      <c r="S601" s="104">
        <f>VLOOKUP(H601,'2-Productie normen'!A:L,10,FALSE)</f>
        <v>0</v>
      </c>
      <c r="T601" s="470"/>
      <c r="V601" s="81">
        <f t="shared" si="49"/>
        <v>0</v>
      </c>
    </row>
    <row r="602" spans="1:22" ht="13.95" customHeight="1">
      <c r="A602" s="86">
        <f t="shared" si="45"/>
        <v>602</v>
      </c>
      <c r="B602" s="99" t="s">
        <v>805</v>
      </c>
      <c r="C602" s="461" t="s">
        <v>770</v>
      </c>
      <c r="D602" s="440">
        <v>2</v>
      </c>
      <c r="E602" s="441" t="s">
        <v>94</v>
      </c>
      <c r="F602" s="442" t="s">
        <v>243</v>
      </c>
      <c r="G602" s="443" t="s">
        <v>407</v>
      </c>
      <c r="H602" s="448" t="s">
        <v>407</v>
      </c>
      <c r="I602" s="107" t="s">
        <v>693</v>
      </c>
      <c r="J602" s="444">
        <v>7.8</v>
      </c>
      <c r="K602" s="353">
        <v>1</v>
      </c>
      <c r="L602" s="353">
        <v>1</v>
      </c>
      <c r="M602" s="101">
        <v>200</v>
      </c>
      <c r="N602" s="101"/>
      <c r="O602" s="102" t="e">
        <f t="shared" si="46"/>
        <v>#DIV/0!</v>
      </c>
      <c r="P602" s="102">
        <f t="shared" si="47"/>
        <v>0</v>
      </c>
      <c r="Q602" s="103">
        <f>IF(M602="nio",0,IF(M602&gt;0,VLOOKUP(H602,'2-Productie normen'!A:L,VLOOKUP(M602,'2-Productie normen'!N:O,2,FALSE),FALSE)))</f>
        <v>0</v>
      </c>
      <c r="R602" s="103">
        <f t="shared" si="48"/>
        <v>0</v>
      </c>
      <c r="S602" s="104">
        <f>VLOOKUP(H602,'2-Productie normen'!A:L,10,FALSE)</f>
        <v>0</v>
      </c>
      <c r="T602" s="470"/>
      <c r="V602" s="81">
        <f t="shared" si="49"/>
        <v>1560</v>
      </c>
    </row>
    <row r="603" spans="1:22" ht="13.95" customHeight="1">
      <c r="A603" s="86">
        <f t="shared" si="45"/>
        <v>603</v>
      </c>
      <c r="B603" s="99" t="s">
        <v>805</v>
      </c>
      <c r="C603" s="461" t="s">
        <v>770</v>
      </c>
      <c r="D603" s="440">
        <v>2</v>
      </c>
      <c r="E603" s="441" t="s">
        <v>94</v>
      </c>
      <c r="F603" s="442" t="s">
        <v>244</v>
      </c>
      <c r="G603" s="443" t="s">
        <v>407</v>
      </c>
      <c r="H603" s="448" t="s">
        <v>407</v>
      </c>
      <c r="I603" s="107" t="s">
        <v>693</v>
      </c>
      <c r="J603" s="444">
        <v>4.5999999999999996</v>
      </c>
      <c r="K603" s="353">
        <v>1</v>
      </c>
      <c r="L603" s="353">
        <v>1</v>
      </c>
      <c r="M603" s="101">
        <v>200</v>
      </c>
      <c r="N603" s="101"/>
      <c r="O603" s="102" t="e">
        <f t="shared" si="46"/>
        <v>#DIV/0!</v>
      </c>
      <c r="P603" s="102">
        <f t="shared" si="47"/>
        <v>0</v>
      </c>
      <c r="Q603" s="103">
        <f>IF(M603="nio",0,IF(M603&gt;0,VLOOKUP(H603,'2-Productie normen'!A:L,VLOOKUP(M603,'2-Productie normen'!N:O,2,FALSE),FALSE)))</f>
        <v>0</v>
      </c>
      <c r="R603" s="103">
        <f t="shared" si="48"/>
        <v>0</v>
      </c>
      <c r="S603" s="104">
        <f>VLOOKUP(H603,'2-Productie normen'!A:L,10,FALSE)</f>
        <v>0</v>
      </c>
      <c r="T603" s="470"/>
      <c r="V603" s="81">
        <f t="shared" si="49"/>
        <v>919.99999999999989</v>
      </c>
    </row>
    <row r="604" spans="1:22" ht="13.95" customHeight="1">
      <c r="A604" s="86">
        <f t="shared" si="45"/>
        <v>604</v>
      </c>
      <c r="B604" s="99" t="s">
        <v>805</v>
      </c>
      <c r="C604" s="461" t="s">
        <v>770</v>
      </c>
      <c r="D604" s="440">
        <v>2</v>
      </c>
      <c r="E604" s="441" t="s">
        <v>94</v>
      </c>
      <c r="F604" s="442" t="s">
        <v>245</v>
      </c>
      <c r="G604" s="443" t="s">
        <v>700</v>
      </c>
      <c r="H604" s="598" t="s">
        <v>407</v>
      </c>
      <c r="I604" s="107" t="s">
        <v>693</v>
      </c>
      <c r="J604" s="444">
        <v>216</v>
      </c>
      <c r="K604" s="353">
        <v>1</v>
      </c>
      <c r="L604" s="353">
        <v>1</v>
      </c>
      <c r="M604" s="101">
        <v>200</v>
      </c>
      <c r="N604" s="101"/>
      <c r="O604" s="102" t="e">
        <f t="shared" si="46"/>
        <v>#DIV/0!</v>
      </c>
      <c r="P604" s="102">
        <f t="shared" si="47"/>
        <v>0</v>
      </c>
      <c r="Q604" s="103">
        <f>IF(M604="nio",0,IF(M604&gt;0,VLOOKUP(H604,'2-Productie normen'!A:L,VLOOKUP(M604,'2-Productie normen'!N:O,2,FALSE),FALSE)))</f>
        <v>0</v>
      </c>
      <c r="R604" s="103">
        <f t="shared" si="48"/>
        <v>0</v>
      </c>
      <c r="S604" s="104">
        <f>VLOOKUP(H604,'2-Productie normen'!A:L,10,FALSE)</f>
        <v>0</v>
      </c>
      <c r="T604" s="470"/>
      <c r="V604" s="81">
        <f t="shared" si="49"/>
        <v>43200</v>
      </c>
    </row>
    <row r="605" spans="1:22" ht="13.95" customHeight="1">
      <c r="A605" s="86">
        <f t="shared" si="45"/>
        <v>605</v>
      </c>
      <c r="B605" s="99" t="s">
        <v>805</v>
      </c>
      <c r="C605" s="461" t="s">
        <v>770</v>
      </c>
      <c r="D605" s="440">
        <v>2</v>
      </c>
      <c r="E605" s="441" t="s">
        <v>94</v>
      </c>
      <c r="F605" s="442" t="s">
        <v>246</v>
      </c>
      <c r="G605" s="443" t="s">
        <v>648</v>
      </c>
      <c r="H605" s="597" t="s">
        <v>730</v>
      </c>
      <c r="I605" s="107" t="s">
        <v>693</v>
      </c>
      <c r="J605" s="444">
        <v>4.2</v>
      </c>
      <c r="K605" s="353">
        <v>1</v>
      </c>
      <c r="L605" s="353">
        <v>1</v>
      </c>
      <c r="M605" s="101" t="s">
        <v>106</v>
      </c>
      <c r="N605" s="101"/>
      <c r="O605" s="102">
        <f t="shared" si="46"/>
        <v>0</v>
      </c>
      <c r="P605" s="102">
        <f t="shared" si="47"/>
        <v>0</v>
      </c>
      <c r="Q605" s="103">
        <f>IF(M605="nio",0,IF(M605&gt;0,VLOOKUP(H605,'2-Productie normen'!A:L,VLOOKUP(M605,'2-Productie normen'!N:O,2,FALSE),FALSE)))</f>
        <v>0</v>
      </c>
      <c r="R605" s="103">
        <f t="shared" si="48"/>
        <v>0</v>
      </c>
      <c r="S605" s="104">
        <f>VLOOKUP(H605,'2-Productie normen'!A:L,10,FALSE)</f>
        <v>0</v>
      </c>
      <c r="T605" s="470"/>
      <c r="V605" s="81">
        <f t="shared" si="49"/>
        <v>0</v>
      </c>
    </row>
    <row r="606" spans="1:22" ht="13.95" customHeight="1">
      <c r="A606" s="86">
        <f t="shared" si="45"/>
        <v>606</v>
      </c>
      <c r="B606" s="99" t="s">
        <v>805</v>
      </c>
      <c r="C606" s="461" t="s">
        <v>770</v>
      </c>
      <c r="D606" s="440">
        <v>2</v>
      </c>
      <c r="E606" s="441" t="s">
        <v>94</v>
      </c>
      <c r="F606" s="442" t="s">
        <v>247</v>
      </c>
      <c r="G606" s="443" t="s">
        <v>649</v>
      </c>
      <c r="H606" s="528" t="s">
        <v>179</v>
      </c>
      <c r="I606" s="107" t="s">
        <v>693</v>
      </c>
      <c r="J606" s="444">
        <v>5.0999999999999996</v>
      </c>
      <c r="K606" s="353">
        <v>1</v>
      </c>
      <c r="L606" s="353">
        <v>1</v>
      </c>
      <c r="M606" s="101">
        <v>40</v>
      </c>
      <c r="N606" s="101"/>
      <c r="O606" s="102" t="e">
        <f t="shared" si="46"/>
        <v>#DIV/0!</v>
      </c>
      <c r="P606" s="102">
        <f t="shared" si="47"/>
        <v>0</v>
      </c>
      <c r="Q606" s="103">
        <f>IF(M606="nio",0,IF(M606&gt;0,VLOOKUP(H606,'2-Productie normen'!A:L,VLOOKUP(M606,'2-Productie normen'!N:O,2,FALSE),FALSE)))</f>
        <v>0</v>
      </c>
      <c r="R606" s="103">
        <f t="shared" si="48"/>
        <v>0</v>
      </c>
      <c r="S606" s="104">
        <f>VLOOKUP(H606,'2-Productie normen'!A:L,10,FALSE)</f>
        <v>0</v>
      </c>
      <c r="T606" s="470"/>
      <c r="V606" s="81">
        <f t="shared" si="49"/>
        <v>204</v>
      </c>
    </row>
    <row r="607" spans="1:22" ht="13.95" customHeight="1">
      <c r="A607" s="86">
        <f t="shared" si="45"/>
        <v>607</v>
      </c>
      <c r="B607" s="99" t="s">
        <v>805</v>
      </c>
      <c r="C607" s="461" t="s">
        <v>770</v>
      </c>
      <c r="D607" s="440">
        <v>2</v>
      </c>
      <c r="E607" s="441" t="s">
        <v>94</v>
      </c>
      <c r="F607" s="442" t="s">
        <v>248</v>
      </c>
      <c r="G607" s="443" t="s">
        <v>648</v>
      </c>
      <c r="H607" s="597" t="s">
        <v>730</v>
      </c>
      <c r="I607" s="107" t="s">
        <v>693</v>
      </c>
      <c r="J607" s="444">
        <v>4.9000000000000004</v>
      </c>
      <c r="K607" s="353">
        <v>1</v>
      </c>
      <c r="L607" s="353">
        <v>1</v>
      </c>
      <c r="M607" s="101" t="s">
        <v>106</v>
      </c>
      <c r="N607" s="101"/>
      <c r="O607" s="102">
        <f t="shared" si="46"/>
        <v>0</v>
      </c>
      <c r="P607" s="102">
        <f t="shared" si="47"/>
        <v>0</v>
      </c>
      <c r="Q607" s="103">
        <f>IF(M607="nio",0,IF(M607&gt;0,VLOOKUP(H607,'2-Productie normen'!A:L,VLOOKUP(M607,'2-Productie normen'!N:O,2,FALSE),FALSE)))</f>
        <v>0</v>
      </c>
      <c r="R607" s="103">
        <f t="shared" si="48"/>
        <v>0</v>
      </c>
      <c r="S607" s="104">
        <f>VLOOKUP(H607,'2-Productie normen'!A:L,10,FALSE)</f>
        <v>0</v>
      </c>
      <c r="T607" s="470"/>
      <c r="V607" s="81">
        <f t="shared" si="49"/>
        <v>0</v>
      </c>
    </row>
    <row r="608" spans="1:22" ht="13.95" customHeight="1">
      <c r="A608" s="86">
        <f t="shared" si="45"/>
        <v>608</v>
      </c>
      <c r="B608" s="99" t="s">
        <v>805</v>
      </c>
      <c r="C608" s="461" t="s">
        <v>770</v>
      </c>
      <c r="D608" s="440">
        <v>2</v>
      </c>
      <c r="E608" s="441" t="s">
        <v>94</v>
      </c>
      <c r="F608" s="442" t="s">
        <v>249</v>
      </c>
      <c r="G608" s="443" t="s">
        <v>648</v>
      </c>
      <c r="H608" s="597" t="s">
        <v>730</v>
      </c>
      <c r="I608" s="107" t="s">
        <v>693</v>
      </c>
      <c r="J608" s="444">
        <v>5.2</v>
      </c>
      <c r="K608" s="353">
        <v>1</v>
      </c>
      <c r="L608" s="353">
        <v>1</v>
      </c>
      <c r="M608" s="101" t="s">
        <v>106</v>
      </c>
      <c r="N608" s="101"/>
      <c r="O608" s="102">
        <f t="shared" si="46"/>
        <v>0</v>
      </c>
      <c r="P608" s="102">
        <f t="shared" si="47"/>
        <v>0</v>
      </c>
      <c r="Q608" s="103">
        <f>IF(M608="nio",0,IF(M608&gt;0,VLOOKUP(H608,'2-Productie normen'!A:L,VLOOKUP(M608,'2-Productie normen'!N:O,2,FALSE),FALSE)))</f>
        <v>0</v>
      </c>
      <c r="R608" s="103">
        <f t="shared" si="48"/>
        <v>0</v>
      </c>
      <c r="S608" s="104">
        <f>VLOOKUP(H608,'2-Productie normen'!A:L,10,FALSE)</f>
        <v>0</v>
      </c>
      <c r="T608" s="470"/>
      <c r="V608" s="81">
        <f t="shared" si="49"/>
        <v>0</v>
      </c>
    </row>
    <row r="609" spans="1:22" ht="13.95" customHeight="1">
      <c r="A609" s="86">
        <f t="shared" si="45"/>
        <v>609</v>
      </c>
      <c r="B609" s="99" t="s">
        <v>805</v>
      </c>
      <c r="C609" s="461" t="s">
        <v>770</v>
      </c>
      <c r="D609" s="440">
        <v>2</v>
      </c>
      <c r="E609" s="441" t="s">
        <v>94</v>
      </c>
      <c r="F609" s="442" t="s">
        <v>250</v>
      </c>
      <c r="G609" s="443" t="s">
        <v>407</v>
      </c>
      <c r="H609" s="448" t="s">
        <v>407</v>
      </c>
      <c r="I609" s="107" t="s">
        <v>693</v>
      </c>
      <c r="J609" s="444">
        <v>6.2</v>
      </c>
      <c r="K609" s="353">
        <v>1</v>
      </c>
      <c r="L609" s="353">
        <v>1</v>
      </c>
      <c r="M609" s="101">
        <v>200</v>
      </c>
      <c r="N609" s="101"/>
      <c r="O609" s="102" t="e">
        <f t="shared" si="46"/>
        <v>#DIV/0!</v>
      </c>
      <c r="P609" s="102">
        <f t="shared" si="47"/>
        <v>0</v>
      </c>
      <c r="Q609" s="103">
        <f>IF(M609="nio",0,IF(M609&gt;0,VLOOKUP(H609,'2-Productie normen'!A:L,VLOOKUP(M609,'2-Productie normen'!N:O,2,FALSE),FALSE)))</f>
        <v>0</v>
      </c>
      <c r="R609" s="103">
        <f t="shared" si="48"/>
        <v>0</v>
      </c>
      <c r="S609" s="104">
        <f>VLOOKUP(H609,'2-Productie normen'!A:L,10,FALSE)</f>
        <v>0</v>
      </c>
      <c r="T609" s="470"/>
      <c r="V609" s="81">
        <f t="shared" si="49"/>
        <v>1240</v>
      </c>
    </row>
    <row r="610" spans="1:22" ht="13.95" customHeight="1">
      <c r="A610" s="86">
        <f t="shared" si="45"/>
        <v>610</v>
      </c>
      <c r="B610" s="99" t="s">
        <v>805</v>
      </c>
      <c r="C610" s="461" t="s">
        <v>770</v>
      </c>
      <c r="D610" s="440">
        <v>2</v>
      </c>
      <c r="E610" s="441" t="s">
        <v>94</v>
      </c>
      <c r="F610" s="442" t="s">
        <v>251</v>
      </c>
      <c r="G610" s="443" t="s">
        <v>413</v>
      </c>
      <c r="H610" s="361" t="s">
        <v>16</v>
      </c>
      <c r="I610" s="107" t="s">
        <v>693</v>
      </c>
      <c r="J610" s="444">
        <v>6</v>
      </c>
      <c r="K610" s="353">
        <v>1</v>
      </c>
      <c r="L610" s="353">
        <v>1</v>
      </c>
      <c r="M610" s="101">
        <v>200</v>
      </c>
      <c r="N610" s="101"/>
      <c r="O610" s="102" t="e">
        <f t="shared" si="46"/>
        <v>#DIV/0!</v>
      </c>
      <c r="P610" s="102">
        <f t="shared" si="47"/>
        <v>0</v>
      </c>
      <c r="Q610" s="103">
        <f>IF(M610="nio",0,IF(M610&gt;0,VLOOKUP(H610,'2-Productie normen'!A:L,VLOOKUP(M610,'2-Productie normen'!N:O,2,FALSE),FALSE)))</f>
        <v>0</v>
      </c>
      <c r="R610" s="103">
        <f t="shared" si="48"/>
        <v>0</v>
      </c>
      <c r="S610" s="104">
        <f>VLOOKUP(H610,'2-Productie normen'!A:L,10,FALSE)</f>
        <v>0</v>
      </c>
      <c r="T610" s="470"/>
      <c r="V610" s="81">
        <f t="shared" si="49"/>
        <v>1200</v>
      </c>
    </row>
    <row r="611" spans="1:22" ht="13.95" customHeight="1">
      <c r="A611" s="86">
        <f t="shared" si="45"/>
        <v>611</v>
      </c>
      <c r="B611" s="99" t="s">
        <v>805</v>
      </c>
      <c r="C611" s="461" t="s">
        <v>770</v>
      </c>
      <c r="D611" s="440">
        <v>2</v>
      </c>
      <c r="E611" s="441" t="s">
        <v>94</v>
      </c>
      <c r="F611" s="442" t="s">
        <v>252</v>
      </c>
      <c r="G611" s="443" t="s">
        <v>413</v>
      </c>
      <c r="H611" s="361" t="s">
        <v>16</v>
      </c>
      <c r="I611" s="107" t="s">
        <v>693</v>
      </c>
      <c r="J611" s="444">
        <v>6.3</v>
      </c>
      <c r="K611" s="353">
        <v>1</v>
      </c>
      <c r="L611" s="353">
        <v>1</v>
      </c>
      <c r="M611" s="101">
        <v>200</v>
      </c>
      <c r="N611" s="101"/>
      <c r="O611" s="102" t="e">
        <f t="shared" si="46"/>
        <v>#DIV/0!</v>
      </c>
      <c r="P611" s="102">
        <f t="shared" si="47"/>
        <v>0</v>
      </c>
      <c r="Q611" s="103">
        <f>IF(M611="nio",0,IF(M611&gt;0,VLOOKUP(H611,'2-Productie normen'!A:L,VLOOKUP(M611,'2-Productie normen'!N:O,2,FALSE),FALSE)))</f>
        <v>0</v>
      </c>
      <c r="R611" s="103">
        <f t="shared" si="48"/>
        <v>0</v>
      </c>
      <c r="S611" s="104">
        <f>VLOOKUP(H611,'2-Productie normen'!A:L,10,FALSE)</f>
        <v>0</v>
      </c>
      <c r="T611" s="470"/>
      <c r="V611" s="81">
        <f t="shared" si="49"/>
        <v>1260</v>
      </c>
    </row>
    <row r="612" spans="1:22" ht="13.95" customHeight="1">
      <c r="A612" s="86">
        <f t="shared" si="45"/>
        <v>612</v>
      </c>
      <c r="B612" s="99" t="s">
        <v>805</v>
      </c>
      <c r="C612" s="461" t="s">
        <v>770</v>
      </c>
      <c r="D612" s="440">
        <v>2</v>
      </c>
      <c r="E612" s="441" t="s">
        <v>94</v>
      </c>
      <c r="F612" s="442" t="s">
        <v>253</v>
      </c>
      <c r="G612" s="443" t="s">
        <v>413</v>
      </c>
      <c r="H612" s="361" t="s">
        <v>16</v>
      </c>
      <c r="I612" s="107" t="s">
        <v>693</v>
      </c>
      <c r="J612" s="444">
        <v>5.0999999999999996</v>
      </c>
      <c r="K612" s="353">
        <v>1</v>
      </c>
      <c r="L612" s="353">
        <v>1</v>
      </c>
      <c r="M612" s="101">
        <v>200</v>
      </c>
      <c r="N612" s="101"/>
      <c r="O612" s="102" t="e">
        <f t="shared" si="46"/>
        <v>#DIV/0!</v>
      </c>
      <c r="P612" s="102">
        <f t="shared" si="47"/>
        <v>0</v>
      </c>
      <c r="Q612" s="103">
        <f>IF(M612="nio",0,IF(M612&gt;0,VLOOKUP(H612,'2-Productie normen'!A:L,VLOOKUP(M612,'2-Productie normen'!N:O,2,FALSE),FALSE)))</f>
        <v>0</v>
      </c>
      <c r="R612" s="103">
        <f t="shared" si="48"/>
        <v>0</v>
      </c>
      <c r="S612" s="104">
        <f>VLOOKUP(H612,'2-Productie normen'!A:L,10,FALSE)</f>
        <v>0</v>
      </c>
      <c r="T612" s="470"/>
      <c r="V612" s="81">
        <f t="shared" si="49"/>
        <v>1019.9999999999999</v>
      </c>
    </row>
    <row r="613" spans="1:22" ht="13.95" customHeight="1">
      <c r="A613" s="86">
        <f t="shared" si="45"/>
        <v>613</v>
      </c>
      <c r="B613" s="99" t="s">
        <v>805</v>
      </c>
      <c r="C613" s="461" t="s">
        <v>770</v>
      </c>
      <c r="D613" s="440">
        <v>2</v>
      </c>
      <c r="E613" s="441" t="s">
        <v>94</v>
      </c>
      <c r="F613" s="442" t="s">
        <v>435</v>
      </c>
      <c r="G613" s="443" t="s">
        <v>413</v>
      </c>
      <c r="H613" s="361" t="s">
        <v>16</v>
      </c>
      <c r="I613" s="107" t="s">
        <v>693</v>
      </c>
      <c r="J613" s="444">
        <v>3.2</v>
      </c>
      <c r="K613" s="353">
        <v>1</v>
      </c>
      <c r="L613" s="353">
        <v>1</v>
      </c>
      <c r="M613" s="101">
        <v>200</v>
      </c>
      <c r="N613" s="101"/>
      <c r="O613" s="102" t="e">
        <f t="shared" si="46"/>
        <v>#DIV/0!</v>
      </c>
      <c r="P613" s="102">
        <f t="shared" si="47"/>
        <v>0</v>
      </c>
      <c r="Q613" s="103">
        <f>IF(M613="nio",0,IF(M613&gt;0,VLOOKUP(H613,'2-Productie normen'!A:L,VLOOKUP(M613,'2-Productie normen'!N:O,2,FALSE),FALSE)))</f>
        <v>0</v>
      </c>
      <c r="R613" s="103">
        <f t="shared" si="48"/>
        <v>0</v>
      </c>
      <c r="S613" s="104">
        <f>VLOOKUP(H613,'2-Productie normen'!A:L,10,FALSE)</f>
        <v>0</v>
      </c>
      <c r="T613" s="470"/>
      <c r="V613" s="81">
        <f t="shared" si="49"/>
        <v>640</v>
      </c>
    </row>
    <row r="614" spans="1:22" ht="13.95" customHeight="1">
      <c r="A614" s="86">
        <f t="shared" si="45"/>
        <v>614</v>
      </c>
      <c r="B614" s="99" t="s">
        <v>805</v>
      </c>
      <c r="C614" s="461" t="s">
        <v>770</v>
      </c>
      <c r="D614" s="440">
        <v>2</v>
      </c>
      <c r="E614" s="441" t="s">
        <v>94</v>
      </c>
      <c r="F614" s="442" t="s">
        <v>256</v>
      </c>
      <c r="G614" s="443" t="s">
        <v>73</v>
      </c>
      <c r="H614" s="528" t="s">
        <v>730</v>
      </c>
      <c r="I614" s="107" t="s">
        <v>693</v>
      </c>
      <c r="J614" s="444">
        <v>3.5</v>
      </c>
      <c r="K614" s="353">
        <v>1</v>
      </c>
      <c r="L614" s="353">
        <v>1</v>
      </c>
      <c r="M614" s="101" t="s">
        <v>106</v>
      </c>
      <c r="N614" s="101"/>
      <c r="O614" s="102">
        <f t="shared" si="46"/>
        <v>0</v>
      </c>
      <c r="P614" s="102">
        <f t="shared" si="47"/>
        <v>0</v>
      </c>
      <c r="Q614" s="103">
        <f>IF(M614="nio",0,IF(M614&gt;0,VLOOKUP(H614,'2-Productie normen'!A:L,VLOOKUP(M614,'2-Productie normen'!N:O,2,FALSE),FALSE)))</f>
        <v>0</v>
      </c>
      <c r="R614" s="103">
        <f t="shared" si="48"/>
        <v>0</v>
      </c>
      <c r="S614" s="104">
        <f>VLOOKUP(H614,'2-Productie normen'!A:L,10,FALSE)</f>
        <v>0</v>
      </c>
      <c r="T614" s="470"/>
      <c r="V614" s="81">
        <f t="shared" si="49"/>
        <v>0</v>
      </c>
    </row>
    <row r="615" spans="1:22" ht="13.95" customHeight="1">
      <c r="A615" s="86">
        <f t="shared" si="45"/>
        <v>615</v>
      </c>
      <c r="B615" s="99" t="s">
        <v>805</v>
      </c>
      <c r="C615" s="461" t="s">
        <v>770</v>
      </c>
      <c r="D615" s="440">
        <v>2</v>
      </c>
      <c r="E615" s="441" t="s">
        <v>94</v>
      </c>
      <c r="F615" s="442" t="s">
        <v>436</v>
      </c>
      <c r="G615" s="443" t="s">
        <v>471</v>
      </c>
      <c r="H615" s="528" t="s">
        <v>720</v>
      </c>
      <c r="I615" s="107" t="s">
        <v>693</v>
      </c>
      <c r="J615" s="444">
        <v>148</v>
      </c>
      <c r="K615" s="353">
        <v>1</v>
      </c>
      <c r="L615" s="353">
        <v>1</v>
      </c>
      <c r="M615" s="101">
        <v>80</v>
      </c>
      <c r="N615" s="101"/>
      <c r="O615" s="102" t="e">
        <f t="shared" si="46"/>
        <v>#DIV/0!</v>
      </c>
      <c r="P615" s="102">
        <f t="shared" si="47"/>
        <v>0</v>
      </c>
      <c r="Q615" s="103">
        <f>IF(M615="nio",0,IF(M615&gt;0,VLOOKUP(H615,'2-Productie normen'!A:L,VLOOKUP(M615,'2-Productie normen'!N:O,2,FALSE),FALSE)))</f>
        <v>0</v>
      </c>
      <c r="R615" s="103">
        <f t="shared" si="48"/>
        <v>0</v>
      </c>
      <c r="S615" s="104">
        <f>VLOOKUP(H615,'2-Productie normen'!A:L,10,FALSE)</f>
        <v>0</v>
      </c>
      <c r="T615" s="470"/>
      <c r="V615" s="81">
        <f t="shared" si="49"/>
        <v>11840</v>
      </c>
    </row>
    <row r="616" spans="1:22" ht="13.95" customHeight="1">
      <c r="A616" s="86">
        <f t="shared" si="45"/>
        <v>616</v>
      </c>
      <c r="B616" s="99" t="s">
        <v>805</v>
      </c>
      <c r="C616" s="461" t="s">
        <v>770</v>
      </c>
      <c r="D616" s="440">
        <v>2</v>
      </c>
      <c r="E616" s="441" t="s">
        <v>94</v>
      </c>
      <c r="F616" s="442" t="s">
        <v>257</v>
      </c>
      <c r="G616" s="443" t="s">
        <v>650</v>
      </c>
      <c r="H616" s="528" t="s">
        <v>733</v>
      </c>
      <c r="I616" s="107" t="s">
        <v>693</v>
      </c>
      <c r="J616" s="444">
        <v>95.5</v>
      </c>
      <c r="K616" s="353">
        <v>1</v>
      </c>
      <c r="L616" s="353">
        <v>1</v>
      </c>
      <c r="M616" s="101">
        <v>200</v>
      </c>
      <c r="N616" s="101"/>
      <c r="O616" s="102" t="e">
        <f t="shared" si="46"/>
        <v>#DIV/0!</v>
      </c>
      <c r="P616" s="102">
        <f t="shared" si="47"/>
        <v>0</v>
      </c>
      <c r="Q616" s="103">
        <f>IF(M616="nio",0,IF(M616&gt;0,VLOOKUP(H616,'2-Productie normen'!A:L,VLOOKUP(M616,'2-Productie normen'!N:O,2,FALSE),FALSE)))</f>
        <v>0</v>
      </c>
      <c r="R616" s="103">
        <f t="shared" si="48"/>
        <v>0</v>
      </c>
      <c r="S616" s="104">
        <f>VLOOKUP(H616,'2-Productie normen'!A:L,10,FALSE)</f>
        <v>0</v>
      </c>
      <c r="T616" s="470"/>
      <c r="V616" s="81">
        <f t="shared" si="49"/>
        <v>19100</v>
      </c>
    </row>
    <row r="617" spans="1:22" ht="13.95" customHeight="1">
      <c r="A617" s="86">
        <f t="shared" si="45"/>
        <v>617</v>
      </c>
      <c r="B617" s="99" t="s">
        <v>805</v>
      </c>
      <c r="C617" s="461" t="s">
        <v>770</v>
      </c>
      <c r="D617" s="440">
        <v>2</v>
      </c>
      <c r="E617" s="441" t="s">
        <v>94</v>
      </c>
      <c r="F617" s="442" t="s">
        <v>258</v>
      </c>
      <c r="G617" s="443" t="s">
        <v>651</v>
      </c>
      <c r="H617" s="528" t="s">
        <v>730</v>
      </c>
      <c r="I617" s="107" t="s">
        <v>693</v>
      </c>
      <c r="J617" s="444">
        <v>7.6</v>
      </c>
      <c r="K617" s="353">
        <v>1</v>
      </c>
      <c r="L617" s="353">
        <v>1</v>
      </c>
      <c r="M617" s="101" t="s">
        <v>106</v>
      </c>
      <c r="N617" s="101"/>
      <c r="O617" s="102">
        <f t="shared" si="46"/>
        <v>0</v>
      </c>
      <c r="P617" s="102">
        <f t="shared" si="47"/>
        <v>0</v>
      </c>
      <c r="Q617" s="103">
        <f>IF(M617="nio",0,IF(M617&gt;0,VLOOKUP(H617,'2-Productie normen'!A:L,VLOOKUP(M617,'2-Productie normen'!N:O,2,FALSE),FALSE)))</f>
        <v>0</v>
      </c>
      <c r="R617" s="103">
        <f t="shared" si="48"/>
        <v>0</v>
      </c>
      <c r="S617" s="104">
        <f>VLOOKUP(H617,'2-Productie normen'!A:L,10,FALSE)</f>
        <v>0</v>
      </c>
      <c r="T617" s="470"/>
      <c r="V617" s="81">
        <f t="shared" si="49"/>
        <v>0</v>
      </c>
    </row>
    <row r="618" spans="1:22" ht="13.95" customHeight="1">
      <c r="A618" s="86">
        <f t="shared" si="45"/>
        <v>618</v>
      </c>
      <c r="B618" s="99" t="s">
        <v>805</v>
      </c>
      <c r="C618" s="461" t="s">
        <v>770</v>
      </c>
      <c r="D618" s="440">
        <v>2</v>
      </c>
      <c r="E618" s="441" t="s">
        <v>94</v>
      </c>
      <c r="F618" s="442" t="s">
        <v>259</v>
      </c>
      <c r="G618" s="443" t="s">
        <v>652</v>
      </c>
      <c r="H618" s="528" t="s">
        <v>730</v>
      </c>
      <c r="I618" s="107" t="s">
        <v>693</v>
      </c>
      <c r="J618" s="444">
        <v>11.8</v>
      </c>
      <c r="K618" s="353">
        <v>1</v>
      </c>
      <c r="L618" s="353">
        <v>1</v>
      </c>
      <c r="M618" s="101" t="s">
        <v>106</v>
      </c>
      <c r="N618" s="101"/>
      <c r="O618" s="102">
        <f t="shared" si="46"/>
        <v>0</v>
      </c>
      <c r="P618" s="102">
        <f t="shared" si="47"/>
        <v>0</v>
      </c>
      <c r="Q618" s="103">
        <f>IF(M618="nio",0,IF(M618&gt;0,VLOOKUP(H618,'2-Productie normen'!A:L,VLOOKUP(M618,'2-Productie normen'!N:O,2,FALSE),FALSE)))</f>
        <v>0</v>
      </c>
      <c r="R618" s="103">
        <f t="shared" si="48"/>
        <v>0</v>
      </c>
      <c r="S618" s="104">
        <f>VLOOKUP(H618,'2-Productie normen'!A:L,10,FALSE)</f>
        <v>0</v>
      </c>
      <c r="T618" s="470"/>
      <c r="V618" s="81">
        <f t="shared" si="49"/>
        <v>0</v>
      </c>
    </row>
    <row r="619" spans="1:22" ht="13.95" customHeight="1">
      <c r="A619" s="86">
        <f t="shared" si="45"/>
        <v>619</v>
      </c>
      <c r="B619" s="99" t="s">
        <v>805</v>
      </c>
      <c r="C619" s="461" t="s">
        <v>770</v>
      </c>
      <c r="D619" s="440">
        <v>2</v>
      </c>
      <c r="E619" s="441" t="s">
        <v>94</v>
      </c>
      <c r="F619" s="442" t="s">
        <v>260</v>
      </c>
      <c r="G619" s="443" t="s">
        <v>407</v>
      </c>
      <c r="H619" s="448" t="s">
        <v>407</v>
      </c>
      <c r="I619" s="107" t="s">
        <v>693</v>
      </c>
      <c r="J619" s="444">
        <v>5.5</v>
      </c>
      <c r="K619" s="353">
        <v>1</v>
      </c>
      <c r="L619" s="353">
        <v>1</v>
      </c>
      <c r="M619" s="101">
        <v>200</v>
      </c>
      <c r="N619" s="101"/>
      <c r="O619" s="102" t="e">
        <f t="shared" si="46"/>
        <v>#DIV/0!</v>
      </c>
      <c r="P619" s="102">
        <f t="shared" si="47"/>
        <v>0</v>
      </c>
      <c r="Q619" s="103">
        <f>IF(M619="nio",0,IF(M619&gt;0,VLOOKUP(H619,'2-Productie normen'!A:L,VLOOKUP(M619,'2-Productie normen'!N:O,2,FALSE),FALSE)))</f>
        <v>0</v>
      </c>
      <c r="R619" s="103">
        <f t="shared" si="48"/>
        <v>0</v>
      </c>
      <c r="S619" s="104">
        <f>VLOOKUP(H619,'2-Productie normen'!A:L,10,FALSE)</f>
        <v>0</v>
      </c>
      <c r="T619" s="470"/>
      <c r="V619" s="81">
        <f t="shared" si="49"/>
        <v>1100</v>
      </c>
    </row>
    <row r="620" spans="1:22" ht="13.95" customHeight="1">
      <c r="A620" s="86">
        <f t="shared" si="45"/>
        <v>620</v>
      </c>
      <c r="B620" s="99" t="s">
        <v>805</v>
      </c>
      <c r="C620" s="461" t="s">
        <v>770</v>
      </c>
      <c r="D620" s="440">
        <v>2</v>
      </c>
      <c r="E620" s="441" t="s">
        <v>94</v>
      </c>
      <c r="F620" s="442" t="s">
        <v>261</v>
      </c>
      <c r="G620" s="443" t="s">
        <v>653</v>
      </c>
      <c r="H620" s="528" t="s">
        <v>720</v>
      </c>
      <c r="I620" s="107" t="s">
        <v>693</v>
      </c>
      <c r="J620" s="444">
        <v>70.2</v>
      </c>
      <c r="K620" s="353">
        <v>1</v>
      </c>
      <c r="L620" s="353">
        <v>1</v>
      </c>
      <c r="M620" s="101">
        <v>120</v>
      </c>
      <c r="N620" s="101"/>
      <c r="O620" s="102" t="e">
        <f t="shared" si="46"/>
        <v>#DIV/0!</v>
      </c>
      <c r="P620" s="102">
        <f t="shared" si="47"/>
        <v>0</v>
      </c>
      <c r="Q620" s="103">
        <f>IF(M620="nio",0,IF(M620&gt;0,VLOOKUP(H620,'2-Productie normen'!A:L,VLOOKUP(M620,'2-Productie normen'!N:O,2,FALSE),FALSE)))</f>
        <v>0</v>
      </c>
      <c r="R620" s="103">
        <f t="shared" si="48"/>
        <v>0</v>
      </c>
      <c r="S620" s="104">
        <f>VLOOKUP(H620,'2-Productie normen'!A:L,10,FALSE)</f>
        <v>0</v>
      </c>
      <c r="T620" s="470"/>
      <c r="V620" s="81">
        <f t="shared" si="49"/>
        <v>8424</v>
      </c>
    </row>
    <row r="621" spans="1:22" ht="13.95" customHeight="1">
      <c r="A621" s="86">
        <f t="shared" si="45"/>
        <v>621</v>
      </c>
      <c r="B621" s="99" t="s">
        <v>805</v>
      </c>
      <c r="C621" s="461" t="s">
        <v>770</v>
      </c>
      <c r="D621" s="440">
        <v>2</v>
      </c>
      <c r="E621" s="441" t="s">
        <v>94</v>
      </c>
      <c r="F621" s="442" t="s">
        <v>262</v>
      </c>
      <c r="G621" s="443" t="s">
        <v>654</v>
      </c>
      <c r="H621" s="528" t="s">
        <v>730</v>
      </c>
      <c r="I621" s="107" t="s">
        <v>693</v>
      </c>
      <c r="J621" s="444">
        <v>23.3</v>
      </c>
      <c r="K621" s="353">
        <v>1</v>
      </c>
      <c r="L621" s="353">
        <v>1</v>
      </c>
      <c r="M621" s="101" t="s">
        <v>106</v>
      </c>
      <c r="N621" s="101"/>
      <c r="O621" s="102">
        <f t="shared" si="46"/>
        <v>0</v>
      </c>
      <c r="P621" s="102">
        <f t="shared" si="47"/>
        <v>0</v>
      </c>
      <c r="Q621" s="103">
        <f>IF(M621="nio",0,IF(M621&gt;0,VLOOKUP(H621,'2-Productie normen'!A:L,VLOOKUP(M621,'2-Productie normen'!N:O,2,FALSE),FALSE)))</f>
        <v>0</v>
      </c>
      <c r="R621" s="103">
        <f t="shared" si="48"/>
        <v>0</v>
      </c>
      <c r="S621" s="104">
        <f>VLOOKUP(H621,'2-Productie normen'!A:L,10,FALSE)</f>
        <v>0</v>
      </c>
      <c r="T621" s="470"/>
      <c r="V621" s="81">
        <f t="shared" si="49"/>
        <v>0</v>
      </c>
    </row>
    <row r="622" spans="1:22" ht="13.95" customHeight="1">
      <c r="A622" s="86">
        <f t="shared" si="45"/>
        <v>622</v>
      </c>
      <c r="B622" s="99" t="s">
        <v>805</v>
      </c>
      <c r="C622" s="461" t="s">
        <v>770</v>
      </c>
      <c r="D622" s="440">
        <v>2</v>
      </c>
      <c r="E622" s="441" t="s">
        <v>94</v>
      </c>
      <c r="F622" s="442" t="s">
        <v>263</v>
      </c>
      <c r="G622" s="443" t="s">
        <v>655</v>
      </c>
      <c r="H622" s="528" t="s">
        <v>720</v>
      </c>
      <c r="I622" s="107" t="s">
        <v>693</v>
      </c>
      <c r="J622" s="444">
        <v>72.2</v>
      </c>
      <c r="K622" s="353">
        <v>1</v>
      </c>
      <c r="L622" s="353">
        <v>1</v>
      </c>
      <c r="M622" s="101">
        <v>120</v>
      </c>
      <c r="N622" s="101"/>
      <c r="O622" s="102" t="e">
        <f t="shared" si="46"/>
        <v>#DIV/0!</v>
      </c>
      <c r="P622" s="102">
        <f t="shared" si="47"/>
        <v>0</v>
      </c>
      <c r="Q622" s="103">
        <f>IF(M622="nio",0,IF(M622&gt;0,VLOOKUP(H622,'2-Productie normen'!A:L,VLOOKUP(M622,'2-Productie normen'!N:O,2,FALSE),FALSE)))</f>
        <v>0</v>
      </c>
      <c r="R622" s="103">
        <f t="shared" si="48"/>
        <v>0</v>
      </c>
      <c r="S622" s="104">
        <f>VLOOKUP(H622,'2-Productie normen'!A:L,10,FALSE)</f>
        <v>0</v>
      </c>
      <c r="T622" s="470"/>
      <c r="V622" s="81">
        <f t="shared" si="49"/>
        <v>8664</v>
      </c>
    </row>
    <row r="623" spans="1:22" ht="13.95" customHeight="1">
      <c r="A623" s="86">
        <f t="shared" si="45"/>
        <v>623</v>
      </c>
      <c r="B623" s="99" t="s">
        <v>805</v>
      </c>
      <c r="C623" s="461" t="s">
        <v>770</v>
      </c>
      <c r="D623" s="440">
        <v>2</v>
      </c>
      <c r="E623" s="441" t="s">
        <v>94</v>
      </c>
      <c r="F623" s="442" t="s">
        <v>264</v>
      </c>
      <c r="G623" s="443" t="s">
        <v>644</v>
      </c>
      <c r="H623" s="528" t="s">
        <v>719</v>
      </c>
      <c r="I623" s="107" t="s">
        <v>693</v>
      </c>
      <c r="J623" s="444">
        <v>44.9</v>
      </c>
      <c r="K623" s="353">
        <v>1</v>
      </c>
      <c r="L623" s="353">
        <v>1</v>
      </c>
      <c r="M623" s="101">
        <v>80</v>
      </c>
      <c r="N623" s="101"/>
      <c r="O623" s="102" t="e">
        <f t="shared" si="46"/>
        <v>#DIV/0!</v>
      </c>
      <c r="P623" s="102">
        <f t="shared" si="47"/>
        <v>0</v>
      </c>
      <c r="Q623" s="103">
        <f>IF(M623="nio",0,IF(M623&gt;0,VLOOKUP(H623,'2-Productie normen'!A:L,VLOOKUP(M623,'2-Productie normen'!N:O,2,FALSE),FALSE)))</f>
        <v>0</v>
      </c>
      <c r="R623" s="103">
        <f t="shared" si="48"/>
        <v>0</v>
      </c>
      <c r="S623" s="104">
        <f>VLOOKUP(H623,'2-Productie normen'!A:L,10,FALSE)</f>
        <v>0</v>
      </c>
      <c r="T623" s="470"/>
      <c r="V623" s="81">
        <f t="shared" si="49"/>
        <v>3592</v>
      </c>
    </row>
    <row r="624" spans="1:22" ht="13.95" customHeight="1">
      <c r="A624" s="86">
        <f t="shared" si="45"/>
        <v>624</v>
      </c>
      <c r="B624" s="99" t="s">
        <v>805</v>
      </c>
      <c r="C624" s="461" t="s">
        <v>770</v>
      </c>
      <c r="D624" s="440">
        <v>2</v>
      </c>
      <c r="E624" s="441" t="s">
        <v>94</v>
      </c>
      <c r="F624" s="442" t="s">
        <v>265</v>
      </c>
      <c r="G624" s="443" t="s">
        <v>445</v>
      </c>
      <c r="H624" s="528" t="s">
        <v>179</v>
      </c>
      <c r="I624" s="107" t="s">
        <v>693</v>
      </c>
      <c r="J624" s="444">
        <v>24.1</v>
      </c>
      <c r="K624" s="353">
        <v>1</v>
      </c>
      <c r="L624" s="353">
        <v>1</v>
      </c>
      <c r="M624" s="101">
        <v>40</v>
      </c>
      <c r="N624" s="101"/>
      <c r="O624" s="102" t="e">
        <f t="shared" si="46"/>
        <v>#DIV/0!</v>
      </c>
      <c r="P624" s="102">
        <f t="shared" si="47"/>
        <v>0</v>
      </c>
      <c r="Q624" s="103">
        <f>IF(M624="nio",0,IF(M624&gt;0,VLOOKUP(H624,'2-Productie normen'!A:L,VLOOKUP(M624,'2-Productie normen'!N:O,2,FALSE),FALSE)))</f>
        <v>0</v>
      </c>
      <c r="R624" s="103">
        <f t="shared" si="48"/>
        <v>0</v>
      </c>
      <c r="S624" s="104">
        <f>VLOOKUP(H624,'2-Productie normen'!A:L,10,FALSE)</f>
        <v>0</v>
      </c>
      <c r="T624" s="470"/>
      <c r="V624" s="81">
        <f t="shared" si="49"/>
        <v>964</v>
      </c>
    </row>
    <row r="625" spans="1:22" ht="13.95" customHeight="1">
      <c r="A625" s="86">
        <f t="shared" si="45"/>
        <v>625</v>
      </c>
      <c r="B625" s="99" t="s">
        <v>805</v>
      </c>
      <c r="C625" s="461" t="s">
        <v>770</v>
      </c>
      <c r="D625" s="440">
        <v>2</v>
      </c>
      <c r="E625" s="441" t="s">
        <v>94</v>
      </c>
      <c r="F625" s="442" t="s">
        <v>266</v>
      </c>
      <c r="G625" s="443" t="s">
        <v>415</v>
      </c>
      <c r="H625" s="598" t="s">
        <v>718</v>
      </c>
      <c r="I625" s="107" t="s">
        <v>693</v>
      </c>
      <c r="J625" s="444">
        <v>2.1</v>
      </c>
      <c r="K625" s="353">
        <v>1</v>
      </c>
      <c r="L625" s="353">
        <v>1</v>
      </c>
      <c r="M625" s="101">
        <v>200</v>
      </c>
      <c r="N625" s="101"/>
      <c r="O625" s="102" t="e">
        <f t="shared" si="46"/>
        <v>#DIV/0!</v>
      </c>
      <c r="P625" s="102">
        <f t="shared" si="47"/>
        <v>0</v>
      </c>
      <c r="Q625" s="103">
        <f>IF(M625="nio",0,IF(M625&gt;0,VLOOKUP(H625,'2-Productie normen'!A:L,VLOOKUP(M625,'2-Productie normen'!N:O,2,FALSE),FALSE)))</f>
        <v>0</v>
      </c>
      <c r="R625" s="103">
        <f t="shared" si="48"/>
        <v>0</v>
      </c>
      <c r="S625" s="104">
        <f>VLOOKUP(H625,'2-Productie normen'!A:L,10,FALSE)</f>
        <v>0</v>
      </c>
      <c r="T625" s="470"/>
      <c r="V625" s="81">
        <f t="shared" si="49"/>
        <v>420</v>
      </c>
    </row>
    <row r="626" spans="1:22" ht="13.95" customHeight="1">
      <c r="A626" s="86">
        <f t="shared" si="45"/>
        <v>626</v>
      </c>
      <c r="B626" s="99" t="s">
        <v>805</v>
      </c>
      <c r="C626" s="461" t="s">
        <v>770</v>
      </c>
      <c r="D626" s="440">
        <v>2</v>
      </c>
      <c r="E626" s="441" t="s">
        <v>422</v>
      </c>
      <c r="F626" s="442" t="s">
        <v>294</v>
      </c>
      <c r="G626" s="443" t="s">
        <v>656</v>
      </c>
      <c r="H626" s="528" t="s">
        <v>179</v>
      </c>
      <c r="I626" s="107" t="s">
        <v>693</v>
      </c>
      <c r="J626" s="444">
        <v>23.1</v>
      </c>
      <c r="K626" s="353">
        <v>1</v>
      </c>
      <c r="L626" s="353">
        <v>1</v>
      </c>
      <c r="M626" s="101">
        <v>40</v>
      </c>
      <c r="N626" s="101"/>
      <c r="O626" s="102" t="e">
        <f t="shared" si="46"/>
        <v>#DIV/0!</v>
      </c>
      <c r="P626" s="102">
        <f t="shared" si="47"/>
        <v>0</v>
      </c>
      <c r="Q626" s="103">
        <f>IF(M626="nio",0,IF(M626&gt;0,VLOOKUP(H626,'2-Productie normen'!A:L,VLOOKUP(M626,'2-Productie normen'!N:O,2,FALSE),FALSE)))</f>
        <v>0</v>
      </c>
      <c r="R626" s="103">
        <f t="shared" si="48"/>
        <v>0</v>
      </c>
      <c r="S626" s="104">
        <f>VLOOKUP(H626,'2-Productie normen'!A:L,10,FALSE)</f>
        <v>0</v>
      </c>
      <c r="T626" s="470"/>
      <c r="V626" s="81">
        <f t="shared" si="49"/>
        <v>924</v>
      </c>
    </row>
    <row r="627" spans="1:22" ht="13.95" customHeight="1">
      <c r="A627" s="86">
        <f t="shared" si="45"/>
        <v>627</v>
      </c>
      <c r="B627" s="99" t="s">
        <v>805</v>
      </c>
      <c r="C627" s="461" t="s">
        <v>770</v>
      </c>
      <c r="D627" s="440">
        <v>2</v>
      </c>
      <c r="E627" s="441" t="s">
        <v>422</v>
      </c>
      <c r="F627" s="442" t="s">
        <v>295</v>
      </c>
      <c r="G627" s="443" t="s">
        <v>657</v>
      </c>
      <c r="H627" s="528" t="s">
        <v>719</v>
      </c>
      <c r="I627" s="107" t="s">
        <v>693</v>
      </c>
      <c r="J627" s="444">
        <v>41.4</v>
      </c>
      <c r="K627" s="353">
        <v>1</v>
      </c>
      <c r="L627" s="353">
        <v>1</v>
      </c>
      <c r="M627" s="101">
        <v>120</v>
      </c>
      <c r="N627" s="101"/>
      <c r="O627" s="102" t="e">
        <f t="shared" si="46"/>
        <v>#DIV/0!</v>
      </c>
      <c r="P627" s="102">
        <f t="shared" si="47"/>
        <v>0</v>
      </c>
      <c r="Q627" s="103">
        <f>IF(M627="nio",0,IF(M627&gt;0,VLOOKUP(H627,'2-Productie normen'!A:L,VLOOKUP(M627,'2-Productie normen'!N:O,2,FALSE),FALSE)))</f>
        <v>0</v>
      </c>
      <c r="R627" s="103">
        <f t="shared" si="48"/>
        <v>0</v>
      </c>
      <c r="S627" s="104">
        <f>VLOOKUP(H627,'2-Productie normen'!A:L,10,FALSE)</f>
        <v>0</v>
      </c>
      <c r="T627" s="470"/>
      <c r="V627" s="81">
        <f t="shared" si="49"/>
        <v>4968</v>
      </c>
    </row>
    <row r="628" spans="1:22" ht="13.95" customHeight="1">
      <c r="A628" s="86">
        <f t="shared" si="45"/>
        <v>628</v>
      </c>
      <c r="B628" s="99" t="s">
        <v>805</v>
      </c>
      <c r="C628" s="461" t="s">
        <v>770</v>
      </c>
      <c r="D628" s="440">
        <v>2</v>
      </c>
      <c r="E628" s="441" t="s">
        <v>422</v>
      </c>
      <c r="F628" s="442" t="s">
        <v>296</v>
      </c>
      <c r="G628" s="443" t="s">
        <v>410</v>
      </c>
      <c r="H628" s="597" t="s">
        <v>730</v>
      </c>
      <c r="I628" s="107" t="s">
        <v>693</v>
      </c>
      <c r="J628" s="444">
        <v>10</v>
      </c>
      <c r="K628" s="353">
        <v>1</v>
      </c>
      <c r="L628" s="353">
        <v>1</v>
      </c>
      <c r="M628" s="101" t="s">
        <v>106</v>
      </c>
      <c r="N628" s="101"/>
      <c r="O628" s="102">
        <f t="shared" si="46"/>
        <v>0</v>
      </c>
      <c r="P628" s="102">
        <f t="shared" si="47"/>
        <v>0</v>
      </c>
      <c r="Q628" s="103">
        <f>IF(M628="nio",0,IF(M628&gt;0,VLOOKUP(H628,'2-Productie normen'!A:L,VLOOKUP(M628,'2-Productie normen'!N:O,2,FALSE),FALSE)))</f>
        <v>0</v>
      </c>
      <c r="R628" s="103">
        <f t="shared" si="48"/>
        <v>0</v>
      </c>
      <c r="S628" s="104">
        <f>VLOOKUP(H628,'2-Productie normen'!A:L,10,FALSE)</f>
        <v>0</v>
      </c>
      <c r="T628" s="470"/>
      <c r="V628" s="81">
        <f t="shared" si="49"/>
        <v>0</v>
      </c>
    </row>
    <row r="629" spans="1:22" ht="13.95" customHeight="1">
      <c r="A629" s="86">
        <f t="shared" si="45"/>
        <v>629</v>
      </c>
      <c r="B629" s="99" t="s">
        <v>805</v>
      </c>
      <c r="C629" s="461" t="s">
        <v>770</v>
      </c>
      <c r="D629" s="440">
        <v>2</v>
      </c>
      <c r="E629" s="441" t="s">
        <v>422</v>
      </c>
      <c r="F629" s="442" t="s">
        <v>297</v>
      </c>
      <c r="G629" s="443" t="s">
        <v>658</v>
      </c>
      <c r="H629" s="528" t="s">
        <v>730</v>
      </c>
      <c r="I629" s="107" t="s">
        <v>693</v>
      </c>
      <c r="J629" s="444">
        <v>49.2</v>
      </c>
      <c r="K629" s="353">
        <v>1</v>
      </c>
      <c r="L629" s="353">
        <v>1</v>
      </c>
      <c r="M629" s="101" t="s">
        <v>106</v>
      </c>
      <c r="N629" s="101"/>
      <c r="O629" s="102">
        <f t="shared" si="46"/>
        <v>0</v>
      </c>
      <c r="P629" s="102">
        <f t="shared" si="47"/>
        <v>0</v>
      </c>
      <c r="Q629" s="103">
        <f>IF(M629="nio",0,IF(M629&gt;0,VLOOKUP(H629,'2-Productie normen'!A:L,VLOOKUP(M629,'2-Productie normen'!N:O,2,FALSE),FALSE)))</f>
        <v>0</v>
      </c>
      <c r="R629" s="103">
        <f t="shared" si="48"/>
        <v>0</v>
      </c>
      <c r="S629" s="104">
        <f>VLOOKUP(H629,'2-Productie normen'!A:L,10,FALSE)</f>
        <v>0</v>
      </c>
      <c r="T629" s="470"/>
      <c r="V629" s="81">
        <f t="shared" si="49"/>
        <v>0</v>
      </c>
    </row>
    <row r="630" spans="1:22" ht="13.95" customHeight="1">
      <c r="A630" s="86">
        <f t="shared" si="45"/>
        <v>630</v>
      </c>
      <c r="B630" s="99" t="s">
        <v>805</v>
      </c>
      <c r="C630" s="461" t="s">
        <v>770</v>
      </c>
      <c r="D630" s="440">
        <v>2</v>
      </c>
      <c r="E630" s="441" t="s">
        <v>422</v>
      </c>
      <c r="F630" s="442" t="s">
        <v>299</v>
      </c>
      <c r="G630" s="443" t="s">
        <v>657</v>
      </c>
      <c r="H630" s="497" t="s">
        <v>719</v>
      </c>
      <c r="I630" s="107" t="s">
        <v>693</v>
      </c>
      <c r="J630" s="444">
        <v>41.2</v>
      </c>
      <c r="K630" s="353">
        <v>1</v>
      </c>
      <c r="L630" s="353">
        <v>1</v>
      </c>
      <c r="M630" s="101">
        <v>120</v>
      </c>
      <c r="N630" s="101"/>
      <c r="O630" s="102" t="e">
        <f t="shared" si="46"/>
        <v>#DIV/0!</v>
      </c>
      <c r="P630" s="102">
        <f t="shared" si="47"/>
        <v>0</v>
      </c>
      <c r="Q630" s="103">
        <f>IF(M630="nio",0,IF(M630&gt;0,VLOOKUP(H630,'2-Productie normen'!A:L,VLOOKUP(M630,'2-Productie normen'!N:O,2,FALSE),FALSE)))</f>
        <v>0</v>
      </c>
      <c r="R630" s="103">
        <f t="shared" si="48"/>
        <v>0</v>
      </c>
      <c r="S630" s="104">
        <f>VLOOKUP(H630,'2-Productie normen'!A:L,10,FALSE)</f>
        <v>0</v>
      </c>
      <c r="T630" s="470"/>
      <c r="V630" s="81">
        <f t="shared" si="49"/>
        <v>4944</v>
      </c>
    </row>
    <row r="631" spans="1:22" ht="13.95" customHeight="1">
      <c r="A631" s="86">
        <f t="shared" si="45"/>
        <v>631</v>
      </c>
      <c r="B631" s="99" t="s">
        <v>805</v>
      </c>
      <c r="C631" s="461" t="s">
        <v>770</v>
      </c>
      <c r="D631" s="440">
        <v>2</v>
      </c>
      <c r="E631" s="441" t="s">
        <v>422</v>
      </c>
      <c r="F631" s="442" t="s">
        <v>300</v>
      </c>
      <c r="G631" s="443" t="s">
        <v>657</v>
      </c>
      <c r="H631" s="497" t="s">
        <v>719</v>
      </c>
      <c r="I631" s="107" t="s">
        <v>693</v>
      </c>
      <c r="J631" s="444">
        <v>46.8</v>
      </c>
      <c r="K631" s="353">
        <v>1</v>
      </c>
      <c r="L631" s="353">
        <v>1</v>
      </c>
      <c r="M631" s="101">
        <v>120</v>
      </c>
      <c r="N631" s="101"/>
      <c r="O631" s="102" t="e">
        <f t="shared" si="46"/>
        <v>#DIV/0!</v>
      </c>
      <c r="P631" s="102">
        <f t="shared" si="47"/>
        <v>0</v>
      </c>
      <c r="Q631" s="103">
        <f>IF(M631="nio",0,IF(M631&gt;0,VLOOKUP(H631,'2-Productie normen'!A:L,VLOOKUP(M631,'2-Productie normen'!N:O,2,FALSE),FALSE)))</f>
        <v>0</v>
      </c>
      <c r="R631" s="103">
        <f t="shared" si="48"/>
        <v>0</v>
      </c>
      <c r="S631" s="104">
        <f>VLOOKUP(H631,'2-Productie normen'!A:L,10,FALSE)</f>
        <v>0</v>
      </c>
      <c r="T631" s="470"/>
      <c r="V631" s="81">
        <f t="shared" si="49"/>
        <v>5616</v>
      </c>
    </row>
    <row r="632" spans="1:22" ht="13.95" customHeight="1">
      <c r="A632" s="86">
        <f t="shared" si="45"/>
        <v>632</v>
      </c>
      <c r="B632" s="99" t="s">
        <v>805</v>
      </c>
      <c r="C632" s="461" t="s">
        <v>770</v>
      </c>
      <c r="D632" s="440">
        <v>2</v>
      </c>
      <c r="E632" s="441" t="s">
        <v>422</v>
      </c>
      <c r="F632" s="442" t="s">
        <v>301</v>
      </c>
      <c r="G632" s="443" t="s">
        <v>659</v>
      </c>
      <c r="H632" s="497" t="s">
        <v>730</v>
      </c>
      <c r="I632" s="107" t="s">
        <v>693</v>
      </c>
      <c r="J632" s="444">
        <v>11</v>
      </c>
      <c r="K632" s="353">
        <v>1</v>
      </c>
      <c r="L632" s="353">
        <v>1</v>
      </c>
      <c r="M632" s="101" t="s">
        <v>106</v>
      </c>
      <c r="N632" s="101"/>
      <c r="O632" s="102">
        <f t="shared" si="46"/>
        <v>0</v>
      </c>
      <c r="P632" s="102">
        <f t="shared" si="47"/>
        <v>0</v>
      </c>
      <c r="Q632" s="103">
        <f>IF(M632="nio",0,IF(M632&gt;0,VLOOKUP(H632,'2-Productie normen'!A:L,VLOOKUP(M632,'2-Productie normen'!N:O,2,FALSE),FALSE)))</f>
        <v>0</v>
      </c>
      <c r="R632" s="103">
        <f t="shared" si="48"/>
        <v>0</v>
      </c>
      <c r="S632" s="104">
        <f>VLOOKUP(H632,'2-Productie normen'!A:L,10,FALSE)</f>
        <v>0</v>
      </c>
      <c r="T632" s="470"/>
      <c r="V632" s="81">
        <f t="shared" si="49"/>
        <v>0</v>
      </c>
    </row>
    <row r="633" spans="1:22" ht="13.95" customHeight="1">
      <c r="A633" s="86">
        <f t="shared" si="45"/>
        <v>633</v>
      </c>
      <c r="B633" s="99" t="s">
        <v>805</v>
      </c>
      <c r="C633" s="461" t="s">
        <v>770</v>
      </c>
      <c r="D633" s="440">
        <v>2</v>
      </c>
      <c r="E633" s="441" t="s">
        <v>422</v>
      </c>
      <c r="F633" s="442" t="s">
        <v>302</v>
      </c>
      <c r="G633" s="443" t="s">
        <v>660</v>
      </c>
      <c r="H633" s="497" t="s">
        <v>730</v>
      </c>
      <c r="I633" s="107" t="s">
        <v>693</v>
      </c>
      <c r="J633" s="444">
        <v>17</v>
      </c>
      <c r="K633" s="353">
        <v>1</v>
      </c>
      <c r="L633" s="353">
        <v>1</v>
      </c>
      <c r="M633" s="101" t="s">
        <v>106</v>
      </c>
      <c r="N633" s="101"/>
      <c r="O633" s="102">
        <f t="shared" si="46"/>
        <v>0</v>
      </c>
      <c r="P633" s="102">
        <f t="shared" si="47"/>
        <v>0</v>
      </c>
      <c r="Q633" s="103">
        <f>IF(M633="nio",0,IF(M633&gt;0,VLOOKUP(H633,'2-Productie normen'!A:L,VLOOKUP(M633,'2-Productie normen'!N:O,2,FALSE),FALSE)))</f>
        <v>0</v>
      </c>
      <c r="R633" s="103">
        <f t="shared" si="48"/>
        <v>0</v>
      </c>
      <c r="S633" s="104">
        <f>VLOOKUP(H633,'2-Productie normen'!A:L,10,FALSE)</f>
        <v>0</v>
      </c>
      <c r="T633" s="470"/>
      <c r="V633" s="81">
        <f t="shared" si="49"/>
        <v>0</v>
      </c>
    </row>
    <row r="634" spans="1:22" ht="13.95" customHeight="1">
      <c r="A634" s="86">
        <f t="shared" si="45"/>
        <v>634</v>
      </c>
      <c r="B634" s="99" t="s">
        <v>805</v>
      </c>
      <c r="C634" s="461" t="s">
        <v>770</v>
      </c>
      <c r="D634" s="440">
        <v>2</v>
      </c>
      <c r="E634" s="441" t="s">
        <v>422</v>
      </c>
      <c r="F634" s="442" t="s">
        <v>303</v>
      </c>
      <c r="G634" s="443" t="s">
        <v>407</v>
      </c>
      <c r="H634" s="445" t="s">
        <v>407</v>
      </c>
      <c r="I634" s="107" t="s">
        <v>693</v>
      </c>
      <c r="J634" s="444">
        <v>7</v>
      </c>
      <c r="K634" s="353">
        <v>1</v>
      </c>
      <c r="L634" s="353">
        <v>1</v>
      </c>
      <c r="M634" s="101">
        <v>200</v>
      </c>
      <c r="N634" s="101"/>
      <c r="O634" s="102" t="e">
        <f t="shared" si="46"/>
        <v>#DIV/0!</v>
      </c>
      <c r="P634" s="102">
        <f t="shared" si="47"/>
        <v>0</v>
      </c>
      <c r="Q634" s="103">
        <f>IF(M634="nio",0,IF(M634&gt;0,VLOOKUP(H634,'2-Productie normen'!A:L,VLOOKUP(M634,'2-Productie normen'!N:O,2,FALSE),FALSE)))</f>
        <v>0</v>
      </c>
      <c r="R634" s="103">
        <f t="shared" si="48"/>
        <v>0</v>
      </c>
      <c r="S634" s="104">
        <f>VLOOKUP(H634,'2-Productie normen'!A:L,10,FALSE)</f>
        <v>0</v>
      </c>
      <c r="T634" s="470"/>
      <c r="V634" s="81">
        <f t="shared" si="49"/>
        <v>1400</v>
      </c>
    </row>
    <row r="635" spans="1:22" ht="13.95" customHeight="1">
      <c r="A635" s="86">
        <f t="shared" si="45"/>
        <v>635</v>
      </c>
      <c r="B635" s="99" t="s">
        <v>805</v>
      </c>
      <c r="C635" s="461" t="s">
        <v>770</v>
      </c>
      <c r="D635" s="440">
        <v>2</v>
      </c>
      <c r="E635" s="441" t="s">
        <v>422</v>
      </c>
      <c r="F635" s="442" t="s">
        <v>304</v>
      </c>
      <c r="G635" s="443" t="s">
        <v>661</v>
      </c>
      <c r="H635" s="497" t="s">
        <v>179</v>
      </c>
      <c r="I635" s="107" t="s">
        <v>693</v>
      </c>
      <c r="J635" s="444">
        <v>29.7</v>
      </c>
      <c r="K635" s="353">
        <v>1</v>
      </c>
      <c r="L635" s="353">
        <v>1</v>
      </c>
      <c r="M635" s="101">
        <v>40</v>
      </c>
      <c r="N635" s="101"/>
      <c r="O635" s="102" t="e">
        <f t="shared" si="46"/>
        <v>#DIV/0!</v>
      </c>
      <c r="P635" s="102">
        <f t="shared" si="47"/>
        <v>0</v>
      </c>
      <c r="Q635" s="103">
        <f>IF(M635="nio",0,IF(M635&gt;0,VLOOKUP(H635,'2-Productie normen'!A:L,VLOOKUP(M635,'2-Productie normen'!N:O,2,FALSE),FALSE)))</f>
        <v>0</v>
      </c>
      <c r="R635" s="103">
        <f t="shared" si="48"/>
        <v>0</v>
      </c>
      <c r="S635" s="104">
        <f>VLOOKUP(H635,'2-Productie normen'!A:L,10,FALSE)</f>
        <v>0</v>
      </c>
      <c r="T635" s="470"/>
      <c r="V635" s="81">
        <f t="shared" si="49"/>
        <v>1188</v>
      </c>
    </row>
    <row r="636" spans="1:22" ht="13.95" customHeight="1">
      <c r="A636" s="86">
        <f t="shared" si="45"/>
        <v>636</v>
      </c>
      <c r="B636" s="99" t="s">
        <v>805</v>
      </c>
      <c r="C636" s="461" t="s">
        <v>770</v>
      </c>
      <c r="D636" s="440">
        <v>2</v>
      </c>
      <c r="E636" s="441" t="s">
        <v>422</v>
      </c>
      <c r="F636" s="442" t="s">
        <v>305</v>
      </c>
      <c r="G636" s="443" t="s">
        <v>568</v>
      </c>
      <c r="H636" s="78" t="s">
        <v>718</v>
      </c>
      <c r="I636" s="107" t="s">
        <v>693</v>
      </c>
      <c r="J636" s="444">
        <v>2.1</v>
      </c>
      <c r="K636" s="353">
        <v>1</v>
      </c>
      <c r="L636" s="353">
        <v>1</v>
      </c>
      <c r="M636" s="101">
        <v>200</v>
      </c>
      <c r="N636" s="101"/>
      <c r="O636" s="102" t="e">
        <f t="shared" si="46"/>
        <v>#DIV/0!</v>
      </c>
      <c r="P636" s="102">
        <f t="shared" si="47"/>
        <v>0</v>
      </c>
      <c r="Q636" s="103">
        <f>IF(M636="nio",0,IF(M636&gt;0,VLOOKUP(H636,'2-Productie normen'!A:L,VLOOKUP(M636,'2-Productie normen'!N:O,2,FALSE),FALSE)))</f>
        <v>0</v>
      </c>
      <c r="R636" s="103">
        <f t="shared" si="48"/>
        <v>0</v>
      </c>
      <c r="S636" s="104">
        <f>VLOOKUP(H636,'2-Productie normen'!A:L,10,FALSE)</f>
        <v>0</v>
      </c>
      <c r="T636" s="470"/>
      <c r="V636" s="81">
        <f t="shared" si="49"/>
        <v>420</v>
      </c>
    </row>
    <row r="637" spans="1:22" ht="13.95" customHeight="1">
      <c r="A637" s="86">
        <f t="shared" si="45"/>
        <v>637</v>
      </c>
      <c r="B637" s="99" t="s">
        <v>805</v>
      </c>
      <c r="C637" s="461" t="s">
        <v>770</v>
      </c>
      <c r="D637" s="440">
        <v>2</v>
      </c>
      <c r="E637" s="441" t="s">
        <v>422</v>
      </c>
      <c r="F637" s="442" t="s">
        <v>306</v>
      </c>
      <c r="G637" s="443" t="s">
        <v>643</v>
      </c>
      <c r="H637" s="99" t="s">
        <v>179</v>
      </c>
      <c r="I637" s="107" t="s">
        <v>693</v>
      </c>
      <c r="J637" s="444">
        <v>22.3</v>
      </c>
      <c r="K637" s="353">
        <v>1</v>
      </c>
      <c r="L637" s="353">
        <v>1</v>
      </c>
      <c r="M637" s="101">
        <v>40</v>
      </c>
      <c r="N637" s="101"/>
      <c r="O637" s="102" t="e">
        <f t="shared" si="46"/>
        <v>#DIV/0!</v>
      </c>
      <c r="P637" s="102">
        <f t="shared" si="47"/>
        <v>0</v>
      </c>
      <c r="Q637" s="103">
        <f>IF(M637="nio",0,IF(M637&gt;0,VLOOKUP(H637,'2-Productie normen'!A:L,VLOOKUP(M637,'2-Productie normen'!N:O,2,FALSE),FALSE)))</f>
        <v>0</v>
      </c>
      <c r="R637" s="103">
        <f t="shared" si="48"/>
        <v>0</v>
      </c>
      <c r="S637" s="104">
        <f>VLOOKUP(H637,'2-Productie normen'!A:L,10,FALSE)</f>
        <v>0</v>
      </c>
      <c r="T637" s="470"/>
      <c r="V637" s="81">
        <f t="shared" si="49"/>
        <v>892</v>
      </c>
    </row>
    <row r="638" spans="1:22" ht="13.95" customHeight="1">
      <c r="A638" s="86">
        <f t="shared" si="45"/>
        <v>638</v>
      </c>
      <c r="B638" s="99" t="s">
        <v>805</v>
      </c>
      <c r="C638" s="461" t="s">
        <v>770</v>
      </c>
      <c r="D638" s="440">
        <v>2</v>
      </c>
      <c r="E638" s="441" t="s">
        <v>422</v>
      </c>
      <c r="F638" s="442" t="s">
        <v>307</v>
      </c>
      <c r="G638" s="443" t="s">
        <v>410</v>
      </c>
      <c r="H638" s="469" t="s">
        <v>730</v>
      </c>
      <c r="I638" s="107" t="s">
        <v>693</v>
      </c>
      <c r="J638" s="444">
        <v>10</v>
      </c>
      <c r="K638" s="353">
        <v>1</v>
      </c>
      <c r="L638" s="353">
        <v>1</v>
      </c>
      <c r="M638" s="101" t="s">
        <v>106</v>
      </c>
      <c r="N638" s="101"/>
      <c r="O638" s="102">
        <f t="shared" si="46"/>
        <v>0</v>
      </c>
      <c r="P638" s="102">
        <f t="shared" si="47"/>
        <v>0</v>
      </c>
      <c r="Q638" s="103">
        <f>IF(M638="nio",0,IF(M638&gt;0,VLOOKUP(H638,'2-Productie normen'!A:L,VLOOKUP(M638,'2-Productie normen'!N:O,2,FALSE),FALSE)))</f>
        <v>0</v>
      </c>
      <c r="R638" s="103">
        <f t="shared" si="48"/>
        <v>0</v>
      </c>
      <c r="S638" s="104">
        <f>VLOOKUP(H638,'2-Productie normen'!A:L,10,FALSE)</f>
        <v>0</v>
      </c>
      <c r="T638" s="470"/>
      <c r="V638" s="81">
        <f t="shared" si="49"/>
        <v>0</v>
      </c>
    </row>
    <row r="639" spans="1:22" ht="13.95" customHeight="1">
      <c r="A639" s="86">
        <f t="shared" si="45"/>
        <v>639</v>
      </c>
      <c r="B639" s="99" t="s">
        <v>805</v>
      </c>
      <c r="C639" s="461" t="s">
        <v>770</v>
      </c>
      <c r="D639" s="440">
        <v>2</v>
      </c>
      <c r="E639" s="441" t="s">
        <v>422</v>
      </c>
      <c r="F639" s="442" t="s">
        <v>308</v>
      </c>
      <c r="G639" s="443" t="s">
        <v>638</v>
      </c>
      <c r="H639" s="361" t="s">
        <v>754</v>
      </c>
      <c r="I639" s="107" t="s">
        <v>693</v>
      </c>
      <c r="J639" s="444">
        <v>10.8</v>
      </c>
      <c r="K639" s="353">
        <v>1</v>
      </c>
      <c r="L639" s="353">
        <v>1</v>
      </c>
      <c r="M639" s="101">
        <v>40</v>
      </c>
      <c r="N639" s="101"/>
      <c r="O639" s="102" t="e">
        <f t="shared" si="46"/>
        <v>#DIV/0!</v>
      </c>
      <c r="P639" s="102">
        <f t="shared" si="47"/>
        <v>0</v>
      </c>
      <c r="Q639" s="103">
        <f>IF(M639="nio",0,IF(M639&gt;0,VLOOKUP(H639,'2-Productie normen'!A:L,VLOOKUP(M639,'2-Productie normen'!N:O,2,FALSE),FALSE)))</f>
        <v>0</v>
      </c>
      <c r="R639" s="103">
        <f t="shared" si="48"/>
        <v>0</v>
      </c>
      <c r="S639" s="104">
        <f>VLOOKUP(H639,'2-Productie normen'!A:L,10,FALSE)</f>
        <v>0</v>
      </c>
      <c r="T639" s="470"/>
      <c r="V639" s="81">
        <f t="shared" si="49"/>
        <v>432</v>
      </c>
    </row>
    <row r="640" spans="1:22" ht="13.95" customHeight="1">
      <c r="A640" s="86">
        <f t="shared" si="45"/>
        <v>640</v>
      </c>
      <c r="B640" s="99" t="s">
        <v>805</v>
      </c>
      <c r="C640" s="461" t="s">
        <v>770</v>
      </c>
      <c r="D640" s="440">
        <v>2</v>
      </c>
      <c r="E640" s="441" t="s">
        <v>422</v>
      </c>
      <c r="F640" s="442" t="s">
        <v>309</v>
      </c>
      <c r="G640" s="443" t="s">
        <v>662</v>
      </c>
      <c r="H640" s="497" t="s">
        <v>179</v>
      </c>
      <c r="I640" s="107" t="s">
        <v>693</v>
      </c>
      <c r="J640" s="444">
        <v>11.2</v>
      </c>
      <c r="K640" s="353">
        <v>1</v>
      </c>
      <c r="L640" s="353">
        <v>1</v>
      </c>
      <c r="M640" s="101">
        <v>40</v>
      </c>
      <c r="N640" s="101"/>
      <c r="O640" s="102" t="e">
        <f t="shared" si="46"/>
        <v>#DIV/0!</v>
      </c>
      <c r="P640" s="102">
        <f t="shared" si="47"/>
        <v>0</v>
      </c>
      <c r="Q640" s="103">
        <f>IF(M640="nio",0,IF(M640&gt;0,VLOOKUP(H640,'2-Productie normen'!A:L,VLOOKUP(M640,'2-Productie normen'!N:O,2,FALSE),FALSE)))</f>
        <v>0</v>
      </c>
      <c r="R640" s="103">
        <f t="shared" si="48"/>
        <v>0</v>
      </c>
      <c r="S640" s="104">
        <f>VLOOKUP(H640,'2-Productie normen'!A:L,10,FALSE)</f>
        <v>0</v>
      </c>
      <c r="T640" s="470"/>
      <c r="V640" s="81">
        <f t="shared" si="49"/>
        <v>448</v>
      </c>
    </row>
    <row r="641" spans="1:22" ht="13.95" customHeight="1">
      <c r="A641" s="86">
        <f t="shared" si="45"/>
        <v>641</v>
      </c>
      <c r="B641" s="99" t="s">
        <v>805</v>
      </c>
      <c r="C641" s="461" t="s">
        <v>770</v>
      </c>
      <c r="D641" s="440">
        <v>2</v>
      </c>
      <c r="E641" s="441" t="s">
        <v>422</v>
      </c>
      <c r="F641" s="442" t="s">
        <v>310</v>
      </c>
      <c r="G641" s="443" t="s">
        <v>657</v>
      </c>
      <c r="H641" s="497" t="s">
        <v>719</v>
      </c>
      <c r="I641" s="107" t="s">
        <v>693</v>
      </c>
      <c r="J641" s="444">
        <v>40.1</v>
      </c>
      <c r="K641" s="353">
        <v>1</v>
      </c>
      <c r="L641" s="353">
        <v>1</v>
      </c>
      <c r="M641" s="101">
        <v>120</v>
      </c>
      <c r="N641" s="101"/>
      <c r="O641" s="102" t="e">
        <f t="shared" si="46"/>
        <v>#DIV/0!</v>
      </c>
      <c r="P641" s="102">
        <f t="shared" si="47"/>
        <v>0</v>
      </c>
      <c r="Q641" s="103">
        <f>IF(M641="nio",0,IF(M641&gt;0,VLOOKUP(H641,'2-Productie normen'!A:L,VLOOKUP(M641,'2-Productie normen'!N:O,2,FALSE),FALSE)))</f>
        <v>0</v>
      </c>
      <c r="R641" s="103">
        <f t="shared" si="48"/>
        <v>0</v>
      </c>
      <c r="S641" s="104">
        <f>VLOOKUP(H641,'2-Productie normen'!A:L,10,FALSE)</f>
        <v>0</v>
      </c>
      <c r="T641" s="470"/>
      <c r="V641" s="81">
        <f t="shared" si="49"/>
        <v>4812</v>
      </c>
    </row>
    <row r="642" spans="1:22" ht="13.95" customHeight="1">
      <c r="A642" s="86">
        <f t="shared" si="45"/>
        <v>642</v>
      </c>
      <c r="B642" s="99" t="s">
        <v>805</v>
      </c>
      <c r="C642" s="461" t="s">
        <v>770</v>
      </c>
      <c r="D642" s="440">
        <v>2</v>
      </c>
      <c r="E642" s="441" t="s">
        <v>422</v>
      </c>
      <c r="F642" s="442" t="s">
        <v>311</v>
      </c>
      <c r="G642" s="443" t="s">
        <v>657</v>
      </c>
      <c r="H642" s="497" t="s">
        <v>719</v>
      </c>
      <c r="I642" s="107" t="s">
        <v>693</v>
      </c>
      <c r="J642" s="444">
        <v>38.299999999999997</v>
      </c>
      <c r="K642" s="353">
        <v>1</v>
      </c>
      <c r="L642" s="353">
        <v>1</v>
      </c>
      <c r="M642" s="101">
        <v>120</v>
      </c>
      <c r="N642" s="101"/>
      <c r="O642" s="102" t="e">
        <f t="shared" si="46"/>
        <v>#DIV/0!</v>
      </c>
      <c r="P642" s="102">
        <f t="shared" si="47"/>
        <v>0</v>
      </c>
      <c r="Q642" s="103">
        <f>IF(M642="nio",0,IF(M642&gt;0,VLOOKUP(H642,'2-Productie normen'!A:L,VLOOKUP(M642,'2-Productie normen'!N:O,2,FALSE),FALSE)))</f>
        <v>0</v>
      </c>
      <c r="R642" s="103">
        <f t="shared" si="48"/>
        <v>0</v>
      </c>
      <c r="S642" s="104">
        <f>VLOOKUP(H642,'2-Productie normen'!A:L,10,FALSE)</f>
        <v>0</v>
      </c>
      <c r="T642" s="470"/>
      <c r="V642" s="81">
        <f t="shared" si="49"/>
        <v>4596</v>
      </c>
    </row>
    <row r="643" spans="1:22" ht="13.95" customHeight="1">
      <c r="A643" s="86">
        <f t="shared" si="45"/>
        <v>643</v>
      </c>
      <c r="B643" s="99" t="s">
        <v>805</v>
      </c>
      <c r="C643" s="461" t="s">
        <v>770</v>
      </c>
      <c r="D643" s="440">
        <v>2</v>
      </c>
      <c r="E643" s="441" t="s">
        <v>422</v>
      </c>
      <c r="F643" s="442" t="s">
        <v>312</v>
      </c>
      <c r="G643" s="443" t="s">
        <v>638</v>
      </c>
      <c r="H643" s="361" t="s">
        <v>754</v>
      </c>
      <c r="I643" s="107" t="s">
        <v>693</v>
      </c>
      <c r="J643" s="444">
        <v>12.3</v>
      </c>
      <c r="K643" s="353">
        <v>1</v>
      </c>
      <c r="L643" s="353">
        <v>1</v>
      </c>
      <c r="M643" s="101">
        <v>40</v>
      </c>
      <c r="N643" s="101"/>
      <c r="O643" s="102" t="e">
        <f t="shared" si="46"/>
        <v>#DIV/0!</v>
      </c>
      <c r="P643" s="102">
        <f t="shared" si="47"/>
        <v>0</v>
      </c>
      <c r="Q643" s="103">
        <f>IF(M643="nio",0,IF(M643&gt;0,VLOOKUP(H643,'2-Productie normen'!A:L,VLOOKUP(M643,'2-Productie normen'!N:O,2,FALSE),FALSE)))</f>
        <v>0</v>
      </c>
      <c r="R643" s="103">
        <f t="shared" si="48"/>
        <v>0</v>
      </c>
      <c r="S643" s="104">
        <f>VLOOKUP(H643,'2-Productie normen'!A:L,10,FALSE)</f>
        <v>0</v>
      </c>
      <c r="T643" s="470"/>
      <c r="V643" s="81">
        <f t="shared" si="49"/>
        <v>492</v>
      </c>
    </row>
    <row r="644" spans="1:22" ht="13.95" customHeight="1">
      <c r="A644" s="86">
        <f t="shared" si="45"/>
        <v>644</v>
      </c>
      <c r="B644" s="99" t="s">
        <v>805</v>
      </c>
      <c r="C644" s="461" t="s">
        <v>770</v>
      </c>
      <c r="D644" s="440">
        <v>2</v>
      </c>
      <c r="E644" s="441" t="s">
        <v>422</v>
      </c>
      <c r="F644" s="442" t="s">
        <v>313</v>
      </c>
      <c r="G644" s="443" t="s">
        <v>663</v>
      </c>
      <c r="H644" s="497" t="s">
        <v>179</v>
      </c>
      <c r="I644" s="107" t="s">
        <v>693</v>
      </c>
      <c r="J644" s="444">
        <v>15.9</v>
      </c>
      <c r="K644" s="353">
        <v>1</v>
      </c>
      <c r="L644" s="353">
        <v>1</v>
      </c>
      <c r="M644" s="101">
        <v>40</v>
      </c>
      <c r="N644" s="101"/>
      <c r="O644" s="102" t="e">
        <f t="shared" si="46"/>
        <v>#DIV/0!</v>
      </c>
      <c r="P644" s="102">
        <f t="shared" si="47"/>
        <v>0</v>
      </c>
      <c r="Q644" s="103">
        <f>IF(M644="nio",0,IF(M644&gt;0,VLOOKUP(H644,'2-Productie normen'!A:L,VLOOKUP(M644,'2-Productie normen'!N:O,2,FALSE),FALSE)))</f>
        <v>0</v>
      </c>
      <c r="R644" s="103">
        <f t="shared" si="48"/>
        <v>0</v>
      </c>
      <c r="S644" s="104">
        <f>VLOOKUP(H644,'2-Productie normen'!A:L,10,FALSE)</f>
        <v>0</v>
      </c>
      <c r="T644" s="470"/>
      <c r="V644" s="81">
        <f t="shared" si="49"/>
        <v>636</v>
      </c>
    </row>
    <row r="645" spans="1:22" ht="13.95" customHeight="1">
      <c r="A645" s="86">
        <f t="shared" si="45"/>
        <v>645</v>
      </c>
      <c r="B645" s="99" t="s">
        <v>805</v>
      </c>
      <c r="C645" s="461" t="s">
        <v>770</v>
      </c>
      <c r="D645" s="440">
        <v>2</v>
      </c>
      <c r="E645" s="441" t="s">
        <v>422</v>
      </c>
      <c r="F645" s="442" t="s">
        <v>314</v>
      </c>
      <c r="G645" s="443" t="s">
        <v>664</v>
      </c>
      <c r="H645" s="99" t="s">
        <v>179</v>
      </c>
      <c r="I645" s="107" t="s">
        <v>693</v>
      </c>
      <c r="J645" s="444">
        <v>13.1</v>
      </c>
      <c r="K645" s="353">
        <v>1</v>
      </c>
      <c r="L645" s="353">
        <v>1</v>
      </c>
      <c r="M645" s="101">
        <v>40</v>
      </c>
      <c r="N645" s="101"/>
      <c r="O645" s="102" t="e">
        <f t="shared" si="46"/>
        <v>#DIV/0!</v>
      </c>
      <c r="P645" s="102">
        <f t="shared" si="47"/>
        <v>0</v>
      </c>
      <c r="Q645" s="103">
        <f>IF(M645="nio",0,IF(M645&gt;0,VLOOKUP(H645,'2-Productie normen'!A:L,VLOOKUP(M645,'2-Productie normen'!N:O,2,FALSE),FALSE)))</f>
        <v>0</v>
      </c>
      <c r="R645" s="103">
        <f t="shared" si="48"/>
        <v>0</v>
      </c>
      <c r="S645" s="104">
        <f>VLOOKUP(H645,'2-Productie normen'!A:L,10,FALSE)</f>
        <v>0</v>
      </c>
      <c r="T645" s="470"/>
      <c r="V645" s="81">
        <f t="shared" si="49"/>
        <v>524</v>
      </c>
    </row>
    <row r="646" spans="1:22" ht="13.95" customHeight="1">
      <c r="A646" s="86">
        <f t="shared" si="45"/>
        <v>646</v>
      </c>
      <c r="B646" s="99" t="s">
        <v>805</v>
      </c>
      <c r="C646" s="461" t="s">
        <v>770</v>
      </c>
      <c r="D646" s="440">
        <v>2</v>
      </c>
      <c r="E646" s="441" t="s">
        <v>422</v>
      </c>
      <c r="F646" s="442" t="s">
        <v>438</v>
      </c>
      <c r="G646" s="443" t="s">
        <v>665</v>
      </c>
      <c r="H646" s="497" t="s">
        <v>179</v>
      </c>
      <c r="I646" s="107" t="s">
        <v>693</v>
      </c>
      <c r="J646" s="444">
        <v>7.7</v>
      </c>
      <c r="K646" s="353">
        <v>1</v>
      </c>
      <c r="L646" s="353">
        <v>1</v>
      </c>
      <c r="M646" s="101">
        <v>40</v>
      </c>
      <c r="N646" s="101"/>
      <c r="O646" s="102" t="e">
        <f t="shared" si="46"/>
        <v>#DIV/0!</v>
      </c>
      <c r="P646" s="102">
        <f t="shared" si="47"/>
        <v>0</v>
      </c>
      <c r="Q646" s="103">
        <f>IF(M646="nio",0,IF(M646&gt;0,VLOOKUP(H646,'2-Productie normen'!A:L,VLOOKUP(M646,'2-Productie normen'!N:O,2,FALSE),FALSE)))</f>
        <v>0</v>
      </c>
      <c r="R646" s="103">
        <f t="shared" si="48"/>
        <v>0</v>
      </c>
      <c r="S646" s="104">
        <f>VLOOKUP(H646,'2-Productie normen'!A:L,10,FALSE)</f>
        <v>0</v>
      </c>
      <c r="T646" s="470"/>
      <c r="V646" s="81">
        <f t="shared" si="49"/>
        <v>308</v>
      </c>
    </row>
    <row r="647" spans="1:22" ht="13.95" customHeight="1">
      <c r="A647" s="86">
        <f t="shared" si="45"/>
        <v>647</v>
      </c>
      <c r="B647" s="99" t="s">
        <v>805</v>
      </c>
      <c r="C647" s="461" t="s">
        <v>770</v>
      </c>
      <c r="D647" s="440">
        <v>2</v>
      </c>
      <c r="E647" s="441" t="s">
        <v>422</v>
      </c>
      <c r="F647" s="442" t="s">
        <v>315</v>
      </c>
      <c r="G647" s="443" t="s">
        <v>666</v>
      </c>
      <c r="H647" s="497" t="s">
        <v>179</v>
      </c>
      <c r="I647" s="107" t="s">
        <v>693</v>
      </c>
      <c r="J647" s="444">
        <v>52.3</v>
      </c>
      <c r="K647" s="353">
        <v>1</v>
      </c>
      <c r="L647" s="353">
        <v>1</v>
      </c>
      <c r="M647" s="101">
        <v>40</v>
      </c>
      <c r="N647" s="101"/>
      <c r="O647" s="102" t="e">
        <f t="shared" si="46"/>
        <v>#DIV/0!</v>
      </c>
      <c r="P647" s="102">
        <f t="shared" si="47"/>
        <v>0</v>
      </c>
      <c r="Q647" s="103">
        <f>IF(M647="nio",0,IF(M647&gt;0,VLOOKUP(H647,'2-Productie normen'!A:L,VLOOKUP(M647,'2-Productie normen'!N:O,2,FALSE),FALSE)))</f>
        <v>0</v>
      </c>
      <c r="R647" s="103">
        <f t="shared" si="48"/>
        <v>0</v>
      </c>
      <c r="S647" s="104">
        <f>VLOOKUP(H647,'2-Productie normen'!A:L,10,FALSE)</f>
        <v>0</v>
      </c>
      <c r="T647" s="470"/>
      <c r="V647" s="81">
        <f t="shared" si="49"/>
        <v>2092</v>
      </c>
    </row>
    <row r="648" spans="1:22" ht="13.95" customHeight="1">
      <c r="A648" s="86">
        <f t="shared" si="45"/>
        <v>648</v>
      </c>
      <c r="B648" s="99" t="s">
        <v>805</v>
      </c>
      <c r="C648" s="461" t="s">
        <v>770</v>
      </c>
      <c r="D648" s="440">
        <v>2</v>
      </c>
      <c r="E648" s="441" t="s">
        <v>422</v>
      </c>
      <c r="F648" s="442" t="s">
        <v>316</v>
      </c>
      <c r="G648" s="443" t="s">
        <v>657</v>
      </c>
      <c r="H648" s="497" t="s">
        <v>719</v>
      </c>
      <c r="I648" s="107" t="s">
        <v>693</v>
      </c>
      <c r="J648" s="444">
        <v>39.6</v>
      </c>
      <c r="K648" s="353">
        <v>1</v>
      </c>
      <c r="L648" s="353">
        <v>1</v>
      </c>
      <c r="M648" s="101">
        <v>120</v>
      </c>
      <c r="N648" s="101"/>
      <c r="O648" s="102" t="e">
        <f t="shared" si="46"/>
        <v>#DIV/0!</v>
      </c>
      <c r="P648" s="102">
        <f t="shared" si="47"/>
        <v>0</v>
      </c>
      <c r="Q648" s="103">
        <f>IF(M648="nio",0,IF(M648&gt;0,VLOOKUP(H648,'2-Productie normen'!A:L,VLOOKUP(M648,'2-Productie normen'!N:O,2,FALSE),FALSE)))</f>
        <v>0</v>
      </c>
      <c r="R648" s="103">
        <f t="shared" si="48"/>
        <v>0</v>
      </c>
      <c r="S648" s="104">
        <f>VLOOKUP(H648,'2-Productie normen'!A:L,10,FALSE)</f>
        <v>0</v>
      </c>
      <c r="T648" s="470"/>
      <c r="V648" s="81">
        <f t="shared" si="49"/>
        <v>4752</v>
      </c>
    </row>
    <row r="649" spans="1:22" ht="13.95" customHeight="1">
      <c r="A649" s="86">
        <f t="shared" si="45"/>
        <v>649</v>
      </c>
      <c r="B649" s="99" t="s">
        <v>805</v>
      </c>
      <c r="C649" s="461" t="s">
        <v>770</v>
      </c>
      <c r="D649" s="440">
        <v>2</v>
      </c>
      <c r="E649" s="441" t="s">
        <v>422</v>
      </c>
      <c r="F649" s="442" t="s">
        <v>317</v>
      </c>
      <c r="G649" s="443" t="s">
        <v>657</v>
      </c>
      <c r="H649" s="107" t="s">
        <v>719</v>
      </c>
      <c r="I649" s="107" t="s">
        <v>693</v>
      </c>
      <c r="J649" s="444">
        <v>40.299999999999997</v>
      </c>
      <c r="K649" s="353">
        <v>1</v>
      </c>
      <c r="L649" s="353">
        <v>1</v>
      </c>
      <c r="M649" s="101">
        <v>120</v>
      </c>
      <c r="N649" s="101"/>
      <c r="O649" s="102" t="e">
        <f t="shared" si="46"/>
        <v>#DIV/0!</v>
      </c>
      <c r="P649" s="102">
        <f t="shared" si="47"/>
        <v>0</v>
      </c>
      <c r="Q649" s="103">
        <f>IF(M649="nio",0,IF(M649&gt;0,VLOOKUP(H649,'2-Productie normen'!A:L,VLOOKUP(M649,'2-Productie normen'!N:O,2,FALSE),FALSE)))</f>
        <v>0</v>
      </c>
      <c r="R649" s="103">
        <f t="shared" si="48"/>
        <v>0</v>
      </c>
      <c r="S649" s="104">
        <f>VLOOKUP(H649,'2-Productie normen'!A:L,10,FALSE)</f>
        <v>0</v>
      </c>
      <c r="T649" s="470"/>
      <c r="V649" s="81">
        <f t="shared" si="49"/>
        <v>4836</v>
      </c>
    </row>
    <row r="650" spans="1:22" ht="13.95" customHeight="1">
      <c r="A650" s="86">
        <f t="shared" ref="A650:A713" si="50">A649+1</f>
        <v>650</v>
      </c>
      <c r="B650" s="99" t="s">
        <v>805</v>
      </c>
      <c r="C650" s="461" t="s">
        <v>770</v>
      </c>
      <c r="D650" s="440">
        <v>2</v>
      </c>
      <c r="E650" s="441" t="s">
        <v>422</v>
      </c>
      <c r="F650" s="442" t="s">
        <v>318</v>
      </c>
      <c r="G650" s="443" t="s">
        <v>407</v>
      </c>
      <c r="H650" s="443" t="s">
        <v>407</v>
      </c>
      <c r="I650" s="107" t="s">
        <v>693</v>
      </c>
      <c r="J650" s="444">
        <v>17.5</v>
      </c>
      <c r="K650" s="353">
        <v>1</v>
      </c>
      <c r="L650" s="353">
        <v>1</v>
      </c>
      <c r="M650" s="101">
        <v>200</v>
      </c>
      <c r="N650" s="101"/>
      <c r="O650" s="102" t="e">
        <f t="shared" ref="O650:O667" si="51">IF(M650="nio",0,IF(M650&gt;0,M650*J650/Q650,0))*K650</f>
        <v>#DIV/0!</v>
      </c>
      <c r="P650" s="102">
        <f t="shared" ref="P650:P667" si="52">IF(N650&gt;0,N650*J650/R650,0)*L650</f>
        <v>0</v>
      </c>
      <c r="Q650" s="103">
        <f>IF(M650="nio",0,IF(M650&gt;0,VLOOKUP(H650,'2-Productie normen'!A:L,VLOOKUP(M650,'2-Productie normen'!N:O,2,FALSE),FALSE)))</f>
        <v>0</v>
      </c>
      <c r="R650" s="103">
        <f t="shared" ref="R650:R667" si="53">IF(N650&gt;0,Q650*$R$8,0)</f>
        <v>0</v>
      </c>
      <c r="S650" s="104">
        <f>VLOOKUP(H650,'2-Productie normen'!A:L,10,FALSE)</f>
        <v>0</v>
      </c>
      <c r="T650" s="470"/>
      <c r="V650" s="81">
        <f t="shared" ref="V650:V667" si="54">SUM(M650:N650)*J650</f>
        <v>3500</v>
      </c>
    </row>
    <row r="651" spans="1:22" ht="13.95" customHeight="1">
      <c r="A651" s="86">
        <f t="shared" si="50"/>
        <v>651</v>
      </c>
      <c r="B651" s="99" t="s">
        <v>805</v>
      </c>
      <c r="C651" s="461" t="s">
        <v>770</v>
      </c>
      <c r="D651" s="440">
        <v>2</v>
      </c>
      <c r="E651" s="441" t="s">
        <v>422</v>
      </c>
      <c r="F651" s="442" t="s">
        <v>319</v>
      </c>
      <c r="G651" s="443" t="s">
        <v>407</v>
      </c>
      <c r="H651" s="443" t="s">
        <v>407</v>
      </c>
      <c r="I651" s="107" t="s">
        <v>693</v>
      </c>
      <c r="J651" s="444">
        <v>55.9</v>
      </c>
      <c r="K651" s="353">
        <v>1</v>
      </c>
      <c r="L651" s="353">
        <v>1</v>
      </c>
      <c r="M651" s="101">
        <v>200</v>
      </c>
      <c r="N651" s="101"/>
      <c r="O651" s="102" t="e">
        <f t="shared" si="51"/>
        <v>#DIV/0!</v>
      </c>
      <c r="P651" s="102">
        <f t="shared" si="52"/>
        <v>0</v>
      </c>
      <c r="Q651" s="103">
        <f>IF(M651="nio",0,IF(M651&gt;0,VLOOKUP(H651,'2-Productie normen'!A:L,VLOOKUP(M651,'2-Productie normen'!N:O,2,FALSE),FALSE)))</f>
        <v>0</v>
      </c>
      <c r="R651" s="103">
        <f t="shared" si="53"/>
        <v>0</v>
      </c>
      <c r="S651" s="104">
        <f>VLOOKUP(H651,'2-Productie normen'!A:L,10,FALSE)</f>
        <v>0</v>
      </c>
      <c r="T651" s="470"/>
      <c r="V651" s="81">
        <f t="shared" si="54"/>
        <v>11180</v>
      </c>
    </row>
    <row r="652" spans="1:22" ht="13.95" customHeight="1">
      <c r="A652" s="86">
        <f t="shared" si="50"/>
        <v>652</v>
      </c>
      <c r="B652" s="99" t="s">
        <v>805</v>
      </c>
      <c r="C652" s="461" t="s">
        <v>770</v>
      </c>
      <c r="D652" s="440">
        <v>2</v>
      </c>
      <c r="E652" s="441" t="s">
        <v>422</v>
      </c>
      <c r="F652" s="442" t="s">
        <v>439</v>
      </c>
      <c r="G652" s="443" t="s">
        <v>407</v>
      </c>
      <c r="H652" s="445" t="s">
        <v>407</v>
      </c>
      <c r="I652" s="107" t="s">
        <v>693</v>
      </c>
      <c r="J652" s="444">
        <v>26.6</v>
      </c>
      <c r="K652" s="353">
        <v>1</v>
      </c>
      <c r="L652" s="353">
        <v>1</v>
      </c>
      <c r="M652" s="101">
        <v>200</v>
      </c>
      <c r="N652" s="101"/>
      <c r="O652" s="102" t="e">
        <f t="shared" si="51"/>
        <v>#DIV/0!</v>
      </c>
      <c r="P652" s="102">
        <f t="shared" si="52"/>
        <v>0</v>
      </c>
      <c r="Q652" s="103">
        <f>IF(M652="nio",0,IF(M652&gt;0,VLOOKUP(H652,'2-Productie normen'!A:L,VLOOKUP(M652,'2-Productie normen'!N:O,2,FALSE),FALSE)))</f>
        <v>0</v>
      </c>
      <c r="R652" s="103">
        <f t="shared" si="53"/>
        <v>0</v>
      </c>
      <c r="S652" s="104">
        <f>VLOOKUP(H652,'2-Productie normen'!A:L,10,FALSE)</f>
        <v>0</v>
      </c>
      <c r="T652" s="470"/>
      <c r="V652" s="81">
        <f t="shared" si="54"/>
        <v>5320</v>
      </c>
    </row>
    <row r="653" spans="1:22" ht="13.95" customHeight="1">
      <c r="A653" s="86">
        <f t="shared" si="50"/>
        <v>653</v>
      </c>
      <c r="B653" s="99" t="s">
        <v>805</v>
      </c>
      <c r="C653" s="461" t="s">
        <v>770</v>
      </c>
      <c r="D653" s="440">
        <v>2</v>
      </c>
      <c r="E653" s="441" t="s">
        <v>422</v>
      </c>
      <c r="F653" s="442" t="s">
        <v>320</v>
      </c>
      <c r="G653" s="443" t="s">
        <v>407</v>
      </c>
      <c r="H653" s="445" t="s">
        <v>407</v>
      </c>
      <c r="I653" s="107" t="s">
        <v>693</v>
      </c>
      <c r="J653" s="444">
        <v>67</v>
      </c>
      <c r="K653" s="353">
        <v>1</v>
      </c>
      <c r="L653" s="353">
        <v>1</v>
      </c>
      <c r="M653" s="101">
        <v>200</v>
      </c>
      <c r="N653" s="101"/>
      <c r="O653" s="102" t="e">
        <f t="shared" si="51"/>
        <v>#DIV/0!</v>
      </c>
      <c r="P653" s="102">
        <f t="shared" si="52"/>
        <v>0</v>
      </c>
      <c r="Q653" s="103">
        <f>IF(M653="nio",0,IF(M653&gt;0,VLOOKUP(H653,'2-Productie normen'!A:L,VLOOKUP(M653,'2-Productie normen'!N:O,2,FALSE),FALSE)))</f>
        <v>0</v>
      </c>
      <c r="R653" s="103">
        <f t="shared" si="53"/>
        <v>0</v>
      </c>
      <c r="S653" s="104">
        <f>VLOOKUP(H653,'2-Productie normen'!A:L,10,FALSE)</f>
        <v>0</v>
      </c>
      <c r="T653" s="470"/>
      <c r="V653" s="81">
        <f t="shared" si="54"/>
        <v>13400</v>
      </c>
    </row>
    <row r="654" spans="1:22" ht="13.95" customHeight="1">
      <c r="A654" s="86">
        <f t="shared" si="50"/>
        <v>654</v>
      </c>
      <c r="B654" s="99" t="s">
        <v>805</v>
      </c>
      <c r="C654" s="461" t="s">
        <v>770</v>
      </c>
      <c r="D654" s="440">
        <v>2</v>
      </c>
      <c r="E654" s="441" t="s">
        <v>422</v>
      </c>
      <c r="F654" s="442" t="s">
        <v>321</v>
      </c>
      <c r="G654" s="443" t="s">
        <v>413</v>
      </c>
      <c r="H654" s="145" t="s">
        <v>16</v>
      </c>
      <c r="I654" s="107" t="s">
        <v>693</v>
      </c>
      <c r="J654" s="444">
        <v>8.4</v>
      </c>
      <c r="K654" s="353">
        <v>1</v>
      </c>
      <c r="L654" s="353">
        <v>1</v>
      </c>
      <c r="M654" s="101">
        <v>200</v>
      </c>
      <c r="N654" s="101"/>
      <c r="O654" s="102" t="e">
        <f t="shared" si="51"/>
        <v>#DIV/0!</v>
      </c>
      <c r="P654" s="102">
        <f t="shared" si="52"/>
        <v>0</v>
      </c>
      <c r="Q654" s="103">
        <f>IF(M654="nio",0,IF(M654&gt;0,VLOOKUP(H654,'2-Productie normen'!A:L,VLOOKUP(M654,'2-Productie normen'!N:O,2,FALSE),FALSE)))</f>
        <v>0</v>
      </c>
      <c r="R654" s="103">
        <f t="shared" si="53"/>
        <v>0</v>
      </c>
      <c r="S654" s="104">
        <f>VLOOKUP(H654,'2-Productie normen'!A:L,10,FALSE)</f>
        <v>0</v>
      </c>
      <c r="T654" s="470"/>
      <c r="V654" s="81">
        <f t="shared" si="54"/>
        <v>1680</v>
      </c>
    </row>
    <row r="655" spans="1:22" ht="13.95" customHeight="1">
      <c r="A655" s="86">
        <f t="shared" si="50"/>
        <v>655</v>
      </c>
      <c r="B655" s="99" t="s">
        <v>805</v>
      </c>
      <c r="C655" s="461" t="s">
        <v>770</v>
      </c>
      <c r="D655" s="440">
        <v>2</v>
      </c>
      <c r="E655" s="441" t="s">
        <v>422</v>
      </c>
      <c r="F655" s="442" t="s">
        <v>322</v>
      </c>
      <c r="G655" s="443" t="s">
        <v>413</v>
      </c>
      <c r="H655" s="145" t="s">
        <v>16</v>
      </c>
      <c r="I655" s="107" t="s">
        <v>693</v>
      </c>
      <c r="J655" s="444">
        <v>2.6</v>
      </c>
      <c r="K655" s="353">
        <v>1</v>
      </c>
      <c r="L655" s="353">
        <v>1</v>
      </c>
      <c r="M655" s="101">
        <v>200</v>
      </c>
      <c r="N655" s="101"/>
      <c r="O655" s="102" t="e">
        <f t="shared" si="51"/>
        <v>#DIV/0!</v>
      </c>
      <c r="P655" s="102">
        <f t="shared" si="52"/>
        <v>0</v>
      </c>
      <c r="Q655" s="103">
        <f>IF(M655="nio",0,IF(M655&gt;0,VLOOKUP(H655,'2-Productie normen'!A:L,VLOOKUP(M655,'2-Productie normen'!N:O,2,FALSE),FALSE)))</f>
        <v>0</v>
      </c>
      <c r="R655" s="103">
        <f t="shared" si="53"/>
        <v>0</v>
      </c>
      <c r="S655" s="104">
        <f>VLOOKUP(H655,'2-Productie normen'!A:L,10,FALSE)</f>
        <v>0</v>
      </c>
      <c r="T655" s="470"/>
      <c r="V655" s="81">
        <f t="shared" si="54"/>
        <v>520</v>
      </c>
    </row>
    <row r="656" spans="1:22" ht="13.95" customHeight="1">
      <c r="A656" s="86">
        <f t="shared" si="50"/>
        <v>656</v>
      </c>
      <c r="B656" s="99" t="s">
        <v>805</v>
      </c>
      <c r="C656" s="461" t="s">
        <v>770</v>
      </c>
      <c r="D656" s="440">
        <v>2</v>
      </c>
      <c r="E656" s="441" t="s">
        <v>422</v>
      </c>
      <c r="F656" s="442" t="s">
        <v>323</v>
      </c>
      <c r="G656" s="443" t="s">
        <v>413</v>
      </c>
      <c r="H656" s="145" t="s">
        <v>16</v>
      </c>
      <c r="I656" s="107" t="s">
        <v>693</v>
      </c>
      <c r="J656" s="444">
        <v>7.6</v>
      </c>
      <c r="K656" s="353">
        <v>1</v>
      </c>
      <c r="L656" s="353">
        <v>1</v>
      </c>
      <c r="M656" s="101">
        <v>200</v>
      </c>
      <c r="N656" s="101"/>
      <c r="O656" s="102" t="e">
        <f t="shared" si="51"/>
        <v>#DIV/0!</v>
      </c>
      <c r="P656" s="102">
        <f t="shared" si="52"/>
        <v>0</v>
      </c>
      <c r="Q656" s="103">
        <f>IF(M656="nio",0,IF(M656&gt;0,VLOOKUP(H656,'2-Productie normen'!A:L,VLOOKUP(M656,'2-Productie normen'!N:O,2,FALSE),FALSE)))</f>
        <v>0</v>
      </c>
      <c r="R656" s="103">
        <f t="shared" si="53"/>
        <v>0</v>
      </c>
      <c r="S656" s="104">
        <f>VLOOKUP(H656,'2-Productie normen'!A:L,10,FALSE)</f>
        <v>0</v>
      </c>
      <c r="T656" s="470"/>
      <c r="V656" s="81">
        <f t="shared" si="54"/>
        <v>1520</v>
      </c>
    </row>
    <row r="657" spans="1:22" ht="13.95" customHeight="1">
      <c r="A657" s="86">
        <f t="shared" si="50"/>
        <v>657</v>
      </c>
      <c r="B657" s="99" t="s">
        <v>805</v>
      </c>
      <c r="C657" s="461" t="s">
        <v>770</v>
      </c>
      <c r="D657" s="440">
        <v>2</v>
      </c>
      <c r="E657" s="441" t="s">
        <v>422</v>
      </c>
      <c r="F657" s="442" t="s">
        <v>324</v>
      </c>
      <c r="G657" s="443" t="s">
        <v>73</v>
      </c>
      <c r="H657" s="497" t="s">
        <v>730</v>
      </c>
      <c r="I657" s="107" t="s">
        <v>693</v>
      </c>
      <c r="J657" s="444">
        <v>4.4000000000000004</v>
      </c>
      <c r="K657" s="353">
        <v>1</v>
      </c>
      <c r="L657" s="353">
        <v>1</v>
      </c>
      <c r="M657" s="101" t="s">
        <v>106</v>
      </c>
      <c r="N657" s="101"/>
      <c r="O657" s="102">
        <f t="shared" si="51"/>
        <v>0</v>
      </c>
      <c r="P657" s="102">
        <f t="shared" si="52"/>
        <v>0</v>
      </c>
      <c r="Q657" s="103">
        <f>IF(M657="nio",0,IF(M657&gt;0,VLOOKUP(H657,'2-Productie normen'!A:L,VLOOKUP(M657,'2-Productie normen'!N:O,2,FALSE),FALSE)))</f>
        <v>0</v>
      </c>
      <c r="R657" s="103">
        <f t="shared" si="53"/>
        <v>0</v>
      </c>
      <c r="S657" s="104">
        <f>VLOOKUP(H657,'2-Productie normen'!A:L,10,FALSE)</f>
        <v>0</v>
      </c>
      <c r="T657" s="470"/>
      <c r="V657" s="81">
        <f t="shared" si="54"/>
        <v>0</v>
      </c>
    </row>
    <row r="658" spans="1:22" ht="13.95" customHeight="1">
      <c r="A658" s="86">
        <f t="shared" si="50"/>
        <v>658</v>
      </c>
      <c r="B658" s="99" t="s">
        <v>805</v>
      </c>
      <c r="C658" s="461" t="s">
        <v>770</v>
      </c>
      <c r="D658" s="440">
        <v>2</v>
      </c>
      <c r="E658" s="441" t="s">
        <v>422</v>
      </c>
      <c r="F658" s="442" t="s">
        <v>325</v>
      </c>
      <c r="G658" s="443" t="s">
        <v>667</v>
      </c>
      <c r="H658" s="497" t="s">
        <v>179</v>
      </c>
      <c r="I658" s="107" t="s">
        <v>693</v>
      </c>
      <c r="J658" s="444">
        <v>24.2</v>
      </c>
      <c r="K658" s="353">
        <v>1</v>
      </c>
      <c r="L658" s="353">
        <v>1</v>
      </c>
      <c r="M658" s="101">
        <v>40</v>
      </c>
      <c r="N658" s="101"/>
      <c r="O658" s="102" t="e">
        <f t="shared" si="51"/>
        <v>#DIV/0!</v>
      </c>
      <c r="P658" s="102">
        <f t="shared" si="52"/>
        <v>0</v>
      </c>
      <c r="Q658" s="103">
        <f>IF(M658="nio",0,IF(M658&gt;0,VLOOKUP(H658,'2-Productie normen'!A:L,VLOOKUP(M658,'2-Productie normen'!N:O,2,FALSE),FALSE)))</f>
        <v>0</v>
      </c>
      <c r="R658" s="103">
        <f t="shared" si="53"/>
        <v>0</v>
      </c>
      <c r="S658" s="104">
        <f>VLOOKUP(H658,'2-Productie normen'!A:L,10,FALSE)</f>
        <v>0</v>
      </c>
      <c r="T658" s="470"/>
      <c r="V658" s="81">
        <f t="shared" si="54"/>
        <v>968</v>
      </c>
    </row>
    <row r="659" spans="1:22" ht="13.95" customHeight="1">
      <c r="A659" s="86">
        <f t="shared" si="50"/>
        <v>659</v>
      </c>
      <c r="B659" s="99" t="s">
        <v>805</v>
      </c>
      <c r="C659" s="461" t="s">
        <v>770</v>
      </c>
      <c r="D659" s="440">
        <v>2</v>
      </c>
      <c r="E659" s="441" t="s">
        <v>422</v>
      </c>
      <c r="F659" s="442" t="s">
        <v>326</v>
      </c>
      <c r="G659" s="443" t="s">
        <v>648</v>
      </c>
      <c r="H659" s="469" t="s">
        <v>730</v>
      </c>
      <c r="I659" s="107" t="s">
        <v>693</v>
      </c>
      <c r="J659" s="444">
        <v>3.6</v>
      </c>
      <c r="K659" s="353">
        <v>1</v>
      </c>
      <c r="L659" s="353">
        <v>1</v>
      </c>
      <c r="M659" s="101" t="s">
        <v>106</v>
      </c>
      <c r="N659" s="101"/>
      <c r="O659" s="102">
        <f t="shared" si="51"/>
        <v>0</v>
      </c>
      <c r="P659" s="102">
        <f t="shared" si="52"/>
        <v>0</v>
      </c>
      <c r="Q659" s="103">
        <f>IF(M659="nio",0,IF(M659&gt;0,VLOOKUP(H659,'2-Productie normen'!A:L,VLOOKUP(M659,'2-Productie normen'!N:O,2,FALSE),FALSE)))</f>
        <v>0</v>
      </c>
      <c r="R659" s="103">
        <f t="shared" si="53"/>
        <v>0</v>
      </c>
      <c r="S659" s="104">
        <f>VLOOKUP(H659,'2-Productie normen'!A:L,10,FALSE)</f>
        <v>0</v>
      </c>
      <c r="T659" s="470"/>
      <c r="V659" s="81">
        <f t="shared" si="54"/>
        <v>0</v>
      </c>
    </row>
    <row r="660" spans="1:22" ht="13.95" customHeight="1">
      <c r="A660" s="86">
        <f t="shared" si="50"/>
        <v>660</v>
      </c>
      <c r="B660" s="99" t="s">
        <v>805</v>
      </c>
      <c r="C660" s="461" t="s">
        <v>770</v>
      </c>
      <c r="D660" s="440">
        <v>2</v>
      </c>
      <c r="E660" s="441" t="s">
        <v>422</v>
      </c>
      <c r="F660" s="442" t="s">
        <v>327</v>
      </c>
      <c r="G660" s="443" t="s">
        <v>413</v>
      </c>
      <c r="H660" s="145" t="s">
        <v>16</v>
      </c>
      <c r="I660" s="107" t="s">
        <v>693</v>
      </c>
      <c r="J660" s="444">
        <v>7.6</v>
      </c>
      <c r="K660" s="353">
        <v>1</v>
      </c>
      <c r="L660" s="353">
        <v>1</v>
      </c>
      <c r="M660" s="101">
        <v>200</v>
      </c>
      <c r="N660" s="101"/>
      <c r="O660" s="102" t="e">
        <f t="shared" si="51"/>
        <v>#DIV/0!</v>
      </c>
      <c r="P660" s="102">
        <f t="shared" si="52"/>
        <v>0</v>
      </c>
      <c r="Q660" s="103">
        <f>IF(M660="nio",0,IF(M660&gt;0,VLOOKUP(H660,'2-Productie normen'!A:L,VLOOKUP(M660,'2-Productie normen'!N:O,2,FALSE),FALSE)))</f>
        <v>0</v>
      </c>
      <c r="R660" s="103">
        <f t="shared" si="53"/>
        <v>0</v>
      </c>
      <c r="S660" s="104">
        <f>VLOOKUP(H660,'2-Productie normen'!A:L,10,FALSE)</f>
        <v>0</v>
      </c>
      <c r="T660" s="470"/>
      <c r="V660" s="81">
        <f t="shared" si="54"/>
        <v>1520</v>
      </c>
    </row>
    <row r="661" spans="1:22" ht="13.95" customHeight="1">
      <c r="A661" s="86">
        <f t="shared" si="50"/>
        <v>661</v>
      </c>
      <c r="B661" s="99" t="s">
        <v>805</v>
      </c>
      <c r="C661" s="461" t="s">
        <v>770</v>
      </c>
      <c r="D661" s="440">
        <v>2</v>
      </c>
      <c r="E661" s="441" t="s">
        <v>422</v>
      </c>
      <c r="F661" s="442" t="s">
        <v>328</v>
      </c>
      <c r="G661" s="443" t="s">
        <v>413</v>
      </c>
      <c r="H661" s="145" t="s">
        <v>16</v>
      </c>
      <c r="I661" s="107" t="s">
        <v>693</v>
      </c>
      <c r="J661" s="444">
        <v>2.6</v>
      </c>
      <c r="K661" s="353">
        <v>1</v>
      </c>
      <c r="L661" s="353">
        <v>1</v>
      </c>
      <c r="M661" s="101">
        <v>200</v>
      </c>
      <c r="N661" s="101"/>
      <c r="O661" s="102" t="e">
        <f t="shared" si="51"/>
        <v>#DIV/0!</v>
      </c>
      <c r="P661" s="102">
        <f t="shared" si="52"/>
        <v>0</v>
      </c>
      <c r="Q661" s="103">
        <f>IF(M661="nio",0,IF(M661&gt;0,VLOOKUP(H661,'2-Productie normen'!A:L,VLOOKUP(M661,'2-Productie normen'!N:O,2,FALSE),FALSE)))</f>
        <v>0</v>
      </c>
      <c r="R661" s="103">
        <f t="shared" si="53"/>
        <v>0</v>
      </c>
      <c r="S661" s="104">
        <f>VLOOKUP(H661,'2-Productie normen'!A:L,10,FALSE)</f>
        <v>0</v>
      </c>
      <c r="T661" s="470"/>
      <c r="V661" s="81">
        <f t="shared" si="54"/>
        <v>520</v>
      </c>
    </row>
    <row r="662" spans="1:22" ht="13.95" customHeight="1">
      <c r="A662" s="86">
        <f t="shared" si="50"/>
        <v>662</v>
      </c>
      <c r="B662" s="99" t="s">
        <v>805</v>
      </c>
      <c r="C662" s="461" t="s">
        <v>770</v>
      </c>
      <c r="D662" s="440">
        <v>2</v>
      </c>
      <c r="E662" s="441" t="s">
        <v>422</v>
      </c>
      <c r="F662" s="442" t="s">
        <v>329</v>
      </c>
      <c r="G662" s="443" t="s">
        <v>413</v>
      </c>
      <c r="H662" s="145" t="s">
        <v>16</v>
      </c>
      <c r="I662" s="107" t="s">
        <v>693</v>
      </c>
      <c r="J662" s="444">
        <v>8.3000000000000007</v>
      </c>
      <c r="K662" s="353">
        <v>1</v>
      </c>
      <c r="L662" s="353">
        <v>1</v>
      </c>
      <c r="M662" s="101">
        <v>200</v>
      </c>
      <c r="N662" s="101"/>
      <c r="O662" s="102" t="e">
        <f t="shared" si="51"/>
        <v>#DIV/0!</v>
      </c>
      <c r="P662" s="102">
        <f t="shared" si="52"/>
        <v>0</v>
      </c>
      <c r="Q662" s="103">
        <f>IF(M662="nio",0,IF(M662&gt;0,VLOOKUP(H662,'2-Productie normen'!A:L,VLOOKUP(M662,'2-Productie normen'!N:O,2,FALSE),FALSE)))</f>
        <v>0</v>
      </c>
      <c r="R662" s="103">
        <f t="shared" si="53"/>
        <v>0</v>
      </c>
      <c r="S662" s="104">
        <f>VLOOKUP(H662,'2-Productie normen'!A:L,10,FALSE)</f>
        <v>0</v>
      </c>
      <c r="T662" s="470"/>
      <c r="V662" s="81">
        <f t="shared" si="54"/>
        <v>1660.0000000000002</v>
      </c>
    </row>
    <row r="663" spans="1:22" ht="13.95" customHeight="1">
      <c r="A663" s="86">
        <f t="shared" si="50"/>
        <v>663</v>
      </c>
      <c r="B663" s="99" t="s">
        <v>805</v>
      </c>
      <c r="C663" s="461" t="s">
        <v>770</v>
      </c>
      <c r="D663" s="440">
        <v>2</v>
      </c>
      <c r="E663" s="441" t="s">
        <v>422</v>
      </c>
      <c r="F663" s="442" t="s">
        <v>330</v>
      </c>
      <c r="G663" s="596" t="s">
        <v>408</v>
      </c>
      <c r="H663" s="497" t="s">
        <v>179</v>
      </c>
      <c r="I663" s="107" t="s">
        <v>693</v>
      </c>
      <c r="J663" s="444">
        <v>23.8</v>
      </c>
      <c r="K663" s="353">
        <v>1</v>
      </c>
      <c r="L663" s="353">
        <v>1</v>
      </c>
      <c r="M663" s="101">
        <v>80</v>
      </c>
      <c r="N663" s="101"/>
      <c r="O663" s="102" t="e">
        <f t="shared" si="51"/>
        <v>#DIV/0!</v>
      </c>
      <c r="P663" s="102">
        <f t="shared" si="52"/>
        <v>0</v>
      </c>
      <c r="Q663" s="103">
        <f>IF(M663="nio",0,IF(M663&gt;0,VLOOKUP(H663,'2-Productie normen'!A:L,VLOOKUP(M663,'2-Productie normen'!N:O,2,FALSE),FALSE)))</f>
        <v>0</v>
      </c>
      <c r="R663" s="103">
        <f t="shared" si="53"/>
        <v>0</v>
      </c>
      <c r="S663" s="104">
        <f>VLOOKUP(H663,'2-Productie normen'!A:L,10,FALSE)</f>
        <v>0</v>
      </c>
      <c r="T663" s="470"/>
      <c r="V663" s="81">
        <f t="shared" si="54"/>
        <v>1904</v>
      </c>
    </row>
    <row r="664" spans="1:22" ht="13.95" customHeight="1">
      <c r="A664" s="86">
        <f t="shared" si="50"/>
        <v>664</v>
      </c>
      <c r="B664" s="99" t="s">
        <v>805</v>
      </c>
      <c r="C664" s="461" t="s">
        <v>770</v>
      </c>
      <c r="D664" s="440">
        <v>2</v>
      </c>
      <c r="E664" s="441" t="s">
        <v>422</v>
      </c>
      <c r="F664" s="442" t="s">
        <v>331</v>
      </c>
      <c r="G664" s="443" t="s">
        <v>664</v>
      </c>
      <c r="H664" s="99" t="s">
        <v>179</v>
      </c>
      <c r="I664" s="107" t="s">
        <v>693</v>
      </c>
      <c r="J664" s="444">
        <v>11.3</v>
      </c>
      <c r="K664" s="353">
        <v>1</v>
      </c>
      <c r="L664" s="353">
        <v>1</v>
      </c>
      <c r="M664" s="101">
        <v>40</v>
      </c>
      <c r="N664" s="101"/>
      <c r="O664" s="102" t="e">
        <f t="shared" si="51"/>
        <v>#DIV/0!</v>
      </c>
      <c r="P664" s="102">
        <f t="shared" si="52"/>
        <v>0</v>
      </c>
      <c r="Q664" s="103">
        <f>IF(M664="nio",0,IF(M664&gt;0,VLOOKUP(H664,'2-Productie normen'!A:L,VLOOKUP(M664,'2-Productie normen'!N:O,2,FALSE),FALSE)))</f>
        <v>0</v>
      </c>
      <c r="R664" s="103">
        <f t="shared" si="53"/>
        <v>0</v>
      </c>
      <c r="S664" s="104">
        <f>VLOOKUP(H664,'2-Productie normen'!A:L,10,FALSE)</f>
        <v>0</v>
      </c>
      <c r="T664" s="470"/>
      <c r="V664" s="81">
        <f t="shared" si="54"/>
        <v>452</v>
      </c>
    </row>
    <row r="665" spans="1:22" ht="13.95" customHeight="1">
      <c r="A665" s="86">
        <f t="shared" si="50"/>
        <v>665</v>
      </c>
      <c r="B665" s="99" t="s">
        <v>805</v>
      </c>
      <c r="C665" s="461" t="s">
        <v>770</v>
      </c>
      <c r="D665" s="440">
        <v>2</v>
      </c>
      <c r="E665" s="441" t="s">
        <v>422</v>
      </c>
      <c r="F665" s="442" t="s">
        <v>332</v>
      </c>
      <c r="G665" s="443" t="s">
        <v>664</v>
      </c>
      <c r="H665" s="99" t="s">
        <v>179</v>
      </c>
      <c r="I665" s="107" t="s">
        <v>693</v>
      </c>
      <c r="J665" s="444">
        <v>11.5</v>
      </c>
      <c r="K665" s="353">
        <v>1</v>
      </c>
      <c r="L665" s="353">
        <v>1</v>
      </c>
      <c r="M665" s="101">
        <v>40</v>
      </c>
      <c r="N665" s="101"/>
      <c r="O665" s="102" t="e">
        <f t="shared" si="51"/>
        <v>#DIV/0!</v>
      </c>
      <c r="P665" s="102">
        <f t="shared" si="52"/>
        <v>0</v>
      </c>
      <c r="Q665" s="103">
        <f>IF(M665="nio",0,IF(M665&gt;0,VLOOKUP(H665,'2-Productie normen'!A:L,VLOOKUP(M665,'2-Productie normen'!N:O,2,FALSE),FALSE)))</f>
        <v>0</v>
      </c>
      <c r="R665" s="103">
        <f t="shared" si="53"/>
        <v>0</v>
      </c>
      <c r="S665" s="104">
        <f>VLOOKUP(H665,'2-Productie normen'!A:L,10,FALSE)</f>
        <v>0</v>
      </c>
      <c r="T665" s="470"/>
      <c r="V665" s="81">
        <f t="shared" si="54"/>
        <v>460</v>
      </c>
    </row>
    <row r="666" spans="1:22" ht="13.95" customHeight="1">
      <c r="A666" s="86">
        <f t="shared" si="50"/>
        <v>666</v>
      </c>
      <c r="B666" s="99" t="s">
        <v>805</v>
      </c>
      <c r="C666" s="461" t="s">
        <v>770</v>
      </c>
      <c r="D666" s="440">
        <v>2</v>
      </c>
      <c r="E666" s="441" t="s">
        <v>422</v>
      </c>
      <c r="F666" s="442" t="s">
        <v>333</v>
      </c>
      <c r="G666" s="596" t="s">
        <v>408</v>
      </c>
      <c r="H666" s="497" t="s">
        <v>179</v>
      </c>
      <c r="I666" s="107" t="s">
        <v>693</v>
      </c>
      <c r="J666" s="444">
        <v>24.1</v>
      </c>
      <c r="K666" s="353">
        <v>1</v>
      </c>
      <c r="L666" s="353">
        <v>1</v>
      </c>
      <c r="M666" s="101">
        <v>80</v>
      </c>
      <c r="N666" s="101"/>
      <c r="O666" s="102" t="e">
        <f t="shared" si="51"/>
        <v>#DIV/0!</v>
      </c>
      <c r="P666" s="102">
        <f t="shared" si="52"/>
        <v>0</v>
      </c>
      <c r="Q666" s="103">
        <f>IF(M666="nio",0,IF(M666&gt;0,VLOOKUP(H666,'2-Productie normen'!A:L,VLOOKUP(M666,'2-Productie normen'!N:O,2,FALSE),FALSE)))</f>
        <v>0</v>
      </c>
      <c r="R666" s="103">
        <f t="shared" si="53"/>
        <v>0</v>
      </c>
      <c r="S666" s="104">
        <f>VLOOKUP(H666,'2-Productie normen'!A:L,10,FALSE)</f>
        <v>0</v>
      </c>
      <c r="T666" s="470"/>
      <c r="V666" s="81">
        <f t="shared" si="54"/>
        <v>1928</v>
      </c>
    </row>
    <row r="667" spans="1:22" ht="13.95" customHeight="1">
      <c r="A667" s="86">
        <f t="shared" si="50"/>
        <v>667</v>
      </c>
      <c r="B667" s="99" t="s">
        <v>805</v>
      </c>
      <c r="C667" s="461" t="s">
        <v>770</v>
      </c>
      <c r="D667" s="440">
        <v>2</v>
      </c>
      <c r="E667" s="441" t="s">
        <v>422</v>
      </c>
      <c r="F667" s="442" t="s">
        <v>334</v>
      </c>
      <c r="G667" s="443" t="s">
        <v>668</v>
      </c>
      <c r="H667" s="497" t="s">
        <v>407</v>
      </c>
      <c r="I667" s="107" t="s">
        <v>693</v>
      </c>
      <c r="J667" s="444">
        <v>59</v>
      </c>
      <c r="K667" s="353">
        <v>1</v>
      </c>
      <c r="L667" s="353">
        <v>1</v>
      </c>
      <c r="M667" s="101">
        <v>200</v>
      </c>
      <c r="N667" s="101"/>
      <c r="O667" s="102" t="e">
        <f t="shared" si="51"/>
        <v>#DIV/0!</v>
      </c>
      <c r="P667" s="102">
        <f t="shared" si="52"/>
        <v>0</v>
      </c>
      <c r="Q667" s="103">
        <f>IF(M667="nio",0,IF(M667&gt;0,VLOOKUP(H667,'2-Productie normen'!A:L,VLOOKUP(M667,'2-Productie normen'!N:O,2,FALSE),FALSE)))</f>
        <v>0</v>
      </c>
      <c r="R667" s="103">
        <f t="shared" si="53"/>
        <v>0</v>
      </c>
      <c r="S667" s="104">
        <f>VLOOKUP(H667,'2-Productie normen'!A:L,10,FALSE)</f>
        <v>0</v>
      </c>
      <c r="T667" s="470"/>
      <c r="V667" s="81">
        <f t="shared" si="54"/>
        <v>11800</v>
      </c>
    </row>
    <row r="668" spans="1:22" ht="13.95" customHeight="1">
      <c r="A668" s="86">
        <f t="shared" si="50"/>
        <v>668</v>
      </c>
      <c r="B668" s="99" t="s">
        <v>712</v>
      </c>
      <c r="C668" s="99" t="s">
        <v>713</v>
      </c>
      <c r="D668" s="440">
        <v>2</v>
      </c>
      <c r="E668" s="441" t="s">
        <v>94</v>
      </c>
      <c r="F668" s="449" t="s">
        <v>229</v>
      </c>
      <c r="G668" s="450" t="s">
        <v>407</v>
      </c>
      <c r="H668" s="443" t="s">
        <v>407</v>
      </c>
      <c r="I668" s="107" t="s">
        <v>693</v>
      </c>
      <c r="J668" s="444">
        <v>32.58</v>
      </c>
      <c r="K668" s="353">
        <v>1</v>
      </c>
      <c r="L668" s="353">
        <v>1</v>
      </c>
      <c r="M668" s="101">
        <v>200</v>
      </c>
      <c r="N668" s="101"/>
      <c r="O668" s="102" t="e">
        <f t="shared" ref="O668:O696" si="55">IF(M668="nio",0,IF(M668&gt;0,M668*J668/Q668,0))*K668</f>
        <v>#DIV/0!</v>
      </c>
      <c r="P668" s="102">
        <f t="shared" ref="P668:P696" si="56">IF(N668&gt;0,N668*J668/R668,0)*L668</f>
        <v>0</v>
      </c>
      <c r="Q668" s="103">
        <f>IF(M668="nio",0,IF(M668&gt;0,VLOOKUP(H668,'2-Productie normen'!A:L,VLOOKUP(M668,'2-Productie normen'!N:O,2,FALSE),FALSE)))</f>
        <v>0</v>
      </c>
      <c r="R668" s="103">
        <f t="shared" ref="R668:R696" si="57">IF(N668&gt;0,Q668*$R$8,0)</f>
        <v>0</v>
      </c>
      <c r="S668" s="104">
        <f>VLOOKUP(H668,'2-Productie normen'!A:L,10,FALSE)</f>
        <v>0</v>
      </c>
      <c r="T668" s="470"/>
      <c r="V668" s="81">
        <f t="shared" ref="V668:V696" si="58">SUM(M668:N668)*J668</f>
        <v>6516</v>
      </c>
    </row>
    <row r="669" spans="1:22" ht="13.95" customHeight="1">
      <c r="A669" s="86">
        <f t="shared" si="50"/>
        <v>669</v>
      </c>
      <c r="B669" s="99" t="s">
        <v>712</v>
      </c>
      <c r="C669" s="99" t="s">
        <v>713</v>
      </c>
      <c r="D669" s="440">
        <v>2</v>
      </c>
      <c r="E669" s="441" t="s">
        <v>94</v>
      </c>
      <c r="F669" s="449" t="s">
        <v>729</v>
      </c>
      <c r="G669" s="450" t="s">
        <v>722</v>
      </c>
      <c r="H669" s="443" t="s">
        <v>407</v>
      </c>
      <c r="I669" s="107" t="s">
        <v>728</v>
      </c>
      <c r="J669" s="444">
        <v>2.7153846153846151</v>
      </c>
      <c r="K669" s="353">
        <v>1</v>
      </c>
      <c r="L669" s="353">
        <v>1</v>
      </c>
      <c r="M669" s="101">
        <v>200</v>
      </c>
      <c r="N669" s="101"/>
      <c r="O669" s="102" t="e">
        <f t="shared" si="55"/>
        <v>#DIV/0!</v>
      </c>
      <c r="P669" s="102">
        <f t="shared" si="56"/>
        <v>0</v>
      </c>
      <c r="Q669" s="103">
        <f>IF(M669="nio",0,IF(M669&gt;0,VLOOKUP(H669,'2-Productie normen'!A:L,VLOOKUP(M669,'2-Productie normen'!N:O,2,FALSE),FALSE)))</f>
        <v>0</v>
      </c>
      <c r="R669" s="103">
        <f t="shared" si="57"/>
        <v>0</v>
      </c>
      <c r="S669" s="104">
        <f>VLOOKUP(H669,'2-Productie normen'!A:L,10,FALSE)</f>
        <v>0</v>
      </c>
      <c r="T669" s="470"/>
      <c r="V669" s="81">
        <f t="shared" si="58"/>
        <v>543.07692307692298</v>
      </c>
    </row>
    <row r="670" spans="1:22" ht="13.95" customHeight="1">
      <c r="A670" s="86">
        <f t="shared" si="50"/>
        <v>670</v>
      </c>
      <c r="B670" s="99" t="s">
        <v>712</v>
      </c>
      <c r="C670" s="99" t="s">
        <v>713</v>
      </c>
      <c r="D670" s="440">
        <v>2</v>
      </c>
      <c r="E670" s="441" t="s">
        <v>94</v>
      </c>
      <c r="F670" s="449" t="s">
        <v>230</v>
      </c>
      <c r="G670" s="443" t="s">
        <v>410</v>
      </c>
      <c r="H670" s="361" t="s">
        <v>730</v>
      </c>
      <c r="I670" s="107" t="s">
        <v>728</v>
      </c>
      <c r="J670" s="444">
        <v>34.119999999999997</v>
      </c>
      <c r="K670" s="353">
        <v>1</v>
      </c>
      <c r="L670" s="353">
        <v>1</v>
      </c>
      <c r="M670" s="101" t="s">
        <v>106</v>
      </c>
      <c r="N670" s="101"/>
      <c r="O670" s="102">
        <f t="shared" si="55"/>
        <v>0</v>
      </c>
      <c r="P670" s="102">
        <f t="shared" si="56"/>
        <v>0</v>
      </c>
      <c r="Q670" s="103">
        <f>IF(M670="nio",0,IF(M670&gt;0,VLOOKUP(H670,'2-Productie normen'!A:L,VLOOKUP(M670,'2-Productie normen'!N:O,2,FALSE),FALSE)))</f>
        <v>0</v>
      </c>
      <c r="R670" s="103">
        <f t="shared" si="57"/>
        <v>0</v>
      </c>
      <c r="S670" s="104">
        <f>VLOOKUP(H670,'2-Productie normen'!A:L,10,FALSE)</f>
        <v>0</v>
      </c>
      <c r="T670" s="470"/>
      <c r="V670" s="81">
        <f t="shared" si="58"/>
        <v>0</v>
      </c>
    </row>
    <row r="671" spans="1:22" ht="13.95" customHeight="1">
      <c r="A671" s="86">
        <f t="shared" si="50"/>
        <v>671</v>
      </c>
      <c r="B671" s="99" t="s">
        <v>712</v>
      </c>
      <c r="C671" s="99" t="s">
        <v>713</v>
      </c>
      <c r="D671" s="440">
        <v>2</v>
      </c>
      <c r="E671" s="441" t="s">
        <v>94</v>
      </c>
      <c r="F671" s="449" t="s">
        <v>731</v>
      </c>
      <c r="G671" s="450" t="s">
        <v>722</v>
      </c>
      <c r="H671" s="443" t="s">
        <v>407</v>
      </c>
      <c r="I671" s="107" t="s">
        <v>694</v>
      </c>
      <c r="J671" s="444">
        <v>1.1766666666666665</v>
      </c>
      <c r="K671" s="353">
        <v>1</v>
      </c>
      <c r="L671" s="353">
        <v>1</v>
      </c>
      <c r="M671" s="101">
        <v>200</v>
      </c>
      <c r="N671" s="101"/>
      <c r="O671" s="102" t="e">
        <f t="shared" si="55"/>
        <v>#DIV/0!</v>
      </c>
      <c r="P671" s="102">
        <f t="shared" si="56"/>
        <v>0</v>
      </c>
      <c r="Q671" s="103">
        <f>IF(M671="nio",0,IF(M671&gt;0,VLOOKUP(H671,'2-Productie normen'!A:L,VLOOKUP(M671,'2-Productie normen'!N:O,2,FALSE),FALSE)))</f>
        <v>0</v>
      </c>
      <c r="R671" s="103">
        <f t="shared" si="57"/>
        <v>0</v>
      </c>
      <c r="S671" s="104">
        <f>VLOOKUP(H671,'2-Productie normen'!A:L,10,FALSE)</f>
        <v>0</v>
      </c>
      <c r="T671" s="470"/>
      <c r="V671" s="81">
        <f t="shared" si="58"/>
        <v>235.33333333333331</v>
      </c>
    </row>
    <row r="672" spans="1:22" ht="13.95" customHeight="1">
      <c r="A672" s="86">
        <f t="shared" si="50"/>
        <v>672</v>
      </c>
      <c r="B672" s="99" t="s">
        <v>712</v>
      </c>
      <c r="C672" s="99" t="s">
        <v>713</v>
      </c>
      <c r="D672" s="440">
        <v>2</v>
      </c>
      <c r="E672" s="441" t="s">
        <v>94</v>
      </c>
      <c r="F672" s="449" t="s">
        <v>231</v>
      </c>
      <c r="G672" s="443" t="s">
        <v>410</v>
      </c>
      <c r="H672" s="361" t="s">
        <v>730</v>
      </c>
      <c r="I672" s="107" t="s">
        <v>696</v>
      </c>
      <c r="J672" s="444">
        <v>2.81</v>
      </c>
      <c r="K672" s="353">
        <v>1</v>
      </c>
      <c r="L672" s="353">
        <v>1</v>
      </c>
      <c r="M672" s="101" t="s">
        <v>106</v>
      </c>
      <c r="N672" s="101"/>
      <c r="O672" s="102">
        <f t="shared" si="55"/>
        <v>0</v>
      </c>
      <c r="P672" s="102">
        <f t="shared" si="56"/>
        <v>0</v>
      </c>
      <c r="Q672" s="103">
        <f>IF(M672="nio",0,IF(M672&gt;0,VLOOKUP(H672,'2-Productie normen'!A:L,VLOOKUP(M672,'2-Productie normen'!N:O,2,FALSE),FALSE)))</f>
        <v>0</v>
      </c>
      <c r="R672" s="103">
        <f t="shared" si="57"/>
        <v>0</v>
      </c>
      <c r="S672" s="104">
        <f>VLOOKUP(H672,'2-Productie normen'!A:L,10,FALSE)</f>
        <v>0</v>
      </c>
      <c r="T672" s="470"/>
      <c r="V672" s="81">
        <f t="shared" si="58"/>
        <v>0</v>
      </c>
    </row>
    <row r="673" spans="1:22" ht="13.95" customHeight="1">
      <c r="A673" s="86">
        <f t="shared" si="50"/>
        <v>673</v>
      </c>
      <c r="B673" s="99" t="s">
        <v>712</v>
      </c>
      <c r="C673" s="99" t="s">
        <v>713</v>
      </c>
      <c r="D673" s="440">
        <v>2</v>
      </c>
      <c r="E673" s="441">
        <v>1</v>
      </c>
      <c r="F673" s="449" t="s">
        <v>294</v>
      </c>
      <c r="G673" s="450" t="s">
        <v>407</v>
      </c>
      <c r="H673" s="443" t="s">
        <v>407</v>
      </c>
      <c r="I673" s="107" t="s">
        <v>690</v>
      </c>
      <c r="J673" s="444">
        <v>8.6</v>
      </c>
      <c r="K673" s="353">
        <v>1</v>
      </c>
      <c r="L673" s="353">
        <v>1</v>
      </c>
      <c r="M673" s="101">
        <v>200</v>
      </c>
      <c r="N673" s="101"/>
      <c r="O673" s="102" t="e">
        <f t="shared" si="55"/>
        <v>#DIV/0!</v>
      </c>
      <c r="P673" s="102">
        <f t="shared" si="56"/>
        <v>0</v>
      </c>
      <c r="Q673" s="103">
        <f>IF(M673="nio",0,IF(M673&gt;0,VLOOKUP(H673,'2-Productie normen'!A:L,VLOOKUP(M673,'2-Productie normen'!N:O,2,FALSE),FALSE)))</f>
        <v>0</v>
      </c>
      <c r="R673" s="103">
        <f t="shared" si="57"/>
        <v>0</v>
      </c>
      <c r="S673" s="104">
        <f>VLOOKUP(H673,'2-Productie normen'!A:L,10,FALSE)</f>
        <v>0</v>
      </c>
      <c r="T673" s="470"/>
      <c r="V673" s="81">
        <f t="shared" si="58"/>
        <v>1720</v>
      </c>
    </row>
    <row r="674" spans="1:22" ht="13.95" customHeight="1">
      <c r="A674" s="86">
        <f t="shared" si="50"/>
        <v>674</v>
      </c>
      <c r="B674" s="99" t="s">
        <v>712</v>
      </c>
      <c r="C674" s="99" t="s">
        <v>713</v>
      </c>
      <c r="D674" s="440">
        <v>2</v>
      </c>
      <c r="E674" s="441">
        <v>1</v>
      </c>
      <c r="F674" s="449" t="s">
        <v>732</v>
      </c>
      <c r="G674" s="450" t="s">
        <v>722</v>
      </c>
      <c r="H674" s="443" t="s">
        <v>407</v>
      </c>
      <c r="I674" s="107" t="s">
        <v>691</v>
      </c>
      <c r="J674" s="444">
        <v>8.6</v>
      </c>
      <c r="K674" s="353">
        <v>1</v>
      </c>
      <c r="L674" s="353">
        <v>1</v>
      </c>
      <c r="M674" s="101">
        <v>200</v>
      </c>
      <c r="N674" s="101"/>
      <c r="O674" s="102" t="e">
        <f t="shared" si="55"/>
        <v>#DIV/0!</v>
      </c>
      <c r="P674" s="102">
        <f t="shared" si="56"/>
        <v>0</v>
      </c>
      <c r="Q674" s="103">
        <f>IF(M674="nio",0,IF(M674&gt;0,VLOOKUP(H674,'2-Productie normen'!A:L,VLOOKUP(M674,'2-Productie normen'!N:O,2,FALSE),FALSE)))</f>
        <v>0</v>
      </c>
      <c r="R674" s="103">
        <f t="shared" si="57"/>
        <v>0</v>
      </c>
      <c r="S674" s="104">
        <f>VLOOKUP(H674,'2-Productie normen'!A:L,10,FALSE)</f>
        <v>0</v>
      </c>
      <c r="T674" s="470"/>
      <c r="V674" s="81">
        <f t="shared" si="58"/>
        <v>1720</v>
      </c>
    </row>
    <row r="675" spans="1:22" ht="13.95" customHeight="1">
      <c r="A675" s="86">
        <f t="shared" si="50"/>
        <v>675</v>
      </c>
      <c r="B675" s="99" t="s">
        <v>712</v>
      </c>
      <c r="C675" s="99" t="s">
        <v>713</v>
      </c>
      <c r="D675" s="440">
        <v>2</v>
      </c>
      <c r="E675" s="441">
        <v>1</v>
      </c>
      <c r="F675" s="449" t="s">
        <v>295</v>
      </c>
      <c r="G675" s="450" t="s">
        <v>408</v>
      </c>
      <c r="H675" s="361" t="s">
        <v>179</v>
      </c>
      <c r="I675" s="107" t="s">
        <v>95</v>
      </c>
      <c r="J675" s="444">
        <v>28.8</v>
      </c>
      <c r="K675" s="353">
        <v>1</v>
      </c>
      <c r="L675" s="353">
        <v>1</v>
      </c>
      <c r="M675" s="101">
        <v>40</v>
      </c>
      <c r="N675" s="101"/>
      <c r="O675" s="102" t="e">
        <f t="shared" si="55"/>
        <v>#DIV/0!</v>
      </c>
      <c r="P675" s="102">
        <f t="shared" si="56"/>
        <v>0</v>
      </c>
      <c r="Q675" s="103">
        <f>IF(M675="nio",0,IF(M675&gt;0,VLOOKUP(H675,'2-Productie normen'!A:L,VLOOKUP(M675,'2-Productie normen'!N:O,2,FALSE),FALSE)))</f>
        <v>0</v>
      </c>
      <c r="R675" s="103">
        <f t="shared" si="57"/>
        <v>0</v>
      </c>
      <c r="S675" s="104">
        <f>VLOOKUP(H675,'2-Productie normen'!A:L,10,FALSE)</f>
        <v>0</v>
      </c>
      <c r="T675" s="470"/>
      <c r="V675" s="81">
        <f t="shared" si="58"/>
        <v>1152</v>
      </c>
    </row>
    <row r="676" spans="1:22" ht="13.95" customHeight="1">
      <c r="A676" s="86">
        <f t="shared" si="50"/>
        <v>676</v>
      </c>
      <c r="B676" s="99" t="s">
        <v>712</v>
      </c>
      <c r="C676" s="99" t="s">
        <v>713</v>
      </c>
      <c r="D676" s="440">
        <v>2</v>
      </c>
      <c r="E676" s="441">
        <v>1</v>
      </c>
      <c r="F676" s="449" t="s">
        <v>296</v>
      </c>
      <c r="G676" s="450" t="s">
        <v>409</v>
      </c>
      <c r="H676" s="107" t="s">
        <v>719</v>
      </c>
      <c r="I676" s="107" t="s">
        <v>95</v>
      </c>
      <c r="J676" s="444">
        <v>57.4</v>
      </c>
      <c r="K676" s="353">
        <v>1</v>
      </c>
      <c r="L676" s="353">
        <v>1</v>
      </c>
      <c r="M676" s="101">
        <v>40</v>
      </c>
      <c r="N676" s="101"/>
      <c r="O676" s="102" t="e">
        <f t="shared" si="55"/>
        <v>#DIV/0!</v>
      </c>
      <c r="P676" s="102">
        <f t="shared" si="56"/>
        <v>0</v>
      </c>
      <c r="Q676" s="103">
        <f>IF(M676="nio",0,IF(M676&gt;0,VLOOKUP(H676,'2-Productie normen'!A:L,VLOOKUP(M676,'2-Productie normen'!N:O,2,FALSE),FALSE)))</f>
        <v>0</v>
      </c>
      <c r="R676" s="103">
        <f t="shared" si="57"/>
        <v>0</v>
      </c>
      <c r="S676" s="104">
        <f>VLOOKUP(H676,'2-Productie normen'!A:L,10,FALSE)</f>
        <v>0</v>
      </c>
      <c r="T676" s="470"/>
      <c r="V676" s="81">
        <f t="shared" si="58"/>
        <v>2296</v>
      </c>
    </row>
    <row r="677" spans="1:22" ht="13.95" customHeight="1">
      <c r="A677" s="86">
        <f t="shared" si="50"/>
        <v>677</v>
      </c>
      <c r="B677" s="99" t="s">
        <v>712</v>
      </c>
      <c r="C677" s="99" t="s">
        <v>713</v>
      </c>
      <c r="D677" s="440">
        <v>2</v>
      </c>
      <c r="E677" s="441">
        <v>1</v>
      </c>
      <c r="F677" s="449" t="s">
        <v>297</v>
      </c>
      <c r="G677" s="450" t="s">
        <v>409</v>
      </c>
      <c r="H677" s="107" t="s">
        <v>719</v>
      </c>
      <c r="I677" s="107" t="s">
        <v>95</v>
      </c>
      <c r="J677" s="444">
        <v>52.9</v>
      </c>
      <c r="K677" s="353">
        <v>1</v>
      </c>
      <c r="L677" s="353">
        <v>1</v>
      </c>
      <c r="M677" s="101">
        <v>40</v>
      </c>
      <c r="N677" s="101"/>
      <c r="O677" s="102" t="e">
        <f t="shared" si="55"/>
        <v>#DIV/0!</v>
      </c>
      <c r="P677" s="102">
        <f t="shared" si="56"/>
        <v>0</v>
      </c>
      <c r="Q677" s="103">
        <f>IF(M677="nio",0,IF(M677&gt;0,VLOOKUP(H677,'2-Productie normen'!A:L,VLOOKUP(M677,'2-Productie normen'!N:O,2,FALSE),FALSE)))</f>
        <v>0</v>
      </c>
      <c r="R677" s="103">
        <f t="shared" si="57"/>
        <v>0</v>
      </c>
      <c r="S677" s="104">
        <f>VLOOKUP(H677,'2-Productie normen'!A:L,10,FALSE)</f>
        <v>0</v>
      </c>
      <c r="T677" s="470"/>
      <c r="V677" s="81">
        <f t="shared" si="58"/>
        <v>2116</v>
      </c>
    </row>
    <row r="678" spans="1:22" ht="13.95" customHeight="1">
      <c r="A678" s="86">
        <f t="shared" si="50"/>
        <v>678</v>
      </c>
      <c r="B678" s="99" t="s">
        <v>712</v>
      </c>
      <c r="C678" s="99" t="s">
        <v>713</v>
      </c>
      <c r="D678" s="440">
        <v>2</v>
      </c>
      <c r="E678" s="441">
        <v>1</v>
      </c>
      <c r="F678" s="449" t="s">
        <v>299</v>
      </c>
      <c r="G678" s="450" t="s">
        <v>408</v>
      </c>
      <c r="H678" s="361" t="s">
        <v>179</v>
      </c>
      <c r="I678" s="107" t="s">
        <v>691</v>
      </c>
      <c r="J678" s="444">
        <v>33.700000000000003</v>
      </c>
      <c r="K678" s="353">
        <v>1</v>
      </c>
      <c r="L678" s="353">
        <v>1</v>
      </c>
      <c r="M678" s="101">
        <v>40</v>
      </c>
      <c r="N678" s="101"/>
      <c r="O678" s="102" t="e">
        <f t="shared" si="55"/>
        <v>#DIV/0!</v>
      </c>
      <c r="P678" s="102">
        <f t="shared" si="56"/>
        <v>0</v>
      </c>
      <c r="Q678" s="103">
        <f>IF(M678="nio",0,IF(M678&gt;0,VLOOKUP(H678,'2-Productie normen'!A:L,VLOOKUP(M678,'2-Productie normen'!N:O,2,FALSE),FALSE)))</f>
        <v>0</v>
      </c>
      <c r="R678" s="103">
        <f t="shared" si="57"/>
        <v>0</v>
      </c>
      <c r="S678" s="104">
        <f>VLOOKUP(H678,'2-Productie normen'!A:L,10,FALSE)</f>
        <v>0</v>
      </c>
      <c r="T678" s="470"/>
      <c r="V678" s="81">
        <f t="shared" si="58"/>
        <v>1348</v>
      </c>
    </row>
    <row r="679" spans="1:22" ht="13.95" customHeight="1">
      <c r="A679" s="86">
        <f t="shared" si="50"/>
        <v>679</v>
      </c>
      <c r="B679" s="99" t="s">
        <v>712</v>
      </c>
      <c r="C679" s="99" t="s">
        <v>713</v>
      </c>
      <c r="D679" s="440">
        <v>2</v>
      </c>
      <c r="E679" s="441">
        <v>1</v>
      </c>
      <c r="F679" s="449" t="s">
        <v>300</v>
      </c>
      <c r="G679" s="450" t="s">
        <v>408</v>
      </c>
      <c r="H679" s="361" t="s">
        <v>179</v>
      </c>
      <c r="I679" s="107" t="s">
        <v>95</v>
      </c>
      <c r="J679" s="444">
        <v>28.4</v>
      </c>
      <c r="K679" s="353">
        <v>1</v>
      </c>
      <c r="L679" s="353">
        <v>1</v>
      </c>
      <c r="M679" s="101">
        <v>40</v>
      </c>
      <c r="N679" s="101"/>
      <c r="O679" s="102" t="e">
        <f t="shared" si="55"/>
        <v>#DIV/0!</v>
      </c>
      <c r="P679" s="102">
        <f t="shared" si="56"/>
        <v>0</v>
      </c>
      <c r="Q679" s="103">
        <f>IF(M679="nio",0,IF(M679&gt;0,VLOOKUP(H679,'2-Productie normen'!A:L,VLOOKUP(M679,'2-Productie normen'!N:O,2,FALSE),FALSE)))</f>
        <v>0</v>
      </c>
      <c r="R679" s="103">
        <f t="shared" si="57"/>
        <v>0</v>
      </c>
      <c r="S679" s="104">
        <f>VLOOKUP(H679,'2-Productie normen'!A:L,10,FALSE)</f>
        <v>0</v>
      </c>
      <c r="T679" s="470"/>
      <c r="V679" s="81">
        <f t="shared" si="58"/>
        <v>1136</v>
      </c>
    </row>
    <row r="680" spans="1:22" ht="13.95" customHeight="1">
      <c r="A680" s="86">
        <f t="shared" si="50"/>
        <v>680</v>
      </c>
      <c r="B680" s="99" t="s">
        <v>712</v>
      </c>
      <c r="C680" s="99" t="s">
        <v>713</v>
      </c>
      <c r="D680" s="440">
        <v>2</v>
      </c>
      <c r="E680" s="441">
        <v>1</v>
      </c>
      <c r="F680" s="449" t="s">
        <v>301</v>
      </c>
      <c r="G680" s="450" t="s">
        <v>413</v>
      </c>
      <c r="H680" s="361" t="s">
        <v>16</v>
      </c>
      <c r="I680" s="107" t="s">
        <v>97</v>
      </c>
      <c r="J680" s="444">
        <v>7.25</v>
      </c>
      <c r="K680" s="353">
        <v>1</v>
      </c>
      <c r="L680" s="353">
        <v>1</v>
      </c>
      <c r="M680" s="101">
        <v>200</v>
      </c>
      <c r="N680" s="101"/>
      <c r="O680" s="102" t="e">
        <f t="shared" si="55"/>
        <v>#DIV/0!</v>
      </c>
      <c r="P680" s="102">
        <f t="shared" si="56"/>
        <v>0</v>
      </c>
      <c r="Q680" s="103">
        <f>IF(M680="nio",0,IF(M680&gt;0,VLOOKUP(H680,'2-Productie normen'!A:L,VLOOKUP(M680,'2-Productie normen'!N:O,2,FALSE),FALSE)))</f>
        <v>0</v>
      </c>
      <c r="R680" s="103">
        <f t="shared" si="57"/>
        <v>0</v>
      </c>
      <c r="S680" s="104">
        <f>VLOOKUP(H680,'2-Productie normen'!A:L,10,FALSE)</f>
        <v>0</v>
      </c>
      <c r="T680" s="470"/>
      <c r="V680" s="81">
        <f t="shared" si="58"/>
        <v>1450</v>
      </c>
    </row>
    <row r="681" spans="1:22" ht="13.95" customHeight="1">
      <c r="A681" s="86">
        <f t="shared" si="50"/>
        <v>681</v>
      </c>
      <c r="B681" s="99" t="s">
        <v>712</v>
      </c>
      <c r="C681" s="99" t="s">
        <v>713</v>
      </c>
      <c r="D681" s="440">
        <v>2</v>
      </c>
      <c r="E681" s="441">
        <v>1</v>
      </c>
      <c r="F681" s="449" t="s">
        <v>302</v>
      </c>
      <c r="G681" s="443" t="s">
        <v>410</v>
      </c>
      <c r="H681" s="361" t="s">
        <v>730</v>
      </c>
      <c r="I681" s="107" t="s">
        <v>696</v>
      </c>
      <c r="J681" s="444">
        <v>4.9000000000000004</v>
      </c>
      <c r="K681" s="353">
        <v>1</v>
      </c>
      <c r="L681" s="353">
        <v>1</v>
      </c>
      <c r="M681" s="101" t="s">
        <v>106</v>
      </c>
      <c r="N681" s="101"/>
      <c r="O681" s="102">
        <f t="shared" si="55"/>
        <v>0</v>
      </c>
      <c r="P681" s="102">
        <f t="shared" si="56"/>
        <v>0</v>
      </c>
      <c r="Q681" s="103">
        <f>IF(M681="nio",0,IF(M681&gt;0,VLOOKUP(H681,'2-Productie normen'!A:L,VLOOKUP(M681,'2-Productie normen'!N:O,2,FALSE),FALSE)))</f>
        <v>0</v>
      </c>
      <c r="R681" s="103">
        <f t="shared" si="57"/>
        <v>0</v>
      </c>
      <c r="S681" s="104">
        <f>VLOOKUP(H681,'2-Productie normen'!A:L,10,FALSE)</f>
        <v>0</v>
      </c>
      <c r="T681" s="470"/>
      <c r="V681" s="81">
        <f t="shared" si="58"/>
        <v>0</v>
      </c>
    </row>
    <row r="682" spans="1:22" ht="13.95" customHeight="1">
      <c r="A682" s="86">
        <f t="shared" si="50"/>
        <v>682</v>
      </c>
      <c r="B682" s="99" t="s">
        <v>712</v>
      </c>
      <c r="C682" s="99" t="s">
        <v>713</v>
      </c>
      <c r="D682" s="440">
        <v>2</v>
      </c>
      <c r="E682" s="441">
        <v>1</v>
      </c>
      <c r="F682" s="449" t="s">
        <v>303</v>
      </c>
      <c r="G682" s="450" t="s">
        <v>413</v>
      </c>
      <c r="H682" s="361" t="s">
        <v>16</v>
      </c>
      <c r="I682" s="107" t="s">
        <v>97</v>
      </c>
      <c r="J682" s="444">
        <v>2.61</v>
      </c>
      <c r="K682" s="353">
        <v>1</v>
      </c>
      <c r="L682" s="353">
        <v>1</v>
      </c>
      <c r="M682" s="101">
        <v>200</v>
      </c>
      <c r="N682" s="101"/>
      <c r="O682" s="102" t="e">
        <f t="shared" si="55"/>
        <v>#DIV/0!</v>
      </c>
      <c r="P682" s="102">
        <f t="shared" si="56"/>
        <v>0</v>
      </c>
      <c r="Q682" s="103">
        <f>IF(M682="nio",0,IF(M682&gt;0,VLOOKUP(H682,'2-Productie normen'!A:L,VLOOKUP(M682,'2-Productie normen'!N:O,2,FALSE),FALSE)))</f>
        <v>0</v>
      </c>
      <c r="R682" s="103">
        <f t="shared" si="57"/>
        <v>0</v>
      </c>
      <c r="S682" s="104">
        <f>VLOOKUP(H682,'2-Productie normen'!A:L,10,FALSE)</f>
        <v>0</v>
      </c>
      <c r="T682" s="470"/>
      <c r="V682" s="81">
        <f t="shared" si="58"/>
        <v>522</v>
      </c>
    </row>
    <row r="683" spans="1:22" ht="13.95" customHeight="1">
      <c r="A683" s="86">
        <f t="shared" si="50"/>
        <v>683</v>
      </c>
      <c r="B683" s="99" t="s">
        <v>712</v>
      </c>
      <c r="C683" s="99" t="s">
        <v>713</v>
      </c>
      <c r="D683" s="440">
        <v>2</v>
      </c>
      <c r="E683" s="441">
        <v>1</v>
      </c>
      <c r="F683" s="449" t="s">
        <v>304</v>
      </c>
      <c r="G683" s="450" t="s">
        <v>408</v>
      </c>
      <c r="H683" s="361" t="s">
        <v>179</v>
      </c>
      <c r="I683" s="107" t="s">
        <v>693</v>
      </c>
      <c r="J683" s="444">
        <v>6.15</v>
      </c>
      <c r="K683" s="353">
        <v>1</v>
      </c>
      <c r="L683" s="353">
        <v>1</v>
      </c>
      <c r="M683" s="101">
        <v>40</v>
      </c>
      <c r="N683" s="101"/>
      <c r="O683" s="102" t="e">
        <f t="shared" si="55"/>
        <v>#DIV/0!</v>
      </c>
      <c r="P683" s="102">
        <f t="shared" si="56"/>
        <v>0</v>
      </c>
      <c r="Q683" s="103">
        <f>IF(M683="nio",0,IF(M683&gt;0,VLOOKUP(H683,'2-Productie normen'!A:L,VLOOKUP(M683,'2-Productie normen'!N:O,2,FALSE),FALSE)))</f>
        <v>0</v>
      </c>
      <c r="R683" s="103">
        <f t="shared" si="57"/>
        <v>0</v>
      </c>
      <c r="S683" s="104">
        <f>VLOOKUP(H683,'2-Productie normen'!A:L,10,FALSE)</f>
        <v>0</v>
      </c>
      <c r="T683" s="470"/>
      <c r="V683" s="81">
        <f t="shared" si="58"/>
        <v>246</v>
      </c>
    </row>
    <row r="684" spans="1:22" ht="13.95" customHeight="1">
      <c r="A684" s="86">
        <f t="shared" si="50"/>
        <v>684</v>
      </c>
      <c r="B684" s="99" t="s">
        <v>712</v>
      </c>
      <c r="C684" s="99" t="s">
        <v>713</v>
      </c>
      <c r="D684" s="440">
        <v>2</v>
      </c>
      <c r="E684" s="441">
        <v>1</v>
      </c>
      <c r="F684" s="449" t="s">
        <v>305</v>
      </c>
      <c r="G684" s="450" t="s">
        <v>722</v>
      </c>
      <c r="H684" s="443" t="s">
        <v>407</v>
      </c>
      <c r="I684" s="107" t="s">
        <v>691</v>
      </c>
      <c r="J684" s="444">
        <v>9.6</v>
      </c>
      <c r="K684" s="353">
        <v>1</v>
      </c>
      <c r="L684" s="353">
        <v>1</v>
      </c>
      <c r="M684" s="101">
        <v>200</v>
      </c>
      <c r="N684" s="101"/>
      <c r="O684" s="102" t="e">
        <f t="shared" si="55"/>
        <v>#DIV/0!</v>
      </c>
      <c r="P684" s="102">
        <f t="shared" si="56"/>
        <v>0</v>
      </c>
      <c r="Q684" s="103">
        <f>IF(M684="nio",0,IF(M684&gt;0,VLOOKUP(H684,'2-Productie normen'!A:L,VLOOKUP(M684,'2-Productie normen'!N:O,2,FALSE),FALSE)))</f>
        <v>0</v>
      </c>
      <c r="R684" s="103">
        <f t="shared" si="57"/>
        <v>0</v>
      </c>
      <c r="S684" s="104">
        <f>VLOOKUP(H684,'2-Productie normen'!A:L,10,FALSE)</f>
        <v>0</v>
      </c>
      <c r="T684" s="470"/>
      <c r="V684" s="81">
        <f t="shared" si="58"/>
        <v>1920</v>
      </c>
    </row>
    <row r="685" spans="1:22" ht="13.95" customHeight="1">
      <c r="A685" s="86">
        <f t="shared" si="50"/>
        <v>685</v>
      </c>
      <c r="B685" s="99" t="s">
        <v>712</v>
      </c>
      <c r="C685" s="99" t="s">
        <v>713</v>
      </c>
      <c r="D685" s="440">
        <v>2</v>
      </c>
      <c r="E685" s="441">
        <v>1</v>
      </c>
      <c r="F685" s="449" t="s">
        <v>306</v>
      </c>
      <c r="G685" s="450" t="s">
        <v>407</v>
      </c>
      <c r="H685" s="443" t="s">
        <v>407</v>
      </c>
      <c r="I685" s="107" t="s">
        <v>690</v>
      </c>
      <c r="J685" s="444">
        <v>52.9</v>
      </c>
      <c r="K685" s="353">
        <v>1</v>
      </c>
      <c r="L685" s="353">
        <v>1</v>
      </c>
      <c r="M685" s="101">
        <v>200</v>
      </c>
      <c r="N685" s="101"/>
      <c r="O685" s="102" t="e">
        <f t="shared" si="55"/>
        <v>#DIV/0!</v>
      </c>
      <c r="P685" s="102">
        <f t="shared" si="56"/>
        <v>0</v>
      </c>
      <c r="Q685" s="103">
        <f>IF(M685="nio",0,IF(M685&gt;0,VLOOKUP(H685,'2-Productie normen'!A:L,VLOOKUP(M685,'2-Productie normen'!N:O,2,FALSE),FALSE)))</f>
        <v>0</v>
      </c>
      <c r="R685" s="103">
        <f t="shared" si="57"/>
        <v>0</v>
      </c>
      <c r="S685" s="104">
        <f>VLOOKUP(H685,'2-Productie normen'!A:L,10,FALSE)</f>
        <v>0</v>
      </c>
      <c r="T685" s="470"/>
      <c r="V685" s="81">
        <f t="shared" si="58"/>
        <v>10580</v>
      </c>
    </row>
    <row r="686" spans="1:22" ht="13.95" customHeight="1">
      <c r="A686" s="86">
        <f t="shared" si="50"/>
        <v>686</v>
      </c>
      <c r="B686" s="99" t="s">
        <v>712</v>
      </c>
      <c r="C686" s="99" t="s">
        <v>713</v>
      </c>
      <c r="D686" s="440">
        <v>2</v>
      </c>
      <c r="E686" s="441">
        <v>1</v>
      </c>
      <c r="F686" s="449" t="s">
        <v>307</v>
      </c>
      <c r="G686" s="443" t="s">
        <v>410</v>
      </c>
      <c r="H686" s="361" t="s">
        <v>730</v>
      </c>
      <c r="I686" s="107" t="s">
        <v>696</v>
      </c>
      <c r="J686" s="444">
        <v>0.45</v>
      </c>
      <c r="K686" s="353">
        <v>1</v>
      </c>
      <c r="L686" s="353">
        <v>1</v>
      </c>
      <c r="M686" s="101" t="s">
        <v>106</v>
      </c>
      <c r="N686" s="101"/>
      <c r="O686" s="102">
        <f t="shared" si="55"/>
        <v>0</v>
      </c>
      <c r="P686" s="102">
        <f t="shared" si="56"/>
        <v>0</v>
      </c>
      <c r="Q686" s="103">
        <f>IF(M686="nio",0,IF(M686&gt;0,VLOOKUP(H686,'2-Productie normen'!A:L,VLOOKUP(M686,'2-Productie normen'!N:O,2,FALSE),FALSE)))</f>
        <v>0</v>
      </c>
      <c r="R686" s="103">
        <f t="shared" si="57"/>
        <v>0</v>
      </c>
      <c r="S686" s="104">
        <f>VLOOKUP(H686,'2-Productie normen'!A:L,10,FALSE)</f>
        <v>0</v>
      </c>
      <c r="T686" s="470"/>
      <c r="V686" s="81">
        <f t="shared" si="58"/>
        <v>0</v>
      </c>
    </row>
    <row r="687" spans="1:22" ht="13.95" customHeight="1">
      <c r="A687" s="86">
        <f t="shared" si="50"/>
        <v>687</v>
      </c>
      <c r="B687" s="99" t="s">
        <v>712</v>
      </c>
      <c r="C687" s="99" t="s">
        <v>713</v>
      </c>
      <c r="D687" s="440">
        <v>2</v>
      </c>
      <c r="E687" s="441">
        <v>1</v>
      </c>
      <c r="F687" s="449" t="s">
        <v>308</v>
      </c>
      <c r="G687" s="443" t="s">
        <v>410</v>
      </c>
      <c r="H687" s="361" t="s">
        <v>730</v>
      </c>
      <c r="I687" s="107" t="s">
        <v>696</v>
      </c>
      <c r="J687" s="444">
        <v>12.15</v>
      </c>
      <c r="K687" s="353">
        <v>1</v>
      </c>
      <c r="L687" s="353">
        <v>1</v>
      </c>
      <c r="M687" s="101" t="s">
        <v>106</v>
      </c>
      <c r="N687" s="101"/>
      <c r="O687" s="102">
        <f t="shared" si="55"/>
        <v>0</v>
      </c>
      <c r="P687" s="102">
        <f t="shared" si="56"/>
        <v>0</v>
      </c>
      <c r="Q687" s="103">
        <f>IF(M687="nio",0,IF(M687&gt;0,VLOOKUP(H687,'2-Productie normen'!A:L,VLOOKUP(M687,'2-Productie normen'!N:O,2,FALSE),FALSE)))</f>
        <v>0</v>
      </c>
      <c r="R687" s="103">
        <f t="shared" si="57"/>
        <v>0</v>
      </c>
      <c r="S687" s="104">
        <f>VLOOKUP(H687,'2-Productie normen'!A:L,10,FALSE)</f>
        <v>0</v>
      </c>
      <c r="T687" s="470"/>
      <c r="V687" s="81">
        <f t="shared" si="58"/>
        <v>0</v>
      </c>
    </row>
    <row r="688" spans="1:22" ht="13.95" customHeight="1">
      <c r="A688" s="86">
        <f t="shared" si="50"/>
        <v>688</v>
      </c>
      <c r="B688" s="99" t="s">
        <v>712</v>
      </c>
      <c r="C688" s="99" t="s">
        <v>713</v>
      </c>
      <c r="D688" s="440">
        <v>2</v>
      </c>
      <c r="E688" s="441">
        <v>1</v>
      </c>
      <c r="F688" s="449" t="s">
        <v>309</v>
      </c>
      <c r="G688" s="450" t="s">
        <v>415</v>
      </c>
      <c r="H688" s="361" t="s">
        <v>718</v>
      </c>
      <c r="I688" s="107" t="s">
        <v>95</v>
      </c>
      <c r="J688" s="444">
        <v>1.5</v>
      </c>
      <c r="K688" s="353">
        <v>1</v>
      </c>
      <c r="L688" s="353">
        <v>1</v>
      </c>
      <c r="M688" s="101">
        <v>200</v>
      </c>
      <c r="N688" s="101"/>
      <c r="O688" s="102" t="e">
        <f t="shared" si="55"/>
        <v>#DIV/0!</v>
      </c>
      <c r="P688" s="102">
        <f t="shared" si="56"/>
        <v>0</v>
      </c>
      <c r="Q688" s="103">
        <f>IF(M688="nio",0,IF(M688&gt;0,VLOOKUP(H688,'2-Productie normen'!A:L,VLOOKUP(M688,'2-Productie normen'!N:O,2,FALSE),FALSE)))</f>
        <v>0</v>
      </c>
      <c r="R688" s="103">
        <f t="shared" si="57"/>
        <v>0</v>
      </c>
      <c r="S688" s="104">
        <f>VLOOKUP(H688,'2-Productie normen'!A:L,10,FALSE)</f>
        <v>0</v>
      </c>
      <c r="T688" s="470"/>
      <c r="V688" s="81">
        <f t="shared" si="58"/>
        <v>300</v>
      </c>
    </row>
    <row r="689" spans="1:22" ht="13.95" customHeight="1">
      <c r="A689" s="86">
        <f t="shared" si="50"/>
        <v>689</v>
      </c>
      <c r="B689" s="99" t="s">
        <v>712</v>
      </c>
      <c r="C689" s="99" t="s">
        <v>713</v>
      </c>
      <c r="D689" s="440">
        <v>2</v>
      </c>
      <c r="E689" s="441">
        <v>1</v>
      </c>
      <c r="F689" s="449" t="s">
        <v>310</v>
      </c>
      <c r="G689" s="450" t="s">
        <v>409</v>
      </c>
      <c r="H689" s="107" t="s">
        <v>719</v>
      </c>
      <c r="I689" s="107" t="s">
        <v>95</v>
      </c>
      <c r="J689" s="444">
        <v>67.2</v>
      </c>
      <c r="K689" s="353">
        <v>1</v>
      </c>
      <c r="L689" s="353">
        <v>1</v>
      </c>
      <c r="M689" s="101">
        <v>40</v>
      </c>
      <c r="N689" s="101"/>
      <c r="O689" s="102" t="e">
        <f t="shared" si="55"/>
        <v>#DIV/0!</v>
      </c>
      <c r="P689" s="102">
        <f t="shared" si="56"/>
        <v>0</v>
      </c>
      <c r="Q689" s="103">
        <f>IF(M689="nio",0,IF(M689&gt;0,VLOOKUP(H689,'2-Productie normen'!A:L,VLOOKUP(M689,'2-Productie normen'!N:O,2,FALSE),FALSE)))</f>
        <v>0</v>
      </c>
      <c r="R689" s="103">
        <f t="shared" si="57"/>
        <v>0</v>
      </c>
      <c r="S689" s="104">
        <f>VLOOKUP(H689,'2-Productie normen'!A:L,10,FALSE)</f>
        <v>0</v>
      </c>
      <c r="T689" s="470"/>
      <c r="V689" s="81">
        <f t="shared" si="58"/>
        <v>2688</v>
      </c>
    </row>
    <row r="690" spans="1:22" ht="13.95" customHeight="1">
      <c r="A690" s="86">
        <f t="shared" si="50"/>
        <v>690</v>
      </c>
      <c r="B690" s="99" t="s">
        <v>712</v>
      </c>
      <c r="C690" s="99" t="s">
        <v>713</v>
      </c>
      <c r="D690" s="440">
        <v>2</v>
      </c>
      <c r="E690" s="441">
        <v>1</v>
      </c>
      <c r="F690" s="449" t="s">
        <v>311</v>
      </c>
      <c r="G690" s="443" t="s">
        <v>410</v>
      </c>
      <c r="H690" s="361" t="s">
        <v>730</v>
      </c>
      <c r="I690" s="107" t="s">
        <v>95</v>
      </c>
      <c r="J690" s="444">
        <v>5.47</v>
      </c>
      <c r="K690" s="353">
        <v>1</v>
      </c>
      <c r="L690" s="353">
        <v>1</v>
      </c>
      <c r="M690" s="101" t="s">
        <v>106</v>
      </c>
      <c r="N690" s="101"/>
      <c r="O690" s="102">
        <f t="shared" si="55"/>
        <v>0</v>
      </c>
      <c r="P690" s="102">
        <f t="shared" si="56"/>
        <v>0</v>
      </c>
      <c r="Q690" s="103">
        <f>IF(M690="nio",0,IF(M690&gt;0,VLOOKUP(H690,'2-Productie normen'!A:L,VLOOKUP(M690,'2-Productie normen'!N:O,2,FALSE),FALSE)))</f>
        <v>0</v>
      </c>
      <c r="R690" s="103">
        <f t="shared" si="57"/>
        <v>0</v>
      </c>
      <c r="S690" s="104">
        <f>VLOOKUP(H690,'2-Productie normen'!A:L,10,FALSE)</f>
        <v>0</v>
      </c>
      <c r="T690" s="470"/>
      <c r="V690" s="81">
        <f t="shared" si="58"/>
        <v>0</v>
      </c>
    </row>
    <row r="691" spans="1:22" ht="13.95" customHeight="1">
      <c r="A691" s="86">
        <f t="shared" si="50"/>
        <v>691</v>
      </c>
      <c r="B691" s="99" t="s">
        <v>712</v>
      </c>
      <c r="C691" s="99" t="s">
        <v>713</v>
      </c>
      <c r="D691" s="440">
        <v>2</v>
      </c>
      <c r="E691" s="441">
        <v>1</v>
      </c>
      <c r="F691" s="449" t="s">
        <v>312</v>
      </c>
      <c r="G691" s="443" t="s">
        <v>410</v>
      </c>
      <c r="H691" s="361" t="s">
        <v>730</v>
      </c>
      <c r="I691" s="107" t="s">
        <v>95</v>
      </c>
      <c r="J691" s="444">
        <v>1.71</v>
      </c>
      <c r="K691" s="353">
        <v>1</v>
      </c>
      <c r="L691" s="353">
        <v>1</v>
      </c>
      <c r="M691" s="101" t="s">
        <v>106</v>
      </c>
      <c r="N691" s="101"/>
      <c r="O691" s="102">
        <f t="shared" si="55"/>
        <v>0</v>
      </c>
      <c r="P691" s="102">
        <f t="shared" si="56"/>
        <v>0</v>
      </c>
      <c r="Q691" s="103">
        <f>IF(M691="nio",0,IF(M691&gt;0,VLOOKUP(H691,'2-Productie normen'!A:L,VLOOKUP(M691,'2-Productie normen'!N:O,2,FALSE),FALSE)))</f>
        <v>0</v>
      </c>
      <c r="R691" s="103">
        <f t="shared" si="57"/>
        <v>0</v>
      </c>
      <c r="S691" s="104">
        <f>VLOOKUP(H691,'2-Productie normen'!A:L,10,FALSE)</f>
        <v>0</v>
      </c>
      <c r="T691" s="470"/>
      <c r="V691" s="81">
        <f t="shared" si="58"/>
        <v>0</v>
      </c>
    </row>
    <row r="692" spans="1:22" ht="13.95" customHeight="1">
      <c r="A692" s="86">
        <f t="shared" si="50"/>
        <v>692</v>
      </c>
      <c r="B692" s="99" t="s">
        <v>712</v>
      </c>
      <c r="C692" s="99" t="s">
        <v>713</v>
      </c>
      <c r="D692" s="440">
        <v>2</v>
      </c>
      <c r="E692" s="441">
        <v>1</v>
      </c>
      <c r="F692" s="449" t="s">
        <v>313</v>
      </c>
      <c r="G692" s="450" t="s">
        <v>418</v>
      </c>
      <c r="H692" s="361" t="s">
        <v>733</v>
      </c>
      <c r="I692" s="107" t="s">
        <v>693</v>
      </c>
      <c r="J692" s="444">
        <v>90.8</v>
      </c>
      <c r="K692" s="353">
        <v>1</v>
      </c>
      <c r="L692" s="353">
        <v>1</v>
      </c>
      <c r="M692" s="101">
        <v>200</v>
      </c>
      <c r="N692" s="101"/>
      <c r="O692" s="102" t="e">
        <f t="shared" si="55"/>
        <v>#DIV/0!</v>
      </c>
      <c r="P692" s="102">
        <f t="shared" si="56"/>
        <v>0</v>
      </c>
      <c r="Q692" s="103">
        <f>IF(M692="nio",0,IF(M692&gt;0,VLOOKUP(H692,'2-Productie normen'!A:L,VLOOKUP(M692,'2-Productie normen'!N:O,2,FALSE),FALSE)))</f>
        <v>0</v>
      </c>
      <c r="R692" s="103">
        <f t="shared" si="57"/>
        <v>0</v>
      </c>
      <c r="S692" s="104">
        <f>VLOOKUP(H692,'2-Productie normen'!A:L,10,FALSE)</f>
        <v>0</v>
      </c>
      <c r="T692" s="470"/>
      <c r="V692" s="81">
        <f t="shared" si="58"/>
        <v>18160</v>
      </c>
    </row>
    <row r="693" spans="1:22" ht="13.95" customHeight="1">
      <c r="A693" s="86">
        <f t="shared" si="50"/>
        <v>693</v>
      </c>
      <c r="B693" s="99" t="s">
        <v>712</v>
      </c>
      <c r="C693" s="99" t="s">
        <v>713</v>
      </c>
      <c r="D693" s="440">
        <v>2</v>
      </c>
      <c r="E693" s="441">
        <v>1</v>
      </c>
      <c r="F693" s="449" t="s">
        <v>314</v>
      </c>
      <c r="G693" s="450" t="s">
        <v>722</v>
      </c>
      <c r="H693" s="443" t="s">
        <v>407</v>
      </c>
      <c r="I693" s="107" t="s">
        <v>690</v>
      </c>
      <c r="J693" s="444">
        <v>9.6999999999999993</v>
      </c>
      <c r="K693" s="353">
        <v>1</v>
      </c>
      <c r="L693" s="353">
        <v>1</v>
      </c>
      <c r="M693" s="101">
        <v>200</v>
      </c>
      <c r="N693" s="101"/>
      <c r="O693" s="102" t="e">
        <f t="shared" si="55"/>
        <v>#DIV/0!</v>
      </c>
      <c r="P693" s="102">
        <f t="shared" si="56"/>
        <v>0</v>
      </c>
      <c r="Q693" s="103">
        <f>IF(M693="nio",0,IF(M693&gt;0,VLOOKUP(H693,'2-Productie normen'!A:L,VLOOKUP(M693,'2-Productie normen'!N:O,2,FALSE),FALSE)))</f>
        <v>0</v>
      </c>
      <c r="R693" s="103">
        <f t="shared" si="57"/>
        <v>0</v>
      </c>
      <c r="S693" s="104">
        <f>VLOOKUP(H693,'2-Productie normen'!A:L,10,FALSE)</f>
        <v>0</v>
      </c>
      <c r="T693" s="470"/>
      <c r="V693" s="81">
        <f t="shared" si="58"/>
        <v>1939.9999999999998</v>
      </c>
    </row>
    <row r="694" spans="1:22" ht="13.95" customHeight="1">
      <c r="A694" s="86">
        <f t="shared" si="50"/>
        <v>694</v>
      </c>
      <c r="B694" s="99" t="s">
        <v>712</v>
      </c>
      <c r="C694" s="99" t="s">
        <v>713</v>
      </c>
      <c r="D694" s="440">
        <v>2</v>
      </c>
      <c r="E694" s="441">
        <v>1</v>
      </c>
      <c r="F694" s="449" t="s">
        <v>438</v>
      </c>
      <c r="G694" s="450" t="s">
        <v>413</v>
      </c>
      <c r="H694" s="361" t="s">
        <v>16</v>
      </c>
      <c r="I694" s="107" t="s">
        <v>97</v>
      </c>
      <c r="J694" s="444">
        <v>15.1</v>
      </c>
      <c r="K694" s="353">
        <v>1</v>
      </c>
      <c r="L694" s="353">
        <v>1</v>
      </c>
      <c r="M694" s="101">
        <v>200</v>
      </c>
      <c r="N694" s="101"/>
      <c r="O694" s="102" t="e">
        <f t="shared" si="55"/>
        <v>#DIV/0!</v>
      </c>
      <c r="P694" s="102">
        <f t="shared" si="56"/>
        <v>0</v>
      </c>
      <c r="Q694" s="103">
        <f>IF(M694="nio",0,IF(M694&gt;0,VLOOKUP(H694,'2-Productie normen'!A:L,VLOOKUP(M694,'2-Productie normen'!N:O,2,FALSE),FALSE)))</f>
        <v>0</v>
      </c>
      <c r="R694" s="103">
        <f t="shared" si="57"/>
        <v>0</v>
      </c>
      <c r="S694" s="104">
        <f>VLOOKUP(H694,'2-Productie normen'!A:L,10,FALSE)</f>
        <v>0</v>
      </c>
      <c r="T694" s="470"/>
      <c r="V694" s="81">
        <f t="shared" si="58"/>
        <v>3020</v>
      </c>
    </row>
    <row r="695" spans="1:22" ht="13.95" customHeight="1">
      <c r="A695" s="86">
        <f t="shared" si="50"/>
        <v>695</v>
      </c>
      <c r="B695" s="99" t="s">
        <v>712</v>
      </c>
      <c r="C695" s="99" t="s">
        <v>713</v>
      </c>
      <c r="D695" s="440">
        <v>2</v>
      </c>
      <c r="E695" s="441">
        <v>1</v>
      </c>
      <c r="F695" s="449" t="s">
        <v>315</v>
      </c>
      <c r="G695" s="443" t="s">
        <v>410</v>
      </c>
      <c r="H695" s="361" t="s">
        <v>730</v>
      </c>
      <c r="I695" s="107" t="s">
        <v>696</v>
      </c>
      <c r="J695" s="444">
        <v>8.1</v>
      </c>
      <c r="K695" s="353">
        <v>1</v>
      </c>
      <c r="L695" s="353">
        <v>1</v>
      </c>
      <c r="M695" s="101" t="s">
        <v>106</v>
      </c>
      <c r="N695" s="101"/>
      <c r="O695" s="102">
        <f t="shared" si="55"/>
        <v>0</v>
      </c>
      <c r="P695" s="102">
        <f t="shared" si="56"/>
        <v>0</v>
      </c>
      <c r="Q695" s="103">
        <f>IF(M695="nio",0,IF(M695&gt;0,VLOOKUP(H695,'2-Productie normen'!A:L,VLOOKUP(M695,'2-Productie normen'!N:O,2,FALSE),FALSE)))</f>
        <v>0</v>
      </c>
      <c r="R695" s="103">
        <f t="shared" si="57"/>
        <v>0</v>
      </c>
      <c r="S695" s="104">
        <f>VLOOKUP(H695,'2-Productie normen'!A:L,10,FALSE)</f>
        <v>0</v>
      </c>
      <c r="T695" s="470"/>
      <c r="V695" s="81">
        <f t="shared" si="58"/>
        <v>0</v>
      </c>
    </row>
    <row r="696" spans="1:22" ht="13.95" customHeight="1">
      <c r="A696" s="86">
        <f t="shared" si="50"/>
        <v>696</v>
      </c>
      <c r="B696" s="99" t="s">
        <v>712</v>
      </c>
      <c r="C696" s="99" t="s">
        <v>713</v>
      </c>
      <c r="D696" s="440">
        <v>2</v>
      </c>
      <c r="E696" s="441">
        <v>1</v>
      </c>
      <c r="F696" s="449" t="s">
        <v>316</v>
      </c>
      <c r="G696" s="450" t="s">
        <v>416</v>
      </c>
      <c r="H696" s="75" t="s">
        <v>416</v>
      </c>
      <c r="I696" s="107" t="s">
        <v>693</v>
      </c>
      <c r="J696" s="444">
        <v>91.2</v>
      </c>
      <c r="K696" s="353">
        <v>1</v>
      </c>
      <c r="L696" s="353">
        <v>1</v>
      </c>
      <c r="M696" s="101">
        <v>80</v>
      </c>
      <c r="N696" s="101"/>
      <c r="O696" s="102" t="e">
        <f t="shared" si="55"/>
        <v>#DIV/0!</v>
      </c>
      <c r="P696" s="102">
        <f t="shared" si="56"/>
        <v>0</v>
      </c>
      <c r="Q696" s="103">
        <f>IF(M696="nio",0,IF(M696&gt;0,VLOOKUP(H696,'2-Productie normen'!A:L,VLOOKUP(M696,'2-Productie normen'!N:O,2,FALSE),FALSE)))</f>
        <v>0</v>
      </c>
      <c r="R696" s="103">
        <f t="shared" si="57"/>
        <v>0</v>
      </c>
      <c r="S696" s="104">
        <f>VLOOKUP(H696,'2-Productie normen'!A:L,10,FALSE)</f>
        <v>0</v>
      </c>
      <c r="T696" s="470"/>
      <c r="V696" s="81">
        <f t="shared" si="58"/>
        <v>7296</v>
      </c>
    </row>
    <row r="697" spans="1:22" ht="13.95" customHeight="1">
      <c r="A697" s="86">
        <f t="shared" si="50"/>
        <v>697</v>
      </c>
      <c r="B697" s="99" t="s">
        <v>712</v>
      </c>
      <c r="C697" s="99" t="s">
        <v>713</v>
      </c>
      <c r="D697" s="440">
        <v>2</v>
      </c>
      <c r="E697" s="441">
        <v>1</v>
      </c>
      <c r="F697" s="449" t="s">
        <v>317</v>
      </c>
      <c r="G697" s="443" t="s">
        <v>410</v>
      </c>
      <c r="H697" s="361" t="s">
        <v>730</v>
      </c>
      <c r="I697" s="107" t="s">
        <v>693</v>
      </c>
      <c r="J697" s="444">
        <v>4.3</v>
      </c>
      <c r="K697" s="353">
        <v>1</v>
      </c>
      <c r="L697" s="353">
        <v>1</v>
      </c>
      <c r="M697" s="101" t="s">
        <v>106</v>
      </c>
      <c r="N697" s="101"/>
      <c r="O697" s="102">
        <f t="shared" ref="O697:O713" si="59">IF(M697="nio",0,IF(M697&gt;0,M697*J697/Q697,0))*K697</f>
        <v>0</v>
      </c>
      <c r="P697" s="102">
        <f t="shared" ref="P697:P760" si="60">IF(N697&gt;0,N697*J697/R697,0)*L697</f>
        <v>0</v>
      </c>
      <c r="Q697" s="103">
        <f>IF(M697="nio",0,IF(M697&gt;0,VLOOKUP(H697,'2-Productie normen'!A:L,VLOOKUP(M697,'2-Productie normen'!N:O,2,FALSE),FALSE)))</f>
        <v>0</v>
      </c>
      <c r="R697" s="103">
        <f t="shared" ref="R697:R760" si="61">IF(N697&gt;0,Q697*$R$8,0)</f>
        <v>0</v>
      </c>
      <c r="S697" s="104">
        <f>VLOOKUP(H697,'2-Productie normen'!A:L,10,FALSE)</f>
        <v>0</v>
      </c>
      <c r="T697" s="470"/>
      <c r="V697" s="81">
        <f t="shared" ref="V697:V760" si="62">SUM(M697:N697)*J697</f>
        <v>0</v>
      </c>
    </row>
    <row r="698" spans="1:22" ht="13.95" customHeight="1">
      <c r="A698" s="86">
        <f t="shared" si="50"/>
        <v>698</v>
      </c>
      <c r="B698" s="99" t="s">
        <v>712</v>
      </c>
      <c r="C698" s="99" t="s">
        <v>713</v>
      </c>
      <c r="D698" s="440">
        <v>2</v>
      </c>
      <c r="E698" s="441">
        <v>2</v>
      </c>
      <c r="F698" s="449" t="s">
        <v>361</v>
      </c>
      <c r="G698" s="450" t="s">
        <v>407</v>
      </c>
      <c r="H698" s="443" t="s">
        <v>407</v>
      </c>
      <c r="I698" s="107" t="s">
        <v>691</v>
      </c>
      <c r="J698" s="444">
        <v>9.8000000000000007</v>
      </c>
      <c r="K698" s="353">
        <v>1</v>
      </c>
      <c r="L698" s="353">
        <v>1</v>
      </c>
      <c r="M698" s="101">
        <v>200</v>
      </c>
      <c r="N698" s="101"/>
      <c r="O698" s="102" t="e">
        <f t="shared" si="59"/>
        <v>#DIV/0!</v>
      </c>
      <c r="P698" s="102">
        <f t="shared" si="60"/>
        <v>0</v>
      </c>
      <c r="Q698" s="103">
        <f>IF(M698="nio",0,IF(M698&gt;0,VLOOKUP(H698,'2-Productie normen'!A:L,VLOOKUP(M698,'2-Productie normen'!N:O,2,FALSE),FALSE)))</f>
        <v>0</v>
      </c>
      <c r="R698" s="103">
        <f t="shared" si="61"/>
        <v>0</v>
      </c>
      <c r="S698" s="104">
        <f>VLOOKUP(H698,'2-Productie normen'!A:L,10,FALSE)</f>
        <v>0</v>
      </c>
      <c r="T698" s="470"/>
      <c r="V698" s="81">
        <f t="shared" si="62"/>
        <v>1960.0000000000002</v>
      </c>
    </row>
    <row r="699" spans="1:22" ht="13.95" customHeight="1">
      <c r="A699" s="86">
        <f t="shared" si="50"/>
        <v>699</v>
      </c>
      <c r="B699" s="99" t="s">
        <v>712</v>
      </c>
      <c r="C699" s="99" t="s">
        <v>713</v>
      </c>
      <c r="D699" s="440">
        <v>2</v>
      </c>
      <c r="E699" s="441">
        <v>2</v>
      </c>
      <c r="F699" s="449" t="s">
        <v>362</v>
      </c>
      <c r="G699" s="450" t="s">
        <v>409</v>
      </c>
      <c r="H699" s="107" t="s">
        <v>719</v>
      </c>
      <c r="I699" s="107" t="s">
        <v>693</v>
      </c>
      <c r="J699" s="444">
        <v>51.9</v>
      </c>
      <c r="K699" s="353">
        <v>1</v>
      </c>
      <c r="L699" s="353">
        <v>1</v>
      </c>
      <c r="M699" s="101">
        <v>40</v>
      </c>
      <c r="N699" s="101"/>
      <c r="O699" s="102" t="e">
        <f t="shared" si="59"/>
        <v>#DIV/0!</v>
      </c>
      <c r="P699" s="102">
        <f t="shared" si="60"/>
        <v>0</v>
      </c>
      <c r="Q699" s="103">
        <f>IF(M699="nio",0,IF(M699&gt;0,VLOOKUP(H699,'2-Productie normen'!A:L,VLOOKUP(M699,'2-Productie normen'!N:O,2,FALSE),FALSE)))</f>
        <v>0</v>
      </c>
      <c r="R699" s="103">
        <f t="shared" si="61"/>
        <v>0</v>
      </c>
      <c r="S699" s="104">
        <f>VLOOKUP(H699,'2-Productie normen'!A:L,10,FALSE)</f>
        <v>0</v>
      </c>
      <c r="T699" s="470"/>
      <c r="V699" s="81">
        <f t="shared" si="62"/>
        <v>2076</v>
      </c>
    </row>
    <row r="700" spans="1:22" ht="13.95" customHeight="1">
      <c r="A700" s="86">
        <f t="shared" si="50"/>
        <v>700</v>
      </c>
      <c r="B700" s="99" t="s">
        <v>712</v>
      </c>
      <c r="C700" s="99" t="s">
        <v>713</v>
      </c>
      <c r="D700" s="440">
        <v>2</v>
      </c>
      <c r="E700" s="441">
        <v>2</v>
      </c>
      <c r="F700" s="449" t="s">
        <v>363</v>
      </c>
      <c r="G700" s="443" t="s">
        <v>410</v>
      </c>
      <c r="H700" s="361" t="s">
        <v>730</v>
      </c>
      <c r="I700" s="107" t="s">
        <v>696</v>
      </c>
      <c r="J700" s="444">
        <v>0.45</v>
      </c>
      <c r="K700" s="353">
        <v>1</v>
      </c>
      <c r="L700" s="353">
        <v>1</v>
      </c>
      <c r="M700" s="101" t="s">
        <v>106</v>
      </c>
      <c r="N700" s="101"/>
      <c r="O700" s="102">
        <f t="shared" si="59"/>
        <v>0</v>
      </c>
      <c r="P700" s="102">
        <f t="shared" si="60"/>
        <v>0</v>
      </c>
      <c r="Q700" s="103">
        <f>IF(M700="nio",0,IF(M700&gt;0,VLOOKUP(H700,'2-Productie normen'!A:L,VLOOKUP(M700,'2-Productie normen'!N:O,2,FALSE),FALSE)))</f>
        <v>0</v>
      </c>
      <c r="R700" s="103">
        <f t="shared" si="61"/>
        <v>0</v>
      </c>
      <c r="S700" s="104">
        <f>VLOOKUP(H700,'2-Productie normen'!A:L,10,FALSE)</f>
        <v>0</v>
      </c>
      <c r="T700" s="470"/>
      <c r="V700" s="81">
        <f t="shared" si="62"/>
        <v>0</v>
      </c>
    </row>
    <row r="701" spans="1:22" ht="13.95" customHeight="1">
      <c r="A701" s="86">
        <f t="shared" si="50"/>
        <v>701</v>
      </c>
      <c r="B701" s="99" t="s">
        <v>712</v>
      </c>
      <c r="C701" s="99" t="s">
        <v>713</v>
      </c>
      <c r="D701" s="440">
        <v>2</v>
      </c>
      <c r="E701" s="441">
        <v>2</v>
      </c>
      <c r="F701" s="449" t="s">
        <v>364</v>
      </c>
      <c r="G701" s="450" t="s">
        <v>734</v>
      </c>
      <c r="H701" s="361" t="s">
        <v>730</v>
      </c>
      <c r="I701" s="107" t="s">
        <v>696</v>
      </c>
      <c r="J701" s="444">
        <v>1.5</v>
      </c>
      <c r="K701" s="353">
        <v>1</v>
      </c>
      <c r="L701" s="353">
        <v>1</v>
      </c>
      <c r="M701" s="101" t="s">
        <v>106</v>
      </c>
      <c r="N701" s="101"/>
      <c r="O701" s="102">
        <f t="shared" si="59"/>
        <v>0</v>
      </c>
      <c r="P701" s="102">
        <f t="shared" si="60"/>
        <v>0</v>
      </c>
      <c r="Q701" s="103">
        <f>IF(M701="nio",0,IF(M701&gt;0,VLOOKUP(H701,'2-Productie normen'!A:L,VLOOKUP(M701,'2-Productie normen'!N:O,2,FALSE),FALSE)))</f>
        <v>0</v>
      </c>
      <c r="R701" s="103">
        <f t="shared" si="61"/>
        <v>0</v>
      </c>
      <c r="S701" s="104">
        <f>VLOOKUP(H701,'2-Productie normen'!A:L,10,FALSE)</f>
        <v>0</v>
      </c>
      <c r="T701" s="470"/>
      <c r="V701" s="81">
        <f t="shared" si="62"/>
        <v>0</v>
      </c>
    </row>
    <row r="702" spans="1:22" ht="13.95" customHeight="1">
      <c r="A702" s="86">
        <f t="shared" si="50"/>
        <v>702</v>
      </c>
      <c r="B702" s="99" t="s">
        <v>712</v>
      </c>
      <c r="C702" s="99" t="s">
        <v>713</v>
      </c>
      <c r="D702" s="440">
        <v>2</v>
      </c>
      <c r="E702" s="441">
        <v>2</v>
      </c>
      <c r="F702" s="449" t="s">
        <v>365</v>
      </c>
      <c r="G702" s="450" t="s">
        <v>409</v>
      </c>
      <c r="H702" s="107" t="s">
        <v>719</v>
      </c>
      <c r="I702" s="107" t="s">
        <v>693</v>
      </c>
      <c r="J702" s="444">
        <v>49.8</v>
      </c>
      <c r="K702" s="353">
        <v>1</v>
      </c>
      <c r="L702" s="353">
        <v>1</v>
      </c>
      <c r="M702" s="101">
        <v>40</v>
      </c>
      <c r="N702" s="101"/>
      <c r="O702" s="102" t="e">
        <f t="shared" si="59"/>
        <v>#DIV/0!</v>
      </c>
      <c r="P702" s="102">
        <f t="shared" si="60"/>
        <v>0</v>
      </c>
      <c r="Q702" s="103">
        <f>IF(M702="nio",0,IF(M702&gt;0,VLOOKUP(H702,'2-Productie normen'!A:L,VLOOKUP(M702,'2-Productie normen'!N:O,2,FALSE),FALSE)))</f>
        <v>0</v>
      </c>
      <c r="R702" s="103">
        <f t="shared" si="61"/>
        <v>0</v>
      </c>
      <c r="S702" s="104">
        <f>VLOOKUP(H702,'2-Productie normen'!A:L,10,FALSE)</f>
        <v>0</v>
      </c>
      <c r="T702" s="470"/>
      <c r="V702" s="81">
        <f t="shared" si="62"/>
        <v>1992</v>
      </c>
    </row>
    <row r="703" spans="1:22" ht="13.95" customHeight="1">
      <c r="A703" s="86">
        <f t="shared" si="50"/>
        <v>703</v>
      </c>
      <c r="B703" s="99" t="s">
        <v>712</v>
      </c>
      <c r="C703" s="99" t="s">
        <v>713</v>
      </c>
      <c r="D703" s="440">
        <v>2</v>
      </c>
      <c r="E703" s="441">
        <v>2</v>
      </c>
      <c r="F703" s="449" t="s">
        <v>366</v>
      </c>
      <c r="G703" s="450" t="s">
        <v>418</v>
      </c>
      <c r="H703" s="361" t="s">
        <v>733</v>
      </c>
      <c r="I703" s="107" t="s">
        <v>693</v>
      </c>
      <c r="J703" s="444">
        <v>113</v>
      </c>
      <c r="K703" s="353">
        <v>1</v>
      </c>
      <c r="L703" s="353">
        <v>1</v>
      </c>
      <c r="M703" s="101">
        <v>200</v>
      </c>
      <c r="N703" s="101"/>
      <c r="O703" s="102" t="e">
        <f t="shared" si="59"/>
        <v>#DIV/0!</v>
      </c>
      <c r="P703" s="102">
        <f t="shared" si="60"/>
        <v>0</v>
      </c>
      <c r="Q703" s="103">
        <f>IF(M703="nio",0,IF(M703&gt;0,VLOOKUP(H703,'2-Productie normen'!A:L,VLOOKUP(M703,'2-Productie normen'!N:O,2,FALSE),FALSE)))</f>
        <v>0</v>
      </c>
      <c r="R703" s="103">
        <f t="shared" si="61"/>
        <v>0</v>
      </c>
      <c r="S703" s="104">
        <f>VLOOKUP(H703,'2-Productie normen'!A:L,10,FALSE)</f>
        <v>0</v>
      </c>
      <c r="T703" s="470"/>
      <c r="V703" s="81">
        <f t="shared" si="62"/>
        <v>22600</v>
      </c>
    </row>
    <row r="704" spans="1:22" ht="13.95" customHeight="1">
      <c r="A704" s="86">
        <f t="shared" si="50"/>
        <v>704</v>
      </c>
      <c r="B704" s="99" t="s">
        <v>712</v>
      </c>
      <c r="C704" s="99" t="s">
        <v>713</v>
      </c>
      <c r="D704" s="440">
        <v>2</v>
      </c>
      <c r="E704" s="441">
        <v>2</v>
      </c>
      <c r="F704" s="449" t="s">
        <v>367</v>
      </c>
      <c r="G704" s="450" t="s">
        <v>407</v>
      </c>
      <c r="H704" s="443" t="s">
        <v>407</v>
      </c>
      <c r="I704" s="107" t="s">
        <v>690</v>
      </c>
      <c r="J704" s="444">
        <v>11.1</v>
      </c>
      <c r="K704" s="353">
        <v>1</v>
      </c>
      <c r="L704" s="353">
        <v>1</v>
      </c>
      <c r="M704" s="101">
        <v>200</v>
      </c>
      <c r="N704" s="101"/>
      <c r="O704" s="102" t="e">
        <f t="shared" si="59"/>
        <v>#DIV/0!</v>
      </c>
      <c r="P704" s="102">
        <f t="shared" si="60"/>
        <v>0</v>
      </c>
      <c r="Q704" s="103">
        <f>IF(M704="nio",0,IF(M704&gt;0,VLOOKUP(H704,'2-Productie normen'!A:L,VLOOKUP(M704,'2-Productie normen'!N:O,2,FALSE),FALSE)))</f>
        <v>0</v>
      </c>
      <c r="R704" s="103">
        <f t="shared" si="61"/>
        <v>0</v>
      </c>
      <c r="S704" s="104">
        <f>VLOOKUP(H704,'2-Productie normen'!A:L,10,FALSE)</f>
        <v>0</v>
      </c>
      <c r="T704" s="470"/>
      <c r="V704" s="81">
        <f t="shared" si="62"/>
        <v>2220</v>
      </c>
    </row>
    <row r="705" spans="1:22" ht="13.95" customHeight="1">
      <c r="A705" s="86">
        <f t="shared" si="50"/>
        <v>705</v>
      </c>
      <c r="B705" s="99" t="s">
        <v>712</v>
      </c>
      <c r="C705" s="99" t="s">
        <v>713</v>
      </c>
      <c r="D705" s="440">
        <v>2</v>
      </c>
      <c r="E705" s="441">
        <v>2</v>
      </c>
      <c r="F705" s="449" t="s">
        <v>368</v>
      </c>
      <c r="G705" s="443" t="s">
        <v>410</v>
      </c>
      <c r="H705" s="361" t="s">
        <v>730</v>
      </c>
      <c r="I705" s="107" t="s">
        <v>693</v>
      </c>
      <c r="J705" s="444">
        <v>3.01</v>
      </c>
      <c r="K705" s="353">
        <v>1</v>
      </c>
      <c r="L705" s="353">
        <v>1</v>
      </c>
      <c r="M705" s="101" t="s">
        <v>106</v>
      </c>
      <c r="N705" s="101"/>
      <c r="O705" s="102">
        <f t="shared" si="59"/>
        <v>0</v>
      </c>
      <c r="P705" s="102">
        <f t="shared" si="60"/>
        <v>0</v>
      </c>
      <c r="Q705" s="103">
        <f>IF(M705="nio",0,IF(M705&gt;0,VLOOKUP(H705,'2-Productie normen'!A:L,VLOOKUP(M705,'2-Productie normen'!N:O,2,FALSE),FALSE)))</f>
        <v>0</v>
      </c>
      <c r="R705" s="103">
        <f t="shared" si="61"/>
        <v>0</v>
      </c>
      <c r="S705" s="104">
        <f>VLOOKUP(H705,'2-Productie normen'!A:L,10,FALSE)</f>
        <v>0</v>
      </c>
      <c r="T705" s="470"/>
      <c r="V705" s="81">
        <f t="shared" si="62"/>
        <v>0</v>
      </c>
    </row>
    <row r="706" spans="1:22" ht="13.95" customHeight="1">
      <c r="A706" s="86">
        <f t="shared" si="50"/>
        <v>706</v>
      </c>
      <c r="B706" s="99" t="s">
        <v>712</v>
      </c>
      <c r="C706" s="99" t="s">
        <v>713</v>
      </c>
      <c r="D706" s="440">
        <v>2</v>
      </c>
      <c r="E706" s="441">
        <v>2</v>
      </c>
      <c r="F706" s="449" t="s">
        <v>369</v>
      </c>
      <c r="G706" s="443" t="s">
        <v>410</v>
      </c>
      <c r="H706" s="361" t="s">
        <v>730</v>
      </c>
      <c r="I706" s="107" t="s">
        <v>693</v>
      </c>
      <c r="J706" s="444">
        <v>31.6</v>
      </c>
      <c r="K706" s="353">
        <v>1</v>
      </c>
      <c r="L706" s="353">
        <v>1</v>
      </c>
      <c r="M706" s="101" t="s">
        <v>106</v>
      </c>
      <c r="N706" s="101"/>
      <c r="O706" s="102">
        <f t="shared" si="59"/>
        <v>0</v>
      </c>
      <c r="P706" s="102">
        <f t="shared" si="60"/>
        <v>0</v>
      </c>
      <c r="Q706" s="103">
        <f>IF(M706="nio",0,IF(M706&gt;0,VLOOKUP(H706,'2-Productie normen'!A:L,VLOOKUP(M706,'2-Productie normen'!N:O,2,FALSE),FALSE)))</f>
        <v>0</v>
      </c>
      <c r="R706" s="103">
        <f t="shared" si="61"/>
        <v>0</v>
      </c>
      <c r="S706" s="104">
        <f>VLOOKUP(H706,'2-Productie normen'!A:L,10,FALSE)</f>
        <v>0</v>
      </c>
      <c r="T706" s="470"/>
      <c r="V706" s="81">
        <f t="shared" si="62"/>
        <v>0</v>
      </c>
    </row>
    <row r="707" spans="1:22" ht="13.8" customHeight="1">
      <c r="A707" s="86">
        <f t="shared" si="50"/>
        <v>707</v>
      </c>
      <c r="B707" s="99" t="s">
        <v>712</v>
      </c>
      <c r="C707" s="99" t="s">
        <v>713</v>
      </c>
      <c r="D707" s="440">
        <v>2</v>
      </c>
      <c r="E707" s="441">
        <v>2</v>
      </c>
      <c r="F707" s="449" t="s">
        <v>370</v>
      </c>
      <c r="G707" s="450" t="s">
        <v>413</v>
      </c>
      <c r="H707" s="361" t="s">
        <v>16</v>
      </c>
      <c r="I707" s="107" t="s">
        <v>97</v>
      </c>
      <c r="J707" s="444">
        <v>10.199999999999999</v>
      </c>
      <c r="K707" s="353">
        <v>1</v>
      </c>
      <c r="L707" s="353">
        <v>1</v>
      </c>
      <c r="M707" s="101">
        <v>200</v>
      </c>
      <c r="N707" s="101"/>
      <c r="O707" s="102" t="e">
        <f t="shared" si="59"/>
        <v>#DIV/0!</v>
      </c>
      <c r="P707" s="102">
        <f t="shared" si="60"/>
        <v>0</v>
      </c>
      <c r="Q707" s="103">
        <f>IF(M707="nio",0,IF(M707&gt;0,VLOOKUP(H707,'2-Productie normen'!A:L,VLOOKUP(M707,'2-Productie normen'!N:O,2,FALSE),FALSE)))</f>
        <v>0</v>
      </c>
      <c r="R707" s="103">
        <f t="shared" si="61"/>
        <v>0</v>
      </c>
      <c r="S707" s="104">
        <f>VLOOKUP(H707,'2-Productie normen'!A:L,10,FALSE)</f>
        <v>0</v>
      </c>
      <c r="T707" s="470"/>
      <c r="V707" s="81">
        <f t="shared" si="62"/>
        <v>2039.9999999999998</v>
      </c>
    </row>
    <row r="708" spans="1:22" ht="13.95" customHeight="1">
      <c r="A708" s="86">
        <f t="shared" si="50"/>
        <v>708</v>
      </c>
      <c r="B708" s="99" t="s">
        <v>712</v>
      </c>
      <c r="C708" s="99" t="s">
        <v>713</v>
      </c>
      <c r="D708" s="440">
        <v>2</v>
      </c>
      <c r="E708" s="441">
        <v>2</v>
      </c>
      <c r="F708" s="449" t="s">
        <v>371</v>
      </c>
      <c r="G708" s="450" t="s">
        <v>413</v>
      </c>
      <c r="H708" s="361" t="s">
        <v>16</v>
      </c>
      <c r="I708" s="107" t="s">
        <v>97</v>
      </c>
      <c r="J708" s="444">
        <v>10.4</v>
      </c>
      <c r="K708" s="353">
        <v>1</v>
      </c>
      <c r="L708" s="353">
        <v>1</v>
      </c>
      <c r="M708" s="101">
        <v>200</v>
      </c>
      <c r="N708" s="101"/>
      <c r="O708" s="102" t="e">
        <f t="shared" si="59"/>
        <v>#DIV/0!</v>
      </c>
      <c r="P708" s="102">
        <f t="shared" si="60"/>
        <v>0</v>
      </c>
      <c r="Q708" s="103">
        <f>IF(M708="nio",0,IF(M708&gt;0,VLOOKUP(H708,'2-Productie normen'!A:L,VLOOKUP(M708,'2-Productie normen'!N:O,2,FALSE),FALSE)))</f>
        <v>0</v>
      </c>
      <c r="R708" s="103">
        <f t="shared" si="61"/>
        <v>0</v>
      </c>
      <c r="S708" s="104">
        <f>VLOOKUP(H708,'2-Productie normen'!A:L,10,FALSE)</f>
        <v>0</v>
      </c>
      <c r="T708" s="470"/>
      <c r="V708" s="81">
        <f t="shared" si="62"/>
        <v>2080</v>
      </c>
    </row>
    <row r="709" spans="1:22" ht="13.95" customHeight="1">
      <c r="A709" s="86">
        <f t="shared" si="50"/>
        <v>709</v>
      </c>
      <c r="B709" s="99" t="s">
        <v>712</v>
      </c>
      <c r="C709" s="99" t="s">
        <v>713</v>
      </c>
      <c r="D709" s="440">
        <v>2</v>
      </c>
      <c r="E709" s="441">
        <v>2</v>
      </c>
      <c r="F709" s="449" t="s">
        <v>372</v>
      </c>
      <c r="G709" s="450" t="s">
        <v>409</v>
      </c>
      <c r="H709" s="107" t="s">
        <v>719</v>
      </c>
      <c r="I709" s="107" t="s">
        <v>693</v>
      </c>
      <c r="J709" s="444">
        <v>68.2</v>
      </c>
      <c r="K709" s="353">
        <v>1</v>
      </c>
      <c r="L709" s="353">
        <v>1</v>
      </c>
      <c r="M709" s="101">
        <v>40</v>
      </c>
      <c r="N709" s="101"/>
      <c r="O709" s="102" t="e">
        <f t="shared" si="59"/>
        <v>#DIV/0!</v>
      </c>
      <c r="P709" s="102">
        <f t="shared" si="60"/>
        <v>0</v>
      </c>
      <c r="Q709" s="103">
        <f>IF(M709="nio",0,IF(M709&gt;0,VLOOKUP(H709,'2-Productie normen'!A:L,VLOOKUP(M709,'2-Productie normen'!N:O,2,FALSE),FALSE)))</f>
        <v>0</v>
      </c>
      <c r="R709" s="103">
        <f t="shared" si="61"/>
        <v>0</v>
      </c>
      <c r="S709" s="104">
        <f>VLOOKUP(H709,'2-Productie normen'!A:L,10,FALSE)</f>
        <v>0</v>
      </c>
      <c r="T709" s="470"/>
      <c r="V709" s="81">
        <f t="shared" si="62"/>
        <v>2728</v>
      </c>
    </row>
    <row r="710" spans="1:22" ht="13.95" customHeight="1">
      <c r="A710" s="86">
        <f t="shared" si="50"/>
        <v>710</v>
      </c>
      <c r="B710" s="99" t="s">
        <v>712</v>
      </c>
      <c r="C710" s="99" t="s">
        <v>713</v>
      </c>
      <c r="D710" s="440">
        <v>2</v>
      </c>
      <c r="E710" s="441">
        <v>2</v>
      </c>
      <c r="F710" s="449" t="s">
        <v>373</v>
      </c>
      <c r="G710" s="443" t="s">
        <v>699</v>
      </c>
      <c r="H710" s="361" t="s">
        <v>735</v>
      </c>
      <c r="I710" s="107" t="s">
        <v>693</v>
      </c>
      <c r="J710" s="444">
        <v>42.4</v>
      </c>
      <c r="K710" s="353">
        <v>1</v>
      </c>
      <c r="L710" s="353">
        <v>1</v>
      </c>
      <c r="M710" s="101">
        <v>200</v>
      </c>
      <c r="N710" s="101"/>
      <c r="O710" s="102" t="e">
        <f t="shared" si="59"/>
        <v>#DIV/0!</v>
      </c>
      <c r="P710" s="102">
        <f t="shared" si="60"/>
        <v>0</v>
      </c>
      <c r="Q710" s="103">
        <f>IF(M710="nio",0,IF(M710&gt;0,VLOOKUP(H710,'2-Productie normen'!A:L,VLOOKUP(M710,'2-Productie normen'!N:O,2,FALSE),FALSE)))</f>
        <v>0</v>
      </c>
      <c r="R710" s="103">
        <f t="shared" si="61"/>
        <v>0</v>
      </c>
      <c r="S710" s="104">
        <f>VLOOKUP(H710,'2-Productie normen'!A:L,10,FALSE)</f>
        <v>0</v>
      </c>
      <c r="T710" s="470"/>
      <c r="V710" s="81">
        <f t="shared" si="62"/>
        <v>8480</v>
      </c>
    </row>
    <row r="711" spans="1:22" ht="13.95" customHeight="1">
      <c r="A711" s="86">
        <f t="shared" si="50"/>
        <v>711</v>
      </c>
      <c r="B711" s="99" t="s">
        <v>712</v>
      </c>
      <c r="C711" s="99" t="s">
        <v>713</v>
      </c>
      <c r="D711" s="440">
        <v>2</v>
      </c>
      <c r="E711" s="441">
        <v>2</v>
      </c>
      <c r="F711" s="449" t="s">
        <v>374</v>
      </c>
      <c r="G711" s="450" t="s">
        <v>407</v>
      </c>
      <c r="H711" s="443" t="s">
        <v>407</v>
      </c>
      <c r="I711" s="107" t="s">
        <v>693</v>
      </c>
      <c r="J711" s="444">
        <v>88</v>
      </c>
      <c r="K711" s="353">
        <v>1</v>
      </c>
      <c r="L711" s="353">
        <v>1</v>
      </c>
      <c r="M711" s="101">
        <v>200</v>
      </c>
      <c r="N711" s="101"/>
      <c r="O711" s="102" t="e">
        <f t="shared" si="59"/>
        <v>#DIV/0!</v>
      </c>
      <c r="P711" s="102">
        <f t="shared" si="60"/>
        <v>0</v>
      </c>
      <c r="Q711" s="103">
        <f>IF(M711="nio",0,IF(M711&gt;0,VLOOKUP(H711,'2-Productie normen'!A:L,VLOOKUP(M711,'2-Productie normen'!N:O,2,FALSE),FALSE)))</f>
        <v>0</v>
      </c>
      <c r="R711" s="103">
        <f t="shared" si="61"/>
        <v>0</v>
      </c>
      <c r="S711" s="104">
        <f>VLOOKUP(H711,'2-Productie normen'!A:L,10,FALSE)</f>
        <v>0</v>
      </c>
      <c r="T711" s="470"/>
      <c r="V711" s="81">
        <f t="shared" si="62"/>
        <v>17600</v>
      </c>
    </row>
    <row r="712" spans="1:22" ht="13.95" customHeight="1">
      <c r="A712" s="86">
        <f t="shared" si="50"/>
        <v>712</v>
      </c>
      <c r="B712" s="99" t="s">
        <v>712</v>
      </c>
      <c r="C712" s="99" t="s">
        <v>713</v>
      </c>
      <c r="D712" s="440">
        <v>2</v>
      </c>
      <c r="E712" s="441">
        <v>2</v>
      </c>
      <c r="F712" s="449" t="s">
        <v>458</v>
      </c>
      <c r="G712" s="450" t="s">
        <v>409</v>
      </c>
      <c r="H712" s="107" t="s">
        <v>719</v>
      </c>
      <c r="I712" s="107" t="s">
        <v>693</v>
      </c>
      <c r="J712" s="444">
        <v>53.4</v>
      </c>
      <c r="K712" s="353">
        <v>1</v>
      </c>
      <c r="L712" s="353">
        <v>1</v>
      </c>
      <c r="M712" s="101">
        <v>40</v>
      </c>
      <c r="N712" s="101"/>
      <c r="O712" s="102" t="e">
        <f t="shared" si="59"/>
        <v>#DIV/0!</v>
      </c>
      <c r="P712" s="102">
        <f t="shared" si="60"/>
        <v>0</v>
      </c>
      <c r="Q712" s="103">
        <f>IF(M712="nio",0,IF(M712&gt;0,VLOOKUP(H712,'2-Productie normen'!A:L,VLOOKUP(M712,'2-Productie normen'!N:O,2,FALSE),FALSE)))</f>
        <v>0</v>
      </c>
      <c r="R712" s="103">
        <f t="shared" si="61"/>
        <v>0</v>
      </c>
      <c r="S712" s="104">
        <f>VLOOKUP(H712,'2-Productie normen'!A:L,10,FALSE)</f>
        <v>0</v>
      </c>
      <c r="T712" s="470"/>
      <c r="V712" s="81">
        <f t="shared" si="62"/>
        <v>2136</v>
      </c>
    </row>
    <row r="713" spans="1:22" ht="13.95" customHeight="1">
      <c r="A713" s="86">
        <f t="shared" si="50"/>
        <v>713</v>
      </c>
      <c r="B713" s="99" t="s">
        <v>712</v>
      </c>
      <c r="C713" s="99" t="s">
        <v>713</v>
      </c>
      <c r="D713" s="440">
        <v>2</v>
      </c>
      <c r="E713" s="441">
        <v>2</v>
      </c>
      <c r="F713" s="449" t="s">
        <v>377</v>
      </c>
      <c r="G713" s="450" t="s">
        <v>409</v>
      </c>
      <c r="H713" s="107" t="s">
        <v>719</v>
      </c>
      <c r="I713" s="107" t="s">
        <v>693</v>
      </c>
      <c r="J713" s="444">
        <v>68.2</v>
      </c>
      <c r="K713" s="353">
        <v>1</v>
      </c>
      <c r="L713" s="353">
        <v>1</v>
      </c>
      <c r="M713" s="101">
        <v>40</v>
      </c>
      <c r="N713" s="101"/>
      <c r="O713" s="102" t="e">
        <f t="shared" si="59"/>
        <v>#DIV/0!</v>
      </c>
      <c r="P713" s="102">
        <f t="shared" si="60"/>
        <v>0</v>
      </c>
      <c r="Q713" s="103">
        <f>IF(M713="nio",0,IF(M713&gt;0,VLOOKUP(H713,'2-Productie normen'!A:L,VLOOKUP(M713,'2-Productie normen'!N:O,2,FALSE),FALSE)))</f>
        <v>0</v>
      </c>
      <c r="R713" s="103">
        <f t="shared" si="61"/>
        <v>0</v>
      </c>
      <c r="S713" s="104">
        <f>VLOOKUP(H713,'2-Productie normen'!A:L,10,FALSE)</f>
        <v>0</v>
      </c>
      <c r="T713" s="470"/>
      <c r="V713" s="81">
        <f t="shared" si="62"/>
        <v>2728</v>
      </c>
    </row>
    <row r="714" spans="1:22" ht="13.95" customHeight="1">
      <c r="A714" s="86">
        <f t="shared" ref="A714:A777" si="63">A713+1</f>
        <v>714</v>
      </c>
      <c r="B714" s="461" t="s">
        <v>736</v>
      </c>
      <c r="C714" s="99" t="s">
        <v>737</v>
      </c>
      <c r="D714" s="440">
        <v>2</v>
      </c>
      <c r="E714" s="441" t="s">
        <v>738</v>
      </c>
      <c r="F714" s="449" t="s">
        <v>739</v>
      </c>
      <c r="G714" s="450" t="s">
        <v>407</v>
      </c>
      <c r="H714" s="443" t="s">
        <v>407</v>
      </c>
      <c r="I714" s="107" t="s">
        <v>746</v>
      </c>
      <c r="J714" s="444">
        <v>49.2</v>
      </c>
      <c r="K714" s="353">
        <v>1</v>
      </c>
      <c r="L714" s="353">
        <v>1</v>
      </c>
      <c r="M714" s="101">
        <v>200</v>
      </c>
      <c r="N714" s="101"/>
      <c r="O714" s="102" t="e">
        <f t="shared" ref="O714:O715" si="64">IF(M714="nio",0,IF(M714&gt;0,M714*J714/Q714,0))*K714</f>
        <v>#DIV/0!</v>
      </c>
      <c r="P714" s="102">
        <f t="shared" si="60"/>
        <v>0</v>
      </c>
      <c r="Q714" s="103">
        <f>IF(M714="nio",0,IF(M714&gt;0,VLOOKUP(H714,'2-Productie normen'!A:L,VLOOKUP(M714,'2-Productie normen'!N:O,2,FALSE),FALSE)))</f>
        <v>0</v>
      </c>
      <c r="R714" s="103">
        <f t="shared" si="61"/>
        <v>0</v>
      </c>
      <c r="S714" s="104">
        <f>VLOOKUP(H714,'2-Productie normen'!A:L,10,FALSE)</f>
        <v>0</v>
      </c>
      <c r="T714" s="470"/>
      <c r="V714" s="81">
        <f t="shared" si="62"/>
        <v>9840</v>
      </c>
    </row>
    <row r="715" spans="1:22" ht="13.95" customHeight="1">
      <c r="A715" s="86">
        <f t="shared" si="63"/>
        <v>715</v>
      </c>
      <c r="B715" s="461" t="s">
        <v>736</v>
      </c>
      <c r="C715" s="99" t="s">
        <v>737</v>
      </c>
      <c r="D715" s="440">
        <v>2</v>
      </c>
      <c r="E715" s="441" t="s">
        <v>738</v>
      </c>
      <c r="F715" s="449" t="s">
        <v>456</v>
      </c>
      <c r="G715" s="450" t="s">
        <v>420</v>
      </c>
      <c r="H715" s="361" t="s">
        <v>730</v>
      </c>
      <c r="I715" s="107" t="s">
        <v>746</v>
      </c>
      <c r="J715" s="444">
        <v>26.8</v>
      </c>
      <c r="K715" s="353">
        <v>1</v>
      </c>
      <c r="L715" s="353">
        <v>1</v>
      </c>
      <c r="M715" s="101" t="s">
        <v>106</v>
      </c>
      <c r="N715" s="101"/>
      <c r="O715" s="102">
        <f t="shared" si="64"/>
        <v>0</v>
      </c>
      <c r="P715" s="102">
        <f t="shared" si="60"/>
        <v>0</v>
      </c>
      <c r="Q715" s="103">
        <f>IF(M715="nio",0,IF(M715&gt;0,VLOOKUP(H715,'2-Productie normen'!A:L,VLOOKUP(M715,'2-Productie normen'!N:O,2,FALSE),FALSE)))</f>
        <v>0</v>
      </c>
      <c r="R715" s="103">
        <f t="shared" si="61"/>
        <v>0</v>
      </c>
      <c r="S715" s="104">
        <f>VLOOKUP(H715,'2-Productie normen'!A:L,10,FALSE)</f>
        <v>0</v>
      </c>
      <c r="T715" s="470"/>
      <c r="V715" s="81">
        <f t="shared" si="62"/>
        <v>0</v>
      </c>
    </row>
    <row r="716" spans="1:22" ht="13.95" customHeight="1">
      <c r="A716" s="86">
        <f t="shared" si="63"/>
        <v>716</v>
      </c>
      <c r="B716" s="461" t="s">
        <v>736</v>
      </c>
      <c r="C716" s="99" t="s">
        <v>737</v>
      </c>
      <c r="D716" s="440">
        <v>2</v>
      </c>
      <c r="E716" s="441" t="s">
        <v>738</v>
      </c>
      <c r="F716" s="449" t="s">
        <v>462</v>
      </c>
      <c r="G716" s="450" t="s">
        <v>420</v>
      </c>
      <c r="H716" s="361" t="s">
        <v>730</v>
      </c>
      <c r="I716" s="107" t="s">
        <v>746</v>
      </c>
      <c r="J716" s="444">
        <v>27.9</v>
      </c>
      <c r="K716" s="353">
        <v>1</v>
      </c>
      <c r="L716" s="353">
        <v>1</v>
      </c>
      <c r="M716" s="101" t="s">
        <v>106</v>
      </c>
      <c r="N716" s="101"/>
      <c r="O716" s="102">
        <f t="shared" ref="O716:O747" si="65">IF(M716="nio",0,IF(M716&gt;0,M716*J716/Q716,0))*K716</f>
        <v>0</v>
      </c>
      <c r="P716" s="102">
        <f t="shared" si="60"/>
        <v>0</v>
      </c>
      <c r="Q716" s="103">
        <f>IF(M716="nio",0,IF(M716&gt;0,VLOOKUP(H716,'2-Productie normen'!A:L,VLOOKUP(M716,'2-Productie normen'!N:O,2,FALSE),FALSE)))</f>
        <v>0</v>
      </c>
      <c r="R716" s="103">
        <f t="shared" si="61"/>
        <v>0</v>
      </c>
      <c r="S716" s="104">
        <f>VLOOKUP(H716,'2-Productie normen'!A:L,10,FALSE)</f>
        <v>0</v>
      </c>
      <c r="T716" s="470"/>
      <c r="V716" s="81">
        <f t="shared" si="62"/>
        <v>0</v>
      </c>
    </row>
    <row r="717" spans="1:22" ht="13.95" customHeight="1">
      <c r="A717" s="86">
        <f t="shared" si="63"/>
        <v>717</v>
      </c>
      <c r="B717" s="461" t="s">
        <v>736</v>
      </c>
      <c r="C717" s="99" t="s">
        <v>737</v>
      </c>
      <c r="D717" s="440">
        <v>2</v>
      </c>
      <c r="E717" s="441" t="s">
        <v>738</v>
      </c>
      <c r="F717" s="449" t="s">
        <v>740</v>
      </c>
      <c r="G717" s="450" t="s">
        <v>420</v>
      </c>
      <c r="H717" s="361" t="s">
        <v>730</v>
      </c>
      <c r="I717" s="107" t="s">
        <v>746</v>
      </c>
      <c r="J717" s="444">
        <v>23.6</v>
      </c>
      <c r="K717" s="353">
        <v>1</v>
      </c>
      <c r="L717" s="353">
        <v>1</v>
      </c>
      <c r="M717" s="101" t="s">
        <v>106</v>
      </c>
      <c r="N717" s="101"/>
      <c r="O717" s="102">
        <f t="shared" si="65"/>
        <v>0</v>
      </c>
      <c r="P717" s="102">
        <f t="shared" si="60"/>
        <v>0</v>
      </c>
      <c r="Q717" s="103">
        <f>IF(M717="nio",0,IF(M717&gt;0,VLOOKUP(H717,'2-Productie normen'!A:L,VLOOKUP(M717,'2-Productie normen'!N:O,2,FALSE),FALSE)))</f>
        <v>0</v>
      </c>
      <c r="R717" s="103">
        <f t="shared" si="61"/>
        <v>0</v>
      </c>
      <c r="S717" s="104">
        <f>VLOOKUP(H717,'2-Productie normen'!A:L,10,FALSE)</f>
        <v>0</v>
      </c>
      <c r="T717" s="470"/>
      <c r="V717" s="81">
        <f t="shared" si="62"/>
        <v>0</v>
      </c>
    </row>
    <row r="718" spans="1:22" ht="13.95" customHeight="1">
      <c r="A718" s="86">
        <f t="shared" si="63"/>
        <v>718</v>
      </c>
      <c r="B718" s="461" t="s">
        <v>736</v>
      </c>
      <c r="C718" s="99" t="s">
        <v>737</v>
      </c>
      <c r="D718" s="440">
        <v>2</v>
      </c>
      <c r="E718" s="441" t="s">
        <v>738</v>
      </c>
      <c r="F718" s="449" t="s">
        <v>464</v>
      </c>
      <c r="G718" s="450" t="s">
        <v>420</v>
      </c>
      <c r="H718" s="361" t="s">
        <v>730</v>
      </c>
      <c r="I718" s="107" t="s">
        <v>746</v>
      </c>
      <c r="J718" s="444">
        <v>21.7</v>
      </c>
      <c r="K718" s="353">
        <v>1</v>
      </c>
      <c r="L718" s="353">
        <v>1</v>
      </c>
      <c r="M718" s="101" t="s">
        <v>106</v>
      </c>
      <c r="N718" s="101"/>
      <c r="O718" s="102">
        <f t="shared" si="65"/>
        <v>0</v>
      </c>
      <c r="P718" s="102">
        <f t="shared" si="60"/>
        <v>0</v>
      </c>
      <c r="Q718" s="103">
        <f>IF(M718="nio",0,IF(M718&gt;0,VLOOKUP(H718,'2-Productie normen'!A:L,VLOOKUP(M718,'2-Productie normen'!N:O,2,FALSE),FALSE)))</f>
        <v>0</v>
      </c>
      <c r="R718" s="103">
        <f t="shared" si="61"/>
        <v>0</v>
      </c>
      <c r="S718" s="104">
        <f>VLOOKUP(H718,'2-Productie normen'!A:L,10,FALSE)</f>
        <v>0</v>
      </c>
      <c r="T718" s="470"/>
      <c r="V718" s="81">
        <f t="shared" si="62"/>
        <v>0</v>
      </c>
    </row>
    <row r="719" spans="1:22" ht="13.95" customHeight="1">
      <c r="A719" s="86">
        <f t="shared" si="63"/>
        <v>719</v>
      </c>
      <c r="B719" s="461" t="s">
        <v>736</v>
      </c>
      <c r="C719" s="99" t="s">
        <v>737</v>
      </c>
      <c r="D719" s="440">
        <v>2</v>
      </c>
      <c r="E719" s="441" t="s">
        <v>738</v>
      </c>
      <c r="F719" s="449" t="s">
        <v>465</v>
      </c>
      <c r="G719" s="450" t="s">
        <v>448</v>
      </c>
      <c r="H719" s="443" t="s">
        <v>407</v>
      </c>
      <c r="I719" s="107" t="s">
        <v>746</v>
      </c>
      <c r="J719" s="444">
        <v>7.7</v>
      </c>
      <c r="K719" s="353">
        <v>1</v>
      </c>
      <c r="L719" s="353">
        <v>1</v>
      </c>
      <c r="M719" s="101">
        <v>200</v>
      </c>
      <c r="N719" s="101"/>
      <c r="O719" s="102" t="e">
        <f t="shared" si="65"/>
        <v>#DIV/0!</v>
      </c>
      <c r="P719" s="102">
        <f t="shared" si="60"/>
        <v>0</v>
      </c>
      <c r="Q719" s="103">
        <f>IF(M719="nio",0,IF(M719&gt;0,VLOOKUP(H719,'2-Productie normen'!A:L,VLOOKUP(M719,'2-Productie normen'!N:O,2,FALSE),FALSE)))</f>
        <v>0</v>
      </c>
      <c r="R719" s="103">
        <f t="shared" si="61"/>
        <v>0</v>
      </c>
      <c r="S719" s="104">
        <f>VLOOKUP(H719,'2-Productie normen'!A:L,10,FALSE)</f>
        <v>0</v>
      </c>
      <c r="T719" s="470"/>
      <c r="V719" s="81">
        <f t="shared" si="62"/>
        <v>1540</v>
      </c>
    </row>
    <row r="720" spans="1:22" ht="13.95" customHeight="1">
      <c r="A720" s="86">
        <f t="shared" si="63"/>
        <v>720</v>
      </c>
      <c r="B720" s="461" t="s">
        <v>736</v>
      </c>
      <c r="C720" s="99" t="s">
        <v>737</v>
      </c>
      <c r="D720" s="440">
        <v>2</v>
      </c>
      <c r="E720" s="441" t="s">
        <v>738</v>
      </c>
      <c r="F720" s="449" t="s">
        <v>466</v>
      </c>
      <c r="G720" s="443" t="s">
        <v>410</v>
      </c>
      <c r="H720" s="361" t="s">
        <v>730</v>
      </c>
      <c r="I720" s="107" t="s">
        <v>746</v>
      </c>
      <c r="J720" s="444">
        <v>38</v>
      </c>
      <c r="K720" s="353">
        <v>1</v>
      </c>
      <c r="L720" s="353">
        <v>1</v>
      </c>
      <c r="M720" s="101" t="s">
        <v>106</v>
      </c>
      <c r="N720" s="101"/>
      <c r="O720" s="102">
        <f t="shared" si="65"/>
        <v>0</v>
      </c>
      <c r="P720" s="102">
        <f t="shared" si="60"/>
        <v>0</v>
      </c>
      <c r="Q720" s="103">
        <f>IF(M720="nio",0,IF(M720&gt;0,VLOOKUP(H720,'2-Productie normen'!A:L,VLOOKUP(M720,'2-Productie normen'!N:O,2,FALSE),FALSE)))</f>
        <v>0</v>
      </c>
      <c r="R720" s="103">
        <f t="shared" si="61"/>
        <v>0</v>
      </c>
      <c r="S720" s="104">
        <f>VLOOKUP(H720,'2-Productie normen'!A:L,10,FALSE)</f>
        <v>0</v>
      </c>
      <c r="T720" s="470"/>
      <c r="V720" s="81">
        <f t="shared" si="62"/>
        <v>0</v>
      </c>
    </row>
    <row r="721" spans="1:22" ht="13.95" customHeight="1">
      <c r="A721" s="86">
        <f t="shared" si="63"/>
        <v>721</v>
      </c>
      <c r="B721" s="461" t="s">
        <v>736</v>
      </c>
      <c r="C721" s="99" t="s">
        <v>737</v>
      </c>
      <c r="D721" s="440">
        <v>2</v>
      </c>
      <c r="E721" s="441" t="s">
        <v>738</v>
      </c>
      <c r="F721" s="449" t="s">
        <v>467</v>
      </c>
      <c r="G721" s="443" t="s">
        <v>410</v>
      </c>
      <c r="H721" s="361" t="s">
        <v>730</v>
      </c>
      <c r="I721" s="107" t="s">
        <v>746</v>
      </c>
      <c r="J721" s="444">
        <v>50.5</v>
      </c>
      <c r="K721" s="353">
        <v>1</v>
      </c>
      <c r="L721" s="353">
        <v>1</v>
      </c>
      <c r="M721" s="101" t="s">
        <v>106</v>
      </c>
      <c r="N721" s="101"/>
      <c r="O721" s="102">
        <f t="shared" si="65"/>
        <v>0</v>
      </c>
      <c r="P721" s="102">
        <f t="shared" si="60"/>
        <v>0</v>
      </c>
      <c r="Q721" s="103">
        <f>IF(M721="nio",0,IF(M721&gt;0,VLOOKUP(H721,'2-Productie normen'!A:L,VLOOKUP(M721,'2-Productie normen'!N:O,2,FALSE),FALSE)))</f>
        <v>0</v>
      </c>
      <c r="R721" s="103">
        <f t="shared" si="61"/>
        <v>0</v>
      </c>
      <c r="S721" s="104">
        <f>VLOOKUP(H721,'2-Productie normen'!A:L,10,FALSE)</f>
        <v>0</v>
      </c>
      <c r="T721" s="470"/>
      <c r="V721" s="81">
        <f t="shared" si="62"/>
        <v>0</v>
      </c>
    </row>
    <row r="722" spans="1:22" ht="13.95" customHeight="1">
      <c r="A722" s="86">
        <f t="shared" si="63"/>
        <v>722</v>
      </c>
      <c r="B722" s="461" t="s">
        <v>736</v>
      </c>
      <c r="C722" s="99" t="s">
        <v>737</v>
      </c>
      <c r="D722" s="440">
        <v>2</v>
      </c>
      <c r="E722" s="441" t="s">
        <v>738</v>
      </c>
      <c r="F722" s="449" t="s">
        <v>468</v>
      </c>
      <c r="G722" s="443" t="s">
        <v>410</v>
      </c>
      <c r="H722" s="361" t="s">
        <v>730</v>
      </c>
      <c r="I722" s="107" t="s">
        <v>746</v>
      </c>
      <c r="J722" s="444">
        <v>130</v>
      </c>
      <c r="K722" s="353">
        <v>1</v>
      </c>
      <c r="L722" s="353">
        <v>1</v>
      </c>
      <c r="M722" s="101" t="s">
        <v>106</v>
      </c>
      <c r="N722" s="101"/>
      <c r="O722" s="102">
        <f t="shared" si="65"/>
        <v>0</v>
      </c>
      <c r="P722" s="102">
        <f t="shared" si="60"/>
        <v>0</v>
      </c>
      <c r="Q722" s="103">
        <f>IF(M722="nio",0,IF(M722&gt;0,VLOOKUP(H722,'2-Productie normen'!A:L,VLOOKUP(M722,'2-Productie normen'!N:O,2,FALSE),FALSE)))</f>
        <v>0</v>
      </c>
      <c r="R722" s="103">
        <f t="shared" si="61"/>
        <v>0</v>
      </c>
      <c r="S722" s="104">
        <f>VLOOKUP(H722,'2-Productie normen'!A:L,10,FALSE)</f>
        <v>0</v>
      </c>
      <c r="T722" s="470"/>
      <c r="V722" s="81">
        <f t="shared" si="62"/>
        <v>0</v>
      </c>
    </row>
    <row r="723" spans="1:22" ht="13.95" customHeight="1">
      <c r="A723" s="86">
        <f t="shared" si="63"/>
        <v>723</v>
      </c>
      <c r="B723" s="461" t="s">
        <v>736</v>
      </c>
      <c r="C723" s="99" t="s">
        <v>737</v>
      </c>
      <c r="D723" s="440">
        <v>2</v>
      </c>
      <c r="E723" s="441" t="s">
        <v>738</v>
      </c>
      <c r="F723" s="449" t="s">
        <v>469</v>
      </c>
      <c r="G723" s="450" t="s">
        <v>448</v>
      </c>
      <c r="H723" s="443" t="s">
        <v>407</v>
      </c>
      <c r="I723" s="107" t="s">
        <v>746</v>
      </c>
      <c r="J723" s="444">
        <v>63.1</v>
      </c>
      <c r="K723" s="353">
        <v>1</v>
      </c>
      <c r="L723" s="353">
        <v>1</v>
      </c>
      <c r="M723" s="101">
        <v>200</v>
      </c>
      <c r="N723" s="101"/>
      <c r="O723" s="102" t="e">
        <f t="shared" si="65"/>
        <v>#DIV/0!</v>
      </c>
      <c r="P723" s="102">
        <f t="shared" si="60"/>
        <v>0</v>
      </c>
      <c r="Q723" s="103">
        <f>IF(M723="nio",0,IF(M723&gt;0,VLOOKUP(H723,'2-Productie normen'!A:L,VLOOKUP(M723,'2-Productie normen'!N:O,2,FALSE),FALSE)))</f>
        <v>0</v>
      </c>
      <c r="R723" s="103">
        <f t="shared" si="61"/>
        <v>0</v>
      </c>
      <c r="S723" s="104">
        <f>VLOOKUP(H723,'2-Productie normen'!A:L,10,FALSE)</f>
        <v>0</v>
      </c>
      <c r="T723" s="470"/>
      <c r="V723" s="81">
        <f t="shared" si="62"/>
        <v>12620</v>
      </c>
    </row>
    <row r="724" spans="1:22" ht="13.95" customHeight="1">
      <c r="A724" s="86">
        <f t="shared" si="63"/>
        <v>724</v>
      </c>
      <c r="B724" s="461" t="s">
        <v>736</v>
      </c>
      <c r="C724" s="99" t="s">
        <v>737</v>
      </c>
      <c r="D724" s="440">
        <v>2</v>
      </c>
      <c r="E724" s="441" t="s">
        <v>738</v>
      </c>
      <c r="F724" s="449" t="s">
        <v>470</v>
      </c>
      <c r="G724" s="450" t="s">
        <v>741</v>
      </c>
      <c r="H724" s="361" t="s">
        <v>16</v>
      </c>
      <c r="I724" s="107" t="s">
        <v>747</v>
      </c>
      <c r="J724" s="444">
        <v>27.8</v>
      </c>
      <c r="K724" s="353">
        <v>1</v>
      </c>
      <c r="L724" s="353">
        <v>1</v>
      </c>
      <c r="M724" s="101">
        <v>200</v>
      </c>
      <c r="N724" s="101"/>
      <c r="O724" s="102" t="e">
        <f t="shared" si="65"/>
        <v>#DIV/0!</v>
      </c>
      <c r="P724" s="102">
        <f t="shared" si="60"/>
        <v>0</v>
      </c>
      <c r="Q724" s="103">
        <f>IF(M724="nio",0,IF(M724&gt;0,VLOOKUP(H724,'2-Productie normen'!A:L,VLOOKUP(M724,'2-Productie normen'!N:O,2,FALSE),FALSE)))</f>
        <v>0</v>
      </c>
      <c r="R724" s="103">
        <f t="shared" si="61"/>
        <v>0</v>
      </c>
      <c r="S724" s="104">
        <f>VLOOKUP(H724,'2-Productie normen'!A:L,10,FALSE)</f>
        <v>0</v>
      </c>
      <c r="T724" s="470"/>
      <c r="V724" s="81">
        <f t="shared" si="62"/>
        <v>5560</v>
      </c>
    </row>
    <row r="725" spans="1:22" ht="13.95" customHeight="1">
      <c r="A725" s="86">
        <f t="shared" si="63"/>
        <v>725</v>
      </c>
      <c r="B725" s="461" t="s">
        <v>736</v>
      </c>
      <c r="C725" s="99" t="s">
        <v>737</v>
      </c>
      <c r="D725" s="440">
        <v>2</v>
      </c>
      <c r="E725" s="441" t="s">
        <v>738</v>
      </c>
      <c r="F725" s="449" t="s">
        <v>672</v>
      </c>
      <c r="G725" s="450" t="s">
        <v>741</v>
      </c>
      <c r="H725" s="361" t="s">
        <v>16</v>
      </c>
      <c r="I725" s="107" t="s">
        <v>747</v>
      </c>
      <c r="J725" s="444">
        <v>14.8</v>
      </c>
      <c r="K725" s="353">
        <v>1</v>
      </c>
      <c r="L725" s="353">
        <v>1</v>
      </c>
      <c r="M725" s="101">
        <v>200</v>
      </c>
      <c r="N725" s="101"/>
      <c r="O725" s="102" t="e">
        <f t="shared" si="65"/>
        <v>#DIV/0!</v>
      </c>
      <c r="P725" s="102">
        <f t="shared" si="60"/>
        <v>0</v>
      </c>
      <c r="Q725" s="103">
        <f>IF(M725="nio",0,IF(M725&gt;0,VLOOKUP(H725,'2-Productie normen'!A:L,VLOOKUP(M725,'2-Productie normen'!N:O,2,FALSE),FALSE)))</f>
        <v>0</v>
      </c>
      <c r="R725" s="103">
        <f t="shared" si="61"/>
        <v>0</v>
      </c>
      <c r="S725" s="104">
        <f>VLOOKUP(H725,'2-Productie normen'!A:L,10,FALSE)</f>
        <v>0</v>
      </c>
      <c r="T725" s="470"/>
      <c r="V725" s="81">
        <f t="shared" si="62"/>
        <v>2960</v>
      </c>
    </row>
    <row r="726" spans="1:22" ht="13.95" customHeight="1">
      <c r="A726" s="86">
        <f t="shared" si="63"/>
        <v>726</v>
      </c>
      <c r="B726" s="461" t="s">
        <v>736</v>
      </c>
      <c r="C726" s="99" t="s">
        <v>737</v>
      </c>
      <c r="D726" s="440">
        <v>2</v>
      </c>
      <c r="E726" s="441" t="s">
        <v>738</v>
      </c>
      <c r="F726" s="449" t="s">
        <v>611</v>
      </c>
      <c r="G726" s="443" t="s">
        <v>410</v>
      </c>
      <c r="H726" s="361" t="s">
        <v>730</v>
      </c>
      <c r="I726" s="107" t="s">
        <v>746</v>
      </c>
      <c r="J726" s="444">
        <v>14.5</v>
      </c>
      <c r="K726" s="353">
        <v>1</v>
      </c>
      <c r="L726" s="353">
        <v>1</v>
      </c>
      <c r="M726" s="101" t="s">
        <v>106</v>
      </c>
      <c r="N726" s="101"/>
      <c r="O726" s="102">
        <f t="shared" si="65"/>
        <v>0</v>
      </c>
      <c r="P726" s="102">
        <f t="shared" si="60"/>
        <v>0</v>
      </c>
      <c r="Q726" s="103">
        <f>IF(M726="nio",0,IF(M726&gt;0,VLOOKUP(H726,'2-Productie normen'!A:L,VLOOKUP(M726,'2-Productie normen'!N:O,2,FALSE),FALSE)))</f>
        <v>0</v>
      </c>
      <c r="R726" s="103">
        <f t="shared" si="61"/>
        <v>0</v>
      </c>
      <c r="S726" s="104">
        <f>VLOOKUP(H726,'2-Productie normen'!A:L,10,FALSE)</f>
        <v>0</v>
      </c>
      <c r="T726" s="470"/>
      <c r="V726" s="81">
        <f t="shared" si="62"/>
        <v>0</v>
      </c>
    </row>
    <row r="727" spans="1:22" ht="13.95" customHeight="1">
      <c r="A727" s="86">
        <f t="shared" si="63"/>
        <v>727</v>
      </c>
      <c r="B727" s="461" t="s">
        <v>736</v>
      </c>
      <c r="C727" s="99" t="s">
        <v>737</v>
      </c>
      <c r="D727" s="440">
        <v>2</v>
      </c>
      <c r="E727" s="441" t="s">
        <v>94</v>
      </c>
      <c r="F727" s="449" t="s">
        <v>229</v>
      </c>
      <c r="G727" s="450" t="s">
        <v>448</v>
      </c>
      <c r="H727" s="443" t="s">
        <v>407</v>
      </c>
      <c r="I727" s="107" t="s">
        <v>97</v>
      </c>
      <c r="J727" s="444">
        <v>37.700000000000003</v>
      </c>
      <c r="K727" s="353">
        <v>1</v>
      </c>
      <c r="L727" s="353">
        <v>1</v>
      </c>
      <c r="M727" s="101">
        <v>200</v>
      </c>
      <c r="N727" s="101"/>
      <c r="O727" s="102" t="e">
        <f t="shared" si="65"/>
        <v>#DIV/0!</v>
      </c>
      <c r="P727" s="102">
        <f t="shared" si="60"/>
        <v>0</v>
      </c>
      <c r="Q727" s="103">
        <f>IF(M727="nio",0,IF(M727&gt;0,VLOOKUP(H727,'2-Productie normen'!A:L,VLOOKUP(M727,'2-Productie normen'!N:O,2,FALSE),FALSE)))</f>
        <v>0</v>
      </c>
      <c r="R727" s="103">
        <f t="shared" si="61"/>
        <v>0</v>
      </c>
      <c r="S727" s="104">
        <f>VLOOKUP(H727,'2-Productie normen'!A:L,10,FALSE)</f>
        <v>0</v>
      </c>
      <c r="T727" s="470"/>
      <c r="V727" s="81">
        <f t="shared" si="62"/>
        <v>7540.0000000000009</v>
      </c>
    </row>
    <row r="728" spans="1:22" ht="13.95" customHeight="1">
      <c r="A728" s="86">
        <f t="shared" si="63"/>
        <v>728</v>
      </c>
      <c r="B728" s="461" t="s">
        <v>736</v>
      </c>
      <c r="C728" s="99" t="s">
        <v>737</v>
      </c>
      <c r="D728" s="440">
        <v>2</v>
      </c>
      <c r="E728" s="441" t="s">
        <v>94</v>
      </c>
      <c r="F728" s="449" t="s">
        <v>230</v>
      </c>
      <c r="G728" s="443" t="s">
        <v>410</v>
      </c>
      <c r="H728" s="361" t="s">
        <v>730</v>
      </c>
      <c r="I728" s="107" t="s">
        <v>97</v>
      </c>
      <c r="J728" s="444">
        <v>1</v>
      </c>
      <c r="K728" s="353">
        <v>1</v>
      </c>
      <c r="L728" s="353">
        <v>1</v>
      </c>
      <c r="M728" s="101" t="s">
        <v>106</v>
      </c>
      <c r="N728" s="101"/>
      <c r="O728" s="102">
        <f t="shared" si="65"/>
        <v>0</v>
      </c>
      <c r="P728" s="102">
        <f t="shared" si="60"/>
        <v>0</v>
      </c>
      <c r="Q728" s="103">
        <f>IF(M728="nio",0,IF(M728&gt;0,VLOOKUP(H728,'2-Productie normen'!A:L,VLOOKUP(M728,'2-Productie normen'!N:O,2,FALSE),FALSE)))</f>
        <v>0</v>
      </c>
      <c r="R728" s="103">
        <f t="shared" si="61"/>
        <v>0</v>
      </c>
      <c r="S728" s="104">
        <f>VLOOKUP(H728,'2-Productie normen'!A:L,10,FALSE)</f>
        <v>0</v>
      </c>
      <c r="T728" s="470"/>
      <c r="V728" s="81">
        <f t="shared" si="62"/>
        <v>0</v>
      </c>
    </row>
    <row r="729" spans="1:22" ht="13.95" customHeight="1">
      <c r="A729" s="86">
        <f t="shared" si="63"/>
        <v>729</v>
      </c>
      <c r="B729" s="461" t="s">
        <v>736</v>
      </c>
      <c r="C729" s="99" t="s">
        <v>737</v>
      </c>
      <c r="D729" s="440">
        <v>2</v>
      </c>
      <c r="E729" s="441" t="s">
        <v>94</v>
      </c>
      <c r="F729" s="449" t="s">
        <v>231</v>
      </c>
      <c r="G729" s="443" t="s">
        <v>410</v>
      </c>
      <c r="H729" s="361" t="s">
        <v>730</v>
      </c>
      <c r="I729" s="107" t="s">
        <v>97</v>
      </c>
      <c r="J729" s="444">
        <v>1</v>
      </c>
      <c r="K729" s="353">
        <v>1</v>
      </c>
      <c r="L729" s="353">
        <v>1</v>
      </c>
      <c r="M729" s="101" t="s">
        <v>106</v>
      </c>
      <c r="N729" s="101"/>
      <c r="O729" s="102">
        <f t="shared" si="65"/>
        <v>0</v>
      </c>
      <c r="P729" s="102">
        <f t="shared" si="60"/>
        <v>0</v>
      </c>
      <c r="Q729" s="103">
        <f>IF(M729="nio",0,IF(M729&gt;0,VLOOKUP(H729,'2-Productie normen'!A:L,VLOOKUP(M729,'2-Productie normen'!N:O,2,FALSE),FALSE)))</f>
        <v>0</v>
      </c>
      <c r="R729" s="103">
        <f t="shared" si="61"/>
        <v>0</v>
      </c>
      <c r="S729" s="104">
        <f>VLOOKUP(H729,'2-Productie normen'!A:L,10,FALSE)</f>
        <v>0</v>
      </c>
      <c r="T729" s="470"/>
      <c r="V729" s="81">
        <f t="shared" si="62"/>
        <v>0</v>
      </c>
    </row>
    <row r="730" spans="1:22" ht="13.95" customHeight="1">
      <c r="A730" s="86">
        <f t="shared" si="63"/>
        <v>730</v>
      </c>
      <c r="B730" s="461" t="s">
        <v>736</v>
      </c>
      <c r="C730" s="99" t="s">
        <v>737</v>
      </c>
      <c r="D730" s="440">
        <v>2</v>
      </c>
      <c r="E730" s="441" t="s">
        <v>94</v>
      </c>
      <c r="F730" s="449" t="s">
        <v>232</v>
      </c>
      <c r="G730" s="450" t="s">
        <v>742</v>
      </c>
      <c r="H730" s="361" t="s">
        <v>733</v>
      </c>
      <c r="I730" s="107" t="s">
        <v>748</v>
      </c>
      <c r="J730" s="444">
        <v>18.100000000000001</v>
      </c>
      <c r="K730" s="353">
        <v>1</v>
      </c>
      <c r="L730" s="353">
        <v>1</v>
      </c>
      <c r="M730" s="101">
        <v>200</v>
      </c>
      <c r="N730" s="101"/>
      <c r="O730" s="102" t="e">
        <f t="shared" si="65"/>
        <v>#DIV/0!</v>
      </c>
      <c r="P730" s="102">
        <f t="shared" si="60"/>
        <v>0</v>
      </c>
      <c r="Q730" s="103">
        <f>IF(M730="nio",0,IF(M730&gt;0,VLOOKUP(H730,'2-Productie normen'!A:L,VLOOKUP(M730,'2-Productie normen'!N:O,2,FALSE),FALSE)))</f>
        <v>0</v>
      </c>
      <c r="R730" s="103">
        <f t="shared" si="61"/>
        <v>0</v>
      </c>
      <c r="S730" s="104">
        <f>VLOOKUP(H730,'2-Productie normen'!A:L,10,FALSE)</f>
        <v>0</v>
      </c>
      <c r="T730" s="470"/>
      <c r="V730" s="81">
        <f t="shared" si="62"/>
        <v>3620.0000000000005</v>
      </c>
    </row>
    <row r="731" spans="1:22" ht="13.95" customHeight="1">
      <c r="A731" s="86">
        <f t="shared" si="63"/>
        <v>731</v>
      </c>
      <c r="B731" s="461" t="s">
        <v>736</v>
      </c>
      <c r="C731" s="99" t="s">
        <v>737</v>
      </c>
      <c r="D731" s="440">
        <v>2</v>
      </c>
      <c r="E731" s="441" t="s">
        <v>94</v>
      </c>
      <c r="F731" s="449" t="s">
        <v>233</v>
      </c>
      <c r="G731" s="450" t="s">
        <v>743</v>
      </c>
      <c r="H731" s="361" t="s">
        <v>733</v>
      </c>
      <c r="I731" s="107" t="s">
        <v>748</v>
      </c>
      <c r="J731" s="444">
        <v>172</v>
      </c>
      <c r="K731" s="353">
        <v>1</v>
      </c>
      <c r="L731" s="353">
        <v>1</v>
      </c>
      <c r="M731" s="101">
        <v>200</v>
      </c>
      <c r="N731" s="101"/>
      <c r="O731" s="102" t="e">
        <f t="shared" si="65"/>
        <v>#DIV/0!</v>
      </c>
      <c r="P731" s="102">
        <f t="shared" si="60"/>
        <v>0</v>
      </c>
      <c r="Q731" s="103">
        <f>IF(M731="nio",0,IF(M731&gt;0,VLOOKUP(H731,'2-Productie normen'!A:L,VLOOKUP(M731,'2-Productie normen'!N:O,2,FALSE),FALSE)))</f>
        <v>0</v>
      </c>
      <c r="R731" s="103">
        <f t="shared" si="61"/>
        <v>0</v>
      </c>
      <c r="S731" s="104">
        <f>VLOOKUP(H731,'2-Productie normen'!A:L,10,FALSE)</f>
        <v>0</v>
      </c>
      <c r="T731" s="470"/>
      <c r="V731" s="81">
        <f t="shared" si="62"/>
        <v>34400</v>
      </c>
    </row>
    <row r="732" spans="1:22" ht="13.95" customHeight="1">
      <c r="A732" s="86">
        <f t="shared" si="63"/>
        <v>732</v>
      </c>
      <c r="B732" s="461" t="s">
        <v>736</v>
      </c>
      <c r="C732" s="99" t="s">
        <v>737</v>
      </c>
      <c r="D732" s="440">
        <v>2</v>
      </c>
      <c r="E732" s="441" t="s">
        <v>94</v>
      </c>
      <c r="F732" s="449" t="s">
        <v>234</v>
      </c>
      <c r="G732" s="450" t="s">
        <v>448</v>
      </c>
      <c r="H732" s="443" t="s">
        <v>407</v>
      </c>
      <c r="I732" s="107" t="s">
        <v>97</v>
      </c>
      <c r="J732" s="444">
        <v>33.200000000000003</v>
      </c>
      <c r="K732" s="353">
        <v>1</v>
      </c>
      <c r="L732" s="353">
        <v>1</v>
      </c>
      <c r="M732" s="101">
        <v>200</v>
      </c>
      <c r="N732" s="101"/>
      <c r="O732" s="102" t="e">
        <f t="shared" si="65"/>
        <v>#DIV/0!</v>
      </c>
      <c r="P732" s="102">
        <f t="shared" si="60"/>
        <v>0</v>
      </c>
      <c r="Q732" s="103">
        <f>IF(M732="nio",0,IF(M732&gt;0,VLOOKUP(H732,'2-Productie normen'!A:L,VLOOKUP(M732,'2-Productie normen'!N:O,2,FALSE),FALSE)))</f>
        <v>0</v>
      </c>
      <c r="R732" s="103">
        <f t="shared" si="61"/>
        <v>0</v>
      </c>
      <c r="S732" s="104">
        <f>VLOOKUP(H732,'2-Productie normen'!A:L,10,FALSE)</f>
        <v>0</v>
      </c>
      <c r="T732" s="470"/>
      <c r="V732" s="81">
        <f t="shared" si="62"/>
        <v>6640.0000000000009</v>
      </c>
    </row>
    <row r="733" spans="1:22" ht="13.95" customHeight="1">
      <c r="A733" s="86">
        <f t="shared" si="63"/>
        <v>733</v>
      </c>
      <c r="B733" s="461" t="s">
        <v>736</v>
      </c>
      <c r="C733" s="99" t="s">
        <v>737</v>
      </c>
      <c r="D733" s="440">
        <v>2</v>
      </c>
      <c r="E733" s="441" t="s">
        <v>94</v>
      </c>
      <c r="F733" s="449" t="s">
        <v>235</v>
      </c>
      <c r="G733" s="450" t="s">
        <v>448</v>
      </c>
      <c r="H733" s="443" t="s">
        <v>407</v>
      </c>
      <c r="I733" s="107" t="s">
        <v>97</v>
      </c>
      <c r="J733" s="444">
        <v>16</v>
      </c>
      <c r="K733" s="353">
        <v>1</v>
      </c>
      <c r="L733" s="353">
        <v>1</v>
      </c>
      <c r="M733" s="101">
        <v>200</v>
      </c>
      <c r="N733" s="101"/>
      <c r="O733" s="102" t="e">
        <f t="shared" si="65"/>
        <v>#DIV/0!</v>
      </c>
      <c r="P733" s="102">
        <f t="shared" si="60"/>
        <v>0</v>
      </c>
      <c r="Q733" s="103">
        <f>IF(M733="nio",0,IF(M733&gt;0,VLOOKUP(H733,'2-Productie normen'!A:L,VLOOKUP(M733,'2-Productie normen'!N:O,2,FALSE),FALSE)))</f>
        <v>0</v>
      </c>
      <c r="R733" s="103">
        <f t="shared" si="61"/>
        <v>0</v>
      </c>
      <c r="S733" s="104">
        <f>VLOOKUP(H733,'2-Productie normen'!A:L,10,FALSE)</f>
        <v>0</v>
      </c>
      <c r="T733" s="470"/>
      <c r="V733" s="81">
        <f t="shared" si="62"/>
        <v>3200</v>
      </c>
    </row>
    <row r="734" spans="1:22" ht="13.95" customHeight="1">
      <c r="A734" s="86">
        <f t="shared" si="63"/>
        <v>734</v>
      </c>
      <c r="B734" s="461" t="s">
        <v>736</v>
      </c>
      <c r="C734" s="99" t="s">
        <v>737</v>
      </c>
      <c r="D734" s="440">
        <v>2</v>
      </c>
      <c r="E734" s="441" t="s">
        <v>94</v>
      </c>
      <c r="F734" s="449" t="s">
        <v>236</v>
      </c>
      <c r="G734" s="450" t="s">
        <v>744</v>
      </c>
      <c r="H734" s="361" t="s">
        <v>179</v>
      </c>
      <c r="I734" s="107" t="s">
        <v>749</v>
      </c>
      <c r="J734" s="444">
        <v>13.8</v>
      </c>
      <c r="K734" s="353">
        <v>1</v>
      </c>
      <c r="L734" s="353">
        <v>1</v>
      </c>
      <c r="M734" s="101">
        <v>40</v>
      </c>
      <c r="N734" s="101"/>
      <c r="O734" s="102" t="e">
        <f t="shared" si="65"/>
        <v>#DIV/0!</v>
      </c>
      <c r="P734" s="102">
        <f t="shared" si="60"/>
        <v>0</v>
      </c>
      <c r="Q734" s="103">
        <f>IF(M734="nio",0,IF(M734&gt;0,VLOOKUP(H734,'2-Productie normen'!A:L,VLOOKUP(M734,'2-Productie normen'!N:O,2,FALSE),FALSE)))</f>
        <v>0</v>
      </c>
      <c r="R734" s="103">
        <f t="shared" si="61"/>
        <v>0</v>
      </c>
      <c r="S734" s="104">
        <f>VLOOKUP(H734,'2-Productie normen'!A:L,10,FALSE)</f>
        <v>0</v>
      </c>
      <c r="T734" s="470"/>
      <c r="V734" s="81">
        <f t="shared" si="62"/>
        <v>552</v>
      </c>
    </row>
    <row r="735" spans="1:22" ht="13.95" customHeight="1">
      <c r="A735" s="86">
        <f t="shared" si="63"/>
        <v>735</v>
      </c>
      <c r="B735" s="461" t="s">
        <v>736</v>
      </c>
      <c r="C735" s="99" t="s">
        <v>737</v>
      </c>
      <c r="D735" s="440">
        <v>2</v>
      </c>
      <c r="E735" s="441" t="s">
        <v>94</v>
      </c>
      <c r="F735" s="449" t="s">
        <v>237</v>
      </c>
      <c r="G735" s="450" t="s">
        <v>448</v>
      </c>
      <c r="H735" s="443" t="s">
        <v>407</v>
      </c>
      <c r="I735" s="107" t="s">
        <v>97</v>
      </c>
      <c r="J735" s="444">
        <v>17.600000000000001</v>
      </c>
      <c r="K735" s="353">
        <v>1</v>
      </c>
      <c r="L735" s="353">
        <v>1</v>
      </c>
      <c r="M735" s="101">
        <v>200</v>
      </c>
      <c r="N735" s="101"/>
      <c r="O735" s="102" t="e">
        <f t="shared" si="65"/>
        <v>#DIV/0!</v>
      </c>
      <c r="P735" s="102">
        <f t="shared" si="60"/>
        <v>0</v>
      </c>
      <c r="Q735" s="103">
        <f>IF(M735="nio",0,IF(M735&gt;0,VLOOKUP(H735,'2-Productie normen'!A:L,VLOOKUP(M735,'2-Productie normen'!N:O,2,FALSE),FALSE)))</f>
        <v>0</v>
      </c>
      <c r="R735" s="103">
        <f t="shared" si="61"/>
        <v>0</v>
      </c>
      <c r="S735" s="104">
        <f>VLOOKUP(H735,'2-Productie normen'!A:L,10,FALSE)</f>
        <v>0</v>
      </c>
      <c r="T735" s="470"/>
      <c r="V735" s="81">
        <f t="shared" si="62"/>
        <v>3520.0000000000005</v>
      </c>
    </row>
    <row r="736" spans="1:22" ht="13.95" customHeight="1">
      <c r="A736" s="86">
        <f t="shared" si="63"/>
        <v>736</v>
      </c>
      <c r="B736" s="461" t="s">
        <v>736</v>
      </c>
      <c r="C736" s="99" t="s">
        <v>737</v>
      </c>
      <c r="D736" s="440">
        <v>2</v>
      </c>
      <c r="E736" s="441" t="s">
        <v>94</v>
      </c>
      <c r="F736" s="449" t="s">
        <v>238</v>
      </c>
      <c r="G736" s="450" t="s">
        <v>744</v>
      </c>
      <c r="H736" s="361" t="s">
        <v>179</v>
      </c>
      <c r="I736" s="496" t="s">
        <v>95</v>
      </c>
      <c r="J736" s="444">
        <v>13.8</v>
      </c>
      <c r="K736" s="353">
        <v>1</v>
      </c>
      <c r="L736" s="353">
        <v>1</v>
      </c>
      <c r="M736" s="101">
        <v>40</v>
      </c>
      <c r="N736" s="101"/>
      <c r="O736" s="102" t="e">
        <f t="shared" si="65"/>
        <v>#DIV/0!</v>
      </c>
      <c r="P736" s="102">
        <f t="shared" si="60"/>
        <v>0</v>
      </c>
      <c r="Q736" s="103">
        <f>IF(M736="nio",0,IF(M736&gt;0,VLOOKUP(H736,'2-Productie normen'!A:L,VLOOKUP(M736,'2-Productie normen'!N:O,2,FALSE),FALSE)))</f>
        <v>0</v>
      </c>
      <c r="R736" s="103">
        <f t="shared" si="61"/>
        <v>0</v>
      </c>
      <c r="S736" s="104">
        <f>VLOOKUP(H736,'2-Productie normen'!A:L,10,FALSE)</f>
        <v>0</v>
      </c>
      <c r="T736" s="470"/>
      <c r="V736" s="81">
        <f t="shared" si="62"/>
        <v>552</v>
      </c>
    </row>
    <row r="737" spans="1:22" ht="13.95" customHeight="1">
      <c r="A737" s="86">
        <f t="shared" si="63"/>
        <v>737</v>
      </c>
      <c r="B737" s="461" t="s">
        <v>736</v>
      </c>
      <c r="C737" s="99" t="s">
        <v>737</v>
      </c>
      <c r="D737" s="440">
        <v>2</v>
      </c>
      <c r="E737" s="441" t="s">
        <v>94</v>
      </c>
      <c r="F737" s="449" t="s">
        <v>239</v>
      </c>
      <c r="G737" s="450" t="s">
        <v>744</v>
      </c>
      <c r="H737" s="361" t="s">
        <v>179</v>
      </c>
      <c r="I737" s="496" t="s">
        <v>95</v>
      </c>
      <c r="J737" s="444">
        <v>30</v>
      </c>
      <c r="K737" s="353">
        <v>1</v>
      </c>
      <c r="L737" s="353">
        <v>1</v>
      </c>
      <c r="M737" s="101">
        <v>40</v>
      </c>
      <c r="N737" s="101"/>
      <c r="O737" s="102" t="e">
        <f t="shared" si="65"/>
        <v>#DIV/0!</v>
      </c>
      <c r="P737" s="102">
        <f t="shared" si="60"/>
        <v>0</v>
      </c>
      <c r="Q737" s="103">
        <f>IF(M737="nio",0,IF(M737&gt;0,VLOOKUP(H737,'2-Productie normen'!A:L,VLOOKUP(M737,'2-Productie normen'!N:O,2,FALSE),FALSE)))</f>
        <v>0</v>
      </c>
      <c r="R737" s="103">
        <f t="shared" si="61"/>
        <v>0</v>
      </c>
      <c r="S737" s="104">
        <f>VLOOKUP(H737,'2-Productie normen'!A:L,10,FALSE)</f>
        <v>0</v>
      </c>
      <c r="T737" s="470"/>
      <c r="V737" s="81">
        <f t="shared" si="62"/>
        <v>1200</v>
      </c>
    </row>
    <row r="738" spans="1:22" ht="13.95" customHeight="1">
      <c r="A738" s="86">
        <f t="shared" si="63"/>
        <v>738</v>
      </c>
      <c r="B738" s="461" t="s">
        <v>736</v>
      </c>
      <c r="C738" s="99" t="s">
        <v>737</v>
      </c>
      <c r="D738" s="440">
        <v>2</v>
      </c>
      <c r="E738" s="441" t="s">
        <v>94</v>
      </c>
      <c r="F738" s="449" t="s">
        <v>240</v>
      </c>
      <c r="G738" s="450" t="s">
        <v>450</v>
      </c>
      <c r="H738" s="107" t="s">
        <v>719</v>
      </c>
      <c r="I738" s="107" t="s">
        <v>748</v>
      </c>
      <c r="J738" s="444">
        <v>37.799999999999997</v>
      </c>
      <c r="K738" s="353">
        <v>1</v>
      </c>
      <c r="L738" s="353">
        <v>1</v>
      </c>
      <c r="M738" s="101">
        <v>80</v>
      </c>
      <c r="N738" s="101"/>
      <c r="O738" s="102" t="e">
        <f t="shared" si="65"/>
        <v>#DIV/0!</v>
      </c>
      <c r="P738" s="102">
        <f t="shared" si="60"/>
        <v>0</v>
      </c>
      <c r="Q738" s="103">
        <f>IF(M738="nio",0,IF(M738&gt;0,VLOOKUP(H738,'2-Productie normen'!A:L,VLOOKUP(M738,'2-Productie normen'!N:O,2,FALSE),FALSE)))</f>
        <v>0</v>
      </c>
      <c r="R738" s="103">
        <f t="shared" si="61"/>
        <v>0</v>
      </c>
      <c r="S738" s="104">
        <f>VLOOKUP(H738,'2-Productie normen'!A:L,10,FALSE)</f>
        <v>0</v>
      </c>
      <c r="T738" s="470"/>
      <c r="V738" s="81">
        <f t="shared" si="62"/>
        <v>3024</v>
      </c>
    </row>
    <row r="739" spans="1:22" ht="13.95" customHeight="1">
      <c r="A739" s="86">
        <f t="shared" si="63"/>
        <v>739</v>
      </c>
      <c r="B739" s="461" t="s">
        <v>736</v>
      </c>
      <c r="C739" s="99" t="s">
        <v>737</v>
      </c>
      <c r="D739" s="440">
        <v>2</v>
      </c>
      <c r="E739" s="441" t="s">
        <v>94</v>
      </c>
      <c r="F739" s="449" t="s">
        <v>242</v>
      </c>
      <c r="G739" s="450" t="s">
        <v>448</v>
      </c>
      <c r="H739" s="443" t="s">
        <v>407</v>
      </c>
      <c r="I739" s="107" t="s">
        <v>97</v>
      </c>
      <c r="J739" s="444">
        <v>124</v>
      </c>
      <c r="K739" s="353">
        <v>1</v>
      </c>
      <c r="L739" s="353">
        <v>1</v>
      </c>
      <c r="M739" s="101">
        <v>200</v>
      </c>
      <c r="N739" s="101"/>
      <c r="O739" s="102" t="e">
        <f t="shared" si="65"/>
        <v>#DIV/0!</v>
      </c>
      <c r="P739" s="102">
        <f t="shared" si="60"/>
        <v>0</v>
      </c>
      <c r="Q739" s="103">
        <f>IF(M739="nio",0,IF(M739&gt;0,VLOOKUP(H739,'2-Productie normen'!A:L,VLOOKUP(M739,'2-Productie normen'!N:O,2,FALSE),FALSE)))</f>
        <v>0</v>
      </c>
      <c r="R739" s="103">
        <f t="shared" si="61"/>
        <v>0</v>
      </c>
      <c r="S739" s="104">
        <f>VLOOKUP(H739,'2-Productie normen'!A:L,10,FALSE)</f>
        <v>0</v>
      </c>
      <c r="T739" s="470"/>
      <c r="V739" s="81">
        <f t="shared" si="62"/>
        <v>24800</v>
      </c>
    </row>
    <row r="740" spans="1:22" ht="13.95" customHeight="1">
      <c r="A740" s="86">
        <f t="shared" si="63"/>
        <v>740</v>
      </c>
      <c r="B740" s="461" t="s">
        <v>736</v>
      </c>
      <c r="C740" s="99" t="s">
        <v>737</v>
      </c>
      <c r="D740" s="440">
        <v>2</v>
      </c>
      <c r="E740" s="441" t="s">
        <v>94</v>
      </c>
      <c r="F740" s="449" t="s">
        <v>243</v>
      </c>
      <c r="G740" s="450" t="s">
        <v>450</v>
      </c>
      <c r="H740" s="107" t="s">
        <v>719</v>
      </c>
      <c r="I740" s="107" t="s">
        <v>748</v>
      </c>
      <c r="J740" s="444">
        <v>37.799999999999997</v>
      </c>
      <c r="K740" s="353">
        <v>1</v>
      </c>
      <c r="L740" s="353">
        <v>1</v>
      </c>
      <c r="M740" s="101">
        <v>80</v>
      </c>
      <c r="N740" s="101"/>
      <c r="O740" s="102" t="e">
        <f t="shared" si="65"/>
        <v>#DIV/0!</v>
      </c>
      <c r="P740" s="102">
        <f t="shared" si="60"/>
        <v>0</v>
      </c>
      <c r="Q740" s="103">
        <f>IF(M740="nio",0,IF(M740&gt;0,VLOOKUP(H740,'2-Productie normen'!A:L,VLOOKUP(M740,'2-Productie normen'!N:O,2,FALSE),FALSE)))</f>
        <v>0</v>
      </c>
      <c r="R740" s="103">
        <f t="shared" si="61"/>
        <v>0</v>
      </c>
      <c r="S740" s="104">
        <f>VLOOKUP(H740,'2-Productie normen'!A:L,10,FALSE)</f>
        <v>0</v>
      </c>
      <c r="T740" s="470"/>
      <c r="V740" s="81">
        <f t="shared" si="62"/>
        <v>3024</v>
      </c>
    </row>
    <row r="741" spans="1:22" ht="13.95" customHeight="1">
      <c r="A741" s="86">
        <f t="shared" si="63"/>
        <v>741</v>
      </c>
      <c r="B741" s="461" t="s">
        <v>736</v>
      </c>
      <c r="C741" s="99" t="s">
        <v>737</v>
      </c>
      <c r="D741" s="440">
        <v>2</v>
      </c>
      <c r="E741" s="441" t="s">
        <v>94</v>
      </c>
      <c r="F741" s="449" t="s">
        <v>244</v>
      </c>
      <c r="G741" s="450" t="s">
        <v>450</v>
      </c>
      <c r="H741" s="107" t="s">
        <v>719</v>
      </c>
      <c r="I741" s="107" t="s">
        <v>748</v>
      </c>
      <c r="J741" s="444">
        <v>87.6</v>
      </c>
      <c r="K741" s="353">
        <v>1</v>
      </c>
      <c r="L741" s="353">
        <v>1</v>
      </c>
      <c r="M741" s="101">
        <v>80</v>
      </c>
      <c r="N741" s="101"/>
      <c r="O741" s="102" t="e">
        <f t="shared" si="65"/>
        <v>#DIV/0!</v>
      </c>
      <c r="P741" s="102">
        <f t="shared" si="60"/>
        <v>0</v>
      </c>
      <c r="Q741" s="103">
        <f>IF(M741="nio",0,IF(M741&gt;0,VLOOKUP(H741,'2-Productie normen'!A:L,VLOOKUP(M741,'2-Productie normen'!N:O,2,FALSE),FALSE)))</f>
        <v>0</v>
      </c>
      <c r="R741" s="103">
        <f t="shared" si="61"/>
        <v>0</v>
      </c>
      <c r="S741" s="104">
        <f>VLOOKUP(H741,'2-Productie normen'!A:L,10,FALSE)</f>
        <v>0</v>
      </c>
      <c r="T741" s="470"/>
      <c r="V741" s="81">
        <f t="shared" si="62"/>
        <v>7008</v>
      </c>
    </row>
    <row r="742" spans="1:22" ht="13.95" customHeight="1">
      <c r="A742" s="86">
        <f t="shared" si="63"/>
        <v>742</v>
      </c>
      <c r="B742" s="461" t="s">
        <v>736</v>
      </c>
      <c r="C742" s="99" t="s">
        <v>737</v>
      </c>
      <c r="D742" s="440">
        <v>2</v>
      </c>
      <c r="E742" s="441" t="s">
        <v>94</v>
      </c>
      <c r="F742" s="449" t="s">
        <v>245</v>
      </c>
      <c r="G742" s="443" t="s">
        <v>410</v>
      </c>
      <c r="H742" s="361" t="s">
        <v>730</v>
      </c>
      <c r="I742" s="107" t="s">
        <v>748</v>
      </c>
      <c r="J742" s="444">
        <v>24.8</v>
      </c>
      <c r="K742" s="353">
        <v>1</v>
      </c>
      <c r="L742" s="353">
        <v>1</v>
      </c>
      <c r="M742" s="101" t="s">
        <v>106</v>
      </c>
      <c r="N742" s="101"/>
      <c r="O742" s="102">
        <f t="shared" si="65"/>
        <v>0</v>
      </c>
      <c r="P742" s="102">
        <f t="shared" si="60"/>
        <v>0</v>
      </c>
      <c r="Q742" s="103">
        <f>IF(M742="nio",0,IF(M742&gt;0,VLOOKUP(H742,'2-Productie normen'!A:L,VLOOKUP(M742,'2-Productie normen'!N:O,2,FALSE),FALSE)))</f>
        <v>0</v>
      </c>
      <c r="R742" s="103">
        <f t="shared" si="61"/>
        <v>0</v>
      </c>
      <c r="S742" s="104">
        <f>VLOOKUP(H742,'2-Productie normen'!A:L,10,FALSE)</f>
        <v>0</v>
      </c>
      <c r="T742" s="470"/>
      <c r="V742" s="81">
        <f t="shared" si="62"/>
        <v>0</v>
      </c>
    </row>
    <row r="743" spans="1:22" ht="13.95" customHeight="1">
      <c r="A743" s="86">
        <f t="shared" si="63"/>
        <v>743</v>
      </c>
      <c r="B743" s="461" t="s">
        <v>736</v>
      </c>
      <c r="C743" s="99" t="s">
        <v>737</v>
      </c>
      <c r="D743" s="440">
        <v>2</v>
      </c>
      <c r="E743" s="441" t="s">
        <v>94</v>
      </c>
      <c r="F743" s="449" t="s">
        <v>246</v>
      </c>
      <c r="G743" s="450" t="s">
        <v>448</v>
      </c>
      <c r="H743" s="443" t="s">
        <v>407</v>
      </c>
      <c r="I743" s="107" t="s">
        <v>97</v>
      </c>
      <c r="J743" s="444">
        <v>12.3</v>
      </c>
      <c r="K743" s="353">
        <v>1</v>
      </c>
      <c r="L743" s="353">
        <v>1</v>
      </c>
      <c r="M743" s="101">
        <v>200</v>
      </c>
      <c r="N743" s="101"/>
      <c r="O743" s="102" t="e">
        <f t="shared" si="65"/>
        <v>#DIV/0!</v>
      </c>
      <c r="P743" s="102">
        <f t="shared" si="60"/>
        <v>0</v>
      </c>
      <c r="Q743" s="103">
        <f>IF(M743="nio",0,IF(M743&gt;0,VLOOKUP(H743,'2-Productie normen'!A:L,VLOOKUP(M743,'2-Productie normen'!N:O,2,FALSE),FALSE)))</f>
        <v>0</v>
      </c>
      <c r="R743" s="103">
        <f t="shared" si="61"/>
        <v>0</v>
      </c>
      <c r="S743" s="104">
        <f>VLOOKUP(H743,'2-Productie normen'!A:L,10,FALSE)</f>
        <v>0</v>
      </c>
      <c r="T743" s="470"/>
      <c r="V743" s="81">
        <f t="shared" si="62"/>
        <v>2460</v>
      </c>
    </row>
    <row r="744" spans="1:22" ht="13.95" customHeight="1">
      <c r="A744" s="86">
        <f t="shared" si="63"/>
        <v>744</v>
      </c>
      <c r="B744" s="461" t="s">
        <v>736</v>
      </c>
      <c r="C744" s="99" t="s">
        <v>737</v>
      </c>
      <c r="D744" s="440">
        <v>2</v>
      </c>
      <c r="E744" s="441" t="s">
        <v>94</v>
      </c>
      <c r="F744" s="449" t="s">
        <v>247</v>
      </c>
      <c r="G744" s="450" t="s">
        <v>450</v>
      </c>
      <c r="H744" s="107" t="s">
        <v>719</v>
      </c>
      <c r="I744" s="107" t="s">
        <v>748</v>
      </c>
      <c r="J744" s="444">
        <v>48.5</v>
      </c>
      <c r="K744" s="353">
        <v>1</v>
      </c>
      <c r="L744" s="353">
        <v>1</v>
      </c>
      <c r="M744" s="101">
        <v>80</v>
      </c>
      <c r="N744" s="101"/>
      <c r="O744" s="102" t="e">
        <f t="shared" si="65"/>
        <v>#DIV/0!</v>
      </c>
      <c r="P744" s="102">
        <f t="shared" si="60"/>
        <v>0</v>
      </c>
      <c r="Q744" s="103">
        <f>IF(M744="nio",0,IF(M744&gt;0,VLOOKUP(H744,'2-Productie normen'!A:L,VLOOKUP(M744,'2-Productie normen'!N:O,2,FALSE),FALSE)))</f>
        <v>0</v>
      </c>
      <c r="R744" s="103">
        <f t="shared" si="61"/>
        <v>0</v>
      </c>
      <c r="S744" s="104">
        <f>VLOOKUP(H744,'2-Productie normen'!A:L,10,FALSE)</f>
        <v>0</v>
      </c>
      <c r="T744" s="470"/>
      <c r="V744" s="81">
        <f t="shared" si="62"/>
        <v>3880</v>
      </c>
    </row>
    <row r="745" spans="1:22" ht="13.95" customHeight="1">
      <c r="A745" s="86">
        <f t="shared" si="63"/>
        <v>745</v>
      </c>
      <c r="B745" s="461" t="s">
        <v>736</v>
      </c>
      <c r="C745" s="99" t="s">
        <v>737</v>
      </c>
      <c r="D745" s="440">
        <v>2</v>
      </c>
      <c r="E745" s="441" t="s">
        <v>94</v>
      </c>
      <c r="F745" s="449" t="s">
        <v>248</v>
      </c>
      <c r="G745" s="450" t="s">
        <v>744</v>
      </c>
      <c r="H745" s="361" t="s">
        <v>179</v>
      </c>
      <c r="I745" s="107" t="s">
        <v>748</v>
      </c>
      <c r="J745" s="444">
        <v>23.5</v>
      </c>
      <c r="K745" s="353">
        <v>1</v>
      </c>
      <c r="L745" s="353">
        <v>1</v>
      </c>
      <c r="M745" s="101">
        <v>40</v>
      </c>
      <c r="N745" s="101"/>
      <c r="O745" s="102" t="e">
        <f t="shared" si="65"/>
        <v>#DIV/0!</v>
      </c>
      <c r="P745" s="102">
        <f t="shared" si="60"/>
        <v>0</v>
      </c>
      <c r="Q745" s="103">
        <f>IF(M745="nio",0,IF(M745&gt;0,VLOOKUP(H745,'2-Productie normen'!A:L,VLOOKUP(M745,'2-Productie normen'!N:O,2,FALSE),FALSE)))</f>
        <v>0</v>
      </c>
      <c r="R745" s="103">
        <f t="shared" si="61"/>
        <v>0</v>
      </c>
      <c r="S745" s="104">
        <f>VLOOKUP(H745,'2-Productie normen'!A:L,10,FALSE)</f>
        <v>0</v>
      </c>
      <c r="T745" s="470"/>
      <c r="V745" s="81">
        <f t="shared" si="62"/>
        <v>940</v>
      </c>
    </row>
    <row r="746" spans="1:22" ht="13.95" customHeight="1">
      <c r="A746" s="86">
        <f t="shared" si="63"/>
        <v>746</v>
      </c>
      <c r="B746" s="461" t="s">
        <v>736</v>
      </c>
      <c r="C746" s="99" t="s">
        <v>737</v>
      </c>
      <c r="D746" s="440">
        <v>2</v>
      </c>
      <c r="E746" s="441" t="s">
        <v>94</v>
      </c>
      <c r="F746" s="449" t="s">
        <v>249</v>
      </c>
      <c r="G746" s="450" t="s">
        <v>450</v>
      </c>
      <c r="H746" s="107" t="s">
        <v>719</v>
      </c>
      <c r="I746" s="107" t="s">
        <v>748</v>
      </c>
      <c r="J746" s="444">
        <v>58.3</v>
      </c>
      <c r="K746" s="353">
        <v>1</v>
      </c>
      <c r="L746" s="353">
        <v>1</v>
      </c>
      <c r="M746" s="101">
        <v>80</v>
      </c>
      <c r="N746" s="101"/>
      <c r="O746" s="102" t="e">
        <f t="shared" si="65"/>
        <v>#DIV/0!</v>
      </c>
      <c r="P746" s="102">
        <f t="shared" si="60"/>
        <v>0</v>
      </c>
      <c r="Q746" s="103">
        <f>IF(M746="nio",0,IF(M746&gt;0,VLOOKUP(H746,'2-Productie normen'!A:L,VLOOKUP(M746,'2-Productie normen'!N:O,2,FALSE),FALSE)))</f>
        <v>0</v>
      </c>
      <c r="R746" s="103">
        <f t="shared" si="61"/>
        <v>0</v>
      </c>
      <c r="S746" s="104">
        <f>VLOOKUP(H746,'2-Productie normen'!A:L,10,FALSE)</f>
        <v>0</v>
      </c>
      <c r="T746" s="470"/>
      <c r="V746" s="81">
        <f t="shared" si="62"/>
        <v>4664</v>
      </c>
    </row>
    <row r="747" spans="1:22" ht="13.95" customHeight="1">
      <c r="A747" s="86">
        <f t="shared" si="63"/>
        <v>747</v>
      </c>
      <c r="B747" s="461" t="s">
        <v>736</v>
      </c>
      <c r="C747" s="99" t="s">
        <v>737</v>
      </c>
      <c r="D747" s="440">
        <v>2</v>
      </c>
      <c r="E747" s="441" t="s">
        <v>94</v>
      </c>
      <c r="F747" s="449" t="s">
        <v>250</v>
      </c>
      <c r="G747" s="450" t="s">
        <v>741</v>
      </c>
      <c r="H747" s="361" t="s">
        <v>16</v>
      </c>
      <c r="I747" s="107" t="s">
        <v>97</v>
      </c>
      <c r="J747" s="444">
        <v>4.4000000000000004</v>
      </c>
      <c r="K747" s="353">
        <v>1</v>
      </c>
      <c r="L747" s="353">
        <v>1</v>
      </c>
      <c r="M747" s="101">
        <v>200</v>
      </c>
      <c r="N747" s="101"/>
      <c r="O747" s="102" t="e">
        <f t="shared" si="65"/>
        <v>#DIV/0!</v>
      </c>
      <c r="P747" s="102">
        <f t="shared" si="60"/>
        <v>0</v>
      </c>
      <c r="Q747" s="103">
        <f>IF(M747="nio",0,IF(M747&gt;0,VLOOKUP(H747,'2-Productie normen'!A:L,VLOOKUP(M747,'2-Productie normen'!N:O,2,FALSE),FALSE)))</f>
        <v>0</v>
      </c>
      <c r="R747" s="103">
        <f t="shared" si="61"/>
        <v>0</v>
      </c>
      <c r="S747" s="104">
        <f>VLOOKUP(H747,'2-Productie normen'!A:L,10,FALSE)</f>
        <v>0</v>
      </c>
      <c r="T747" s="470"/>
      <c r="V747" s="81">
        <f t="shared" si="62"/>
        <v>880.00000000000011</v>
      </c>
    </row>
    <row r="748" spans="1:22" ht="13.95" customHeight="1">
      <c r="A748" s="86">
        <f t="shared" si="63"/>
        <v>748</v>
      </c>
      <c r="B748" s="461" t="s">
        <v>736</v>
      </c>
      <c r="C748" s="99" t="s">
        <v>737</v>
      </c>
      <c r="D748" s="440">
        <v>2</v>
      </c>
      <c r="E748" s="441" t="s">
        <v>94</v>
      </c>
      <c r="F748" s="449" t="s">
        <v>251</v>
      </c>
      <c r="G748" s="450" t="s">
        <v>744</v>
      </c>
      <c r="H748" s="361" t="s">
        <v>179</v>
      </c>
      <c r="I748" s="107" t="s">
        <v>748</v>
      </c>
      <c r="J748" s="444">
        <v>8.4</v>
      </c>
      <c r="K748" s="353">
        <v>1</v>
      </c>
      <c r="L748" s="353">
        <v>1</v>
      </c>
      <c r="M748" s="101">
        <v>40</v>
      </c>
      <c r="N748" s="101"/>
      <c r="O748" s="102" t="e">
        <f t="shared" ref="O748:O779" si="66">IF(M748="nio",0,IF(M748&gt;0,M748*J748/Q748,0))*K748</f>
        <v>#DIV/0!</v>
      </c>
      <c r="P748" s="102">
        <f t="shared" si="60"/>
        <v>0</v>
      </c>
      <c r="Q748" s="103">
        <f>IF(M748="nio",0,IF(M748&gt;0,VLOOKUP(H748,'2-Productie normen'!A:L,VLOOKUP(M748,'2-Productie normen'!N:O,2,FALSE),FALSE)))</f>
        <v>0</v>
      </c>
      <c r="R748" s="103">
        <f t="shared" si="61"/>
        <v>0</v>
      </c>
      <c r="S748" s="104">
        <f>VLOOKUP(H748,'2-Productie normen'!A:L,10,FALSE)</f>
        <v>0</v>
      </c>
      <c r="T748" s="470"/>
      <c r="V748" s="81">
        <f t="shared" si="62"/>
        <v>336</v>
      </c>
    </row>
    <row r="749" spans="1:22" ht="13.95" customHeight="1">
      <c r="A749" s="86">
        <f t="shared" si="63"/>
        <v>749</v>
      </c>
      <c r="B749" s="461" t="s">
        <v>736</v>
      </c>
      <c r="C749" s="99" t="s">
        <v>737</v>
      </c>
      <c r="D749" s="440">
        <v>2</v>
      </c>
      <c r="E749" s="441" t="s">
        <v>94</v>
      </c>
      <c r="F749" s="449" t="s">
        <v>252</v>
      </c>
      <c r="G749" s="450" t="s">
        <v>448</v>
      </c>
      <c r="H749" s="443" t="s">
        <v>407</v>
      </c>
      <c r="I749" s="107" t="s">
        <v>97</v>
      </c>
      <c r="J749" s="444">
        <v>4.7</v>
      </c>
      <c r="K749" s="353">
        <v>1</v>
      </c>
      <c r="L749" s="353">
        <v>1</v>
      </c>
      <c r="M749" s="101">
        <v>200</v>
      </c>
      <c r="N749" s="101"/>
      <c r="O749" s="102" t="e">
        <f t="shared" si="66"/>
        <v>#DIV/0!</v>
      </c>
      <c r="P749" s="102">
        <f t="shared" si="60"/>
        <v>0</v>
      </c>
      <c r="Q749" s="103">
        <f>IF(M749="nio",0,IF(M749&gt;0,VLOOKUP(H749,'2-Productie normen'!A:L,VLOOKUP(M749,'2-Productie normen'!N:O,2,FALSE),FALSE)))</f>
        <v>0</v>
      </c>
      <c r="R749" s="103">
        <f t="shared" si="61"/>
        <v>0</v>
      </c>
      <c r="S749" s="104">
        <f>VLOOKUP(H749,'2-Productie normen'!A:L,10,FALSE)</f>
        <v>0</v>
      </c>
      <c r="T749" s="470"/>
      <c r="V749" s="81">
        <f t="shared" si="62"/>
        <v>940</v>
      </c>
    </row>
    <row r="750" spans="1:22" ht="13.95" customHeight="1">
      <c r="A750" s="86">
        <f t="shared" si="63"/>
        <v>750</v>
      </c>
      <c r="B750" s="461" t="s">
        <v>736</v>
      </c>
      <c r="C750" s="99" t="s">
        <v>737</v>
      </c>
      <c r="D750" s="440">
        <v>2</v>
      </c>
      <c r="E750" s="441" t="s">
        <v>94</v>
      </c>
      <c r="F750" s="449" t="s">
        <v>253</v>
      </c>
      <c r="G750" s="443" t="s">
        <v>410</v>
      </c>
      <c r="H750" s="361" t="s">
        <v>730</v>
      </c>
      <c r="I750" s="107" t="s">
        <v>748</v>
      </c>
      <c r="J750" s="444">
        <v>1</v>
      </c>
      <c r="K750" s="353">
        <v>1</v>
      </c>
      <c r="L750" s="353">
        <v>1</v>
      </c>
      <c r="M750" s="101" t="s">
        <v>106</v>
      </c>
      <c r="N750" s="101"/>
      <c r="O750" s="102">
        <f t="shared" si="66"/>
        <v>0</v>
      </c>
      <c r="P750" s="102">
        <f t="shared" si="60"/>
        <v>0</v>
      </c>
      <c r="Q750" s="103">
        <f>IF(M750="nio",0,IF(M750&gt;0,VLOOKUP(H750,'2-Productie normen'!A:L,VLOOKUP(M750,'2-Productie normen'!N:O,2,FALSE),FALSE)))</f>
        <v>0</v>
      </c>
      <c r="R750" s="103">
        <f t="shared" si="61"/>
        <v>0</v>
      </c>
      <c r="S750" s="104">
        <f>VLOOKUP(H750,'2-Productie normen'!A:L,10,FALSE)</f>
        <v>0</v>
      </c>
      <c r="T750" s="470"/>
      <c r="V750" s="81">
        <f t="shared" si="62"/>
        <v>0</v>
      </c>
    </row>
    <row r="751" spans="1:22" ht="13.95" customHeight="1">
      <c r="A751" s="86">
        <f t="shared" si="63"/>
        <v>751</v>
      </c>
      <c r="B751" s="461" t="s">
        <v>736</v>
      </c>
      <c r="C751" s="99" t="s">
        <v>737</v>
      </c>
      <c r="D751" s="440">
        <v>2</v>
      </c>
      <c r="E751" s="441" t="s">
        <v>94</v>
      </c>
      <c r="F751" s="449" t="s">
        <v>435</v>
      </c>
      <c r="G751" s="443" t="s">
        <v>410</v>
      </c>
      <c r="H751" s="361" t="s">
        <v>730</v>
      </c>
      <c r="I751" s="107" t="s">
        <v>748</v>
      </c>
      <c r="J751" s="444">
        <v>1</v>
      </c>
      <c r="K751" s="353">
        <v>1</v>
      </c>
      <c r="L751" s="353">
        <v>1</v>
      </c>
      <c r="M751" s="101" t="s">
        <v>106</v>
      </c>
      <c r="N751" s="101"/>
      <c r="O751" s="102">
        <f t="shared" si="66"/>
        <v>0</v>
      </c>
      <c r="P751" s="102">
        <f t="shared" si="60"/>
        <v>0</v>
      </c>
      <c r="Q751" s="103">
        <f>IF(M751="nio",0,IF(M751&gt;0,VLOOKUP(H751,'2-Productie normen'!A:L,VLOOKUP(M751,'2-Productie normen'!N:O,2,FALSE),FALSE)))</f>
        <v>0</v>
      </c>
      <c r="R751" s="103">
        <f t="shared" si="61"/>
        <v>0</v>
      </c>
      <c r="S751" s="104">
        <f>VLOOKUP(H751,'2-Productie normen'!A:L,10,FALSE)</f>
        <v>0</v>
      </c>
      <c r="T751" s="470"/>
      <c r="V751" s="81">
        <f t="shared" si="62"/>
        <v>0</v>
      </c>
    </row>
    <row r="752" spans="1:22" ht="13.95" customHeight="1">
      <c r="A752" s="86">
        <f t="shared" si="63"/>
        <v>752</v>
      </c>
      <c r="B752" s="461" t="s">
        <v>736</v>
      </c>
      <c r="C752" s="99" t="s">
        <v>737</v>
      </c>
      <c r="D752" s="440">
        <v>2</v>
      </c>
      <c r="E752" s="441" t="s">
        <v>422</v>
      </c>
      <c r="F752" s="449" t="s">
        <v>294</v>
      </c>
      <c r="G752" s="450" t="s">
        <v>448</v>
      </c>
      <c r="H752" s="443" t="s">
        <v>407</v>
      </c>
      <c r="I752" s="107" t="s">
        <v>97</v>
      </c>
      <c r="J752" s="444">
        <v>33.200000000000003</v>
      </c>
      <c r="K752" s="353">
        <v>1</v>
      </c>
      <c r="L752" s="353">
        <v>1</v>
      </c>
      <c r="M752" s="101">
        <v>200</v>
      </c>
      <c r="N752" s="101"/>
      <c r="O752" s="102" t="e">
        <f t="shared" si="66"/>
        <v>#DIV/0!</v>
      </c>
      <c r="P752" s="102">
        <f t="shared" si="60"/>
        <v>0</v>
      </c>
      <c r="Q752" s="103">
        <f>IF(M752="nio",0,IF(M752&gt;0,VLOOKUP(H752,'2-Productie normen'!A:L,VLOOKUP(M752,'2-Productie normen'!N:O,2,FALSE),FALSE)))</f>
        <v>0</v>
      </c>
      <c r="R752" s="103">
        <f t="shared" si="61"/>
        <v>0</v>
      </c>
      <c r="S752" s="104">
        <f>VLOOKUP(H752,'2-Productie normen'!A:L,10,FALSE)</f>
        <v>0</v>
      </c>
      <c r="T752" s="470"/>
      <c r="V752" s="81">
        <f t="shared" si="62"/>
        <v>6640.0000000000009</v>
      </c>
    </row>
    <row r="753" spans="1:22" ht="13.95" customHeight="1">
      <c r="A753" s="86">
        <f t="shared" si="63"/>
        <v>753</v>
      </c>
      <c r="B753" s="461" t="s">
        <v>736</v>
      </c>
      <c r="C753" s="99" t="s">
        <v>737</v>
      </c>
      <c r="D753" s="440">
        <v>2</v>
      </c>
      <c r="E753" s="441" t="s">
        <v>422</v>
      </c>
      <c r="F753" s="449" t="s">
        <v>295</v>
      </c>
      <c r="G753" s="443" t="s">
        <v>699</v>
      </c>
      <c r="H753" s="361" t="s">
        <v>735</v>
      </c>
      <c r="I753" s="107" t="s">
        <v>748</v>
      </c>
      <c r="J753" s="444">
        <v>62.6</v>
      </c>
      <c r="K753" s="353">
        <v>1</v>
      </c>
      <c r="L753" s="353">
        <v>1</v>
      </c>
      <c r="M753" s="101">
        <v>200</v>
      </c>
      <c r="N753" s="101"/>
      <c r="O753" s="102" t="e">
        <f t="shared" si="66"/>
        <v>#DIV/0!</v>
      </c>
      <c r="P753" s="102">
        <f t="shared" si="60"/>
        <v>0</v>
      </c>
      <c r="Q753" s="103">
        <f>IF(M753="nio",0,IF(M753&gt;0,VLOOKUP(H753,'2-Productie normen'!A:L,VLOOKUP(M753,'2-Productie normen'!N:O,2,FALSE),FALSE)))</f>
        <v>0</v>
      </c>
      <c r="R753" s="103">
        <f t="shared" si="61"/>
        <v>0</v>
      </c>
      <c r="S753" s="104">
        <f>VLOOKUP(H753,'2-Productie normen'!A:L,10,FALSE)</f>
        <v>0</v>
      </c>
      <c r="T753" s="470"/>
      <c r="V753" s="81">
        <f t="shared" si="62"/>
        <v>12520</v>
      </c>
    </row>
    <row r="754" spans="1:22" ht="13.95" customHeight="1">
      <c r="A754" s="86">
        <f t="shared" si="63"/>
        <v>754</v>
      </c>
      <c r="B754" s="461" t="s">
        <v>736</v>
      </c>
      <c r="C754" s="99" t="s">
        <v>737</v>
      </c>
      <c r="D754" s="440">
        <v>2</v>
      </c>
      <c r="E754" s="441" t="s">
        <v>422</v>
      </c>
      <c r="F754" s="449" t="s">
        <v>296</v>
      </c>
      <c r="G754" s="450" t="s">
        <v>744</v>
      </c>
      <c r="H754" s="361" t="s">
        <v>179</v>
      </c>
      <c r="I754" s="107" t="s">
        <v>748</v>
      </c>
      <c r="J754" s="444">
        <v>10</v>
      </c>
      <c r="K754" s="353">
        <v>1</v>
      </c>
      <c r="L754" s="353">
        <v>1</v>
      </c>
      <c r="M754" s="101">
        <v>40</v>
      </c>
      <c r="N754" s="101"/>
      <c r="O754" s="102" t="e">
        <f t="shared" si="66"/>
        <v>#DIV/0!</v>
      </c>
      <c r="P754" s="102">
        <f t="shared" si="60"/>
        <v>0</v>
      </c>
      <c r="Q754" s="103">
        <f>IF(M754="nio",0,IF(M754&gt;0,VLOOKUP(H754,'2-Productie normen'!A:L,VLOOKUP(M754,'2-Productie normen'!N:O,2,FALSE),FALSE)))</f>
        <v>0</v>
      </c>
      <c r="R754" s="103">
        <f t="shared" si="61"/>
        <v>0</v>
      </c>
      <c r="S754" s="104">
        <f>VLOOKUP(H754,'2-Productie normen'!A:L,10,FALSE)</f>
        <v>0</v>
      </c>
      <c r="T754" s="470"/>
      <c r="V754" s="81">
        <f t="shared" si="62"/>
        <v>400</v>
      </c>
    </row>
    <row r="755" spans="1:22" ht="13.95" customHeight="1">
      <c r="A755" s="86">
        <f t="shared" si="63"/>
        <v>755</v>
      </c>
      <c r="B755" s="461" t="s">
        <v>736</v>
      </c>
      <c r="C755" s="99" t="s">
        <v>737</v>
      </c>
      <c r="D755" s="440">
        <v>2</v>
      </c>
      <c r="E755" s="441" t="s">
        <v>422</v>
      </c>
      <c r="F755" s="449" t="s">
        <v>297</v>
      </c>
      <c r="G755" s="450" t="s">
        <v>450</v>
      </c>
      <c r="H755" s="107" t="s">
        <v>719</v>
      </c>
      <c r="I755" s="107" t="s">
        <v>95</v>
      </c>
      <c r="J755" s="444">
        <v>77</v>
      </c>
      <c r="K755" s="353">
        <v>1</v>
      </c>
      <c r="L755" s="353">
        <v>1</v>
      </c>
      <c r="M755" s="101">
        <v>80</v>
      </c>
      <c r="N755" s="101"/>
      <c r="O755" s="102" t="e">
        <f t="shared" si="66"/>
        <v>#DIV/0!</v>
      </c>
      <c r="P755" s="102">
        <f t="shared" si="60"/>
        <v>0</v>
      </c>
      <c r="Q755" s="103">
        <f>IF(M755="nio",0,IF(M755&gt;0,VLOOKUP(H755,'2-Productie normen'!A:L,VLOOKUP(M755,'2-Productie normen'!N:O,2,FALSE),FALSE)))</f>
        <v>0</v>
      </c>
      <c r="R755" s="103">
        <f t="shared" si="61"/>
        <v>0</v>
      </c>
      <c r="S755" s="104">
        <f>VLOOKUP(H755,'2-Productie normen'!A:L,10,FALSE)</f>
        <v>0</v>
      </c>
      <c r="T755" s="470"/>
      <c r="V755" s="81">
        <f t="shared" si="62"/>
        <v>6160</v>
      </c>
    </row>
    <row r="756" spans="1:22" ht="13.95" customHeight="1">
      <c r="A756" s="86">
        <f t="shared" si="63"/>
        <v>756</v>
      </c>
      <c r="B756" s="461" t="s">
        <v>736</v>
      </c>
      <c r="C756" s="99" t="s">
        <v>737</v>
      </c>
      <c r="D756" s="440">
        <v>2</v>
      </c>
      <c r="E756" s="441" t="s">
        <v>422</v>
      </c>
      <c r="F756" s="449" t="s">
        <v>299</v>
      </c>
      <c r="G756" s="450" t="s">
        <v>450</v>
      </c>
      <c r="H756" s="107" t="s">
        <v>719</v>
      </c>
      <c r="I756" s="107" t="s">
        <v>95</v>
      </c>
      <c r="J756" s="444">
        <v>37.9</v>
      </c>
      <c r="K756" s="353">
        <v>1</v>
      </c>
      <c r="L756" s="353">
        <v>1</v>
      </c>
      <c r="M756" s="101">
        <v>80</v>
      </c>
      <c r="N756" s="101"/>
      <c r="O756" s="102" t="e">
        <f t="shared" si="66"/>
        <v>#DIV/0!</v>
      </c>
      <c r="P756" s="102">
        <f t="shared" si="60"/>
        <v>0</v>
      </c>
      <c r="Q756" s="103">
        <f>IF(M756="nio",0,IF(M756&gt;0,VLOOKUP(H756,'2-Productie normen'!A:L,VLOOKUP(M756,'2-Productie normen'!N:O,2,FALSE),FALSE)))</f>
        <v>0</v>
      </c>
      <c r="R756" s="103">
        <f t="shared" si="61"/>
        <v>0</v>
      </c>
      <c r="S756" s="104">
        <f>VLOOKUP(H756,'2-Productie normen'!A:L,10,FALSE)</f>
        <v>0</v>
      </c>
      <c r="T756" s="470"/>
      <c r="V756" s="81">
        <f t="shared" si="62"/>
        <v>3032</v>
      </c>
    </row>
    <row r="757" spans="1:22" ht="13.95" customHeight="1">
      <c r="A757" s="86">
        <f t="shared" si="63"/>
        <v>757</v>
      </c>
      <c r="B757" s="461" t="s">
        <v>736</v>
      </c>
      <c r="C757" s="99" t="s">
        <v>737</v>
      </c>
      <c r="D757" s="440">
        <v>2</v>
      </c>
      <c r="E757" s="441" t="s">
        <v>422</v>
      </c>
      <c r="F757" s="449" t="s">
        <v>300</v>
      </c>
      <c r="G757" s="450" t="s">
        <v>450</v>
      </c>
      <c r="H757" s="107" t="s">
        <v>719</v>
      </c>
      <c r="I757" s="107" t="s">
        <v>95</v>
      </c>
      <c r="J757" s="444">
        <v>87.3</v>
      </c>
      <c r="K757" s="353">
        <v>1</v>
      </c>
      <c r="L757" s="353">
        <v>1</v>
      </c>
      <c r="M757" s="101">
        <v>80</v>
      </c>
      <c r="N757" s="101"/>
      <c r="O757" s="102" t="e">
        <f t="shared" si="66"/>
        <v>#DIV/0!</v>
      </c>
      <c r="P757" s="102">
        <f t="shared" si="60"/>
        <v>0</v>
      </c>
      <c r="Q757" s="103">
        <f>IF(M757="nio",0,IF(M757&gt;0,VLOOKUP(H757,'2-Productie normen'!A:L,VLOOKUP(M757,'2-Productie normen'!N:O,2,FALSE),FALSE)))</f>
        <v>0</v>
      </c>
      <c r="R757" s="103">
        <f t="shared" si="61"/>
        <v>0</v>
      </c>
      <c r="S757" s="104">
        <f>VLOOKUP(H757,'2-Productie normen'!A:L,10,FALSE)</f>
        <v>0</v>
      </c>
      <c r="T757" s="470"/>
      <c r="V757" s="81">
        <f t="shared" si="62"/>
        <v>6984</v>
      </c>
    </row>
    <row r="758" spans="1:22" ht="13.95" customHeight="1">
      <c r="A758" s="86">
        <f t="shared" si="63"/>
        <v>758</v>
      </c>
      <c r="B758" s="461" t="s">
        <v>736</v>
      </c>
      <c r="C758" s="99" t="s">
        <v>737</v>
      </c>
      <c r="D758" s="440">
        <v>2</v>
      </c>
      <c r="E758" s="441" t="s">
        <v>422</v>
      </c>
      <c r="F758" s="449" t="s">
        <v>301</v>
      </c>
      <c r="G758" s="443" t="s">
        <v>410</v>
      </c>
      <c r="H758" s="361" t="s">
        <v>730</v>
      </c>
      <c r="I758" s="107" t="s">
        <v>748</v>
      </c>
      <c r="J758" s="444">
        <v>25.6</v>
      </c>
      <c r="K758" s="353">
        <v>1</v>
      </c>
      <c r="L758" s="353">
        <v>1</v>
      </c>
      <c r="M758" s="101" t="s">
        <v>106</v>
      </c>
      <c r="N758" s="101"/>
      <c r="O758" s="102">
        <f t="shared" si="66"/>
        <v>0</v>
      </c>
      <c r="P758" s="102">
        <f t="shared" si="60"/>
        <v>0</v>
      </c>
      <c r="Q758" s="103">
        <f>IF(M758="nio",0,IF(M758&gt;0,VLOOKUP(H758,'2-Productie normen'!A:L,VLOOKUP(M758,'2-Productie normen'!N:O,2,FALSE),FALSE)))</f>
        <v>0</v>
      </c>
      <c r="R758" s="103">
        <f t="shared" si="61"/>
        <v>0</v>
      </c>
      <c r="S758" s="104">
        <f>VLOOKUP(H758,'2-Productie normen'!A:L,10,FALSE)</f>
        <v>0</v>
      </c>
      <c r="T758" s="470"/>
      <c r="V758" s="81">
        <f t="shared" si="62"/>
        <v>0</v>
      </c>
    </row>
    <row r="759" spans="1:22" ht="13.95" customHeight="1">
      <c r="A759" s="86">
        <f t="shared" si="63"/>
        <v>759</v>
      </c>
      <c r="B759" s="461" t="s">
        <v>736</v>
      </c>
      <c r="C759" s="99" t="s">
        <v>737</v>
      </c>
      <c r="D759" s="440">
        <v>2</v>
      </c>
      <c r="E759" s="441" t="s">
        <v>422</v>
      </c>
      <c r="F759" s="449" t="s">
        <v>302</v>
      </c>
      <c r="G759" s="450" t="s">
        <v>448</v>
      </c>
      <c r="H759" s="443" t="s">
        <v>407</v>
      </c>
      <c r="I759" s="107" t="s">
        <v>97</v>
      </c>
      <c r="J759" s="444">
        <v>12.3</v>
      </c>
      <c r="K759" s="353">
        <v>1</v>
      </c>
      <c r="L759" s="353">
        <v>1</v>
      </c>
      <c r="M759" s="101">
        <v>200</v>
      </c>
      <c r="N759" s="101"/>
      <c r="O759" s="102" t="e">
        <f t="shared" si="66"/>
        <v>#DIV/0!</v>
      </c>
      <c r="P759" s="102">
        <f t="shared" si="60"/>
        <v>0</v>
      </c>
      <c r="Q759" s="103">
        <f>IF(M759="nio",0,IF(M759&gt;0,VLOOKUP(H759,'2-Productie normen'!A:L,VLOOKUP(M759,'2-Productie normen'!N:O,2,FALSE),FALSE)))</f>
        <v>0</v>
      </c>
      <c r="R759" s="103">
        <f t="shared" si="61"/>
        <v>0</v>
      </c>
      <c r="S759" s="104">
        <f>VLOOKUP(H759,'2-Productie normen'!A:L,10,FALSE)</f>
        <v>0</v>
      </c>
      <c r="T759" s="470"/>
      <c r="V759" s="81">
        <f t="shared" si="62"/>
        <v>2460</v>
      </c>
    </row>
    <row r="760" spans="1:22" ht="13.95" customHeight="1">
      <c r="A760" s="86">
        <f t="shared" si="63"/>
        <v>760</v>
      </c>
      <c r="B760" s="461" t="s">
        <v>736</v>
      </c>
      <c r="C760" s="99" t="s">
        <v>737</v>
      </c>
      <c r="D760" s="440">
        <v>2</v>
      </c>
      <c r="E760" s="441" t="s">
        <v>422</v>
      </c>
      <c r="F760" s="449" t="s">
        <v>303</v>
      </c>
      <c r="G760" s="450" t="s">
        <v>450</v>
      </c>
      <c r="H760" s="107" t="s">
        <v>719</v>
      </c>
      <c r="I760" s="107" t="s">
        <v>748</v>
      </c>
      <c r="J760" s="444">
        <v>48.9</v>
      </c>
      <c r="K760" s="353">
        <v>1</v>
      </c>
      <c r="L760" s="353">
        <v>1</v>
      </c>
      <c r="M760" s="101">
        <v>80</v>
      </c>
      <c r="N760" s="101"/>
      <c r="O760" s="102" t="e">
        <f t="shared" si="66"/>
        <v>#DIV/0!</v>
      </c>
      <c r="P760" s="102">
        <f t="shared" si="60"/>
        <v>0</v>
      </c>
      <c r="Q760" s="103">
        <f>IF(M760="nio",0,IF(M760&gt;0,VLOOKUP(H760,'2-Productie normen'!A:L,VLOOKUP(M760,'2-Productie normen'!N:O,2,FALSE),FALSE)))</f>
        <v>0</v>
      </c>
      <c r="R760" s="103">
        <f t="shared" si="61"/>
        <v>0</v>
      </c>
      <c r="S760" s="104">
        <f>VLOOKUP(H760,'2-Productie normen'!A:L,10,FALSE)</f>
        <v>0</v>
      </c>
      <c r="T760" s="470"/>
      <c r="V760" s="81">
        <f t="shared" si="62"/>
        <v>3912</v>
      </c>
    </row>
    <row r="761" spans="1:22" ht="13.95" customHeight="1">
      <c r="A761" s="86">
        <f t="shared" si="63"/>
        <v>761</v>
      </c>
      <c r="B761" s="461" t="s">
        <v>736</v>
      </c>
      <c r="C761" s="99" t="s">
        <v>737</v>
      </c>
      <c r="D761" s="440">
        <v>2</v>
      </c>
      <c r="E761" s="441" t="s">
        <v>422</v>
      </c>
      <c r="F761" s="449" t="s">
        <v>304</v>
      </c>
      <c r="G761" s="450" t="s">
        <v>744</v>
      </c>
      <c r="H761" s="361" t="s">
        <v>179</v>
      </c>
      <c r="I761" s="107" t="s">
        <v>748</v>
      </c>
      <c r="J761" s="444">
        <v>24.7</v>
      </c>
      <c r="K761" s="353">
        <v>1</v>
      </c>
      <c r="L761" s="353">
        <v>1</v>
      </c>
      <c r="M761" s="101">
        <v>40</v>
      </c>
      <c r="N761" s="101"/>
      <c r="O761" s="102" t="e">
        <f t="shared" si="66"/>
        <v>#DIV/0!</v>
      </c>
      <c r="P761" s="102">
        <f t="shared" ref="P761:P822" si="67">IF(N761&gt;0,N761*J761/R761,0)*L761</f>
        <v>0</v>
      </c>
      <c r="Q761" s="103">
        <f>IF(M761="nio",0,IF(M761&gt;0,VLOOKUP(H761,'2-Productie normen'!A:L,VLOOKUP(M761,'2-Productie normen'!N:O,2,FALSE),FALSE)))</f>
        <v>0</v>
      </c>
      <c r="R761" s="103">
        <f t="shared" ref="R761:R822" si="68">IF(N761&gt;0,Q761*$R$8,0)</f>
        <v>0</v>
      </c>
      <c r="S761" s="104">
        <f>VLOOKUP(H761,'2-Productie normen'!A:L,10,FALSE)</f>
        <v>0</v>
      </c>
      <c r="T761" s="470"/>
      <c r="V761" s="81">
        <f t="shared" ref="V761:V822" si="69">SUM(M761:N761)*J761</f>
        <v>988</v>
      </c>
    </row>
    <row r="762" spans="1:22" ht="13.95" customHeight="1">
      <c r="A762" s="86">
        <f t="shared" si="63"/>
        <v>762</v>
      </c>
      <c r="B762" s="461" t="s">
        <v>736</v>
      </c>
      <c r="C762" s="99" t="s">
        <v>737</v>
      </c>
      <c r="D762" s="440">
        <v>2</v>
      </c>
      <c r="E762" s="441" t="s">
        <v>422</v>
      </c>
      <c r="F762" s="449" t="s">
        <v>305</v>
      </c>
      <c r="G762" s="450" t="s">
        <v>450</v>
      </c>
      <c r="H762" s="107" t="s">
        <v>719</v>
      </c>
      <c r="I762" s="107" t="s">
        <v>95</v>
      </c>
      <c r="J762" s="444">
        <v>37.799999999999997</v>
      </c>
      <c r="K762" s="353">
        <v>1</v>
      </c>
      <c r="L762" s="353">
        <v>1</v>
      </c>
      <c r="M762" s="101">
        <v>80</v>
      </c>
      <c r="N762" s="101"/>
      <c r="O762" s="102" t="e">
        <f t="shared" si="66"/>
        <v>#DIV/0!</v>
      </c>
      <c r="P762" s="102">
        <f t="shared" si="67"/>
        <v>0</v>
      </c>
      <c r="Q762" s="103">
        <f>IF(M762="nio",0,IF(M762&gt;0,VLOOKUP(H762,'2-Productie normen'!A:L,VLOOKUP(M762,'2-Productie normen'!N:O,2,FALSE),FALSE)))</f>
        <v>0</v>
      </c>
      <c r="R762" s="103">
        <f t="shared" si="68"/>
        <v>0</v>
      </c>
      <c r="S762" s="104">
        <f>VLOOKUP(H762,'2-Productie normen'!A:L,10,FALSE)</f>
        <v>0</v>
      </c>
      <c r="T762" s="470"/>
      <c r="V762" s="81">
        <f t="shared" si="69"/>
        <v>3024</v>
      </c>
    </row>
    <row r="763" spans="1:22" ht="13.95" customHeight="1">
      <c r="A763" s="86">
        <f t="shared" si="63"/>
        <v>763</v>
      </c>
      <c r="B763" s="461" t="s">
        <v>736</v>
      </c>
      <c r="C763" s="99" t="s">
        <v>737</v>
      </c>
      <c r="D763" s="440">
        <v>2</v>
      </c>
      <c r="E763" s="441" t="s">
        <v>422</v>
      </c>
      <c r="F763" s="449" t="s">
        <v>306</v>
      </c>
      <c r="G763" s="450" t="s">
        <v>450</v>
      </c>
      <c r="H763" s="107" t="s">
        <v>719</v>
      </c>
      <c r="I763" s="107" t="s">
        <v>95</v>
      </c>
      <c r="J763" s="444">
        <v>37.799999999999997</v>
      </c>
      <c r="K763" s="353">
        <v>1</v>
      </c>
      <c r="L763" s="353">
        <v>1</v>
      </c>
      <c r="M763" s="101">
        <v>80</v>
      </c>
      <c r="N763" s="101"/>
      <c r="O763" s="102" t="e">
        <f t="shared" si="66"/>
        <v>#DIV/0!</v>
      </c>
      <c r="P763" s="102">
        <f t="shared" si="67"/>
        <v>0</v>
      </c>
      <c r="Q763" s="103">
        <f>IF(M763="nio",0,IF(M763&gt;0,VLOOKUP(H763,'2-Productie normen'!A:L,VLOOKUP(M763,'2-Productie normen'!N:O,2,FALSE),FALSE)))</f>
        <v>0</v>
      </c>
      <c r="R763" s="103">
        <f t="shared" si="68"/>
        <v>0</v>
      </c>
      <c r="S763" s="104">
        <f>VLOOKUP(H763,'2-Productie normen'!A:L,10,FALSE)</f>
        <v>0</v>
      </c>
      <c r="T763" s="470"/>
      <c r="V763" s="81">
        <f t="shared" si="69"/>
        <v>3024</v>
      </c>
    </row>
    <row r="764" spans="1:22" ht="13.95" customHeight="1">
      <c r="A764" s="86">
        <f t="shared" si="63"/>
        <v>764</v>
      </c>
      <c r="B764" s="461" t="s">
        <v>736</v>
      </c>
      <c r="C764" s="99" t="s">
        <v>737</v>
      </c>
      <c r="D764" s="440">
        <v>2</v>
      </c>
      <c r="E764" s="441" t="s">
        <v>422</v>
      </c>
      <c r="F764" s="449" t="s">
        <v>307</v>
      </c>
      <c r="G764" s="443" t="s">
        <v>410</v>
      </c>
      <c r="H764" s="361" t="s">
        <v>730</v>
      </c>
      <c r="I764" s="107" t="s">
        <v>748</v>
      </c>
      <c r="J764" s="444">
        <v>1</v>
      </c>
      <c r="K764" s="353">
        <v>1</v>
      </c>
      <c r="L764" s="353">
        <v>1</v>
      </c>
      <c r="M764" s="101" t="s">
        <v>106</v>
      </c>
      <c r="N764" s="101"/>
      <c r="O764" s="102">
        <f t="shared" si="66"/>
        <v>0</v>
      </c>
      <c r="P764" s="102">
        <f t="shared" si="67"/>
        <v>0</v>
      </c>
      <c r="Q764" s="103">
        <f>IF(M764="nio",0,IF(M764&gt;0,VLOOKUP(H764,'2-Productie normen'!A:L,VLOOKUP(M764,'2-Productie normen'!N:O,2,FALSE),FALSE)))</f>
        <v>0</v>
      </c>
      <c r="R764" s="103">
        <f t="shared" si="68"/>
        <v>0</v>
      </c>
      <c r="S764" s="104">
        <f>VLOOKUP(H764,'2-Productie normen'!A:L,10,FALSE)</f>
        <v>0</v>
      </c>
      <c r="T764" s="470"/>
      <c r="V764" s="81">
        <f t="shared" si="69"/>
        <v>0</v>
      </c>
    </row>
    <row r="765" spans="1:22" ht="13.95" customHeight="1">
      <c r="A765" s="86">
        <f t="shared" si="63"/>
        <v>765</v>
      </c>
      <c r="B765" s="461" t="s">
        <v>736</v>
      </c>
      <c r="C765" s="99" t="s">
        <v>737</v>
      </c>
      <c r="D765" s="440">
        <v>2</v>
      </c>
      <c r="E765" s="441" t="s">
        <v>422</v>
      </c>
      <c r="F765" s="449" t="s">
        <v>308</v>
      </c>
      <c r="G765" s="443" t="s">
        <v>410</v>
      </c>
      <c r="H765" s="361" t="s">
        <v>730</v>
      </c>
      <c r="I765" s="107" t="s">
        <v>748</v>
      </c>
      <c r="J765" s="444">
        <v>1</v>
      </c>
      <c r="K765" s="353">
        <v>1</v>
      </c>
      <c r="L765" s="353">
        <v>1</v>
      </c>
      <c r="M765" s="101" t="s">
        <v>106</v>
      </c>
      <c r="N765" s="101"/>
      <c r="O765" s="102">
        <f t="shared" si="66"/>
        <v>0</v>
      </c>
      <c r="P765" s="102">
        <f t="shared" si="67"/>
        <v>0</v>
      </c>
      <c r="Q765" s="103">
        <f>IF(M765="nio",0,IF(M765&gt;0,VLOOKUP(H765,'2-Productie normen'!A:L,VLOOKUP(M765,'2-Productie normen'!N:O,2,FALSE),FALSE)))</f>
        <v>0</v>
      </c>
      <c r="R765" s="103">
        <f t="shared" si="68"/>
        <v>0</v>
      </c>
      <c r="S765" s="104">
        <f>VLOOKUP(H765,'2-Productie normen'!A:L,10,FALSE)</f>
        <v>0</v>
      </c>
      <c r="T765" s="470"/>
      <c r="V765" s="81">
        <f t="shared" si="69"/>
        <v>0</v>
      </c>
    </row>
    <row r="766" spans="1:22" ht="13.95" customHeight="1">
      <c r="A766" s="86">
        <f t="shared" si="63"/>
        <v>766</v>
      </c>
      <c r="B766" s="461" t="s">
        <v>736</v>
      </c>
      <c r="C766" s="99" t="s">
        <v>737</v>
      </c>
      <c r="D766" s="440">
        <v>2</v>
      </c>
      <c r="E766" s="441" t="s">
        <v>422</v>
      </c>
      <c r="F766" s="449" t="s">
        <v>309</v>
      </c>
      <c r="G766" s="443" t="s">
        <v>410</v>
      </c>
      <c r="H766" s="361" t="s">
        <v>730</v>
      </c>
      <c r="I766" s="107" t="s">
        <v>748</v>
      </c>
      <c r="J766" s="444">
        <v>1</v>
      </c>
      <c r="K766" s="353">
        <v>1</v>
      </c>
      <c r="L766" s="353">
        <v>1</v>
      </c>
      <c r="M766" s="101" t="s">
        <v>106</v>
      </c>
      <c r="N766" s="101"/>
      <c r="O766" s="102">
        <f t="shared" si="66"/>
        <v>0</v>
      </c>
      <c r="P766" s="102">
        <f t="shared" si="67"/>
        <v>0</v>
      </c>
      <c r="Q766" s="103">
        <f>IF(M766="nio",0,IF(M766&gt;0,VLOOKUP(H766,'2-Productie normen'!A:L,VLOOKUP(M766,'2-Productie normen'!N:O,2,FALSE),FALSE)))</f>
        <v>0</v>
      </c>
      <c r="R766" s="103">
        <f t="shared" si="68"/>
        <v>0</v>
      </c>
      <c r="S766" s="104">
        <f>VLOOKUP(H766,'2-Productie normen'!A:L,10,FALSE)</f>
        <v>0</v>
      </c>
      <c r="T766" s="470"/>
      <c r="V766" s="81">
        <f t="shared" si="69"/>
        <v>0</v>
      </c>
    </row>
    <row r="767" spans="1:22" ht="13.95" customHeight="1">
      <c r="A767" s="86">
        <f t="shared" si="63"/>
        <v>767</v>
      </c>
      <c r="B767" s="461" t="s">
        <v>736</v>
      </c>
      <c r="C767" s="99" t="s">
        <v>737</v>
      </c>
      <c r="D767" s="440">
        <v>2</v>
      </c>
      <c r="E767" s="441" t="s">
        <v>422</v>
      </c>
      <c r="F767" s="449" t="s">
        <v>310</v>
      </c>
      <c r="G767" s="443" t="s">
        <v>410</v>
      </c>
      <c r="H767" s="361" t="s">
        <v>730</v>
      </c>
      <c r="I767" s="107" t="s">
        <v>748</v>
      </c>
      <c r="J767" s="444">
        <v>1</v>
      </c>
      <c r="K767" s="353">
        <v>1</v>
      </c>
      <c r="L767" s="353">
        <v>1</v>
      </c>
      <c r="M767" s="101" t="s">
        <v>106</v>
      </c>
      <c r="N767" s="101"/>
      <c r="O767" s="102">
        <f t="shared" si="66"/>
        <v>0</v>
      </c>
      <c r="P767" s="102">
        <f t="shared" si="67"/>
        <v>0</v>
      </c>
      <c r="Q767" s="103">
        <f>IF(M767="nio",0,IF(M767&gt;0,VLOOKUP(H767,'2-Productie normen'!A:L,VLOOKUP(M767,'2-Productie normen'!N:O,2,FALSE),FALSE)))</f>
        <v>0</v>
      </c>
      <c r="R767" s="103">
        <f t="shared" si="68"/>
        <v>0</v>
      </c>
      <c r="S767" s="104">
        <f>VLOOKUP(H767,'2-Productie normen'!A:L,10,FALSE)</f>
        <v>0</v>
      </c>
      <c r="T767" s="470"/>
      <c r="V767" s="81">
        <f t="shared" si="69"/>
        <v>0</v>
      </c>
    </row>
    <row r="768" spans="1:22" ht="13.95" customHeight="1">
      <c r="A768" s="86">
        <f t="shared" si="63"/>
        <v>768</v>
      </c>
      <c r="B768" s="461" t="s">
        <v>736</v>
      </c>
      <c r="C768" s="99" t="s">
        <v>737</v>
      </c>
      <c r="D768" s="440">
        <v>2</v>
      </c>
      <c r="E768" s="441" t="s">
        <v>422</v>
      </c>
      <c r="F768" s="449" t="s">
        <v>311</v>
      </c>
      <c r="G768" s="443" t="s">
        <v>410</v>
      </c>
      <c r="H768" s="361" t="s">
        <v>730</v>
      </c>
      <c r="I768" s="107" t="s">
        <v>748</v>
      </c>
      <c r="J768" s="444">
        <v>1</v>
      </c>
      <c r="K768" s="353">
        <v>1</v>
      </c>
      <c r="L768" s="353">
        <v>1</v>
      </c>
      <c r="M768" s="101" t="s">
        <v>106</v>
      </c>
      <c r="N768" s="101"/>
      <c r="O768" s="102">
        <f t="shared" si="66"/>
        <v>0</v>
      </c>
      <c r="P768" s="102">
        <f t="shared" si="67"/>
        <v>0</v>
      </c>
      <c r="Q768" s="103">
        <f>IF(M768="nio",0,IF(M768&gt;0,VLOOKUP(H768,'2-Productie normen'!A:L,VLOOKUP(M768,'2-Productie normen'!N:O,2,FALSE),FALSE)))</f>
        <v>0</v>
      </c>
      <c r="R768" s="103">
        <f t="shared" si="68"/>
        <v>0</v>
      </c>
      <c r="S768" s="104">
        <f>VLOOKUP(H768,'2-Productie normen'!A:L,10,FALSE)</f>
        <v>0</v>
      </c>
      <c r="T768" s="470"/>
      <c r="V768" s="81">
        <f t="shared" si="69"/>
        <v>0</v>
      </c>
    </row>
    <row r="769" spans="1:22" ht="13.95" customHeight="1">
      <c r="A769" s="86">
        <f t="shared" si="63"/>
        <v>769</v>
      </c>
      <c r="B769" s="461" t="s">
        <v>736</v>
      </c>
      <c r="C769" s="99" t="s">
        <v>737</v>
      </c>
      <c r="D769" s="440">
        <v>2</v>
      </c>
      <c r="E769" s="441" t="s">
        <v>422</v>
      </c>
      <c r="F769" s="449" t="s">
        <v>312</v>
      </c>
      <c r="G769" s="450" t="s">
        <v>448</v>
      </c>
      <c r="H769" s="443" t="s">
        <v>407</v>
      </c>
      <c r="I769" s="107" t="s">
        <v>97</v>
      </c>
      <c r="J769" s="444">
        <v>123</v>
      </c>
      <c r="K769" s="353">
        <v>1</v>
      </c>
      <c r="L769" s="353">
        <v>1</v>
      </c>
      <c r="M769" s="101">
        <v>200</v>
      </c>
      <c r="N769" s="101"/>
      <c r="O769" s="102" t="e">
        <f t="shared" si="66"/>
        <v>#DIV/0!</v>
      </c>
      <c r="P769" s="102">
        <f t="shared" si="67"/>
        <v>0</v>
      </c>
      <c r="Q769" s="103">
        <f>IF(M769="nio",0,IF(M769&gt;0,VLOOKUP(H769,'2-Productie normen'!A:L,VLOOKUP(M769,'2-Productie normen'!N:O,2,FALSE),FALSE)))</f>
        <v>0</v>
      </c>
      <c r="R769" s="103">
        <f t="shared" si="68"/>
        <v>0</v>
      </c>
      <c r="S769" s="104">
        <f>VLOOKUP(H769,'2-Productie normen'!A:L,10,FALSE)</f>
        <v>0</v>
      </c>
      <c r="T769" s="470"/>
      <c r="V769" s="81">
        <f t="shared" si="69"/>
        <v>24600</v>
      </c>
    </row>
    <row r="770" spans="1:22" ht="13.95" customHeight="1">
      <c r="A770" s="86">
        <f t="shared" si="63"/>
        <v>770</v>
      </c>
      <c r="B770" s="461" t="s">
        <v>736</v>
      </c>
      <c r="C770" s="99" t="s">
        <v>737</v>
      </c>
      <c r="D770" s="440">
        <v>2</v>
      </c>
      <c r="E770" s="441" t="s">
        <v>422</v>
      </c>
      <c r="F770" s="449" t="s">
        <v>313</v>
      </c>
      <c r="G770" s="443" t="s">
        <v>410</v>
      </c>
      <c r="H770" s="361" t="s">
        <v>730</v>
      </c>
      <c r="I770" s="107" t="s">
        <v>748</v>
      </c>
      <c r="J770" s="444">
        <v>7.5</v>
      </c>
      <c r="K770" s="353">
        <v>1</v>
      </c>
      <c r="L770" s="353">
        <v>1</v>
      </c>
      <c r="M770" s="101" t="s">
        <v>106</v>
      </c>
      <c r="N770" s="101"/>
      <c r="O770" s="102">
        <f t="shared" si="66"/>
        <v>0</v>
      </c>
      <c r="P770" s="102">
        <f t="shared" si="67"/>
        <v>0</v>
      </c>
      <c r="Q770" s="103">
        <f>IF(M770="nio",0,IF(M770&gt;0,VLOOKUP(H770,'2-Productie normen'!A:L,VLOOKUP(M770,'2-Productie normen'!N:O,2,FALSE),FALSE)))</f>
        <v>0</v>
      </c>
      <c r="R770" s="103">
        <f t="shared" si="68"/>
        <v>0</v>
      </c>
      <c r="S770" s="104">
        <f>VLOOKUP(H770,'2-Productie normen'!A:L,10,FALSE)</f>
        <v>0</v>
      </c>
      <c r="T770" s="470"/>
      <c r="V770" s="81">
        <f t="shared" si="69"/>
        <v>0</v>
      </c>
    </row>
    <row r="771" spans="1:22" ht="13.95" customHeight="1">
      <c r="A771" s="86">
        <f t="shared" si="63"/>
        <v>771</v>
      </c>
      <c r="B771" s="461" t="s">
        <v>736</v>
      </c>
      <c r="C771" s="99" t="s">
        <v>737</v>
      </c>
      <c r="D771" s="440">
        <v>2</v>
      </c>
      <c r="E771" s="441" t="s">
        <v>422</v>
      </c>
      <c r="F771" s="449" t="s">
        <v>314</v>
      </c>
      <c r="G771" s="450" t="s">
        <v>745</v>
      </c>
      <c r="H771" s="75" t="s">
        <v>416</v>
      </c>
      <c r="I771" s="107" t="s">
        <v>748</v>
      </c>
      <c r="J771" s="444">
        <v>152</v>
      </c>
      <c r="K771" s="353">
        <v>1</v>
      </c>
      <c r="L771" s="353">
        <v>1</v>
      </c>
      <c r="M771" s="101">
        <v>80</v>
      </c>
      <c r="N771" s="101"/>
      <c r="O771" s="102" t="e">
        <f t="shared" si="66"/>
        <v>#DIV/0!</v>
      </c>
      <c r="P771" s="102">
        <f t="shared" si="67"/>
        <v>0</v>
      </c>
      <c r="Q771" s="103">
        <f>IF(M771="nio",0,IF(M771&gt;0,VLOOKUP(H771,'2-Productie normen'!A:L,VLOOKUP(M771,'2-Productie normen'!N:O,2,FALSE),FALSE)))</f>
        <v>0</v>
      </c>
      <c r="R771" s="103">
        <f t="shared" si="68"/>
        <v>0</v>
      </c>
      <c r="S771" s="104">
        <f>VLOOKUP(H771,'2-Productie normen'!A:L,10,FALSE)</f>
        <v>0</v>
      </c>
      <c r="T771" s="470"/>
      <c r="V771" s="81">
        <f t="shared" si="69"/>
        <v>12160</v>
      </c>
    </row>
    <row r="772" spans="1:22" ht="13.95" customHeight="1">
      <c r="A772" s="86">
        <f t="shared" si="63"/>
        <v>772</v>
      </c>
      <c r="B772" s="461" t="s">
        <v>736</v>
      </c>
      <c r="C772" s="99" t="s">
        <v>737</v>
      </c>
      <c r="D772" s="440">
        <v>2</v>
      </c>
      <c r="E772" s="441" t="s">
        <v>422</v>
      </c>
      <c r="F772" s="449" t="s">
        <v>438</v>
      </c>
      <c r="G772" s="450" t="s">
        <v>448</v>
      </c>
      <c r="H772" s="443" t="s">
        <v>407</v>
      </c>
      <c r="I772" s="107" t="s">
        <v>97</v>
      </c>
      <c r="J772" s="444">
        <v>13.5</v>
      </c>
      <c r="K772" s="353">
        <v>1</v>
      </c>
      <c r="L772" s="353">
        <v>1</v>
      </c>
      <c r="M772" s="101">
        <v>200</v>
      </c>
      <c r="N772" s="101"/>
      <c r="O772" s="102" t="e">
        <f t="shared" si="66"/>
        <v>#DIV/0!</v>
      </c>
      <c r="P772" s="102">
        <f t="shared" si="67"/>
        <v>0</v>
      </c>
      <c r="Q772" s="103">
        <f>IF(M772="nio",0,IF(M772&gt;0,VLOOKUP(H772,'2-Productie normen'!A:L,VLOOKUP(M772,'2-Productie normen'!N:O,2,FALSE),FALSE)))</f>
        <v>0</v>
      </c>
      <c r="R772" s="103">
        <f t="shared" si="68"/>
        <v>0</v>
      </c>
      <c r="S772" s="104">
        <f>VLOOKUP(H772,'2-Productie normen'!A:L,10,FALSE)</f>
        <v>0</v>
      </c>
      <c r="T772" s="470"/>
      <c r="V772" s="81">
        <f t="shared" si="69"/>
        <v>2700</v>
      </c>
    </row>
    <row r="773" spans="1:22" ht="13.95" customHeight="1">
      <c r="A773" s="86">
        <f t="shared" si="63"/>
        <v>773</v>
      </c>
      <c r="B773" s="461" t="s">
        <v>736</v>
      </c>
      <c r="C773" s="99" t="s">
        <v>737</v>
      </c>
      <c r="D773" s="440">
        <v>2</v>
      </c>
      <c r="E773" s="441" t="s">
        <v>422</v>
      </c>
      <c r="F773" s="449" t="s">
        <v>315</v>
      </c>
      <c r="G773" s="450" t="s">
        <v>448</v>
      </c>
      <c r="H773" s="443" t="s">
        <v>407</v>
      </c>
      <c r="I773" s="107" t="s">
        <v>97</v>
      </c>
      <c r="J773" s="444">
        <v>3.5</v>
      </c>
      <c r="K773" s="353">
        <v>1</v>
      </c>
      <c r="L773" s="353">
        <v>1</v>
      </c>
      <c r="M773" s="101">
        <v>200</v>
      </c>
      <c r="N773" s="101"/>
      <c r="O773" s="102" t="e">
        <f t="shared" si="66"/>
        <v>#DIV/0!</v>
      </c>
      <c r="P773" s="102">
        <f t="shared" si="67"/>
        <v>0</v>
      </c>
      <c r="Q773" s="103">
        <f>IF(M773="nio",0,IF(M773&gt;0,VLOOKUP(H773,'2-Productie normen'!A:L,VLOOKUP(M773,'2-Productie normen'!N:O,2,FALSE),FALSE)))</f>
        <v>0</v>
      </c>
      <c r="R773" s="103">
        <f t="shared" si="68"/>
        <v>0</v>
      </c>
      <c r="S773" s="104">
        <f>VLOOKUP(H773,'2-Productie normen'!A:L,10,FALSE)</f>
        <v>0</v>
      </c>
      <c r="T773" s="470"/>
      <c r="V773" s="81">
        <f t="shared" si="69"/>
        <v>700</v>
      </c>
    </row>
    <row r="774" spans="1:22" ht="13.95" customHeight="1">
      <c r="A774" s="86">
        <f t="shared" si="63"/>
        <v>774</v>
      </c>
      <c r="B774" s="461" t="s">
        <v>736</v>
      </c>
      <c r="C774" s="99" t="s">
        <v>737</v>
      </c>
      <c r="D774" s="440">
        <v>2</v>
      </c>
      <c r="E774" s="441" t="s">
        <v>421</v>
      </c>
      <c r="F774" s="449" t="s">
        <v>361</v>
      </c>
      <c r="G774" s="450" t="s">
        <v>448</v>
      </c>
      <c r="H774" s="443" t="s">
        <v>407</v>
      </c>
      <c r="I774" s="107" t="s">
        <v>97</v>
      </c>
      <c r="J774" s="444">
        <v>33.200000000000003</v>
      </c>
      <c r="K774" s="353">
        <v>1</v>
      </c>
      <c r="L774" s="353">
        <v>1</v>
      </c>
      <c r="M774" s="101">
        <v>200</v>
      </c>
      <c r="N774" s="101"/>
      <c r="O774" s="102" t="e">
        <f t="shared" si="66"/>
        <v>#DIV/0!</v>
      </c>
      <c r="P774" s="102">
        <f t="shared" si="67"/>
        <v>0</v>
      </c>
      <c r="Q774" s="103">
        <f>IF(M774="nio",0,IF(M774&gt;0,VLOOKUP(H774,'2-Productie normen'!A:L,VLOOKUP(M774,'2-Productie normen'!N:O,2,FALSE),FALSE)))</f>
        <v>0</v>
      </c>
      <c r="R774" s="103">
        <f t="shared" si="68"/>
        <v>0</v>
      </c>
      <c r="S774" s="104">
        <f>VLOOKUP(H774,'2-Productie normen'!A:L,10,FALSE)</f>
        <v>0</v>
      </c>
      <c r="T774" s="470"/>
      <c r="V774" s="81">
        <f t="shared" si="69"/>
        <v>6640.0000000000009</v>
      </c>
    </row>
    <row r="775" spans="1:22" ht="13.95" customHeight="1">
      <c r="A775" s="86">
        <f t="shared" si="63"/>
        <v>775</v>
      </c>
      <c r="B775" s="461" t="s">
        <v>736</v>
      </c>
      <c r="C775" s="99" t="s">
        <v>737</v>
      </c>
      <c r="D775" s="440">
        <v>2</v>
      </c>
      <c r="E775" s="441" t="s">
        <v>421</v>
      </c>
      <c r="F775" s="449" t="s">
        <v>362</v>
      </c>
      <c r="G775" s="450" t="s">
        <v>848</v>
      </c>
      <c r="H775" s="361" t="s">
        <v>16</v>
      </c>
      <c r="I775" s="107" t="s">
        <v>97</v>
      </c>
      <c r="J775" s="444">
        <v>7.1</v>
      </c>
      <c r="K775" s="353">
        <v>1</v>
      </c>
      <c r="L775" s="353">
        <v>1</v>
      </c>
      <c r="M775" s="101">
        <v>200</v>
      </c>
      <c r="N775" s="101"/>
      <c r="O775" s="102" t="e">
        <f t="shared" si="66"/>
        <v>#DIV/0!</v>
      </c>
      <c r="P775" s="102">
        <f t="shared" si="67"/>
        <v>0</v>
      </c>
      <c r="Q775" s="103">
        <f>IF(M775="nio",0,IF(M775&gt;0,VLOOKUP(H775,'2-Productie normen'!A:L,VLOOKUP(M775,'2-Productie normen'!N:O,2,FALSE),FALSE)))</f>
        <v>0</v>
      </c>
      <c r="R775" s="103">
        <f t="shared" si="68"/>
        <v>0</v>
      </c>
      <c r="S775" s="104">
        <f>VLOOKUP(H775,'2-Productie normen'!A:L,10,FALSE)</f>
        <v>0</v>
      </c>
      <c r="T775" s="470"/>
      <c r="V775" s="81">
        <f t="shared" si="69"/>
        <v>1420</v>
      </c>
    </row>
    <row r="776" spans="1:22" ht="13.95" customHeight="1">
      <c r="A776" s="86">
        <f t="shared" si="63"/>
        <v>776</v>
      </c>
      <c r="B776" s="461" t="s">
        <v>736</v>
      </c>
      <c r="C776" s="99" t="s">
        <v>737</v>
      </c>
      <c r="D776" s="440">
        <v>2</v>
      </c>
      <c r="E776" s="441" t="s">
        <v>421</v>
      </c>
      <c r="F776" s="449" t="s">
        <v>363</v>
      </c>
      <c r="G776" s="450" t="s">
        <v>848</v>
      </c>
      <c r="H776" s="361" t="s">
        <v>16</v>
      </c>
      <c r="I776" s="107" t="s">
        <v>97</v>
      </c>
      <c r="J776" s="444">
        <v>8.6999999999999993</v>
      </c>
      <c r="K776" s="353">
        <v>1</v>
      </c>
      <c r="L776" s="353">
        <v>1</v>
      </c>
      <c r="M776" s="101">
        <v>200</v>
      </c>
      <c r="N776" s="101"/>
      <c r="O776" s="102" t="e">
        <f t="shared" si="66"/>
        <v>#DIV/0!</v>
      </c>
      <c r="P776" s="102">
        <f t="shared" si="67"/>
        <v>0</v>
      </c>
      <c r="Q776" s="103">
        <f>IF(M776="nio",0,IF(M776&gt;0,VLOOKUP(H776,'2-Productie normen'!A:L,VLOOKUP(M776,'2-Productie normen'!N:O,2,FALSE),FALSE)))</f>
        <v>0</v>
      </c>
      <c r="R776" s="103">
        <f t="shared" si="68"/>
        <v>0</v>
      </c>
      <c r="S776" s="104">
        <f>VLOOKUP(H776,'2-Productie normen'!A:L,10,FALSE)</f>
        <v>0</v>
      </c>
      <c r="T776" s="470"/>
      <c r="V776" s="81">
        <f t="shared" si="69"/>
        <v>1739.9999999999998</v>
      </c>
    </row>
    <row r="777" spans="1:22" ht="13.95" customHeight="1">
      <c r="A777" s="86">
        <f t="shared" si="63"/>
        <v>777</v>
      </c>
      <c r="B777" s="461" t="s">
        <v>736</v>
      </c>
      <c r="C777" s="99" t="s">
        <v>737</v>
      </c>
      <c r="D777" s="440">
        <v>2</v>
      </c>
      <c r="E777" s="441" t="s">
        <v>421</v>
      </c>
      <c r="F777" s="449" t="s">
        <v>364</v>
      </c>
      <c r="G777" s="443" t="s">
        <v>699</v>
      </c>
      <c r="H777" s="361" t="s">
        <v>735</v>
      </c>
      <c r="I777" s="107" t="s">
        <v>748</v>
      </c>
      <c r="J777" s="444">
        <v>31.5</v>
      </c>
      <c r="K777" s="353">
        <v>1</v>
      </c>
      <c r="L777" s="353">
        <v>1</v>
      </c>
      <c r="M777" s="101">
        <v>200</v>
      </c>
      <c r="N777" s="101"/>
      <c r="O777" s="102" t="e">
        <f t="shared" si="66"/>
        <v>#DIV/0!</v>
      </c>
      <c r="P777" s="102">
        <f t="shared" si="67"/>
        <v>0</v>
      </c>
      <c r="Q777" s="103">
        <f>IF(M777="nio",0,IF(M777&gt;0,VLOOKUP(H777,'2-Productie normen'!A:L,VLOOKUP(M777,'2-Productie normen'!N:O,2,FALSE),FALSE)))</f>
        <v>0</v>
      </c>
      <c r="R777" s="103">
        <f t="shared" si="68"/>
        <v>0</v>
      </c>
      <c r="S777" s="104">
        <f>VLOOKUP(H777,'2-Productie normen'!A:L,10,FALSE)</f>
        <v>0</v>
      </c>
      <c r="T777" s="470"/>
      <c r="V777" s="81">
        <f t="shared" si="69"/>
        <v>6300</v>
      </c>
    </row>
    <row r="778" spans="1:22" ht="13.95" customHeight="1">
      <c r="A778" s="86">
        <f t="shared" ref="A778:A841" si="70">A777+1</f>
        <v>778</v>
      </c>
      <c r="B778" s="461" t="s">
        <v>736</v>
      </c>
      <c r="C778" s="99" t="s">
        <v>737</v>
      </c>
      <c r="D778" s="440">
        <v>2</v>
      </c>
      <c r="E778" s="441" t="s">
        <v>421</v>
      </c>
      <c r="F778" s="449" t="s">
        <v>365</v>
      </c>
      <c r="G778" s="450" t="s">
        <v>745</v>
      </c>
      <c r="H778" s="75" t="s">
        <v>416</v>
      </c>
      <c r="I778" s="107" t="s">
        <v>748</v>
      </c>
      <c r="J778" s="444">
        <v>26.8</v>
      </c>
      <c r="K778" s="353">
        <v>1</v>
      </c>
      <c r="L778" s="353">
        <v>1</v>
      </c>
      <c r="M778" s="101">
        <v>80</v>
      </c>
      <c r="N778" s="101"/>
      <c r="O778" s="102" t="e">
        <f t="shared" si="66"/>
        <v>#DIV/0!</v>
      </c>
      <c r="P778" s="102">
        <f t="shared" si="67"/>
        <v>0</v>
      </c>
      <c r="Q778" s="103">
        <f>IF(M778="nio",0,IF(M778&gt;0,VLOOKUP(H778,'2-Productie normen'!A:L,VLOOKUP(M778,'2-Productie normen'!N:O,2,FALSE),FALSE)))</f>
        <v>0</v>
      </c>
      <c r="R778" s="103">
        <f t="shared" si="68"/>
        <v>0</v>
      </c>
      <c r="S778" s="104">
        <f>VLOOKUP(H778,'2-Productie normen'!A:L,10,FALSE)</f>
        <v>0</v>
      </c>
      <c r="T778" s="470"/>
      <c r="V778" s="81">
        <f t="shared" si="69"/>
        <v>2144</v>
      </c>
    </row>
    <row r="779" spans="1:22" ht="13.95" customHeight="1">
      <c r="A779" s="86">
        <f t="shared" si="70"/>
        <v>779</v>
      </c>
      <c r="B779" s="461" t="s">
        <v>736</v>
      </c>
      <c r="C779" s="99" t="s">
        <v>737</v>
      </c>
      <c r="D779" s="440">
        <v>2</v>
      </c>
      <c r="E779" s="441" t="s">
        <v>421</v>
      </c>
      <c r="F779" s="449" t="s">
        <v>366</v>
      </c>
      <c r="G779" s="450" t="s">
        <v>450</v>
      </c>
      <c r="H779" s="107" t="s">
        <v>719</v>
      </c>
      <c r="I779" s="107" t="s">
        <v>748</v>
      </c>
      <c r="J779" s="444">
        <v>38.4</v>
      </c>
      <c r="K779" s="353">
        <v>1</v>
      </c>
      <c r="L779" s="353">
        <v>1</v>
      </c>
      <c r="M779" s="101">
        <v>80</v>
      </c>
      <c r="N779" s="101"/>
      <c r="O779" s="102" t="e">
        <f t="shared" si="66"/>
        <v>#DIV/0!</v>
      </c>
      <c r="P779" s="102">
        <f t="shared" si="67"/>
        <v>0</v>
      </c>
      <c r="Q779" s="103">
        <f>IF(M779="nio",0,IF(M779&gt;0,VLOOKUP(H779,'2-Productie normen'!A:L,VLOOKUP(M779,'2-Productie normen'!N:O,2,FALSE),FALSE)))</f>
        <v>0</v>
      </c>
      <c r="R779" s="103">
        <f t="shared" si="68"/>
        <v>0</v>
      </c>
      <c r="S779" s="104">
        <f>VLOOKUP(H779,'2-Productie normen'!A:L,10,FALSE)</f>
        <v>0</v>
      </c>
      <c r="T779" s="470"/>
      <c r="V779" s="81">
        <f t="shared" si="69"/>
        <v>3072</v>
      </c>
    </row>
    <row r="780" spans="1:22" ht="13.95" customHeight="1">
      <c r="A780" s="86">
        <f t="shared" si="70"/>
        <v>780</v>
      </c>
      <c r="B780" s="461" t="s">
        <v>736</v>
      </c>
      <c r="C780" s="99" t="s">
        <v>737</v>
      </c>
      <c r="D780" s="440">
        <v>2</v>
      </c>
      <c r="E780" s="441" t="s">
        <v>421</v>
      </c>
      <c r="F780" s="449" t="s">
        <v>367</v>
      </c>
      <c r="G780" s="450" t="s">
        <v>450</v>
      </c>
      <c r="H780" s="107" t="s">
        <v>719</v>
      </c>
      <c r="I780" s="107" t="s">
        <v>748</v>
      </c>
      <c r="J780" s="444">
        <v>119</v>
      </c>
      <c r="K780" s="353">
        <v>1</v>
      </c>
      <c r="L780" s="353">
        <v>1</v>
      </c>
      <c r="M780" s="101">
        <v>80</v>
      </c>
      <c r="N780" s="101"/>
      <c r="O780" s="102" t="e">
        <f t="shared" ref="O780:O809" si="71">IF(M780="nio",0,IF(M780&gt;0,M780*J780/Q780,0))*K780</f>
        <v>#DIV/0!</v>
      </c>
      <c r="P780" s="102">
        <f t="shared" si="67"/>
        <v>0</v>
      </c>
      <c r="Q780" s="103">
        <f>IF(M780="nio",0,IF(M780&gt;0,VLOOKUP(H780,'2-Productie normen'!A:L,VLOOKUP(M780,'2-Productie normen'!N:O,2,FALSE),FALSE)))</f>
        <v>0</v>
      </c>
      <c r="R780" s="103">
        <f t="shared" si="68"/>
        <v>0</v>
      </c>
      <c r="S780" s="104">
        <f>VLOOKUP(H780,'2-Productie normen'!A:L,10,FALSE)</f>
        <v>0</v>
      </c>
      <c r="T780" s="470"/>
      <c r="V780" s="81">
        <f t="shared" si="69"/>
        <v>9520</v>
      </c>
    </row>
    <row r="781" spans="1:22" ht="13.95" customHeight="1">
      <c r="A781" s="86">
        <f t="shared" si="70"/>
        <v>781</v>
      </c>
      <c r="B781" s="461" t="s">
        <v>736</v>
      </c>
      <c r="C781" s="99" t="s">
        <v>737</v>
      </c>
      <c r="D781" s="440">
        <v>2</v>
      </c>
      <c r="E781" s="441" t="s">
        <v>421</v>
      </c>
      <c r="F781" s="449" t="s">
        <v>368</v>
      </c>
      <c r="G781" s="450" t="s">
        <v>450</v>
      </c>
      <c r="H781" s="107" t="s">
        <v>719</v>
      </c>
      <c r="I781" s="107" t="s">
        <v>748</v>
      </c>
      <c r="J781" s="444">
        <v>76.599999999999994</v>
      </c>
      <c r="K781" s="353">
        <v>1</v>
      </c>
      <c r="L781" s="353">
        <v>1</v>
      </c>
      <c r="M781" s="101">
        <v>80</v>
      </c>
      <c r="N781" s="101"/>
      <c r="O781" s="102" t="e">
        <f t="shared" si="71"/>
        <v>#DIV/0!</v>
      </c>
      <c r="P781" s="102">
        <f t="shared" si="67"/>
        <v>0</v>
      </c>
      <c r="Q781" s="103">
        <f>IF(M781="nio",0,IF(M781&gt;0,VLOOKUP(H781,'2-Productie normen'!A:L,VLOOKUP(M781,'2-Productie normen'!N:O,2,FALSE),FALSE)))</f>
        <v>0</v>
      </c>
      <c r="R781" s="103">
        <f t="shared" si="68"/>
        <v>0</v>
      </c>
      <c r="S781" s="104">
        <f>VLOOKUP(H781,'2-Productie normen'!A:L,10,FALSE)</f>
        <v>0</v>
      </c>
      <c r="T781" s="470"/>
      <c r="V781" s="81">
        <f t="shared" si="69"/>
        <v>6128</v>
      </c>
    </row>
    <row r="782" spans="1:22" ht="13.95" customHeight="1">
      <c r="A782" s="86">
        <f t="shared" si="70"/>
        <v>782</v>
      </c>
      <c r="B782" s="461" t="s">
        <v>736</v>
      </c>
      <c r="C782" s="99" t="s">
        <v>737</v>
      </c>
      <c r="D782" s="440">
        <v>2</v>
      </c>
      <c r="E782" s="441" t="s">
        <v>421</v>
      </c>
      <c r="F782" s="449" t="s">
        <v>369</v>
      </c>
      <c r="G782" s="450" t="s">
        <v>448</v>
      </c>
      <c r="H782" s="443" t="s">
        <v>407</v>
      </c>
      <c r="I782" s="107" t="s">
        <v>97</v>
      </c>
      <c r="J782" s="444">
        <v>12.3</v>
      </c>
      <c r="K782" s="353">
        <v>1</v>
      </c>
      <c r="L782" s="353">
        <v>1</v>
      </c>
      <c r="M782" s="101">
        <v>200</v>
      </c>
      <c r="N782" s="101"/>
      <c r="O782" s="102" t="e">
        <f t="shared" si="71"/>
        <v>#DIV/0!</v>
      </c>
      <c r="P782" s="102">
        <f t="shared" si="67"/>
        <v>0</v>
      </c>
      <c r="Q782" s="103">
        <f>IF(M782="nio",0,IF(M782&gt;0,VLOOKUP(H782,'2-Productie normen'!A:L,VLOOKUP(M782,'2-Productie normen'!N:O,2,FALSE),FALSE)))</f>
        <v>0</v>
      </c>
      <c r="R782" s="103">
        <f t="shared" si="68"/>
        <v>0</v>
      </c>
      <c r="S782" s="104">
        <f>VLOOKUP(H782,'2-Productie normen'!A:L,10,FALSE)</f>
        <v>0</v>
      </c>
      <c r="T782" s="470"/>
      <c r="V782" s="81">
        <f t="shared" si="69"/>
        <v>2460</v>
      </c>
    </row>
    <row r="783" spans="1:22" ht="13.95" customHeight="1">
      <c r="A783" s="86">
        <f t="shared" si="70"/>
        <v>783</v>
      </c>
      <c r="B783" s="461" t="s">
        <v>736</v>
      </c>
      <c r="C783" s="99" t="s">
        <v>737</v>
      </c>
      <c r="D783" s="440">
        <v>2</v>
      </c>
      <c r="E783" s="441" t="s">
        <v>421</v>
      </c>
      <c r="F783" s="449" t="s">
        <v>370</v>
      </c>
      <c r="G783" s="450" t="s">
        <v>450</v>
      </c>
      <c r="H783" s="107" t="s">
        <v>719</v>
      </c>
      <c r="I783" s="107" t="s">
        <v>748</v>
      </c>
      <c r="J783" s="444">
        <v>76.400000000000006</v>
      </c>
      <c r="K783" s="353">
        <v>1</v>
      </c>
      <c r="L783" s="353">
        <v>1</v>
      </c>
      <c r="M783" s="101">
        <v>80</v>
      </c>
      <c r="N783" s="101"/>
      <c r="O783" s="102" t="e">
        <f t="shared" si="71"/>
        <v>#DIV/0!</v>
      </c>
      <c r="P783" s="102">
        <f t="shared" si="67"/>
        <v>0</v>
      </c>
      <c r="Q783" s="103">
        <f>IF(M783="nio",0,IF(M783&gt;0,VLOOKUP(H783,'2-Productie normen'!A:L,VLOOKUP(M783,'2-Productie normen'!N:O,2,FALSE),FALSE)))</f>
        <v>0</v>
      </c>
      <c r="R783" s="103">
        <f t="shared" si="68"/>
        <v>0</v>
      </c>
      <c r="S783" s="104">
        <f>VLOOKUP(H783,'2-Productie normen'!A:L,10,FALSE)</f>
        <v>0</v>
      </c>
      <c r="T783" s="470"/>
      <c r="V783" s="81">
        <f t="shared" si="69"/>
        <v>6112</v>
      </c>
    </row>
    <row r="784" spans="1:22" ht="13.95" customHeight="1">
      <c r="A784" s="86">
        <f t="shared" si="70"/>
        <v>784</v>
      </c>
      <c r="B784" s="461" t="s">
        <v>736</v>
      </c>
      <c r="C784" s="99" t="s">
        <v>737</v>
      </c>
      <c r="D784" s="440">
        <v>2</v>
      </c>
      <c r="E784" s="441" t="s">
        <v>421</v>
      </c>
      <c r="F784" s="449" t="s">
        <v>371</v>
      </c>
      <c r="G784" s="450" t="s">
        <v>450</v>
      </c>
      <c r="H784" s="107" t="s">
        <v>719</v>
      </c>
      <c r="I784" s="107" t="s">
        <v>748</v>
      </c>
      <c r="J784" s="444">
        <v>76.400000000000006</v>
      </c>
      <c r="K784" s="353">
        <v>1</v>
      </c>
      <c r="L784" s="353">
        <v>1</v>
      </c>
      <c r="M784" s="101">
        <v>80</v>
      </c>
      <c r="N784" s="101"/>
      <c r="O784" s="102" t="e">
        <f t="shared" si="71"/>
        <v>#DIV/0!</v>
      </c>
      <c r="P784" s="102">
        <f t="shared" si="67"/>
        <v>0</v>
      </c>
      <c r="Q784" s="103">
        <f>IF(M784="nio",0,IF(M784&gt;0,VLOOKUP(H784,'2-Productie normen'!A:L,VLOOKUP(M784,'2-Productie normen'!N:O,2,FALSE),FALSE)))</f>
        <v>0</v>
      </c>
      <c r="R784" s="103">
        <f t="shared" si="68"/>
        <v>0</v>
      </c>
      <c r="S784" s="104">
        <f>VLOOKUP(H784,'2-Productie normen'!A:L,10,FALSE)</f>
        <v>0</v>
      </c>
      <c r="T784" s="470"/>
      <c r="V784" s="81">
        <f t="shared" si="69"/>
        <v>6112</v>
      </c>
    </row>
    <row r="785" spans="1:22" ht="13.95" customHeight="1">
      <c r="A785" s="86">
        <f t="shared" si="70"/>
        <v>785</v>
      </c>
      <c r="B785" s="461" t="s">
        <v>736</v>
      </c>
      <c r="C785" s="99" t="s">
        <v>737</v>
      </c>
      <c r="D785" s="440">
        <v>2</v>
      </c>
      <c r="E785" s="441" t="s">
        <v>421</v>
      </c>
      <c r="F785" s="449" t="s">
        <v>372</v>
      </c>
      <c r="G785" s="450" t="s">
        <v>448</v>
      </c>
      <c r="H785" s="443" t="s">
        <v>407</v>
      </c>
      <c r="I785" s="107" t="s">
        <v>97</v>
      </c>
      <c r="J785" s="444">
        <v>123</v>
      </c>
      <c r="K785" s="353">
        <v>1</v>
      </c>
      <c r="L785" s="353">
        <v>1</v>
      </c>
      <c r="M785" s="101">
        <v>200</v>
      </c>
      <c r="N785" s="101"/>
      <c r="O785" s="102" t="e">
        <f t="shared" si="71"/>
        <v>#DIV/0!</v>
      </c>
      <c r="P785" s="102">
        <f t="shared" si="67"/>
        <v>0</v>
      </c>
      <c r="Q785" s="103">
        <f>IF(M785="nio",0,IF(M785&gt;0,VLOOKUP(H785,'2-Productie normen'!A:L,VLOOKUP(M785,'2-Productie normen'!N:O,2,FALSE),FALSE)))</f>
        <v>0</v>
      </c>
      <c r="R785" s="103">
        <f t="shared" si="68"/>
        <v>0</v>
      </c>
      <c r="S785" s="104">
        <f>VLOOKUP(H785,'2-Productie normen'!A:L,10,FALSE)</f>
        <v>0</v>
      </c>
      <c r="T785" s="470"/>
      <c r="V785" s="81">
        <f t="shared" si="69"/>
        <v>24600</v>
      </c>
    </row>
    <row r="786" spans="1:22" ht="13.95" customHeight="1">
      <c r="A786" s="86">
        <f t="shared" si="70"/>
        <v>786</v>
      </c>
      <c r="B786" s="461" t="s">
        <v>736</v>
      </c>
      <c r="C786" s="99" t="s">
        <v>737</v>
      </c>
      <c r="D786" s="440">
        <v>2</v>
      </c>
      <c r="E786" s="441" t="s">
        <v>421</v>
      </c>
      <c r="F786" s="449" t="s">
        <v>373</v>
      </c>
      <c r="G786" s="443" t="s">
        <v>410</v>
      </c>
      <c r="H786" s="361" t="s">
        <v>730</v>
      </c>
      <c r="I786" s="107" t="s">
        <v>748</v>
      </c>
      <c r="J786" s="444">
        <v>1</v>
      </c>
      <c r="K786" s="353">
        <v>1</v>
      </c>
      <c r="L786" s="353">
        <v>1</v>
      </c>
      <c r="M786" s="101" t="s">
        <v>106</v>
      </c>
      <c r="N786" s="101"/>
      <c r="O786" s="102">
        <f t="shared" si="71"/>
        <v>0</v>
      </c>
      <c r="P786" s="102">
        <f t="shared" si="67"/>
        <v>0</v>
      </c>
      <c r="Q786" s="103">
        <f>IF(M786="nio",0,IF(M786&gt;0,VLOOKUP(H786,'2-Productie normen'!A:L,VLOOKUP(M786,'2-Productie normen'!N:O,2,FALSE),FALSE)))</f>
        <v>0</v>
      </c>
      <c r="R786" s="103">
        <f t="shared" si="68"/>
        <v>0</v>
      </c>
      <c r="S786" s="104">
        <f>VLOOKUP(H786,'2-Productie normen'!A:L,10,FALSE)</f>
        <v>0</v>
      </c>
      <c r="T786" s="470"/>
      <c r="V786" s="81">
        <f t="shared" si="69"/>
        <v>0</v>
      </c>
    </row>
    <row r="787" spans="1:22" ht="13.95" customHeight="1">
      <c r="A787" s="86">
        <f t="shared" si="70"/>
        <v>787</v>
      </c>
      <c r="B787" s="461" t="s">
        <v>736</v>
      </c>
      <c r="C787" s="99" t="s">
        <v>737</v>
      </c>
      <c r="D787" s="440">
        <v>2</v>
      </c>
      <c r="E787" s="441" t="s">
        <v>421</v>
      </c>
      <c r="F787" s="449" t="s">
        <v>374</v>
      </c>
      <c r="G787" s="443" t="s">
        <v>410</v>
      </c>
      <c r="H787" s="361" t="s">
        <v>730</v>
      </c>
      <c r="I787" s="107" t="s">
        <v>748</v>
      </c>
      <c r="J787" s="444">
        <v>1</v>
      </c>
      <c r="K787" s="353">
        <v>1</v>
      </c>
      <c r="L787" s="353">
        <v>1</v>
      </c>
      <c r="M787" s="101" t="s">
        <v>106</v>
      </c>
      <c r="N787" s="101"/>
      <c r="O787" s="102">
        <f t="shared" si="71"/>
        <v>0</v>
      </c>
      <c r="P787" s="102">
        <f t="shared" si="67"/>
        <v>0</v>
      </c>
      <c r="Q787" s="103">
        <f>IF(M787="nio",0,IF(M787&gt;0,VLOOKUP(H787,'2-Productie normen'!A:L,VLOOKUP(M787,'2-Productie normen'!N:O,2,FALSE),FALSE)))</f>
        <v>0</v>
      </c>
      <c r="R787" s="103">
        <f t="shared" si="68"/>
        <v>0</v>
      </c>
      <c r="S787" s="104">
        <f>VLOOKUP(H787,'2-Productie normen'!A:L,10,FALSE)</f>
        <v>0</v>
      </c>
      <c r="T787" s="470"/>
      <c r="V787" s="81">
        <f t="shared" si="69"/>
        <v>0</v>
      </c>
    </row>
    <row r="788" spans="1:22" ht="13.95" customHeight="1">
      <c r="A788" s="86">
        <f t="shared" si="70"/>
        <v>788</v>
      </c>
      <c r="B788" s="461" t="s">
        <v>736</v>
      </c>
      <c r="C788" s="99" t="s">
        <v>737</v>
      </c>
      <c r="D788" s="440">
        <v>2</v>
      </c>
      <c r="E788" s="441" t="s">
        <v>421</v>
      </c>
      <c r="F788" s="449" t="s">
        <v>458</v>
      </c>
      <c r="G788" s="443" t="s">
        <v>410</v>
      </c>
      <c r="H788" s="361" t="s">
        <v>730</v>
      </c>
      <c r="I788" s="107" t="s">
        <v>748</v>
      </c>
      <c r="J788" s="444">
        <v>1</v>
      </c>
      <c r="K788" s="353">
        <v>1</v>
      </c>
      <c r="L788" s="353">
        <v>1</v>
      </c>
      <c r="M788" s="101" t="s">
        <v>106</v>
      </c>
      <c r="N788" s="101"/>
      <c r="O788" s="102">
        <f t="shared" si="71"/>
        <v>0</v>
      </c>
      <c r="P788" s="102">
        <f t="shared" si="67"/>
        <v>0</v>
      </c>
      <c r="Q788" s="103">
        <f>IF(M788="nio",0,IF(M788&gt;0,VLOOKUP(H788,'2-Productie normen'!A:L,VLOOKUP(M788,'2-Productie normen'!N:O,2,FALSE),FALSE)))</f>
        <v>0</v>
      </c>
      <c r="R788" s="103">
        <f t="shared" si="68"/>
        <v>0</v>
      </c>
      <c r="S788" s="104">
        <f>VLOOKUP(H788,'2-Productie normen'!A:L,10,FALSE)</f>
        <v>0</v>
      </c>
      <c r="T788" s="470"/>
      <c r="V788" s="81">
        <f t="shared" si="69"/>
        <v>0</v>
      </c>
    </row>
    <row r="789" spans="1:22" ht="13.95" customHeight="1">
      <c r="A789" s="86">
        <f t="shared" si="70"/>
        <v>789</v>
      </c>
      <c r="B789" s="461" t="s">
        <v>736</v>
      </c>
      <c r="C789" s="99" t="s">
        <v>737</v>
      </c>
      <c r="D789" s="440">
        <v>2</v>
      </c>
      <c r="E789" s="441" t="s">
        <v>421</v>
      </c>
      <c r="F789" s="449" t="s">
        <v>377</v>
      </c>
      <c r="G789" s="443" t="s">
        <v>410</v>
      </c>
      <c r="H789" s="361" t="s">
        <v>730</v>
      </c>
      <c r="I789" s="107" t="s">
        <v>748</v>
      </c>
      <c r="J789" s="444">
        <v>1</v>
      </c>
      <c r="K789" s="353">
        <v>1</v>
      </c>
      <c r="L789" s="353">
        <v>1</v>
      </c>
      <c r="M789" s="101" t="s">
        <v>106</v>
      </c>
      <c r="N789" s="101"/>
      <c r="O789" s="102">
        <f t="shared" si="71"/>
        <v>0</v>
      </c>
      <c r="P789" s="102">
        <f t="shared" si="67"/>
        <v>0</v>
      </c>
      <c r="Q789" s="103">
        <f>IF(M789="nio",0,IF(M789&gt;0,VLOOKUP(H789,'2-Productie normen'!A:L,VLOOKUP(M789,'2-Productie normen'!N:O,2,FALSE),FALSE)))</f>
        <v>0</v>
      </c>
      <c r="R789" s="103">
        <f t="shared" si="68"/>
        <v>0</v>
      </c>
      <c r="S789" s="104">
        <f>VLOOKUP(H789,'2-Productie normen'!A:L,10,FALSE)</f>
        <v>0</v>
      </c>
      <c r="T789" s="470"/>
      <c r="V789" s="81">
        <f t="shared" si="69"/>
        <v>0</v>
      </c>
    </row>
    <row r="790" spans="1:22" ht="13.95" customHeight="1">
      <c r="A790" s="86">
        <f t="shared" si="70"/>
        <v>790</v>
      </c>
      <c r="B790" s="461" t="s">
        <v>736</v>
      </c>
      <c r="C790" s="99" t="s">
        <v>737</v>
      </c>
      <c r="D790" s="440">
        <v>2</v>
      </c>
      <c r="E790" s="441" t="s">
        <v>421</v>
      </c>
      <c r="F790" s="449" t="s">
        <v>459</v>
      </c>
      <c r="G790" s="443" t="s">
        <v>410</v>
      </c>
      <c r="H790" s="361" t="s">
        <v>730</v>
      </c>
      <c r="I790" s="107" t="s">
        <v>748</v>
      </c>
      <c r="J790" s="444">
        <v>1</v>
      </c>
      <c r="K790" s="353">
        <v>1</v>
      </c>
      <c r="L790" s="353">
        <v>1</v>
      </c>
      <c r="M790" s="101" t="s">
        <v>106</v>
      </c>
      <c r="N790" s="101"/>
      <c r="O790" s="102">
        <f t="shared" si="71"/>
        <v>0</v>
      </c>
      <c r="P790" s="102">
        <f t="shared" si="67"/>
        <v>0</v>
      </c>
      <c r="Q790" s="103">
        <f>IF(M790="nio",0,IF(M790&gt;0,VLOOKUP(H790,'2-Productie normen'!A:L,VLOOKUP(M790,'2-Productie normen'!N:O,2,FALSE),FALSE)))</f>
        <v>0</v>
      </c>
      <c r="R790" s="103">
        <f t="shared" si="68"/>
        <v>0</v>
      </c>
      <c r="S790" s="104">
        <f>VLOOKUP(H790,'2-Productie normen'!A:L,10,FALSE)</f>
        <v>0</v>
      </c>
      <c r="T790" s="470"/>
      <c r="V790" s="81">
        <f t="shared" si="69"/>
        <v>0</v>
      </c>
    </row>
    <row r="791" spans="1:22" ht="13.95" customHeight="1">
      <c r="A791" s="86">
        <f t="shared" si="70"/>
        <v>791</v>
      </c>
      <c r="B791" s="461" t="s">
        <v>736</v>
      </c>
      <c r="C791" s="99" t="s">
        <v>737</v>
      </c>
      <c r="D791" s="440">
        <v>2</v>
      </c>
      <c r="E791" s="441" t="s">
        <v>421</v>
      </c>
      <c r="F791" s="449" t="s">
        <v>380</v>
      </c>
      <c r="G791" s="443" t="s">
        <v>410</v>
      </c>
      <c r="H791" s="361" t="s">
        <v>730</v>
      </c>
      <c r="I791" s="107" t="s">
        <v>748</v>
      </c>
      <c r="J791" s="444">
        <v>7.4</v>
      </c>
      <c r="K791" s="353">
        <v>1</v>
      </c>
      <c r="L791" s="353">
        <v>1</v>
      </c>
      <c r="M791" s="101" t="s">
        <v>106</v>
      </c>
      <c r="N791" s="101"/>
      <c r="O791" s="102">
        <f t="shared" si="71"/>
        <v>0</v>
      </c>
      <c r="P791" s="102">
        <f t="shared" si="67"/>
        <v>0</v>
      </c>
      <c r="Q791" s="103">
        <f>IF(M791="nio",0,IF(M791&gt;0,VLOOKUP(H791,'2-Productie normen'!A:L,VLOOKUP(M791,'2-Productie normen'!N:O,2,FALSE),FALSE)))</f>
        <v>0</v>
      </c>
      <c r="R791" s="103">
        <f t="shared" si="68"/>
        <v>0</v>
      </c>
      <c r="S791" s="104">
        <f>VLOOKUP(H791,'2-Productie normen'!A:L,10,FALSE)</f>
        <v>0</v>
      </c>
      <c r="T791" s="470"/>
      <c r="V791" s="81">
        <f t="shared" si="69"/>
        <v>0</v>
      </c>
    </row>
    <row r="792" spans="1:22" ht="13.95" customHeight="1">
      <c r="A792" s="86">
        <f t="shared" si="70"/>
        <v>792</v>
      </c>
      <c r="B792" s="461" t="s">
        <v>736</v>
      </c>
      <c r="C792" s="99" t="s">
        <v>737</v>
      </c>
      <c r="D792" s="440">
        <v>2</v>
      </c>
      <c r="E792" s="441" t="s">
        <v>421</v>
      </c>
      <c r="F792" s="449" t="s">
        <v>381</v>
      </c>
      <c r="G792" s="450" t="s">
        <v>744</v>
      </c>
      <c r="H792" s="361" t="s">
        <v>730</v>
      </c>
      <c r="I792" s="107" t="s">
        <v>748</v>
      </c>
      <c r="J792" s="444">
        <v>19.5</v>
      </c>
      <c r="K792" s="353">
        <v>1</v>
      </c>
      <c r="L792" s="353">
        <v>1</v>
      </c>
      <c r="M792" s="101" t="s">
        <v>106</v>
      </c>
      <c r="N792" s="101"/>
      <c r="O792" s="102">
        <f t="shared" si="71"/>
        <v>0</v>
      </c>
      <c r="P792" s="102">
        <f t="shared" si="67"/>
        <v>0</v>
      </c>
      <c r="Q792" s="103">
        <f>IF(M792="nio",0,IF(M792&gt;0,VLOOKUP(H792,'2-Productie normen'!A:L,VLOOKUP(M792,'2-Productie normen'!N:O,2,FALSE),FALSE)))</f>
        <v>0</v>
      </c>
      <c r="R792" s="103">
        <f t="shared" si="68"/>
        <v>0</v>
      </c>
      <c r="S792" s="104">
        <f>VLOOKUP(H792,'2-Productie normen'!A:L,10,FALSE)</f>
        <v>0</v>
      </c>
      <c r="T792" s="470"/>
      <c r="V792" s="81">
        <f t="shared" si="69"/>
        <v>0</v>
      </c>
    </row>
    <row r="793" spans="1:22" ht="13.95" customHeight="1">
      <c r="A793" s="86">
        <f t="shared" si="70"/>
        <v>793</v>
      </c>
      <c r="B793" s="461" t="s">
        <v>736</v>
      </c>
      <c r="C793" s="99" t="s">
        <v>737</v>
      </c>
      <c r="D793" s="440">
        <v>2</v>
      </c>
      <c r="E793" s="441" t="s">
        <v>421</v>
      </c>
      <c r="F793" s="449" t="s">
        <v>382</v>
      </c>
      <c r="G793" s="450" t="s">
        <v>450</v>
      </c>
      <c r="H793" s="107" t="s">
        <v>719</v>
      </c>
      <c r="I793" s="107" t="s">
        <v>748</v>
      </c>
      <c r="J793" s="444">
        <v>61.8</v>
      </c>
      <c r="K793" s="353">
        <v>1</v>
      </c>
      <c r="L793" s="353">
        <v>1</v>
      </c>
      <c r="M793" s="101">
        <v>80</v>
      </c>
      <c r="N793" s="101"/>
      <c r="O793" s="102" t="e">
        <f t="shared" si="71"/>
        <v>#DIV/0!</v>
      </c>
      <c r="P793" s="102">
        <f t="shared" si="67"/>
        <v>0</v>
      </c>
      <c r="Q793" s="103">
        <f>IF(M793="nio",0,IF(M793&gt;0,VLOOKUP(H793,'2-Productie normen'!A:L,VLOOKUP(M793,'2-Productie normen'!N:O,2,FALSE),FALSE)))</f>
        <v>0</v>
      </c>
      <c r="R793" s="103">
        <f t="shared" si="68"/>
        <v>0</v>
      </c>
      <c r="S793" s="104">
        <f>VLOOKUP(H793,'2-Productie normen'!A:L,10,FALSE)</f>
        <v>0</v>
      </c>
      <c r="T793" s="470"/>
      <c r="V793" s="81">
        <f t="shared" si="69"/>
        <v>4944</v>
      </c>
    </row>
    <row r="794" spans="1:22" ht="13.95" customHeight="1">
      <c r="A794" s="86">
        <f t="shared" si="70"/>
        <v>794</v>
      </c>
      <c r="B794" s="461" t="s">
        <v>736</v>
      </c>
      <c r="C794" s="99" t="s">
        <v>737</v>
      </c>
      <c r="D794" s="440">
        <v>2</v>
      </c>
      <c r="E794" s="441" t="s">
        <v>421</v>
      </c>
      <c r="F794" s="449" t="s">
        <v>460</v>
      </c>
      <c r="G794" s="450" t="s">
        <v>450</v>
      </c>
      <c r="H794" s="107" t="s">
        <v>719</v>
      </c>
      <c r="I794" s="107" t="s">
        <v>748</v>
      </c>
      <c r="J794" s="444">
        <v>99</v>
      </c>
      <c r="K794" s="353">
        <v>1</v>
      </c>
      <c r="L794" s="353">
        <v>1</v>
      </c>
      <c r="M794" s="101">
        <v>80</v>
      </c>
      <c r="N794" s="101"/>
      <c r="O794" s="102" t="e">
        <f t="shared" si="71"/>
        <v>#DIV/0!</v>
      </c>
      <c r="P794" s="102">
        <f t="shared" si="67"/>
        <v>0</v>
      </c>
      <c r="Q794" s="103">
        <f>IF(M794="nio",0,IF(M794&gt;0,VLOOKUP(H794,'2-Productie normen'!A:L,VLOOKUP(M794,'2-Productie normen'!N:O,2,FALSE),FALSE)))</f>
        <v>0</v>
      </c>
      <c r="R794" s="103">
        <f t="shared" si="68"/>
        <v>0</v>
      </c>
      <c r="S794" s="104">
        <f>VLOOKUP(H794,'2-Productie normen'!A:L,10,FALSE)</f>
        <v>0</v>
      </c>
      <c r="T794" s="470"/>
      <c r="V794" s="81">
        <f t="shared" si="69"/>
        <v>7920</v>
      </c>
    </row>
    <row r="795" spans="1:22" ht="13.95" customHeight="1">
      <c r="A795" s="86">
        <f t="shared" si="70"/>
        <v>795</v>
      </c>
      <c r="B795" s="99" t="s">
        <v>707</v>
      </c>
      <c r="C795" s="99" t="s">
        <v>715</v>
      </c>
      <c r="D795" s="440">
        <v>2</v>
      </c>
      <c r="E795" s="441" t="s">
        <v>94</v>
      </c>
      <c r="F795" s="449" t="s">
        <v>229</v>
      </c>
      <c r="G795" s="450" t="s">
        <v>407</v>
      </c>
      <c r="H795" s="443" t="s">
        <v>407</v>
      </c>
      <c r="I795" s="107" t="s">
        <v>690</v>
      </c>
      <c r="J795" s="444">
        <v>16</v>
      </c>
      <c r="K795" s="353">
        <v>1</v>
      </c>
      <c r="L795" s="353">
        <v>1</v>
      </c>
      <c r="M795" s="101">
        <v>200</v>
      </c>
      <c r="N795" s="101"/>
      <c r="O795" s="102" t="e">
        <f t="shared" si="71"/>
        <v>#DIV/0!</v>
      </c>
      <c r="P795" s="102">
        <f t="shared" si="67"/>
        <v>0</v>
      </c>
      <c r="Q795" s="103">
        <f>IF(M795="nio",0,IF(M795&gt;0,VLOOKUP(H795,'2-Productie normen'!A:L,VLOOKUP(M795,'2-Productie normen'!N:O,2,FALSE),FALSE)))</f>
        <v>0</v>
      </c>
      <c r="R795" s="103">
        <f t="shared" si="68"/>
        <v>0</v>
      </c>
      <c r="S795" s="104">
        <f>VLOOKUP(H795,'2-Productie normen'!A:L,10,FALSE)</f>
        <v>0</v>
      </c>
      <c r="T795" s="470"/>
      <c r="V795" s="81">
        <f t="shared" si="69"/>
        <v>3200</v>
      </c>
    </row>
    <row r="796" spans="1:22" ht="13.95" customHeight="1">
      <c r="A796" s="86">
        <f t="shared" si="70"/>
        <v>796</v>
      </c>
      <c r="B796" s="99" t="s">
        <v>707</v>
      </c>
      <c r="C796" s="99" t="s">
        <v>715</v>
      </c>
      <c r="D796" s="440">
        <v>2</v>
      </c>
      <c r="E796" s="441" t="s">
        <v>94</v>
      </c>
      <c r="F796" s="449" t="s">
        <v>230</v>
      </c>
      <c r="G796" s="450" t="s">
        <v>409</v>
      </c>
      <c r="H796" s="107" t="s">
        <v>719</v>
      </c>
      <c r="I796" s="107" t="s">
        <v>95</v>
      </c>
      <c r="J796" s="444">
        <v>88</v>
      </c>
      <c r="K796" s="353">
        <v>1</v>
      </c>
      <c r="L796" s="353">
        <v>1</v>
      </c>
      <c r="M796" s="101">
        <v>120</v>
      </c>
      <c r="N796" s="101"/>
      <c r="O796" s="102" t="e">
        <f t="shared" si="71"/>
        <v>#DIV/0!</v>
      </c>
      <c r="P796" s="102">
        <f t="shared" si="67"/>
        <v>0</v>
      </c>
      <c r="Q796" s="103">
        <f>IF(M796="nio",0,IF(M796&gt;0,VLOOKUP(H796,'2-Productie normen'!A:L,VLOOKUP(M796,'2-Productie normen'!N:O,2,FALSE),FALSE)))</f>
        <v>0</v>
      </c>
      <c r="R796" s="103">
        <f t="shared" si="68"/>
        <v>0</v>
      </c>
      <c r="S796" s="104">
        <f>VLOOKUP(H796,'2-Productie normen'!A:L,10,FALSE)</f>
        <v>0</v>
      </c>
      <c r="T796" s="470"/>
      <c r="V796" s="81">
        <f t="shared" si="69"/>
        <v>10560</v>
      </c>
    </row>
    <row r="797" spans="1:22" ht="13.95" customHeight="1">
      <c r="A797" s="86">
        <f t="shared" si="70"/>
        <v>797</v>
      </c>
      <c r="B797" s="99" t="s">
        <v>707</v>
      </c>
      <c r="C797" s="99" t="s">
        <v>715</v>
      </c>
      <c r="D797" s="440">
        <v>2</v>
      </c>
      <c r="E797" s="441" t="s">
        <v>94</v>
      </c>
      <c r="F797" s="449" t="s">
        <v>231</v>
      </c>
      <c r="G797" s="443" t="s">
        <v>410</v>
      </c>
      <c r="H797" s="361" t="s">
        <v>730</v>
      </c>
      <c r="I797" s="107" t="s">
        <v>95</v>
      </c>
      <c r="J797" s="444">
        <v>9</v>
      </c>
      <c r="K797" s="353">
        <v>1</v>
      </c>
      <c r="L797" s="353">
        <v>1</v>
      </c>
      <c r="M797" s="101" t="s">
        <v>106</v>
      </c>
      <c r="N797" s="101"/>
      <c r="O797" s="102">
        <f t="shared" si="71"/>
        <v>0</v>
      </c>
      <c r="P797" s="102">
        <f t="shared" si="67"/>
        <v>0</v>
      </c>
      <c r="Q797" s="103">
        <f>IF(M797="nio",0,IF(M797&gt;0,VLOOKUP(H797,'2-Productie normen'!A:L,VLOOKUP(M797,'2-Productie normen'!N:O,2,FALSE),FALSE)))</f>
        <v>0</v>
      </c>
      <c r="R797" s="103">
        <f t="shared" si="68"/>
        <v>0</v>
      </c>
      <c r="S797" s="104">
        <f>VLOOKUP(H797,'2-Productie normen'!A:L,10,FALSE)</f>
        <v>0</v>
      </c>
      <c r="T797" s="470"/>
      <c r="V797" s="81">
        <f t="shared" si="69"/>
        <v>0</v>
      </c>
    </row>
    <row r="798" spans="1:22" ht="13.95" customHeight="1">
      <c r="A798" s="86">
        <f t="shared" si="70"/>
        <v>798</v>
      </c>
      <c r="B798" s="99" t="s">
        <v>707</v>
      </c>
      <c r="C798" s="99" t="s">
        <v>715</v>
      </c>
      <c r="D798" s="440">
        <v>2</v>
      </c>
      <c r="E798" s="441" t="s">
        <v>94</v>
      </c>
      <c r="F798" s="449" t="s">
        <v>232</v>
      </c>
      <c r="G798" s="443" t="s">
        <v>410</v>
      </c>
      <c r="H798" s="361" t="s">
        <v>730</v>
      </c>
      <c r="I798" s="107" t="s">
        <v>97</v>
      </c>
      <c r="J798" s="444">
        <v>9</v>
      </c>
      <c r="K798" s="353">
        <v>1</v>
      </c>
      <c r="L798" s="353">
        <v>1</v>
      </c>
      <c r="M798" s="101" t="s">
        <v>106</v>
      </c>
      <c r="N798" s="101"/>
      <c r="O798" s="102">
        <f t="shared" si="71"/>
        <v>0</v>
      </c>
      <c r="P798" s="102">
        <f t="shared" si="67"/>
        <v>0</v>
      </c>
      <c r="Q798" s="103">
        <f>IF(M798="nio",0,IF(M798&gt;0,VLOOKUP(H798,'2-Productie normen'!A:L,VLOOKUP(M798,'2-Productie normen'!N:O,2,FALSE),FALSE)))</f>
        <v>0</v>
      </c>
      <c r="R798" s="103">
        <f t="shared" si="68"/>
        <v>0</v>
      </c>
      <c r="S798" s="104">
        <f>VLOOKUP(H798,'2-Productie normen'!A:L,10,FALSE)</f>
        <v>0</v>
      </c>
      <c r="T798" s="470"/>
      <c r="V798" s="81">
        <f t="shared" si="69"/>
        <v>0</v>
      </c>
    </row>
    <row r="799" spans="1:22" ht="13.95" customHeight="1">
      <c r="A799" s="86">
        <f t="shared" si="70"/>
        <v>799</v>
      </c>
      <c r="B799" s="99" t="s">
        <v>707</v>
      </c>
      <c r="C799" s="99" t="s">
        <v>715</v>
      </c>
      <c r="D799" s="440">
        <v>2</v>
      </c>
      <c r="E799" s="441" t="s">
        <v>94</v>
      </c>
      <c r="F799" s="449" t="s">
        <v>233</v>
      </c>
      <c r="G799" s="450" t="s">
        <v>410</v>
      </c>
      <c r="H799" s="361" t="s">
        <v>730</v>
      </c>
      <c r="I799" s="107" t="s">
        <v>97</v>
      </c>
      <c r="J799" s="444">
        <v>1</v>
      </c>
      <c r="K799" s="353">
        <v>1</v>
      </c>
      <c r="L799" s="353">
        <v>1</v>
      </c>
      <c r="M799" s="101" t="s">
        <v>106</v>
      </c>
      <c r="N799" s="101"/>
      <c r="O799" s="102">
        <f t="shared" si="71"/>
        <v>0</v>
      </c>
      <c r="P799" s="102">
        <f t="shared" si="67"/>
        <v>0</v>
      </c>
      <c r="Q799" s="103">
        <f>IF(M799="nio",0,IF(M799&gt;0,VLOOKUP(H799,'2-Productie normen'!A:L,VLOOKUP(M799,'2-Productie normen'!N:O,2,FALSE),FALSE)))</f>
        <v>0</v>
      </c>
      <c r="R799" s="103">
        <f t="shared" si="68"/>
        <v>0</v>
      </c>
      <c r="S799" s="104">
        <f>VLOOKUP(H799,'2-Productie normen'!A:L,10,FALSE)</f>
        <v>0</v>
      </c>
      <c r="T799" s="470"/>
      <c r="V799" s="81">
        <f t="shared" si="69"/>
        <v>0</v>
      </c>
    </row>
    <row r="800" spans="1:22" ht="13.95" customHeight="1">
      <c r="A800" s="86">
        <f t="shared" si="70"/>
        <v>800</v>
      </c>
      <c r="B800" s="99" t="s">
        <v>707</v>
      </c>
      <c r="C800" s="99" t="s">
        <v>715</v>
      </c>
      <c r="D800" s="440">
        <v>2</v>
      </c>
      <c r="E800" s="441" t="s">
        <v>94</v>
      </c>
      <c r="F800" s="449" t="s">
        <v>234</v>
      </c>
      <c r="G800" s="450" t="s">
        <v>409</v>
      </c>
      <c r="H800" s="107" t="s">
        <v>719</v>
      </c>
      <c r="I800" s="107" t="s">
        <v>95</v>
      </c>
      <c r="J800" s="444">
        <v>80</v>
      </c>
      <c r="K800" s="353">
        <v>1</v>
      </c>
      <c r="L800" s="353">
        <v>1</v>
      </c>
      <c r="M800" s="101">
        <v>120</v>
      </c>
      <c r="N800" s="101"/>
      <c r="O800" s="102" t="e">
        <f t="shared" si="71"/>
        <v>#DIV/0!</v>
      </c>
      <c r="P800" s="102">
        <f t="shared" si="67"/>
        <v>0</v>
      </c>
      <c r="Q800" s="103">
        <f>IF(M800="nio",0,IF(M800&gt;0,VLOOKUP(H800,'2-Productie normen'!A:L,VLOOKUP(M800,'2-Productie normen'!N:O,2,FALSE),FALSE)))</f>
        <v>0</v>
      </c>
      <c r="R800" s="103">
        <f t="shared" si="68"/>
        <v>0</v>
      </c>
      <c r="S800" s="104">
        <f>VLOOKUP(H800,'2-Productie normen'!A:L,10,FALSE)</f>
        <v>0</v>
      </c>
      <c r="T800" s="470"/>
      <c r="V800" s="81">
        <f t="shared" si="69"/>
        <v>9600</v>
      </c>
    </row>
    <row r="801" spans="1:22" ht="13.95" customHeight="1">
      <c r="A801" s="86">
        <f t="shared" si="70"/>
        <v>801</v>
      </c>
      <c r="B801" s="99" t="s">
        <v>707</v>
      </c>
      <c r="C801" s="99" t="s">
        <v>715</v>
      </c>
      <c r="D801" s="440">
        <v>2</v>
      </c>
      <c r="E801" s="441" t="s">
        <v>94</v>
      </c>
      <c r="F801" s="449" t="s">
        <v>235</v>
      </c>
      <c r="G801" s="450" t="s">
        <v>407</v>
      </c>
      <c r="H801" s="443" t="s">
        <v>407</v>
      </c>
      <c r="I801" s="107" t="s">
        <v>95</v>
      </c>
      <c r="J801" s="444">
        <v>66</v>
      </c>
      <c r="K801" s="353">
        <v>1</v>
      </c>
      <c r="L801" s="353">
        <v>1</v>
      </c>
      <c r="M801" s="101">
        <v>200</v>
      </c>
      <c r="N801" s="101"/>
      <c r="O801" s="102" t="e">
        <f t="shared" si="71"/>
        <v>#DIV/0!</v>
      </c>
      <c r="P801" s="102">
        <f t="shared" si="67"/>
        <v>0</v>
      </c>
      <c r="Q801" s="103">
        <f>IF(M801="nio",0,IF(M801&gt;0,VLOOKUP(H801,'2-Productie normen'!A:L,VLOOKUP(M801,'2-Productie normen'!N:O,2,FALSE),FALSE)))</f>
        <v>0</v>
      </c>
      <c r="R801" s="103">
        <f t="shared" si="68"/>
        <v>0</v>
      </c>
      <c r="S801" s="104">
        <f>VLOOKUP(H801,'2-Productie normen'!A:L,10,FALSE)</f>
        <v>0</v>
      </c>
      <c r="T801" s="470"/>
      <c r="V801" s="81">
        <f t="shared" si="69"/>
        <v>13200</v>
      </c>
    </row>
    <row r="802" spans="1:22" ht="13.95" customHeight="1">
      <c r="A802" s="86">
        <f t="shared" si="70"/>
        <v>802</v>
      </c>
      <c r="B802" s="99" t="s">
        <v>707</v>
      </c>
      <c r="C802" s="99" t="s">
        <v>715</v>
      </c>
      <c r="D802" s="440">
        <v>2</v>
      </c>
      <c r="E802" s="441" t="s">
        <v>94</v>
      </c>
      <c r="F802" s="449" t="s">
        <v>236</v>
      </c>
      <c r="G802" s="450" t="s">
        <v>409</v>
      </c>
      <c r="H802" s="107" t="s">
        <v>719</v>
      </c>
      <c r="I802" s="107" t="s">
        <v>95</v>
      </c>
      <c r="J802" s="444">
        <v>49</v>
      </c>
      <c r="K802" s="353">
        <v>1</v>
      </c>
      <c r="L802" s="353">
        <v>1</v>
      </c>
      <c r="M802" s="101">
        <v>120</v>
      </c>
      <c r="N802" s="101"/>
      <c r="O802" s="102" t="e">
        <f t="shared" si="71"/>
        <v>#DIV/0!</v>
      </c>
      <c r="P802" s="102">
        <f t="shared" si="67"/>
        <v>0</v>
      </c>
      <c r="Q802" s="103">
        <f>IF(M802="nio",0,IF(M802&gt;0,VLOOKUP(H802,'2-Productie normen'!A:L,VLOOKUP(M802,'2-Productie normen'!N:O,2,FALSE),FALSE)))</f>
        <v>0</v>
      </c>
      <c r="R802" s="103">
        <f t="shared" si="68"/>
        <v>0</v>
      </c>
      <c r="S802" s="104">
        <f>VLOOKUP(H802,'2-Productie normen'!A:L,10,FALSE)</f>
        <v>0</v>
      </c>
      <c r="T802" s="470"/>
      <c r="V802" s="81">
        <f t="shared" si="69"/>
        <v>5880</v>
      </c>
    </row>
    <row r="803" spans="1:22" ht="13.95" customHeight="1">
      <c r="A803" s="86">
        <f t="shared" si="70"/>
        <v>803</v>
      </c>
      <c r="B803" s="99" t="s">
        <v>707</v>
      </c>
      <c r="C803" s="99" t="s">
        <v>715</v>
      </c>
      <c r="D803" s="440">
        <v>2</v>
      </c>
      <c r="E803" s="441" t="s">
        <v>94</v>
      </c>
      <c r="F803" s="449" t="s">
        <v>237</v>
      </c>
      <c r="G803" s="450" t="s">
        <v>409</v>
      </c>
      <c r="H803" s="107" t="s">
        <v>719</v>
      </c>
      <c r="I803" s="107" t="s">
        <v>95</v>
      </c>
      <c r="J803" s="444">
        <v>50</v>
      </c>
      <c r="K803" s="353">
        <v>1</v>
      </c>
      <c r="L803" s="353">
        <v>1</v>
      </c>
      <c r="M803" s="101">
        <v>120</v>
      </c>
      <c r="N803" s="101"/>
      <c r="O803" s="102" t="e">
        <f t="shared" si="71"/>
        <v>#DIV/0!</v>
      </c>
      <c r="P803" s="102">
        <f t="shared" si="67"/>
        <v>0</v>
      </c>
      <c r="Q803" s="103">
        <f>IF(M803="nio",0,IF(M803&gt;0,VLOOKUP(H803,'2-Productie normen'!A:L,VLOOKUP(M803,'2-Productie normen'!N:O,2,FALSE),FALSE)))</f>
        <v>0</v>
      </c>
      <c r="R803" s="103">
        <f t="shared" si="68"/>
        <v>0</v>
      </c>
      <c r="S803" s="104">
        <f>VLOOKUP(H803,'2-Productie normen'!A:L,10,FALSE)</f>
        <v>0</v>
      </c>
      <c r="T803" s="470"/>
      <c r="V803" s="81">
        <f t="shared" si="69"/>
        <v>6000</v>
      </c>
    </row>
    <row r="804" spans="1:22" ht="13.95" customHeight="1">
      <c r="A804" s="86">
        <f t="shared" si="70"/>
        <v>804</v>
      </c>
      <c r="B804" s="99" t="s">
        <v>707</v>
      </c>
      <c r="C804" s="99" t="s">
        <v>715</v>
      </c>
      <c r="D804" s="440">
        <v>2</v>
      </c>
      <c r="E804" s="441" t="s">
        <v>94</v>
      </c>
      <c r="F804" s="449" t="s">
        <v>238</v>
      </c>
      <c r="G804" s="450" t="s">
        <v>416</v>
      </c>
      <c r="H804" s="75" t="s">
        <v>416</v>
      </c>
      <c r="I804" s="107" t="s">
        <v>95</v>
      </c>
      <c r="J804" s="444">
        <v>240</v>
      </c>
      <c r="K804" s="353">
        <v>1</v>
      </c>
      <c r="L804" s="353">
        <v>1</v>
      </c>
      <c r="M804" s="101">
        <v>120</v>
      </c>
      <c r="N804" s="101"/>
      <c r="O804" s="102" t="e">
        <f t="shared" si="71"/>
        <v>#DIV/0!</v>
      </c>
      <c r="P804" s="102">
        <f t="shared" si="67"/>
        <v>0</v>
      </c>
      <c r="Q804" s="103">
        <f>IF(M804="nio",0,IF(M804&gt;0,VLOOKUP(H804,'2-Productie normen'!A:L,VLOOKUP(M804,'2-Productie normen'!N:O,2,FALSE),FALSE)))</f>
        <v>0</v>
      </c>
      <c r="R804" s="103">
        <f t="shared" si="68"/>
        <v>0</v>
      </c>
      <c r="S804" s="104">
        <f>VLOOKUP(H804,'2-Productie normen'!A:L,10,FALSE)</f>
        <v>0</v>
      </c>
      <c r="T804" s="470"/>
      <c r="V804" s="81">
        <f t="shared" si="69"/>
        <v>28800</v>
      </c>
    </row>
    <row r="805" spans="1:22" ht="13.95" customHeight="1">
      <c r="A805" s="86">
        <f t="shared" si="70"/>
        <v>805</v>
      </c>
      <c r="B805" s="99" t="s">
        <v>707</v>
      </c>
      <c r="C805" s="99" t="s">
        <v>715</v>
      </c>
      <c r="D805" s="440">
        <v>2</v>
      </c>
      <c r="E805" s="441" t="s">
        <v>94</v>
      </c>
      <c r="F805" s="449" t="s">
        <v>239</v>
      </c>
      <c r="G805" s="443" t="s">
        <v>699</v>
      </c>
      <c r="H805" s="361" t="s">
        <v>735</v>
      </c>
      <c r="I805" s="107" t="s">
        <v>95</v>
      </c>
      <c r="J805" s="444">
        <v>53</v>
      </c>
      <c r="K805" s="353">
        <v>1</v>
      </c>
      <c r="L805" s="353">
        <v>1</v>
      </c>
      <c r="M805" s="101">
        <v>200</v>
      </c>
      <c r="N805" s="101"/>
      <c r="O805" s="102" t="e">
        <f t="shared" si="71"/>
        <v>#DIV/0!</v>
      </c>
      <c r="P805" s="102">
        <f t="shared" si="67"/>
        <v>0</v>
      </c>
      <c r="Q805" s="103">
        <f>IF(M805="nio",0,IF(M805&gt;0,VLOOKUP(H805,'2-Productie normen'!A:L,VLOOKUP(M805,'2-Productie normen'!N:O,2,FALSE),FALSE)))</f>
        <v>0</v>
      </c>
      <c r="R805" s="103">
        <f t="shared" si="68"/>
        <v>0</v>
      </c>
      <c r="S805" s="104">
        <f>VLOOKUP(H805,'2-Productie normen'!A:L,10,FALSE)</f>
        <v>0</v>
      </c>
      <c r="T805" s="470"/>
      <c r="V805" s="81">
        <f t="shared" si="69"/>
        <v>10600</v>
      </c>
    </row>
    <row r="806" spans="1:22" ht="13.95" customHeight="1">
      <c r="A806" s="86">
        <f t="shared" si="70"/>
        <v>806</v>
      </c>
      <c r="B806" s="99" t="s">
        <v>707</v>
      </c>
      <c r="C806" s="99" t="s">
        <v>715</v>
      </c>
      <c r="D806" s="440">
        <v>2</v>
      </c>
      <c r="E806" s="441" t="s">
        <v>94</v>
      </c>
      <c r="F806" s="449" t="s">
        <v>240</v>
      </c>
      <c r="G806" s="450" t="s">
        <v>408</v>
      </c>
      <c r="H806" s="361" t="s">
        <v>179</v>
      </c>
      <c r="I806" s="107" t="s">
        <v>97</v>
      </c>
      <c r="J806" s="444">
        <v>14</v>
      </c>
      <c r="K806" s="353">
        <v>1</v>
      </c>
      <c r="L806" s="353">
        <v>1</v>
      </c>
      <c r="M806" s="101">
        <v>40</v>
      </c>
      <c r="N806" s="101"/>
      <c r="O806" s="102" t="e">
        <f t="shared" si="71"/>
        <v>#DIV/0!</v>
      </c>
      <c r="P806" s="102">
        <f t="shared" si="67"/>
        <v>0</v>
      </c>
      <c r="Q806" s="103">
        <f>IF(M806="nio",0,IF(M806&gt;0,VLOOKUP(H806,'2-Productie normen'!A:L,VLOOKUP(M806,'2-Productie normen'!N:O,2,FALSE),FALSE)))</f>
        <v>0</v>
      </c>
      <c r="R806" s="103">
        <f t="shared" si="68"/>
        <v>0</v>
      </c>
      <c r="S806" s="104">
        <f>VLOOKUP(H806,'2-Productie normen'!A:L,10,FALSE)</f>
        <v>0</v>
      </c>
      <c r="T806" s="470"/>
      <c r="V806" s="81">
        <f t="shared" si="69"/>
        <v>560</v>
      </c>
    </row>
    <row r="807" spans="1:22" ht="13.95" customHeight="1">
      <c r="A807" s="86">
        <f t="shared" si="70"/>
        <v>807</v>
      </c>
      <c r="B807" s="99" t="s">
        <v>707</v>
      </c>
      <c r="C807" s="99" t="s">
        <v>715</v>
      </c>
      <c r="D807" s="440">
        <v>2</v>
      </c>
      <c r="E807" s="441" t="s">
        <v>94</v>
      </c>
      <c r="F807" s="449" t="s">
        <v>242</v>
      </c>
      <c r="G807" s="450" t="s">
        <v>413</v>
      </c>
      <c r="H807" s="361" t="s">
        <v>16</v>
      </c>
      <c r="I807" s="107" t="s">
        <v>97</v>
      </c>
      <c r="J807" s="444">
        <v>11</v>
      </c>
      <c r="K807" s="353">
        <v>1</v>
      </c>
      <c r="L807" s="353">
        <v>1</v>
      </c>
      <c r="M807" s="101">
        <v>200</v>
      </c>
      <c r="N807" s="101"/>
      <c r="O807" s="102" t="e">
        <f t="shared" si="71"/>
        <v>#DIV/0!</v>
      </c>
      <c r="P807" s="102">
        <f t="shared" si="67"/>
        <v>0</v>
      </c>
      <c r="Q807" s="103">
        <f>IF(M807="nio",0,IF(M807&gt;0,VLOOKUP(H807,'2-Productie normen'!A:L,VLOOKUP(M807,'2-Productie normen'!N:O,2,FALSE),FALSE)))</f>
        <v>0</v>
      </c>
      <c r="R807" s="103">
        <f t="shared" si="68"/>
        <v>0</v>
      </c>
      <c r="S807" s="104">
        <f>VLOOKUP(H807,'2-Productie normen'!A:L,10,FALSE)</f>
        <v>0</v>
      </c>
      <c r="T807" s="470"/>
      <c r="V807" s="81">
        <f t="shared" si="69"/>
        <v>2200</v>
      </c>
    </row>
    <row r="808" spans="1:22" ht="13.95" customHeight="1">
      <c r="A808" s="86">
        <f t="shared" si="70"/>
        <v>808</v>
      </c>
      <c r="B808" s="99" t="s">
        <v>707</v>
      </c>
      <c r="C808" s="99" t="s">
        <v>715</v>
      </c>
      <c r="D808" s="440">
        <v>2</v>
      </c>
      <c r="E808" s="441" t="s">
        <v>94</v>
      </c>
      <c r="F808" s="449" t="s">
        <v>243</v>
      </c>
      <c r="G808" s="450" t="s">
        <v>413</v>
      </c>
      <c r="H808" s="361" t="s">
        <v>16</v>
      </c>
      <c r="I808" s="107" t="s">
        <v>97</v>
      </c>
      <c r="J808" s="444">
        <v>11</v>
      </c>
      <c r="K808" s="353">
        <v>1</v>
      </c>
      <c r="L808" s="353">
        <v>1</v>
      </c>
      <c r="M808" s="101">
        <v>200</v>
      </c>
      <c r="N808" s="101"/>
      <c r="O808" s="102" t="e">
        <f t="shared" si="71"/>
        <v>#DIV/0!</v>
      </c>
      <c r="P808" s="102">
        <f t="shared" si="67"/>
        <v>0</v>
      </c>
      <c r="Q808" s="103">
        <f>IF(M808="nio",0,IF(M808&gt;0,VLOOKUP(H808,'2-Productie normen'!A:L,VLOOKUP(M808,'2-Productie normen'!N:O,2,FALSE),FALSE)))</f>
        <v>0</v>
      </c>
      <c r="R808" s="103">
        <f t="shared" si="68"/>
        <v>0</v>
      </c>
      <c r="S808" s="104">
        <f>VLOOKUP(H808,'2-Productie normen'!A:L,10,FALSE)</f>
        <v>0</v>
      </c>
      <c r="T808" s="470"/>
      <c r="V808" s="81">
        <f t="shared" si="69"/>
        <v>2200</v>
      </c>
    </row>
    <row r="809" spans="1:22" ht="13.95" customHeight="1">
      <c r="A809" s="86">
        <f t="shared" si="70"/>
        <v>809</v>
      </c>
      <c r="B809" s="99" t="s">
        <v>707</v>
      </c>
      <c r="C809" s="99" t="s">
        <v>715</v>
      </c>
      <c r="D809" s="440">
        <v>2</v>
      </c>
      <c r="E809" s="441" t="s">
        <v>94</v>
      </c>
      <c r="F809" s="449" t="s">
        <v>244</v>
      </c>
      <c r="G809" s="450" t="s">
        <v>407</v>
      </c>
      <c r="H809" s="443" t="s">
        <v>407</v>
      </c>
      <c r="I809" s="107" t="s">
        <v>95</v>
      </c>
      <c r="J809" s="444">
        <v>110</v>
      </c>
      <c r="K809" s="353">
        <v>1</v>
      </c>
      <c r="L809" s="353">
        <v>1</v>
      </c>
      <c r="M809" s="101">
        <v>200</v>
      </c>
      <c r="N809" s="101"/>
      <c r="O809" s="102" t="e">
        <f t="shared" si="71"/>
        <v>#DIV/0!</v>
      </c>
      <c r="P809" s="102">
        <f t="shared" si="67"/>
        <v>0</v>
      </c>
      <c r="Q809" s="103">
        <f>IF(M809="nio",0,IF(M809&gt;0,VLOOKUP(H809,'2-Productie normen'!A:L,VLOOKUP(M809,'2-Productie normen'!N:O,2,FALSE),FALSE)))</f>
        <v>0</v>
      </c>
      <c r="R809" s="103">
        <f t="shared" si="68"/>
        <v>0</v>
      </c>
      <c r="S809" s="104">
        <f>VLOOKUP(H809,'2-Productie normen'!A:L,10,FALSE)</f>
        <v>0</v>
      </c>
      <c r="T809" s="470"/>
      <c r="V809" s="81">
        <f t="shared" si="69"/>
        <v>22000</v>
      </c>
    </row>
    <row r="810" spans="1:22" ht="13.95" customHeight="1">
      <c r="A810" s="86">
        <f t="shared" si="70"/>
        <v>810</v>
      </c>
      <c r="B810" s="99" t="s">
        <v>707</v>
      </c>
      <c r="C810" s="99" t="s">
        <v>715</v>
      </c>
      <c r="D810" s="440">
        <v>2</v>
      </c>
      <c r="E810" s="441" t="s">
        <v>94</v>
      </c>
      <c r="F810" s="449" t="s">
        <v>245</v>
      </c>
      <c r="G810" s="450" t="s">
        <v>408</v>
      </c>
      <c r="H810" s="361" t="s">
        <v>179</v>
      </c>
      <c r="I810" s="107" t="s">
        <v>690</v>
      </c>
      <c r="J810" s="444">
        <v>29</v>
      </c>
      <c r="K810" s="353">
        <v>1</v>
      </c>
      <c r="L810" s="353">
        <v>1</v>
      </c>
      <c r="M810" s="101">
        <v>40</v>
      </c>
      <c r="N810" s="101"/>
      <c r="O810" s="102" t="e">
        <f t="shared" ref="O810:O841" si="72">IF(M810="nio",0,IF(M810&gt;0,M810*J810/Q810,0))*K810</f>
        <v>#DIV/0!</v>
      </c>
      <c r="P810" s="102">
        <f t="shared" si="67"/>
        <v>0</v>
      </c>
      <c r="Q810" s="103">
        <f>IF(M810="nio",0,IF(M810&gt;0,VLOOKUP(H810,'2-Productie normen'!A:L,VLOOKUP(M810,'2-Productie normen'!N:O,2,FALSE),FALSE)))</f>
        <v>0</v>
      </c>
      <c r="R810" s="103">
        <f t="shared" si="68"/>
        <v>0</v>
      </c>
      <c r="S810" s="104">
        <f>VLOOKUP(H810,'2-Productie normen'!A:L,10,FALSE)</f>
        <v>0</v>
      </c>
      <c r="T810" s="470"/>
      <c r="V810" s="81">
        <f t="shared" si="69"/>
        <v>1160</v>
      </c>
    </row>
    <row r="811" spans="1:22" ht="13.95" customHeight="1">
      <c r="A811" s="86">
        <f t="shared" si="70"/>
        <v>811</v>
      </c>
      <c r="B811" s="99" t="s">
        <v>707</v>
      </c>
      <c r="C811" s="99" t="s">
        <v>715</v>
      </c>
      <c r="D811" s="440">
        <v>2</v>
      </c>
      <c r="E811" s="441" t="s">
        <v>94</v>
      </c>
      <c r="F811" s="449" t="s">
        <v>246</v>
      </c>
      <c r="G811" s="450" t="s">
        <v>408</v>
      </c>
      <c r="H811" s="361" t="s">
        <v>179</v>
      </c>
      <c r="I811" s="107" t="s">
        <v>690</v>
      </c>
      <c r="J811" s="444">
        <v>15</v>
      </c>
      <c r="K811" s="353">
        <v>1</v>
      </c>
      <c r="L811" s="353">
        <v>1</v>
      </c>
      <c r="M811" s="101">
        <v>40</v>
      </c>
      <c r="N811" s="101"/>
      <c r="O811" s="102" t="e">
        <f t="shared" si="72"/>
        <v>#DIV/0!</v>
      </c>
      <c r="P811" s="102">
        <f t="shared" si="67"/>
        <v>0</v>
      </c>
      <c r="Q811" s="103">
        <f>IF(M811="nio",0,IF(M811&gt;0,VLOOKUP(H811,'2-Productie normen'!A:L,VLOOKUP(M811,'2-Productie normen'!N:O,2,FALSE),FALSE)))</f>
        <v>0</v>
      </c>
      <c r="R811" s="103">
        <f t="shared" si="68"/>
        <v>0</v>
      </c>
      <c r="S811" s="104">
        <f>VLOOKUP(H811,'2-Productie normen'!A:L,10,FALSE)</f>
        <v>0</v>
      </c>
      <c r="T811" s="470"/>
      <c r="V811" s="81">
        <f t="shared" si="69"/>
        <v>600</v>
      </c>
    </row>
    <row r="812" spans="1:22" ht="13.95" customHeight="1">
      <c r="A812" s="86">
        <f t="shared" si="70"/>
        <v>812</v>
      </c>
      <c r="B812" s="99" t="s">
        <v>707</v>
      </c>
      <c r="C812" s="99" t="s">
        <v>715</v>
      </c>
      <c r="D812" s="440">
        <v>2</v>
      </c>
      <c r="E812" s="441" t="s">
        <v>94</v>
      </c>
      <c r="F812" s="449" t="s">
        <v>247</v>
      </c>
      <c r="G812" s="450" t="s">
        <v>408</v>
      </c>
      <c r="H812" s="361" t="s">
        <v>179</v>
      </c>
      <c r="I812" s="107" t="s">
        <v>690</v>
      </c>
      <c r="J812" s="444">
        <v>20</v>
      </c>
      <c r="K812" s="353">
        <v>1</v>
      </c>
      <c r="L812" s="353">
        <v>1</v>
      </c>
      <c r="M812" s="101">
        <v>40</v>
      </c>
      <c r="N812" s="101"/>
      <c r="O812" s="102" t="e">
        <f t="shared" si="72"/>
        <v>#DIV/0!</v>
      </c>
      <c r="P812" s="102">
        <f t="shared" si="67"/>
        <v>0</v>
      </c>
      <c r="Q812" s="103">
        <f>IF(M812="nio",0,IF(M812&gt;0,VLOOKUP(H812,'2-Productie normen'!A:L,VLOOKUP(M812,'2-Productie normen'!N:O,2,FALSE),FALSE)))</f>
        <v>0</v>
      </c>
      <c r="R812" s="103">
        <f t="shared" si="68"/>
        <v>0</v>
      </c>
      <c r="S812" s="104">
        <f>VLOOKUP(H812,'2-Productie normen'!A:L,10,FALSE)</f>
        <v>0</v>
      </c>
      <c r="T812" s="470"/>
      <c r="V812" s="81">
        <f t="shared" si="69"/>
        <v>800</v>
      </c>
    </row>
    <row r="813" spans="1:22" ht="13.95" customHeight="1">
      <c r="A813" s="86">
        <f t="shared" si="70"/>
        <v>813</v>
      </c>
      <c r="B813" s="99" t="s">
        <v>707</v>
      </c>
      <c r="C813" s="99" t="s">
        <v>715</v>
      </c>
      <c r="D813" s="440">
        <v>2</v>
      </c>
      <c r="E813" s="441" t="s">
        <v>94</v>
      </c>
      <c r="F813" s="449" t="s">
        <v>248</v>
      </c>
      <c r="G813" s="450" t="s">
        <v>408</v>
      </c>
      <c r="H813" s="361" t="s">
        <v>179</v>
      </c>
      <c r="I813" s="107" t="s">
        <v>690</v>
      </c>
      <c r="J813" s="444">
        <v>25</v>
      </c>
      <c r="K813" s="353">
        <v>1</v>
      </c>
      <c r="L813" s="353">
        <v>1</v>
      </c>
      <c r="M813" s="101">
        <v>40</v>
      </c>
      <c r="N813" s="101"/>
      <c r="O813" s="102" t="e">
        <f t="shared" si="72"/>
        <v>#DIV/0!</v>
      </c>
      <c r="P813" s="102">
        <f t="shared" si="67"/>
        <v>0</v>
      </c>
      <c r="Q813" s="103">
        <f>IF(M813="nio",0,IF(M813&gt;0,VLOOKUP(H813,'2-Productie normen'!A:L,VLOOKUP(M813,'2-Productie normen'!N:O,2,FALSE),FALSE)))</f>
        <v>0</v>
      </c>
      <c r="R813" s="103">
        <f t="shared" si="68"/>
        <v>0</v>
      </c>
      <c r="S813" s="104">
        <f>VLOOKUP(H813,'2-Productie normen'!A:L,10,FALSE)</f>
        <v>0</v>
      </c>
      <c r="T813" s="470"/>
      <c r="V813" s="81">
        <f t="shared" si="69"/>
        <v>1000</v>
      </c>
    </row>
    <row r="814" spans="1:22" ht="13.95" customHeight="1">
      <c r="A814" s="86">
        <f t="shared" si="70"/>
        <v>814</v>
      </c>
      <c r="B814" s="99" t="s">
        <v>707</v>
      </c>
      <c r="C814" s="99" t="s">
        <v>715</v>
      </c>
      <c r="D814" s="440">
        <v>2</v>
      </c>
      <c r="E814" s="441" t="s">
        <v>94</v>
      </c>
      <c r="F814" s="449" t="s">
        <v>249</v>
      </c>
      <c r="G814" s="443" t="s">
        <v>410</v>
      </c>
      <c r="H814" s="361" t="s">
        <v>730</v>
      </c>
      <c r="I814" s="107" t="s">
        <v>690</v>
      </c>
      <c r="J814" s="444">
        <v>13</v>
      </c>
      <c r="K814" s="353">
        <v>1</v>
      </c>
      <c r="L814" s="353">
        <v>1</v>
      </c>
      <c r="M814" s="101" t="s">
        <v>106</v>
      </c>
      <c r="N814" s="101"/>
      <c r="O814" s="102">
        <f t="shared" si="72"/>
        <v>0</v>
      </c>
      <c r="P814" s="102">
        <f t="shared" si="67"/>
        <v>0</v>
      </c>
      <c r="Q814" s="103">
        <f>IF(M814="nio",0,IF(M814&gt;0,VLOOKUP(H814,'2-Productie normen'!A:L,VLOOKUP(M814,'2-Productie normen'!N:O,2,FALSE),FALSE)))</f>
        <v>0</v>
      </c>
      <c r="R814" s="103">
        <f t="shared" si="68"/>
        <v>0</v>
      </c>
      <c r="S814" s="104">
        <f>VLOOKUP(H814,'2-Productie normen'!A:L,10,FALSE)</f>
        <v>0</v>
      </c>
      <c r="T814" s="470"/>
      <c r="V814" s="81">
        <f t="shared" si="69"/>
        <v>0</v>
      </c>
    </row>
    <row r="815" spans="1:22" ht="13.95" customHeight="1">
      <c r="A815" s="86">
        <f t="shared" si="70"/>
        <v>815</v>
      </c>
      <c r="B815" s="99" t="s">
        <v>707</v>
      </c>
      <c r="C815" s="99" t="s">
        <v>715</v>
      </c>
      <c r="D815" s="440">
        <v>2</v>
      </c>
      <c r="E815" s="441" t="s">
        <v>94</v>
      </c>
      <c r="F815" s="449" t="s">
        <v>250</v>
      </c>
      <c r="G815" s="443" t="s">
        <v>410</v>
      </c>
      <c r="H815" s="361" t="s">
        <v>730</v>
      </c>
      <c r="I815" s="107" t="s">
        <v>696</v>
      </c>
      <c r="J815" s="444">
        <v>4</v>
      </c>
      <c r="K815" s="353">
        <v>1</v>
      </c>
      <c r="L815" s="353">
        <v>1</v>
      </c>
      <c r="M815" s="101" t="s">
        <v>106</v>
      </c>
      <c r="N815" s="101"/>
      <c r="O815" s="102">
        <f t="shared" si="72"/>
        <v>0</v>
      </c>
      <c r="P815" s="102">
        <f t="shared" si="67"/>
        <v>0</v>
      </c>
      <c r="Q815" s="103">
        <f>IF(M815="nio",0,IF(M815&gt;0,VLOOKUP(H815,'2-Productie normen'!A:L,VLOOKUP(M815,'2-Productie normen'!N:O,2,FALSE),FALSE)))</f>
        <v>0</v>
      </c>
      <c r="R815" s="103">
        <f t="shared" si="68"/>
        <v>0</v>
      </c>
      <c r="S815" s="104">
        <f>VLOOKUP(H815,'2-Productie normen'!A:L,10,FALSE)</f>
        <v>0</v>
      </c>
      <c r="T815" s="470"/>
      <c r="V815" s="81">
        <f t="shared" si="69"/>
        <v>0</v>
      </c>
    </row>
    <row r="816" spans="1:22" ht="13.95" customHeight="1">
      <c r="A816" s="86">
        <f t="shared" si="70"/>
        <v>816</v>
      </c>
      <c r="B816" s="99" t="s">
        <v>707</v>
      </c>
      <c r="C816" s="99" t="s">
        <v>715</v>
      </c>
      <c r="D816" s="440">
        <v>2</v>
      </c>
      <c r="E816" s="441" t="s">
        <v>94</v>
      </c>
      <c r="F816" s="449" t="s">
        <v>251</v>
      </c>
      <c r="G816" s="450" t="s">
        <v>408</v>
      </c>
      <c r="H816" s="361" t="s">
        <v>179</v>
      </c>
      <c r="I816" s="107" t="s">
        <v>690</v>
      </c>
      <c r="J816" s="444">
        <v>10</v>
      </c>
      <c r="K816" s="353">
        <v>1</v>
      </c>
      <c r="L816" s="353">
        <v>1</v>
      </c>
      <c r="M816" s="101">
        <v>40</v>
      </c>
      <c r="N816" s="101"/>
      <c r="O816" s="102" t="e">
        <f t="shared" si="72"/>
        <v>#DIV/0!</v>
      </c>
      <c r="P816" s="102">
        <f t="shared" si="67"/>
        <v>0</v>
      </c>
      <c r="Q816" s="103">
        <f>IF(M816="nio",0,IF(M816&gt;0,VLOOKUP(H816,'2-Productie normen'!A:L,VLOOKUP(M816,'2-Productie normen'!N:O,2,FALSE),FALSE)))</f>
        <v>0</v>
      </c>
      <c r="R816" s="103">
        <f t="shared" si="68"/>
        <v>0</v>
      </c>
      <c r="S816" s="104">
        <f>VLOOKUP(H816,'2-Productie normen'!A:L,10,FALSE)</f>
        <v>0</v>
      </c>
      <c r="T816" s="470"/>
      <c r="V816" s="81">
        <f t="shared" si="69"/>
        <v>400</v>
      </c>
    </row>
    <row r="817" spans="1:22" ht="13.95" customHeight="1">
      <c r="A817" s="86">
        <f t="shared" si="70"/>
        <v>817</v>
      </c>
      <c r="B817" s="99" t="s">
        <v>707</v>
      </c>
      <c r="C817" s="99" t="s">
        <v>715</v>
      </c>
      <c r="D817" s="440">
        <v>2</v>
      </c>
      <c r="E817" s="441" t="s">
        <v>94</v>
      </c>
      <c r="F817" s="449" t="s">
        <v>252</v>
      </c>
      <c r="G817" s="450" t="s">
        <v>413</v>
      </c>
      <c r="H817" s="361" t="s">
        <v>16</v>
      </c>
      <c r="I817" s="107" t="s">
        <v>97</v>
      </c>
      <c r="J817" s="444">
        <v>4</v>
      </c>
      <c r="K817" s="353">
        <v>1</v>
      </c>
      <c r="L817" s="353">
        <v>1</v>
      </c>
      <c r="M817" s="101">
        <v>200</v>
      </c>
      <c r="N817" s="101"/>
      <c r="O817" s="102" t="e">
        <f t="shared" si="72"/>
        <v>#DIV/0!</v>
      </c>
      <c r="P817" s="102">
        <f t="shared" si="67"/>
        <v>0</v>
      </c>
      <c r="Q817" s="103">
        <f>IF(M817="nio",0,IF(M817&gt;0,VLOOKUP(H817,'2-Productie normen'!A:L,VLOOKUP(M817,'2-Productie normen'!N:O,2,FALSE),FALSE)))</f>
        <v>0</v>
      </c>
      <c r="R817" s="103">
        <f t="shared" si="68"/>
        <v>0</v>
      </c>
      <c r="S817" s="104">
        <f>VLOOKUP(H817,'2-Productie normen'!A:L,10,FALSE)</f>
        <v>0</v>
      </c>
      <c r="T817" s="470"/>
      <c r="V817" s="81">
        <f t="shared" si="69"/>
        <v>800</v>
      </c>
    </row>
    <row r="818" spans="1:22" ht="13.95" customHeight="1">
      <c r="A818" s="86">
        <f t="shared" si="70"/>
        <v>818</v>
      </c>
      <c r="B818" s="99" t="s">
        <v>707</v>
      </c>
      <c r="C818" s="99" t="s">
        <v>715</v>
      </c>
      <c r="D818" s="440">
        <v>2</v>
      </c>
      <c r="E818" s="441" t="s">
        <v>94</v>
      </c>
      <c r="F818" s="449" t="s">
        <v>253</v>
      </c>
      <c r="G818" s="450" t="s">
        <v>638</v>
      </c>
      <c r="H818" s="361" t="s">
        <v>754</v>
      </c>
      <c r="I818" s="107" t="s">
        <v>690</v>
      </c>
      <c r="J818" s="444">
        <v>20</v>
      </c>
      <c r="K818" s="353">
        <v>1</v>
      </c>
      <c r="L818" s="353">
        <v>1</v>
      </c>
      <c r="M818" s="101">
        <v>40</v>
      </c>
      <c r="N818" s="101"/>
      <c r="O818" s="102" t="e">
        <f t="shared" si="72"/>
        <v>#DIV/0!</v>
      </c>
      <c r="P818" s="102">
        <f t="shared" si="67"/>
        <v>0</v>
      </c>
      <c r="Q818" s="103">
        <f>IF(M818="nio",0,IF(M818&gt;0,VLOOKUP(H818,'2-Productie normen'!A:L,VLOOKUP(M818,'2-Productie normen'!N:O,2,FALSE),FALSE)))</f>
        <v>0</v>
      </c>
      <c r="R818" s="103">
        <f t="shared" si="68"/>
        <v>0</v>
      </c>
      <c r="S818" s="104">
        <f>VLOOKUP(H818,'2-Productie normen'!A:L,10,FALSE)</f>
        <v>0</v>
      </c>
      <c r="T818" s="470"/>
      <c r="V818" s="81">
        <f t="shared" si="69"/>
        <v>800</v>
      </c>
    </row>
    <row r="819" spans="1:22" ht="13.95" customHeight="1">
      <c r="A819" s="86">
        <f t="shared" si="70"/>
        <v>819</v>
      </c>
      <c r="B819" s="99" t="s">
        <v>707</v>
      </c>
      <c r="C819" s="99" t="s">
        <v>715</v>
      </c>
      <c r="D819" s="440">
        <v>2</v>
      </c>
      <c r="E819" s="441" t="s">
        <v>94</v>
      </c>
      <c r="F819" s="449" t="s">
        <v>435</v>
      </c>
      <c r="G819" s="450" t="s">
        <v>407</v>
      </c>
      <c r="H819" s="443" t="s">
        <v>407</v>
      </c>
      <c r="I819" s="107" t="s">
        <v>95</v>
      </c>
      <c r="J819" s="444">
        <v>95</v>
      </c>
      <c r="K819" s="353">
        <v>1</v>
      </c>
      <c r="L819" s="353">
        <v>1</v>
      </c>
      <c r="M819" s="101">
        <v>200</v>
      </c>
      <c r="N819" s="101"/>
      <c r="O819" s="102" t="e">
        <f t="shared" si="72"/>
        <v>#DIV/0!</v>
      </c>
      <c r="P819" s="102">
        <f t="shared" si="67"/>
        <v>0</v>
      </c>
      <c r="Q819" s="103">
        <f>IF(M819="nio",0,IF(M819&gt;0,VLOOKUP(H819,'2-Productie normen'!A:L,VLOOKUP(M819,'2-Productie normen'!N:O,2,FALSE),FALSE)))</f>
        <v>0</v>
      </c>
      <c r="R819" s="103">
        <f t="shared" si="68"/>
        <v>0</v>
      </c>
      <c r="S819" s="104">
        <f>VLOOKUP(H819,'2-Productie normen'!A:L,10,FALSE)</f>
        <v>0</v>
      </c>
      <c r="T819" s="470"/>
      <c r="V819" s="81">
        <f t="shared" si="69"/>
        <v>19000</v>
      </c>
    </row>
    <row r="820" spans="1:22" ht="13.95" customHeight="1">
      <c r="A820" s="86">
        <f t="shared" si="70"/>
        <v>820</v>
      </c>
      <c r="B820" s="99" t="s">
        <v>707</v>
      </c>
      <c r="C820" s="99" t="s">
        <v>715</v>
      </c>
      <c r="D820" s="440">
        <v>2</v>
      </c>
      <c r="E820" s="441" t="s">
        <v>94</v>
      </c>
      <c r="F820" s="449" t="s">
        <v>256</v>
      </c>
      <c r="G820" s="443" t="s">
        <v>744</v>
      </c>
      <c r="H820" s="361" t="s">
        <v>179</v>
      </c>
      <c r="I820" s="107" t="s">
        <v>95</v>
      </c>
      <c r="J820" s="444">
        <v>9</v>
      </c>
      <c r="K820" s="353">
        <v>1</v>
      </c>
      <c r="L820" s="353">
        <v>1</v>
      </c>
      <c r="M820" s="101">
        <v>40</v>
      </c>
      <c r="N820" s="101"/>
      <c r="O820" s="102" t="e">
        <f t="shared" si="72"/>
        <v>#DIV/0!</v>
      </c>
      <c r="P820" s="102">
        <f t="shared" si="67"/>
        <v>0</v>
      </c>
      <c r="Q820" s="103">
        <f>IF(M820="nio",0,IF(M820&gt;0,VLOOKUP(H820,'2-Productie normen'!A:L,VLOOKUP(M820,'2-Productie normen'!N:O,2,FALSE),FALSE)))</f>
        <v>0</v>
      </c>
      <c r="R820" s="103">
        <f t="shared" si="68"/>
        <v>0</v>
      </c>
      <c r="S820" s="104">
        <f>VLOOKUP(H820,'2-Productie normen'!A:L,10,FALSE)</f>
        <v>0</v>
      </c>
      <c r="T820" s="470"/>
      <c r="V820" s="81">
        <f t="shared" si="69"/>
        <v>360</v>
      </c>
    </row>
    <row r="821" spans="1:22" ht="13.95" customHeight="1">
      <c r="A821" s="86">
        <f t="shared" si="70"/>
        <v>821</v>
      </c>
      <c r="B821" s="99" t="s">
        <v>707</v>
      </c>
      <c r="C821" s="99" t="s">
        <v>715</v>
      </c>
      <c r="D821" s="440">
        <v>2</v>
      </c>
      <c r="E821" s="441" t="s">
        <v>94</v>
      </c>
      <c r="F821" s="449" t="s">
        <v>436</v>
      </c>
      <c r="G821" s="443" t="s">
        <v>744</v>
      </c>
      <c r="H821" s="361" t="s">
        <v>179</v>
      </c>
      <c r="I821" s="107" t="s">
        <v>95</v>
      </c>
      <c r="J821" s="444">
        <v>17</v>
      </c>
      <c r="K821" s="353">
        <v>1</v>
      </c>
      <c r="L821" s="353">
        <v>1</v>
      </c>
      <c r="M821" s="101">
        <v>40</v>
      </c>
      <c r="N821" s="101"/>
      <c r="O821" s="102" t="e">
        <f t="shared" si="72"/>
        <v>#DIV/0!</v>
      </c>
      <c r="P821" s="102">
        <f t="shared" si="67"/>
        <v>0</v>
      </c>
      <c r="Q821" s="103">
        <f>IF(M821="nio",0,IF(M821&gt;0,VLOOKUP(H821,'2-Productie normen'!A:L,VLOOKUP(M821,'2-Productie normen'!N:O,2,FALSE),FALSE)))</f>
        <v>0</v>
      </c>
      <c r="R821" s="103">
        <f t="shared" si="68"/>
        <v>0</v>
      </c>
      <c r="S821" s="104">
        <f>VLOOKUP(H821,'2-Productie normen'!A:L,10,FALSE)</f>
        <v>0</v>
      </c>
      <c r="T821" s="470"/>
      <c r="V821" s="81">
        <f t="shared" si="69"/>
        <v>680</v>
      </c>
    </row>
    <row r="822" spans="1:22" ht="13.95" customHeight="1">
      <c r="A822" s="86">
        <f t="shared" si="70"/>
        <v>822</v>
      </c>
      <c r="B822" s="99" t="s">
        <v>707</v>
      </c>
      <c r="C822" s="99" t="s">
        <v>715</v>
      </c>
      <c r="D822" s="440">
        <v>2</v>
      </c>
      <c r="E822" s="441" t="s">
        <v>94</v>
      </c>
      <c r="F822" s="449" t="s">
        <v>257</v>
      </c>
      <c r="G822" s="443" t="s">
        <v>410</v>
      </c>
      <c r="H822" s="361" t="s">
        <v>730</v>
      </c>
      <c r="I822" s="107" t="s">
        <v>95</v>
      </c>
      <c r="J822" s="444">
        <v>9</v>
      </c>
      <c r="K822" s="353">
        <v>1</v>
      </c>
      <c r="L822" s="353">
        <v>1</v>
      </c>
      <c r="M822" s="101" t="s">
        <v>106</v>
      </c>
      <c r="N822" s="101"/>
      <c r="O822" s="102">
        <f t="shared" si="72"/>
        <v>0</v>
      </c>
      <c r="P822" s="102">
        <f t="shared" si="67"/>
        <v>0</v>
      </c>
      <c r="Q822" s="103">
        <f>IF(M822="nio",0,IF(M822&gt;0,VLOOKUP(H822,'2-Productie normen'!A:L,VLOOKUP(M822,'2-Productie normen'!N:O,2,FALSE),FALSE)))</f>
        <v>0</v>
      </c>
      <c r="R822" s="103">
        <f t="shared" si="68"/>
        <v>0</v>
      </c>
      <c r="S822" s="104">
        <f>VLOOKUP(H822,'2-Productie normen'!A:L,10,FALSE)</f>
        <v>0</v>
      </c>
      <c r="T822" s="470"/>
      <c r="V822" s="81">
        <f t="shared" si="69"/>
        <v>0</v>
      </c>
    </row>
    <row r="823" spans="1:22" ht="13.95" customHeight="1">
      <c r="A823" s="86">
        <f t="shared" si="70"/>
        <v>823</v>
      </c>
      <c r="B823" s="99" t="s">
        <v>707</v>
      </c>
      <c r="C823" s="99" t="s">
        <v>715</v>
      </c>
      <c r="D823" s="440">
        <v>2</v>
      </c>
      <c r="E823" s="441" t="s">
        <v>94</v>
      </c>
      <c r="F823" s="449" t="s">
        <v>258</v>
      </c>
      <c r="G823" s="443" t="s">
        <v>410</v>
      </c>
      <c r="H823" s="361" t="s">
        <v>730</v>
      </c>
      <c r="I823" s="107" t="s">
        <v>690</v>
      </c>
      <c r="J823" s="444">
        <v>11</v>
      </c>
      <c r="K823" s="353">
        <v>1</v>
      </c>
      <c r="L823" s="353">
        <v>1</v>
      </c>
      <c r="M823" s="101" t="s">
        <v>106</v>
      </c>
      <c r="N823" s="101"/>
      <c r="O823" s="102">
        <f t="shared" si="72"/>
        <v>0</v>
      </c>
      <c r="P823" s="102">
        <f t="shared" ref="P823:P862" si="73">IF(N823&gt;0,N823*J823/R823,0)*L823</f>
        <v>0</v>
      </c>
      <c r="Q823" s="103">
        <f>IF(M823="nio",0,IF(M823&gt;0,VLOOKUP(H823,'2-Productie normen'!A:L,VLOOKUP(M823,'2-Productie normen'!N:O,2,FALSE),FALSE)))</f>
        <v>0</v>
      </c>
      <c r="R823" s="103">
        <f t="shared" ref="R823:R885" si="74">IF(N823&gt;0,Q823*$R$8,0)</f>
        <v>0</v>
      </c>
      <c r="S823" s="104">
        <f>VLOOKUP(H823,'2-Productie normen'!A:L,10,FALSE)</f>
        <v>0</v>
      </c>
      <c r="T823" s="470"/>
      <c r="V823" s="81">
        <f t="shared" ref="V823:V862" si="75">SUM(M823:N823)*J823</f>
        <v>0</v>
      </c>
    </row>
    <row r="824" spans="1:22" ht="13.95" customHeight="1">
      <c r="A824" s="86">
        <f t="shared" si="70"/>
        <v>824</v>
      </c>
      <c r="B824" s="99" t="s">
        <v>707</v>
      </c>
      <c r="C824" s="99" t="s">
        <v>715</v>
      </c>
      <c r="D824" s="440">
        <v>2</v>
      </c>
      <c r="E824" s="441" t="s">
        <v>94</v>
      </c>
      <c r="F824" s="449" t="s">
        <v>259</v>
      </c>
      <c r="G824" s="450" t="s">
        <v>413</v>
      </c>
      <c r="H824" s="361" t="s">
        <v>16</v>
      </c>
      <c r="I824" s="107" t="s">
        <v>97</v>
      </c>
      <c r="J824" s="444">
        <v>10.7</v>
      </c>
      <c r="K824" s="353">
        <v>1</v>
      </c>
      <c r="L824" s="353">
        <v>1</v>
      </c>
      <c r="M824" s="101">
        <v>200</v>
      </c>
      <c r="N824" s="101"/>
      <c r="O824" s="102" t="e">
        <f t="shared" si="72"/>
        <v>#DIV/0!</v>
      </c>
      <c r="P824" s="102">
        <f t="shared" si="73"/>
        <v>0</v>
      </c>
      <c r="Q824" s="103">
        <f>IF(M824="nio",0,IF(M824&gt;0,VLOOKUP(H824,'2-Productie normen'!A:L,VLOOKUP(M824,'2-Productie normen'!N:O,2,FALSE),FALSE)))</f>
        <v>0</v>
      </c>
      <c r="R824" s="103">
        <f t="shared" si="74"/>
        <v>0</v>
      </c>
      <c r="S824" s="104">
        <f>VLOOKUP(H824,'2-Productie normen'!A:L,10,FALSE)</f>
        <v>0</v>
      </c>
      <c r="T824" s="470"/>
      <c r="V824" s="81">
        <f t="shared" si="75"/>
        <v>2140</v>
      </c>
    </row>
    <row r="825" spans="1:22" ht="13.95" customHeight="1">
      <c r="A825" s="86">
        <f t="shared" si="70"/>
        <v>825</v>
      </c>
      <c r="B825" s="99" t="s">
        <v>707</v>
      </c>
      <c r="C825" s="99" t="s">
        <v>715</v>
      </c>
      <c r="D825" s="440">
        <v>2</v>
      </c>
      <c r="E825" s="441" t="s">
        <v>94</v>
      </c>
      <c r="F825" s="449" t="s">
        <v>260</v>
      </c>
      <c r="G825" s="450" t="s">
        <v>413</v>
      </c>
      <c r="H825" s="361" t="s">
        <v>16</v>
      </c>
      <c r="I825" s="107" t="s">
        <v>97</v>
      </c>
      <c r="J825" s="444">
        <v>15</v>
      </c>
      <c r="K825" s="353">
        <v>1</v>
      </c>
      <c r="L825" s="353">
        <v>1</v>
      </c>
      <c r="M825" s="101">
        <v>200</v>
      </c>
      <c r="N825" s="101"/>
      <c r="O825" s="102" t="e">
        <f t="shared" si="72"/>
        <v>#DIV/0!</v>
      </c>
      <c r="P825" s="102">
        <f t="shared" si="73"/>
        <v>0</v>
      </c>
      <c r="Q825" s="103">
        <f>IF(M825="nio",0,IF(M825&gt;0,VLOOKUP(H825,'2-Productie normen'!A:L,VLOOKUP(M825,'2-Productie normen'!N:O,2,FALSE),FALSE)))</f>
        <v>0</v>
      </c>
      <c r="R825" s="103">
        <f t="shared" si="74"/>
        <v>0</v>
      </c>
      <c r="S825" s="104">
        <f>VLOOKUP(H825,'2-Productie normen'!A:L,10,FALSE)</f>
        <v>0</v>
      </c>
      <c r="T825" s="470"/>
      <c r="V825" s="81">
        <f t="shared" si="75"/>
        <v>3000</v>
      </c>
    </row>
    <row r="826" spans="1:22" ht="13.95" customHeight="1">
      <c r="A826" s="86">
        <f t="shared" si="70"/>
        <v>826</v>
      </c>
      <c r="B826" s="99" t="s">
        <v>707</v>
      </c>
      <c r="C826" s="99" t="s">
        <v>715</v>
      </c>
      <c r="D826" s="440">
        <v>2</v>
      </c>
      <c r="E826" s="441" t="s">
        <v>94</v>
      </c>
      <c r="F826" s="449" t="s">
        <v>261</v>
      </c>
      <c r="G826" s="450" t="s">
        <v>409</v>
      </c>
      <c r="H826" s="107" t="s">
        <v>719</v>
      </c>
      <c r="I826" s="107" t="s">
        <v>95</v>
      </c>
      <c r="J826" s="444">
        <v>53</v>
      </c>
      <c r="K826" s="353">
        <v>1</v>
      </c>
      <c r="L826" s="353">
        <v>1</v>
      </c>
      <c r="M826" s="101">
        <v>120</v>
      </c>
      <c r="N826" s="101"/>
      <c r="O826" s="102" t="e">
        <f t="shared" si="72"/>
        <v>#DIV/0!</v>
      </c>
      <c r="P826" s="102">
        <f t="shared" si="73"/>
        <v>0</v>
      </c>
      <c r="Q826" s="103">
        <f>IF(M826="nio",0,IF(M826&gt;0,VLOOKUP(H826,'2-Productie normen'!A:L,VLOOKUP(M826,'2-Productie normen'!N:O,2,FALSE),FALSE)))</f>
        <v>0</v>
      </c>
      <c r="R826" s="103">
        <f t="shared" si="74"/>
        <v>0</v>
      </c>
      <c r="S826" s="104">
        <f>VLOOKUP(H826,'2-Productie normen'!A:L,10,FALSE)</f>
        <v>0</v>
      </c>
      <c r="T826" s="470"/>
      <c r="V826" s="81">
        <f t="shared" si="75"/>
        <v>6360</v>
      </c>
    </row>
    <row r="827" spans="1:22" ht="13.95" customHeight="1">
      <c r="A827" s="86">
        <f t="shared" si="70"/>
        <v>827</v>
      </c>
      <c r="B827" s="99" t="s">
        <v>707</v>
      </c>
      <c r="C827" s="99" t="s">
        <v>715</v>
      </c>
      <c r="D827" s="440">
        <v>2</v>
      </c>
      <c r="E827" s="441" t="s">
        <v>94</v>
      </c>
      <c r="F827" s="449" t="s">
        <v>262</v>
      </c>
      <c r="G827" s="450" t="s">
        <v>409</v>
      </c>
      <c r="H827" s="107" t="s">
        <v>719</v>
      </c>
      <c r="I827" s="107" t="s">
        <v>95</v>
      </c>
      <c r="J827" s="444">
        <v>53</v>
      </c>
      <c r="K827" s="353">
        <v>1</v>
      </c>
      <c r="L827" s="353">
        <v>1</v>
      </c>
      <c r="M827" s="101">
        <v>120</v>
      </c>
      <c r="N827" s="101"/>
      <c r="O827" s="102" t="e">
        <f t="shared" si="72"/>
        <v>#DIV/0!</v>
      </c>
      <c r="P827" s="102">
        <f t="shared" si="73"/>
        <v>0</v>
      </c>
      <c r="Q827" s="103">
        <f>IF(M827="nio",0,IF(M827&gt;0,VLOOKUP(H827,'2-Productie normen'!A:L,VLOOKUP(M827,'2-Productie normen'!N:O,2,FALSE),FALSE)))</f>
        <v>0</v>
      </c>
      <c r="R827" s="103">
        <f t="shared" si="74"/>
        <v>0</v>
      </c>
      <c r="S827" s="104">
        <f>VLOOKUP(H827,'2-Productie normen'!A:L,10,FALSE)</f>
        <v>0</v>
      </c>
      <c r="T827" s="470"/>
      <c r="V827" s="81">
        <f t="shared" si="75"/>
        <v>6360</v>
      </c>
    </row>
    <row r="828" spans="1:22" ht="13.95" customHeight="1">
      <c r="A828" s="86">
        <f t="shared" si="70"/>
        <v>828</v>
      </c>
      <c r="B828" s="99" t="s">
        <v>707</v>
      </c>
      <c r="C828" s="99" t="s">
        <v>715</v>
      </c>
      <c r="D828" s="440">
        <v>2</v>
      </c>
      <c r="E828" s="441" t="s">
        <v>94</v>
      </c>
      <c r="F828" s="449" t="s">
        <v>263</v>
      </c>
      <c r="G828" s="450" t="s">
        <v>416</v>
      </c>
      <c r="H828" s="75" t="s">
        <v>416</v>
      </c>
      <c r="I828" s="107" t="s">
        <v>95</v>
      </c>
      <c r="J828" s="444">
        <v>43</v>
      </c>
      <c r="K828" s="353">
        <v>1</v>
      </c>
      <c r="L828" s="353">
        <v>1</v>
      </c>
      <c r="M828" s="101">
        <v>120</v>
      </c>
      <c r="N828" s="101"/>
      <c r="O828" s="102" t="e">
        <f t="shared" si="72"/>
        <v>#DIV/0!</v>
      </c>
      <c r="P828" s="102">
        <f t="shared" si="73"/>
        <v>0</v>
      </c>
      <c r="Q828" s="103">
        <f>IF(M828="nio",0,IF(M828&gt;0,VLOOKUP(H828,'2-Productie normen'!A:L,VLOOKUP(M828,'2-Productie normen'!N:O,2,FALSE),FALSE)))</f>
        <v>0</v>
      </c>
      <c r="R828" s="103">
        <f t="shared" si="74"/>
        <v>0</v>
      </c>
      <c r="S828" s="104">
        <f>VLOOKUP(H828,'2-Productie normen'!A:L,10,FALSE)</f>
        <v>0</v>
      </c>
      <c r="T828" s="470"/>
      <c r="V828" s="81">
        <f t="shared" si="75"/>
        <v>5160</v>
      </c>
    </row>
    <row r="829" spans="1:22" ht="13.95" customHeight="1">
      <c r="A829" s="86">
        <f t="shared" si="70"/>
        <v>829</v>
      </c>
      <c r="B829" s="99" t="s">
        <v>707</v>
      </c>
      <c r="C829" s="99" t="s">
        <v>715</v>
      </c>
      <c r="D829" s="440">
        <v>2</v>
      </c>
      <c r="E829" s="441" t="s">
        <v>94</v>
      </c>
      <c r="F829" s="449" t="s">
        <v>264</v>
      </c>
      <c r="G829" s="450" t="s">
        <v>409</v>
      </c>
      <c r="H829" s="107" t="s">
        <v>719</v>
      </c>
      <c r="I829" s="107" t="s">
        <v>95</v>
      </c>
      <c r="J829" s="444">
        <v>61</v>
      </c>
      <c r="K829" s="353">
        <v>1</v>
      </c>
      <c r="L829" s="353">
        <v>1</v>
      </c>
      <c r="M829" s="101">
        <v>120</v>
      </c>
      <c r="N829" s="101"/>
      <c r="O829" s="102" t="e">
        <f t="shared" si="72"/>
        <v>#DIV/0!</v>
      </c>
      <c r="P829" s="102">
        <f t="shared" si="73"/>
        <v>0</v>
      </c>
      <c r="Q829" s="103">
        <f>IF(M829="nio",0,IF(M829&gt;0,VLOOKUP(H829,'2-Productie normen'!A:L,VLOOKUP(M829,'2-Productie normen'!N:O,2,FALSE),FALSE)))</f>
        <v>0</v>
      </c>
      <c r="R829" s="103">
        <f t="shared" si="74"/>
        <v>0</v>
      </c>
      <c r="S829" s="104">
        <f>VLOOKUP(H829,'2-Productie normen'!A:L,10,FALSE)</f>
        <v>0</v>
      </c>
      <c r="T829" s="470"/>
      <c r="V829" s="81">
        <f t="shared" si="75"/>
        <v>7320</v>
      </c>
    </row>
    <row r="830" spans="1:22" ht="13.95" customHeight="1">
      <c r="A830" s="86">
        <f t="shared" si="70"/>
        <v>830</v>
      </c>
      <c r="B830" s="99" t="s">
        <v>707</v>
      </c>
      <c r="C830" s="99" t="s">
        <v>715</v>
      </c>
      <c r="D830" s="440">
        <v>2</v>
      </c>
      <c r="E830" s="441" t="s">
        <v>94</v>
      </c>
      <c r="F830" s="449" t="s">
        <v>265</v>
      </c>
      <c r="G830" s="450" t="s">
        <v>417</v>
      </c>
      <c r="H830" s="361" t="s">
        <v>730</v>
      </c>
      <c r="I830" s="107" t="s">
        <v>755</v>
      </c>
      <c r="J830" s="444">
        <v>13</v>
      </c>
      <c r="K830" s="353">
        <v>1</v>
      </c>
      <c r="L830" s="353">
        <v>1</v>
      </c>
      <c r="M830" s="101" t="s">
        <v>106</v>
      </c>
      <c r="N830" s="101"/>
      <c r="O830" s="102">
        <f t="shared" si="72"/>
        <v>0</v>
      </c>
      <c r="P830" s="102">
        <f t="shared" si="73"/>
        <v>0</v>
      </c>
      <c r="Q830" s="103">
        <f>IF(M830="nio",0,IF(M830&gt;0,VLOOKUP(H830,'2-Productie normen'!A:L,VLOOKUP(M830,'2-Productie normen'!N:O,2,FALSE),FALSE)))</f>
        <v>0</v>
      </c>
      <c r="R830" s="103">
        <f t="shared" si="74"/>
        <v>0</v>
      </c>
      <c r="S830" s="104">
        <f>VLOOKUP(H830,'2-Productie normen'!A:L,10,FALSE)</f>
        <v>0</v>
      </c>
      <c r="T830" s="470"/>
      <c r="V830" s="81">
        <f t="shared" si="75"/>
        <v>0</v>
      </c>
    </row>
    <row r="831" spans="1:22" ht="13.95" customHeight="1">
      <c r="A831" s="86">
        <f t="shared" si="70"/>
        <v>831</v>
      </c>
      <c r="B831" s="99" t="s">
        <v>707</v>
      </c>
      <c r="C831" s="99" t="s">
        <v>715</v>
      </c>
      <c r="D831" s="440">
        <v>2</v>
      </c>
      <c r="E831" s="441" t="s">
        <v>94</v>
      </c>
      <c r="F831" s="449" t="s">
        <v>266</v>
      </c>
      <c r="G831" s="450" t="s">
        <v>417</v>
      </c>
      <c r="H831" s="361" t="s">
        <v>730</v>
      </c>
      <c r="I831" s="107" t="s">
        <v>755</v>
      </c>
      <c r="J831" s="444">
        <v>8</v>
      </c>
      <c r="K831" s="353">
        <v>1</v>
      </c>
      <c r="L831" s="353">
        <v>1</v>
      </c>
      <c r="M831" s="101" t="s">
        <v>106</v>
      </c>
      <c r="N831" s="101"/>
      <c r="O831" s="102">
        <f t="shared" si="72"/>
        <v>0</v>
      </c>
      <c r="P831" s="102">
        <f t="shared" si="73"/>
        <v>0</v>
      </c>
      <c r="Q831" s="103">
        <f>IF(M831="nio",0,IF(M831&gt;0,VLOOKUP(H831,'2-Productie normen'!A:L,VLOOKUP(M831,'2-Productie normen'!N:O,2,FALSE),FALSE)))</f>
        <v>0</v>
      </c>
      <c r="R831" s="103">
        <f t="shared" si="74"/>
        <v>0</v>
      </c>
      <c r="S831" s="104">
        <f>VLOOKUP(H831,'2-Productie normen'!A:L,10,FALSE)</f>
        <v>0</v>
      </c>
      <c r="T831" s="470"/>
      <c r="V831" s="81">
        <f t="shared" si="75"/>
        <v>0</v>
      </c>
    </row>
    <row r="832" spans="1:22" ht="13.95" customHeight="1">
      <c r="A832" s="86">
        <f t="shared" si="70"/>
        <v>832</v>
      </c>
      <c r="B832" s="99" t="s">
        <v>707</v>
      </c>
      <c r="C832" s="99" t="s">
        <v>715</v>
      </c>
      <c r="D832" s="440">
        <v>2</v>
      </c>
      <c r="E832" s="441" t="s">
        <v>94</v>
      </c>
      <c r="F832" s="449" t="s">
        <v>267</v>
      </c>
      <c r="G832" s="450" t="s">
        <v>409</v>
      </c>
      <c r="H832" s="107" t="s">
        <v>719</v>
      </c>
      <c r="I832" s="107" t="s">
        <v>95</v>
      </c>
      <c r="J832" s="444">
        <v>53</v>
      </c>
      <c r="K832" s="353">
        <v>1</v>
      </c>
      <c r="L832" s="353">
        <v>1</v>
      </c>
      <c r="M832" s="101">
        <v>120</v>
      </c>
      <c r="N832" s="101"/>
      <c r="O832" s="102" t="e">
        <f t="shared" si="72"/>
        <v>#DIV/0!</v>
      </c>
      <c r="P832" s="102">
        <f t="shared" si="73"/>
        <v>0</v>
      </c>
      <c r="Q832" s="103">
        <f>IF(M832="nio",0,IF(M832&gt;0,VLOOKUP(H832,'2-Productie normen'!A:L,VLOOKUP(M832,'2-Productie normen'!N:O,2,FALSE),FALSE)))</f>
        <v>0</v>
      </c>
      <c r="R832" s="103">
        <f t="shared" si="74"/>
        <v>0</v>
      </c>
      <c r="S832" s="104">
        <f>VLOOKUP(H832,'2-Productie normen'!A:L,10,FALSE)</f>
        <v>0</v>
      </c>
      <c r="T832" s="470"/>
      <c r="V832" s="81">
        <f t="shared" si="75"/>
        <v>6360</v>
      </c>
    </row>
    <row r="833" spans="1:22" ht="13.95" customHeight="1">
      <c r="A833" s="86">
        <f t="shared" si="70"/>
        <v>833</v>
      </c>
      <c r="B833" s="99" t="s">
        <v>707</v>
      </c>
      <c r="C833" s="99" t="s">
        <v>715</v>
      </c>
      <c r="D833" s="440">
        <v>2</v>
      </c>
      <c r="E833" s="441" t="s">
        <v>94</v>
      </c>
      <c r="F833" s="449" t="s">
        <v>268</v>
      </c>
      <c r="G833" s="450" t="s">
        <v>409</v>
      </c>
      <c r="H833" s="107" t="s">
        <v>719</v>
      </c>
      <c r="I833" s="107" t="s">
        <v>95</v>
      </c>
      <c r="J833" s="444">
        <v>52</v>
      </c>
      <c r="K833" s="353">
        <v>1</v>
      </c>
      <c r="L833" s="353">
        <v>1</v>
      </c>
      <c r="M833" s="101">
        <v>120</v>
      </c>
      <c r="N833" s="101"/>
      <c r="O833" s="102" t="e">
        <f t="shared" si="72"/>
        <v>#DIV/0!</v>
      </c>
      <c r="P833" s="102">
        <f t="shared" si="73"/>
        <v>0</v>
      </c>
      <c r="Q833" s="103">
        <f>IF(M833="nio",0,IF(M833&gt;0,VLOOKUP(H833,'2-Productie normen'!A:L,VLOOKUP(M833,'2-Productie normen'!N:O,2,FALSE),FALSE)))</f>
        <v>0</v>
      </c>
      <c r="R833" s="103">
        <f t="shared" si="74"/>
        <v>0</v>
      </c>
      <c r="S833" s="104">
        <f>VLOOKUP(H833,'2-Productie normen'!A:L,10,FALSE)</f>
        <v>0</v>
      </c>
      <c r="T833" s="470"/>
      <c r="V833" s="81">
        <f t="shared" si="75"/>
        <v>6240</v>
      </c>
    </row>
    <row r="834" spans="1:22" ht="13.95" customHeight="1">
      <c r="A834" s="86">
        <f t="shared" si="70"/>
        <v>834</v>
      </c>
      <c r="B834" s="99" t="s">
        <v>707</v>
      </c>
      <c r="C834" s="99" t="s">
        <v>715</v>
      </c>
      <c r="D834" s="440">
        <v>2</v>
      </c>
      <c r="E834" s="441" t="s">
        <v>94</v>
      </c>
      <c r="F834" s="449" t="s">
        <v>269</v>
      </c>
      <c r="G834" s="450" t="s">
        <v>409</v>
      </c>
      <c r="H834" s="107" t="s">
        <v>719</v>
      </c>
      <c r="I834" s="107" t="s">
        <v>95</v>
      </c>
      <c r="J834" s="444">
        <v>44</v>
      </c>
      <c r="K834" s="353">
        <v>1</v>
      </c>
      <c r="L834" s="353">
        <v>1</v>
      </c>
      <c r="M834" s="101">
        <v>120</v>
      </c>
      <c r="N834" s="101"/>
      <c r="O834" s="102" t="e">
        <f t="shared" si="72"/>
        <v>#DIV/0!</v>
      </c>
      <c r="P834" s="102">
        <f t="shared" si="73"/>
        <v>0</v>
      </c>
      <c r="Q834" s="103">
        <f>IF(M834="nio",0,IF(M834&gt;0,VLOOKUP(H834,'2-Productie normen'!A:L,VLOOKUP(M834,'2-Productie normen'!N:O,2,FALSE),FALSE)))</f>
        <v>0</v>
      </c>
      <c r="R834" s="103">
        <f t="shared" si="74"/>
        <v>0</v>
      </c>
      <c r="S834" s="104">
        <f>VLOOKUP(H834,'2-Productie normen'!A:L,10,FALSE)</f>
        <v>0</v>
      </c>
      <c r="T834" s="470"/>
      <c r="V834" s="81">
        <f t="shared" si="75"/>
        <v>5280</v>
      </c>
    </row>
    <row r="835" spans="1:22" ht="13.95" customHeight="1">
      <c r="A835" s="86">
        <f t="shared" si="70"/>
        <v>835</v>
      </c>
      <c r="B835" s="99" t="s">
        <v>707</v>
      </c>
      <c r="C835" s="99" t="s">
        <v>715</v>
      </c>
      <c r="D835" s="440">
        <v>2</v>
      </c>
      <c r="E835" s="441" t="s">
        <v>94</v>
      </c>
      <c r="F835" s="449" t="s">
        <v>270</v>
      </c>
      <c r="G835" s="450" t="s">
        <v>416</v>
      </c>
      <c r="H835" s="75" t="s">
        <v>416</v>
      </c>
      <c r="I835" s="107" t="s">
        <v>95</v>
      </c>
      <c r="J835" s="444">
        <v>44.2</v>
      </c>
      <c r="K835" s="353">
        <v>1</v>
      </c>
      <c r="L835" s="353">
        <v>1</v>
      </c>
      <c r="M835" s="101">
        <v>120</v>
      </c>
      <c r="N835" s="101"/>
      <c r="O835" s="102" t="e">
        <f t="shared" si="72"/>
        <v>#DIV/0!</v>
      </c>
      <c r="P835" s="102">
        <f t="shared" si="73"/>
        <v>0</v>
      </c>
      <c r="Q835" s="103">
        <f>IF(M835="nio",0,IF(M835&gt;0,VLOOKUP(H835,'2-Productie normen'!A:L,VLOOKUP(M835,'2-Productie normen'!N:O,2,FALSE),FALSE)))</f>
        <v>0</v>
      </c>
      <c r="R835" s="103">
        <f t="shared" si="74"/>
        <v>0</v>
      </c>
      <c r="S835" s="104">
        <f>VLOOKUP(H835,'2-Productie normen'!A:L,10,FALSE)</f>
        <v>0</v>
      </c>
      <c r="T835" s="470"/>
      <c r="V835" s="81">
        <f t="shared" si="75"/>
        <v>5304</v>
      </c>
    </row>
    <row r="836" spans="1:22" ht="13.95" customHeight="1">
      <c r="A836" s="86">
        <f t="shared" si="70"/>
        <v>836</v>
      </c>
      <c r="B836" s="99" t="s">
        <v>707</v>
      </c>
      <c r="C836" s="99" t="s">
        <v>715</v>
      </c>
      <c r="D836" s="440">
        <v>2</v>
      </c>
      <c r="E836" s="441" t="s">
        <v>94</v>
      </c>
      <c r="F836" s="449" t="s">
        <v>271</v>
      </c>
      <c r="G836" s="450" t="s">
        <v>409</v>
      </c>
      <c r="H836" s="107" t="s">
        <v>719</v>
      </c>
      <c r="I836" s="107" t="s">
        <v>95</v>
      </c>
      <c r="J836" s="444">
        <v>53</v>
      </c>
      <c r="K836" s="353">
        <v>1</v>
      </c>
      <c r="L836" s="353">
        <v>1</v>
      </c>
      <c r="M836" s="101">
        <v>120</v>
      </c>
      <c r="N836" s="101"/>
      <c r="O836" s="102" t="e">
        <f t="shared" si="72"/>
        <v>#DIV/0!</v>
      </c>
      <c r="P836" s="102">
        <f t="shared" si="73"/>
        <v>0</v>
      </c>
      <c r="Q836" s="103">
        <f>IF(M836="nio",0,IF(M836&gt;0,VLOOKUP(H836,'2-Productie normen'!A:L,VLOOKUP(M836,'2-Productie normen'!N:O,2,FALSE),FALSE)))</f>
        <v>0</v>
      </c>
      <c r="R836" s="103">
        <f t="shared" si="74"/>
        <v>0</v>
      </c>
      <c r="S836" s="104">
        <f>VLOOKUP(H836,'2-Productie normen'!A:L,10,FALSE)</f>
        <v>0</v>
      </c>
      <c r="T836" s="470"/>
      <c r="V836" s="81">
        <f t="shared" si="75"/>
        <v>6360</v>
      </c>
    </row>
    <row r="837" spans="1:22" ht="13.95" customHeight="1">
      <c r="A837" s="86">
        <f t="shared" si="70"/>
        <v>837</v>
      </c>
      <c r="B837" s="99" t="s">
        <v>707</v>
      </c>
      <c r="C837" s="99" t="s">
        <v>715</v>
      </c>
      <c r="D837" s="440">
        <v>2</v>
      </c>
      <c r="E837" s="441" t="s">
        <v>94</v>
      </c>
      <c r="F837" s="449" t="s">
        <v>437</v>
      </c>
      <c r="G837" s="443" t="s">
        <v>410</v>
      </c>
      <c r="H837" s="361" t="s">
        <v>730</v>
      </c>
      <c r="I837" s="107" t="s">
        <v>95</v>
      </c>
      <c r="J837" s="444">
        <v>13</v>
      </c>
      <c r="K837" s="353">
        <v>1</v>
      </c>
      <c r="L837" s="353">
        <v>1</v>
      </c>
      <c r="M837" s="101" t="s">
        <v>106</v>
      </c>
      <c r="N837" s="101"/>
      <c r="O837" s="102">
        <f t="shared" si="72"/>
        <v>0</v>
      </c>
      <c r="P837" s="102">
        <f t="shared" si="73"/>
        <v>0</v>
      </c>
      <c r="Q837" s="103">
        <f>IF(M837="nio",0,IF(M837&gt;0,VLOOKUP(H837,'2-Productie normen'!A:L,VLOOKUP(M837,'2-Productie normen'!N:O,2,FALSE),FALSE)))</f>
        <v>0</v>
      </c>
      <c r="R837" s="103">
        <f t="shared" si="74"/>
        <v>0</v>
      </c>
      <c r="S837" s="104">
        <f>VLOOKUP(H837,'2-Productie normen'!A:L,10,FALSE)</f>
        <v>0</v>
      </c>
      <c r="T837" s="470"/>
      <c r="V837" s="81">
        <f t="shared" si="75"/>
        <v>0</v>
      </c>
    </row>
    <row r="838" spans="1:22" ht="13.95" customHeight="1">
      <c r="A838" s="86">
        <f t="shared" si="70"/>
        <v>838</v>
      </c>
      <c r="B838" s="99" t="s">
        <v>707</v>
      </c>
      <c r="C838" s="99" t="s">
        <v>715</v>
      </c>
      <c r="D838" s="440">
        <v>2</v>
      </c>
      <c r="E838" s="441" t="s">
        <v>94</v>
      </c>
      <c r="F838" s="449" t="s">
        <v>274</v>
      </c>
      <c r="G838" s="443" t="s">
        <v>410</v>
      </c>
      <c r="H838" s="361" t="s">
        <v>730</v>
      </c>
      <c r="I838" s="107" t="s">
        <v>95</v>
      </c>
      <c r="J838" s="444">
        <v>5</v>
      </c>
      <c r="K838" s="353">
        <v>1</v>
      </c>
      <c r="L838" s="353">
        <v>1</v>
      </c>
      <c r="M838" s="101" t="s">
        <v>106</v>
      </c>
      <c r="N838" s="101"/>
      <c r="O838" s="102">
        <f t="shared" si="72"/>
        <v>0</v>
      </c>
      <c r="P838" s="102">
        <f t="shared" si="73"/>
        <v>0</v>
      </c>
      <c r="Q838" s="103">
        <f>IF(M838="nio",0,IF(M838&gt;0,VLOOKUP(H838,'2-Productie normen'!A:L,VLOOKUP(M838,'2-Productie normen'!N:O,2,FALSE),FALSE)))</f>
        <v>0</v>
      </c>
      <c r="R838" s="103">
        <f t="shared" si="74"/>
        <v>0</v>
      </c>
      <c r="S838" s="104">
        <f>VLOOKUP(H838,'2-Productie normen'!A:L,10,FALSE)</f>
        <v>0</v>
      </c>
      <c r="T838" s="470"/>
      <c r="V838" s="81">
        <f t="shared" si="75"/>
        <v>0</v>
      </c>
    </row>
    <row r="839" spans="1:22" ht="13.95" customHeight="1">
      <c r="A839" s="86">
        <f t="shared" si="70"/>
        <v>839</v>
      </c>
      <c r="B839" s="99" t="s">
        <v>707</v>
      </c>
      <c r="C839" s="99" t="s">
        <v>715</v>
      </c>
      <c r="D839" s="440">
        <v>2</v>
      </c>
      <c r="E839" s="441" t="s">
        <v>94</v>
      </c>
      <c r="F839" s="449" t="s">
        <v>275</v>
      </c>
      <c r="G839" s="450" t="s">
        <v>409</v>
      </c>
      <c r="H839" s="107" t="s">
        <v>719</v>
      </c>
      <c r="I839" s="107" t="s">
        <v>95</v>
      </c>
      <c r="J839" s="444">
        <v>64</v>
      </c>
      <c r="K839" s="353">
        <v>1</v>
      </c>
      <c r="L839" s="353">
        <v>1</v>
      </c>
      <c r="M839" s="101">
        <v>120</v>
      </c>
      <c r="N839" s="101"/>
      <c r="O839" s="102" t="e">
        <f t="shared" si="72"/>
        <v>#DIV/0!</v>
      </c>
      <c r="P839" s="102">
        <f t="shared" si="73"/>
        <v>0</v>
      </c>
      <c r="Q839" s="103">
        <f>IF(M839="nio",0,IF(M839&gt;0,VLOOKUP(H839,'2-Productie normen'!A:L,VLOOKUP(M839,'2-Productie normen'!N:O,2,FALSE),FALSE)))</f>
        <v>0</v>
      </c>
      <c r="R839" s="103">
        <f t="shared" si="74"/>
        <v>0</v>
      </c>
      <c r="S839" s="104">
        <f>VLOOKUP(H839,'2-Productie normen'!A:L,10,FALSE)</f>
        <v>0</v>
      </c>
      <c r="T839" s="470"/>
      <c r="V839" s="81">
        <f t="shared" si="75"/>
        <v>7680</v>
      </c>
    </row>
    <row r="840" spans="1:22" ht="13.95" customHeight="1">
      <c r="A840" s="86">
        <f t="shared" si="70"/>
        <v>840</v>
      </c>
      <c r="B840" s="99" t="s">
        <v>707</v>
      </c>
      <c r="C840" s="99" t="s">
        <v>715</v>
      </c>
      <c r="D840" s="440">
        <v>2</v>
      </c>
      <c r="E840" s="441" t="s">
        <v>94</v>
      </c>
      <c r="F840" s="449" t="s">
        <v>276</v>
      </c>
      <c r="G840" s="443" t="s">
        <v>410</v>
      </c>
      <c r="H840" s="361" t="s">
        <v>730</v>
      </c>
      <c r="I840" s="107" t="s">
        <v>95</v>
      </c>
      <c r="J840" s="444">
        <v>4</v>
      </c>
      <c r="K840" s="353">
        <v>1</v>
      </c>
      <c r="L840" s="353">
        <v>1</v>
      </c>
      <c r="M840" s="101" t="s">
        <v>106</v>
      </c>
      <c r="N840" s="101"/>
      <c r="O840" s="102">
        <f t="shared" si="72"/>
        <v>0</v>
      </c>
      <c r="P840" s="102">
        <f t="shared" si="73"/>
        <v>0</v>
      </c>
      <c r="Q840" s="103">
        <f>IF(M840="nio",0,IF(M840&gt;0,VLOOKUP(H840,'2-Productie normen'!A:L,VLOOKUP(M840,'2-Productie normen'!N:O,2,FALSE),FALSE)))</f>
        <v>0</v>
      </c>
      <c r="R840" s="103">
        <f t="shared" si="74"/>
        <v>0</v>
      </c>
      <c r="S840" s="104">
        <f>VLOOKUP(H840,'2-Productie normen'!A:L,10,FALSE)</f>
        <v>0</v>
      </c>
      <c r="T840" s="470"/>
      <c r="V840" s="81">
        <f t="shared" si="75"/>
        <v>0</v>
      </c>
    </row>
    <row r="841" spans="1:22" ht="13.95" customHeight="1">
      <c r="A841" s="86">
        <f t="shared" si="70"/>
        <v>841</v>
      </c>
      <c r="B841" s="99" t="s">
        <v>707</v>
      </c>
      <c r="C841" s="99" t="s">
        <v>715</v>
      </c>
      <c r="D841" s="440">
        <v>2</v>
      </c>
      <c r="E841" s="441" t="s">
        <v>94</v>
      </c>
      <c r="F841" s="449" t="s">
        <v>277</v>
      </c>
      <c r="G841" s="450" t="s">
        <v>409</v>
      </c>
      <c r="H841" s="107" t="s">
        <v>719</v>
      </c>
      <c r="I841" s="107" t="s">
        <v>95</v>
      </c>
      <c r="J841" s="444">
        <v>29</v>
      </c>
      <c r="K841" s="353">
        <v>1</v>
      </c>
      <c r="L841" s="353">
        <v>1</v>
      </c>
      <c r="M841" s="101">
        <v>120</v>
      </c>
      <c r="N841" s="101"/>
      <c r="O841" s="102" t="e">
        <f t="shared" si="72"/>
        <v>#DIV/0!</v>
      </c>
      <c r="P841" s="102">
        <f t="shared" si="73"/>
        <v>0</v>
      </c>
      <c r="Q841" s="103">
        <f>IF(M841="nio",0,IF(M841&gt;0,VLOOKUP(H841,'2-Productie normen'!A:L,VLOOKUP(M841,'2-Productie normen'!N:O,2,FALSE),FALSE)))</f>
        <v>0</v>
      </c>
      <c r="R841" s="103">
        <f t="shared" si="74"/>
        <v>0</v>
      </c>
      <c r="S841" s="104">
        <f>VLOOKUP(H841,'2-Productie normen'!A:L,10,FALSE)</f>
        <v>0</v>
      </c>
      <c r="T841" s="470"/>
      <c r="V841" s="81">
        <f t="shared" si="75"/>
        <v>3480</v>
      </c>
    </row>
    <row r="842" spans="1:22" ht="13.95" customHeight="1">
      <c r="A842" s="86">
        <f t="shared" ref="A842:A905" si="76">A841+1</f>
        <v>842</v>
      </c>
      <c r="B842" s="99" t="s">
        <v>707</v>
      </c>
      <c r="C842" s="99" t="s">
        <v>715</v>
      </c>
      <c r="D842" s="440">
        <v>2</v>
      </c>
      <c r="E842" s="441" t="s">
        <v>94</v>
      </c>
      <c r="F842" s="449" t="s">
        <v>278</v>
      </c>
      <c r="G842" s="450" t="s">
        <v>849</v>
      </c>
      <c r="H842" s="100" t="s">
        <v>733</v>
      </c>
      <c r="I842" s="107" t="s">
        <v>95</v>
      </c>
      <c r="J842" s="444">
        <v>465</v>
      </c>
      <c r="K842" s="353">
        <v>1</v>
      </c>
      <c r="L842" s="353">
        <v>1</v>
      </c>
      <c r="M842" s="101">
        <v>200</v>
      </c>
      <c r="N842" s="101"/>
      <c r="O842" s="102" t="e">
        <f t="shared" ref="O842:O862" si="77">IF(M842="nio",0,IF(M842&gt;0,M842*J842/Q842,0))*K842</f>
        <v>#DIV/0!</v>
      </c>
      <c r="P842" s="102">
        <f t="shared" si="73"/>
        <v>0</v>
      </c>
      <c r="Q842" s="103">
        <f>IF(M842="nio",0,IF(M842&gt;0,VLOOKUP(H842,'2-Productie normen'!A:L,VLOOKUP(M842,'2-Productie normen'!N:O,2,FALSE),FALSE)))</f>
        <v>0</v>
      </c>
      <c r="R842" s="103">
        <f t="shared" si="74"/>
        <v>0</v>
      </c>
      <c r="S842" s="104">
        <f>VLOOKUP(H842,'2-Productie normen'!A:L,10,FALSE)</f>
        <v>0</v>
      </c>
      <c r="T842" s="470"/>
      <c r="V842" s="81">
        <f t="shared" si="75"/>
        <v>93000</v>
      </c>
    </row>
    <row r="843" spans="1:22" ht="13.95" customHeight="1">
      <c r="A843" s="86">
        <f t="shared" si="76"/>
        <v>843</v>
      </c>
      <c r="B843" s="99" t="s">
        <v>707</v>
      </c>
      <c r="C843" s="99" t="s">
        <v>715</v>
      </c>
      <c r="D843" s="440">
        <v>2</v>
      </c>
      <c r="E843" s="441" t="s">
        <v>94</v>
      </c>
      <c r="F843" s="449" t="s">
        <v>279</v>
      </c>
      <c r="G843" s="450" t="s">
        <v>752</v>
      </c>
      <c r="H843" s="361" t="s">
        <v>730</v>
      </c>
      <c r="I843" s="107" t="s">
        <v>95</v>
      </c>
      <c r="J843" s="444">
        <v>9</v>
      </c>
      <c r="K843" s="353">
        <v>1</v>
      </c>
      <c r="L843" s="353">
        <v>1</v>
      </c>
      <c r="M843" s="101" t="s">
        <v>106</v>
      </c>
      <c r="N843" s="101"/>
      <c r="O843" s="102">
        <f t="shared" si="77"/>
        <v>0</v>
      </c>
      <c r="P843" s="102">
        <f t="shared" si="73"/>
        <v>0</v>
      </c>
      <c r="Q843" s="103">
        <f>IF(M843="nio",0,IF(M843&gt;0,VLOOKUP(H843,'2-Productie normen'!A:L,VLOOKUP(M843,'2-Productie normen'!N:O,2,FALSE),FALSE)))</f>
        <v>0</v>
      </c>
      <c r="R843" s="103">
        <f t="shared" si="74"/>
        <v>0</v>
      </c>
      <c r="S843" s="104">
        <f>VLOOKUP(H843,'2-Productie normen'!A:L,10,FALSE)</f>
        <v>0</v>
      </c>
      <c r="T843" s="470"/>
      <c r="V843" s="81">
        <f t="shared" si="75"/>
        <v>0</v>
      </c>
    </row>
    <row r="844" spans="1:22" ht="13.95" customHeight="1">
      <c r="A844" s="86">
        <f t="shared" si="76"/>
        <v>844</v>
      </c>
      <c r="B844" s="99" t="s">
        <v>707</v>
      </c>
      <c r="C844" s="99" t="s">
        <v>715</v>
      </c>
      <c r="D844" s="440">
        <v>2</v>
      </c>
      <c r="E844" s="441" t="s">
        <v>94</v>
      </c>
      <c r="F844" s="449" t="s">
        <v>280</v>
      </c>
      <c r="G844" s="450" t="s">
        <v>408</v>
      </c>
      <c r="H844" s="361" t="s">
        <v>179</v>
      </c>
      <c r="I844" s="107" t="s">
        <v>95</v>
      </c>
      <c r="J844" s="444">
        <v>32</v>
      </c>
      <c r="K844" s="353">
        <v>1</v>
      </c>
      <c r="L844" s="353">
        <v>1</v>
      </c>
      <c r="M844" s="101">
        <v>40</v>
      </c>
      <c r="N844" s="101"/>
      <c r="O844" s="102" t="e">
        <f t="shared" si="77"/>
        <v>#DIV/0!</v>
      </c>
      <c r="P844" s="102">
        <f t="shared" si="73"/>
        <v>0</v>
      </c>
      <c r="Q844" s="103">
        <f>IF(M844="nio",0,IF(M844&gt;0,VLOOKUP(H844,'2-Productie normen'!A:L,VLOOKUP(M844,'2-Productie normen'!N:O,2,FALSE),FALSE)))</f>
        <v>0</v>
      </c>
      <c r="R844" s="103">
        <f t="shared" si="74"/>
        <v>0</v>
      </c>
      <c r="S844" s="104">
        <f>VLOOKUP(H844,'2-Productie normen'!A:L,10,FALSE)</f>
        <v>0</v>
      </c>
      <c r="T844" s="470"/>
      <c r="V844" s="81">
        <f t="shared" si="75"/>
        <v>1280</v>
      </c>
    </row>
    <row r="845" spans="1:22" ht="13.95" customHeight="1">
      <c r="A845" s="86">
        <f t="shared" si="76"/>
        <v>845</v>
      </c>
      <c r="B845" s="99" t="s">
        <v>707</v>
      </c>
      <c r="C845" s="99" t="s">
        <v>715</v>
      </c>
      <c r="D845" s="440">
        <v>2</v>
      </c>
      <c r="E845" s="441" t="s">
        <v>94</v>
      </c>
      <c r="F845" s="449" t="s">
        <v>281</v>
      </c>
      <c r="G845" s="450" t="s">
        <v>408</v>
      </c>
      <c r="H845" s="361" t="s">
        <v>179</v>
      </c>
      <c r="I845" s="107" t="s">
        <v>95</v>
      </c>
      <c r="J845" s="444">
        <v>26</v>
      </c>
      <c r="K845" s="353">
        <v>1</v>
      </c>
      <c r="L845" s="353">
        <v>1</v>
      </c>
      <c r="M845" s="101">
        <v>40</v>
      </c>
      <c r="N845" s="101"/>
      <c r="O845" s="102" t="e">
        <f t="shared" si="77"/>
        <v>#DIV/0!</v>
      </c>
      <c r="P845" s="102">
        <f t="shared" si="73"/>
        <v>0</v>
      </c>
      <c r="Q845" s="103">
        <f>IF(M845="nio",0,IF(M845&gt;0,VLOOKUP(H845,'2-Productie normen'!A:L,VLOOKUP(M845,'2-Productie normen'!N:O,2,FALSE),FALSE)))</f>
        <v>0</v>
      </c>
      <c r="R845" s="103">
        <f t="shared" si="74"/>
        <v>0</v>
      </c>
      <c r="S845" s="104">
        <f>VLOOKUP(H845,'2-Productie normen'!A:L,10,FALSE)</f>
        <v>0</v>
      </c>
      <c r="T845" s="470"/>
      <c r="V845" s="81">
        <f t="shared" si="75"/>
        <v>1040</v>
      </c>
    </row>
    <row r="846" spans="1:22" ht="13.95" customHeight="1">
      <c r="A846" s="86">
        <f t="shared" si="76"/>
        <v>846</v>
      </c>
      <c r="B846" s="99" t="s">
        <v>707</v>
      </c>
      <c r="C846" s="99" t="s">
        <v>715</v>
      </c>
      <c r="D846" s="440">
        <v>2</v>
      </c>
      <c r="E846" s="441">
        <v>1</v>
      </c>
      <c r="F846" s="449" t="s">
        <v>294</v>
      </c>
      <c r="G846" s="450" t="s">
        <v>407</v>
      </c>
      <c r="H846" s="443" t="s">
        <v>407</v>
      </c>
      <c r="I846" s="107" t="s">
        <v>97</v>
      </c>
      <c r="J846" s="444">
        <v>20</v>
      </c>
      <c r="K846" s="353">
        <v>1</v>
      </c>
      <c r="L846" s="353">
        <v>1</v>
      </c>
      <c r="M846" s="101">
        <v>200</v>
      </c>
      <c r="N846" s="101"/>
      <c r="O846" s="102" t="e">
        <f t="shared" si="77"/>
        <v>#DIV/0!</v>
      </c>
      <c r="P846" s="102">
        <f t="shared" si="73"/>
        <v>0</v>
      </c>
      <c r="Q846" s="103">
        <f>IF(M846="nio",0,IF(M846&gt;0,VLOOKUP(H846,'2-Productie normen'!A:L,VLOOKUP(M846,'2-Productie normen'!N:O,2,FALSE),FALSE)))</f>
        <v>0</v>
      </c>
      <c r="R846" s="103">
        <f t="shared" si="74"/>
        <v>0</v>
      </c>
      <c r="S846" s="104">
        <f>VLOOKUP(H846,'2-Productie normen'!A:L,10,FALSE)</f>
        <v>0</v>
      </c>
      <c r="T846" s="470"/>
      <c r="V846" s="81">
        <f t="shared" si="75"/>
        <v>4000</v>
      </c>
    </row>
    <row r="847" spans="1:22" ht="13.95" customHeight="1">
      <c r="A847" s="86">
        <f t="shared" si="76"/>
        <v>847</v>
      </c>
      <c r="B847" s="99" t="s">
        <v>707</v>
      </c>
      <c r="C847" s="99" t="s">
        <v>715</v>
      </c>
      <c r="D847" s="440">
        <v>2</v>
      </c>
      <c r="E847" s="441">
        <v>1</v>
      </c>
      <c r="F847" s="449" t="s">
        <v>295</v>
      </c>
      <c r="G847" s="450" t="s">
        <v>407</v>
      </c>
      <c r="H847" s="443" t="s">
        <v>407</v>
      </c>
      <c r="I847" s="107" t="s">
        <v>95</v>
      </c>
      <c r="J847" s="444">
        <v>4</v>
      </c>
      <c r="K847" s="353">
        <v>1</v>
      </c>
      <c r="L847" s="353">
        <v>1</v>
      </c>
      <c r="M847" s="101">
        <v>200</v>
      </c>
      <c r="N847" s="101"/>
      <c r="O847" s="102" t="e">
        <f t="shared" si="77"/>
        <v>#DIV/0!</v>
      </c>
      <c r="P847" s="102">
        <f t="shared" si="73"/>
        <v>0</v>
      </c>
      <c r="Q847" s="103">
        <f>IF(M847="nio",0,IF(M847&gt;0,VLOOKUP(H847,'2-Productie normen'!A:L,VLOOKUP(M847,'2-Productie normen'!N:O,2,FALSE),FALSE)))</f>
        <v>0</v>
      </c>
      <c r="R847" s="103">
        <f t="shared" si="74"/>
        <v>0</v>
      </c>
      <c r="S847" s="104">
        <f>VLOOKUP(H847,'2-Productie normen'!A:L,10,FALSE)</f>
        <v>0</v>
      </c>
      <c r="T847" s="470"/>
      <c r="V847" s="81">
        <f t="shared" si="75"/>
        <v>800</v>
      </c>
    </row>
    <row r="848" spans="1:22" ht="13.95" customHeight="1">
      <c r="A848" s="86">
        <f t="shared" si="76"/>
        <v>848</v>
      </c>
      <c r="B848" s="99" t="s">
        <v>707</v>
      </c>
      <c r="C848" s="99" t="s">
        <v>715</v>
      </c>
      <c r="D848" s="440">
        <v>2</v>
      </c>
      <c r="E848" s="441">
        <v>1</v>
      </c>
      <c r="F848" s="449" t="s">
        <v>296</v>
      </c>
      <c r="G848" s="450" t="s">
        <v>407</v>
      </c>
      <c r="H848" s="443" t="s">
        <v>407</v>
      </c>
      <c r="I848" s="107" t="s">
        <v>95</v>
      </c>
      <c r="J848" s="444">
        <v>17</v>
      </c>
      <c r="K848" s="353">
        <v>1</v>
      </c>
      <c r="L848" s="353">
        <v>1</v>
      </c>
      <c r="M848" s="101">
        <v>200</v>
      </c>
      <c r="N848" s="101"/>
      <c r="O848" s="102" t="e">
        <f t="shared" si="77"/>
        <v>#DIV/0!</v>
      </c>
      <c r="P848" s="102">
        <f t="shared" si="73"/>
        <v>0</v>
      </c>
      <c r="Q848" s="103">
        <f>IF(M848="nio",0,IF(M848&gt;0,VLOOKUP(H848,'2-Productie normen'!A:L,VLOOKUP(M848,'2-Productie normen'!N:O,2,FALSE),FALSE)))</f>
        <v>0</v>
      </c>
      <c r="R848" s="103">
        <f t="shared" si="74"/>
        <v>0</v>
      </c>
      <c r="S848" s="104">
        <f>VLOOKUP(H848,'2-Productie normen'!A:L,10,FALSE)</f>
        <v>0</v>
      </c>
      <c r="T848" s="470"/>
      <c r="V848" s="81">
        <f t="shared" si="75"/>
        <v>3400</v>
      </c>
    </row>
    <row r="849" spans="1:22" ht="13.95" customHeight="1">
      <c r="A849" s="86">
        <f t="shared" si="76"/>
        <v>849</v>
      </c>
      <c r="B849" s="99" t="s">
        <v>707</v>
      </c>
      <c r="C849" s="99" t="s">
        <v>715</v>
      </c>
      <c r="D849" s="440">
        <v>2</v>
      </c>
      <c r="E849" s="441">
        <v>1</v>
      </c>
      <c r="F849" s="449" t="s">
        <v>297</v>
      </c>
      <c r="G849" s="450" t="s">
        <v>416</v>
      </c>
      <c r="H849" s="107" t="s">
        <v>416</v>
      </c>
      <c r="I849" s="107" t="s">
        <v>95</v>
      </c>
      <c r="J849" s="444">
        <v>250</v>
      </c>
      <c r="K849" s="353">
        <v>1</v>
      </c>
      <c r="L849" s="353">
        <v>1</v>
      </c>
      <c r="M849" s="101">
        <v>120</v>
      </c>
      <c r="N849" s="101"/>
      <c r="O849" s="102" t="e">
        <f t="shared" si="77"/>
        <v>#DIV/0!</v>
      </c>
      <c r="P849" s="102">
        <f t="shared" si="73"/>
        <v>0</v>
      </c>
      <c r="Q849" s="103">
        <f>IF(M849="nio",0,IF(M849&gt;0,VLOOKUP(H849,'2-Productie normen'!A:L,VLOOKUP(M849,'2-Productie normen'!N:O,2,FALSE),FALSE)))</f>
        <v>0</v>
      </c>
      <c r="R849" s="103">
        <f t="shared" si="74"/>
        <v>0</v>
      </c>
      <c r="S849" s="104">
        <f>VLOOKUP(H849,'2-Productie normen'!A:L,10,FALSE)</f>
        <v>0</v>
      </c>
      <c r="T849" s="470"/>
      <c r="V849" s="81">
        <f t="shared" si="75"/>
        <v>30000</v>
      </c>
    </row>
    <row r="850" spans="1:22" ht="13.95" customHeight="1">
      <c r="A850" s="86">
        <f t="shared" si="76"/>
        <v>850</v>
      </c>
      <c r="B850" s="99" t="s">
        <v>707</v>
      </c>
      <c r="C850" s="99" t="s">
        <v>715</v>
      </c>
      <c r="D850" s="440">
        <v>2</v>
      </c>
      <c r="E850" s="441">
        <v>1</v>
      </c>
      <c r="F850" s="449" t="s">
        <v>299</v>
      </c>
      <c r="G850" s="450" t="s">
        <v>412</v>
      </c>
      <c r="H850" s="100" t="s">
        <v>720</v>
      </c>
      <c r="I850" s="107" t="s">
        <v>95</v>
      </c>
      <c r="J850" s="444">
        <v>111</v>
      </c>
      <c r="K850" s="353">
        <v>1</v>
      </c>
      <c r="L850" s="353">
        <v>1</v>
      </c>
      <c r="M850" s="101">
        <v>80</v>
      </c>
      <c r="N850" s="101"/>
      <c r="O850" s="102" t="e">
        <f t="shared" si="77"/>
        <v>#DIV/0!</v>
      </c>
      <c r="P850" s="102">
        <f t="shared" si="73"/>
        <v>0</v>
      </c>
      <c r="Q850" s="103">
        <f>IF(M850="nio",0,IF(M850&gt;0,VLOOKUP(H850,'2-Productie normen'!A:L,VLOOKUP(M850,'2-Productie normen'!N:O,2,FALSE),FALSE)))</f>
        <v>0</v>
      </c>
      <c r="R850" s="103">
        <f t="shared" si="74"/>
        <v>0</v>
      </c>
      <c r="S850" s="104">
        <f>VLOOKUP(H850,'2-Productie normen'!A:L,10,FALSE)</f>
        <v>0</v>
      </c>
      <c r="T850" s="470"/>
      <c r="V850" s="81">
        <f t="shared" si="75"/>
        <v>8880</v>
      </c>
    </row>
    <row r="851" spans="1:22" ht="13.95" customHeight="1">
      <c r="A851" s="86">
        <f t="shared" si="76"/>
        <v>851</v>
      </c>
      <c r="B851" s="99" t="s">
        <v>707</v>
      </c>
      <c r="C851" s="99" t="s">
        <v>715</v>
      </c>
      <c r="D851" s="440">
        <v>2</v>
      </c>
      <c r="E851" s="441">
        <v>1</v>
      </c>
      <c r="F851" s="449" t="s">
        <v>300</v>
      </c>
      <c r="G851" s="450" t="s">
        <v>409</v>
      </c>
      <c r="H851" s="107" t="s">
        <v>719</v>
      </c>
      <c r="I851" s="107" t="s">
        <v>95</v>
      </c>
      <c r="J851" s="444">
        <v>48</v>
      </c>
      <c r="K851" s="353">
        <v>1</v>
      </c>
      <c r="L851" s="353">
        <v>1</v>
      </c>
      <c r="M851" s="101">
        <v>120</v>
      </c>
      <c r="N851" s="101"/>
      <c r="O851" s="102" t="e">
        <f t="shared" si="77"/>
        <v>#DIV/0!</v>
      </c>
      <c r="P851" s="102">
        <f t="shared" si="73"/>
        <v>0</v>
      </c>
      <c r="Q851" s="103">
        <f>IF(M851="nio",0,IF(M851&gt;0,VLOOKUP(H851,'2-Productie normen'!A:L,VLOOKUP(M851,'2-Productie normen'!N:O,2,FALSE),FALSE)))</f>
        <v>0</v>
      </c>
      <c r="R851" s="103">
        <f t="shared" si="74"/>
        <v>0</v>
      </c>
      <c r="S851" s="104">
        <f>VLOOKUP(H851,'2-Productie normen'!A:L,10,FALSE)</f>
        <v>0</v>
      </c>
      <c r="T851" s="470"/>
      <c r="V851" s="81">
        <f t="shared" si="75"/>
        <v>5760</v>
      </c>
    </row>
    <row r="852" spans="1:22" ht="13.95" customHeight="1">
      <c r="A852" s="86">
        <f t="shared" si="76"/>
        <v>852</v>
      </c>
      <c r="B852" s="99" t="s">
        <v>707</v>
      </c>
      <c r="C852" s="99" t="s">
        <v>715</v>
      </c>
      <c r="D852" s="440">
        <v>2</v>
      </c>
      <c r="E852" s="441">
        <v>1</v>
      </c>
      <c r="F852" s="449" t="s">
        <v>301</v>
      </c>
      <c r="G852" s="450" t="s">
        <v>407</v>
      </c>
      <c r="H852" s="443" t="s">
        <v>407</v>
      </c>
      <c r="I852" s="107" t="s">
        <v>95</v>
      </c>
      <c r="J852" s="444">
        <v>23</v>
      </c>
      <c r="K852" s="353">
        <v>1</v>
      </c>
      <c r="L852" s="353">
        <v>1</v>
      </c>
      <c r="M852" s="101">
        <v>200</v>
      </c>
      <c r="N852" s="101"/>
      <c r="O852" s="102" t="e">
        <f t="shared" si="77"/>
        <v>#DIV/0!</v>
      </c>
      <c r="P852" s="102">
        <f t="shared" si="73"/>
        <v>0</v>
      </c>
      <c r="Q852" s="103">
        <f>IF(M852="nio",0,IF(M852&gt;0,VLOOKUP(H852,'2-Productie normen'!A:L,VLOOKUP(M852,'2-Productie normen'!N:O,2,FALSE),FALSE)))</f>
        <v>0</v>
      </c>
      <c r="R852" s="103">
        <f t="shared" si="74"/>
        <v>0</v>
      </c>
      <c r="S852" s="104">
        <f>VLOOKUP(H852,'2-Productie normen'!A:L,10,FALSE)</f>
        <v>0</v>
      </c>
      <c r="T852" s="470"/>
      <c r="V852" s="81">
        <f t="shared" si="75"/>
        <v>4600</v>
      </c>
    </row>
    <row r="853" spans="1:22" ht="13.95" customHeight="1">
      <c r="A853" s="86">
        <f t="shared" si="76"/>
        <v>853</v>
      </c>
      <c r="B853" s="99" t="s">
        <v>707</v>
      </c>
      <c r="C853" s="99" t="s">
        <v>715</v>
      </c>
      <c r="D853" s="440">
        <v>2</v>
      </c>
      <c r="E853" s="441">
        <v>1</v>
      </c>
      <c r="F853" s="449" t="s">
        <v>302</v>
      </c>
      <c r="G853" s="443" t="s">
        <v>410</v>
      </c>
      <c r="H853" s="361" t="s">
        <v>730</v>
      </c>
      <c r="I853" s="107" t="s">
        <v>97</v>
      </c>
      <c r="J853" s="444">
        <v>2</v>
      </c>
      <c r="K853" s="353">
        <v>1</v>
      </c>
      <c r="L853" s="353">
        <v>1</v>
      </c>
      <c r="M853" s="101" t="s">
        <v>106</v>
      </c>
      <c r="N853" s="101"/>
      <c r="O853" s="102">
        <f t="shared" si="77"/>
        <v>0</v>
      </c>
      <c r="P853" s="102">
        <f t="shared" si="73"/>
        <v>0</v>
      </c>
      <c r="Q853" s="103">
        <f>IF(M853="nio",0,IF(M853&gt;0,VLOOKUP(H853,'2-Productie normen'!A:L,VLOOKUP(M853,'2-Productie normen'!N:O,2,FALSE),FALSE)))</f>
        <v>0</v>
      </c>
      <c r="R853" s="103">
        <f t="shared" si="74"/>
        <v>0</v>
      </c>
      <c r="S853" s="104">
        <f>VLOOKUP(H853,'2-Productie normen'!A:L,10,FALSE)</f>
        <v>0</v>
      </c>
      <c r="T853" s="470"/>
      <c r="V853" s="81">
        <f t="shared" si="75"/>
        <v>0</v>
      </c>
    </row>
    <row r="854" spans="1:22" ht="13.95" customHeight="1">
      <c r="A854" s="86">
        <f t="shared" si="76"/>
        <v>854</v>
      </c>
      <c r="B854" s="99" t="s">
        <v>707</v>
      </c>
      <c r="C854" s="99" t="s">
        <v>715</v>
      </c>
      <c r="D854" s="440">
        <v>2</v>
      </c>
      <c r="E854" s="441">
        <v>1</v>
      </c>
      <c r="F854" s="449" t="s">
        <v>303</v>
      </c>
      <c r="G854" s="450" t="s">
        <v>408</v>
      </c>
      <c r="H854" s="361" t="s">
        <v>179</v>
      </c>
      <c r="I854" s="107" t="s">
        <v>690</v>
      </c>
      <c r="J854" s="444">
        <v>11</v>
      </c>
      <c r="K854" s="353">
        <v>1</v>
      </c>
      <c r="L854" s="353">
        <v>1</v>
      </c>
      <c r="M854" s="101">
        <v>40</v>
      </c>
      <c r="N854" s="101"/>
      <c r="O854" s="102" t="e">
        <f t="shared" si="77"/>
        <v>#DIV/0!</v>
      </c>
      <c r="P854" s="102">
        <f t="shared" si="73"/>
        <v>0</v>
      </c>
      <c r="Q854" s="103">
        <f>IF(M854="nio",0,IF(M854&gt;0,VLOOKUP(H854,'2-Productie normen'!A:L,VLOOKUP(M854,'2-Productie normen'!N:O,2,FALSE),FALSE)))</f>
        <v>0</v>
      </c>
      <c r="R854" s="103">
        <f t="shared" si="74"/>
        <v>0</v>
      </c>
      <c r="S854" s="104">
        <f>VLOOKUP(H854,'2-Productie normen'!A:L,10,FALSE)</f>
        <v>0</v>
      </c>
      <c r="T854" s="470"/>
      <c r="V854" s="81">
        <f t="shared" si="75"/>
        <v>440</v>
      </c>
    </row>
    <row r="855" spans="1:22" ht="13.95" customHeight="1">
      <c r="A855" s="86">
        <f t="shared" si="76"/>
        <v>855</v>
      </c>
      <c r="B855" s="99" t="s">
        <v>707</v>
      </c>
      <c r="C855" s="99" t="s">
        <v>715</v>
      </c>
      <c r="D855" s="440">
        <v>2</v>
      </c>
      <c r="E855" s="441">
        <v>1</v>
      </c>
      <c r="F855" s="449" t="s">
        <v>304</v>
      </c>
      <c r="G855" s="450" t="s">
        <v>408</v>
      </c>
      <c r="H855" s="361" t="s">
        <v>179</v>
      </c>
      <c r="I855" s="107" t="s">
        <v>690</v>
      </c>
      <c r="J855" s="444">
        <v>11</v>
      </c>
      <c r="K855" s="353">
        <v>1</v>
      </c>
      <c r="L855" s="353">
        <v>1</v>
      </c>
      <c r="M855" s="101">
        <v>40</v>
      </c>
      <c r="N855" s="101"/>
      <c r="O855" s="102" t="e">
        <f t="shared" si="77"/>
        <v>#DIV/0!</v>
      </c>
      <c r="P855" s="102">
        <f t="shared" si="73"/>
        <v>0</v>
      </c>
      <c r="Q855" s="103">
        <f>IF(M855="nio",0,IF(M855&gt;0,VLOOKUP(H855,'2-Productie normen'!A:L,VLOOKUP(M855,'2-Productie normen'!N:O,2,FALSE),FALSE)))</f>
        <v>0</v>
      </c>
      <c r="R855" s="103">
        <f t="shared" si="74"/>
        <v>0</v>
      </c>
      <c r="S855" s="104">
        <f>VLOOKUP(H855,'2-Productie normen'!A:L,10,FALSE)</f>
        <v>0</v>
      </c>
      <c r="T855" s="470"/>
      <c r="V855" s="81">
        <f t="shared" si="75"/>
        <v>440</v>
      </c>
    </row>
    <row r="856" spans="1:22" ht="13.95" customHeight="1">
      <c r="A856" s="86">
        <f t="shared" si="76"/>
        <v>856</v>
      </c>
      <c r="B856" s="99" t="s">
        <v>707</v>
      </c>
      <c r="C856" s="99" t="s">
        <v>715</v>
      </c>
      <c r="D856" s="440">
        <v>2</v>
      </c>
      <c r="E856" s="441">
        <v>1</v>
      </c>
      <c r="F856" s="449" t="s">
        <v>305</v>
      </c>
      <c r="G856" s="443" t="s">
        <v>408</v>
      </c>
      <c r="H856" s="361" t="s">
        <v>179</v>
      </c>
      <c r="I856" s="107" t="s">
        <v>690</v>
      </c>
      <c r="J856" s="444">
        <v>12.1</v>
      </c>
      <c r="K856" s="353">
        <v>1</v>
      </c>
      <c r="L856" s="353">
        <v>1</v>
      </c>
      <c r="M856" s="101">
        <v>40</v>
      </c>
      <c r="N856" s="101"/>
      <c r="O856" s="102" t="e">
        <f t="shared" si="77"/>
        <v>#DIV/0!</v>
      </c>
      <c r="P856" s="102">
        <f t="shared" si="73"/>
        <v>0</v>
      </c>
      <c r="Q856" s="103">
        <f>IF(M856="nio",0,IF(M856&gt;0,VLOOKUP(H856,'2-Productie normen'!A:L,VLOOKUP(M856,'2-Productie normen'!N:O,2,FALSE),FALSE)))</f>
        <v>0</v>
      </c>
      <c r="R856" s="103">
        <f t="shared" si="74"/>
        <v>0</v>
      </c>
      <c r="S856" s="104">
        <f>VLOOKUP(H856,'2-Productie normen'!A:L,10,FALSE)</f>
        <v>0</v>
      </c>
      <c r="T856" s="470"/>
      <c r="V856" s="81">
        <f t="shared" si="75"/>
        <v>484</v>
      </c>
    </row>
    <row r="857" spans="1:22" ht="13.95" customHeight="1">
      <c r="A857" s="86">
        <f t="shared" si="76"/>
        <v>857</v>
      </c>
      <c r="B857" s="99" t="s">
        <v>707</v>
      </c>
      <c r="C857" s="99" t="s">
        <v>715</v>
      </c>
      <c r="D857" s="440">
        <v>2</v>
      </c>
      <c r="E857" s="441">
        <v>1</v>
      </c>
      <c r="F857" s="449" t="s">
        <v>306</v>
      </c>
      <c r="G857" s="450" t="s">
        <v>411</v>
      </c>
      <c r="H857" s="100" t="s">
        <v>720</v>
      </c>
      <c r="I857" s="107" t="s">
        <v>95</v>
      </c>
      <c r="J857" s="444">
        <v>103</v>
      </c>
      <c r="K857" s="353">
        <v>1</v>
      </c>
      <c r="L857" s="353">
        <v>1</v>
      </c>
      <c r="M857" s="101">
        <v>80</v>
      </c>
      <c r="N857" s="101"/>
      <c r="O857" s="102" t="e">
        <f t="shared" si="77"/>
        <v>#DIV/0!</v>
      </c>
      <c r="P857" s="102">
        <f t="shared" si="73"/>
        <v>0</v>
      </c>
      <c r="Q857" s="103">
        <f>IF(M857="nio",0,IF(M857&gt;0,VLOOKUP(H857,'2-Productie normen'!A:L,VLOOKUP(M857,'2-Productie normen'!N:O,2,FALSE),FALSE)))</f>
        <v>0</v>
      </c>
      <c r="R857" s="103">
        <f t="shared" si="74"/>
        <v>0</v>
      </c>
      <c r="S857" s="104">
        <f>VLOOKUP(H857,'2-Productie normen'!A:L,10,FALSE)</f>
        <v>0</v>
      </c>
      <c r="T857" s="470"/>
      <c r="V857" s="81">
        <f t="shared" si="75"/>
        <v>8240</v>
      </c>
    </row>
    <row r="858" spans="1:22" ht="13.95" customHeight="1">
      <c r="A858" s="86">
        <f t="shared" si="76"/>
        <v>858</v>
      </c>
      <c r="B858" s="99" t="s">
        <v>707</v>
      </c>
      <c r="C858" s="99" t="s">
        <v>715</v>
      </c>
      <c r="D858" s="440">
        <v>2</v>
      </c>
      <c r="E858" s="441">
        <v>1</v>
      </c>
      <c r="F858" s="449" t="s">
        <v>307</v>
      </c>
      <c r="G858" s="450" t="s">
        <v>420</v>
      </c>
      <c r="H858" s="361" t="s">
        <v>730</v>
      </c>
      <c r="I858" s="107" t="s">
        <v>728</v>
      </c>
      <c r="J858" s="444">
        <v>17.3</v>
      </c>
      <c r="K858" s="353">
        <v>1</v>
      </c>
      <c r="L858" s="353">
        <v>1</v>
      </c>
      <c r="M858" s="101" t="s">
        <v>106</v>
      </c>
      <c r="N858" s="101"/>
      <c r="O858" s="102">
        <f t="shared" si="77"/>
        <v>0</v>
      </c>
      <c r="P858" s="102">
        <f t="shared" si="73"/>
        <v>0</v>
      </c>
      <c r="Q858" s="103">
        <f>IF(M858="nio",0,IF(M858&gt;0,VLOOKUP(H858,'2-Productie normen'!A:L,VLOOKUP(M858,'2-Productie normen'!N:O,2,FALSE),FALSE)))</f>
        <v>0</v>
      </c>
      <c r="R858" s="103">
        <f t="shared" si="74"/>
        <v>0</v>
      </c>
      <c r="S858" s="104">
        <f>VLOOKUP(H858,'2-Productie normen'!A:L,10,FALSE)</f>
        <v>0</v>
      </c>
      <c r="T858" s="470"/>
      <c r="V858" s="81">
        <f t="shared" si="75"/>
        <v>0</v>
      </c>
    </row>
    <row r="859" spans="1:22" ht="13.95" customHeight="1">
      <c r="A859" s="86">
        <f t="shared" si="76"/>
        <v>859</v>
      </c>
      <c r="B859" s="99" t="s">
        <v>707</v>
      </c>
      <c r="C859" s="99" t="s">
        <v>715</v>
      </c>
      <c r="D859" s="440">
        <v>2</v>
      </c>
      <c r="E859" s="441">
        <v>1</v>
      </c>
      <c r="F859" s="449" t="s">
        <v>308</v>
      </c>
      <c r="G859" s="443" t="s">
        <v>410</v>
      </c>
      <c r="H859" s="361" t="s">
        <v>730</v>
      </c>
      <c r="I859" s="107" t="s">
        <v>95</v>
      </c>
      <c r="J859" s="444">
        <v>8</v>
      </c>
      <c r="K859" s="353">
        <v>1</v>
      </c>
      <c r="L859" s="353">
        <v>1</v>
      </c>
      <c r="M859" s="101" t="s">
        <v>106</v>
      </c>
      <c r="N859" s="101"/>
      <c r="O859" s="102">
        <f t="shared" si="77"/>
        <v>0</v>
      </c>
      <c r="P859" s="102">
        <f t="shared" si="73"/>
        <v>0</v>
      </c>
      <c r="Q859" s="103">
        <f>IF(M859="nio",0,IF(M859&gt;0,VLOOKUP(H859,'2-Productie normen'!A:L,VLOOKUP(M859,'2-Productie normen'!N:O,2,FALSE),FALSE)))</f>
        <v>0</v>
      </c>
      <c r="R859" s="103">
        <f t="shared" si="74"/>
        <v>0</v>
      </c>
      <c r="S859" s="104">
        <f>VLOOKUP(H859,'2-Productie normen'!A:L,10,FALSE)</f>
        <v>0</v>
      </c>
      <c r="T859" s="470"/>
      <c r="V859" s="81">
        <f t="shared" si="75"/>
        <v>0</v>
      </c>
    </row>
    <row r="860" spans="1:22" ht="13.95" customHeight="1">
      <c r="A860" s="86">
        <f t="shared" si="76"/>
        <v>860</v>
      </c>
      <c r="B860" s="99" t="s">
        <v>707</v>
      </c>
      <c r="C860" s="99" t="s">
        <v>715</v>
      </c>
      <c r="D860" s="440">
        <v>2</v>
      </c>
      <c r="E860" s="441">
        <v>1</v>
      </c>
      <c r="F860" s="449" t="s">
        <v>309</v>
      </c>
      <c r="G860" s="450" t="s">
        <v>407</v>
      </c>
      <c r="H860" s="443" t="s">
        <v>407</v>
      </c>
      <c r="I860" s="107" t="s">
        <v>95</v>
      </c>
      <c r="J860" s="444">
        <v>20</v>
      </c>
      <c r="K860" s="353">
        <v>1</v>
      </c>
      <c r="L860" s="353">
        <v>1</v>
      </c>
      <c r="M860" s="101">
        <v>200</v>
      </c>
      <c r="N860" s="101"/>
      <c r="O860" s="102" t="e">
        <f t="shared" si="77"/>
        <v>#DIV/0!</v>
      </c>
      <c r="P860" s="102">
        <f t="shared" si="73"/>
        <v>0</v>
      </c>
      <c r="Q860" s="103">
        <f>IF(M860="nio",0,IF(M860&gt;0,VLOOKUP(H860,'2-Productie normen'!A:L,VLOOKUP(M860,'2-Productie normen'!N:O,2,FALSE),FALSE)))</f>
        <v>0</v>
      </c>
      <c r="R860" s="103">
        <f t="shared" si="74"/>
        <v>0</v>
      </c>
      <c r="S860" s="104">
        <f>VLOOKUP(H860,'2-Productie normen'!A:L,10,FALSE)</f>
        <v>0</v>
      </c>
      <c r="T860" s="470"/>
      <c r="V860" s="81">
        <f t="shared" si="75"/>
        <v>4000</v>
      </c>
    </row>
    <row r="861" spans="1:22" ht="13.95" customHeight="1">
      <c r="A861" s="86">
        <f t="shared" si="76"/>
        <v>861</v>
      </c>
      <c r="B861" s="99" t="s">
        <v>707</v>
      </c>
      <c r="C861" s="99" t="s">
        <v>715</v>
      </c>
      <c r="D861" s="440">
        <v>2</v>
      </c>
      <c r="E861" s="441">
        <v>1</v>
      </c>
      <c r="F861" s="449" t="s">
        <v>310</v>
      </c>
      <c r="G861" s="443" t="s">
        <v>410</v>
      </c>
      <c r="H861" s="361" t="s">
        <v>730</v>
      </c>
      <c r="I861" s="107" t="s">
        <v>95</v>
      </c>
      <c r="J861" s="444">
        <v>8</v>
      </c>
      <c r="K861" s="353">
        <v>1</v>
      </c>
      <c r="L861" s="353">
        <v>1</v>
      </c>
      <c r="M861" s="101" t="s">
        <v>106</v>
      </c>
      <c r="N861" s="101"/>
      <c r="O861" s="102">
        <f t="shared" si="77"/>
        <v>0</v>
      </c>
      <c r="P861" s="102">
        <f t="shared" si="73"/>
        <v>0</v>
      </c>
      <c r="Q861" s="103">
        <f>IF(M861="nio",0,IF(M861&gt;0,VLOOKUP(H861,'2-Productie normen'!A:L,VLOOKUP(M861,'2-Productie normen'!N:O,2,FALSE),FALSE)))</f>
        <v>0</v>
      </c>
      <c r="R861" s="103">
        <f t="shared" si="74"/>
        <v>0</v>
      </c>
      <c r="S861" s="104">
        <f>VLOOKUP(H861,'2-Productie normen'!A:L,10,FALSE)</f>
        <v>0</v>
      </c>
      <c r="T861" s="470"/>
      <c r="V861" s="81">
        <f t="shared" si="75"/>
        <v>0</v>
      </c>
    </row>
    <row r="862" spans="1:22" ht="13.95" customHeight="1">
      <c r="A862" s="86">
        <f t="shared" si="76"/>
        <v>862</v>
      </c>
      <c r="B862" s="99" t="s">
        <v>707</v>
      </c>
      <c r="C862" s="99" t="s">
        <v>715</v>
      </c>
      <c r="D862" s="440">
        <v>2</v>
      </c>
      <c r="E862" s="441">
        <v>1</v>
      </c>
      <c r="F862" s="449" t="s">
        <v>311</v>
      </c>
      <c r="G862" s="450" t="s">
        <v>410</v>
      </c>
      <c r="H862" s="75" t="s">
        <v>730</v>
      </c>
      <c r="I862" s="107" t="s">
        <v>95</v>
      </c>
      <c r="J862" s="444">
        <v>50</v>
      </c>
      <c r="K862" s="353">
        <v>1</v>
      </c>
      <c r="L862" s="353">
        <v>1</v>
      </c>
      <c r="M862" s="101" t="s">
        <v>106</v>
      </c>
      <c r="N862" s="101"/>
      <c r="O862" s="102">
        <f t="shared" si="77"/>
        <v>0</v>
      </c>
      <c r="P862" s="102">
        <f t="shared" si="73"/>
        <v>0</v>
      </c>
      <c r="Q862" s="103">
        <f>IF(M862="nio",0,IF(M862&gt;0,VLOOKUP(H862,'2-Productie normen'!A:L,VLOOKUP(M862,'2-Productie normen'!N:O,2,FALSE),FALSE)))</f>
        <v>0</v>
      </c>
      <c r="R862" s="103">
        <f t="shared" si="74"/>
        <v>0</v>
      </c>
      <c r="S862" s="104">
        <f>VLOOKUP(H862,'2-Productie normen'!A:L,10,FALSE)</f>
        <v>0</v>
      </c>
      <c r="T862" s="470"/>
      <c r="V862" s="81">
        <f t="shared" si="75"/>
        <v>0</v>
      </c>
    </row>
    <row r="863" spans="1:22" ht="13.8" customHeight="1">
      <c r="A863" s="86">
        <f t="shared" si="76"/>
        <v>863</v>
      </c>
      <c r="B863" s="99" t="s">
        <v>708</v>
      </c>
      <c r="C863" s="99" t="s">
        <v>717</v>
      </c>
      <c r="D863" s="440">
        <v>2</v>
      </c>
      <c r="E863" s="441">
        <v>-1</v>
      </c>
      <c r="F863" s="449" t="s">
        <v>455</v>
      </c>
      <c r="G863" s="450" t="s">
        <v>407</v>
      </c>
      <c r="H863" s="443" t="s">
        <v>407</v>
      </c>
      <c r="I863" s="107" t="s">
        <v>95</v>
      </c>
      <c r="J863" s="444">
        <v>131.68</v>
      </c>
      <c r="K863" s="353">
        <v>1</v>
      </c>
      <c r="L863" s="353">
        <v>1</v>
      </c>
      <c r="M863" s="101">
        <v>200</v>
      </c>
      <c r="N863" s="101"/>
      <c r="O863" s="102" t="e">
        <f t="shared" ref="O863:O889" si="78">IF(M863="nio",0,IF(M863&gt;0,M863*J863/Q863,0))*K863</f>
        <v>#DIV/0!</v>
      </c>
      <c r="P863" s="102">
        <f t="shared" ref="P863:P889" si="79">IF(N863&gt;0,N863*J863/R863,0)*L863</f>
        <v>0</v>
      </c>
      <c r="Q863" s="103">
        <f>IF(M863="nio",0,IF(M863&gt;0,VLOOKUP(H863,'2-Productie normen'!A:L,VLOOKUP(M863,'2-Productie normen'!N:O,2,FALSE),FALSE)))</f>
        <v>0</v>
      </c>
      <c r="R863" s="103">
        <f t="shared" si="74"/>
        <v>0</v>
      </c>
      <c r="S863" s="104">
        <f>VLOOKUP(H863,'2-Productie normen'!A:L,10,FALSE)</f>
        <v>0</v>
      </c>
      <c r="T863" s="470"/>
      <c r="V863" s="81">
        <f t="shared" ref="V863:V889" si="80">SUM(M863:N863)*J863</f>
        <v>26336</v>
      </c>
    </row>
    <row r="864" spans="1:22" ht="13.8" customHeight="1">
      <c r="A864" s="86">
        <f t="shared" si="76"/>
        <v>864</v>
      </c>
      <c r="B864" s="99" t="s">
        <v>708</v>
      </c>
      <c r="C864" s="99" t="s">
        <v>717</v>
      </c>
      <c r="D864" s="440">
        <v>2</v>
      </c>
      <c r="E864" s="441">
        <v>-1</v>
      </c>
      <c r="F864" s="449" t="s">
        <v>757</v>
      </c>
      <c r="G864" s="450" t="s">
        <v>722</v>
      </c>
      <c r="H864" s="443" t="s">
        <v>407</v>
      </c>
      <c r="I864" s="107" t="s">
        <v>728</v>
      </c>
      <c r="J864" s="444">
        <v>7.3157894736842106</v>
      </c>
      <c r="K864" s="353">
        <v>1</v>
      </c>
      <c r="L864" s="353">
        <v>1</v>
      </c>
      <c r="M864" s="101">
        <v>200</v>
      </c>
      <c r="N864" s="101"/>
      <c r="O864" s="102" t="e">
        <f t="shared" si="78"/>
        <v>#DIV/0!</v>
      </c>
      <c r="P864" s="102">
        <f t="shared" si="79"/>
        <v>0</v>
      </c>
      <c r="Q864" s="103">
        <f>IF(M864="nio",0,IF(M864&gt;0,VLOOKUP(H864,'2-Productie normen'!A:L,VLOOKUP(M864,'2-Productie normen'!N:O,2,FALSE),FALSE)))</f>
        <v>0</v>
      </c>
      <c r="R864" s="103">
        <f t="shared" si="74"/>
        <v>0</v>
      </c>
      <c r="S864" s="104">
        <f>VLOOKUP(H864,'2-Productie normen'!A:L,10,FALSE)</f>
        <v>0</v>
      </c>
      <c r="T864" s="470"/>
      <c r="V864" s="81">
        <f t="shared" si="80"/>
        <v>1463.1578947368421</v>
      </c>
    </row>
    <row r="865" spans="1:22" ht="13.8" customHeight="1">
      <c r="A865" s="86">
        <f t="shared" si="76"/>
        <v>865</v>
      </c>
      <c r="B865" s="99" t="s">
        <v>708</v>
      </c>
      <c r="C865" s="99" t="s">
        <v>717</v>
      </c>
      <c r="D865" s="440">
        <v>2</v>
      </c>
      <c r="E865" s="441">
        <v>-1</v>
      </c>
      <c r="F865" s="449" t="s">
        <v>456</v>
      </c>
      <c r="G865" s="443" t="s">
        <v>410</v>
      </c>
      <c r="H865" s="361" t="s">
        <v>730</v>
      </c>
      <c r="I865" s="107" t="s">
        <v>728</v>
      </c>
      <c r="J865" s="444">
        <v>59</v>
      </c>
      <c r="K865" s="353">
        <v>1</v>
      </c>
      <c r="L865" s="353">
        <v>1</v>
      </c>
      <c r="M865" s="101" t="s">
        <v>106</v>
      </c>
      <c r="N865" s="101"/>
      <c r="O865" s="102">
        <f t="shared" si="78"/>
        <v>0</v>
      </c>
      <c r="P865" s="102">
        <f t="shared" si="79"/>
        <v>0</v>
      </c>
      <c r="Q865" s="103">
        <f>IF(M865="nio",0,IF(M865&gt;0,VLOOKUP(H865,'2-Productie normen'!A:L,VLOOKUP(M865,'2-Productie normen'!N:O,2,FALSE),FALSE)))</f>
        <v>0</v>
      </c>
      <c r="R865" s="103">
        <f t="shared" si="74"/>
        <v>0</v>
      </c>
      <c r="S865" s="104">
        <f>VLOOKUP(H865,'2-Productie normen'!A:L,10,FALSE)</f>
        <v>0</v>
      </c>
      <c r="T865" s="470"/>
      <c r="V865" s="81">
        <f t="shared" si="80"/>
        <v>0</v>
      </c>
    </row>
    <row r="866" spans="1:22" ht="13.8" customHeight="1">
      <c r="A866" s="86">
        <f t="shared" si="76"/>
        <v>866</v>
      </c>
      <c r="B866" s="99" t="s">
        <v>708</v>
      </c>
      <c r="C866" s="99" t="s">
        <v>717</v>
      </c>
      <c r="D866" s="440">
        <v>2</v>
      </c>
      <c r="E866" s="441">
        <v>-1</v>
      </c>
      <c r="F866" s="449" t="s">
        <v>462</v>
      </c>
      <c r="G866" s="443" t="s">
        <v>410</v>
      </c>
      <c r="H866" s="361" t="s">
        <v>730</v>
      </c>
      <c r="I866" s="107" t="s">
        <v>728</v>
      </c>
      <c r="J866" s="444">
        <v>11</v>
      </c>
      <c r="K866" s="353">
        <v>1</v>
      </c>
      <c r="L866" s="353">
        <v>1</v>
      </c>
      <c r="M866" s="101" t="s">
        <v>106</v>
      </c>
      <c r="N866" s="101"/>
      <c r="O866" s="102">
        <f t="shared" si="78"/>
        <v>0</v>
      </c>
      <c r="P866" s="102">
        <f t="shared" si="79"/>
        <v>0</v>
      </c>
      <c r="Q866" s="103">
        <f>IF(M866="nio",0,IF(M866&gt;0,VLOOKUP(H866,'2-Productie normen'!A:L,VLOOKUP(M866,'2-Productie normen'!N:O,2,FALSE),FALSE)))</f>
        <v>0</v>
      </c>
      <c r="R866" s="103">
        <f t="shared" si="74"/>
        <v>0</v>
      </c>
      <c r="S866" s="104">
        <f>VLOOKUP(H866,'2-Productie normen'!A:L,10,FALSE)</f>
        <v>0</v>
      </c>
      <c r="T866" s="470"/>
      <c r="V866" s="81">
        <f t="shared" si="80"/>
        <v>0</v>
      </c>
    </row>
    <row r="867" spans="1:22" ht="13.8" customHeight="1">
      <c r="A867" s="86">
        <f t="shared" si="76"/>
        <v>867</v>
      </c>
      <c r="B867" s="99" t="s">
        <v>708</v>
      </c>
      <c r="C867" s="99" t="s">
        <v>717</v>
      </c>
      <c r="D867" s="440">
        <v>2</v>
      </c>
      <c r="E867" s="441">
        <v>-1</v>
      </c>
      <c r="F867" s="449" t="s">
        <v>463</v>
      </c>
      <c r="G867" s="443" t="s">
        <v>410</v>
      </c>
      <c r="H867" s="361" t="s">
        <v>730</v>
      </c>
      <c r="I867" s="107" t="s">
        <v>728</v>
      </c>
      <c r="J867" s="444">
        <v>7</v>
      </c>
      <c r="K867" s="353">
        <v>1</v>
      </c>
      <c r="L867" s="353">
        <v>1</v>
      </c>
      <c r="M867" s="101" t="s">
        <v>106</v>
      </c>
      <c r="N867" s="101"/>
      <c r="O867" s="102">
        <f t="shared" si="78"/>
        <v>0</v>
      </c>
      <c r="P867" s="102">
        <f t="shared" si="79"/>
        <v>0</v>
      </c>
      <c r="Q867" s="103">
        <f>IF(M867="nio",0,IF(M867&gt;0,VLOOKUP(H867,'2-Productie normen'!A:L,VLOOKUP(M867,'2-Productie normen'!N:O,2,FALSE),FALSE)))</f>
        <v>0</v>
      </c>
      <c r="R867" s="103">
        <f t="shared" si="74"/>
        <v>0</v>
      </c>
      <c r="S867" s="104">
        <f>VLOOKUP(H867,'2-Productie normen'!A:L,10,FALSE)</f>
        <v>0</v>
      </c>
      <c r="T867" s="470"/>
      <c r="V867" s="81">
        <f t="shared" si="80"/>
        <v>0</v>
      </c>
    </row>
    <row r="868" spans="1:22" ht="13.8" customHeight="1">
      <c r="A868" s="86">
        <f t="shared" si="76"/>
        <v>868</v>
      </c>
      <c r="B868" s="99" t="s">
        <v>708</v>
      </c>
      <c r="C868" s="99" t="s">
        <v>717</v>
      </c>
      <c r="D868" s="440">
        <v>2</v>
      </c>
      <c r="E868" s="441">
        <v>-1</v>
      </c>
      <c r="F868" s="449" t="s">
        <v>464</v>
      </c>
      <c r="G868" s="443" t="s">
        <v>410</v>
      </c>
      <c r="H868" s="361" t="s">
        <v>730</v>
      </c>
      <c r="I868" s="107" t="s">
        <v>728</v>
      </c>
      <c r="J868" s="444">
        <v>23</v>
      </c>
      <c r="K868" s="353">
        <v>1</v>
      </c>
      <c r="L868" s="353">
        <v>1</v>
      </c>
      <c r="M868" s="101" t="s">
        <v>106</v>
      </c>
      <c r="N868" s="101"/>
      <c r="O868" s="102">
        <f t="shared" si="78"/>
        <v>0</v>
      </c>
      <c r="P868" s="102">
        <f t="shared" si="79"/>
        <v>0</v>
      </c>
      <c r="Q868" s="103">
        <f>IF(M868="nio",0,IF(M868&gt;0,VLOOKUP(H868,'2-Productie normen'!A:L,VLOOKUP(M868,'2-Productie normen'!N:O,2,FALSE),FALSE)))</f>
        <v>0</v>
      </c>
      <c r="R868" s="103">
        <f t="shared" si="74"/>
        <v>0</v>
      </c>
      <c r="S868" s="104">
        <f>VLOOKUP(H868,'2-Productie normen'!A:L,10,FALSE)</f>
        <v>0</v>
      </c>
      <c r="T868" s="470"/>
      <c r="V868" s="81">
        <f t="shared" si="80"/>
        <v>0</v>
      </c>
    </row>
    <row r="869" spans="1:22" ht="13.8" customHeight="1">
      <c r="A869" s="86">
        <f t="shared" si="76"/>
        <v>869</v>
      </c>
      <c r="B869" s="99" t="s">
        <v>708</v>
      </c>
      <c r="C869" s="99" t="s">
        <v>717</v>
      </c>
      <c r="D869" s="440">
        <v>2</v>
      </c>
      <c r="E869" s="441">
        <v>-1</v>
      </c>
      <c r="F869" s="449" t="s">
        <v>465</v>
      </c>
      <c r="G869" s="450" t="s">
        <v>482</v>
      </c>
      <c r="H869" s="361" t="s">
        <v>181</v>
      </c>
      <c r="I869" s="107" t="s">
        <v>728</v>
      </c>
      <c r="J869" s="444">
        <v>70</v>
      </c>
      <c r="K869" s="353">
        <v>1</v>
      </c>
      <c r="L869" s="353">
        <v>1</v>
      </c>
      <c r="M869" s="101">
        <v>20</v>
      </c>
      <c r="N869" s="101"/>
      <c r="O869" s="102" t="e">
        <f t="shared" si="78"/>
        <v>#DIV/0!</v>
      </c>
      <c r="P869" s="102">
        <f t="shared" si="79"/>
        <v>0</v>
      </c>
      <c r="Q869" s="103">
        <f>IF(M869="nio",0,IF(M869&gt;0,VLOOKUP(H869,'2-Productie normen'!A:L,VLOOKUP(M869,'2-Productie normen'!N:O,2,FALSE),FALSE)))</f>
        <v>0</v>
      </c>
      <c r="R869" s="103">
        <f t="shared" si="74"/>
        <v>0</v>
      </c>
      <c r="S869" s="104">
        <f>VLOOKUP(H869,'2-Productie normen'!A:L,10,FALSE)</f>
        <v>0</v>
      </c>
      <c r="T869" s="470"/>
      <c r="V869" s="81">
        <f t="shared" si="80"/>
        <v>1400</v>
      </c>
    </row>
    <row r="870" spans="1:22" ht="13.8" customHeight="1">
      <c r="A870" s="86">
        <f t="shared" si="76"/>
        <v>870</v>
      </c>
      <c r="B870" s="99" t="s">
        <v>708</v>
      </c>
      <c r="C870" s="99" t="s">
        <v>717</v>
      </c>
      <c r="D870" s="440">
        <v>2</v>
      </c>
      <c r="E870" s="441">
        <v>-1</v>
      </c>
      <c r="F870" s="449" t="s">
        <v>466</v>
      </c>
      <c r="G870" s="443" t="s">
        <v>410</v>
      </c>
      <c r="H870" s="361" t="s">
        <v>730</v>
      </c>
      <c r="I870" s="107" t="s">
        <v>728</v>
      </c>
      <c r="J870" s="444">
        <v>24</v>
      </c>
      <c r="K870" s="353">
        <v>1</v>
      </c>
      <c r="L870" s="353">
        <v>1</v>
      </c>
      <c r="M870" s="101" t="s">
        <v>106</v>
      </c>
      <c r="N870" s="101"/>
      <c r="O870" s="102">
        <f t="shared" si="78"/>
        <v>0</v>
      </c>
      <c r="P870" s="102">
        <f t="shared" si="79"/>
        <v>0</v>
      </c>
      <c r="Q870" s="103">
        <f>IF(M870="nio",0,IF(M870&gt;0,VLOOKUP(H870,'2-Productie normen'!A:L,VLOOKUP(M870,'2-Productie normen'!N:O,2,FALSE),FALSE)))</f>
        <v>0</v>
      </c>
      <c r="R870" s="103">
        <f t="shared" si="74"/>
        <v>0</v>
      </c>
      <c r="S870" s="104">
        <f>VLOOKUP(H870,'2-Productie normen'!A:L,10,FALSE)</f>
        <v>0</v>
      </c>
      <c r="T870" s="470"/>
      <c r="V870" s="81">
        <f t="shared" si="80"/>
        <v>0</v>
      </c>
    </row>
    <row r="871" spans="1:22" ht="13.8" customHeight="1">
      <c r="A871" s="86">
        <f t="shared" si="76"/>
        <v>871</v>
      </c>
      <c r="B871" s="99" t="s">
        <v>708</v>
      </c>
      <c r="C871" s="99" t="s">
        <v>717</v>
      </c>
      <c r="D871" s="440">
        <v>2</v>
      </c>
      <c r="E871" s="441">
        <v>-1</v>
      </c>
      <c r="F871" s="449" t="s">
        <v>467</v>
      </c>
      <c r="G871" s="443" t="s">
        <v>410</v>
      </c>
      <c r="H871" s="361" t="s">
        <v>730</v>
      </c>
      <c r="I871" s="107" t="s">
        <v>728</v>
      </c>
      <c r="J871" s="444">
        <v>67</v>
      </c>
      <c r="K871" s="353">
        <v>1</v>
      </c>
      <c r="L871" s="353">
        <v>1</v>
      </c>
      <c r="M871" s="101" t="s">
        <v>106</v>
      </c>
      <c r="N871" s="101"/>
      <c r="O871" s="102">
        <f t="shared" si="78"/>
        <v>0</v>
      </c>
      <c r="P871" s="102">
        <f t="shared" si="79"/>
        <v>0</v>
      </c>
      <c r="Q871" s="103">
        <f>IF(M871="nio",0,IF(M871&gt;0,VLOOKUP(H871,'2-Productie normen'!A:L,VLOOKUP(M871,'2-Productie normen'!N:O,2,FALSE),FALSE)))</f>
        <v>0</v>
      </c>
      <c r="R871" s="103">
        <f t="shared" si="74"/>
        <v>0</v>
      </c>
      <c r="S871" s="104">
        <f>VLOOKUP(H871,'2-Productie normen'!A:L,10,FALSE)</f>
        <v>0</v>
      </c>
      <c r="T871" s="470"/>
      <c r="V871" s="81">
        <f t="shared" si="80"/>
        <v>0</v>
      </c>
    </row>
    <row r="872" spans="1:22" ht="13.8" customHeight="1">
      <c r="A872" s="86">
        <f t="shared" si="76"/>
        <v>872</v>
      </c>
      <c r="B872" s="99" t="s">
        <v>708</v>
      </c>
      <c r="C872" s="99" t="s">
        <v>717</v>
      </c>
      <c r="D872" s="440">
        <v>2</v>
      </c>
      <c r="E872" s="441" t="s">
        <v>94</v>
      </c>
      <c r="F872" s="449" t="s">
        <v>229</v>
      </c>
      <c r="G872" s="450" t="s">
        <v>407</v>
      </c>
      <c r="H872" s="443" t="s">
        <v>407</v>
      </c>
      <c r="I872" s="107" t="s">
        <v>694</v>
      </c>
      <c r="J872" s="444">
        <v>51.269999999999996</v>
      </c>
      <c r="K872" s="353">
        <v>1</v>
      </c>
      <c r="L872" s="353">
        <v>1</v>
      </c>
      <c r="M872" s="101">
        <v>200</v>
      </c>
      <c r="N872" s="101"/>
      <c r="O872" s="102" t="e">
        <f t="shared" si="78"/>
        <v>#DIV/0!</v>
      </c>
      <c r="P872" s="102">
        <f t="shared" si="79"/>
        <v>0</v>
      </c>
      <c r="Q872" s="103">
        <f>IF(M872="nio",0,IF(M872&gt;0,VLOOKUP(H872,'2-Productie normen'!A:L,VLOOKUP(M872,'2-Productie normen'!N:O,2,FALSE),FALSE)))</f>
        <v>0</v>
      </c>
      <c r="R872" s="103">
        <f t="shared" si="74"/>
        <v>0</v>
      </c>
      <c r="S872" s="104">
        <f>VLOOKUP(H872,'2-Productie normen'!A:L,10,FALSE)</f>
        <v>0</v>
      </c>
      <c r="T872" s="470"/>
      <c r="V872" s="81">
        <f t="shared" si="80"/>
        <v>10254</v>
      </c>
    </row>
    <row r="873" spans="1:22" ht="13.8" customHeight="1">
      <c r="A873" s="86">
        <f t="shared" si="76"/>
        <v>873</v>
      </c>
      <c r="B873" s="99" t="s">
        <v>708</v>
      </c>
      <c r="C873" s="99" t="s">
        <v>717</v>
      </c>
      <c r="D873" s="440">
        <v>2</v>
      </c>
      <c r="E873" s="441" t="s">
        <v>94</v>
      </c>
      <c r="F873" s="449" t="s">
        <v>729</v>
      </c>
      <c r="G873" s="450" t="s">
        <v>722</v>
      </c>
      <c r="H873" s="443" t="s">
        <v>407</v>
      </c>
      <c r="I873" s="107" t="s">
        <v>694</v>
      </c>
      <c r="J873" s="444">
        <v>5.127272727272727</v>
      </c>
      <c r="K873" s="353">
        <v>1</v>
      </c>
      <c r="L873" s="353">
        <v>1</v>
      </c>
      <c r="M873" s="101">
        <v>200</v>
      </c>
      <c r="N873" s="101"/>
      <c r="O873" s="102" t="e">
        <f t="shared" si="78"/>
        <v>#DIV/0!</v>
      </c>
      <c r="P873" s="102">
        <f t="shared" si="79"/>
        <v>0</v>
      </c>
      <c r="Q873" s="103">
        <f>IF(M873="nio",0,IF(M873&gt;0,VLOOKUP(H873,'2-Productie normen'!A:L,VLOOKUP(M873,'2-Productie normen'!N:O,2,FALSE),FALSE)))</f>
        <v>0</v>
      </c>
      <c r="R873" s="103">
        <f t="shared" si="74"/>
        <v>0</v>
      </c>
      <c r="S873" s="104">
        <f>VLOOKUP(H873,'2-Productie normen'!A:L,10,FALSE)</f>
        <v>0</v>
      </c>
      <c r="T873" s="470"/>
      <c r="V873" s="81">
        <f t="shared" si="80"/>
        <v>1025.4545454545455</v>
      </c>
    </row>
    <row r="874" spans="1:22" ht="13.8" customHeight="1">
      <c r="A874" s="86">
        <f t="shared" si="76"/>
        <v>874</v>
      </c>
      <c r="B874" s="99" t="s">
        <v>708</v>
      </c>
      <c r="C874" s="99" t="s">
        <v>717</v>
      </c>
      <c r="D874" s="440">
        <v>2</v>
      </c>
      <c r="E874" s="441" t="s">
        <v>94</v>
      </c>
      <c r="F874" s="449" t="s">
        <v>230</v>
      </c>
      <c r="G874" s="443" t="s">
        <v>410</v>
      </c>
      <c r="H874" s="361" t="s">
        <v>730</v>
      </c>
      <c r="I874" s="107" t="s">
        <v>97</v>
      </c>
      <c r="J874" s="444">
        <v>6.4</v>
      </c>
      <c r="K874" s="353">
        <v>1</v>
      </c>
      <c r="L874" s="353">
        <v>1</v>
      </c>
      <c r="M874" s="101" t="s">
        <v>106</v>
      </c>
      <c r="N874" s="101"/>
      <c r="O874" s="102">
        <f t="shared" si="78"/>
        <v>0</v>
      </c>
      <c r="P874" s="102">
        <f t="shared" si="79"/>
        <v>0</v>
      </c>
      <c r="Q874" s="103">
        <f>IF(M874="nio",0,IF(M874&gt;0,VLOOKUP(H874,'2-Productie normen'!A:L,VLOOKUP(M874,'2-Productie normen'!N:O,2,FALSE),FALSE)))</f>
        <v>0</v>
      </c>
      <c r="R874" s="103">
        <f t="shared" si="74"/>
        <v>0</v>
      </c>
      <c r="S874" s="104">
        <f>VLOOKUP(H874,'2-Productie normen'!A:L,10,FALSE)</f>
        <v>0</v>
      </c>
      <c r="T874" s="470"/>
      <c r="V874" s="81">
        <f t="shared" si="80"/>
        <v>0</v>
      </c>
    </row>
    <row r="875" spans="1:22" ht="13.8" customHeight="1">
      <c r="A875" s="86">
        <f t="shared" si="76"/>
        <v>875</v>
      </c>
      <c r="B875" s="99" t="s">
        <v>708</v>
      </c>
      <c r="C875" s="99" t="s">
        <v>717</v>
      </c>
      <c r="D875" s="440">
        <v>2</v>
      </c>
      <c r="E875" s="441" t="s">
        <v>94</v>
      </c>
      <c r="F875" s="449" t="s">
        <v>231</v>
      </c>
      <c r="G875" s="450" t="s">
        <v>408</v>
      </c>
      <c r="H875" s="361" t="s">
        <v>179</v>
      </c>
      <c r="I875" s="107" t="s">
        <v>95</v>
      </c>
      <c r="J875" s="444">
        <v>17.3</v>
      </c>
      <c r="K875" s="353">
        <v>1</v>
      </c>
      <c r="L875" s="353">
        <v>1</v>
      </c>
      <c r="M875" s="101">
        <v>120</v>
      </c>
      <c r="N875" s="101"/>
      <c r="O875" s="102" t="e">
        <f t="shared" si="78"/>
        <v>#DIV/0!</v>
      </c>
      <c r="P875" s="102">
        <f t="shared" si="79"/>
        <v>0</v>
      </c>
      <c r="Q875" s="103">
        <f>IF(M875="nio",0,IF(M875&gt;0,VLOOKUP(H875,'2-Productie normen'!A:L,VLOOKUP(M875,'2-Productie normen'!N:O,2,FALSE),FALSE)))</f>
        <v>0</v>
      </c>
      <c r="R875" s="103">
        <f t="shared" si="74"/>
        <v>0</v>
      </c>
      <c r="S875" s="104">
        <f>VLOOKUP(H875,'2-Productie normen'!A:L,10,FALSE)</f>
        <v>0</v>
      </c>
      <c r="T875" s="470"/>
      <c r="V875" s="81">
        <f t="shared" si="80"/>
        <v>2076</v>
      </c>
    </row>
    <row r="876" spans="1:22" ht="13.8" customHeight="1">
      <c r="A876" s="86">
        <f t="shared" si="76"/>
        <v>876</v>
      </c>
      <c r="B876" s="99" t="s">
        <v>708</v>
      </c>
      <c r="C876" s="99" t="s">
        <v>717</v>
      </c>
      <c r="D876" s="440">
        <v>2</v>
      </c>
      <c r="E876" s="441" t="s">
        <v>94</v>
      </c>
      <c r="F876" s="449" t="s">
        <v>232</v>
      </c>
      <c r="G876" s="450" t="s">
        <v>409</v>
      </c>
      <c r="H876" s="107" t="s">
        <v>719</v>
      </c>
      <c r="I876" s="107" t="s">
        <v>95</v>
      </c>
      <c r="J876" s="444">
        <v>77.5</v>
      </c>
      <c r="K876" s="353">
        <v>1</v>
      </c>
      <c r="L876" s="353">
        <v>1</v>
      </c>
      <c r="M876" s="101">
        <v>80</v>
      </c>
      <c r="N876" s="101"/>
      <c r="O876" s="102" t="e">
        <f t="shared" si="78"/>
        <v>#DIV/0!</v>
      </c>
      <c r="P876" s="102">
        <f t="shared" si="79"/>
        <v>0</v>
      </c>
      <c r="Q876" s="103">
        <f>IF(M876="nio",0,IF(M876&gt;0,VLOOKUP(H876,'2-Productie normen'!A:L,VLOOKUP(M876,'2-Productie normen'!N:O,2,FALSE),FALSE)))</f>
        <v>0</v>
      </c>
      <c r="R876" s="103">
        <f t="shared" si="74"/>
        <v>0</v>
      </c>
      <c r="S876" s="104">
        <f>VLOOKUP(H876,'2-Productie normen'!A:L,10,FALSE)</f>
        <v>0</v>
      </c>
      <c r="T876" s="470"/>
      <c r="V876" s="81">
        <f t="shared" si="80"/>
        <v>6200</v>
      </c>
    </row>
    <row r="877" spans="1:22" ht="13.8" customHeight="1">
      <c r="A877" s="86">
        <f t="shared" si="76"/>
        <v>877</v>
      </c>
      <c r="B877" s="99" t="s">
        <v>708</v>
      </c>
      <c r="C877" s="99" t="s">
        <v>717</v>
      </c>
      <c r="D877" s="440">
        <v>2</v>
      </c>
      <c r="E877" s="441" t="s">
        <v>94</v>
      </c>
      <c r="F877" s="449" t="s">
        <v>233</v>
      </c>
      <c r="G877" s="443" t="s">
        <v>410</v>
      </c>
      <c r="H877" s="361" t="s">
        <v>730</v>
      </c>
      <c r="I877" s="107" t="s">
        <v>95</v>
      </c>
      <c r="J877" s="444">
        <v>5.4</v>
      </c>
      <c r="K877" s="353">
        <v>1</v>
      </c>
      <c r="L877" s="353">
        <v>1</v>
      </c>
      <c r="M877" s="101" t="s">
        <v>106</v>
      </c>
      <c r="N877" s="101"/>
      <c r="O877" s="102">
        <f t="shared" si="78"/>
        <v>0</v>
      </c>
      <c r="P877" s="102">
        <f t="shared" si="79"/>
        <v>0</v>
      </c>
      <c r="Q877" s="103">
        <f>IF(M877="nio",0,IF(M877&gt;0,VLOOKUP(H877,'2-Productie normen'!A:L,VLOOKUP(M877,'2-Productie normen'!N:O,2,FALSE),FALSE)))</f>
        <v>0</v>
      </c>
      <c r="R877" s="103">
        <f t="shared" si="74"/>
        <v>0</v>
      </c>
      <c r="S877" s="104">
        <f>VLOOKUP(H877,'2-Productie normen'!A:L,10,FALSE)</f>
        <v>0</v>
      </c>
      <c r="T877" s="470"/>
      <c r="V877" s="81">
        <f t="shared" si="80"/>
        <v>0</v>
      </c>
    </row>
    <row r="878" spans="1:22" ht="13.8" customHeight="1">
      <c r="A878" s="86">
        <f t="shared" si="76"/>
        <v>878</v>
      </c>
      <c r="B878" s="99" t="s">
        <v>708</v>
      </c>
      <c r="C878" s="99" t="s">
        <v>717</v>
      </c>
      <c r="D878" s="440">
        <v>2</v>
      </c>
      <c r="E878" s="441" t="s">
        <v>94</v>
      </c>
      <c r="F878" s="449" t="s">
        <v>234</v>
      </c>
      <c r="G878" s="443" t="s">
        <v>410</v>
      </c>
      <c r="H878" s="361" t="s">
        <v>730</v>
      </c>
      <c r="I878" s="107" t="s">
        <v>694</v>
      </c>
      <c r="J878" s="444">
        <v>9</v>
      </c>
      <c r="K878" s="353">
        <v>1</v>
      </c>
      <c r="L878" s="353">
        <v>1</v>
      </c>
      <c r="M878" s="101" t="s">
        <v>106</v>
      </c>
      <c r="N878" s="101"/>
      <c r="O878" s="102">
        <f t="shared" si="78"/>
        <v>0</v>
      </c>
      <c r="P878" s="102">
        <f t="shared" si="79"/>
        <v>0</v>
      </c>
      <c r="Q878" s="103">
        <f>IF(M878="nio",0,IF(M878&gt;0,VLOOKUP(H878,'2-Productie normen'!A:L,VLOOKUP(M878,'2-Productie normen'!N:O,2,FALSE),FALSE)))</f>
        <v>0</v>
      </c>
      <c r="R878" s="103">
        <f t="shared" si="74"/>
        <v>0</v>
      </c>
      <c r="S878" s="104">
        <f>VLOOKUP(H878,'2-Productie normen'!A:L,10,FALSE)</f>
        <v>0</v>
      </c>
      <c r="T878" s="470"/>
      <c r="V878" s="81">
        <f t="shared" si="80"/>
        <v>0</v>
      </c>
    </row>
    <row r="879" spans="1:22" ht="13.8" customHeight="1">
      <c r="A879" s="86">
        <f t="shared" si="76"/>
        <v>879</v>
      </c>
      <c r="B879" s="99" t="s">
        <v>708</v>
      </c>
      <c r="C879" s="99" t="s">
        <v>717</v>
      </c>
      <c r="D879" s="440">
        <v>2</v>
      </c>
      <c r="E879" s="441" t="s">
        <v>94</v>
      </c>
      <c r="F879" s="449" t="s">
        <v>235</v>
      </c>
      <c r="G879" s="443" t="s">
        <v>410</v>
      </c>
      <c r="H879" s="361" t="s">
        <v>730</v>
      </c>
      <c r="I879" s="107" t="s">
        <v>95</v>
      </c>
      <c r="J879" s="444">
        <v>5.0999999999999996</v>
      </c>
      <c r="K879" s="353">
        <v>1</v>
      </c>
      <c r="L879" s="353">
        <v>1</v>
      </c>
      <c r="M879" s="101" t="s">
        <v>106</v>
      </c>
      <c r="N879" s="101"/>
      <c r="O879" s="102">
        <f t="shared" si="78"/>
        <v>0</v>
      </c>
      <c r="P879" s="102">
        <f t="shared" si="79"/>
        <v>0</v>
      </c>
      <c r="Q879" s="103">
        <f>IF(M879="nio",0,IF(M879&gt;0,VLOOKUP(H879,'2-Productie normen'!A:L,VLOOKUP(M879,'2-Productie normen'!N:O,2,FALSE),FALSE)))</f>
        <v>0</v>
      </c>
      <c r="R879" s="103">
        <f t="shared" si="74"/>
        <v>0</v>
      </c>
      <c r="S879" s="104">
        <f>VLOOKUP(H879,'2-Productie normen'!A:L,10,FALSE)</f>
        <v>0</v>
      </c>
      <c r="T879" s="470"/>
      <c r="V879" s="81">
        <f t="shared" si="80"/>
        <v>0</v>
      </c>
    </row>
    <row r="880" spans="1:22" ht="13.8" customHeight="1">
      <c r="A880" s="86">
        <f t="shared" si="76"/>
        <v>880</v>
      </c>
      <c r="B880" s="99" t="s">
        <v>708</v>
      </c>
      <c r="C880" s="99" t="s">
        <v>717</v>
      </c>
      <c r="D880" s="440">
        <v>2</v>
      </c>
      <c r="E880" s="441" t="s">
        <v>94</v>
      </c>
      <c r="F880" s="449" t="s">
        <v>236</v>
      </c>
      <c r="G880" s="450" t="s">
        <v>413</v>
      </c>
      <c r="H880" s="361" t="s">
        <v>16</v>
      </c>
      <c r="I880" s="107" t="s">
        <v>694</v>
      </c>
      <c r="J880" s="444">
        <v>7.9</v>
      </c>
      <c r="K880" s="353">
        <v>1</v>
      </c>
      <c r="L880" s="353">
        <v>1</v>
      </c>
      <c r="M880" s="101">
        <v>200</v>
      </c>
      <c r="N880" s="101"/>
      <c r="O880" s="102" t="e">
        <f t="shared" si="78"/>
        <v>#DIV/0!</v>
      </c>
      <c r="P880" s="102">
        <f t="shared" si="79"/>
        <v>0</v>
      </c>
      <c r="Q880" s="103">
        <f>IF(M880="nio",0,IF(M880&gt;0,VLOOKUP(H880,'2-Productie normen'!A:L,VLOOKUP(M880,'2-Productie normen'!N:O,2,FALSE),FALSE)))</f>
        <v>0</v>
      </c>
      <c r="R880" s="103">
        <f t="shared" si="74"/>
        <v>0</v>
      </c>
      <c r="S880" s="104">
        <f>VLOOKUP(H880,'2-Productie normen'!A:L,10,FALSE)</f>
        <v>0</v>
      </c>
      <c r="T880" s="470"/>
      <c r="V880" s="81">
        <f t="shared" si="80"/>
        <v>1580</v>
      </c>
    </row>
    <row r="881" spans="1:22" ht="13.8" customHeight="1">
      <c r="A881" s="86">
        <f t="shared" si="76"/>
        <v>881</v>
      </c>
      <c r="B881" s="99" t="s">
        <v>708</v>
      </c>
      <c r="C881" s="99" t="s">
        <v>717</v>
      </c>
      <c r="D881" s="440">
        <v>2</v>
      </c>
      <c r="E881" s="441" t="s">
        <v>94</v>
      </c>
      <c r="F881" s="449" t="s">
        <v>237</v>
      </c>
      <c r="G881" s="450" t="s">
        <v>758</v>
      </c>
      <c r="H881" s="443" t="s">
        <v>407</v>
      </c>
      <c r="I881" s="107" t="s">
        <v>95</v>
      </c>
      <c r="J881" s="444">
        <v>65.599999999999994</v>
      </c>
      <c r="K881" s="353">
        <v>1</v>
      </c>
      <c r="L881" s="353">
        <v>1</v>
      </c>
      <c r="M881" s="101">
        <v>200</v>
      </c>
      <c r="N881" s="101"/>
      <c r="O881" s="102" t="e">
        <f t="shared" si="78"/>
        <v>#DIV/0!</v>
      </c>
      <c r="P881" s="102">
        <f t="shared" si="79"/>
        <v>0</v>
      </c>
      <c r="Q881" s="103">
        <f>IF(M881="nio",0,IF(M881&gt;0,VLOOKUP(H881,'2-Productie normen'!A:L,VLOOKUP(M881,'2-Productie normen'!N:O,2,FALSE),FALSE)))</f>
        <v>0</v>
      </c>
      <c r="R881" s="103">
        <f t="shared" si="74"/>
        <v>0</v>
      </c>
      <c r="S881" s="104">
        <f>VLOOKUP(H881,'2-Productie normen'!A:L,10,FALSE)</f>
        <v>0</v>
      </c>
      <c r="T881" s="470"/>
      <c r="V881" s="81">
        <f t="shared" si="80"/>
        <v>13119.999999999998</v>
      </c>
    </row>
    <row r="882" spans="1:22" ht="13.8" customHeight="1">
      <c r="A882" s="86">
        <f t="shared" si="76"/>
        <v>882</v>
      </c>
      <c r="B882" s="99" t="s">
        <v>708</v>
      </c>
      <c r="C882" s="99" t="s">
        <v>717</v>
      </c>
      <c r="D882" s="440">
        <v>2</v>
      </c>
      <c r="E882" s="441" t="s">
        <v>94</v>
      </c>
      <c r="F882" s="449" t="s">
        <v>238</v>
      </c>
      <c r="G882" s="450" t="s">
        <v>413</v>
      </c>
      <c r="H882" s="361" t="s">
        <v>16</v>
      </c>
      <c r="I882" s="107" t="s">
        <v>97</v>
      </c>
      <c r="J882" s="444">
        <v>7.8</v>
      </c>
      <c r="K882" s="353">
        <v>1</v>
      </c>
      <c r="L882" s="353">
        <v>1</v>
      </c>
      <c r="M882" s="101">
        <v>200</v>
      </c>
      <c r="N882" s="101"/>
      <c r="O882" s="102" t="e">
        <f t="shared" si="78"/>
        <v>#DIV/0!</v>
      </c>
      <c r="P882" s="102">
        <f t="shared" si="79"/>
        <v>0</v>
      </c>
      <c r="Q882" s="103">
        <f>IF(M882="nio",0,IF(M882&gt;0,VLOOKUP(H882,'2-Productie normen'!A:L,VLOOKUP(M882,'2-Productie normen'!N:O,2,FALSE),FALSE)))</f>
        <v>0</v>
      </c>
      <c r="R882" s="103">
        <f t="shared" si="74"/>
        <v>0</v>
      </c>
      <c r="S882" s="104">
        <f>VLOOKUP(H882,'2-Productie normen'!A:L,10,FALSE)</f>
        <v>0</v>
      </c>
      <c r="T882" s="470"/>
      <c r="V882" s="81">
        <f t="shared" si="80"/>
        <v>1560</v>
      </c>
    </row>
    <row r="883" spans="1:22" ht="13.8" customHeight="1">
      <c r="A883" s="86">
        <f t="shared" si="76"/>
        <v>883</v>
      </c>
      <c r="B883" s="99" t="s">
        <v>708</v>
      </c>
      <c r="C883" s="99" t="s">
        <v>717</v>
      </c>
      <c r="D883" s="440">
        <v>2</v>
      </c>
      <c r="E883" s="441" t="s">
        <v>94</v>
      </c>
      <c r="F883" s="449" t="s">
        <v>239</v>
      </c>
      <c r="G883" s="450" t="s">
        <v>722</v>
      </c>
      <c r="H883" s="443" t="s">
        <v>407</v>
      </c>
      <c r="I883" s="107" t="s">
        <v>694</v>
      </c>
      <c r="J883" s="444">
        <v>19.7</v>
      </c>
      <c r="K883" s="353">
        <v>1</v>
      </c>
      <c r="L883" s="353">
        <v>1</v>
      </c>
      <c r="M883" s="101">
        <v>200</v>
      </c>
      <c r="N883" s="101"/>
      <c r="O883" s="102" t="e">
        <f t="shared" si="78"/>
        <v>#DIV/0!</v>
      </c>
      <c r="P883" s="102">
        <f t="shared" si="79"/>
        <v>0</v>
      </c>
      <c r="Q883" s="103">
        <f>IF(M883="nio",0,IF(M883&gt;0,VLOOKUP(H883,'2-Productie normen'!A:L,VLOOKUP(M883,'2-Productie normen'!N:O,2,FALSE),FALSE)))</f>
        <v>0</v>
      </c>
      <c r="R883" s="103">
        <f t="shared" si="74"/>
        <v>0</v>
      </c>
      <c r="S883" s="104">
        <f>VLOOKUP(H883,'2-Productie normen'!A:L,10,FALSE)</f>
        <v>0</v>
      </c>
      <c r="T883" s="470"/>
      <c r="V883" s="81">
        <f t="shared" si="80"/>
        <v>3940</v>
      </c>
    </row>
    <row r="884" spans="1:22" ht="13.8" customHeight="1">
      <c r="A884" s="86">
        <f t="shared" si="76"/>
        <v>884</v>
      </c>
      <c r="B884" s="99" t="s">
        <v>708</v>
      </c>
      <c r="C884" s="99" t="s">
        <v>717</v>
      </c>
      <c r="D884" s="440">
        <v>2</v>
      </c>
      <c r="E884" s="441" t="s">
        <v>94</v>
      </c>
      <c r="F884" s="449" t="s">
        <v>240</v>
      </c>
      <c r="G884" s="443" t="s">
        <v>410</v>
      </c>
      <c r="H884" s="361" t="s">
        <v>730</v>
      </c>
      <c r="I884" s="107" t="s">
        <v>696</v>
      </c>
      <c r="J884" s="444">
        <v>6.3</v>
      </c>
      <c r="K884" s="353">
        <v>1</v>
      </c>
      <c r="L884" s="353">
        <v>1</v>
      </c>
      <c r="M884" s="101" t="s">
        <v>106</v>
      </c>
      <c r="N884" s="101"/>
      <c r="O884" s="102">
        <f t="shared" si="78"/>
        <v>0</v>
      </c>
      <c r="P884" s="102">
        <f t="shared" si="79"/>
        <v>0</v>
      </c>
      <c r="Q884" s="103">
        <f>IF(M884="nio",0,IF(M884&gt;0,VLOOKUP(H884,'2-Productie normen'!A:L,VLOOKUP(M884,'2-Productie normen'!N:O,2,FALSE),FALSE)))</f>
        <v>0</v>
      </c>
      <c r="R884" s="103">
        <f t="shared" si="74"/>
        <v>0</v>
      </c>
      <c r="S884" s="104">
        <f>VLOOKUP(H884,'2-Productie normen'!A:L,10,FALSE)</f>
        <v>0</v>
      </c>
      <c r="T884" s="470"/>
      <c r="V884" s="81">
        <f t="shared" si="80"/>
        <v>0</v>
      </c>
    </row>
    <row r="885" spans="1:22" ht="13.8" customHeight="1">
      <c r="A885" s="86">
        <f t="shared" si="76"/>
        <v>885</v>
      </c>
      <c r="B885" s="99" t="s">
        <v>708</v>
      </c>
      <c r="C885" s="99" t="s">
        <v>717</v>
      </c>
      <c r="D885" s="440">
        <v>2</v>
      </c>
      <c r="E885" s="441" t="s">
        <v>94</v>
      </c>
      <c r="F885" s="449" t="s">
        <v>242</v>
      </c>
      <c r="G885" s="450" t="s">
        <v>457</v>
      </c>
      <c r="H885" s="361" t="s">
        <v>182</v>
      </c>
      <c r="I885" s="100" t="s">
        <v>726</v>
      </c>
      <c r="J885" s="444">
        <v>138</v>
      </c>
      <c r="K885" s="353">
        <v>1</v>
      </c>
      <c r="L885" s="353">
        <v>1</v>
      </c>
      <c r="M885" s="101">
        <v>200</v>
      </c>
      <c r="N885" s="101"/>
      <c r="O885" s="102" t="e">
        <f t="shared" si="78"/>
        <v>#DIV/0!</v>
      </c>
      <c r="P885" s="102">
        <f t="shared" si="79"/>
        <v>0</v>
      </c>
      <c r="Q885" s="103">
        <f>IF(M885="nio",0,IF(M885&gt;0,VLOOKUP(H885,'2-Productie normen'!A:L,VLOOKUP(M885,'2-Productie normen'!N:O,2,FALSE),FALSE)))</f>
        <v>0</v>
      </c>
      <c r="R885" s="103">
        <f t="shared" si="74"/>
        <v>0</v>
      </c>
      <c r="S885" s="104">
        <f>VLOOKUP(H885,'2-Productie normen'!A:L,10,FALSE)</f>
        <v>0</v>
      </c>
      <c r="T885" s="470"/>
      <c r="V885" s="81">
        <f t="shared" si="80"/>
        <v>27600</v>
      </c>
    </row>
    <row r="886" spans="1:22" ht="13.8" customHeight="1">
      <c r="A886" s="86">
        <f t="shared" si="76"/>
        <v>886</v>
      </c>
      <c r="B886" s="99" t="s">
        <v>708</v>
      </c>
      <c r="C886" s="99" t="s">
        <v>717</v>
      </c>
      <c r="D886" s="440">
        <v>2</v>
      </c>
      <c r="E886" s="441" t="s">
        <v>94</v>
      </c>
      <c r="F886" s="449" t="s">
        <v>243</v>
      </c>
      <c r="G886" s="450" t="s">
        <v>751</v>
      </c>
      <c r="H886" s="361" t="s">
        <v>16</v>
      </c>
      <c r="I886" s="107" t="s">
        <v>97</v>
      </c>
      <c r="J886" s="444">
        <v>13.4</v>
      </c>
      <c r="K886" s="353">
        <v>1</v>
      </c>
      <c r="L886" s="353">
        <v>1</v>
      </c>
      <c r="M886" s="101">
        <v>200</v>
      </c>
      <c r="N886" s="101"/>
      <c r="O886" s="102" t="e">
        <f t="shared" si="78"/>
        <v>#DIV/0!</v>
      </c>
      <c r="P886" s="102">
        <f t="shared" si="79"/>
        <v>0</v>
      </c>
      <c r="Q886" s="103">
        <f>IF(M886="nio",0,IF(M886&gt;0,VLOOKUP(H886,'2-Productie normen'!A:L,VLOOKUP(M886,'2-Productie normen'!N:O,2,FALSE),FALSE)))</f>
        <v>0</v>
      </c>
      <c r="R886" s="103">
        <f t="shared" ref="R886:R949" si="81">IF(N886&gt;0,Q886*$R$8,0)</f>
        <v>0</v>
      </c>
      <c r="S886" s="104">
        <f>VLOOKUP(H886,'2-Productie normen'!A:L,10,FALSE)</f>
        <v>0</v>
      </c>
      <c r="T886" s="470"/>
      <c r="V886" s="81">
        <f t="shared" si="80"/>
        <v>2680</v>
      </c>
    </row>
    <row r="887" spans="1:22" ht="13.8" customHeight="1">
      <c r="A887" s="86">
        <f t="shared" si="76"/>
        <v>887</v>
      </c>
      <c r="B887" s="99" t="s">
        <v>708</v>
      </c>
      <c r="C887" s="99" t="s">
        <v>717</v>
      </c>
      <c r="D887" s="440">
        <v>2</v>
      </c>
      <c r="E887" s="441" t="s">
        <v>94</v>
      </c>
      <c r="F887" s="449" t="s">
        <v>244</v>
      </c>
      <c r="G887" s="450" t="s">
        <v>454</v>
      </c>
      <c r="H887" s="361" t="s">
        <v>1</v>
      </c>
      <c r="I887" s="107" t="s">
        <v>694</v>
      </c>
      <c r="J887" s="444">
        <v>11.9</v>
      </c>
      <c r="K887" s="353">
        <v>1</v>
      </c>
      <c r="L887" s="353">
        <v>1</v>
      </c>
      <c r="M887" s="101">
        <v>200</v>
      </c>
      <c r="N887" s="101"/>
      <c r="O887" s="102" t="e">
        <f t="shared" si="78"/>
        <v>#DIV/0!</v>
      </c>
      <c r="P887" s="102">
        <f t="shared" si="79"/>
        <v>0</v>
      </c>
      <c r="Q887" s="103">
        <f>IF(M887="nio",0,IF(M887&gt;0,VLOOKUP(H887,'2-Productie normen'!A:L,VLOOKUP(M887,'2-Productie normen'!N:O,2,FALSE),FALSE)))</f>
        <v>0</v>
      </c>
      <c r="R887" s="103">
        <f t="shared" si="81"/>
        <v>0</v>
      </c>
      <c r="S887" s="104">
        <f>VLOOKUP(H887,'2-Productie normen'!A:L,10,FALSE)</f>
        <v>0</v>
      </c>
      <c r="T887" s="470"/>
      <c r="V887" s="81">
        <f t="shared" si="80"/>
        <v>2380</v>
      </c>
    </row>
    <row r="888" spans="1:22" ht="13.8" customHeight="1">
      <c r="A888" s="86">
        <f t="shared" si="76"/>
        <v>888</v>
      </c>
      <c r="B888" s="99" t="s">
        <v>708</v>
      </c>
      <c r="C888" s="99" t="s">
        <v>717</v>
      </c>
      <c r="D888" s="440">
        <v>2</v>
      </c>
      <c r="E888" s="441" t="s">
        <v>94</v>
      </c>
      <c r="F888" s="449" t="s">
        <v>245</v>
      </c>
      <c r="G888" s="450" t="s">
        <v>759</v>
      </c>
      <c r="H888" s="100" t="s">
        <v>720</v>
      </c>
      <c r="I888" s="107" t="s">
        <v>95</v>
      </c>
      <c r="J888" s="444">
        <v>81</v>
      </c>
      <c r="K888" s="353">
        <v>1</v>
      </c>
      <c r="L888" s="353">
        <v>1</v>
      </c>
      <c r="M888" s="101">
        <v>40</v>
      </c>
      <c r="N888" s="101"/>
      <c r="O888" s="102" t="e">
        <f t="shared" si="78"/>
        <v>#DIV/0!</v>
      </c>
      <c r="P888" s="102">
        <f t="shared" si="79"/>
        <v>0</v>
      </c>
      <c r="Q888" s="103">
        <f>IF(M888="nio",0,IF(M888&gt;0,VLOOKUP(H888,'2-Productie normen'!A:L,VLOOKUP(M888,'2-Productie normen'!N:O,2,FALSE),FALSE)))</f>
        <v>0</v>
      </c>
      <c r="R888" s="103">
        <f t="shared" si="81"/>
        <v>0</v>
      </c>
      <c r="S888" s="104">
        <f>VLOOKUP(H888,'2-Productie normen'!A:L,10,FALSE)</f>
        <v>0</v>
      </c>
      <c r="T888" s="470"/>
      <c r="V888" s="81">
        <f t="shared" si="80"/>
        <v>3240</v>
      </c>
    </row>
    <row r="889" spans="1:22" ht="13.8" customHeight="1">
      <c r="A889" s="86">
        <f t="shared" si="76"/>
        <v>889</v>
      </c>
      <c r="B889" s="99" t="s">
        <v>708</v>
      </c>
      <c r="C889" s="99" t="s">
        <v>717</v>
      </c>
      <c r="D889" s="440">
        <v>2</v>
      </c>
      <c r="E889" s="441" t="s">
        <v>94</v>
      </c>
      <c r="F889" s="449" t="s">
        <v>246</v>
      </c>
      <c r="G889" s="450" t="s">
        <v>413</v>
      </c>
      <c r="H889" s="361" t="s">
        <v>16</v>
      </c>
      <c r="I889" s="107" t="s">
        <v>693</v>
      </c>
      <c r="J889" s="444">
        <v>4.5</v>
      </c>
      <c r="K889" s="353">
        <v>1</v>
      </c>
      <c r="L889" s="353">
        <v>1</v>
      </c>
      <c r="M889" s="101">
        <v>200</v>
      </c>
      <c r="N889" s="101"/>
      <c r="O889" s="102" t="e">
        <f t="shared" si="78"/>
        <v>#DIV/0!</v>
      </c>
      <c r="P889" s="102">
        <f t="shared" si="79"/>
        <v>0</v>
      </c>
      <c r="Q889" s="103">
        <f>IF(M889="nio",0,IF(M889&gt;0,VLOOKUP(H889,'2-Productie normen'!A:L,VLOOKUP(M889,'2-Productie normen'!N:O,2,FALSE),FALSE)))</f>
        <v>0</v>
      </c>
      <c r="R889" s="103">
        <f t="shared" si="81"/>
        <v>0</v>
      </c>
      <c r="S889" s="104">
        <f>VLOOKUP(H889,'2-Productie normen'!A:L,10,FALSE)</f>
        <v>0</v>
      </c>
      <c r="T889" s="470"/>
      <c r="V889" s="81">
        <f t="shared" si="80"/>
        <v>900</v>
      </c>
    </row>
    <row r="890" spans="1:22" ht="13.8" customHeight="1">
      <c r="A890" s="86">
        <f t="shared" si="76"/>
        <v>890</v>
      </c>
      <c r="B890" s="99" t="s">
        <v>708</v>
      </c>
      <c r="C890" s="99" t="s">
        <v>717</v>
      </c>
      <c r="D890" s="440">
        <v>2</v>
      </c>
      <c r="E890" s="441" t="s">
        <v>94</v>
      </c>
      <c r="F890" s="449" t="s">
        <v>247</v>
      </c>
      <c r="G890" s="450" t="s">
        <v>413</v>
      </c>
      <c r="H890" s="361" t="s">
        <v>16</v>
      </c>
      <c r="I890" s="107" t="s">
        <v>693</v>
      </c>
      <c r="J890" s="444">
        <v>4.5</v>
      </c>
      <c r="K890" s="353">
        <v>1</v>
      </c>
      <c r="L890" s="353">
        <v>1</v>
      </c>
      <c r="M890" s="101">
        <v>200</v>
      </c>
      <c r="N890" s="101"/>
      <c r="O890" s="102" t="e">
        <f t="shared" ref="O890:O953" si="82">IF(M890="nio",0,IF(M890&gt;0,M890*J890/Q890,0))*K890</f>
        <v>#DIV/0!</v>
      </c>
      <c r="P890" s="102">
        <f t="shared" ref="P890:P953" si="83">IF(N890&gt;0,N890*J890/R890,0)*L890</f>
        <v>0</v>
      </c>
      <c r="Q890" s="103">
        <f>IF(M890="nio",0,IF(M890&gt;0,VLOOKUP(H890,'2-Productie normen'!A:L,VLOOKUP(M890,'2-Productie normen'!N:O,2,FALSE),FALSE)))</f>
        <v>0</v>
      </c>
      <c r="R890" s="103">
        <f t="shared" si="81"/>
        <v>0</v>
      </c>
      <c r="S890" s="104">
        <f>VLOOKUP(H890,'2-Productie normen'!A:L,10,FALSE)</f>
        <v>0</v>
      </c>
      <c r="T890" s="470"/>
      <c r="V890" s="81">
        <f t="shared" ref="V890:V953" si="84">SUM(M890:N890)*J890</f>
        <v>900</v>
      </c>
    </row>
    <row r="891" spans="1:22" ht="13.8" customHeight="1">
      <c r="A891" s="86">
        <f t="shared" si="76"/>
        <v>891</v>
      </c>
      <c r="B891" s="99" t="s">
        <v>708</v>
      </c>
      <c r="C891" s="99" t="s">
        <v>717</v>
      </c>
      <c r="D891" s="440">
        <v>2</v>
      </c>
      <c r="E891" s="441" t="s">
        <v>94</v>
      </c>
      <c r="F891" s="449" t="s">
        <v>248</v>
      </c>
      <c r="G891" s="450" t="s">
        <v>408</v>
      </c>
      <c r="H891" s="361" t="s">
        <v>179</v>
      </c>
      <c r="I891" s="107" t="s">
        <v>95</v>
      </c>
      <c r="J891" s="444">
        <v>13.1</v>
      </c>
      <c r="K891" s="353">
        <v>1</v>
      </c>
      <c r="L891" s="353">
        <v>1</v>
      </c>
      <c r="M891" s="101">
        <v>120</v>
      </c>
      <c r="N891" s="101"/>
      <c r="O891" s="102" t="e">
        <f t="shared" si="82"/>
        <v>#DIV/0!</v>
      </c>
      <c r="P891" s="102">
        <f t="shared" si="83"/>
        <v>0</v>
      </c>
      <c r="Q891" s="103">
        <f>IF(M891="nio",0,IF(M891&gt;0,VLOOKUP(H891,'2-Productie normen'!A:L,VLOOKUP(M891,'2-Productie normen'!N:O,2,FALSE),FALSE)))</f>
        <v>0</v>
      </c>
      <c r="R891" s="103">
        <f t="shared" si="81"/>
        <v>0</v>
      </c>
      <c r="S891" s="104">
        <f>VLOOKUP(H891,'2-Productie normen'!A:L,10,FALSE)</f>
        <v>0</v>
      </c>
      <c r="T891" s="470"/>
      <c r="V891" s="81">
        <f t="shared" si="84"/>
        <v>1572</v>
      </c>
    </row>
    <row r="892" spans="1:22" ht="13.8" customHeight="1">
      <c r="A892" s="86">
        <f t="shared" si="76"/>
        <v>892</v>
      </c>
      <c r="B892" s="99" t="s">
        <v>708</v>
      </c>
      <c r="C892" s="99" t="s">
        <v>717</v>
      </c>
      <c r="D892" s="440">
        <v>2</v>
      </c>
      <c r="E892" s="441">
        <v>1</v>
      </c>
      <c r="F892" s="449" t="s">
        <v>294</v>
      </c>
      <c r="G892" s="450" t="s">
        <v>407</v>
      </c>
      <c r="H892" s="443" t="s">
        <v>407</v>
      </c>
      <c r="I892" s="107" t="s">
        <v>95</v>
      </c>
      <c r="J892" s="444">
        <v>64.709999999999994</v>
      </c>
      <c r="K892" s="353">
        <v>1</v>
      </c>
      <c r="L892" s="353">
        <v>1</v>
      </c>
      <c r="M892" s="101">
        <v>200</v>
      </c>
      <c r="N892" s="101"/>
      <c r="O892" s="102" t="e">
        <f t="shared" si="82"/>
        <v>#DIV/0!</v>
      </c>
      <c r="P892" s="102">
        <f t="shared" si="83"/>
        <v>0</v>
      </c>
      <c r="Q892" s="103">
        <f>IF(M892="nio",0,IF(M892&gt;0,VLOOKUP(H892,'2-Productie normen'!A:L,VLOOKUP(M892,'2-Productie normen'!N:O,2,FALSE),FALSE)))</f>
        <v>0</v>
      </c>
      <c r="R892" s="103">
        <f t="shared" si="81"/>
        <v>0</v>
      </c>
      <c r="S892" s="104">
        <f>VLOOKUP(H892,'2-Productie normen'!A:L,10,FALSE)</f>
        <v>0</v>
      </c>
      <c r="T892" s="470"/>
      <c r="V892" s="81">
        <f t="shared" si="84"/>
        <v>12941.999999999998</v>
      </c>
    </row>
    <row r="893" spans="1:22" ht="13.8" customHeight="1">
      <c r="A893" s="86">
        <f t="shared" si="76"/>
        <v>893</v>
      </c>
      <c r="B893" s="99" t="s">
        <v>708</v>
      </c>
      <c r="C893" s="99" t="s">
        <v>717</v>
      </c>
      <c r="D893" s="440">
        <v>2</v>
      </c>
      <c r="E893" s="441">
        <v>1</v>
      </c>
      <c r="F893" s="449" t="s">
        <v>732</v>
      </c>
      <c r="G893" s="450" t="s">
        <v>722</v>
      </c>
      <c r="H893" s="443" t="s">
        <v>407</v>
      </c>
      <c r="I893" s="107" t="s">
        <v>694</v>
      </c>
      <c r="J893" s="444">
        <v>8.0888888888888886</v>
      </c>
      <c r="K893" s="353">
        <v>1</v>
      </c>
      <c r="L893" s="353">
        <v>1</v>
      </c>
      <c r="M893" s="101">
        <v>200</v>
      </c>
      <c r="N893" s="101"/>
      <c r="O893" s="102" t="e">
        <f t="shared" si="82"/>
        <v>#DIV/0!</v>
      </c>
      <c r="P893" s="102">
        <f t="shared" si="83"/>
        <v>0</v>
      </c>
      <c r="Q893" s="103">
        <f>IF(M893="nio",0,IF(M893&gt;0,VLOOKUP(H893,'2-Productie normen'!A:L,VLOOKUP(M893,'2-Productie normen'!N:O,2,FALSE),FALSE)))</f>
        <v>0</v>
      </c>
      <c r="R893" s="103">
        <f t="shared" si="81"/>
        <v>0</v>
      </c>
      <c r="S893" s="104">
        <f>VLOOKUP(H893,'2-Productie normen'!A:L,10,FALSE)</f>
        <v>0</v>
      </c>
      <c r="T893" s="470"/>
      <c r="V893" s="81">
        <f t="shared" si="84"/>
        <v>1617.7777777777778</v>
      </c>
    </row>
    <row r="894" spans="1:22" ht="13.8" customHeight="1">
      <c r="A894" s="86">
        <f t="shared" si="76"/>
        <v>894</v>
      </c>
      <c r="B894" s="99" t="s">
        <v>708</v>
      </c>
      <c r="C894" s="99" t="s">
        <v>717</v>
      </c>
      <c r="D894" s="440">
        <v>2</v>
      </c>
      <c r="E894" s="441">
        <v>1</v>
      </c>
      <c r="F894" s="449" t="s">
        <v>295</v>
      </c>
      <c r="G894" s="450" t="s">
        <v>760</v>
      </c>
      <c r="H894" s="361" t="s">
        <v>730</v>
      </c>
      <c r="I894" s="107" t="s">
        <v>696</v>
      </c>
      <c r="J894" s="444"/>
      <c r="K894" s="353">
        <v>1</v>
      </c>
      <c r="L894" s="353">
        <v>1</v>
      </c>
      <c r="M894" s="101" t="s">
        <v>106</v>
      </c>
      <c r="N894" s="101"/>
      <c r="O894" s="102">
        <f t="shared" si="82"/>
        <v>0</v>
      </c>
      <c r="P894" s="102">
        <f t="shared" si="83"/>
        <v>0</v>
      </c>
      <c r="Q894" s="103">
        <f>IF(M894="nio",0,IF(M894&gt;0,VLOOKUP(H894,'2-Productie normen'!A:L,VLOOKUP(M894,'2-Productie normen'!N:O,2,FALSE),FALSE)))</f>
        <v>0</v>
      </c>
      <c r="R894" s="103">
        <f t="shared" si="81"/>
        <v>0</v>
      </c>
      <c r="S894" s="104">
        <f>VLOOKUP(H894,'2-Productie normen'!A:L,10,FALSE)</f>
        <v>0</v>
      </c>
      <c r="T894" s="470"/>
      <c r="V894" s="81">
        <f t="shared" si="84"/>
        <v>0</v>
      </c>
    </row>
    <row r="895" spans="1:22" ht="13.8" customHeight="1">
      <c r="A895" s="86">
        <f t="shared" si="76"/>
        <v>895</v>
      </c>
      <c r="B895" s="99" t="s">
        <v>708</v>
      </c>
      <c r="C895" s="99" t="s">
        <v>717</v>
      </c>
      <c r="D895" s="440">
        <v>2</v>
      </c>
      <c r="E895" s="441">
        <v>1</v>
      </c>
      <c r="F895" s="449" t="s">
        <v>296</v>
      </c>
      <c r="G895" s="450" t="s">
        <v>760</v>
      </c>
      <c r="H895" s="361" t="s">
        <v>730</v>
      </c>
      <c r="I895" s="107" t="s">
        <v>696</v>
      </c>
      <c r="J895" s="444"/>
      <c r="K895" s="353">
        <v>1</v>
      </c>
      <c r="L895" s="353">
        <v>1</v>
      </c>
      <c r="M895" s="101" t="s">
        <v>106</v>
      </c>
      <c r="N895" s="101"/>
      <c r="O895" s="102">
        <f t="shared" si="82"/>
        <v>0</v>
      </c>
      <c r="P895" s="102">
        <f t="shared" si="83"/>
        <v>0</v>
      </c>
      <c r="Q895" s="103">
        <f>IF(M895="nio",0,IF(M895&gt;0,VLOOKUP(H895,'2-Productie normen'!A:L,VLOOKUP(M895,'2-Productie normen'!N:O,2,FALSE),FALSE)))</f>
        <v>0</v>
      </c>
      <c r="R895" s="103">
        <f t="shared" si="81"/>
        <v>0</v>
      </c>
      <c r="S895" s="104">
        <f>VLOOKUP(H895,'2-Productie normen'!A:L,10,FALSE)</f>
        <v>0</v>
      </c>
      <c r="T895" s="470"/>
      <c r="V895" s="81">
        <f t="shared" si="84"/>
        <v>0</v>
      </c>
    </row>
    <row r="896" spans="1:22" ht="13.8" customHeight="1">
      <c r="A896" s="86">
        <f t="shared" si="76"/>
        <v>896</v>
      </c>
      <c r="B896" s="99" t="s">
        <v>708</v>
      </c>
      <c r="C896" s="99" t="s">
        <v>717</v>
      </c>
      <c r="D896" s="440">
        <v>2</v>
      </c>
      <c r="E896" s="441">
        <v>1</v>
      </c>
      <c r="F896" s="449" t="s">
        <v>297</v>
      </c>
      <c r="G896" s="450" t="s">
        <v>722</v>
      </c>
      <c r="H896" s="443" t="s">
        <v>407</v>
      </c>
      <c r="I896" s="107" t="s">
        <v>694</v>
      </c>
      <c r="J896" s="444">
        <v>9.6999999999999993</v>
      </c>
      <c r="K896" s="353">
        <v>1</v>
      </c>
      <c r="L896" s="353">
        <v>1</v>
      </c>
      <c r="M896" s="101">
        <v>200</v>
      </c>
      <c r="N896" s="101"/>
      <c r="O896" s="102" t="e">
        <f t="shared" si="82"/>
        <v>#DIV/0!</v>
      </c>
      <c r="P896" s="102">
        <f t="shared" si="83"/>
        <v>0</v>
      </c>
      <c r="Q896" s="103">
        <f>IF(M896="nio",0,IF(M896&gt;0,VLOOKUP(H896,'2-Productie normen'!A:L,VLOOKUP(M896,'2-Productie normen'!N:O,2,FALSE),FALSE)))</f>
        <v>0</v>
      </c>
      <c r="R896" s="103">
        <f t="shared" si="81"/>
        <v>0</v>
      </c>
      <c r="S896" s="104">
        <f>VLOOKUP(H896,'2-Productie normen'!A:L,10,FALSE)</f>
        <v>0</v>
      </c>
      <c r="T896" s="470"/>
      <c r="V896" s="81">
        <f t="shared" si="84"/>
        <v>1939.9999999999998</v>
      </c>
    </row>
    <row r="897" spans="1:22" ht="13.8" customHeight="1">
      <c r="A897" s="86">
        <f t="shared" si="76"/>
        <v>897</v>
      </c>
      <c r="B897" s="99" t="s">
        <v>708</v>
      </c>
      <c r="C897" s="99" t="s">
        <v>717</v>
      </c>
      <c r="D897" s="440">
        <v>2</v>
      </c>
      <c r="E897" s="441">
        <v>1</v>
      </c>
      <c r="F897" s="449" t="s">
        <v>299</v>
      </c>
      <c r="G897" s="450" t="s">
        <v>409</v>
      </c>
      <c r="H897" s="107" t="s">
        <v>719</v>
      </c>
      <c r="I897" s="107" t="s">
        <v>95</v>
      </c>
      <c r="J897" s="444">
        <v>83.6</v>
      </c>
      <c r="K897" s="353">
        <v>1</v>
      </c>
      <c r="L897" s="353">
        <v>1</v>
      </c>
      <c r="M897" s="101">
        <v>80</v>
      </c>
      <c r="N897" s="101"/>
      <c r="O897" s="102" t="e">
        <f t="shared" si="82"/>
        <v>#DIV/0!</v>
      </c>
      <c r="P897" s="102">
        <f t="shared" si="83"/>
        <v>0</v>
      </c>
      <c r="Q897" s="103">
        <f>IF(M897="nio",0,IF(M897&gt;0,VLOOKUP(H897,'2-Productie normen'!A:L,VLOOKUP(M897,'2-Productie normen'!N:O,2,FALSE),FALSE)))</f>
        <v>0</v>
      </c>
      <c r="R897" s="103">
        <f t="shared" si="81"/>
        <v>0</v>
      </c>
      <c r="S897" s="104">
        <f>VLOOKUP(H897,'2-Productie normen'!A:L,10,FALSE)</f>
        <v>0</v>
      </c>
      <c r="T897" s="470"/>
      <c r="V897" s="81">
        <f t="shared" si="84"/>
        <v>6688</v>
      </c>
    </row>
    <row r="898" spans="1:22" ht="13.8" customHeight="1">
      <c r="A898" s="86">
        <f t="shared" si="76"/>
        <v>898</v>
      </c>
      <c r="B898" s="99" t="s">
        <v>708</v>
      </c>
      <c r="C898" s="99" t="s">
        <v>717</v>
      </c>
      <c r="D898" s="440">
        <v>2</v>
      </c>
      <c r="E898" s="441">
        <v>1</v>
      </c>
      <c r="F898" s="449" t="s">
        <v>300</v>
      </c>
      <c r="G898" s="450" t="s">
        <v>413</v>
      </c>
      <c r="H898" s="361" t="s">
        <v>16</v>
      </c>
      <c r="I898" s="107" t="s">
        <v>693</v>
      </c>
      <c r="J898" s="444">
        <v>5.0999999999999996</v>
      </c>
      <c r="K898" s="353">
        <v>1</v>
      </c>
      <c r="L898" s="353">
        <v>1</v>
      </c>
      <c r="M898" s="101">
        <v>200</v>
      </c>
      <c r="N898" s="101"/>
      <c r="O898" s="102" t="e">
        <f t="shared" si="82"/>
        <v>#DIV/0!</v>
      </c>
      <c r="P898" s="102">
        <f t="shared" si="83"/>
        <v>0</v>
      </c>
      <c r="Q898" s="103">
        <f>IF(M898="nio",0,IF(M898&gt;0,VLOOKUP(H898,'2-Productie normen'!A:L,VLOOKUP(M898,'2-Productie normen'!N:O,2,FALSE),FALSE)))</f>
        <v>0</v>
      </c>
      <c r="R898" s="103">
        <f t="shared" si="81"/>
        <v>0</v>
      </c>
      <c r="S898" s="104">
        <f>VLOOKUP(H898,'2-Productie normen'!A:L,10,FALSE)</f>
        <v>0</v>
      </c>
      <c r="T898" s="470"/>
      <c r="V898" s="81">
        <f t="shared" si="84"/>
        <v>1019.9999999999999</v>
      </c>
    </row>
    <row r="899" spans="1:22" ht="13.8" customHeight="1">
      <c r="A899" s="86">
        <f t="shared" si="76"/>
        <v>899</v>
      </c>
      <c r="B899" s="99" t="s">
        <v>708</v>
      </c>
      <c r="C899" s="99" t="s">
        <v>717</v>
      </c>
      <c r="D899" s="440">
        <v>2</v>
      </c>
      <c r="E899" s="441">
        <v>1</v>
      </c>
      <c r="F899" s="449" t="s">
        <v>301</v>
      </c>
      <c r="G899" s="450" t="s">
        <v>413</v>
      </c>
      <c r="H899" s="361" t="s">
        <v>16</v>
      </c>
      <c r="I899" s="107" t="s">
        <v>97</v>
      </c>
      <c r="J899" s="444">
        <v>10.1</v>
      </c>
      <c r="K899" s="353">
        <v>1</v>
      </c>
      <c r="L899" s="353">
        <v>1</v>
      </c>
      <c r="M899" s="101">
        <v>200</v>
      </c>
      <c r="N899" s="101"/>
      <c r="O899" s="102" t="e">
        <f t="shared" si="82"/>
        <v>#DIV/0!</v>
      </c>
      <c r="P899" s="102">
        <f t="shared" si="83"/>
        <v>0</v>
      </c>
      <c r="Q899" s="103">
        <f>IF(M899="nio",0,IF(M899&gt;0,VLOOKUP(H899,'2-Productie normen'!A:L,VLOOKUP(M899,'2-Productie normen'!N:O,2,FALSE),FALSE)))</f>
        <v>0</v>
      </c>
      <c r="R899" s="103">
        <f t="shared" si="81"/>
        <v>0</v>
      </c>
      <c r="S899" s="104">
        <f>VLOOKUP(H899,'2-Productie normen'!A:L,10,FALSE)</f>
        <v>0</v>
      </c>
      <c r="T899" s="470"/>
      <c r="V899" s="81">
        <f t="shared" si="84"/>
        <v>2020</v>
      </c>
    </row>
    <row r="900" spans="1:22" ht="13.8" customHeight="1">
      <c r="A900" s="86">
        <f t="shared" si="76"/>
        <v>900</v>
      </c>
      <c r="B900" s="99" t="s">
        <v>708</v>
      </c>
      <c r="C900" s="99" t="s">
        <v>717</v>
      </c>
      <c r="D900" s="440">
        <v>2</v>
      </c>
      <c r="E900" s="441">
        <v>1</v>
      </c>
      <c r="F900" s="449" t="s">
        <v>302</v>
      </c>
      <c r="G900" s="443" t="s">
        <v>410</v>
      </c>
      <c r="H900" s="361" t="s">
        <v>730</v>
      </c>
      <c r="I900" s="107" t="s">
        <v>97</v>
      </c>
      <c r="J900" s="444">
        <v>8</v>
      </c>
      <c r="K900" s="353">
        <v>1</v>
      </c>
      <c r="L900" s="353">
        <v>1</v>
      </c>
      <c r="M900" s="101" t="s">
        <v>106</v>
      </c>
      <c r="N900" s="101"/>
      <c r="O900" s="102">
        <f t="shared" si="82"/>
        <v>0</v>
      </c>
      <c r="P900" s="102">
        <f t="shared" si="83"/>
        <v>0</v>
      </c>
      <c r="Q900" s="103">
        <f>IF(M900="nio",0,IF(M900&gt;0,VLOOKUP(H900,'2-Productie normen'!A:L,VLOOKUP(M900,'2-Productie normen'!N:O,2,FALSE),FALSE)))</f>
        <v>0</v>
      </c>
      <c r="R900" s="103">
        <f t="shared" si="81"/>
        <v>0</v>
      </c>
      <c r="S900" s="104">
        <f>VLOOKUP(H900,'2-Productie normen'!A:L,10,FALSE)</f>
        <v>0</v>
      </c>
      <c r="T900" s="470"/>
      <c r="V900" s="81">
        <f t="shared" si="84"/>
        <v>0</v>
      </c>
    </row>
    <row r="901" spans="1:22" ht="13.8" customHeight="1">
      <c r="A901" s="86">
        <f t="shared" si="76"/>
        <v>901</v>
      </c>
      <c r="B901" s="99" t="s">
        <v>708</v>
      </c>
      <c r="C901" s="99" t="s">
        <v>717</v>
      </c>
      <c r="D901" s="440">
        <v>2</v>
      </c>
      <c r="E901" s="441">
        <v>1</v>
      </c>
      <c r="F901" s="449" t="s">
        <v>303</v>
      </c>
      <c r="G901" s="450" t="s">
        <v>417</v>
      </c>
      <c r="H901" s="361" t="s">
        <v>730</v>
      </c>
      <c r="I901" s="107" t="s">
        <v>95</v>
      </c>
      <c r="J901" s="444">
        <v>12.4</v>
      </c>
      <c r="K901" s="353">
        <v>1</v>
      </c>
      <c r="L901" s="353">
        <v>1</v>
      </c>
      <c r="M901" s="101" t="s">
        <v>106</v>
      </c>
      <c r="N901" s="101"/>
      <c r="O901" s="102">
        <f t="shared" si="82"/>
        <v>0</v>
      </c>
      <c r="P901" s="102">
        <f t="shared" si="83"/>
        <v>0</v>
      </c>
      <c r="Q901" s="103">
        <f>IF(M901="nio",0,IF(M901&gt;0,VLOOKUP(H901,'2-Productie normen'!A:L,VLOOKUP(M901,'2-Productie normen'!N:O,2,FALSE),FALSE)))</f>
        <v>0</v>
      </c>
      <c r="R901" s="103">
        <f t="shared" si="81"/>
        <v>0</v>
      </c>
      <c r="S901" s="104">
        <f>VLOOKUP(H901,'2-Productie normen'!A:L,10,FALSE)</f>
        <v>0</v>
      </c>
      <c r="T901" s="470"/>
      <c r="V901" s="81">
        <f t="shared" si="84"/>
        <v>0</v>
      </c>
    </row>
    <row r="902" spans="1:22" ht="13.8" customHeight="1">
      <c r="A902" s="86">
        <f t="shared" si="76"/>
        <v>902</v>
      </c>
      <c r="B902" s="99" t="s">
        <v>708</v>
      </c>
      <c r="C902" s="99" t="s">
        <v>717</v>
      </c>
      <c r="D902" s="440">
        <v>2</v>
      </c>
      <c r="E902" s="441">
        <v>1</v>
      </c>
      <c r="F902" s="449" t="s">
        <v>304</v>
      </c>
      <c r="G902" s="450" t="s">
        <v>418</v>
      </c>
      <c r="H902" s="361" t="s">
        <v>733</v>
      </c>
      <c r="I902" s="107" t="s">
        <v>95</v>
      </c>
      <c r="J902" s="444">
        <v>122</v>
      </c>
      <c r="K902" s="353">
        <v>1</v>
      </c>
      <c r="L902" s="353">
        <v>1</v>
      </c>
      <c r="M902" s="101">
        <v>200</v>
      </c>
      <c r="N902" s="101"/>
      <c r="O902" s="102" t="e">
        <f t="shared" si="82"/>
        <v>#DIV/0!</v>
      </c>
      <c r="P902" s="102">
        <f t="shared" si="83"/>
        <v>0</v>
      </c>
      <c r="Q902" s="103">
        <f>IF(M902="nio",0,IF(M902&gt;0,VLOOKUP(H902,'2-Productie normen'!A:L,VLOOKUP(M902,'2-Productie normen'!N:O,2,FALSE),FALSE)))</f>
        <v>0</v>
      </c>
      <c r="R902" s="103">
        <f t="shared" si="81"/>
        <v>0</v>
      </c>
      <c r="S902" s="104">
        <f>VLOOKUP(H902,'2-Productie normen'!A:L,10,FALSE)</f>
        <v>0</v>
      </c>
      <c r="T902" s="470"/>
      <c r="V902" s="81">
        <f t="shared" si="84"/>
        <v>24400</v>
      </c>
    </row>
    <row r="903" spans="1:22" ht="13.8" customHeight="1">
      <c r="A903" s="86">
        <f t="shared" si="76"/>
        <v>903</v>
      </c>
      <c r="B903" s="99" t="s">
        <v>708</v>
      </c>
      <c r="C903" s="99" t="s">
        <v>717</v>
      </c>
      <c r="D903" s="440">
        <v>2</v>
      </c>
      <c r="E903" s="441">
        <v>1</v>
      </c>
      <c r="F903" s="449" t="s">
        <v>305</v>
      </c>
      <c r="G903" s="443" t="s">
        <v>410</v>
      </c>
      <c r="H903" s="361" t="s">
        <v>730</v>
      </c>
      <c r="I903" s="107" t="s">
        <v>95</v>
      </c>
      <c r="J903" s="444">
        <v>5</v>
      </c>
      <c r="K903" s="353">
        <v>1</v>
      </c>
      <c r="L903" s="353">
        <v>1</v>
      </c>
      <c r="M903" s="101" t="s">
        <v>106</v>
      </c>
      <c r="N903" s="101"/>
      <c r="O903" s="102">
        <f t="shared" si="82"/>
        <v>0</v>
      </c>
      <c r="P903" s="102">
        <f t="shared" si="83"/>
        <v>0</v>
      </c>
      <c r="Q903" s="103">
        <f>IF(M903="nio",0,IF(M903&gt;0,VLOOKUP(H903,'2-Productie normen'!A:L,VLOOKUP(M903,'2-Productie normen'!N:O,2,FALSE),FALSE)))</f>
        <v>0</v>
      </c>
      <c r="R903" s="103">
        <f t="shared" si="81"/>
        <v>0</v>
      </c>
      <c r="S903" s="104">
        <f>VLOOKUP(H903,'2-Productie normen'!A:L,10,FALSE)</f>
        <v>0</v>
      </c>
      <c r="T903" s="470"/>
      <c r="V903" s="81">
        <f t="shared" si="84"/>
        <v>0</v>
      </c>
    </row>
    <row r="904" spans="1:22" ht="13.8" customHeight="1">
      <c r="A904" s="86">
        <f t="shared" si="76"/>
        <v>904</v>
      </c>
      <c r="B904" s="99" t="s">
        <v>708</v>
      </c>
      <c r="C904" s="99" t="s">
        <v>717</v>
      </c>
      <c r="D904" s="440">
        <v>2</v>
      </c>
      <c r="E904" s="441">
        <v>1</v>
      </c>
      <c r="F904" s="449" t="s">
        <v>306</v>
      </c>
      <c r="G904" s="450" t="s">
        <v>413</v>
      </c>
      <c r="H904" s="361" t="s">
        <v>16</v>
      </c>
      <c r="I904" s="107" t="s">
        <v>95</v>
      </c>
      <c r="J904" s="444">
        <v>9.3000000000000007</v>
      </c>
      <c r="K904" s="353">
        <v>1</v>
      </c>
      <c r="L904" s="353">
        <v>1</v>
      </c>
      <c r="M904" s="101">
        <v>200</v>
      </c>
      <c r="N904" s="101"/>
      <c r="O904" s="102" t="e">
        <f t="shared" si="82"/>
        <v>#DIV/0!</v>
      </c>
      <c r="P904" s="102">
        <f t="shared" si="83"/>
        <v>0</v>
      </c>
      <c r="Q904" s="103">
        <f>IF(M904="nio",0,IF(M904&gt;0,VLOOKUP(H904,'2-Productie normen'!A:L,VLOOKUP(M904,'2-Productie normen'!N:O,2,FALSE),FALSE)))</f>
        <v>0</v>
      </c>
      <c r="R904" s="103">
        <f t="shared" si="81"/>
        <v>0</v>
      </c>
      <c r="S904" s="104">
        <f>VLOOKUP(H904,'2-Productie normen'!A:L,10,FALSE)</f>
        <v>0</v>
      </c>
      <c r="T904" s="470"/>
      <c r="V904" s="81">
        <f t="shared" si="84"/>
        <v>1860.0000000000002</v>
      </c>
    </row>
    <row r="905" spans="1:22" ht="13.8" customHeight="1">
      <c r="A905" s="86">
        <f t="shared" si="76"/>
        <v>905</v>
      </c>
      <c r="B905" s="99" t="s">
        <v>708</v>
      </c>
      <c r="C905" s="99" t="s">
        <v>717</v>
      </c>
      <c r="D905" s="440">
        <v>2</v>
      </c>
      <c r="E905" s="441">
        <v>1</v>
      </c>
      <c r="F905" s="449" t="s">
        <v>307</v>
      </c>
      <c r="G905" s="450" t="s">
        <v>407</v>
      </c>
      <c r="H905" s="443" t="s">
        <v>407</v>
      </c>
      <c r="I905" s="107" t="s">
        <v>95</v>
      </c>
      <c r="J905" s="444">
        <v>17</v>
      </c>
      <c r="K905" s="353">
        <v>1</v>
      </c>
      <c r="L905" s="353">
        <v>1</v>
      </c>
      <c r="M905" s="101">
        <v>200</v>
      </c>
      <c r="N905" s="101"/>
      <c r="O905" s="102" t="e">
        <f t="shared" si="82"/>
        <v>#DIV/0!</v>
      </c>
      <c r="P905" s="102">
        <f t="shared" si="83"/>
        <v>0</v>
      </c>
      <c r="Q905" s="103">
        <f>IF(M905="nio",0,IF(M905&gt;0,VLOOKUP(H905,'2-Productie normen'!A:L,VLOOKUP(M905,'2-Productie normen'!N:O,2,FALSE),FALSE)))</f>
        <v>0</v>
      </c>
      <c r="R905" s="103">
        <f t="shared" si="81"/>
        <v>0</v>
      </c>
      <c r="S905" s="104">
        <f>VLOOKUP(H905,'2-Productie normen'!A:L,10,FALSE)</f>
        <v>0</v>
      </c>
      <c r="T905" s="470"/>
      <c r="V905" s="81">
        <f t="shared" si="84"/>
        <v>3400</v>
      </c>
    </row>
    <row r="906" spans="1:22" ht="13.8" customHeight="1">
      <c r="A906" s="86">
        <f t="shared" ref="A906:A969" si="85">A905+1</f>
        <v>906</v>
      </c>
      <c r="B906" s="99" t="s">
        <v>708</v>
      </c>
      <c r="C906" s="99" t="s">
        <v>717</v>
      </c>
      <c r="D906" s="440">
        <v>2</v>
      </c>
      <c r="E906" s="441">
        <v>1</v>
      </c>
      <c r="F906" s="449" t="s">
        <v>308</v>
      </c>
      <c r="G906" s="450" t="s">
        <v>408</v>
      </c>
      <c r="H906" s="361" t="s">
        <v>179</v>
      </c>
      <c r="I906" s="107" t="s">
        <v>95</v>
      </c>
      <c r="J906" s="444">
        <v>33.9</v>
      </c>
      <c r="K906" s="353">
        <v>1</v>
      </c>
      <c r="L906" s="353">
        <v>1</v>
      </c>
      <c r="M906" s="101">
        <v>120</v>
      </c>
      <c r="N906" s="101"/>
      <c r="O906" s="102" t="e">
        <f t="shared" si="82"/>
        <v>#DIV/0!</v>
      </c>
      <c r="P906" s="102">
        <f t="shared" si="83"/>
        <v>0</v>
      </c>
      <c r="Q906" s="103">
        <f>IF(M906="nio",0,IF(M906&gt;0,VLOOKUP(H906,'2-Productie normen'!A:L,VLOOKUP(M906,'2-Productie normen'!N:O,2,FALSE),FALSE)))</f>
        <v>0</v>
      </c>
      <c r="R906" s="103">
        <f t="shared" si="81"/>
        <v>0</v>
      </c>
      <c r="S906" s="104">
        <f>VLOOKUP(H906,'2-Productie normen'!A:L,10,FALSE)</f>
        <v>0</v>
      </c>
      <c r="T906" s="470"/>
      <c r="V906" s="81">
        <f t="shared" si="84"/>
        <v>4068</v>
      </c>
    </row>
    <row r="907" spans="1:22" ht="13.8" customHeight="1">
      <c r="A907" s="86">
        <f t="shared" si="85"/>
        <v>907</v>
      </c>
      <c r="B907" s="99" t="s">
        <v>708</v>
      </c>
      <c r="C907" s="99" t="s">
        <v>717</v>
      </c>
      <c r="D907" s="440">
        <v>2</v>
      </c>
      <c r="E907" s="441">
        <v>1</v>
      </c>
      <c r="F907" s="449" t="s">
        <v>309</v>
      </c>
      <c r="G907" s="443" t="s">
        <v>699</v>
      </c>
      <c r="H907" s="361" t="s">
        <v>735</v>
      </c>
      <c r="I907" s="107" t="s">
        <v>95</v>
      </c>
      <c r="J907" s="444">
        <v>60.8</v>
      </c>
      <c r="K907" s="353">
        <v>1</v>
      </c>
      <c r="L907" s="353">
        <v>1</v>
      </c>
      <c r="M907" s="101">
        <v>200</v>
      </c>
      <c r="N907" s="101"/>
      <c r="O907" s="102" t="e">
        <f t="shared" si="82"/>
        <v>#DIV/0!</v>
      </c>
      <c r="P907" s="102">
        <f t="shared" si="83"/>
        <v>0</v>
      </c>
      <c r="Q907" s="103">
        <f>IF(M907="nio",0,IF(M907&gt;0,VLOOKUP(H907,'2-Productie normen'!A:L,VLOOKUP(M907,'2-Productie normen'!N:O,2,FALSE),FALSE)))</f>
        <v>0</v>
      </c>
      <c r="R907" s="103">
        <f t="shared" si="81"/>
        <v>0</v>
      </c>
      <c r="S907" s="104">
        <f>VLOOKUP(H907,'2-Productie normen'!A:L,10,FALSE)</f>
        <v>0</v>
      </c>
      <c r="T907" s="470"/>
      <c r="V907" s="81">
        <f t="shared" si="84"/>
        <v>12160</v>
      </c>
    </row>
    <row r="908" spans="1:22" ht="13.8" customHeight="1">
      <c r="A908" s="86">
        <f t="shared" si="85"/>
        <v>908</v>
      </c>
      <c r="B908" s="99" t="s">
        <v>708</v>
      </c>
      <c r="C908" s="99" t="s">
        <v>717</v>
      </c>
      <c r="D908" s="440">
        <v>2</v>
      </c>
      <c r="E908" s="441">
        <v>1</v>
      </c>
      <c r="F908" s="449" t="s">
        <v>310</v>
      </c>
      <c r="G908" s="450" t="s">
        <v>722</v>
      </c>
      <c r="H908" s="443" t="s">
        <v>407</v>
      </c>
      <c r="I908" s="107" t="s">
        <v>694</v>
      </c>
      <c r="J908" s="444">
        <v>27.1</v>
      </c>
      <c r="K908" s="353">
        <v>1</v>
      </c>
      <c r="L908" s="353">
        <v>1</v>
      </c>
      <c r="M908" s="101">
        <v>200</v>
      </c>
      <c r="N908" s="101"/>
      <c r="O908" s="102" t="e">
        <f t="shared" si="82"/>
        <v>#DIV/0!</v>
      </c>
      <c r="P908" s="102">
        <f t="shared" si="83"/>
        <v>0</v>
      </c>
      <c r="Q908" s="103">
        <f>IF(M908="nio",0,IF(M908&gt;0,VLOOKUP(H908,'2-Productie normen'!A:L,VLOOKUP(M908,'2-Productie normen'!N:O,2,FALSE),FALSE)))</f>
        <v>0</v>
      </c>
      <c r="R908" s="103">
        <f t="shared" si="81"/>
        <v>0</v>
      </c>
      <c r="S908" s="104">
        <f>VLOOKUP(H908,'2-Productie normen'!A:L,10,FALSE)</f>
        <v>0</v>
      </c>
      <c r="T908" s="470"/>
      <c r="V908" s="81">
        <f t="shared" si="84"/>
        <v>5420</v>
      </c>
    </row>
    <row r="909" spans="1:22" ht="13.8" customHeight="1">
      <c r="A909" s="86">
        <f t="shared" si="85"/>
        <v>909</v>
      </c>
      <c r="B909" s="99" t="s">
        <v>708</v>
      </c>
      <c r="C909" s="99" t="s">
        <v>717</v>
      </c>
      <c r="D909" s="440">
        <v>2</v>
      </c>
      <c r="E909" s="441">
        <v>1</v>
      </c>
      <c r="F909" s="449" t="s">
        <v>624</v>
      </c>
      <c r="G909" s="450" t="s">
        <v>407</v>
      </c>
      <c r="H909" s="443" t="s">
        <v>407</v>
      </c>
      <c r="I909" s="107" t="s">
        <v>95</v>
      </c>
      <c r="J909" s="444">
        <v>10.199999999999999</v>
      </c>
      <c r="K909" s="353">
        <v>1</v>
      </c>
      <c r="L909" s="353">
        <v>1</v>
      </c>
      <c r="M909" s="101">
        <v>200</v>
      </c>
      <c r="N909" s="101"/>
      <c r="O909" s="102" t="e">
        <f t="shared" si="82"/>
        <v>#DIV/0!</v>
      </c>
      <c r="P909" s="102">
        <f t="shared" si="83"/>
        <v>0</v>
      </c>
      <c r="Q909" s="103">
        <f>IF(M909="nio",0,IF(M909&gt;0,VLOOKUP(H909,'2-Productie normen'!A:L,VLOOKUP(M909,'2-Productie normen'!N:O,2,FALSE),FALSE)))</f>
        <v>0</v>
      </c>
      <c r="R909" s="103">
        <f t="shared" si="81"/>
        <v>0</v>
      </c>
      <c r="S909" s="104">
        <f>VLOOKUP(H909,'2-Productie normen'!A:L,10,FALSE)</f>
        <v>0</v>
      </c>
      <c r="T909" s="470"/>
      <c r="V909" s="81">
        <f t="shared" si="84"/>
        <v>2039.9999999999998</v>
      </c>
    </row>
    <row r="910" spans="1:22" ht="13.8" customHeight="1">
      <c r="A910" s="86">
        <f t="shared" si="85"/>
        <v>910</v>
      </c>
      <c r="B910" s="99" t="s">
        <v>708</v>
      </c>
      <c r="C910" s="99" t="s">
        <v>717</v>
      </c>
      <c r="D910" s="440">
        <v>2</v>
      </c>
      <c r="E910" s="441">
        <v>1</v>
      </c>
      <c r="F910" s="449" t="s">
        <v>625</v>
      </c>
      <c r="G910" s="450" t="s">
        <v>408</v>
      </c>
      <c r="H910" s="361" t="s">
        <v>179</v>
      </c>
      <c r="I910" s="107" t="s">
        <v>95</v>
      </c>
      <c r="J910" s="444">
        <v>14.3</v>
      </c>
      <c r="K910" s="353">
        <v>1</v>
      </c>
      <c r="L910" s="353">
        <v>1</v>
      </c>
      <c r="M910" s="101">
        <v>120</v>
      </c>
      <c r="N910" s="101"/>
      <c r="O910" s="102" t="e">
        <f t="shared" si="82"/>
        <v>#DIV/0!</v>
      </c>
      <c r="P910" s="102">
        <f t="shared" si="83"/>
        <v>0</v>
      </c>
      <c r="Q910" s="103">
        <f>IF(M910="nio",0,IF(M910&gt;0,VLOOKUP(H910,'2-Productie normen'!A:L,VLOOKUP(M910,'2-Productie normen'!N:O,2,FALSE),FALSE)))</f>
        <v>0</v>
      </c>
      <c r="R910" s="103">
        <f t="shared" si="81"/>
        <v>0</v>
      </c>
      <c r="S910" s="104">
        <f>VLOOKUP(H910,'2-Productie normen'!A:L,10,FALSE)</f>
        <v>0</v>
      </c>
      <c r="T910" s="470"/>
      <c r="V910" s="81">
        <f t="shared" si="84"/>
        <v>1716</v>
      </c>
    </row>
    <row r="911" spans="1:22" ht="13.8" customHeight="1">
      <c r="A911" s="86">
        <f t="shared" si="85"/>
        <v>911</v>
      </c>
      <c r="B911" s="99" t="s">
        <v>708</v>
      </c>
      <c r="C911" s="99" t="s">
        <v>717</v>
      </c>
      <c r="D911" s="440">
        <v>2</v>
      </c>
      <c r="E911" s="441">
        <v>1</v>
      </c>
      <c r="F911" s="449" t="s">
        <v>626</v>
      </c>
      <c r="G911" s="450" t="s">
        <v>408</v>
      </c>
      <c r="H911" s="361" t="s">
        <v>179</v>
      </c>
      <c r="I911" s="107" t="s">
        <v>95</v>
      </c>
      <c r="J911" s="444">
        <v>13.8</v>
      </c>
      <c r="K911" s="353">
        <v>1</v>
      </c>
      <c r="L911" s="353">
        <v>1</v>
      </c>
      <c r="M911" s="101">
        <v>120</v>
      </c>
      <c r="N911" s="101"/>
      <c r="O911" s="102" t="e">
        <f t="shared" si="82"/>
        <v>#DIV/0!</v>
      </c>
      <c r="P911" s="102">
        <f t="shared" si="83"/>
        <v>0</v>
      </c>
      <c r="Q911" s="103">
        <f>IF(M911="nio",0,IF(M911&gt;0,VLOOKUP(H911,'2-Productie normen'!A:L,VLOOKUP(M911,'2-Productie normen'!N:O,2,FALSE),FALSE)))</f>
        <v>0</v>
      </c>
      <c r="R911" s="103">
        <f t="shared" si="81"/>
        <v>0</v>
      </c>
      <c r="S911" s="104">
        <f>VLOOKUP(H911,'2-Productie normen'!A:L,10,FALSE)</f>
        <v>0</v>
      </c>
      <c r="T911" s="470"/>
      <c r="V911" s="81">
        <f t="shared" si="84"/>
        <v>1656</v>
      </c>
    </row>
    <row r="912" spans="1:22" ht="13.8" customHeight="1">
      <c r="A912" s="86">
        <f t="shared" si="85"/>
        <v>912</v>
      </c>
      <c r="B912" s="99" t="s">
        <v>708</v>
      </c>
      <c r="C912" s="99" t="s">
        <v>717</v>
      </c>
      <c r="D912" s="440">
        <v>2</v>
      </c>
      <c r="E912" s="441">
        <v>1</v>
      </c>
      <c r="F912" s="449" t="s">
        <v>627</v>
      </c>
      <c r="G912" s="450" t="s">
        <v>408</v>
      </c>
      <c r="H912" s="361" t="s">
        <v>179</v>
      </c>
      <c r="I912" s="107" t="s">
        <v>95</v>
      </c>
      <c r="J912" s="444">
        <v>15.6</v>
      </c>
      <c r="K912" s="353">
        <v>1</v>
      </c>
      <c r="L912" s="353">
        <v>1</v>
      </c>
      <c r="M912" s="101">
        <v>120</v>
      </c>
      <c r="N912" s="101"/>
      <c r="O912" s="102" t="e">
        <f t="shared" si="82"/>
        <v>#DIV/0!</v>
      </c>
      <c r="P912" s="102">
        <f t="shared" si="83"/>
        <v>0</v>
      </c>
      <c r="Q912" s="103">
        <f>IF(M912="nio",0,IF(M912&gt;0,VLOOKUP(H912,'2-Productie normen'!A:L,VLOOKUP(M912,'2-Productie normen'!N:O,2,FALSE),FALSE)))</f>
        <v>0</v>
      </c>
      <c r="R912" s="103">
        <f t="shared" si="81"/>
        <v>0</v>
      </c>
      <c r="S912" s="104">
        <f>VLOOKUP(H912,'2-Productie normen'!A:L,10,FALSE)</f>
        <v>0</v>
      </c>
      <c r="T912" s="470"/>
      <c r="V912" s="81">
        <f t="shared" si="84"/>
        <v>1872</v>
      </c>
    </row>
    <row r="913" spans="1:22" ht="13.8" customHeight="1">
      <c r="A913" s="86">
        <f t="shared" si="85"/>
        <v>913</v>
      </c>
      <c r="B913" s="99" t="s">
        <v>708</v>
      </c>
      <c r="C913" s="99" t="s">
        <v>717</v>
      </c>
      <c r="D913" s="440">
        <v>2</v>
      </c>
      <c r="E913" s="441">
        <v>1</v>
      </c>
      <c r="F913" s="449" t="s">
        <v>761</v>
      </c>
      <c r="G913" s="450" t="s">
        <v>722</v>
      </c>
      <c r="H913" s="443" t="s">
        <v>407</v>
      </c>
      <c r="I913" s="107" t="s">
        <v>97</v>
      </c>
      <c r="J913" s="444">
        <v>6.5</v>
      </c>
      <c r="K913" s="353">
        <v>1</v>
      </c>
      <c r="L913" s="353">
        <v>1</v>
      </c>
      <c r="M913" s="101">
        <v>200</v>
      </c>
      <c r="N913" s="101"/>
      <c r="O913" s="102" t="e">
        <f t="shared" si="82"/>
        <v>#DIV/0!</v>
      </c>
      <c r="P913" s="102">
        <f t="shared" si="83"/>
        <v>0</v>
      </c>
      <c r="Q913" s="103">
        <f>IF(M913="nio",0,IF(M913&gt;0,VLOOKUP(H913,'2-Productie normen'!A:L,VLOOKUP(M913,'2-Productie normen'!N:O,2,FALSE),FALSE)))</f>
        <v>0</v>
      </c>
      <c r="R913" s="103">
        <f t="shared" si="81"/>
        <v>0</v>
      </c>
      <c r="S913" s="104">
        <f>VLOOKUP(H913,'2-Productie normen'!A:L,10,FALSE)</f>
        <v>0</v>
      </c>
      <c r="T913" s="470"/>
      <c r="V913" s="81">
        <f t="shared" si="84"/>
        <v>1300</v>
      </c>
    </row>
    <row r="914" spans="1:22" ht="13.8" customHeight="1">
      <c r="A914" s="86">
        <f t="shared" si="85"/>
        <v>914</v>
      </c>
      <c r="B914" s="99" t="s">
        <v>708</v>
      </c>
      <c r="C914" s="99" t="s">
        <v>717</v>
      </c>
      <c r="D914" s="440">
        <v>2</v>
      </c>
      <c r="E914" s="441">
        <v>1</v>
      </c>
      <c r="F914" s="449" t="s">
        <v>762</v>
      </c>
      <c r="G914" s="450" t="s">
        <v>416</v>
      </c>
      <c r="H914" s="75" t="s">
        <v>416</v>
      </c>
      <c r="I914" s="107" t="s">
        <v>95</v>
      </c>
      <c r="J914" s="444">
        <v>26.6</v>
      </c>
      <c r="K914" s="353">
        <v>1</v>
      </c>
      <c r="L914" s="353">
        <v>1</v>
      </c>
      <c r="M914" s="101">
        <v>80</v>
      </c>
      <c r="N914" s="101"/>
      <c r="O914" s="102" t="e">
        <f t="shared" si="82"/>
        <v>#DIV/0!</v>
      </c>
      <c r="P914" s="102">
        <f t="shared" si="83"/>
        <v>0</v>
      </c>
      <c r="Q914" s="103">
        <f>IF(M914="nio",0,IF(M914&gt;0,VLOOKUP(H914,'2-Productie normen'!A:L,VLOOKUP(M914,'2-Productie normen'!N:O,2,FALSE),FALSE)))</f>
        <v>0</v>
      </c>
      <c r="R914" s="103">
        <f t="shared" si="81"/>
        <v>0</v>
      </c>
      <c r="S914" s="104">
        <f>VLOOKUP(H914,'2-Productie normen'!A:L,10,FALSE)</f>
        <v>0</v>
      </c>
      <c r="T914" s="470"/>
      <c r="V914" s="81">
        <f t="shared" si="84"/>
        <v>2128</v>
      </c>
    </row>
    <row r="915" spans="1:22" ht="13.8" customHeight="1">
      <c r="A915" s="86">
        <f t="shared" si="85"/>
        <v>915</v>
      </c>
      <c r="B915" s="99" t="s">
        <v>708</v>
      </c>
      <c r="C915" s="99" t="s">
        <v>717</v>
      </c>
      <c r="D915" s="440">
        <v>2</v>
      </c>
      <c r="E915" s="441">
        <v>1</v>
      </c>
      <c r="F915" s="449" t="s">
        <v>763</v>
      </c>
      <c r="G915" s="450" t="s">
        <v>722</v>
      </c>
      <c r="H915" s="443" t="s">
        <v>407</v>
      </c>
      <c r="I915" s="107" t="s">
        <v>95</v>
      </c>
      <c r="J915" s="444">
        <v>6.5</v>
      </c>
      <c r="K915" s="353">
        <v>1</v>
      </c>
      <c r="L915" s="353">
        <v>1</v>
      </c>
      <c r="M915" s="101">
        <v>200</v>
      </c>
      <c r="N915" s="101"/>
      <c r="O915" s="102" t="e">
        <f t="shared" si="82"/>
        <v>#DIV/0!</v>
      </c>
      <c r="P915" s="102">
        <f t="shared" si="83"/>
        <v>0</v>
      </c>
      <c r="Q915" s="103">
        <f>IF(M915="nio",0,IF(M915&gt;0,VLOOKUP(H915,'2-Productie normen'!A:L,VLOOKUP(M915,'2-Productie normen'!N:O,2,FALSE),FALSE)))</f>
        <v>0</v>
      </c>
      <c r="R915" s="103">
        <f t="shared" si="81"/>
        <v>0</v>
      </c>
      <c r="S915" s="104">
        <f>VLOOKUP(H915,'2-Productie normen'!A:L,10,FALSE)</f>
        <v>0</v>
      </c>
      <c r="T915" s="470"/>
      <c r="V915" s="81">
        <f t="shared" si="84"/>
        <v>1300</v>
      </c>
    </row>
    <row r="916" spans="1:22" ht="13.8" customHeight="1">
      <c r="A916" s="86">
        <f t="shared" si="85"/>
        <v>916</v>
      </c>
      <c r="B916" s="99" t="s">
        <v>708</v>
      </c>
      <c r="C916" s="99" t="s">
        <v>717</v>
      </c>
      <c r="D916" s="440">
        <v>2</v>
      </c>
      <c r="E916" s="441">
        <v>1</v>
      </c>
      <c r="F916" s="449" t="s">
        <v>764</v>
      </c>
      <c r="G916" s="450" t="s">
        <v>407</v>
      </c>
      <c r="H916" s="443" t="s">
        <v>407</v>
      </c>
      <c r="I916" s="107" t="s">
        <v>95</v>
      </c>
      <c r="J916" s="444">
        <v>4.5</v>
      </c>
      <c r="K916" s="353">
        <v>1</v>
      </c>
      <c r="L916" s="353">
        <v>1</v>
      </c>
      <c r="M916" s="101">
        <v>200</v>
      </c>
      <c r="N916" s="101"/>
      <c r="O916" s="102" t="e">
        <f t="shared" si="82"/>
        <v>#DIV/0!</v>
      </c>
      <c r="P916" s="102">
        <f t="shared" si="83"/>
        <v>0</v>
      </c>
      <c r="Q916" s="103">
        <f>IF(M916="nio",0,IF(M916&gt;0,VLOOKUP(H916,'2-Productie normen'!A:L,VLOOKUP(M916,'2-Productie normen'!N:O,2,FALSE),FALSE)))</f>
        <v>0</v>
      </c>
      <c r="R916" s="103">
        <f t="shared" si="81"/>
        <v>0</v>
      </c>
      <c r="S916" s="104">
        <f>VLOOKUP(H916,'2-Productie normen'!A:L,10,FALSE)</f>
        <v>0</v>
      </c>
      <c r="T916" s="470"/>
      <c r="V916" s="81">
        <f t="shared" si="84"/>
        <v>900</v>
      </c>
    </row>
    <row r="917" spans="1:22" ht="13.8" customHeight="1">
      <c r="A917" s="86">
        <f t="shared" si="85"/>
        <v>917</v>
      </c>
      <c r="B917" s="99" t="s">
        <v>708</v>
      </c>
      <c r="C917" s="99" t="s">
        <v>717</v>
      </c>
      <c r="D917" s="440">
        <v>2</v>
      </c>
      <c r="E917" s="441">
        <v>1</v>
      </c>
      <c r="F917" s="449" t="s">
        <v>765</v>
      </c>
      <c r="G917" s="443" t="s">
        <v>410</v>
      </c>
      <c r="H917" s="361" t="s">
        <v>730</v>
      </c>
      <c r="I917" s="107" t="s">
        <v>95</v>
      </c>
      <c r="J917" s="444">
        <v>23.1</v>
      </c>
      <c r="K917" s="353">
        <v>1</v>
      </c>
      <c r="L917" s="353">
        <v>1</v>
      </c>
      <c r="M917" s="101" t="s">
        <v>106</v>
      </c>
      <c r="N917" s="101"/>
      <c r="O917" s="102">
        <f t="shared" si="82"/>
        <v>0</v>
      </c>
      <c r="P917" s="102">
        <f t="shared" si="83"/>
        <v>0</v>
      </c>
      <c r="Q917" s="103">
        <f>IF(M917="nio",0,IF(M917&gt;0,VLOOKUP(H917,'2-Productie normen'!A:L,VLOOKUP(M917,'2-Productie normen'!N:O,2,FALSE),FALSE)))</f>
        <v>0</v>
      </c>
      <c r="R917" s="103">
        <f t="shared" si="81"/>
        <v>0</v>
      </c>
      <c r="S917" s="104">
        <f>VLOOKUP(H917,'2-Productie normen'!A:L,10,FALSE)</f>
        <v>0</v>
      </c>
      <c r="T917" s="470"/>
      <c r="V917" s="81">
        <f t="shared" si="84"/>
        <v>0</v>
      </c>
    </row>
    <row r="918" spans="1:22" ht="13.8" customHeight="1">
      <c r="A918" s="86">
        <f t="shared" si="85"/>
        <v>918</v>
      </c>
      <c r="B918" s="99" t="s">
        <v>708</v>
      </c>
      <c r="C918" s="99" t="s">
        <v>717</v>
      </c>
      <c r="D918" s="440">
        <v>2</v>
      </c>
      <c r="E918" s="441">
        <v>2</v>
      </c>
      <c r="F918" s="449" t="s">
        <v>361</v>
      </c>
      <c r="G918" s="450" t="s">
        <v>722</v>
      </c>
      <c r="H918" s="443" t="s">
        <v>407</v>
      </c>
      <c r="I918" s="107" t="s">
        <v>694</v>
      </c>
      <c r="J918" s="444">
        <v>27.1</v>
      </c>
      <c r="K918" s="353">
        <v>1</v>
      </c>
      <c r="L918" s="353">
        <v>1</v>
      </c>
      <c r="M918" s="101">
        <v>200</v>
      </c>
      <c r="N918" s="101"/>
      <c r="O918" s="102" t="e">
        <f t="shared" si="82"/>
        <v>#DIV/0!</v>
      </c>
      <c r="P918" s="102">
        <f t="shared" si="83"/>
        <v>0</v>
      </c>
      <c r="Q918" s="103">
        <f>IF(M918="nio",0,IF(M918&gt;0,VLOOKUP(H918,'2-Productie normen'!A:L,VLOOKUP(M918,'2-Productie normen'!N:O,2,FALSE),FALSE)))</f>
        <v>0</v>
      </c>
      <c r="R918" s="103">
        <f t="shared" si="81"/>
        <v>0</v>
      </c>
      <c r="S918" s="104">
        <f>VLOOKUP(H918,'2-Productie normen'!A:L,10,FALSE)</f>
        <v>0</v>
      </c>
      <c r="T918" s="470"/>
      <c r="V918" s="81">
        <f t="shared" si="84"/>
        <v>5420</v>
      </c>
    </row>
    <row r="919" spans="1:22" ht="13.8" customHeight="1">
      <c r="A919" s="86">
        <f t="shared" si="85"/>
        <v>919</v>
      </c>
      <c r="B919" s="99" t="s">
        <v>708</v>
      </c>
      <c r="C919" s="99" t="s">
        <v>717</v>
      </c>
      <c r="D919" s="440">
        <v>2</v>
      </c>
      <c r="E919" s="441">
        <v>2</v>
      </c>
      <c r="F919" s="449" t="s">
        <v>362</v>
      </c>
      <c r="G919" s="450" t="s">
        <v>411</v>
      </c>
      <c r="H919" s="100" t="s">
        <v>720</v>
      </c>
      <c r="I919" s="107" t="s">
        <v>95</v>
      </c>
      <c r="J919" s="444">
        <v>90.4</v>
      </c>
      <c r="K919" s="353">
        <v>1</v>
      </c>
      <c r="L919" s="353">
        <v>1</v>
      </c>
      <c r="M919" s="101">
        <v>40</v>
      </c>
      <c r="N919" s="101"/>
      <c r="O919" s="102" t="e">
        <f t="shared" si="82"/>
        <v>#DIV/0!</v>
      </c>
      <c r="P919" s="102">
        <f t="shared" si="83"/>
        <v>0</v>
      </c>
      <c r="Q919" s="103">
        <f>IF(M919="nio",0,IF(M919&gt;0,VLOOKUP(H919,'2-Productie normen'!A:L,VLOOKUP(M919,'2-Productie normen'!N:O,2,FALSE),FALSE)))</f>
        <v>0</v>
      </c>
      <c r="R919" s="103">
        <f t="shared" si="81"/>
        <v>0</v>
      </c>
      <c r="S919" s="104">
        <f>VLOOKUP(H919,'2-Productie normen'!A:L,10,FALSE)</f>
        <v>0</v>
      </c>
      <c r="T919" s="470"/>
      <c r="V919" s="81">
        <f t="shared" si="84"/>
        <v>3616</v>
      </c>
    </row>
    <row r="920" spans="1:22" ht="13.8" customHeight="1">
      <c r="A920" s="86">
        <f t="shared" si="85"/>
        <v>920</v>
      </c>
      <c r="B920" s="99" t="s">
        <v>708</v>
      </c>
      <c r="C920" s="99" t="s">
        <v>717</v>
      </c>
      <c r="D920" s="440">
        <v>2</v>
      </c>
      <c r="E920" s="441">
        <v>2</v>
      </c>
      <c r="F920" s="449" t="s">
        <v>363</v>
      </c>
      <c r="G920" s="450" t="s">
        <v>409</v>
      </c>
      <c r="H920" s="107" t="s">
        <v>719</v>
      </c>
      <c r="I920" s="107" t="s">
        <v>95</v>
      </c>
      <c r="J920" s="444">
        <v>47.1</v>
      </c>
      <c r="K920" s="353">
        <v>1</v>
      </c>
      <c r="L920" s="353">
        <v>1</v>
      </c>
      <c r="M920" s="101">
        <v>80</v>
      </c>
      <c r="N920" s="101"/>
      <c r="O920" s="102" t="e">
        <f t="shared" si="82"/>
        <v>#DIV/0!</v>
      </c>
      <c r="P920" s="102">
        <f t="shared" si="83"/>
        <v>0</v>
      </c>
      <c r="Q920" s="103">
        <f>IF(M920="nio",0,IF(M920&gt;0,VLOOKUP(H920,'2-Productie normen'!A:L,VLOOKUP(M920,'2-Productie normen'!N:O,2,FALSE),FALSE)))</f>
        <v>0</v>
      </c>
      <c r="R920" s="103">
        <f t="shared" si="81"/>
        <v>0</v>
      </c>
      <c r="S920" s="104">
        <f>VLOOKUP(H920,'2-Productie normen'!A:L,10,FALSE)</f>
        <v>0</v>
      </c>
      <c r="T920" s="470"/>
      <c r="V920" s="81">
        <f t="shared" si="84"/>
        <v>3768</v>
      </c>
    </row>
    <row r="921" spans="1:22" ht="13.8" customHeight="1">
      <c r="A921" s="86">
        <f t="shared" si="85"/>
        <v>921</v>
      </c>
      <c r="B921" s="99" t="s">
        <v>708</v>
      </c>
      <c r="C921" s="99" t="s">
        <v>717</v>
      </c>
      <c r="D921" s="440">
        <v>2</v>
      </c>
      <c r="E921" s="441">
        <v>2</v>
      </c>
      <c r="F921" s="449" t="s">
        <v>364</v>
      </c>
      <c r="G921" s="450" t="s">
        <v>722</v>
      </c>
      <c r="H921" s="443" t="s">
        <v>407</v>
      </c>
      <c r="I921" s="107" t="s">
        <v>694</v>
      </c>
      <c r="J921" s="444">
        <v>10.1</v>
      </c>
      <c r="K921" s="353">
        <v>1</v>
      </c>
      <c r="L921" s="353">
        <v>1</v>
      </c>
      <c r="M921" s="101">
        <v>200</v>
      </c>
      <c r="N921" s="101"/>
      <c r="O921" s="102" t="e">
        <f t="shared" si="82"/>
        <v>#DIV/0!</v>
      </c>
      <c r="P921" s="102">
        <f t="shared" si="83"/>
        <v>0</v>
      </c>
      <c r="Q921" s="103">
        <f>IF(M921="nio",0,IF(M921&gt;0,VLOOKUP(H921,'2-Productie normen'!A:L,VLOOKUP(M921,'2-Productie normen'!N:O,2,FALSE),FALSE)))</f>
        <v>0</v>
      </c>
      <c r="R921" s="103">
        <f t="shared" si="81"/>
        <v>0</v>
      </c>
      <c r="S921" s="104">
        <f>VLOOKUP(H921,'2-Productie normen'!A:L,10,FALSE)</f>
        <v>0</v>
      </c>
      <c r="T921" s="470"/>
      <c r="V921" s="81">
        <f t="shared" si="84"/>
        <v>2020</v>
      </c>
    </row>
    <row r="922" spans="1:22" ht="13.8" customHeight="1">
      <c r="A922" s="86">
        <f t="shared" si="85"/>
        <v>922</v>
      </c>
      <c r="B922" s="99" t="s">
        <v>708</v>
      </c>
      <c r="C922" s="99" t="s">
        <v>717</v>
      </c>
      <c r="D922" s="440">
        <v>2</v>
      </c>
      <c r="E922" s="441">
        <v>2</v>
      </c>
      <c r="F922" s="449" t="s">
        <v>365</v>
      </c>
      <c r="G922" s="450" t="s">
        <v>409</v>
      </c>
      <c r="H922" s="107" t="s">
        <v>719</v>
      </c>
      <c r="I922" s="107" t="s">
        <v>95</v>
      </c>
      <c r="J922" s="444">
        <v>84.3</v>
      </c>
      <c r="K922" s="353">
        <v>1</v>
      </c>
      <c r="L922" s="353">
        <v>1</v>
      </c>
      <c r="M922" s="101">
        <v>80</v>
      </c>
      <c r="N922" s="101"/>
      <c r="O922" s="102" t="e">
        <f t="shared" si="82"/>
        <v>#DIV/0!</v>
      </c>
      <c r="P922" s="102">
        <f t="shared" si="83"/>
        <v>0</v>
      </c>
      <c r="Q922" s="103">
        <f>IF(M922="nio",0,IF(M922&gt;0,VLOOKUP(H922,'2-Productie normen'!A:L,VLOOKUP(M922,'2-Productie normen'!N:O,2,FALSE),FALSE)))</f>
        <v>0</v>
      </c>
      <c r="R922" s="103">
        <f t="shared" si="81"/>
        <v>0</v>
      </c>
      <c r="S922" s="104">
        <f>VLOOKUP(H922,'2-Productie normen'!A:L,10,FALSE)</f>
        <v>0</v>
      </c>
      <c r="T922" s="470"/>
      <c r="V922" s="81">
        <f t="shared" si="84"/>
        <v>6744</v>
      </c>
    </row>
    <row r="923" spans="1:22" ht="13.8" customHeight="1">
      <c r="A923" s="86">
        <f t="shared" si="85"/>
        <v>923</v>
      </c>
      <c r="B923" s="99" t="s">
        <v>708</v>
      </c>
      <c r="C923" s="99" t="s">
        <v>717</v>
      </c>
      <c r="D923" s="440">
        <v>2</v>
      </c>
      <c r="E923" s="441">
        <v>2</v>
      </c>
      <c r="F923" s="449" t="s">
        <v>366</v>
      </c>
      <c r="G923" s="450" t="s">
        <v>407</v>
      </c>
      <c r="H923" s="443" t="s">
        <v>407</v>
      </c>
      <c r="I923" s="107" t="s">
        <v>95</v>
      </c>
      <c r="J923" s="444">
        <v>36.799999999999997</v>
      </c>
      <c r="K923" s="353">
        <v>1</v>
      </c>
      <c r="L923" s="353">
        <v>1</v>
      </c>
      <c r="M923" s="101">
        <v>200</v>
      </c>
      <c r="N923" s="101"/>
      <c r="O923" s="102" t="e">
        <f t="shared" si="82"/>
        <v>#DIV/0!</v>
      </c>
      <c r="P923" s="102">
        <f t="shared" si="83"/>
        <v>0</v>
      </c>
      <c r="Q923" s="103">
        <f>IF(M923="nio",0,IF(M923&gt;0,VLOOKUP(H923,'2-Productie normen'!A:L,VLOOKUP(M923,'2-Productie normen'!N:O,2,FALSE),FALSE)))</f>
        <v>0</v>
      </c>
      <c r="R923" s="103">
        <f t="shared" si="81"/>
        <v>0</v>
      </c>
      <c r="S923" s="104">
        <f>VLOOKUP(H923,'2-Productie normen'!A:L,10,FALSE)</f>
        <v>0</v>
      </c>
      <c r="T923" s="470"/>
      <c r="V923" s="81">
        <f t="shared" si="84"/>
        <v>7359.9999999999991</v>
      </c>
    </row>
    <row r="924" spans="1:22" ht="13.8" customHeight="1">
      <c r="A924" s="86">
        <f t="shared" si="85"/>
        <v>924</v>
      </c>
      <c r="B924" s="99" t="s">
        <v>708</v>
      </c>
      <c r="C924" s="99" t="s">
        <v>717</v>
      </c>
      <c r="D924" s="440">
        <v>2</v>
      </c>
      <c r="E924" s="441">
        <v>2</v>
      </c>
      <c r="F924" s="449" t="s">
        <v>367</v>
      </c>
      <c r="G924" s="450" t="s">
        <v>413</v>
      </c>
      <c r="H924" s="361" t="s">
        <v>16</v>
      </c>
      <c r="I924" s="107" t="s">
        <v>693</v>
      </c>
      <c r="J924" s="444">
        <v>5.0999999999999996</v>
      </c>
      <c r="K924" s="353">
        <v>1</v>
      </c>
      <c r="L924" s="353">
        <v>1</v>
      </c>
      <c r="M924" s="101">
        <v>200</v>
      </c>
      <c r="N924" s="101"/>
      <c r="O924" s="102" t="e">
        <f t="shared" si="82"/>
        <v>#DIV/0!</v>
      </c>
      <c r="P924" s="102">
        <f t="shared" si="83"/>
        <v>0</v>
      </c>
      <c r="Q924" s="103">
        <f>IF(M924="nio",0,IF(M924&gt;0,VLOOKUP(H924,'2-Productie normen'!A:L,VLOOKUP(M924,'2-Productie normen'!N:O,2,FALSE),FALSE)))</f>
        <v>0</v>
      </c>
      <c r="R924" s="103">
        <f t="shared" si="81"/>
        <v>0</v>
      </c>
      <c r="S924" s="104">
        <f>VLOOKUP(H924,'2-Productie normen'!A:L,10,FALSE)</f>
        <v>0</v>
      </c>
      <c r="T924" s="470"/>
      <c r="V924" s="81">
        <f t="shared" si="84"/>
        <v>1019.9999999999999</v>
      </c>
    </row>
    <row r="925" spans="1:22" ht="13.8" customHeight="1">
      <c r="A925" s="86">
        <f t="shared" si="85"/>
        <v>925</v>
      </c>
      <c r="B925" s="99" t="s">
        <v>708</v>
      </c>
      <c r="C925" s="99" t="s">
        <v>717</v>
      </c>
      <c r="D925" s="440">
        <v>2</v>
      </c>
      <c r="E925" s="441">
        <v>2</v>
      </c>
      <c r="F925" s="449" t="s">
        <v>368</v>
      </c>
      <c r="G925" s="450" t="s">
        <v>413</v>
      </c>
      <c r="H925" s="361" t="s">
        <v>16</v>
      </c>
      <c r="I925" s="107" t="s">
        <v>693</v>
      </c>
      <c r="J925" s="444">
        <v>9.5</v>
      </c>
      <c r="K925" s="353">
        <v>1</v>
      </c>
      <c r="L925" s="353">
        <v>1</v>
      </c>
      <c r="M925" s="101">
        <v>200</v>
      </c>
      <c r="N925" s="101"/>
      <c r="O925" s="102" t="e">
        <f t="shared" si="82"/>
        <v>#DIV/0!</v>
      </c>
      <c r="P925" s="102">
        <f t="shared" si="83"/>
        <v>0</v>
      </c>
      <c r="Q925" s="103">
        <f>IF(M925="nio",0,IF(M925&gt;0,VLOOKUP(H925,'2-Productie normen'!A:L,VLOOKUP(M925,'2-Productie normen'!N:O,2,FALSE),FALSE)))</f>
        <v>0</v>
      </c>
      <c r="R925" s="103">
        <f t="shared" si="81"/>
        <v>0</v>
      </c>
      <c r="S925" s="104">
        <f>VLOOKUP(H925,'2-Productie normen'!A:L,10,FALSE)</f>
        <v>0</v>
      </c>
      <c r="T925" s="470"/>
      <c r="V925" s="81">
        <f t="shared" si="84"/>
        <v>1900</v>
      </c>
    </row>
    <row r="926" spans="1:22" ht="13.8" customHeight="1">
      <c r="A926" s="86">
        <f t="shared" si="85"/>
        <v>926</v>
      </c>
      <c r="B926" s="99" t="s">
        <v>708</v>
      </c>
      <c r="C926" s="99" t="s">
        <v>717</v>
      </c>
      <c r="D926" s="440">
        <v>2</v>
      </c>
      <c r="E926" s="441">
        <v>2</v>
      </c>
      <c r="F926" s="449" t="s">
        <v>369</v>
      </c>
      <c r="G926" s="450" t="s">
        <v>409</v>
      </c>
      <c r="H926" s="107" t="s">
        <v>719</v>
      </c>
      <c r="I926" s="107" t="s">
        <v>95</v>
      </c>
      <c r="J926" s="444">
        <v>57.5</v>
      </c>
      <c r="K926" s="353">
        <v>1</v>
      </c>
      <c r="L926" s="353">
        <v>1</v>
      </c>
      <c r="M926" s="101">
        <v>80</v>
      </c>
      <c r="N926" s="101"/>
      <c r="O926" s="102" t="e">
        <f t="shared" si="82"/>
        <v>#DIV/0!</v>
      </c>
      <c r="P926" s="102">
        <f t="shared" si="83"/>
        <v>0</v>
      </c>
      <c r="Q926" s="103">
        <f>IF(M926="nio",0,IF(M926&gt;0,VLOOKUP(H926,'2-Productie normen'!A:L,VLOOKUP(M926,'2-Productie normen'!N:O,2,FALSE),FALSE)))</f>
        <v>0</v>
      </c>
      <c r="R926" s="103">
        <f t="shared" si="81"/>
        <v>0</v>
      </c>
      <c r="S926" s="104">
        <f>VLOOKUP(H926,'2-Productie normen'!A:L,10,FALSE)</f>
        <v>0</v>
      </c>
      <c r="T926" s="470"/>
      <c r="V926" s="81">
        <f t="shared" si="84"/>
        <v>4600</v>
      </c>
    </row>
    <row r="927" spans="1:22" ht="13.8" customHeight="1">
      <c r="A927" s="86">
        <f t="shared" si="85"/>
        <v>927</v>
      </c>
      <c r="B927" s="99" t="s">
        <v>708</v>
      </c>
      <c r="C927" s="99" t="s">
        <v>717</v>
      </c>
      <c r="D927" s="440">
        <v>2</v>
      </c>
      <c r="E927" s="441">
        <v>2</v>
      </c>
      <c r="F927" s="449" t="s">
        <v>370</v>
      </c>
      <c r="G927" s="450" t="s">
        <v>409</v>
      </c>
      <c r="H927" s="107" t="s">
        <v>719</v>
      </c>
      <c r="I927" s="107" t="s">
        <v>95</v>
      </c>
      <c r="J927" s="444">
        <v>80.3</v>
      </c>
      <c r="K927" s="353">
        <v>1</v>
      </c>
      <c r="L927" s="353">
        <v>1</v>
      </c>
      <c r="M927" s="101">
        <v>80</v>
      </c>
      <c r="N927" s="101"/>
      <c r="O927" s="102" t="e">
        <f t="shared" si="82"/>
        <v>#DIV/0!</v>
      </c>
      <c r="P927" s="102">
        <f t="shared" si="83"/>
        <v>0</v>
      </c>
      <c r="Q927" s="103">
        <f>IF(M927="nio",0,IF(M927&gt;0,VLOOKUP(H927,'2-Productie normen'!A:L,VLOOKUP(M927,'2-Productie normen'!N:O,2,FALSE),FALSE)))</f>
        <v>0</v>
      </c>
      <c r="R927" s="103">
        <f t="shared" si="81"/>
        <v>0</v>
      </c>
      <c r="S927" s="104">
        <f>VLOOKUP(H927,'2-Productie normen'!A:L,10,FALSE)</f>
        <v>0</v>
      </c>
      <c r="T927" s="470"/>
      <c r="V927" s="81">
        <f t="shared" si="84"/>
        <v>6424</v>
      </c>
    </row>
    <row r="928" spans="1:22" ht="13.8" customHeight="1">
      <c r="A928" s="86">
        <f t="shared" si="85"/>
        <v>928</v>
      </c>
      <c r="B928" s="99" t="s">
        <v>708</v>
      </c>
      <c r="C928" s="99" t="s">
        <v>717</v>
      </c>
      <c r="D928" s="440">
        <v>2</v>
      </c>
      <c r="E928" s="441">
        <v>2</v>
      </c>
      <c r="F928" s="449" t="s">
        <v>371</v>
      </c>
      <c r="G928" s="443" t="s">
        <v>410</v>
      </c>
      <c r="H928" s="361" t="s">
        <v>730</v>
      </c>
      <c r="I928" s="107" t="s">
        <v>696</v>
      </c>
      <c r="J928" s="444">
        <v>4</v>
      </c>
      <c r="K928" s="353">
        <v>1</v>
      </c>
      <c r="L928" s="353">
        <v>1</v>
      </c>
      <c r="M928" s="101" t="s">
        <v>106</v>
      </c>
      <c r="N928" s="101"/>
      <c r="O928" s="102">
        <f t="shared" si="82"/>
        <v>0</v>
      </c>
      <c r="P928" s="102">
        <f t="shared" si="83"/>
        <v>0</v>
      </c>
      <c r="Q928" s="103">
        <f>IF(M928="nio",0,IF(M928&gt;0,VLOOKUP(H928,'2-Productie normen'!A:L,VLOOKUP(M928,'2-Productie normen'!N:O,2,FALSE),FALSE)))</f>
        <v>0</v>
      </c>
      <c r="R928" s="103">
        <f t="shared" si="81"/>
        <v>0</v>
      </c>
      <c r="S928" s="104">
        <f>VLOOKUP(H928,'2-Productie normen'!A:L,10,FALSE)</f>
        <v>0</v>
      </c>
      <c r="T928" s="470"/>
      <c r="V928" s="81">
        <f t="shared" si="84"/>
        <v>0</v>
      </c>
    </row>
    <row r="929" spans="1:22" ht="13.8" customHeight="1">
      <c r="A929" s="86">
        <f t="shared" si="85"/>
        <v>929</v>
      </c>
      <c r="B929" s="99" t="s">
        <v>708</v>
      </c>
      <c r="C929" s="99" t="s">
        <v>717</v>
      </c>
      <c r="D929" s="440">
        <v>2</v>
      </c>
      <c r="E929" s="441">
        <v>2</v>
      </c>
      <c r="F929" s="449" t="s">
        <v>372</v>
      </c>
      <c r="G929" s="450" t="s">
        <v>407</v>
      </c>
      <c r="H929" s="443" t="s">
        <v>407</v>
      </c>
      <c r="I929" s="107" t="s">
        <v>95</v>
      </c>
      <c r="J929" s="444">
        <v>3.2</v>
      </c>
      <c r="K929" s="353">
        <v>1</v>
      </c>
      <c r="L929" s="353">
        <v>1</v>
      </c>
      <c r="M929" s="101">
        <v>200</v>
      </c>
      <c r="N929" s="101"/>
      <c r="O929" s="102" t="e">
        <f t="shared" si="82"/>
        <v>#DIV/0!</v>
      </c>
      <c r="P929" s="102">
        <f t="shared" si="83"/>
        <v>0</v>
      </c>
      <c r="Q929" s="103">
        <f>IF(M929="nio",0,IF(M929&gt;0,VLOOKUP(H929,'2-Productie normen'!A:L,VLOOKUP(M929,'2-Productie normen'!N:O,2,FALSE),FALSE)))</f>
        <v>0</v>
      </c>
      <c r="R929" s="103">
        <f t="shared" si="81"/>
        <v>0</v>
      </c>
      <c r="S929" s="104">
        <f>VLOOKUP(H929,'2-Productie normen'!A:L,10,FALSE)</f>
        <v>0</v>
      </c>
      <c r="T929" s="470"/>
      <c r="V929" s="81">
        <f t="shared" si="84"/>
        <v>640</v>
      </c>
    </row>
    <row r="930" spans="1:22" ht="13.8" customHeight="1">
      <c r="A930" s="86">
        <f t="shared" si="85"/>
        <v>930</v>
      </c>
      <c r="B930" s="99" t="s">
        <v>708</v>
      </c>
      <c r="C930" s="99" t="s">
        <v>717</v>
      </c>
      <c r="D930" s="440">
        <v>2</v>
      </c>
      <c r="E930" s="441">
        <v>2</v>
      </c>
      <c r="F930" s="449" t="s">
        <v>373</v>
      </c>
      <c r="G930" s="443" t="s">
        <v>699</v>
      </c>
      <c r="H930" s="361" t="s">
        <v>735</v>
      </c>
      <c r="I930" s="107" t="s">
        <v>690</v>
      </c>
      <c r="J930" s="444">
        <v>36</v>
      </c>
      <c r="K930" s="353">
        <v>1</v>
      </c>
      <c r="L930" s="353">
        <v>1</v>
      </c>
      <c r="M930" s="101">
        <v>200</v>
      </c>
      <c r="N930" s="101"/>
      <c r="O930" s="102" t="e">
        <f t="shared" si="82"/>
        <v>#DIV/0!</v>
      </c>
      <c r="P930" s="102">
        <f t="shared" si="83"/>
        <v>0</v>
      </c>
      <c r="Q930" s="103">
        <f>IF(M930="nio",0,IF(M930&gt;0,VLOOKUP(H930,'2-Productie normen'!A:L,VLOOKUP(M930,'2-Productie normen'!N:O,2,FALSE),FALSE)))</f>
        <v>0</v>
      </c>
      <c r="R930" s="103">
        <f t="shared" si="81"/>
        <v>0</v>
      </c>
      <c r="S930" s="104">
        <f>VLOOKUP(H930,'2-Productie normen'!A:L,10,FALSE)</f>
        <v>0</v>
      </c>
      <c r="T930" s="470"/>
      <c r="V930" s="81">
        <f t="shared" si="84"/>
        <v>7200</v>
      </c>
    </row>
    <row r="931" spans="1:22" ht="13.8" customHeight="1">
      <c r="A931" s="86">
        <f t="shared" si="85"/>
        <v>931</v>
      </c>
      <c r="B931" s="99" t="s">
        <v>708</v>
      </c>
      <c r="C931" s="99" t="s">
        <v>717</v>
      </c>
      <c r="D931" s="440">
        <v>2</v>
      </c>
      <c r="E931" s="441">
        <v>2</v>
      </c>
      <c r="F931" s="449" t="s">
        <v>374</v>
      </c>
      <c r="G931" s="450" t="s">
        <v>408</v>
      </c>
      <c r="H931" s="361" t="s">
        <v>179</v>
      </c>
      <c r="I931" s="107" t="s">
        <v>690</v>
      </c>
      <c r="J931" s="444">
        <v>23</v>
      </c>
      <c r="K931" s="353">
        <v>1</v>
      </c>
      <c r="L931" s="353">
        <v>1</v>
      </c>
      <c r="M931" s="101">
        <v>120</v>
      </c>
      <c r="N931" s="101"/>
      <c r="O931" s="102" t="e">
        <f t="shared" si="82"/>
        <v>#DIV/0!</v>
      </c>
      <c r="P931" s="102">
        <f t="shared" si="83"/>
        <v>0</v>
      </c>
      <c r="Q931" s="103">
        <f>IF(M931="nio",0,IF(M931&gt;0,VLOOKUP(H931,'2-Productie normen'!A:L,VLOOKUP(M931,'2-Productie normen'!N:O,2,FALSE),FALSE)))</f>
        <v>0</v>
      </c>
      <c r="R931" s="103">
        <f t="shared" si="81"/>
        <v>0</v>
      </c>
      <c r="S931" s="104">
        <f>VLOOKUP(H931,'2-Productie normen'!A:L,10,FALSE)</f>
        <v>0</v>
      </c>
      <c r="T931" s="470"/>
      <c r="V931" s="81">
        <f t="shared" si="84"/>
        <v>2760</v>
      </c>
    </row>
    <row r="932" spans="1:22" ht="13.8" customHeight="1">
      <c r="A932" s="86">
        <f t="shared" si="85"/>
        <v>932</v>
      </c>
      <c r="B932" s="99" t="s">
        <v>708</v>
      </c>
      <c r="C932" s="99" t="s">
        <v>717</v>
      </c>
      <c r="D932" s="440">
        <v>2</v>
      </c>
      <c r="E932" s="441">
        <v>2</v>
      </c>
      <c r="F932" s="449" t="s">
        <v>458</v>
      </c>
      <c r="G932" s="450" t="s">
        <v>766</v>
      </c>
      <c r="H932" s="100" t="s">
        <v>720</v>
      </c>
      <c r="I932" s="107" t="s">
        <v>95</v>
      </c>
      <c r="J932" s="444">
        <v>59.6</v>
      </c>
      <c r="K932" s="353">
        <v>1</v>
      </c>
      <c r="L932" s="353">
        <v>1</v>
      </c>
      <c r="M932" s="101">
        <v>40</v>
      </c>
      <c r="N932" s="101"/>
      <c r="O932" s="102" t="e">
        <f t="shared" si="82"/>
        <v>#DIV/0!</v>
      </c>
      <c r="P932" s="102">
        <f t="shared" si="83"/>
        <v>0</v>
      </c>
      <c r="Q932" s="103">
        <f>IF(M932="nio",0,IF(M932&gt;0,VLOOKUP(H932,'2-Productie normen'!A:L,VLOOKUP(M932,'2-Productie normen'!N:O,2,FALSE),FALSE)))</f>
        <v>0</v>
      </c>
      <c r="R932" s="103">
        <f t="shared" si="81"/>
        <v>0</v>
      </c>
      <c r="S932" s="104">
        <f>VLOOKUP(H932,'2-Productie normen'!A:L,10,FALSE)</f>
        <v>0</v>
      </c>
      <c r="T932" s="470"/>
      <c r="V932" s="81">
        <f t="shared" si="84"/>
        <v>2384</v>
      </c>
    </row>
    <row r="933" spans="1:22" ht="13.8" customHeight="1">
      <c r="A933" s="86">
        <f t="shared" si="85"/>
        <v>933</v>
      </c>
      <c r="B933" s="99" t="s">
        <v>708</v>
      </c>
      <c r="C933" s="99" t="s">
        <v>717</v>
      </c>
      <c r="D933" s="440">
        <v>2</v>
      </c>
      <c r="E933" s="441">
        <v>2</v>
      </c>
      <c r="F933" s="449" t="s">
        <v>377</v>
      </c>
      <c r="G933" s="443" t="s">
        <v>410</v>
      </c>
      <c r="H933" s="361" t="s">
        <v>730</v>
      </c>
      <c r="I933" s="107" t="s">
        <v>95</v>
      </c>
      <c r="J933" s="444">
        <v>11.2</v>
      </c>
      <c r="K933" s="353">
        <v>1</v>
      </c>
      <c r="L933" s="353">
        <v>1</v>
      </c>
      <c r="M933" s="101" t="s">
        <v>106</v>
      </c>
      <c r="N933" s="101"/>
      <c r="O933" s="102">
        <f t="shared" si="82"/>
        <v>0</v>
      </c>
      <c r="P933" s="102">
        <f t="shared" si="83"/>
        <v>0</v>
      </c>
      <c r="Q933" s="103">
        <f>IF(M933="nio",0,IF(M933&gt;0,VLOOKUP(H933,'2-Productie normen'!A:L,VLOOKUP(M933,'2-Productie normen'!N:O,2,FALSE),FALSE)))</f>
        <v>0</v>
      </c>
      <c r="R933" s="103">
        <f t="shared" si="81"/>
        <v>0</v>
      </c>
      <c r="S933" s="104">
        <f>VLOOKUP(H933,'2-Productie normen'!A:L,10,FALSE)</f>
        <v>0</v>
      </c>
      <c r="T933" s="470"/>
      <c r="V933" s="81">
        <f t="shared" si="84"/>
        <v>0</v>
      </c>
    </row>
    <row r="934" spans="1:22" ht="13.8" customHeight="1">
      <c r="A934" s="86">
        <f t="shared" si="85"/>
        <v>934</v>
      </c>
      <c r="B934" s="99" t="s">
        <v>708</v>
      </c>
      <c r="C934" s="99" t="s">
        <v>717</v>
      </c>
      <c r="D934" s="440">
        <v>2</v>
      </c>
      <c r="E934" s="441">
        <v>2</v>
      </c>
      <c r="F934" s="449" t="s">
        <v>459</v>
      </c>
      <c r="G934" s="450" t="s">
        <v>413</v>
      </c>
      <c r="H934" s="361" t="s">
        <v>16</v>
      </c>
      <c r="I934" s="107" t="s">
        <v>97</v>
      </c>
      <c r="J934" s="444">
        <v>5.9</v>
      </c>
      <c r="K934" s="353">
        <v>1</v>
      </c>
      <c r="L934" s="353">
        <v>1</v>
      </c>
      <c r="M934" s="101">
        <v>200</v>
      </c>
      <c r="N934" s="101"/>
      <c r="O934" s="102" t="e">
        <f t="shared" si="82"/>
        <v>#DIV/0!</v>
      </c>
      <c r="P934" s="102">
        <f t="shared" si="83"/>
        <v>0</v>
      </c>
      <c r="Q934" s="103">
        <f>IF(M934="nio",0,IF(M934&gt;0,VLOOKUP(H934,'2-Productie normen'!A:L,VLOOKUP(M934,'2-Productie normen'!N:O,2,FALSE),FALSE)))</f>
        <v>0</v>
      </c>
      <c r="R934" s="103">
        <f t="shared" si="81"/>
        <v>0</v>
      </c>
      <c r="S934" s="104">
        <f>VLOOKUP(H934,'2-Productie normen'!A:L,10,FALSE)</f>
        <v>0</v>
      </c>
      <c r="T934" s="470"/>
      <c r="V934" s="81">
        <f t="shared" si="84"/>
        <v>1180</v>
      </c>
    </row>
    <row r="935" spans="1:22" ht="13.8" customHeight="1">
      <c r="A935" s="86">
        <f t="shared" si="85"/>
        <v>935</v>
      </c>
      <c r="B935" s="99" t="s">
        <v>708</v>
      </c>
      <c r="C935" s="99" t="s">
        <v>717</v>
      </c>
      <c r="D935" s="440">
        <v>2</v>
      </c>
      <c r="E935" s="441">
        <v>2</v>
      </c>
      <c r="F935" s="449" t="s">
        <v>380</v>
      </c>
      <c r="G935" s="450" t="s">
        <v>407</v>
      </c>
      <c r="H935" s="443" t="s">
        <v>407</v>
      </c>
      <c r="I935" s="107" t="s">
        <v>95</v>
      </c>
      <c r="J935" s="444">
        <v>19.419999999999998</v>
      </c>
      <c r="K935" s="353">
        <v>1</v>
      </c>
      <c r="L935" s="353">
        <v>1</v>
      </c>
      <c r="M935" s="101">
        <v>200</v>
      </c>
      <c r="N935" s="101"/>
      <c r="O935" s="102" t="e">
        <f t="shared" si="82"/>
        <v>#DIV/0!</v>
      </c>
      <c r="P935" s="102">
        <f t="shared" si="83"/>
        <v>0</v>
      </c>
      <c r="Q935" s="103">
        <f>IF(M935="nio",0,IF(M935&gt;0,VLOOKUP(H935,'2-Productie normen'!A:L,VLOOKUP(M935,'2-Productie normen'!N:O,2,FALSE),FALSE)))</f>
        <v>0</v>
      </c>
      <c r="R935" s="103">
        <f t="shared" si="81"/>
        <v>0</v>
      </c>
      <c r="S935" s="104">
        <f>VLOOKUP(H935,'2-Productie normen'!A:L,10,FALSE)</f>
        <v>0</v>
      </c>
      <c r="T935" s="470"/>
      <c r="V935" s="81">
        <f t="shared" si="84"/>
        <v>3883.9999999999995</v>
      </c>
    </row>
    <row r="936" spans="1:22" ht="13.8" customHeight="1">
      <c r="A936" s="86">
        <f t="shared" si="85"/>
        <v>936</v>
      </c>
      <c r="B936" s="99" t="s">
        <v>708</v>
      </c>
      <c r="C936" s="99" t="s">
        <v>717</v>
      </c>
      <c r="D936" s="440">
        <v>2</v>
      </c>
      <c r="E936" s="441">
        <v>2</v>
      </c>
      <c r="F936" s="449" t="s">
        <v>767</v>
      </c>
      <c r="G936" s="450" t="s">
        <v>722</v>
      </c>
      <c r="H936" s="443" t="s">
        <v>407</v>
      </c>
      <c r="I936" s="107" t="s">
        <v>694</v>
      </c>
      <c r="J936" s="444">
        <v>2.7749999999999999</v>
      </c>
      <c r="K936" s="353">
        <v>1</v>
      </c>
      <c r="L936" s="353">
        <v>1</v>
      </c>
      <c r="M936" s="101">
        <v>200</v>
      </c>
      <c r="N936" s="101"/>
      <c r="O936" s="102" t="e">
        <f t="shared" si="82"/>
        <v>#DIV/0!</v>
      </c>
      <c r="P936" s="102">
        <f t="shared" si="83"/>
        <v>0</v>
      </c>
      <c r="Q936" s="103">
        <f>IF(M936="nio",0,IF(M936&gt;0,VLOOKUP(H936,'2-Productie normen'!A:L,VLOOKUP(M936,'2-Productie normen'!N:O,2,FALSE),FALSE)))</f>
        <v>0</v>
      </c>
      <c r="R936" s="103">
        <f t="shared" si="81"/>
        <v>0</v>
      </c>
      <c r="S936" s="104">
        <f>VLOOKUP(H936,'2-Productie normen'!A:L,10,FALSE)</f>
        <v>0</v>
      </c>
      <c r="T936" s="470"/>
      <c r="V936" s="81">
        <f t="shared" si="84"/>
        <v>555</v>
      </c>
    </row>
    <row r="937" spans="1:22" ht="13.8" customHeight="1">
      <c r="A937" s="86">
        <f t="shared" si="85"/>
        <v>937</v>
      </c>
      <c r="B937" s="99" t="s">
        <v>708</v>
      </c>
      <c r="C937" s="99" t="s">
        <v>717</v>
      </c>
      <c r="D937" s="440">
        <v>2</v>
      </c>
      <c r="E937" s="441">
        <v>3</v>
      </c>
      <c r="F937" s="449" t="s">
        <v>556</v>
      </c>
      <c r="G937" s="450" t="s">
        <v>407</v>
      </c>
      <c r="H937" s="443" t="s">
        <v>407</v>
      </c>
      <c r="I937" s="107" t="s">
        <v>694</v>
      </c>
      <c r="J937" s="444">
        <v>27.1</v>
      </c>
      <c r="K937" s="353">
        <v>1</v>
      </c>
      <c r="L937" s="353">
        <v>1</v>
      </c>
      <c r="M937" s="101">
        <v>200</v>
      </c>
      <c r="N937" s="101"/>
      <c r="O937" s="102" t="e">
        <f t="shared" si="82"/>
        <v>#DIV/0!</v>
      </c>
      <c r="P937" s="102">
        <f t="shared" si="83"/>
        <v>0</v>
      </c>
      <c r="Q937" s="103">
        <f>IF(M937="nio",0,IF(M937&gt;0,VLOOKUP(H937,'2-Productie normen'!A:L,VLOOKUP(M937,'2-Productie normen'!N:O,2,FALSE),FALSE)))</f>
        <v>0</v>
      </c>
      <c r="R937" s="103">
        <f t="shared" si="81"/>
        <v>0</v>
      </c>
      <c r="S937" s="104">
        <f>VLOOKUP(H937,'2-Productie normen'!A:L,10,FALSE)</f>
        <v>0</v>
      </c>
      <c r="T937" s="470"/>
      <c r="V937" s="81">
        <f t="shared" si="84"/>
        <v>5420</v>
      </c>
    </row>
    <row r="938" spans="1:22" ht="13.8" customHeight="1">
      <c r="A938" s="86">
        <f t="shared" si="85"/>
        <v>938</v>
      </c>
      <c r="B938" s="99" t="s">
        <v>708</v>
      </c>
      <c r="C938" s="99" t="s">
        <v>717</v>
      </c>
      <c r="D938" s="440">
        <v>2</v>
      </c>
      <c r="E938" s="441">
        <v>3</v>
      </c>
      <c r="F938" s="449" t="s">
        <v>557</v>
      </c>
      <c r="G938" s="450" t="s">
        <v>409</v>
      </c>
      <c r="H938" s="107" t="s">
        <v>719</v>
      </c>
      <c r="I938" s="107" t="s">
        <v>95</v>
      </c>
      <c r="J938" s="444">
        <v>89.3</v>
      </c>
      <c r="K938" s="353">
        <v>1</v>
      </c>
      <c r="L938" s="353">
        <v>1</v>
      </c>
      <c r="M938" s="101">
        <v>80</v>
      </c>
      <c r="N938" s="101"/>
      <c r="O938" s="102" t="e">
        <f t="shared" si="82"/>
        <v>#DIV/0!</v>
      </c>
      <c r="P938" s="102">
        <f t="shared" si="83"/>
        <v>0</v>
      </c>
      <c r="Q938" s="103">
        <f>IF(M938="nio",0,IF(M938&gt;0,VLOOKUP(H938,'2-Productie normen'!A:L,VLOOKUP(M938,'2-Productie normen'!N:O,2,FALSE),FALSE)))</f>
        <v>0</v>
      </c>
      <c r="R938" s="103">
        <f t="shared" si="81"/>
        <v>0</v>
      </c>
      <c r="S938" s="104">
        <f>VLOOKUP(H938,'2-Productie normen'!A:L,10,FALSE)</f>
        <v>0</v>
      </c>
      <c r="T938" s="470"/>
      <c r="V938" s="81">
        <f t="shared" si="84"/>
        <v>7144</v>
      </c>
    </row>
    <row r="939" spans="1:22" ht="13.8" customHeight="1">
      <c r="A939" s="86">
        <f t="shared" si="85"/>
        <v>939</v>
      </c>
      <c r="B939" s="99" t="s">
        <v>708</v>
      </c>
      <c r="C939" s="99" t="s">
        <v>717</v>
      </c>
      <c r="D939" s="440">
        <v>2</v>
      </c>
      <c r="E939" s="441">
        <v>3</v>
      </c>
      <c r="F939" s="449" t="s">
        <v>558</v>
      </c>
      <c r="G939" s="443" t="s">
        <v>410</v>
      </c>
      <c r="H939" s="361" t="s">
        <v>730</v>
      </c>
      <c r="I939" s="107" t="s">
        <v>95</v>
      </c>
      <c r="J939" s="444">
        <v>20.9</v>
      </c>
      <c r="K939" s="353">
        <v>1</v>
      </c>
      <c r="L939" s="353">
        <v>1</v>
      </c>
      <c r="M939" s="101" t="s">
        <v>106</v>
      </c>
      <c r="N939" s="101"/>
      <c r="O939" s="102">
        <f t="shared" si="82"/>
        <v>0</v>
      </c>
      <c r="P939" s="102">
        <f t="shared" si="83"/>
        <v>0</v>
      </c>
      <c r="Q939" s="103">
        <f>IF(M939="nio",0,IF(M939&gt;0,VLOOKUP(H939,'2-Productie normen'!A:L,VLOOKUP(M939,'2-Productie normen'!N:O,2,FALSE),FALSE)))</f>
        <v>0</v>
      </c>
      <c r="R939" s="103">
        <f t="shared" si="81"/>
        <v>0</v>
      </c>
      <c r="S939" s="104">
        <f>VLOOKUP(H939,'2-Productie normen'!A:L,10,FALSE)</f>
        <v>0</v>
      </c>
      <c r="T939" s="470"/>
      <c r="V939" s="81">
        <f t="shared" si="84"/>
        <v>0</v>
      </c>
    </row>
    <row r="940" spans="1:22" ht="13.8" customHeight="1">
      <c r="A940" s="86">
        <f t="shared" si="85"/>
        <v>940</v>
      </c>
      <c r="B940" s="99" t="s">
        <v>708</v>
      </c>
      <c r="C940" s="99" t="s">
        <v>717</v>
      </c>
      <c r="D940" s="440">
        <v>2</v>
      </c>
      <c r="E940" s="441">
        <v>3</v>
      </c>
      <c r="F940" s="449" t="s">
        <v>559</v>
      </c>
      <c r="G940" s="450" t="s">
        <v>420</v>
      </c>
      <c r="H940" s="361" t="s">
        <v>730</v>
      </c>
      <c r="I940" s="107" t="s">
        <v>95</v>
      </c>
      <c r="J940" s="444">
        <v>23.5</v>
      </c>
      <c r="K940" s="353">
        <v>1</v>
      </c>
      <c r="L940" s="353">
        <v>1</v>
      </c>
      <c r="M940" s="101" t="s">
        <v>106</v>
      </c>
      <c r="N940" s="101"/>
      <c r="O940" s="102">
        <f t="shared" si="82"/>
        <v>0</v>
      </c>
      <c r="P940" s="102">
        <f t="shared" si="83"/>
        <v>0</v>
      </c>
      <c r="Q940" s="103">
        <f>IF(M940="nio",0,IF(M940&gt;0,VLOOKUP(H940,'2-Productie normen'!A:L,VLOOKUP(M940,'2-Productie normen'!N:O,2,FALSE),FALSE)))</f>
        <v>0</v>
      </c>
      <c r="R940" s="103">
        <f t="shared" si="81"/>
        <v>0</v>
      </c>
      <c r="S940" s="104">
        <f>VLOOKUP(H940,'2-Productie normen'!A:L,10,FALSE)</f>
        <v>0</v>
      </c>
      <c r="T940" s="470"/>
      <c r="V940" s="81">
        <f t="shared" si="84"/>
        <v>0</v>
      </c>
    </row>
    <row r="941" spans="1:22" ht="13.8" customHeight="1">
      <c r="A941" s="86">
        <f t="shared" si="85"/>
        <v>941</v>
      </c>
      <c r="B941" s="99" t="s">
        <v>708</v>
      </c>
      <c r="C941" s="99" t="s">
        <v>717</v>
      </c>
      <c r="D941" s="440">
        <v>2</v>
      </c>
      <c r="E941" s="441">
        <v>3</v>
      </c>
      <c r="F941" s="449" t="s">
        <v>560</v>
      </c>
      <c r="G941" s="450" t="s">
        <v>407</v>
      </c>
      <c r="H941" s="443" t="s">
        <v>407</v>
      </c>
      <c r="I941" s="107" t="s">
        <v>95</v>
      </c>
      <c r="J941" s="444">
        <v>9.9</v>
      </c>
      <c r="K941" s="353">
        <v>1</v>
      </c>
      <c r="L941" s="353">
        <v>1</v>
      </c>
      <c r="M941" s="101">
        <v>200</v>
      </c>
      <c r="N941" s="101"/>
      <c r="O941" s="102" t="e">
        <f t="shared" si="82"/>
        <v>#DIV/0!</v>
      </c>
      <c r="P941" s="102">
        <f t="shared" si="83"/>
        <v>0</v>
      </c>
      <c r="Q941" s="103">
        <f>IF(M941="nio",0,IF(M941&gt;0,VLOOKUP(H941,'2-Productie normen'!A:L,VLOOKUP(M941,'2-Productie normen'!N:O,2,FALSE),FALSE)))</f>
        <v>0</v>
      </c>
      <c r="R941" s="103">
        <f t="shared" si="81"/>
        <v>0</v>
      </c>
      <c r="S941" s="104">
        <f>VLOOKUP(H941,'2-Productie normen'!A:L,10,FALSE)</f>
        <v>0</v>
      </c>
      <c r="T941" s="470"/>
      <c r="V941" s="81">
        <f t="shared" si="84"/>
        <v>1980</v>
      </c>
    </row>
    <row r="942" spans="1:22" ht="13.8" customHeight="1">
      <c r="A942" s="86">
        <f t="shared" si="85"/>
        <v>942</v>
      </c>
      <c r="B942" s="99" t="s">
        <v>708</v>
      </c>
      <c r="C942" s="99" t="s">
        <v>717</v>
      </c>
      <c r="D942" s="440">
        <v>2</v>
      </c>
      <c r="E942" s="441">
        <v>3</v>
      </c>
      <c r="F942" s="449" t="s">
        <v>561</v>
      </c>
      <c r="G942" s="450" t="s">
        <v>635</v>
      </c>
      <c r="H942" s="100" t="s">
        <v>720</v>
      </c>
      <c r="I942" s="107" t="s">
        <v>95</v>
      </c>
      <c r="J942" s="444">
        <v>84.3</v>
      </c>
      <c r="K942" s="353">
        <v>1</v>
      </c>
      <c r="L942" s="353">
        <v>1</v>
      </c>
      <c r="M942" s="101">
        <v>40</v>
      </c>
      <c r="N942" s="101"/>
      <c r="O942" s="102" t="e">
        <f t="shared" si="82"/>
        <v>#DIV/0!</v>
      </c>
      <c r="P942" s="102">
        <f t="shared" si="83"/>
        <v>0</v>
      </c>
      <c r="Q942" s="103">
        <f>IF(M942="nio",0,IF(M942&gt;0,VLOOKUP(H942,'2-Productie normen'!A:L,VLOOKUP(M942,'2-Productie normen'!N:O,2,FALSE),FALSE)))</f>
        <v>0</v>
      </c>
      <c r="R942" s="103">
        <f t="shared" si="81"/>
        <v>0</v>
      </c>
      <c r="S942" s="104">
        <f>VLOOKUP(H942,'2-Productie normen'!A:L,10,FALSE)</f>
        <v>0</v>
      </c>
      <c r="T942" s="470"/>
      <c r="V942" s="81">
        <f t="shared" si="84"/>
        <v>3372</v>
      </c>
    </row>
    <row r="943" spans="1:22" ht="13.8" customHeight="1">
      <c r="A943" s="86">
        <f t="shared" si="85"/>
        <v>943</v>
      </c>
      <c r="B943" s="99" t="s">
        <v>708</v>
      </c>
      <c r="C943" s="99" t="s">
        <v>717</v>
      </c>
      <c r="D943" s="440">
        <v>2</v>
      </c>
      <c r="E943" s="441">
        <v>3</v>
      </c>
      <c r="F943" s="449" t="s">
        <v>562</v>
      </c>
      <c r="G943" s="450" t="s">
        <v>407</v>
      </c>
      <c r="H943" s="443" t="s">
        <v>407</v>
      </c>
      <c r="I943" s="107" t="s">
        <v>95</v>
      </c>
      <c r="J943" s="444">
        <v>36.799999999999997</v>
      </c>
      <c r="K943" s="353">
        <v>1</v>
      </c>
      <c r="L943" s="353">
        <v>1</v>
      </c>
      <c r="M943" s="101">
        <v>200</v>
      </c>
      <c r="N943" s="101"/>
      <c r="O943" s="102" t="e">
        <f t="shared" si="82"/>
        <v>#DIV/0!</v>
      </c>
      <c r="P943" s="102">
        <f t="shared" si="83"/>
        <v>0</v>
      </c>
      <c r="Q943" s="103">
        <f>IF(M943="nio",0,IF(M943&gt;0,VLOOKUP(H943,'2-Productie normen'!A:L,VLOOKUP(M943,'2-Productie normen'!N:O,2,FALSE),FALSE)))</f>
        <v>0</v>
      </c>
      <c r="R943" s="103">
        <f t="shared" si="81"/>
        <v>0</v>
      </c>
      <c r="S943" s="104">
        <f>VLOOKUP(H943,'2-Productie normen'!A:L,10,FALSE)</f>
        <v>0</v>
      </c>
      <c r="T943" s="470"/>
      <c r="V943" s="81">
        <f t="shared" si="84"/>
        <v>7359.9999999999991</v>
      </c>
    </row>
    <row r="944" spans="1:22" ht="13.8" customHeight="1">
      <c r="A944" s="86">
        <f t="shared" si="85"/>
        <v>944</v>
      </c>
      <c r="B944" s="99" t="s">
        <v>708</v>
      </c>
      <c r="C944" s="99" t="s">
        <v>717</v>
      </c>
      <c r="D944" s="440">
        <v>2</v>
      </c>
      <c r="E944" s="441">
        <v>3</v>
      </c>
      <c r="F944" s="449" t="s">
        <v>563</v>
      </c>
      <c r="G944" s="450" t="s">
        <v>413</v>
      </c>
      <c r="H944" s="361" t="s">
        <v>16</v>
      </c>
      <c r="I944" s="107" t="s">
        <v>693</v>
      </c>
      <c r="J944" s="444">
        <v>5</v>
      </c>
      <c r="K944" s="353">
        <v>1</v>
      </c>
      <c r="L944" s="353">
        <v>1</v>
      </c>
      <c r="M944" s="101">
        <v>200</v>
      </c>
      <c r="N944" s="101"/>
      <c r="O944" s="102" t="e">
        <f t="shared" si="82"/>
        <v>#DIV/0!</v>
      </c>
      <c r="P944" s="102">
        <f t="shared" si="83"/>
        <v>0</v>
      </c>
      <c r="Q944" s="103">
        <f>IF(M944="nio",0,IF(M944&gt;0,VLOOKUP(H944,'2-Productie normen'!A:L,VLOOKUP(M944,'2-Productie normen'!N:O,2,FALSE),FALSE)))</f>
        <v>0</v>
      </c>
      <c r="R944" s="103">
        <f t="shared" si="81"/>
        <v>0</v>
      </c>
      <c r="S944" s="104">
        <f>VLOOKUP(H944,'2-Productie normen'!A:L,10,FALSE)</f>
        <v>0</v>
      </c>
      <c r="T944" s="470"/>
      <c r="V944" s="81">
        <f t="shared" si="84"/>
        <v>1000</v>
      </c>
    </row>
    <row r="945" spans="1:22" ht="13.8" customHeight="1">
      <c r="A945" s="86">
        <f t="shared" si="85"/>
        <v>945</v>
      </c>
      <c r="B945" s="99" t="s">
        <v>708</v>
      </c>
      <c r="C945" s="99" t="s">
        <v>717</v>
      </c>
      <c r="D945" s="440">
        <v>2</v>
      </c>
      <c r="E945" s="441">
        <v>3</v>
      </c>
      <c r="F945" s="449" t="s">
        <v>629</v>
      </c>
      <c r="G945" s="450" t="s">
        <v>413</v>
      </c>
      <c r="H945" s="361" t="s">
        <v>16</v>
      </c>
      <c r="I945" s="107" t="s">
        <v>693</v>
      </c>
      <c r="J945" s="444">
        <v>9.5</v>
      </c>
      <c r="K945" s="353">
        <v>1</v>
      </c>
      <c r="L945" s="353">
        <v>1</v>
      </c>
      <c r="M945" s="101">
        <v>200</v>
      </c>
      <c r="N945" s="101"/>
      <c r="O945" s="102" t="e">
        <f t="shared" si="82"/>
        <v>#DIV/0!</v>
      </c>
      <c r="P945" s="102">
        <f t="shared" si="83"/>
        <v>0</v>
      </c>
      <c r="Q945" s="103">
        <f>IF(M945="nio",0,IF(M945&gt;0,VLOOKUP(H945,'2-Productie normen'!A:L,VLOOKUP(M945,'2-Productie normen'!N:O,2,FALSE),FALSE)))</f>
        <v>0</v>
      </c>
      <c r="R945" s="103">
        <f t="shared" si="81"/>
        <v>0</v>
      </c>
      <c r="S945" s="104">
        <f>VLOOKUP(H945,'2-Productie normen'!A:L,10,FALSE)</f>
        <v>0</v>
      </c>
      <c r="T945" s="470"/>
      <c r="V945" s="81">
        <f t="shared" si="84"/>
        <v>1900</v>
      </c>
    </row>
    <row r="946" spans="1:22" ht="13.8" customHeight="1">
      <c r="A946" s="86">
        <f t="shared" si="85"/>
        <v>946</v>
      </c>
      <c r="B946" s="99" t="s">
        <v>708</v>
      </c>
      <c r="C946" s="99" t="s">
        <v>717</v>
      </c>
      <c r="D946" s="440">
        <v>2</v>
      </c>
      <c r="E946" s="441">
        <v>3</v>
      </c>
      <c r="F946" s="449" t="s">
        <v>564</v>
      </c>
      <c r="G946" s="450" t="s">
        <v>409</v>
      </c>
      <c r="H946" s="107" t="s">
        <v>719</v>
      </c>
      <c r="I946" s="107" t="s">
        <v>95</v>
      </c>
      <c r="J946" s="444">
        <v>50.1</v>
      </c>
      <c r="K946" s="353">
        <v>1</v>
      </c>
      <c r="L946" s="353">
        <v>1</v>
      </c>
      <c r="M946" s="101">
        <v>80</v>
      </c>
      <c r="N946" s="101"/>
      <c r="O946" s="102" t="e">
        <f t="shared" si="82"/>
        <v>#DIV/0!</v>
      </c>
      <c r="P946" s="102">
        <f t="shared" si="83"/>
        <v>0</v>
      </c>
      <c r="Q946" s="103">
        <f>IF(M946="nio",0,IF(M946&gt;0,VLOOKUP(H946,'2-Productie normen'!A:L,VLOOKUP(M946,'2-Productie normen'!N:O,2,FALSE),FALSE)))</f>
        <v>0</v>
      </c>
      <c r="R946" s="103">
        <f t="shared" si="81"/>
        <v>0</v>
      </c>
      <c r="S946" s="104">
        <f>VLOOKUP(H946,'2-Productie normen'!A:L,10,FALSE)</f>
        <v>0</v>
      </c>
      <c r="T946" s="470"/>
      <c r="V946" s="81">
        <f t="shared" si="84"/>
        <v>4008</v>
      </c>
    </row>
    <row r="947" spans="1:22" ht="13.8" customHeight="1">
      <c r="A947" s="86">
        <f t="shared" si="85"/>
        <v>947</v>
      </c>
      <c r="B947" s="99" t="s">
        <v>708</v>
      </c>
      <c r="C947" s="99" t="s">
        <v>717</v>
      </c>
      <c r="D947" s="440">
        <v>2</v>
      </c>
      <c r="E947" s="441">
        <v>3</v>
      </c>
      <c r="F947" s="449" t="s">
        <v>565</v>
      </c>
      <c r="G947" s="450" t="s">
        <v>407</v>
      </c>
      <c r="H947" s="443" t="s">
        <v>407</v>
      </c>
      <c r="I947" s="107" t="s">
        <v>95</v>
      </c>
      <c r="J947" s="444">
        <v>23</v>
      </c>
      <c r="K947" s="353">
        <v>1</v>
      </c>
      <c r="L947" s="353">
        <v>1</v>
      </c>
      <c r="M947" s="101">
        <v>200</v>
      </c>
      <c r="N947" s="101"/>
      <c r="O947" s="102" t="e">
        <f t="shared" si="82"/>
        <v>#DIV/0!</v>
      </c>
      <c r="P947" s="102">
        <f t="shared" si="83"/>
        <v>0</v>
      </c>
      <c r="Q947" s="103">
        <f>IF(M947="nio",0,IF(M947&gt;0,VLOOKUP(H947,'2-Productie normen'!A:L,VLOOKUP(M947,'2-Productie normen'!N:O,2,FALSE),FALSE)))</f>
        <v>0</v>
      </c>
      <c r="R947" s="103">
        <f t="shared" si="81"/>
        <v>0</v>
      </c>
      <c r="S947" s="104">
        <f>VLOOKUP(H947,'2-Productie normen'!A:L,10,FALSE)</f>
        <v>0</v>
      </c>
      <c r="T947" s="470"/>
      <c r="V947" s="81">
        <f t="shared" si="84"/>
        <v>4600</v>
      </c>
    </row>
    <row r="948" spans="1:22" ht="13.8" customHeight="1">
      <c r="A948" s="86">
        <f t="shared" si="85"/>
        <v>948</v>
      </c>
      <c r="B948" s="99" t="s">
        <v>708</v>
      </c>
      <c r="C948" s="99" t="s">
        <v>717</v>
      </c>
      <c r="D948" s="440">
        <v>2</v>
      </c>
      <c r="E948" s="441">
        <v>3</v>
      </c>
      <c r="F948" s="449" t="s">
        <v>566</v>
      </c>
      <c r="G948" s="443" t="s">
        <v>410</v>
      </c>
      <c r="H948" s="361" t="s">
        <v>730</v>
      </c>
      <c r="I948" s="107" t="s">
        <v>693</v>
      </c>
      <c r="J948" s="444">
        <v>4.8</v>
      </c>
      <c r="K948" s="353">
        <v>1</v>
      </c>
      <c r="L948" s="353">
        <v>1</v>
      </c>
      <c r="M948" s="101" t="s">
        <v>106</v>
      </c>
      <c r="N948" s="101"/>
      <c r="O948" s="102">
        <f t="shared" si="82"/>
        <v>0</v>
      </c>
      <c r="P948" s="102">
        <f t="shared" si="83"/>
        <v>0</v>
      </c>
      <c r="Q948" s="103">
        <f>IF(M948="nio",0,IF(M948&gt;0,VLOOKUP(H948,'2-Productie normen'!A:L,VLOOKUP(M948,'2-Productie normen'!N:O,2,FALSE),FALSE)))</f>
        <v>0</v>
      </c>
      <c r="R948" s="103">
        <f t="shared" si="81"/>
        <v>0</v>
      </c>
      <c r="S948" s="104">
        <f>VLOOKUP(H948,'2-Productie normen'!A:L,10,FALSE)</f>
        <v>0</v>
      </c>
      <c r="T948" s="470"/>
      <c r="V948" s="81">
        <f t="shared" si="84"/>
        <v>0</v>
      </c>
    </row>
    <row r="949" spans="1:22" ht="13.8" customHeight="1">
      <c r="A949" s="86">
        <f t="shared" si="85"/>
        <v>949</v>
      </c>
      <c r="B949" s="99" t="s">
        <v>708</v>
      </c>
      <c r="C949" s="99" t="s">
        <v>717</v>
      </c>
      <c r="D949" s="440">
        <v>2</v>
      </c>
      <c r="E949" s="441">
        <v>3</v>
      </c>
      <c r="F949" s="449" t="s">
        <v>567</v>
      </c>
      <c r="G949" s="443" t="s">
        <v>410</v>
      </c>
      <c r="H949" s="361" t="s">
        <v>730</v>
      </c>
      <c r="I949" s="107" t="s">
        <v>95</v>
      </c>
      <c r="J949" s="444">
        <v>4.7</v>
      </c>
      <c r="K949" s="353">
        <v>1</v>
      </c>
      <c r="L949" s="353">
        <v>1</v>
      </c>
      <c r="M949" s="101" t="s">
        <v>106</v>
      </c>
      <c r="N949" s="101"/>
      <c r="O949" s="102">
        <f t="shared" si="82"/>
        <v>0</v>
      </c>
      <c r="P949" s="102">
        <f t="shared" si="83"/>
        <v>0</v>
      </c>
      <c r="Q949" s="103">
        <f>IF(M949="nio",0,IF(M949&gt;0,VLOOKUP(H949,'2-Productie normen'!A:L,VLOOKUP(M949,'2-Productie normen'!N:O,2,FALSE),FALSE)))</f>
        <v>0</v>
      </c>
      <c r="R949" s="103">
        <f t="shared" si="81"/>
        <v>0</v>
      </c>
      <c r="S949" s="104">
        <f>VLOOKUP(H949,'2-Productie normen'!A:L,10,FALSE)</f>
        <v>0</v>
      </c>
      <c r="T949" s="470"/>
      <c r="V949" s="81">
        <f t="shared" si="84"/>
        <v>0</v>
      </c>
    </row>
    <row r="950" spans="1:22" ht="13.8" customHeight="1">
      <c r="A950" s="86">
        <f t="shared" si="85"/>
        <v>950</v>
      </c>
      <c r="B950" s="99" t="s">
        <v>708</v>
      </c>
      <c r="C950" s="99" t="s">
        <v>717</v>
      </c>
      <c r="D950" s="440">
        <v>2</v>
      </c>
      <c r="E950" s="441">
        <v>3</v>
      </c>
      <c r="F950" s="449" t="s">
        <v>569</v>
      </c>
      <c r="G950" s="450" t="s">
        <v>413</v>
      </c>
      <c r="H950" s="361" t="s">
        <v>16</v>
      </c>
      <c r="I950" s="107" t="s">
        <v>97</v>
      </c>
      <c r="J950" s="444">
        <v>6.5</v>
      </c>
      <c r="K950" s="353">
        <v>1</v>
      </c>
      <c r="L950" s="353">
        <v>1</v>
      </c>
      <c r="M950" s="101">
        <v>200</v>
      </c>
      <c r="N950" s="101"/>
      <c r="O950" s="102" t="e">
        <f t="shared" si="82"/>
        <v>#DIV/0!</v>
      </c>
      <c r="P950" s="102">
        <f t="shared" si="83"/>
        <v>0</v>
      </c>
      <c r="Q950" s="103">
        <f>IF(M950="nio",0,IF(M950&gt;0,VLOOKUP(H950,'2-Productie normen'!A:L,VLOOKUP(M950,'2-Productie normen'!N:O,2,FALSE),FALSE)))</f>
        <v>0</v>
      </c>
      <c r="R950" s="103">
        <f t="shared" ref="R950:R1013" si="86">IF(N950&gt;0,Q950*$R$8,0)</f>
        <v>0</v>
      </c>
      <c r="S950" s="104">
        <f>VLOOKUP(H950,'2-Productie normen'!A:L,10,FALSE)</f>
        <v>0</v>
      </c>
      <c r="T950" s="470"/>
      <c r="V950" s="81">
        <f t="shared" si="84"/>
        <v>1300</v>
      </c>
    </row>
    <row r="951" spans="1:22" ht="13.8" customHeight="1">
      <c r="A951" s="86">
        <f t="shared" si="85"/>
        <v>951</v>
      </c>
      <c r="B951" s="99" t="s">
        <v>708</v>
      </c>
      <c r="C951" s="99" t="s">
        <v>717</v>
      </c>
      <c r="D951" s="440">
        <v>2</v>
      </c>
      <c r="E951" s="441">
        <v>3</v>
      </c>
      <c r="F951" s="449" t="s">
        <v>570</v>
      </c>
      <c r="G951" s="450" t="s">
        <v>409</v>
      </c>
      <c r="H951" s="107" t="s">
        <v>719</v>
      </c>
      <c r="I951" s="107" t="s">
        <v>95</v>
      </c>
      <c r="J951" s="444">
        <v>84.3</v>
      </c>
      <c r="K951" s="353">
        <v>1</v>
      </c>
      <c r="L951" s="353">
        <v>1</v>
      </c>
      <c r="M951" s="101">
        <v>80</v>
      </c>
      <c r="N951" s="101"/>
      <c r="O951" s="102" t="e">
        <f t="shared" si="82"/>
        <v>#DIV/0!</v>
      </c>
      <c r="P951" s="102">
        <f t="shared" si="83"/>
        <v>0</v>
      </c>
      <c r="Q951" s="103">
        <f>IF(M951="nio",0,IF(M951&gt;0,VLOOKUP(H951,'2-Productie normen'!A:L,VLOOKUP(M951,'2-Productie normen'!N:O,2,FALSE),FALSE)))</f>
        <v>0</v>
      </c>
      <c r="R951" s="103">
        <f t="shared" si="86"/>
        <v>0</v>
      </c>
      <c r="S951" s="104">
        <f>VLOOKUP(H951,'2-Productie normen'!A:L,10,FALSE)</f>
        <v>0</v>
      </c>
      <c r="T951" s="470"/>
      <c r="V951" s="81">
        <f t="shared" si="84"/>
        <v>6744</v>
      </c>
    </row>
    <row r="952" spans="1:22" ht="13.8" customHeight="1">
      <c r="A952" s="86">
        <f t="shared" si="85"/>
        <v>952</v>
      </c>
      <c r="B952" s="99" t="s">
        <v>708</v>
      </c>
      <c r="C952" s="99" t="s">
        <v>717</v>
      </c>
      <c r="D952" s="440">
        <v>2</v>
      </c>
      <c r="E952" s="441">
        <v>3</v>
      </c>
      <c r="F952" s="449" t="s">
        <v>571</v>
      </c>
      <c r="G952" s="450" t="s">
        <v>407</v>
      </c>
      <c r="H952" s="443" t="s">
        <v>407</v>
      </c>
      <c r="I952" s="107" t="s">
        <v>95</v>
      </c>
      <c r="J952" s="444">
        <v>18</v>
      </c>
      <c r="K952" s="353">
        <v>1</v>
      </c>
      <c r="L952" s="353">
        <v>1</v>
      </c>
      <c r="M952" s="101">
        <v>200</v>
      </c>
      <c r="N952" s="101"/>
      <c r="O952" s="102" t="e">
        <f t="shared" si="82"/>
        <v>#DIV/0!</v>
      </c>
      <c r="P952" s="102">
        <f t="shared" si="83"/>
        <v>0</v>
      </c>
      <c r="Q952" s="103">
        <f>IF(M952="nio",0,IF(M952&gt;0,VLOOKUP(H952,'2-Productie normen'!A:L,VLOOKUP(M952,'2-Productie normen'!N:O,2,FALSE),FALSE)))</f>
        <v>0</v>
      </c>
      <c r="R952" s="103">
        <f t="shared" si="86"/>
        <v>0</v>
      </c>
      <c r="S952" s="104">
        <f>VLOOKUP(H952,'2-Productie normen'!A:L,10,FALSE)</f>
        <v>0</v>
      </c>
      <c r="T952" s="470"/>
      <c r="V952" s="81">
        <f t="shared" si="84"/>
        <v>3600</v>
      </c>
    </row>
    <row r="953" spans="1:22" ht="13.8" customHeight="1">
      <c r="A953" s="86">
        <f t="shared" si="85"/>
        <v>953</v>
      </c>
      <c r="B953" s="99" t="s">
        <v>708</v>
      </c>
      <c r="C953" s="99" t="s">
        <v>717</v>
      </c>
      <c r="D953" s="440">
        <v>2</v>
      </c>
      <c r="E953" s="441">
        <v>3</v>
      </c>
      <c r="F953" s="449" t="s">
        <v>572</v>
      </c>
      <c r="G953" s="450" t="s">
        <v>408</v>
      </c>
      <c r="H953" s="361" t="s">
        <v>179</v>
      </c>
      <c r="I953" s="107" t="s">
        <v>95</v>
      </c>
      <c r="J953" s="444">
        <v>11.4</v>
      </c>
      <c r="K953" s="353">
        <v>1</v>
      </c>
      <c r="L953" s="353">
        <v>1</v>
      </c>
      <c r="M953" s="101">
        <v>120</v>
      </c>
      <c r="N953" s="101"/>
      <c r="O953" s="102" t="e">
        <f t="shared" si="82"/>
        <v>#DIV/0!</v>
      </c>
      <c r="P953" s="102">
        <f t="shared" si="83"/>
        <v>0</v>
      </c>
      <c r="Q953" s="103">
        <f>IF(M953="nio",0,IF(M953&gt;0,VLOOKUP(H953,'2-Productie normen'!A:L,VLOOKUP(M953,'2-Productie normen'!N:O,2,FALSE),FALSE)))</f>
        <v>0</v>
      </c>
      <c r="R953" s="103">
        <f t="shared" si="86"/>
        <v>0</v>
      </c>
      <c r="S953" s="104">
        <f>VLOOKUP(H953,'2-Productie normen'!A:L,10,FALSE)</f>
        <v>0</v>
      </c>
      <c r="T953" s="470"/>
      <c r="V953" s="81">
        <f t="shared" si="84"/>
        <v>1368</v>
      </c>
    </row>
    <row r="954" spans="1:22" ht="13.8" customHeight="1">
      <c r="A954" s="86">
        <f t="shared" si="85"/>
        <v>954</v>
      </c>
      <c r="B954" s="99" t="s">
        <v>708</v>
      </c>
      <c r="C954" s="99" t="s">
        <v>717</v>
      </c>
      <c r="D954" s="440">
        <v>2</v>
      </c>
      <c r="E954" s="441">
        <v>3</v>
      </c>
      <c r="F954" s="449" t="s">
        <v>573</v>
      </c>
      <c r="G954" s="450" t="s">
        <v>408</v>
      </c>
      <c r="H954" s="361" t="s">
        <v>179</v>
      </c>
      <c r="I954" s="107" t="s">
        <v>95</v>
      </c>
      <c r="J954" s="444">
        <v>30</v>
      </c>
      <c r="K954" s="353">
        <v>1</v>
      </c>
      <c r="L954" s="353">
        <v>1</v>
      </c>
      <c r="M954" s="101">
        <v>120</v>
      </c>
      <c r="N954" s="101"/>
      <c r="O954" s="102" t="e">
        <f t="shared" ref="O954:O957" si="87">IF(M954="nio",0,IF(M954&gt;0,M954*J954/Q954,0))*K954</f>
        <v>#DIV/0!</v>
      </c>
      <c r="P954" s="102">
        <f t="shared" ref="P954:P957" si="88">IF(N954&gt;0,N954*J954/R954,0)*L954</f>
        <v>0</v>
      </c>
      <c r="Q954" s="103">
        <f>IF(M954="nio",0,IF(M954&gt;0,VLOOKUP(H954,'2-Productie normen'!A:L,VLOOKUP(M954,'2-Productie normen'!N:O,2,FALSE),FALSE)))</f>
        <v>0</v>
      </c>
      <c r="R954" s="103">
        <f t="shared" si="86"/>
        <v>0</v>
      </c>
      <c r="S954" s="104">
        <f>VLOOKUP(H954,'2-Productie normen'!A:L,10,FALSE)</f>
        <v>0</v>
      </c>
      <c r="T954" s="470"/>
      <c r="V954" s="81">
        <f t="shared" ref="V954:V957" si="89">SUM(M954:N954)*J954</f>
        <v>3600</v>
      </c>
    </row>
    <row r="955" spans="1:22" ht="13.8" customHeight="1">
      <c r="A955" s="86">
        <f t="shared" si="85"/>
        <v>955</v>
      </c>
      <c r="B955" s="99" t="s">
        <v>708</v>
      </c>
      <c r="C955" s="99" t="s">
        <v>717</v>
      </c>
      <c r="D955" s="440">
        <v>2</v>
      </c>
      <c r="E955" s="441">
        <v>3</v>
      </c>
      <c r="F955" s="449" t="s">
        <v>574</v>
      </c>
      <c r="G955" s="450" t="s">
        <v>409</v>
      </c>
      <c r="H955" s="107" t="s">
        <v>719</v>
      </c>
      <c r="I955" s="107" t="s">
        <v>95</v>
      </c>
      <c r="J955" s="444">
        <v>59.6</v>
      </c>
      <c r="K955" s="353">
        <v>1</v>
      </c>
      <c r="L955" s="353">
        <v>1</v>
      </c>
      <c r="M955" s="101">
        <v>80</v>
      </c>
      <c r="N955" s="101"/>
      <c r="O955" s="102" t="e">
        <f t="shared" si="87"/>
        <v>#DIV/0!</v>
      </c>
      <c r="P955" s="102">
        <f t="shared" si="88"/>
        <v>0</v>
      </c>
      <c r="Q955" s="103">
        <f>IF(M955="nio",0,IF(M955&gt;0,VLOOKUP(H955,'2-Productie normen'!A:L,VLOOKUP(M955,'2-Productie normen'!N:O,2,FALSE),FALSE)))</f>
        <v>0</v>
      </c>
      <c r="R955" s="103">
        <f t="shared" si="86"/>
        <v>0</v>
      </c>
      <c r="S955" s="104">
        <f>VLOOKUP(H955,'2-Productie normen'!A:L,10,FALSE)</f>
        <v>0</v>
      </c>
      <c r="T955" s="470"/>
      <c r="V955" s="81">
        <f t="shared" si="89"/>
        <v>4768</v>
      </c>
    </row>
    <row r="956" spans="1:22" s="47" customFormat="1" ht="13.8" customHeight="1">
      <c r="A956" s="86">
        <f t="shared" si="85"/>
        <v>956</v>
      </c>
      <c r="B956" s="99" t="s">
        <v>768</v>
      </c>
      <c r="C956" s="99" t="s">
        <v>714</v>
      </c>
      <c r="D956" s="440">
        <v>2</v>
      </c>
      <c r="E956" s="543" t="s">
        <v>94</v>
      </c>
      <c r="F956" s="449" t="s">
        <v>229</v>
      </c>
      <c r="G956" s="450" t="s">
        <v>407</v>
      </c>
      <c r="H956" s="445" t="s">
        <v>407</v>
      </c>
      <c r="I956" s="497" t="s">
        <v>95</v>
      </c>
      <c r="J956" s="446">
        <v>290</v>
      </c>
      <c r="K956" s="353">
        <v>1</v>
      </c>
      <c r="L956" s="353">
        <v>1</v>
      </c>
      <c r="M956" s="101">
        <v>200</v>
      </c>
      <c r="N956" s="101"/>
      <c r="O956" s="102" t="e">
        <f t="shared" si="87"/>
        <v>#DIV/0!</v>
      </c>
      <c r="P956" s="102">
        <f t="shared" si="88"/>
        <v>0</v>
      </c>
      <c r="Q956" s="103">
        <f>IF(M956="nio",0,IF(M956&gt;0,VLOOKUP(H956,'2-Productie normen'!A:L,VLOOKUP(M956,'2-Productie normen'!N:O,2,FALSE),FALSE)))</f>
        <v>0</v>
      </c>
      <c r="R956" s="103">
        <f t="shared" si="86"/>
        <v>0</v>
      </c>
      <c r="S956" s="104">
        <f>VLOOKUP(H956,'2-Productie normen'!A:L,10,FALSE)</f>
        <v>0</v>
      </c>
      <c r="T956" s="545"/>
      <c r="V956" s="81">
        <f t="shared" si="89"/>
        <v>58000</v>
      </c>
    </row>
    <row r="957" spans="1:22" s="47" customFormat="1" ht="13.8" customHeight="1">
      <c r="A957" s="86">
        <f t="shared" si="85"/>
        <v>957</v>
      </c>
      <c r="B957" s="99" t="s">
        <v>768</v>
      </c>
      <c r="C957" s="99" t="s">
        <v>714</v>
      </c>
      <c r="D957" s="440">
        <v>2</v>
      </c>
      <c r="E957" s="543" t="s">
        <v>94</v>
      </c>
      <c r="F957" s="449" t="s">
        <v>230</v>
      </c>
      <c r="G957" s="450" t="s">
        <v>407</v>
      </c>
      <c r="H957" s="445" t="s">
        <v>407</v>
      </c>
      <c r="I957" s="497" t="s">
        <v>95</v>
      </c>
      <c r="J957" s="446">
        <v>51.3</v>
      </c>
      <c r="K957" s="353">
        <v>1</v>
      </c>
      <c r="L957" s="353">
        <v>1</v>
      </c>
      <c r="M957" s="101">
        <v>200</v>
      </c>
      <c r="N957" s="101"/>
      <c r="O957" s="102" t="e">
        <f t="shared" si="87"/>
        <v>#DIV/0!</v>
      </c>
      <c r="P957" s="102">
        <f t="shared" si="88"/>
        <v>0</v>
      </c>
      <c r="Q957" s="103">
        <f>IF(M957="nio",0,IF(M957&gt;0,VLOOKUP(H957,'2-Productie normen'!A:L,VLOOKUP(M957,'2-Productie normen'!N:O,2,FALSE),FALSE)))</f>
        <v>0</v>
      </c>
      <c r="R957" s="103">
        <f t="shared" si="86"/>
        <v>0</v>
      </c>
      <c r="S957" s="104">
        <f>VLOOKUP(H957,'2-Productie normen'!A:L,10,FALSE)</f>
        <v>0</v>
      </c>
      <c r="T957" s="545"/>
      <c r="V957" s="81">
        <f t="shared" si="89"/>
        <v>10260</v>
      </c>
    </row>
    <row r="958" spans="1:22" s="47" customFormat="1" ht="13.8" customHeight="1">
      <c r="A958" s="86">
        <f t="shared" si="85"/>
        <v>958</v>
      </c>
      <c r="B958" s="99" t="s">
        <v>768</v>
      </c>
      <c r="C958" s="99" t="s">
        <v>714</v>
      </c>
      <c r="D958" s="440">
        <v>2</v>
      </c>
      <c r="E958" s="543" t="s">
        <v>94</v>
      </c>
      <c r="F958" s="449" t="s">
        <v>231</v>
      </c>
      <c r="G958" s="450" t="s">
        <v>409</v>
      </c>
      <c r="H958" s="445" t="s">
        <v>719</v>
      </c>
      <c r="I958" s="497" t="s">
        <v>95</v>
      </c>
      <c r="J958" s="446">
        <v>57</v>
      </c>
      <c r="K958" s="353">
        <v>1</v>
      </c>
      <c r="L958" s="353">
        <v>1</v>
      </c>
      <c r="M958" s="101">
        <v>120</v>
      </c>
      <c r="N958" s="101"/>
      <c r="O958" s="102" t="e">
        <f t="shared" ref="O958:O989" si="90">IF(M958="nio",0,IF(M958&gt;0,M958*J958/Q958,0))*K958</f>
        <v>#DIV/0!</v>
      </c>
      <c r="P958" s="102">
        <f t="shared" ref="P958:P989" si="91">IF(N958&gt;0,N958*J958/R958,0)*L958</f>
        <v>0</v>
      </c>
      <c r="Q958" s="103">
        <f>IF(M958="nio",0,IF(M958&gt;0,VLOOKUP(H958,'2-Productie normen'!A:L,VLOOKUP(M958,'2-Productie normen'!N:O,2,FALSE),FALSE)))</f>
        <v>0</v>
      </c>
      <c r="R958" s="103">
        <f t="shared" si="86"/>
        <v>0</v>
      </c>
      <c r="S958" s="104">
        <f>VLOOKUP(H958,'2-Productie normen'!A:L,10,FALSE)</f>
        <v>0</v>
      </c>
      <c r="T958" s="545"/>
      <c r="V958" s="81">
        <f t="shared" ref="V958:V989" si="92">SUM(M958:N958)*J958</f>
        <v>6840</v>
      </c>
    </row>
    <row r="959" spans="1:22" s="47" customFormat="1" ht="13.8" customHeight="1">
      <c r="A959" s="86">
        <f t="shared" si="85"/>
        <v>959</v>
      </c>
      <c r="B959" s="99" t="s">
        <v>768</v>
      </c>
      <c r="C959" s="99" t="s">
        <v>714</v>
      </c>
      <c r="D959" s="440">
        <v>2</v>
      </c>
      <c r="E959" s="543" t="s">
        <v>94</v>
      </c>
      <c r="F959" s="449" t="s">
        <v>232</v>
      </c>
      <c r="G959" s="450" t="s">
        <v>407</v>
      </c>
      <c r="H959" s="445" t="s">
        <v>407</v>
      </c>
      <c r="I959" s="497" t="s">
        <v>95</v>
      </c>
      <c r="J959" s="446">
        <v>3.62</v>
      </c>
      <c r="K959" s="353">
        <v>1</v>
      </c>
      <c r="L959" s="353">
        <v>1</v>
      </c>
      <c r="M959" s="101">
        <v>200</v>
      </c>
      <c r="N959" s="101"/>
      <c r="O959" s="102" t="e">
        <f t="shared" si="90"/>
        <v>#DIV/0!</v>
      </c>
      <c r="P959" s="102">
        <f t="shared" si="91"/>
        <v>0</v>
      </c>
      <c r="Q959" s="103">
        <f>IF(M959="nio",0,IF(M959&gt;0,VLOOKUP(H959,'2-Productie normen'!A:L,VLOOKUP(M959,'2-Productie normen'!N:O,2,FALSE),FALSE)))</f>
        <v>0</v>
      </c>
      <c r="R959" s="103">
        <f t="shared" si="86"/>
        <v>0</v>
      </c>
      <c r="S959" s="104">
        <f>VLOOKUP(H959,'2-Productie normen'!A:L,10,FALSE)</f>
        <v>0</v>
      </c>
      <c r="T959" s="545"/>
      <c r="V959" s="81">
        <f t="shared" si="92"/>
        <v>724</v>
      </c>
    </row>
    <row r="960" spans="1:22" s="47" customFormat="1" ht="13.8" customHeight="1">
      <c r="A960" s="86">
        <f t="shared" si="85"/>
        <v>960</v>
      </c>
      <c r="B960" s="99" t="s">
        <v>768</v>
      </c>
      <c r="C960" s="99" t="s">
        <v>714</v>
      </c>
      <c r="D960" s="440">
        <v>2</v>
      </c>
      <c r="E960" s="543" t="s">
        <v>94</v>
      </c>
      <c r="F960" s="449" t="s">
        <v>233</v>
      </c>
      <c r="G960" s="450" t="s">
        <v>408</v>
      </c>
      <c r="H960" s="145" t="s">
        <v>179</v>
      </c>
      <c r="I960" s="497" t="s">
        <v>690</v>
      </c>
      <c r="J960" s="446">
        <v>9.52</v>
      </c>
      <c r="K960" s="353">
        <v>1</v>
      </c>
      <c r="L960" s="353">
        <v>1</v>
      </c>
      <c r="M960" s="101">
        <v>80</v>
      </c>
      <c r="N960" s="101"/>
      <c r="O960" s="102" t="e">
        <f t="shared" si="90"/>
        <v>#DIV/0!</v>
      </c>
      <c r="P960" s="102">
        <f t="shared" si="91"/>
        <v>0</v>
      </c>
      <c r="Q960" s="103">
        <f>IF(M960="nio",0,IF(M960&gt;0,VLOOKUP(H960,'2-Productie normen'!A:L,VLOOKUP(M960,'2-Productie normen'!N:O,2,FALSE),FALSE)))</f>
        <v>0</v>
      </c>
      <c r="R960" s="103">
        <f t="shared" si="86"/>
        <v>0</v>
      </c>
      <c r="S960" s="104">
        <f>VLOOKUP(H960,'2-Productie normen'!A:L,10,FALSE)</f>
        <v>0</v>
      </c>
      <c r="T960" s="545"/>
      <c r="V960" s="81">
        <f t="shared" si="92"/>
        <v>761.59999999999991</v>
      </c>
    </row>
    <row r="961" spans="1:22" s="47" customFormat="1" ht="13.8" customHeight="1">
      <c r="A961" s="86">
        <f t="shared" si="85"/>
        <v>961</v>
      </c>
      <c r="B961" s="99" t="s">
        <v>768</v>
      </c>
      <c r="C961" s="99" t="s">
        <v>714</v>
      </c>
      <c r="D961" s="440">
        <v>2</v>
      </c>
      <c r="E961" s="543" t="s">
        <v>94</v>
      </c>
      <c r="F961" s="449" t="s">
        <v>234</v>
      </c>
      <c r="G961" s="450" t="s">
        <v>409</v>
      </c>
      <c r="H961" s="497" t="s">
        <v>719</v>
      </c>
      <c r="I961" s="497" t="s">
        <v>95</v>
      </c>
      <c r="J961" s="446">
        <v>55.9</v>
      </c>
      <c r="K961" s="353">
        <v>1</v>
      </c>
      <c r="L961" s="353">
        <v>1</v>
      </c>
      <c r="M961" s="101">
        <v>120</v>
      </c>
      <c r="N961" s="101"/>
      <c r="O961" s="102" t="e">
        <f t="shared" si="90"/>
        <v>#DIV/0!</v>
      </c>
      <c r="P961" s="102">
        <f t="shared" si="91"/>
        <v>0</v>
      </c>
      <c r="Q961" s="103">
        <f>IF(M961="nio",0,IF(M961&gt;0,VLOOKUP(H961,'2-Productie normen'!A:L,VLOOKUP(M961,'2-Productie normen'!N:O,2,FALSE),FALSE)))</f>
        <v>0</v>
      </c>
      <c r="R961" s="103">
        <f t="shared" si="86"/>
        <v>0</v>
      </c>
      <c r="S961" s="104">
        <f>VLOOKUP(H961,'2-Productie normen'!A:L,10,FALSE)</f>
        <v>0</v>
      </c>
      <c r="T961" s="545"/>
      <c r="V961" s="81">
        <f t="shared" si="92"/>
        <v>6708</v>
      </c>
    </row>
    <row r="962" spans="1:22" s="47" customFormat="1" ht="13.8" customHeight="1">
      <c r="A962" s="86">
        <f t="shared" si="85"/>
        <v>962</v>
      </c>
      <c r="B962" s="99" t="s">
        <v>768</v>
      </c>
      <c r="C962" s="99" t="s">
        <v>714</v>
      </c>
      <c r="D962" s="440">
        <v>2</v>
      </c>
      <c r="E962" s="543" t="s">
        <v>94</v>
      </c>
      <c r="F962" s="449" t="s">
        <v>235</v>
      </c>
      <c r="G962" s="445" t="s">
        <v>410</v>
      </c>
      <c r="H962" s="145" t="s">
        <v>730</v>
      </c>
      <c r="I962" s="497" t="s">
        <v>95</v>
      </c>
      <c r="J962" s="446">
        <v>14.1</v>
      </c>
      <c r="K962" s="353">
        <v>1</v>
      </c>
      <c r="L962" s="353">
        <v>1</v>
      </c>
      <c r="M962" s="101" t="s">
        <v>106</v>
      </c>
      <c r="N962" s="101"/>
      <c r="O962" s="102">
        <f t="shared" si="90"/>
        <v>0</v>
      </c>
      <c r="P962" s="102">
        <f t="shared" si="91"/>
        <v>0</v>
      </c>
      <c r="Q962" s="103">
        <f>IF(M962="nio",0,IF(M962&gt;0,VLOOKUP(H962,'2-Productie normen'!A:L,VLOOKUP(M962,'2-Productie normen'!N:O,2,FALSE),FALSE)))</f>
        <v>0</v>
      </c>
      <c r="R962" s="103">
        <f t="shared" si="86"/>
        <v>0</v>
      </c>
      <c r="S962" s="104">
        <f>VLOOKUP(H962,'2-Productie normen'!A:L,10,FALSE)</f>
        <v>0</v>
      </c>
      <c r="T962" s="545"/>
      <c r="V962" s="81">
        <f t="shared" si="92"/>
        <v>0</v>
      </c>
    </row>
    <row r="963" spans="1:22" s="47" customFormat="1" ht="13.8" customHeight="1">
      <c r="A963" s="86">
        <f t="shared" si="85"/>
        <v>963</v>
      </c>
      <c r="B963" s="99" t="s">
        <v>768</v>
      </c>
      <c r="C963" s="99" t="s">
        <v>714</v>
      </c>
      <c r="D963" s="440">
        <v>2</v>
      </c>
      <c r="E963" s="543" t="s">
        <v>94</v>
      </c>
      <c r="F963" s="449" t="s">
        <v>236</v>
      </c>
      <c r="G963" s="450" t="s">
        <v>413</v>
      </c>
      <c r="H963" s="145" t="s">
        <v>16</v>
      </c>
      <c r="I963" s="497" t="s">
        <v>97</v>
      </c>
      <c r="J963" s="446">
        <v>5.39</v>
      </c>
      <c r="K963" s="353">
        <v>1</v>
      </c>
      <c r="L963" s="353">
        <v>1</v>
      </c>
      <c r="M963" s="101">
        <v>200</v>
      </c>
      <c r="N963" s="101"/>
      <c r="O963" s="102" t="e">
        <f t="shared" si="90"/>
        <v>#DIV/0!</v>
      </c>
      <c r="P963" s="102">
        <f t="shared" si="91"/>
        <v>0</v>
      </c>
      <c r="Q963" s="103">
        <f>IF(M963="nio",0,IF(M963&gt;0,VLOOKUP(H963,'2-Productie normen'!A:L,VLOOKUP(M963,'2-Productie normen'!N:O,2,FALSE),FALSE)))</f>
        <v>0</v>
      </c>
      <c r="R963" s="103">
        <f t="shared" si="86"/>
        <v>0</v>
      </c>
      <c r="S963" s="104">
        <f>VLOOKUP(H963,'2-Productie normen'!A:L,10,FALSE)</f>
        <v>0</v>
      </c>
      <c r="T963" s="545"/>
      <c r="V963" s="81">
        <f t="shared" si="92"/>
        <v>1078</v>
      </c>
    </row>
    <row r="964" spans="1:22" s="47" customFormat="1" ht="13.8" customHeight="1">
      <c r="A964" s="86">
        <f t="shared" si="85"/>
        <v>964</v>
      </c>
      <c r="B964" s="99" t="s">
        <v>768</v>
      </c>
      <c r="C964" s="99" t="s">
        <v>714</v>
      </c>
      <c r="D964" s="440">
        <v>2</v>
      </c>
      <c r="E964" s="543" t="s">
        <v>94</v>
      </c>
      <c r="F964" s="449" t="s">
        <v>237</v>
      </c>
      <c r="G964" s="450" t="s">
        <v>408</v>
      </c>
      <c r="H964" s="145" t="s">
        <v>179</v>
      </c>
      <c r="I964" s="497" t="s">
        <v>95</v>
      </c>
      <c r="J964" s="446">
        <v>23.7</v>
      </c>
      <c r="K964" s="353">
        <v>1</v>
      </c>
      <c r="L964" s="353">
        <v>1</v>
      </c>
      <c r="M964" s="101">
        <v>80</v>
      </c>
      <c r="N964" s="101"/>
      <c r="O964" s="102" t="e">
        <f t="shared" si="90"/>
        <v>#DIV/0!</v>
      </c>
      <c r="P964" s="102">
        <f t="shared" si="91"/>
        <v>0</v>
      </c>
      <c r="Q964" s="103">
        <f>IF(M964="nio",0,IF(M964&gt;0,VLOOKUP(H964,'2-Productie normen'!A:L,VLOOKUP(M964,'2-Productie normen'!N:O,2,FALSE),FALSE)))</f>
        <v>0</v>
      </c>
      <c r="R964" s="103">
        <f t="shared" si="86"/>
        <v>0</v>
      </c>
      <c r="S964" s="104">
        <f>VLOOKUP(H964,'2-Productie normen'!A:L,10,FALSE)</f>
        <v>0</v>
      </c>
      <c r="T964" s="545"/>
      <c r="V964" s="81">
        <f t="shared" si="92"/>
        <v>1896</v>
      </c>
    </row>
    <row r="965" spans="1:22" s="47" customFormat="1" ht="13.8" customHeight="1">
      <c r="A965" s="86">
        <f t="shared" si="85"/>
        <v>965</v>
      </c>
      <c r="B965" s="99" t="s">
        <v>768</v>
      </c>
      <c r="C965" s="99" t="s">
        <v>714</v>
      </c>
      <c r="D965" s="440">
        <v>2</v>
      </c>
      <c r="E965" s="543" t="s">
        <v>94</v>
      </c>
      <c r="F965" s="449" t="s">
        <v>238</v>
      </c>
      <c r="G965" s="450" t="s">
        <v>407</v>
      </c>
      <c r="H965" s="445" t="s">
        <v>407</v>
      </c>
      <c r="I965" s="497" t="s">
        <v>95</v>
      </c>
      <c r="J965" s="446">
        <v>48.2</v>
      </c>
      <c r="K965" s="353">
        <v>1</v>
      </c>
      <c r="L965" s="353">
        <v>1</v>
      </c>
      <c r="M965" s="101">
        <v>200</v>
      </c>
      <c r="N965" s="101"/>
      <c r="O965" s="102" t="e">
        <f t="shared" si="90"/>
        <v>#DIV/0!</v>
      </c>
      <c r="P965" s="102">
        <f t="shared" si="91"/>
        <v>0</v>
      </c>
      <c r="Q965" s="103">
        <f>IF(M965="nio",0,IF(M965&gt;0,VLOOKUP(H965,'2-Productie normen'!A:L,VLOOKUP(M965,'2-Productie normen'!N:O,2,FALSE),FALSE)))</f>
        <v>0</v>
      </c>
      <c r="R965" s="103">
        <f t="shared" si="86"/>
        <v>0</v>
      </c>
      <c r="S965" s="104">
        <f>VLOOKUP(H965,'2-Productie normen'!A:L,10,FALSE)</f>
        <v>0</v>
      </c>
      <c r="T965" s="545"/>
      <c r="V965" s="81">
        <f t="shared" si="92"/>
        <v>9640</v>
      </c>
    </row>
    <row r="966" spans="1:22" s="47" customFormat="1" ht="13.8" customHeight="1">
      <c r="A966" s="86">
        <f t="shared" si="85"/>
        <v>966</v>
      </c>
      <c r="B966" s="99" t="s">
        <v>768</v>
      </c>
      <c r="C966" s="99" t="s">
        <v>714</v>
      </c>
      <c r="D966" s="440">
        <v>2</v>
      </c>
      <c r="E966" s="543" t="s">
        <v>94</v>
      </c>
      <c r="F966" s="449" t="s">
        <v>239</v>
      </c>
      <c r="G966" s="450" t="s">
        <v>413</v>
      </c>
      <c r="H966" s="145" t="s">
        <v>16</v>
      </c>
      <c r="I966" s="497" t="s">
        <v>97</v>
      </c>
      <c r="J966" s="446">
        <v>6.15</v>
      </c>
      <c r="K966" s="353">
        <v>1</v>
      </c>
      <c r="L966" s="353">
        <v>1</v>
      </c>
      <c r="M966" s="101">
        <v>200</v>
      </c>
      <c r="N966" s="101"/>
      <c r="O966" s="102" t="e">
        <f t="shared" si="90"/>
        <v>#DIV/0!</v>
      </c>
      <c r="P966" s="102">
        <f t="shared" si="91"/>
        <v>0</v>
      </c>
      <c r="Q966" s="103">
        <f>IF(M966="nio",0,IF(M966&gt;0,VLOOKUP(H966,'2-Productie normen'!A:L,VLOOKUP(M966,'2-Productie normen'!N:O,2,FALSE),FALSE)))</f>
        <v>0</v>
      </c>
      <c r="R966" s="103">
        <f t="shared" si="86"/>
        <v>0</v>
      </c>
      <c r="S966" s="104">
        <f>VLOOKUP(H966,'2-Productie normen'!A:L,10,FALSE)</f>
        <v>0</v>
      </c>
      <c r="T966" s="545"/>
      <c r="V966" s="81">
        <f t="shared" si="92"/>
        <v>1230</v>
      </c>
    </row>
    <row r="967" spans="1:22" s="47" customFormat="1" ht="13.8" customHeight="1">
      <c r="A967" s="86">
        <f t="shared" si="85"/>
        <v>967</v>
      </c>
      <c r="B967" s="99" t="s">
        <v>768</v>
      </c>
      <c r="C967" s="99" t="s">
        <v>714</v>
      </c>
      <c r="D967" s="440">
        <v>2</v>
      </c>
      <c r="E967" s="543" t="s">
        <v>94</v>
      </c>
      <c r="F967" s="449" t="s">
        <v>240</v>
      </c>
      <c r="G967" s="450" t="s">
        <v>413</v>
      </c>
      <c r="H967" s="145" t="s">
        <v>16</v>
      </c>
      <c r="I967" s="497" t="s">
        <v>97</v>
      </c>
      <c r="J967" s="446">
        <v>6.15</v>
      </c>
      <c r="K967" s="353">
        <v>1</v>
      </c>
      <c r="L967" s="353">
        <v>1</v>
      </c>
      <c r="M967" s="101">
        <v>200</v>
      </c>
      <c r="N967" s="101"/>
      <c r="O967" s="102" t="e">
        <f t="shared" si="90"/>
        <v>#DIV/0!</v>
      </c>
      <c r="P967" s="102">
        <f t="shared" si="91"/>
        <v>0</v>
      </c>
      <c r="Q967" s="103">
        <f>IF(M967="nio",0,IF(M967&gt;0,VLOOKUP(H967,'2-Productie normen'!A:L,VLOOKUP(M967,'2-Productie normen'!N:O,2,FALSE),FALSE)))</f>
        <v>0</v>
      </c>
      <c r="R967" s="103">
        <f t="shared" si="86"/>
        <v>0</v>
      </c>
      <c r="S967" s="104">
        <f>VLOOKUP(H967,'2-Productie normen'!A:L,10,FALSE)</f>
        <v>0</v>
      </c>
      <c r="T967" s="545"/>
      <c r="V967" s="81">
        <f t="shared" si="92"/>
        <v>1230</v>
      </c>
    </row>
    <row r="968" spans="1:22" s="47" customFormat="1" ht="13.8" customHeight="1">
      <c r="A968" s="86">
        <f t="shared" si="85"/>
        <v>968</v>
      </c>
      <c r="B968" s="99" t="s">
        <v>768</v>
      </c>
      <c r="C968" s="99" t="s">
        <v>714</v>
      </c>
      <c r="D968" s="440">
        <v>2</v>
      </c>
      <c r="E968" s="543" t="s">
        <v>94</v>
      </c>
      <c r="F968" s="449" t="s">
        <v>242</v>
      </c>
      <c r="G968" s="450" t="s">
        <v>453</v>
      </c>
      <c r="H968" s="145" t="s">
        <v>416</v>
      </c>
      <c r="I968" s="497" t="s">
        <v>95</v>
      </c>
      <c r="J968" s="446">
        <v>83.3</v>
      </c>
      <c r="K968" s="353">
        <v>1</v>
      </c>
      <c r="L968" s="353">
        <v>1</v>
      </c>
      <c r="M968" s="101">
        <v>80</v>
      </c>
      <c r="N968" s="101"/>
      <c r="O968" s="102" t="e">
        <f t="shared" si="90"/>
        <v>#DIV/0!</v>
      </c>
      <c r="P968" s="102">
        <f t="shared" si="91"/>
        <v>0</v>
      </c>
      <c r="Q968" s="103">
        <f>IF(M968="nio",0,IF(M968&gt;0,VLOOKUP(H968,'2-Productie normen'!A:L,VLOOKUP(M968,'2-Productie normen'!N:O,2,FALSE),FALSE)))</f>
        <v>0</v>
      </c>
      <c r="R968" s="103">
        <f t="shared" si="86"/>
        <v>0</v>
      </c>
      <c r="S968" s="104">
        <f>VLOOKUP(H968,'2-Productie normen'!A:L,10,FALSE)</f>
        <v>0</v>
      </c>
      <c r="T968" s="545"/>
      <c r="V968" s="81">
        <f t="shared" si="92"/>
        <v>6664</v>
      </c>
    </row>
    <row r="969" spans="1:22" s="47" customFormat="1" ht="13.8" customHeight="1">
      <c r="A969" s="86">
        <f t="shared" si="85"/>
        <v>969</v>
      </c>
      <c r="B969" s="99" t="s">
        <v>768</v>
      </c>
      <c r="C969" s="99" t="s">
        <v>714</v>
      </c>
      <c r="D969" s="440">
        <v>2</v>
      </c>
      <c r="E969" s="543" t="s">
        <v>94</v>
      </c>
      <c r="F969" s="449" t="s">
        <v>243</v>
      </c>
      <c r="G969" s="450" t="s">
        <v>409</v>
      </c>
      <c r="H969" s="497" t="s">
        <v>719</v>
      </c>
      <c r="I969" s="497" t="s">
        <v>95</v>
      </c>
      <c r="J969" s="446">
        <v>48.4</v>
      </c>
      <c r="K969" s="353">
        <v>1</v>
      </c>
      <c r="L969" s="353">
        <v>1</v>
      </c>
      <c r="M969" s="101">
        <v>120</v>
      </c>
      <c r="N969" s="101"/>
      <c r="O969" s="102" t="e">
        <f t="shared" si="90"/>
        <v>#DIV/0!</v>
      </c>
      <c r="P969" s="102">
        <f t="shared" si="91"/>
        <v>0</v>
      </c>
      <c r="Q969" s="103">
        <f>IF(M969="nio",0,IF(M969&gt;0,VLOOKUP(H969,'2-Productie normen'!A:L,VLOOKUP(M969,'2-Productie normen'!N:O,2,FALSE),FALSE)))</f>
        <v>0</v>
      </c>
      <c r="R969" s="103">
        <f t="shared" si="86"/>
        <v>0</v>
      </c>
      <c r="S969" s="104">
        <f>VLOOKUP(H969,'2-Productie normen'!A:L,10,FALSE)</f>
        <v>0</v>
      </c>
      <c r="T969" s="545"/>
      <c r="V969" s="81">
        <f t="shared" si="92"/>
        <v>5808</v>
      </c>
    </row>
    <row r="970" spans="1:22" s="47" customFormat="1" ht="13.8" customHeight="1">
      <c r="A970" s="86">
        <f t="shared" ref="A970:A1033" si="93">A969+1</f>
        <v>970</v>
      </c>
      <c r="B970" s="99" t="s">
        <v>768</v>
      </c>
      <c r="C970" s="99" t="s">
        <v>714</v>
      </c>
      <c r="D970" s="440">
        <v>2</v>
      </c>
      <c r="E970" s="543" t="s">
        <v>94</v>
      </c>
      <c r="F970" s="449" t="s">
        <v>244</v>
      </c>
      <c r="G970" s="450" t="s">
        <v>409</v>
      </c>
      <c r="H970" s="497" t="s">
        <v>719</v>
      </c>
      <c r="I970" s="497" t="s">
        <v>95</v>
      </c>
      <c r="J970" s="446">
        <v>45.7</v>
      </c>
      <c r="K970" s="353">
        <v>1</v>
      </c>
      <c r="L970" s="353">
        <v>1</v>
      </c>
      <c r="M970" s="101">
        <v>120</v>
      </c>
      <c r="N970" s="101"/>
      <c r="O970" s="102" t="e">
        <f t="shared" si="90"/>
        <v>#DIV/0!</v>
      </c>
      <c r="P970" s="102">
        <f t="shared" si="91"/>
        <v>0</v>
      </c>
      <c r="Q970" s="103">
        <f>IF(M970="nio",0,IF(M970&gt;0,VLOOKUP(H970,'2-Productie normen'!A:L,VLOOKUP(M970,'2-Productie normen'!N:O,2,FALSE),FALSE)))</f>
        <v>0</v>
      </c>
      <c r="R970" s="103">
        <f t="shared" si="86"/>
        <v>0</v>
      </c>
      <c r="S970" s="104">
        <f>VLOOKUP(H970,'2-Productie normen'!A:L,10,FALSE)</f>
        <v>0</v>
      </c>
      <c r="T970" s="545"/>
      <c r="V970" s="81">
        <f t="shared" si="92"/>
        <v>5484</v>
      </c>
    </row>
    <row r="971" spans="1:22" s="47" customFormat="1" ht="13.8" customHeight="1">
      <c r="A971" s="86">
        <f t="shared" si="93"/>
        <v>971</v>
      </c>
      <c r="B971" s="99" t="s">
        <v>768</v>
      </c>
      <c r="C971" s="99" t="s">
        <v>714</v>
      </c>
      <c r="D971" s="440">
        <v>2</v>
      </c>
      <c r="E971" s="543" t="s">
        <v>94</v>
      </c>
      <c r="F971" s="449" t="s">
        <v>245</v>
      </c>
      <c r="G971" s="450" t="s">
        <v>407</v>
      </c>
      <c r="H971" s="445" t="s">
        <v>407</v>
      </c>
      <c r="I971" s="497" t="s">
        <v>95</v>
      </c>
      <c r="J971" s="446">
        <v>42.8</v>
      </c>
      <c r="K971" s="353">
        <v>1</v>
      </c>
      <c r="L971" s="353">
        <v>1</v>
      </c>
      <c r="M971" s="101">
        <v>200</v>
      </c>
      <c r="N971" s="101"/>
      <c r="O971" s="102" t="e">
        <f t="shared" si="90"/>
        <v>#DIV/0!</v>
      </c>
      <c r="P971" s="102">
        <f t="shared" si="91"/>
        <v>0</v>
      </c>
      <c r="Q971" s="103">
        <f>IF(M971="nio",0,IF(M971&gt;0,VLOOKUP(H971,'2-Productie normen'!A:L,VLOOKUP(M971,'2-Productie normen'!N:O,2,FALSE),FALSE)))</f>
        <v>0</v>
      </c>
      <c r="R971" s="103">
        <f t="shared" si="86"/>
        <v>0</v>
      </c>
      <c r="S971" s="104">
        <f>VLOOKUP(H971,'2-Productie normen'!A:L,10,FALSE)</f>
        <v>0</v>
      </c>
      <c r="T971" s="545"/>
      <c r="V971" s="81">
        <f t="shared" si="92"/>
        <v>8560</v>
      </c>
    </row>
    <row r="972" spans="1:22" s="47" customFormat="1" ht="13.8" customHeight="1">
      <c r="A972" s="86">
        <f t="shared" si="93"/>
        <v>972</v>
      </c>
      <c r="B972" s="99" t="s">
        <v>768</v>
      </c>
      <c r="C972" s="99" t="s">
        <v>714</v>
      </c>
      <c r="D972" s="440">
        <v>2</v>
      </c>
      <c r="E972" s="543" t="s">
        <v>94</v>
      </c>
      <c r="F972" s="449" t="s">
        <v>246</v>
      </c>
      <c r="G972" s="450" t="s">
        <v>806</v>
      </c>
      <c r="H972" s="145" t="s">
        <v>1</v>
      </c>
      <c r="I972" s="497" t="s">
        <v>97</v>
      </c>
      <c r="J972" s="446">
        <v>44.7</v>
      </c>
      <c r="K972" s="353">
        <v>1</v>
      </c>
      <c r="L972" s="353">
        <v>1</v>
      </c>
      <c r="M972" s="101">
        <v>200</v>
      </c>
      <c r="N972" s="101"/>
      <c r="O972" s="102" t="e">
        <f t="shared" si="90"/>
        <v>#DIV/0!</v>
      </c>
      <c r="P972" s="102">
        <f t="shared" si="91"/>
        <v>0</v>
      </c>
      <c r="Q972" s="103">
        <f>IF(M972="nio",0,IF(M972&gt;0,VLOOKUP(H972,'2-Productie normen'!A:L,VLOOKUP(M972,'2-Productie normen'!N:O,2,FALSE),FALSE)))</f>
        <v>0</v>
      </c>
      <c r="R972" s="103">
        <f t="shared" si="86"/>
        <v>0</v>
      </c>
      <c r="S972" s="104">
        <f>VLOOKUP(H972,'2-Productie normen'!A:L,10,FALSE)</f>
        <v>0</v>
      </c>
      <c r="T972" s="545"/>
      <c r="V972" s="81">
        <f t="shared" si="92"/>
        <v>8940</v>
      </c>
    </row>
    <row r="973" spans="1:22" s="47" customFormat="1" ht="13.8" customHeight="1">
      <c r="A973" s="86">
        <f t="shared" si="93"/>
        <v>973</v>
      </c>
      <c r="B973" s="99" t="s">
        <v>768</v>
      </c>
      <c r="C973" s="99" t="s">
        <v>714</v>
      </c>
      <c r="D973" s="440">
        <v>2</v>
      </c>
      <c r="E973" s="543" t="s">
        <v>94</v>
      </c>
      <c r="F973" s="449" t="s">
        <v>247</v>
      </c>
      <c r="G973" s="450" t="s">
        <v>806</v>
      </c>
      <c r="H973" s="145" t="s">
        <v>16</v>
      </c>
      <c r="I973" s="497" t="s">
        <v>97</v>
      </c>
      <c r="J973" s="446">
        <v>42.1</v>
      </c>
      <c r="K973" s="353">
        <v>1</v>
      </c>
      <c r="L973" s="353">
        <v>1</v>
      </c>
      <c r="M973" s="101">
        <v>200</v>
      </c>
      <c r="N973" s="101"/>
      <c r="O973" s="102" t="e">
        <f t="shared" si="90"/>
        <v>#DIV/0!</v>
      </c>
      <c r="P973" s="102">
        <f t="shared" si="91"/>
        <v>0</v>
      </c>
      <c r="Q973" s="103">
        <f>IF(M973="nio",0,IF(M973&gt;0,VLOOKUP(H973,'2-Productie normen'!A:L,VLOOKUP(M973,'2-Productie normen'!N:O,2,FALSE),FALSE)))</f>
        <v>0</v>
      </c>
      <c r="R973" s="103">
        <f t="shared" si="86"/>
        <v>0</v>
      </c>
      <c r="S973" s="104">
        <f>VLOOKUP(H973,'2-Productie normen'!A:L,10,FALSE)</f>
        <v>0</v>
      </c>
      <c r="T973" s="545"/>
      <c r="V973" s="81">
        <f t="shared" si="92"/>
        <v>8420</v>
      </c>
    </row>
    <row r="974" spans="1:22" s="47" customFormat="1" ht="13.8" customHeight="1">
      <c r="A974" s="86">
        <f t="shared" si="93"/>
        <v>974</v>
      </c>
      <c r="B974" s="99" t="s">
        <v>768</v>
      </c>
      <c r="C974" s="99" t="s">
        <v>714</v>
      </c>
      <c r="D974" s="440">
        <v>2</v>
      </c>
      <c r="E974" s="543" t="s">
        <v>94</v>
      </c>
      <c r="F974" s="449" t="s">
        <v>769</v>
      </c>
      <c r="G974" s="450" t="s">
        <v>413</v>
      </c>
      <c r="H974" s="145" t="s">
        <v>16</v>
      </c>
      <c r="I974" s="497" t="s">
        <v>97</v>
      </c>
      <c r="J974" s="446">
        <v>1.4</v>
      </c>
      <c r="K974" s="353">
        <v>1</v>
      </c>
      <c r="L974" s="353">
        <v>1</v>
      </c>
      <c r="M974" s="101">
        <v>200</v>
      </c>
      <c r="N974" s="101"/>
      <c r="O974" s="102" t="e">
        <f t="shared" si="90"/>
        <v>#DIV/0!</v>
      </c>
      <c r="P974" s="102">
        <f t="shared" si="91"/>
        <v>0</v>
      </c>
      <c r="Q974" s="103">
        <f>IF(M974="nio",0,IF(M974&gt;0,VLOOKUP(H974,'2-Productie normen'!A:L,VLOOKUP(M974,'2-Productie normen'!N:O,2,FALSE),FALSE)))</f>
        <v>0</v>
      </c>
      <c r="R974" s="103">
        <f t="shared" si="86"/>
        <v>0</v>
      </c>
      <c r="S974" s="104">
        <f>VLOOKUP(H974,'2-Productie normen'!A:L,10,FALSE)</f>
        <v>0</v>
      </c>
      <c r="T974" s="545"/>
      <c r="V974" s="81">
        <f t="shared" si="92"/>
        <v>280</v>
      </c>
    </row>
    <row r="975" spans="1:22" s="47" customFormat="1" ht="13.8" customHeight="1">
      <c r="A975" s="86">
        <f t="shared" si="93"/>
        <v>975</v>
      </c>
      <c r="B975" s="99" t="s">
        <v>768</v>
      </c>
      <c r="C975" s="99" t="s">
        <v>714</v>
      </c>
      <c r="D975" s="440">
        <v>2</v>
      </c>
      <c r="E975" s="543" t="s">
        <v>94</v>
      </c>
      <c r="F975" s="449" t="s">
        <v>248</v>
      </c>
      <c r="G975" s="450" t="s">
        <v>408</v>
      </c>
      <c r="H975" s="145" t="s">
        <v>179</v>
      </c>
      <c r="I975" s="497" t="s">
        <v>95</v>
      </c>
      <c r="J975" s="446">
        <v>8.6</v>
      </c>
      <c r="K975" s="353">
        <v>1</v>
      </c>
      <c r="L975" s="353">
        <v>1</v>
      </c>
      <c r="M975" s="101">
        <v>80</v>
      </c>
      <c r="N975" s="101"/>
      <c r="O975" s="102" t="e">
        <f t="shared" si="90"/>
        <v>#DIV/0!</v>
      </c>
      <c r="P975" s="102">
        <f t="shared" si="91"/>
        <v>0</v>
      </c>
      <c r="Q975" s="103">
        <f>IF(M975="nio",0,IF(M975&gt;0,VLOOKUP(H975,'2-Productie normen'!A:L,VLOOKUP(M975,'2-Productie normen'!N:O,2,FALSE),FALSE)))</f>
        <v>0</v>
      </c>
      <c r="R975" s="103">
        <f t="shared" si="86"/>
        <v>0</v>
      </c>
      <c r="S975" s="104">
        <f>VLOOKUP(H975,'2-Productie normen'!A:L,10,FALSE)</f>
        <v>0</v>
      </c>
      <c r="T975" s="545"/>
      <c r="V975" s="81">
        <f t="shared" si="92"/>
        <v>688</v>
      </c>
    </row>
    <row r="976" spans="1:22" s="47" customFormat="1" ht="13.8" customHeight="1">
      <c r="A976" s="86">
        <f t="shared" si="93"/>
        <v>976</v>
      </c>
      <c r="B976" s="99" t="s">
        <v>768</v>
      </c>
      <c r="C976" s="99" t="s">
        <v>714</v>
      </c>
      <c r="D976" s="440">
        <v>2</v>
      </c>
      <c r="E976" s="543" t="s">
        <v>94</v>
      </c>
      <c r="F976" s="449" t="s">
        <v>249</v>
      </c>
      <c r="G976" s="450" t="s">
        <v>413</v>
      </c>
      <c r="H976" s="145" t="s">
        <v>16</v>
      </c>
      <c r="I976" s="497" t="s">
        <v>97</v>
      </c>
      <c r="J976" s="446">
        <v>1.4</v>
      </c>
      <c r="K976" s="353">
        <v>1</v>
      </c>
      <c r="L976" s="353">
        <v>1</v>
      </c>
      <c r="M976" s="101">
        <v>200</v>
      </c>
      <c r="N976" s="101"/>
      <c r="O976" s="102" t="e">
        <f t="shared" si="90"/>
        <v>#DIV/0!</v>
      </c>
      <c r="P976" s="102">
        <f t="shared" si="91"/>
        <v>0</v>
      </c>
      <c r="Q976" s="103">
        <f>IF(M976="nio",0,IF(M976&gt;0,VLOOKUP(H976,'2-Productie normen'!A:L,VLOOKUP(M976,'2-Productie normen'!N:O,2,FALSE),FALSE)))</f>
        <v>0</v>
      </c>
      <c r="R976" s="103">
        <f t="shared" si="86"/>
        <v>0</v>
      </c>
      <c r="S976" s="104">
        <f>VLOOKUP(H976,'2-Productie normen'!A:L,10,FALSE)</f>
        <v>0</v>
      </c>
      <c r="T976" s="545"/>
      <c r="V976" s="81">
        <f t="shared" si="92"/>
        <v>280</v>
      </c>
    </row>
    <row r="977" spans="1:22" s="47" customFormat="1" ht="13.8" customHeight="1">
      <c r="A977" s="86">
        <f t="shared" si="93"/>
        <v>977</v>
      </c>
      <c r="B977" s="99" t="s">
        <v>768</v>
      </c>
      <c r="C977" s="99" t="s">
        <v>714</v>
      </c>
      <c r="D977" s="440">
        <v>2</v>
      </c>
      <c r="E977" s="543" t="s">
        <v>94</v>
      </c>
      <c r="F977" s="449" t="s">
        <v>250</v>
      </c>
      <c r="G977" s="450" t="s">
        <v>410</v>
      </c>
      <c r="H977" s="145" t="s">
        <v>730</v>
      </c>
      <c r="I977" s="107" t="s">
        <v>696</v>
      </c>
      <c r="J977" s="446">
        <v>4.01</v>
      </c>
      <c r="K977" s="353">
        <v>1</v>
      </c>
      <c r="L977" s="353">
        <v>1</v>
      </c>
      <c r="M977" s="101" t="s">
        <v>106</v>
      </c>
      <c r="N977" s="101"/>
      <c r="O977" s="102">
        <f t="shared" si="90"/>
        <v>0</v>
      </c>
      <c r="P977" s="102">
        <f t="shared" si="91"/>
        <v>0</v>
      </c>
      <c r="Q977" s="103">
        <f>IF(M977="nio",0,IF(M977&gt;0,VLOOKUP(H977,'2-Productie normen'!A:L,VLOOKUP(M977,'2-Productie normen'!N:O,2,FALSE),FALSE)))</f>
        <v>0</v>
      </c>
      <c r="R977" s="103">
        <f t="shared" si="86"/>
        <v>0</v>
      </c>
      <c r="S977" s="104">
        <f>VLOOKUP(H977,'2-Productie normen'!A:L,10,FALSE)</f>
        <v>0</v>
      </c>
      <c r="T977" s="545"/>
      <c r="V977" s="81">
        <f t="shared" si="92"/>
        <v>0</v>
      </c>
    </row>
    <row r="978" spans="1:22" s="47" customFormat="1" ht="13.8" customHeight="1">
      <c r="A978" s="86">
        <f t="shared" si="93"/>
        <v>978</v>
      </c>
      <c r="B978" s="99" t="s">
        <v>768</v>
      </c>
      <c r="C978" s="99" t="s">
        <v>714</v>
      </c>
      <c r="D978" s="440">
        <v>2</v>
      </c>
      <c r="E978" s="543" t="s">
        <v>94</v>
      </c>
      <c r="F978" s="449" t="s">
        <v>251</v>
      </c>
      <c r="G978" s="450" t="s">
        <v>420</v>
      </c>
      <c r="H978" s="145" t="s">
        <v>730</v>
      </c>
      <c r="I978" s="107" t="s">
        <v>696</v>
      </c>
      <c r="J978" s="446">
        <v>5.09</v>
      </c>
      <c r="K978" s="353">
        <v>1</v>
      </c>
      <c r="L978" s="353">
        <v>1</v>
      </c>
      <c r="M978" s="101" t="s">
        <v>106</v>
      </c>
      <c r="N978" s="101"/>
      <c r="O978" s="102">
        <f t="shared" si="90"/>
        <v>0</v>
      </c>
      <c r="P978" s="102">
        <f t="shared" si="91"/>
        <v>0</v>
      </c>
      <c r="Q978" s="103">
        <f>IF(M978="nio",0,IF(M978&gt;0,VLOOKUP(H978,'2-Productie normen'!A:L,VLOOKUP(M978,'2-Productie normen'!N:O,2,FALSE),FALSE)))</f>
        <v>0</v>
      </c>
      <c r="R978" s="103">
        <f t="shared" si="86"/>
        <v>0</v>
      </c>
      <c r="S978" s="104">
        <f>VLOOKUP(H978,'2-Productie normen'!A:L,10,FALSE)</f>
        <v>0</v>
      </c>
      <c r="T978" s="545"/>
      <c r="V978" s="81">
        <f t="shared" si="92"/>
        <v>0</v>
      </c>
    </row>
    <row r="979" spans="1:22" s="47" customFormat="1" ht="13.8" customHeight="1">
      <c r="A979" s="86">
        <f t="shared" si="93"/>
        <v>979</v>
      </c>
      <c r="B979" s="99" t="s">
        <v>768</v>
      </c>
      <c r="C979" s="99" t="s">
        <v>714</v>
      </c>
      <c r="D979" s="440">
        <v>2</v>
      </c>
      <c r="E979" s="543" t="s">
        <v>94</v>
      </c>
      <c r="F979" s="449" t="s">
        <v>252</v>
      </c>
      <c r="G979" s="450" t="s">
        <v>407</v>
      </c>
      <c r="H979" s="445" t="s">
        <v>407</v>
      </c>
      <c r="I979" s="497" t="s">
        <v>95</v>
      </c>
      <c r="J979" s="446">
        <v>7.43</v>
      </c>
      <c r="K979" s="353">
        <v>1</v>
      </c>
      <c r="L979" s="353">
        <v>1</v>
      </c>
      <c r="M979" s="101">
        <v>200</v>
      </c>
      <c r="N979" s="101"/>
      <c r="O979" s="102" t="e">
        <f t="shared" si="90"/>
        <v>#DIV/0!</v>
      </c>
      <c r="P979" s="102">
        <f t="shared" si="91"/>
        <v>0</v>
      </c>
      <c r="Q979" s="103">
        <f>IF(M979="nio",0,IF(M979&gt;0,VLOOKUP(H979,'2-Productie normen'!A:L,VLOOKUP(M979,'2-Productie normen'!N:O,2,FALSE),FALSE)))</f>
        <v>0</v>
      </c>
      <c r="R979" s="103">
        <f t="shared" si="86"/>
        <v>0</v>
      </c>
      <c r="S979" s="104">
        <f>VLOOKUP(H979,'2-Productie normen'!A:L,10,FALSE)</f>
        <v>0</v>
      </c>
      <c r="T979" s="545"/>
      <c r="V979" s="81">
        <f t="shared" si="92"/>
        <v>1486</v>
      </c>
    </row>
    <row r="980" spans="1:22" s="47" customFormat="1" ht="13.8" customHeight="1">
      <c r="A980" s="86">
        <f t="shared" si="93"/>
        <v>980</v>
      </c>
      <c r="B980" s="99" t="s">
        <v>768</v>
      </c>
      <c r="C980" s="99" t="s">
        <v>714</v>
      </c>
      <c r="D980" s="440">
        <v>2</v>
      </c>
      <c r="E980" s="543" t="s">
        <v>94</v>
      </c>
      <c r="F980" s="449" t="s">
        <v>253</v>
      </c>
      <c r="G980" s="445" t="s">
        <v>410</v>
      </c>
      <c r="H980" s="145" t="s">
        <v>730</v>
      </c>
      <c r="I980" s="107" t="s">
        <v>696</v>
      </c>
      <c r="J980" s="446">
        <v>36.200000000000003</v>
      </c>
      <c r="K980" s="353">
        <v>1</v>
      </c>
      <c r="L980" s="353">
        <v>1</v>
      </c>
      <c r="M980" s="101" t="s">
        <v>106</v>
      </c>
      <c r="N980" s="101"/>
      <c r="O980" s="102">
        <f t="shared" si="90"/>
        <v>0</v>
      </c>
      <c r="P980" s="102">
        <f t="shared" si="91"/>
        <v>0</v>
      </c>
      <c r="Q980" s="103">
        <f>IF(M980="nio",0,IF(M980&gt;0,VLOOKUP(H980,'2-Productie normen'!A:L,VLOOKUP(M980,'2-Productie normen'!N:O,2,FALSE),FALSE)))</f>
        <v>0</v>
      </c>
      <c r="R980" s="103">
        <f t="shared" si="86"/>
        <v>0</v>
      </c>
      <c r="S980" s="104">
        <f>VLOOKUP(H980,'2-Productie normen'!A:L,10,FALSE)</f>
        <v>0</v>
      </c>
      <c r="T980" s="545"/>
      <c r="V980" s="81">
        <f t="shared" si="92"/>
        <v>0</v>
      </c>
    </row>
    <row r="981" spans="1:22" s="47" customFormat="1" ht="13.8" customHeight="1">
      <c r="A981" s="86">
        <f t="shared" si="93"/>
        <v>981</v>
      </c>
      <c r="B981" s="99" t="s">
        <v>768</v>
      </c>
      <c r="C981" s="99" t="s">
        <v>714</v>
      </c>
      <c r="D981" s="440">
        <v>2</v>
      </c>
      <c r="E981" s="543" t="s">
        <v>94</v>
      </c>
      <c r="F981" s="449" t="s">
        <v>435</v>
      </c>
      <c r="G981" s="450" t="s">
        <v>457</v>
      </c>
      <c r="H981" s="145" t="s">
        <v>182</v>
      </c>
      <c r="I981" s="100" t="s">
        <v>726</v>
      </c>
      <c r="J981" s="446">
        <v>254</v>
      </c>
      <c r="K981" s="353">
        <v>1</v>
      </c>
      <c r="L981" s="353">
        <v>1</v>
      </c>
      <c r="M981" s="101">
        <v>200</v>
      </c>
      <c r="N981" s="101"/>
      <c r="O981" s="102" t="e">
        <f t="shared" si="90"/>
        <v>#DIV/0!</v>
      </c>
      <c r="P981" s="102">
        <f t="shared" si="91"/>
        <v>0</v>
      </c>
      <c r="Q981" s="103">
        <f>IF(M981="nio",0,IF(M981&gt;0,VLOOKUP(H981,'2-Productie normen'!A:L,VLOOKUP(M981,'2-Productie normen'!N:O,2,FALSE),FALSE)))</f>
        <v>0</v>
      </c>
      <c r="R981" s="103">
        <f t="shared" si="86"/>
        <v>0</v>
      </c>
      <c r="S981" s="104">
        <f>VLOOKUP(H981,'2-Productie normen'!A:L,10,FALSE)</f>
        <v>0</v>
      </c>
      <c r="T981" s="545"/>
      <c r="V981" s="81">
        <f t="shared" si="92"/>
        <v>50800</v>
      </c>
    </row>
    <row r="982" spans="1:22" s="47" customFormat="1" ht="13.8" customHeight="1">
      <c r="A982" s="86">
        <f t="shared" si="93"/>
        <v>982</v>
      </c>
      <c r="B982" s="99" t="s">
        <v>768</v>
      </c>
      <c r="C982" s="99" t="s">
        <v>714</v>
      </c>
      <c r="D982" s="440">
        <v>2</v>
      </c>
      <c r="E982" s="543" t="s">
        <v>94</v>
      </c>
      <c r="F982" s="449" t="s">
        <v>256</v>
      </c>
      <c r="G982" s="450" t="s">
        <v>414</v>
      </c>
      <c r="H982" s="145" t="s">
        <v>416</v>
      </c>
      <c r="I982" s="497" t="s">
        <v>690</v>
      </c>
      <c r="J982" s="446">
        <v>89.9</v>
      </c>
      <c r="K982" s="353">
        <v>1</v>
      </c>
      <c r="L982" s="353">
        <v>1</v>
      </c>
      <c r="M982" s="101">
        <v>80</v>
      </c>
      <c r="N982" s="101"/>
      <c r="O982" s="102" t="e">
        <f t="shared" si="90"/>
        <v>#DIV/0!</v>
      </c>
      <c r="P982" s="102">
        <f t="shared" si="91"/>
        <v>0</v>
      </c>
      <c r="Q982" s="103">
        <f>IF(M982="nio",0,IF(M982&gt;0,VLOOKUP(H982,'2-Productie normen'!A:L,VLOOKUP(M982,'2-Productie normen'!N:O,2,FALSE),FALSE)))</f>
        <v>0</v>
      </c>
      <c r="R982" s="103">
        <f t="shared" si="86"/>
        <v>0</v>
      </c>
      <c r="S982" s="104">
        <f>VLOOKUP(H982,'2-Productie normen'!A:L,10,FALSE)</f>
        <v>0</v>
      </c>
      <c r="T982" s="545"/>
      <c r="V982" s="81">
        <f t="shared" si="92"/>
        <v>7192</v>
      </c>
    </row>
    <row r="983" spans="1:22" s="47" customFormat="1" ht="13.8" customHeight="1">
      <c r="A983" s="86">
        <f t="shared" si="93"/>
        <v>983</v>
      </c>
      <c r="B983" s="99" t="s">
        <v>768</v>
      </c>
      <c r="C983" s="99" t="s">
        <v>714</v>
      </c>
      <c r="D983" s="440">
        <v>2</v>
      </c>
      <c r="E983" s="543" t="s">
        <v>94</v>
      </c>
      <c r="F983" s="449" t="s">
        <v>436</v>
      </c>
      <c r="G983" s="450" t="s">
        <v>409</v>
      </c>
      <c r="H983" s="497" t="s">
        <v>719</v>
      </c>
      <c r="I983" s="497" t="s">
        <v>95</v>
      </c>
      <c r="J983" s="446">
        <v>75</v>
      </c>
      <c r="K983" s="353">
        <v>1</v>
      </c>
      <c r="L983" s="353">
        <v>1</v>
      </c>
      <c r="M983" s="101">
        <v>120</v>
      </c>
      <c r="N983" s="101"/>
      <c r="O983" s="102" t="e">
        <f t="shared" si="90"/>
        <v>#DIV/0!</v>
      </c>
      <c r="P983" s="102">
        <f t="shared" si="91"/>
        <v>0</v>
      </c>
      <c r="Q983" s="103">
        <f>IF(M983="nio",0,IF(M983&gt;0,VLOOKUP(H983,'2-Productie normen'!A:L,VLOOKUP(M983,'2-Productie normen'!N:O,2,FALSE),FALSE)))</f>
        <v>0</v>
      </c>
      <c r="R983" s="103">
        <f t="shared" si="86"/>
        <v>0</v>
      </c>
      <c r="S983" s="104">
        <f>VLOOKUP(H983,'2-Productie normen'!A:L,10,FALSE)</f>
        <v>0</v>
      </c>
      <c r="T983" s="545"/>
      <c r="V983" s="81">
        <f t="shared" si="92"/>
        <v>9000</v>
      </c>
    </row>
    <row r="984" spans="1:22" s="47" customFormat="1" ht="13.8" customHeight="1">
      <c r="A984" s="86">
        <f t="shared" si="93"/>
        <v>984</v>
      </c>
      <c r="B984" s="99" t="s">
        <v>768</v>
      </c>
      <c r="C984" s="99" t="s">
        <v>714</v>
      </c>
      <c r="D984" s="440">
        <v>2</v>
      </c>
      <c r="E984" s="543" t="s">
        <v>94</v>
      </c>
      <c r="F984" s="449" t="s">
        <v>257</v>
      </c>
      <c r="G984" s="450" t="s">
        <v>722</v>
      </c>
      <c r="H984" s="445" t="s">
        <v>407</v>
      </c>
      <c r="I984" s="497" t="s">
        <v>95</v>
      </c>
      <c r="J984" s="446">
        <v>24.3</v>
      </c>
      <c r="K984" s="353">
        <v>1</v>
      </c>
      <c r="L984" s="353">
        <v>1</v>
      </c>
      <c r="M984" s="101">
        <v>200</v>
      </c>
      <c r="N984" s="101"/>
      <c r="O984" s="102" t="e">
        <f t="shared" si="90"/>
        <v>#DIV/0!</v>
      </c>
      <c r="P984" s="102">
        <f t="shared" si="91"/>
        <v>0</v>
      </c>
      <c r="Q984" s="103">
        <f>IF(M984="nio",0,IF(M984&gt;0,VLOOKUP(H984,'2-Productie normen'!A:L,VLOOKUP(M984,'2-Productie normen'!N:O,2,FALSE),FALSE)))</f>
        <v>0</v>
      </c>
      <c r="R984" s="103">
        <f t="shared" si="86"/>
        <v>0</v>
      </c>
      <c r="S984" s="104">
        <f>VLOOKUP(H984,'2-Productie normen'!A:L,10,FALSE)</f>
        <v>0</v>
      </c>
      <c r="T984" s="545"/>
      <c r="V984" s="81">
        <f t="shared" si="92"/>
        <v>4860</v>
      </c>
    </row>
    <row r="985" spans="1:22" s="47" customFormat="1" ht="13.8" customHeight="1">
      <c r="A985" s="86">
        <f t="shared" si="93"/>
        <v>985</v>
      </c>
      <c r="B985" s="99" t="s">
        <v>768</v>
      </c>
      <c r="C985" s="99" t="s">
        <v>714</v>
      </c>
      <c r="D985" s="440">
        <v>2</v>
      </c>
      <c r="E985" s="543" t="s">
        <v>94</v>
      </c>
      <c r="F985" s="449" t="s">
        <v>258</v>
      </c>
      <c r="G985" s="450" t="s">
        <v>413</v>
      </c>
      <c r="H985" s="145" t="s">
        <v>16</v>
      </c>
      <c r="I985" s="497" t="s">
        <v>97</v>
      </c>
      <c r="J985" s="446">
        <v>11.2</v>
      </c>
      <c r="K985" s="353">
        <v>1</v>
      </c>
      <c r="L985" s="353">
        <v>1</v>
      </c>
      <c r="M985" s="101">
        <v>200</v>
      </c>
      <c r="N985" s="101"/>
      <c r="O985" s="102" t="e">
        <f t="shared" si="90"/>
        <v>#DIV/0!</v>
      </c>
      <c r="P985" s="102">
        <f t="shared" si="91"/>
        <v>0</v>
      </c>
      <c r="Q985" s="103">
        <f>IF(M985="nio",0,IF(M985&gt;0,VLOOKUP(H985,'2-Productie normen'!A:L,VLOOKUP(M985,'2-Productie normen'!N:O,2,FALSE),FALSE)))</f>
        <v>0</v>
      </c>
      <c r="R985" s="103">
        <f t="shared" si="86"/>
        <v>0</v>
      </c>
      <c r="S985" s="104">
        <f>VLOOKUP(H985,'2-Productie normen'!A:L,10,FALSE)</f>
        <v>0</v>
      </c>
      <c r="T985" s="545"/>
      <c r="V985" s="81">
        <f t="shared" si="92"/>
        <v>2240</v>
      </c>
    </row>
    <row r="986" spans="1:22" s="47" customFormat="1" ht="13.8" customHeight="1">
      <c r="A986" s="86">
        <f t="shared" si="93"/>
        <v>986</v>
      </c>
      <c r="B986" s="99" t="s">
        <v>768</v>
      </c>
      <c r="C986" s="99" t="s">
        <v>714</v>
      </c>
      <c r="D986" s="440">
        <v>2</v>
      </c>
      <c r="E986" s="543" t="s">
        <v>94</v>
      </c>
      <c r="F986" s="449" t="s">
        <v>259</v>
      </c>
      <c r="G986" s="450" t="s">
        <v>407</v>
      </c>
      <c r="H986" s="445" t="s">
        <v>407</v>
      </c>
      <c r="I986" s="497" t="s">
        <v>95</v>
      </c>
      <c r="J986" s="446">
        <v>54.3</v>
      </c>
      <c r="K986" s="353">
        <v>1</v>
      </c>
      <c r="L986" s="353">
        <v>1</v>
      </c>
      <c r="M986" s="101">
        <v>200</v>
      </c>
      <c r="N986" s="101"/>
      <c r="O986" s="102" t="e">
        <f t="shared" si="90"/>
        <v>#DIV/0!</v>
      </c>
      <c r="P986" s="102">
        <f t="shared" si="91"/>
        <v>0</v>
      </c>
      <c r="Q986" s="103">
        <f>IF(M986="nio",0,IF(M986&gt;0,VLOOKUP(H986,'2-Productie normen'!A:L,VLOOKUP(M986,'2-Productie normen'!N:O,2,FALSE),FALSE)))</f>
        <v>0</v>
      </c>
      <c r="R986" s="103">
        <f t="shared" si="86"/>
        <v>0</v>
      </c>
      <c r="S986" s="104">
        <f>VLOOKUP(H986,'2-Productie normen'!A:L,10,FALSE)</f>
        <v>0</v>
      </c>
      <c r="T986" s="545"/>
      <c r="V986" s="81">
        <f t="shared" si="92"/>
        <v>10860</v>
      </c>
    </row>
    <row r="987" spans="1:22" s="47" customFormat="1" ht="13.8" customHeight="1">
      <c r="A987" s="86">
        <f t="shared" si="93"/>
        <v>987</v>
      </c>
      <c r="B987" s="99" t="s">
        <v>768</v>
      </c>
      <c r="C987" s="99" t="s">
        <v>714</v>
      </c>
      <c r="D987" s="440">
        <v>2</v>
      </c>
      <c r="E987" s="543" t="s">
        <v>94</v>
      </c>
      <c r="F987" s="449" t="s">
        <v>260</v>
      </c>
      <c r="G987" s="450" t="s">
        <v>420</v>
      </c>
      <c r="H987" s="145" t="s">
        <v>730</v>
      </c>
      <c r="I987" s="497" t="s">
        <v>728</v>
      </c>
      <c r="J987" s="446">
        <v>18.7</v>
      </c>
      <c r="K987" s="353">
        <v>1</v>
      </c>
      <c r="L987" s="353">
        <v>1</v>
      </c>
      <c r="M987" s="101" t="s">
        <v>106</v>
      </c>
      <c r="N987" s="101"/>
      <c r="O987" s="102">
        <f t="shared" si="90"/>
        <v>0</v>
      </c>
      <c r="P987" s="102">
        <f t="shared" si="91"/>
        <v>0</v>
      </c>
      <c r="Q987" s="103">
        <f>IF(M987="nio",0,IF(M987&gt;0,VLOOKUP(H987,'2-Productie normen'!A:L,VLOOKUP(M987,'2-Productie normen'!N:O,2,FALSE),FALSE)))</f>
        <v>0</v>
      </c>
      <c r="R987" s="103">
        <f t="shared" si="86"/>
        <v>0</v>
      </c>
      <c r="S987" s="104">
        <f>VLOOKUP(H987,'2-Productie normen'!A:L,10,FALSE)</f>
        <v>0</v>
      </c>
      <c r="T987" s="545"/>
      <c r="V987" s="81">
        <f t="shared" si="92"/>
        <v>0</v>
      </c>
    </row>
    <row r="988" spans="1:22" s="47" customFormat="1" ht="13.8" customHeight="1">
      <c r="A988" s="86">
        <f t="shared" si="93"/>
        <v>988</v>
      </c>
      <c r="B988" s="99" t="s">
        <v>768</v>
      </c>
      <c r="C988" s="99" t="s">
        <v>714</v>
      </c>
      <c r="D988" s="440">
        <v>2</v>
      </c>
      <c r="E988" s="543" t="s">
        <v>94</v>
      </c>
      <c r="F988" s="449" t="s">
        <v>261</v>
      </c>
      <c r="G988" s="445" t="s">
        <v>410</v>
      </c>
      <c r="H988" s="145" t="s">
        <v>730</v>
      </c>
      <c r="I988" s="497" t="s">
        <v>728</v>
      </c>
      <c r="J988" s="446">
        <v>24.4</v>
      </c>
      <c r="K988" s="353">
        <v>1</v>
      </c>
      <c r="L988" s="353">
        <v>1</v>
      </c>
      <c r="M988" s="101" t="s">
        <v>106</v>
      </c>
      <c r="N988" s="101"/>
      <c r="O988" s="102">
        <f t="shared" si="90"/>
        <v>0</v>
      </c>
      <c r="P988" s="102">
        <f t="shared" si="91"/>
        <v>0</v>
      </c>
      <c r="Q988" s="103">
        <f>IF(M988="nio",0,IF(M988&gt;0,VLOOKUP(H988,'2-Productie normen'!A:L,VLOOKUP(M988,'2-Productie normen'!N:O,2,FALSE),FALSE)))</f>
        <v>0</v>
      </c>
      <c r="R988" s="103">
        <f t="shared" si="86"/>
        <v>0</v>
      </c>
      <c r="S988" s="104">
        <f>VLOOKUP(H988,'2-Productie normen'!A:L,10,FALSE)</f>
        <v>0</v>
      </c>
      <c r="T988" s="545"/>
      <c r="V988" s="81">
        <f t="shared" si="92"/>
        <v>0</v>
      </c>
    </row>
    <row r="989" spans="1:22" s="47" customFormat="1" ht="13.8" customHeight="1">
      <c r="A989" s="86">
        <f t="shared" si="93"/>
        <v>989</v>
      </c>
      <c r="B989" s="99" t="s">
        <v>768</v>
      </c>
      <c r="C989" s="99" t="s">
        <v>714</v>
      </c>
      <c r="D989" s="440">
        <v>2</v>
      </c>
      <c r="E989" s="543" t="s">
        <v>94</v>
      </c>
      <c r="F989" s="449" t="s">
        <v>262</v>
      </c>
      <c r="G989" s="450" t="s">
        <v>408</v>
      </c>
      <c r="H989" s="145" t="s">
        <v>179</v>
      </c>
      <c r="I989" s="497" t="s">
        <v>690</v>
      </c>
      <c r="J989" s="446">
        <v>14.8</v>
      </c>
      <c r="K989" s="353">
        <v>1</v>
      </c>
      <c r="L989" s="353">
        <v>1</v>
      </c>
      <c r="M989" s="101">
        <v>80</v>
      </c>
      <c r="N989" s="101"/>
      <c r="O989" s="102" t="e">
        <f t="shared" si="90"/>
        <v>#DIV/0!</v>
      </c>
      <c r="P989" s="102">
        <f t="shared" si="91"/>
        <v>0</v>
      </c>
      <c r="Q989" s="103">
        <f>IF(M989="nio",0,IF(M989&gt;0,VLOOKUP(H989,'2-Productie normen'!A:L,VLOOKUP(M989,'2-Productie normen'!N:O,2,FALSE),FALSE)))</f>
        <v>0</v>
      </c>
      <c r="R989" s="103">
        <f t="shared" si="86"/>
        <v>0</v>
      </c>
      <c r="S989" s="104">
        <f>VLOOKUP(H989,'2-Productie normen'!A:L,10,FALSE)</f>
        <v>0</v>
      </c>
      <c r="T989" s="545"/>
      <c r="V989" s="81">
        <f t="shared" si="92"/>
        <v>1184</v>
      </c>
    </row>
    <row r="990" spans="1:22" s="47" customFormat="1" ht="13.8" customHeight="1">
      <c r="A990" s="86">
        <f t="shared" si="93"/>
        <v>990</v>
      </c>
      <c r="B990" s="99" t="s">
        <v>768</v>
      </c>
      <c r="C990" s="99" t="s">
        <v>714</v>
      </c>
      <c r="D990" s="440">
        <v>2</v>
      </c>
      <c r="E990" s="543" t="s">
        <v>94</v>
      </c>
      <c r="F990" s="449" t="s">
        <v>263</v>
      </c>
      <c r="G990" s="445" t="s">
        <v>410</v>
      </c>
      <c r="H990" s="145" t="s">
        <v>730</v>
      </c>
      <c r="I990" s="497" t="s">
        <v>728</v>
      </c>
      <c r="J990" s="446">
        <v>7.82</v>
      </c>
      <c r="K990" s="353">
        <v>1</v>
      </c>
      <c r="L990" s="353">
        <v>1</v>
      </c>
      <c r="M990" s="101" t="s">
        <v>106</v>
      </c>
      <c r="N990" s="101"/>
      <c r="O990" s="102">
        <f t="shared" ref="O990:O1021" si="94">IF(M990="nio",0,IF(M990&gt;0,M990*J990/Q990,0))*K990</f>
        <v>0</v>
      </c>
      <c r="P990" s="102">
        <f t="shared" ref="P990:P1021" si="95">IF(N990&gt;0,N990*J990/R990,0)*L990</f>
        <v>0</v>
      </c>
      <c r="Q990" s="103">
        <f>IF(M990="nio",0,IF(M990&gt;0,VLOOKUP(H990,'2-Productie normen'!A:L,VLOOKUP(M990,'2-Productie normen'!N:O,2,FALSE),FALSE)))</f>
        <v>0</v>
      </c>
      <c r="R990" s="103">
        <f t="shared" si="86"/>
        <v>0</v>
      </c>
      <c r="S990" s="104">
        <f>VLOOKUP(H990,'2-Productie normen'!A:L,10,FALSE)</f>
        <v>0</v>
      </c>
      <c r="T990" s="545"/>
      <c r="V990" s="81">
        <f t="shared" ref="V990:V1021" si="96">SUM(M990:N990)*J990</f>
        <v>0</v>
      </c>
    </row>
    <row r="991" spans="1:22" s="47" customFormat="1" ht="13.8" customHeight="1">
      <c r="A991" s="86">
        <f t="shared" si="93"/>
        <v>991</v>
      </c>
      <c r="B991" s="99" t="s">
        <v>768</v>
      </c>
      <c r="C991" s="99" t="s">
        <v>714</v>
      </c>
      <c r="D991" s="440">
        <v>2</v>
      </c>
      <c r="E991" s="543" t="s">
        <v>94</v>
      </c>
      <c r="F991" s="449" t="s">
        <v>264</v>
      </c>
      <c r="G991" s="445" t="s">
        <v>410</v>
      </c>
      <c r="H991" s="145" t="s">
        <v>730</v>
      </c>
      <c r="I991" s="497" t="s">
        <v>95</v>
      </c>
      <c r="J991" s="446">
        <v>6.84</v>
      </c>
      <c r="K991" s="353">
        <v>1</v>
      </c>
      <c r="L991" s="353">
        <v>1</v>
      </c>
      <c r="M991" s="101" t="s">
        <v>106</v>
      </c>
      <c r="N991" s="101"/>
      <c r="O991" s="102">
        <f t="shared" si="94"/>
        <v>0</v>
      </c>
      <c r="P991" s="102">
        <f t="shared" si="95"/>
        <v>0</v>
      </c>
      <c r="Q991" s="103">
        <f>IF(M991="nio",0,IF(M991&gt;0,VLOOKUP(H991,'2-Productie normen'!A:L,VLOOKUP(M991,'2-Productie normen'!N:O,2,FALSE),FALSE)))</f>
        <v>0</v>
      </c>
      <c r="R991" s="103">
        <f t="shared" si="86"/>
        <v>0</v>
      </c>
      <c r="S991" s="104">
        <f>VLOOKUP(H991,'2-Productie normen'!A:L,10,FALSE)</f>
        <v>0</v>
      </c>
      <c r="T991" s="545"/>
      <c r="V991" s="81">
        <f t="shared" si="96"/>
        <v>0</v>
      </c>
    </row>
    <row r="992" spans="1:22" s="47" customFormat="1" ht="13.8" customHeight="1">
      <c r="A992" s="86">
        <f t="shared" si="93"/>
        <v>992</v>
      </c>
      <c r="B992" s="99" t="s">
        <v>768</v>
      </c>
      <c r="C992" s="99" t="s">
        <v>714</v>
      </c>
      <c r="D992" s="440">
        <v>2</v>
      </c>
      <c r="E992" s="543" t="s">
        <v>94</v>
      </c>
      <c r="F992" s="449" t="s">
        <v>265</v>
      </c>
      <c r="G992" s="450" t="s">
        <v>407</v>
      </c>
      <c r="H992" s="445" t="s">
        <v>407</v>
      </c>
      <c r="I992" s="497" t="s">
        <v>95</v>
      </c>
      <c r="J992" s="446">
        <v>9.0399999999999991</v>
      </c>
      <c r="K992" s="353">
        <v>1</v>
      </c>
      <c r="L992" s="353">
        <v>1</v>
      </c>
      <c r="M992" s="101">
        <v>200</v>
      </c>
      <c r="N992" s="101"/>
      <c r="O992" s="102" t="e">
        <f t="shared" si="94"/>
        <v>#DIV/0!</v>
      </c>
      <c r="P992" s="102">
        <f t="shared" si="95"/>
        <v>0</v>
      </c>
      <c r="Q992" s="103">
        <f>IF(M992="nio",0,IF(M992&gt;0,VLOOKUP(H992,'2-Productie normen'!A:L,VLOOKUP(M992,'2-Productie normen'!N:O,2,FALSE),FALSE)))</f>
        <v>0</v>
      </c>
      <c r="R992" s="103">
        <f t="shared" si="86"/>
        <v>0</v>
      </c>
      <c r="S992" s="104">
        <f>VLOOKUP(H992,'2-Productie normen'!A:L,10,FALSE)</f>
        <v>0</v>
      </c>
      <c r="T992" s="545"/>
      <c r="V992" s="81">
        <f t="shared" si="96"/>
        <v>1807.9999999999998</v>
      </c>
    </row>
    <row r="993" spans="1:22" s="47" customFormat="1" ht="13.8" customHeight="1">
      <c r="A993" s="86">
        <f t="shared" si="93"/>
        <v>993</v>
      </c>
      <c r="B993" s="99" t="s">
        <v>768</v>
      </c>
      <c r="C993" s="99" t="s">
        <v>714</v>
      </c>
      <c r="D993" s="440">
        <v>2</v>
      </c>
      <c r="E993" s="543" t="s">
        <v>94</v>
      </c>
      <c r="F993" s="449" t="s">
        <v>266</v>
      </c>
      <c r="G993" s="450" t="s">
        <v>408</v>
      </c>
      <c r="H993" s="145" t="s">
        <v>179</v>
      </c>
      <c r="I993" s="497" t="s">
        <v>690</v>
      </c>
      <c r="J993" s="446">
        <v>15.3</v>
      </c>
      <c r="K993" s="353">
        <v>1</v>
      </c>
      <c r="L993" s="353">
        <v>1</v>
      </c>
      <c r="M993" s="101">
        <v>80</v>
      </c>
      <c r="N993" s="101"/>
      <c r="O993" s="102" t="e">
        <f t="shared" si="94"/>
        <v>#DIV/0!</v>
      </c>
      <c r="P993" s="102">
        <f t="shared" si="95"/>
        <v>0</v>
      </c>
      <c r="Q993" s="103">
        <f>IF(M993="nio",0,IF(M993&gt;0,VLOOKUP(H993,'2-Productie normen'!A:L,VLOOKUP(M993,'2-Productie normen'!N:O,2,FALSE),FALSE)))</f>
        <v>0</v>
      </c>
      <c r="R993" s="103">
        <f t="shared" si="86"/>
        <v>0</v>
      </c>
      <c r="S993" s="104">
        <f>VLOOKUP(H993,'2-Productie normen'!A:L,10,FALSE)</f>
        <v>0</v>
      </c>
      <c r="T993" s="545"/>
      <c r="V993" s="81">
        <f t="shared" si="96"/>
        <v>1224</v>
      </c>
    </row>
    <row r="994" spans="1:22" s="47" customFormat="1" ht="13.8" customHeight="1">
      <c r="A994" s="86">
        <f t="shared" si="93"/>
        <v>994</v>
      </c>
      <c r="B994" s="99" t="s">
        <v>768</v>
      </c>
      <c r="C994" s="99" t="s">
        <v>714</v>
      </c>
      <c r="D994" s="440">
        <v>2</v>
      </c>
      <c r="E994" s="543" t="s">
        <v>94</v>
      </c>
      <c r="F994" s="449" t="s">
        <v>267</v>
      </c>
      <c r="G994" s="445" t="s">
        <v>410</v>
      </c>
      <c r="H994" s="145" t="s">
        <v>730</v>
      </c>
      <c r="I994" s="497" t="s">
        <v>95</v>
      </c>
      <c r="J994" s="446">
        <v>1</v>
      </c>
      <c r="K994" s="353">
        <v>1</v>
      </c>
      <c r="L994" s="353">
        <v>1</v>
      </c>
      <c r="M994" s="101" t="s">
        <v>106</v>
      </c>
      <c r="N994" s="101"/>
      <c r="O994" s="102">
        <f t="shared" si="94"/>
        <v>0</v>
      </c>
      <c r="P994" s="102">
        <f t="shared" si="95"/>
        <v>0</v>
      </c>
      <c r="Q994" s="103">
        <f>IF(M994="nio",0,IF(M994&gt;0,VLOOKUP(H994,'2-Productie normen'!A:L,VLOOKUP(M994,'2-Productie normen'!N:O,2,FALSE),FALSE)))</f>
        <v>0</v>
      </c>
      <c r="R994" s="103">
        <f t="shared" si="86"/>
        <v>0</v>
      </c>
      <c r="S994" s="104">
        <f>VLOOKUP(H994,'2-Productie normen'!A:L,10,FALSE)</f>
        <v>0</v>
      </c>
      <c r="T994" s="545"/>
      <c r="V994" s="81">
        <f t="shared" si="96"/>
        <v>0</v>
      </c>
    </row>
    <row r="995" spans="1:22" s="47" customFormat="1" ht="13.8" customHeight="1">
      <c r="A995" s="86">
        <f t="shared" si="93"/>
        <v>995</v>
      </c>
      <c r="B995" s="99" t="s">
        <v>768</v>
      </c>
      <c r="C995" s="99" t="s">
        <v>714</v>
      </c>
      <c r="D995" s="440">
        <v>2</v>
      </c>
      <c r="E995" s="543" t="s">
        <v>94</v>
      </c>
      <c r="F995" s="449" t="s">
        <v>268</v>
      </c>
      <c r="G995" s="445" t="s">
        <v>410</v>
      </c>
      <c r="H995" s="145" t="s">
        <v>730</v>
      </c>
      <c r="I995" s="497" t="s">
        <v>97</v>
      </c>
      <c r="J995" s="446">
        <v>1</v>
      </c>
      <c r="K995" s="353">
        <v>1</v>
      </c>
      <c r="L995" s="353">
        <v>1</v>
      </c>
      <c r="M995" s="101" t="s">
        <v>106</v>
      </c>
      <c r="N995" s="101"/>
      <c r="O995" s="102">
        <f t="shared" si="94"/>
        <v>0</v>
      </c>
      <c r="P995" s="102">
        <f t="shared" si="95"/>
        <v>0</v>
      </c>
      <c r="Q995" s="103">
        <f>IF(M995="nio",0,IF(M995&gt;0,VLOOKUP(H995,'2-Productie normen'!A:L,VLOOKUP(M995,'2-Productie normen'!N:O,2,FALSE),FALSE)))</f>
        <v>0</v>
      </c>
      <c r="R995" s="103">
        <f t="shared" si="86"/>
        <v>0</v>
      </c>
      <c r="S995" s="104">
        <f>VLOOKUP(H995,'2-Productie normen'!A:L,10,FALSE)</f>
        <v>0</v>
      </c>
      <c r="T995" s="545"/>
      <c r="V995" s="81">
        <f t="shared" si="96"/>
        <v>0</v>
      </c>
    </row>
    <row r="996" spans="1:22" s="47" customFormat="1" ht="13.8" customHeight="1">
      <c r="A996" s="86">
        <f t="shared" si="93"/>
        <v>996</v>
      </c>
      <c r="B996" s="99" t="s">
        <v>768</v>
      </c>
      <c r="C996" s="99" t="s">
        <v>714</v>
      </c>
      <c r="D996" s="440">
        <v>2</v>
      </c>
      <c r="E996" s="543" t="s">
        <v>94</v>
      </c>
      <c r="F996" s="449" t="s">
        <v>269</v>
      </c>
      <c r="G996" s="445" t="s">
        <v>410</v>
      </c>
      <c r="H996" s="145" t="s">
        <v>730</v>
      </c>
      <c r="I996" s="497" t="s">
        <v>95</v>
      </c>
      <c r="J996" s="446">
        <v>2.2000000000000002</v>
      </c>
      <c r="K996" s="353">
        <v>1</v>
      </c>
      <c r="L996" s="353">
        <v>1</v>
      </c>
      <c r="M996" s="101" t="s">
        <v>106</v>
      </c>
      <c r="N996" s="101"/>
      <c r="O996" s="102">
        <f t="shared" si="94"/>
        <v>0</v>
      </c>
      <c r="P996" s="102">
        <f t="shared" si="95"/>
        <v>0</v>
      </c>
      <c r="Q996" s="103">
        <f>IF(M996="nio",0,IF(M996&gt;0,VLOOKUP(H996,'2-Productie normen'!A:L,VLOOKUP(M996,'2-Productie normen'!N:O,2,FALSE),FALSE)))</f>
        <v>0</v>
      </c>
      <c r="R996" s="103">
        <f t="shared" si="86"/>
        <v>0</v>
      </c>
      <c r="S996" s="104">
        <f>VLOOKUP(H996,'2-Productie normen'!A:L,10,FALSE)</f>
        <v>0</v>
      </c>
      <c r="T996" s="545"/>
      <c r="V996" s="81">
        <f t="shared" si="96"/>
        <v>0</v>
      </c>
    </row>
    <row r="997" spans="1:22" s="47" customFormat="1" ht="13.8" customHeight="1">
      <c r="A997" s="86">
        <f t="shared" si="93"/>
        <v>997</v>
      </c>
      <c r="B997" s="99" t="s">
        <v>768</v>
      </c>
      <c r="C997" s="99" t="s">
        <v>714</v>
      </c>
      <c r="D997" s="440">
        <v>2</v>
      </c>
      <c r="E997" s="543" t="s">
        <v>94</v>
      </c>
      <c r="F997" s="449" t="s">
        <v>270</v>
      </c>
      <c r="G997" s="450" t="s">
        <v>407</v>
      </c>
      <c r="H997" s="445" t="s">
        <v>407</v>
      </c>
      <c r="I997" s="497" t="s">
        <v>95</v>
      </c>
      <c r="J997" s="446">
        <v>46.3</v>
      </c>
      <c r="K997" s="353">
        <v>1</v>
      </c>
      <c r="L997" s="353">
        <v>1</v>
      </c>
      <c r="M997" s="101">
        <v>200</v>
      </c>
      <c r="N997" s="101"/>
      <c r="O997" s="102" t="e">
        <f t="shared" si="94"/>
        <v>#DIV/0!</v>
      </c>
      <c r="P997" s="102">
        <f t="shared" si="95"/>
        <v>0</v>
      </c>
      <c r="Q997" s="103">
        <f>IF(M997="nio",0,IF(M997&gt;0,VLOOKUP(H997,'2-Productie normen'!A:L,VLOOKUP(M997,'2-Productie normen'!N:O,2,FALSE),FALSE)))</f>
        <v>0</v>
      </c>
      <c r="R997" s="103">
        <f t="shared" si="86"/>
        <v>0</v>
      </c>
      <c r="S997" s="104">
        <f>VLOOKUP(H997,'2-Productie normen'!A:L,10,FALSE)</f>
        <v>0</v>
      </c>
      <c r="T997" s="545"/>
      <c r="V997" s="81">
        <f t="shared" si="96"/>
        <v>9260</v>
      </c>
    </row>
    <row r="998" spans="1:22" s="47" customFormat="1" ht="13.8" customHeight="1">
      <c r="A998" s="86">
        <f t="shared" si="93"/>
        <v>998</v>
      </c>
      <c r="B998" s="99" t="s">
        <v>768</v>
      </c>
      <c r="C998" s="99" t="s">
        <v>714</v>
      </c>
      <c r="D998" s="440">
        <v>2</v>
      </c>
      <c r="E998" s="543" t="s">
        <v>94</v>
      </c>
      <c r="F998" s="449" t="s">
        <v>271</v>
      </c>
      <c r="G998" s="450" t="s">
        <v>409</v>
      </c>
      <c r="H998" s="497" t="s">
        <v>719</v>
      </c>
      <c r="I998" s="497" t="s">
        <v>95</v>
      </c>
      <c r="J998" s="446">
        <v>48.4</v>
      </c>
      <c r="K998" s="353">
        <v>1</v>
      </c>
      <c r="L998" s="353">
        <v>1</v>
      </c>
      <c r="M998" s="101">
        <v>120</v>
      </c>
      <c r="N998" s="101"/>
      <c r="O998" s="102" t="e">
        <f t="shared" si="94"/>
        <v>#DIV/0!</v>
      </c>
      <c r="P998" s="102">
        <f t="shared" si="95"/>
        <v>0</v>
      </c>
      <c r="Q998" s="103">
        <f>IF(M998="nio",0,IF(M998&gt;0,VLOOKUP(H998,'2-Productie normen'!A:L,VLOOKUP(M998,'2-Productie normen'!N:O,2,FALSE),FALSE)))</f>
        <v>0</v>
      </c>
      <c r="R998" s="103">
        <f t="shared" si="86"/>
        <v>0</v>
      </c>
      <c r="S998" s="104">
        <f>VLOOKUP(H998,'2-Productie normen'!A:L,10,FALSE)</f>
        <v>0</v>
      </c>
      <c r="T998" s="545"/>
      <c r="V998" s="81">
        <f t="shared" si="96"/>
        <v>5808</v>
      </c>
    </row>
    <row r="999" spans="1:22" s="47" customFormat="1" ht="13.8" customHeight="1">
      <c r="A999" s="86">
        <f t="shared" si="93"/>
        <v>999</v>
      </c>
      <c r="B999" s="99" t="s">
        <v>768</v>
      </c>
      <c r="C999" s="99" t="s">
        <v>714</v>
      </c>
      <c r="D999" s="440">
        <v>2</v>
      </c>
      <c r="E999" s="543" t="s">
        <v>94</v>
      </c>
      <c r="F999" s="449" t="s">
        <v>437</v>
      </c>
      <c r="G999" s="450" t="s">
        <v>722</v>
      </c>
      <c r="H999" s="445" t="s">
        <v>407</v>
      </c>
      <c r="I999" s="497" t="s">
        <v>95</v>
      </c>
      <c r="J999" s="446">
        <v>24.6</v>
      </c>
      <c r="K999" s="353">
        <v>1</v>
      </c>
      <c r="L999" s="353">
        <v>1</v>
      </c>
      <c r="M999" s="101">
        <v>200</v>
      </c>
      <c r="N999" s="101"/>
      <c r="O999" s="102" t="e">
        <f t="shared" si="94"/>
        <v>#DIV/0!</v>
      </c>
      <c r="P999" s="102">
        <f t="shared" si="95"/>
        <v>0</v>
      </c>
      <c r="Q999" s="103">
        <f>IF(M999="nio",0,IF(M999&gt;0,VLOOKUP(H999,'2-Productie normen'!A:L,VLOOKUP(M999,'2-Productie normen'!N:O,2,FALSE),FALSE)))</f>
        <v>0</v>
      </c>
      <c r="R999" s="103">
        <f t="shared" si="86"/>
        <v>0</v>
      </c>
      <c r="S999" s="104">
        <f>VLOOKUP(H999,'2-Productie normen'!A:L,10,FALSE)</f>
        <v>0</v>
      </c>
      <c r="T999" s="545"/>
      <c r="V999" s="81">
        <f t="shared" si="96"/>
        <v>4920</v>
      </c>
    </row>
    <row r="1000" spans="1:22" s="47" customFormat="1" ht="13.8" customHeight="1">
      <c r="A1000" s="86">
        <f t="shared" si="93"/>
        <v>1000</v>
      </c>
      <c r="B1000" s="99" t="s">
        <v>768</v>
      </c>
      <c r="C1000" s="99" t="s">
        <v>714</v>
      </c>
      <c r="D1000" s="440">
        <v>2</v>
      </c>
      <c r="E1000" s="543" t="s">
        <v>94</v>
      </c>
      <c r="F1000" s="449" t="s">
        <v>274</v>
      </c>
      <c r="G1000" s="450" t="s">
        <v>413</v>
      </c>
      <c r="H1000" s="145" t="s">
        <v>16</v>
      </c>
      <c r="I1000" s="497" t="s">
        <v>97</v>
      </c>
      <c r="J1000" s="446">
        <v>28</v>
      </c>
      <c r="K1000" s="353">
        <v>1</v>
      </c>
      <c r="L1000" s="353">
        <v>1</v>
      </c>
      <c r="M1000" s="101">
        <v>200</v>
      </c>
      <c r="N1000" s="101"/>
      <c r="O1000" s="102" t="e">
        <f t="shared" si="94"/>
        <v>#DIV/0!</v>
      </c>
      <c r="P1000" s="102">
        <f t="shared" si="95"/>
        <v>0</v>
      </c>
      <c r="Q1000" s="103">
        <f>IF(M1000="nio",0,IF(M1000&gt;0,VLOOKUP(H1000,'2-Productie normen'!A:L,VLOOKUP(M1000,'2-Productie normen'!N:O,2,FALSE),FALSE)))</f>
        <v>0</v>
      </c>
      <c r="R1000" s="103">
        <f t="shared" si="86"/>
        <v>0</v>
      </c>
      <c r="S1000" s="104">
        <f>VLOOKUP(H1000,'2-Productie normen'!A:L,10,FALSE)</f>
        <v>0</v>
      </c>
      <c r="T1000" s="545"/>
      <c r="V1000" s="81">
        <f t="shared" si="96"/>
        <v>5600</v>
      </c>
    </row>
    <row r="1001" spans="1:22" s="47" customFormat="1" ht="13.8" customHeight="1">
      <c r="A1001" s="86">
        <f t="shared" si="93"/>
        <v>1001</v>
      </c>
      <c r="B1001" s="99" t="s">
        <v>768</v>
      </c>
      <c r="C1001" s="99" t="s">
        <v>714</v>
      </c>
      <c r="D1001" s="440">
        <v>2</v>
      </c>
      <c r="E1001" s="543" t="s">
        <v>94</v>
      </c>
      <c r="F1001" s="449" t="s">
        <v>275</v>
      </c>
      <c r="G1001" s="445" t="s">
        <v>410</v>
      </c>
      <c r="H1001" s="145" t="s">
        <v>730</v>
      </c>
      <c r="I1001" s="497" t="s">
        <v>95</v>
      </c>
      <c r="J1001" s="446">
        <v>6.15</v>
      </c>
      <c r="K1001" s="353">
        <v>1</v>
      </c>
      <c r="L1001" s="353">
        <v>1</v>
      </c>
      <c r="M1001" s="101" t="s">
        <v>106</v>
      </c>
      <c r="N1001" s="101"/>
      <c r="O1001" s="102">
        <f t="shared" si="94"/>
        <v>0</v>
      </c>
      <c r="P1001" s="102">
        <f t="shared" si="95"/>
        <v>0</v>
      </c>
      <c r="Q1001" s="103">
        <f>IF(M1001="nio",0,IF(M1001&gt;0,VLOOKUP(H1001,'2-Productie normen'!A:L,VLOOKUP(M1001,'2-Productie normen'!N:O,2,FALSE),FALSE)))</f>
        <v>0</v>
      </c>
      <c r="R1001" s="103">
        <f t="shared" si="86"/>
        <v>0</v>
      </c>
      <c r="S1001" s="104">
        <f>VLOOKUP(H1001,'2-Productie normen'!A:L,10,FALSE)</f>
        <v>0</v>
      </c>
      <c r="T1001" s="545"/>
      <c r="V1001" s="81">
        <f t="shared" si="96"/>
        <v>0</v>
      </c>
    </row>
    <row r="1002" spans="1:22" s="47" customFormat="1" ht="13.8" customHeight="1">
      <c r="A1002" s="86">
        <f t="shared" si="93"/>
        <v>1002</v>
      </c>
      <c r="B1002" s="99" t="s">
        <v>768</v>
      </c>
      <c r="C1002" s="99" t="s">
        <v>714</v>
      </c>
      <c r="D1002" s="440">
        <v>2</v>
      </c>
      <c r="E1002" s="543" t="s">
        <v>94</v>
      </c>
      <c r="F1002" s="449" t="s">
        <v>276</v>
      </c>
      <c r="G1002" s="450" t="s">
        <v>408</v>
      </c>
      <c r="H1002" s="145" t="s">
        <v>179</v>
      </c>
      <c r="I1002" s="497" t="s">
        <v>690</v>
      </c>
      <c r="J1002" s="446">
        <v>18</v>
      </c>
      <c r="K1002" s="353">
        <v>1</v>
      </c>
      <c r="L1002" s="353">
        <v>1</v>
      </c>
      <c r="M1002" s="101">
        <v>80</v>
      </c>
      <c r="N1002" s="101"/>
      <c r="O1002" s="102" t="e">
        <f t="shared" si="94"/>
        <v>#DIV/0!</v>
      </c>
      <c r="P1002" s="102">
        <f t="shared" si="95"/>
        <v>0</v>
      </c>
      <c r="Q1002" s="103">
        <f>IF(M1002="nio",0,IF(M1002&gt;0,VLOOKUP(H1002,'2-Productie normen'!A:L,VLOOKUP(M1002,'2-Productie normen'!N:O,2,FALSE),FALSE)))</f>
        <v>0</v>
      </c>
      <c r="R1002" s="103">
        <f t="shared" si="86"/>
        <v>0</v>
      </c>
      <c r="S1002" s="104">
        <f>VLOOKUP(H1002,'2-Productie normen'!A:L,10,FALSE)</f>
        <v>0</v>
      </c>
      <c r="T1002" s="545"/>
      <c r="V1002" s="81">
        <f t="shared" si="96"/>
        <v>1440</v>
      </c>
    </row>
    <row r="1003" spans="1:22" s="47" customFormat="1" ht="13.8" customHeight="1">
      <c r="A1003" s="86">
        <f t="shared" si="93"/>
        <v>1003</v>
      </c>
      <c r="B1003" s="99" t="s">
        <v>768</v>
      </c>
      <c r="C1003" s="99" t="s">
        <v>714</v>
      </c>
      <c r="D1003" s="440">
        <v>2</v>
      </c>
      <c r="E1003" s="543" t="s">
        <v>94</v>
      </c>
      <c r="F1003" s="449" t="s">
        <v>277</v>
      </c>
      <c r="G1003" s="450" t="s">
        <v>407</v>
      </c>
      <c r="H1003" s="445" t="s">
        <v>407</v>
      </c>
      <c r="I1003" s="497" t="s">
        <v>95</v>
      </c>
      <c r="J1003" s="446">
        <v>6.02</v>
      </c>
      <c r="K1003" s="353">
        <v>1</v>
      </c>
      <c r="L1003" s="353">
        <v>1</v>
      </c>
      <c r="M1003" s="101">
        <v>200</v>
      </c>
      <c r="N1003" s="101"/>
      <c r="O1003" s="102" t="e">
        <f t="shared" si="94"/>
        <v>#DIV/0!</v>
      </c>
      <c r="P1003" s="102">
        <f t="shared" si="95"/>
        <v>0</v>
      </c>
      <c r="Q1003" s="103">
        <f>IF(M1003="nio",0,IF(M1003&gt;0,VLOOKUP(H1003,'2-Productie normen'!A:L,VLOOKUP(M1003,'2-Productie normen'!N:O,2,FALSE),FALSE)))</f>
        <v>0</v>
      </c>
      <c r="R1003" s="103">
        <f t="shared" si="86"/>
        <v>0</v>
      </c>
      <c r="S1003" s="104">
        <f>VLOOKUP(H1003,'2-Productie normen'!A:L,10,FALSE)</f>
        <v>0</v>
      </c>
      <c r="T1003" s="545"/>
      <c r="V1003" s="81">
        <f t="shared" si="96"/>
        <v>1204</v>
      </c>
    </row>
    <row r="1004" spans="1:22" s="47" customFormat="1" ht="13.8" customHeight="1">
      <c r="A1004" s="86">
        <f t="shared" si="93"/>
        <v>1004</v>
      </c>
      <c r="B1004" s="99" t="s">
        <v>768</v>
      </c>
      <c r="C1004" s="99" t="s">
        <v>714</v>
      </c>
      <c r="D1004" s="440">
        <v>2</v>
      </c>
      <c r="E1004" s="543" t="s">
        <v>94</v>
      </c>
      <c r="F1004" s="449" t="s">
        <v>278</v>
      </c>
      <c r="G1004" s="450" t="s">
        <v>408</v>
      </c>
      <c r="H1004" s="145" t="s">
        <v>179</v>
      </c>
      <c r="I1004" s="497" t="s">
        <v>690</v>
      </c>
      <c r="J1004" s="446">
        <v>17.7</v>
      </c>
      <c r="K1004" s="353">
        <v>1</v>
      </c>
      <c r="L1004" s="353">
        <v>1</v>
      </c>
      <c r="M1004" s="101">
        <v>80</v>
      </c>
      <c r="N1004" s="101"/>
      <c r="O1004" s="102" t="e">
        <f t="shared" si="94"/>
        <v>#DIV/0!</v>
      </c>
      <c r="P1004" s="102">
        <f t="shared" si="95"/>
        <v>0</v>
      </c>
      <c r="Q1004" s="103">
        <f>IF(M1004="nio",0,IF(M1004&gt;0,VLOOKUP(H1004,'2-Productie normen'!A:L,VLOOKUP(M1004,'2-Productie normen'!N:O,2,FALSE),FALSE)))</f>
        <v>0</v>
      </c>
      <c r="R1004" s="103">
        <f t="shared" si="86"/>
        <v>0</v>
      </c>
      <c r="S1004" s="104">
        <f>VLOOKUP(H1004,'2-Productie normen'!A:L,10,FALSE)</f>
        <v>0</v>
      </c>
      <c r="T1004" s="545"/>
      <c r="V1004" s="81">
        <f t="shared" si="96"/>
        <v>1416</v>
      </c>
    </row>
    <row r="1005" spans="1:22" s="47" customFormat="1" ht="13.8" customHeight="1">
      <c r="A1005" s="86">
        <f t="shared" si="93"/>
        <v>1005</v>
      </c>
      <c r="B1005" s="99" t="s">
        <v>768</v>
      </c>
      <c r="C1005" s="99" t="s">
        <v>714</v>
      </c>
      <c r="D1005" s="440">
        <v>2</v>
      </c>
      <c r="E1005" s="543" t="s">
        <v>94</v>
      </c>
      <c r="F1005" s="449" t="s">
        <v>279</v>
      </c>
      <c r="G1005" s="445" t="s">
        <v>410</v>
      </c>
      <c r="H1005" s="145" t="s">
        <v>730</v>
      </c>
      <c r="I1005" s="497" t="s">
        <v>95</v>
      </c>
      <c r="J1005" s="446">
        <v>6.7</v>
      </c>
      <c r="K1005" s="353">
        <v>1</v>
      </c>
      <c r="L1005" s="353">
        <v>1</v>
      </c>
      <c r="M1005" s="101" t="s">
        <v>106</v>
      </c>
      <c r="N1005" s="101"/>
      <c r="O1005" s="102">
        <f t="shared" si="94"/>
        <v>0</v>
      </c>
      <c r="P1005" s="102">
        <f t="shared" si="95"/>
        <v>0</v>
      </c>
      <c r="Q1005" s="103">
        <f>IF(M1005="nio",0,IF(M1005&gt;0,VLOOKUP(H1005,'2-Productie normen'!A:L,VLOOKUP(M1005,'2-Productie normen'!N:O,2,FALSE),FALSE)))</f>
        <v>0</v>
      </c>
      <c r="R1005" s="103">
        <f t="shared" si="86"/>
        <v>0</v>
      </c>
      <c r="S1005" s="104">
        <f>VLOOKUP(H1005,'2-Productie normen'!A:L,10,FALSE)</f>
        <v>0</v>
      </c>
      <c r="T1005" s="545"/>
      <c r="V1005" s="81">
        <f t="shared" si="96"/>
        <v>0</v>
      </c>
    </row>
    <row r="1006" spans="1:22" s="47" customFormat="1" ht="13.8" customHeight="1">
      <c r="A1006" s="86">
        <f t="shared" si="93"/>
        <v>1006</v>
      </c>
      <c r="B1006" s="99" t="s">
        <v>768</v>
      </c>
      <c r="C1006" s="99" t="s">
        <v>714</v>
      </c>
      <c r="D1006" s="440">
        <v>2</v>
      </c>
      <c r="E1006" s="543" t="s">
        <v>94</v>
      </c>
      <c r="F1006" s="449" t="s">
        <v>280</v>
      </c>
      <c r="G1006" s="450" t="s">
        <v>408</v>
      </c>
      <c r="H1006" s="145" t="s">
        <v>179</v>
      </c>
      <c r="I1006" s="497" t="s">
        <v>690</v>
      </c>
      <c r="J1006" s="446">
        <v>9.52</v>
      </c>
      <c r="K1006" s="353">
        <v>1</v>
      </c>
      <c r="L1006" s="353">
        <v>1</v>
      </c>
      <c r="M1006" s="101">
        <v>80</v>
      </c>
      <c r="N1006" s="101"/>
      <c r="O1006" s="102" t="e">
        <f t="shared" si="94"/>
        <v>#DIV/0!</v>
      </c>
      <c r="P1006" s="102">
        <f t="shared" si="95"/>
        <v>0</v>
      </c>
      <c r="Q1006" s="103">
        <f>IF(M1006="nio",0,IF(M1006&gt;0,VLOOKUP(H1006,'2-Productie normen'!A:L,VLOOKUP(M1006,'2-Productie normen'!N:O,2,FALSE),FALSE)))</f>
        <v>0</v>
      </c>
      <c r="R1006" s="103">
        <f t="shared" si="86"/>
        <v>0</v>
      </c>
      <c r="S1006" s="104">
        <f>VLOOKUP(H1006,'2-Productie normen'!A:L,10,FALSE)</f>
        <v>0</v>
      </c>
      <c r="T1006" s="545"/>
      <c r="V1006" s="81">
        <f t="shared" si="96"/>
        <v>761.59999999999991</v>
      </c>
    </row>
    <row r="1007" spans="1:22" s="47" customFormat="1" ht="13.8" customHeight="1">
      <c r="A1007" s="86">
        <f t="shared" si="93"/>
        <v>1007</v>
      </c>
      <c r="B1007" s="99" t="s">
        <v>768</v>
      </c>
      <c r="C1007" s="99" t="s">
        <v>714</v>
      </c>
      <c r="D1007" s="440">
        <v>2</v>
      </c>
      <c r="E1007" s="543" t="s">
        <v>94</v>
      </c>
      <c r="F1007" s="449" t="s">
        <v>281</v>
      </c>
      <c r="G1007" s="450" t="s">
        <v>407</v>
      </c>
      <c r="H1007" s="445" t="s">
        <v>407</v>
      </c>
      <c r="I1007" s="497" t="s">
        <v>95</v>
      </c>
      <c r="J1007" s="446">
        <v>3.62</v>
      </c>
      <c r="K1007" s="353">
        <v>1</v>
      </c>
      <c r="L1007" s="353">
        <v>1</v>
      </c>
      <c r="M1007" s="101">
        <v>200</v>
      </c>
      <c r="N1007" s="101"/>
      <c r="O1007" s="102" t="e">
        <f t="shared" si="94"/>
        <v>#DIV/0!</v>
      </c>
      <c r="P1007" s="102">
        <f t="shared" si="95"/>
        <v>0</v>
      </c>
      <c r="Q1007" s="103">
        <f>IF(M1007="nio",0,IF(M1007&gt;0,VLOOKUP(H1007,'2-Productie normen'!A:L,VLOOKUP(M1007,'2-Productie normen'!N:O,2,FALSE),FALSE)))</f>
        <v>0</v>
      </c>
      <c r="R1007" s="103">
        <f t="shared" si="86"/>
        <v>0</v>
      </c>
      <c r="S1007" s="104">
        <f>VLOOKUP(H1007,'2-Productie normen'!A:L,10,FALSE)</f>
        <v>0</v>
      </c>
      <c r="T1007" s="545"/>
      <c r="V1007" s="81">
        <f t="shared" si="96"/>
        <v>724</v>
      </c>
    </row>
    <row r="1008" spans="1:22" s="47" customFormat="1" ht="13.8" customHeight="1">
      <c r="A1008" s="86">
        <f t="shared" si="93"/>
        <v>1008</v>
      </c>
      <c r="B1008" s="99" t="s">
        <v>768</v>
      </c>
      <c r="C1008" s="99" t="s">
        <v>714</v>
      </c>
      <c r="D1008" s="440">
        <v>2</v>
      </c>
      <c r="E1008" s="543">
        <v>1</v>
      </c>
      <c r="F1008" s="449" t="s">
        <v>294</v>
      </c>
      <c r="G1008" s="450" t="s">
        <v>722</v>
      </c>
      <c r="H1008" s="445" t="s">
        <v>407</v>
      </c>
      <c r="I1008" s="497" t="s">
        <v>95</v>
      </c>
      <c r="J1008" s="446">
        <v>24.6</v>
      </c>
      <c r="K1008" s="353">
        <v>1</v>
      </c>
      <c r="L1008" s="353">
        <v>1</v>
      </c>
      <c r="M1008" s="101">
        <v>200</v>
      </c>
      <c r="N1008" s="101"/>
      <c r="O1008" s="102" t="e">
        <f t="shared" si="94"/>
        <v>#DIV/0!</v>
      </c>
      <c r="P1008" s="102">
        <f t="shared" si="95"/>
        <v>0</v>
      </c>
      <c r="Q1008" s="103">
        <f>IF(M1008="nio",0,IF(M1008&gt;0,VLOOKUP(H1008,'2-Productie normen'!A:L,VLOOKUP(M1008,'2-Productie normen'!N:O,2,FALSE),FALSE)))</f>
        <v>0</v>
      </c>
      <c r="R1008" s="103">
        <f t="shared" si="86"/>
        <v>0</v>
      </c>
      <c r="S1008" s="104">
        <f>VLOOKUP(H1008,'2-Productie normen'!A:L,10,FALSE)</f>
        <v>0</v>
      </c>
      <c r="T1008" s="545"/>
      <c r="V1008" s="81">
        <f t="shared" si="96"/>
        <v>4920</v>
      </c>
    </row>
    <row r="1009" spans="1:22" s="47" customFormat="1" ht="13.8" customHeight="1">
      <c r="A1009" s="86">
        <f t="shared" si="93"/>
        <v>1009</v>
      </c>
      <c r="B1009" s="99" t="s">
        <v>768</v>
      </c>
      <c r="C1009" s="99" t="s">
        <v>714</v>
      </c>
      <c r="D1009" s="440">
        <v>2</v>
      </c>
      <c r="E1009" s="543">
        <v>1</v>
      </c>
      <c r="F1009" s="449" t="s">
        <v>295</v>
      </c>
      <c r="G1009" s="450" t="s">
        <v>413</v>
      </c>
      <c r="H1009" s="145" t="s">
        <v>16</v>
      </c>
      <c r="I1009" s="497" t="s">
        <v>97</v>
      </c>
      <c r="J1009" s="446">
        <v>28</v>
      </c>
      <c r="K1009" s="353">
        <v>1</v>
      </c>
      <c r="L1009" s="353">
        <v>1</v>
      </c>
      <c r="M1009" s="101">
        <v>200</v>
      </c>
      <c r="N1009" s="101"/>
      <c r="O1009" s="102" t="e">
        <f t="shared" si="94"/>
        <v>#DIV/0!</v>
      </c>
      <c r="P1009" s="102">
        <f t="shared" si="95"/>
        <v>0</v>
      </c>
      <c r="Q1009" s="103">
        <f>IF(M1009="nio",0,IF(M1009&gt;0,VLOOKUP(H1009,'2-Productie normen'!A:L,VLOOKUP(M1009,'2-Productie normen'!N:O,2,FALSE),FALSE)))</f>
        <v>0</v>
      </c>
      <c r="R1009" s="103">
        <f t="shared" si="86"/>
        <v>0</v>
      </c>
      <c r="S1009" s="104">
        <f>VLOOKUP(H1009,'2-Productie normen'!A:L,10,FALSE)</f>
        <v>0</v>
      </c>
      <c r="T1009" s="545"/>
      <c r="V1009" s="81">
        <f t="shared" si="96"/>
        <v>5600</v>
      </c>
    </row>
    <row r="1010" spans="1:22" s="47" customFormat="1" ht="13.8" customHeight="1">
      <c r="A1010" s="86">
        <f t="shared" si="93"/>
        <v>1010</v>
      </c>
      <c r="B1010" s="99" t="s">
        <v>768</v>
      </c>
      <c r="C1010" s="99" t="s">
        <v>714</v>
      </c>
      <c r="D1010" s="440">
        <v>2</v>
      </c>
      <c r="E1010" s="543">
        <v>1</v>
      </c>
      <c r="F1010" s="449" t="s">
        <v>296</v>
      </c>
      <c r="G1010" s="450" t="s">
        <v>409</v>
      </c>
      <c r="H1010" s="497" t="s">
        <v>719</v>
      </c>
      <c r="I1010" s="497" t="s">
        <v>95</v>
      </c>
      <c r="J1010" s="446">
        <v>55.5</v>
      </c>
      <c r="K1010" s="353">
        <v>1</v>
      </c>
      <c r="L1010" s="353">
        <v>1</v>
      </c>
      <c r="M1010" s="101">
        <v>120</v>
      </c>
      <c r="N1010" s="101"/>
      <c r="O1010" s="102" t="e">
        <f t="shared" si="94"/>
        <v>#DIV/0!</v>
      </c>
      <c r="P1010" s="102">
        <f t="shared" si="95"/>
        <v>0</v>
      </c>
      <c r="Q1010" s="103">
        <f>IF(M1010="nio",0,IF(M1010&gt;0,VLOOKUP(H1010,'2-Productie normen'!A:L,VLOOKUP(M1010,'2-Productie normen'!N:O,2,FALSE),FALSE)))</f>
        <v>0</v>
      </c>
      <c r="R1010" s="103">
        <f t="shared" si="86"/>
        <v>0</v>
      </c>
      <c r="S1010" s="104">
        <f>VLOOKUP(H1010,'2-Productie normen'!A:L,10,FALSE)</f>
        <v>0</v>
      </c>
      <c r="T1010" s="545"/>
      <c r="V1010" s="81">
        <f t="shared" si="96"/>
        <v>6660</v>
      </c>
    </row>
    <row r="1011" spans="1:22" s="47" customFormat="1" ht="13.8" customHeight="1">
      <c r="A1011" s="86">
        <f t="shared" si="93"/>
        <v>1011</v>
      </c>
      <c r="B1011" s="99" t="s">
        <v>768</v>
      </c>
      <c r="C1011" s="99" t="s">
        <v>714</v>
      </c>
      <c r="D1011" s="440">
        <v>2</v>
      </c>
      <c r="E1011" s="543">
        <v>1</v>
      </c>
      <c r="F1011" s="449" t="s">
        <v>297</v>
      </c>
      <c r="G1011" s="450" t="s">
        <v>409</v>
      </c>
      <c r="H1011" s="497" t="s">
        <v>719</v>
      </c>
      <c r="I1011" s="497" t="s">
        <v>95</v>
      </c>
      <c r="J1011" s="446">
        <v>60.9</v>
      </c>
      <c r="K1011" s="353">
        <v>1</v>
      </c>
      <c r="L1011" s="353">
        <v>1</v>
      </c>
      <c r="M1011" s="101">
        <v>120</v>
      </c>
      <c r="N1011" s="101"/>
      <c r="O1011" s="102" t="e">
        <f t="shared" si="94"/>
        <v>#DIV/0!</v>
      </c>
      <c r="P1011" s="102">
        <f t="shared" si="95"/>
        <v>0</v>
      </c>
      <c r="Q1011" s="103">
        <f>IF(M1011="nio",0,IF(M1011&gt;0,VLOOKUP(H1011,'2-Productie normen'!A:L,VLOOKUP(M1011,'2-Productie normen'!N:O,2,FALSE),FALSE)))</f>
        <v>0</v>
      </c>
      <c r="R1011" s="103">
        <f t="shared" si="86"/>
        <v>0</v>
      </c>
      <c r="S1011" s="104">
        <f>VLOOKUP(H1011,'2-Productie normen'!A:L,10,FALSE)</f>
        <v>0</v>
      </c>
      <c r="T1011" s="545"/>
      <c r="V1011" s="81">
        <f t="shared" si="96"/>
        <v>7308</v>
      </c>
    </row>
    <row r="1012" spans="1:22" s="47" customFormat="1" ht="13.8" customHeight="1">
      <c r="A1012" s="86">
        <f t="shared" si="93"/>
        <v>1012</v>
      </c>
      <c r="B1012" s="99" t="s">
        <v>768</v>
      </c>
      <c r="C1012" s="99" t="s">
        <v>714</v>
      </c>
      <c r="D1012" s="440">
        <v>2</v>
      </c>
      <c r="E1012" s="543">
        <v>1</v>
      </c>
      <c r="F1012" s="449" t="s">
        <v>299</v>
      </c>
      <c r="G1012" s="450" t="s">
        <v>407</v>
      </c>
      <c r="H1012" s="445" t="s">
        <v>407</v>
      </c>
      <c r="I1012" s="497" t="s">
        <v>95</v>
      </c>
      <c r="J1012" s="446">
        <v>47.64</v>
      </c>
      <c r="K1012" s="353">
        <v>1</v>
      </c>
      <c r="L1012" s="353">
        <v>1</v>
      </c>
      <c r="M1012" s="101">
        <v>200</v>
      </c>
      <c r="N1012" s="101"/>
      <c r="O1012" s="102" t="e">
        <f t="shared" si="94"/>
        <v>#DIV/0!</v>
      </c>
      <c r="P1012" s="102">
        <f t="shared" si="95"/>
        <v>0</v>
      </c>
      <c r="Q1012" s="103">
        <f>IF(M1012="nio",0,IF(M1012&gt;0,VLOOKUP(H1012,'2-Productie normen'!A:L,VLOOKUP(M1012,'2-Productie normen'!N:O,2,FALSE),FALSE)))</f>
        <v>0</v>
      </c>
      <c r="R1012" s="103">
        <f t="shared" si="86"/>
        <v>0</v>
      </c>
      <c r="S1012" s="104">
        <f>VLOOKUP(H1012,'2-Productie normen'!A:L,10,FALSE)</f>
        <v>0</v>
      </c>
      <c r="T1012" s="545"/>
      <c r="V1012" s="81">
        <f t="shared" si="96"/>
        <v>9528</v>
      </c>
    </row>
    <row r="1013" spans="1:22" s="47" customFormat="1" ht="13.8" customHeight="1">
      <c r="A1013" s="86">
        <f t="shared" si="93"/>
        <v>1013</v>
      </c>
      <c r="B1013" s="99" t="s">
        <v>768</v>
      </c>
      <c r="C1013" s="99" t="s">
        <v>714</v>
      </c>
      <c r="D1013" s="440">
        <v>2</v>
      </c>
      <c r="E1013" s="543">
        <v>1</v>
      </c>
      <c r="F1013" s="449" t="s">
        <v>300</v>
      </c>
      <c r="G1013" s="450" t="s">
        <v>409</v>
      </c>
      <c r="H1013" s="497" t="s">
        <v>719</v>
      </c>
      <c r="I1013" s="497" t="s">
        <v>95</v>
      </c>
      <c r="J1013" s="544">
        <v>56.2</v>
      </c>
      <c r="K1013" s="353">
        <v>1</v>
      </c>
      <c r="L1013" s="353">
        <v>1</v>
      </c>
      <c r="M1013" s="101">
        <v>120</v>
      </c>
      <c r="N1013" s="101"/>
      <c r="O1013" s="102" t="e">
        <f t="shared" si="94"/>
        <v>#DIV/0!</v>
      </c>
      <c r="P1013" s="102">
        <f t="shared" si="95"/>
        <v>0</v>
      </c>
      <c r="Q1013" s="103">
        <f>IF(M1013="nio",0,IF(M1013&gt;0,VLOOKUP(H1013,'2-Productie normen'!A:L,VLOOKUP(M1013,'2-Productie normen'!N:O,2,FALSE),FALSE)))</f>
        <v>0</v>
      </c>
      <c r="R1013" s="103">
        <f t="shared" si="86"/>
        <v>0</v>
      </c>
      <c r="S1013" s="104">
        <f>VLOOKUP(H1013,'2-Productie normen'!A:L,10,FALSE)</f>
        <v>0</v>
      </c>
      <c r="T1013" s="545"/>
      <c r="V1013" s="81">
        <f t="shared" si="96"/>
        <v>6744</v>
      </c>
    </row>
    <row r="1014" spans="1:22" s="47" customFormat="1" ht="13.8" customHeight="1">
      <c r="A1014" s="86">
        <f t="shared" si="93"/>
        <v>1014</v>
      </c>
      <c r="B1014" s="99" t="s">
        <v>768</v>
      </c>
      <c r="C1014" s="99" t="s">
        <v>714</v>
      </c>
      <c r="D1014" s="440">
        <v>2</v>
      </c>
      <c r="E1014" s="543">
        <v>1</v>
      </c>
      <c r="F1014" s="449" t="s">
        <v>301</v>
      </c>
      <c r="G1014" s="450" t="s">
        <v>407</v>
      </c>
      <c r="H1014" s="445" t="s">
        <v>407</v>
      </c>
      <c r="I1014" s="497" t="s">
        <v>95</v>
      </c>
      <c r="J1014" s="544">
        <v>3.69</v>
      </c>
      <c r="K1014" s="353">
        <v>1</v>
      </c>
      <c r="L1014" s="353">
        <v>1</v>
      </c>
      <c r="M1014" s="101">
        <v>200</v>
      </c>
      <c r="N1014" s="101"/>
      <c r="O1014" s="102" t="e">
        <f t="shared" si="94"/>
        <v>#DIV/0!</v>
      </c>
      <c r="P1014" s="102">
        <f t="shared" si="95"/>
        <v>0</v>
      </c>
      <c r="Q1014" s="103">
        <f>IF(M1014="nio",0,IF(M1014&gt;0,VLOOKUP(H1014,'2-Productie normen'!A:L,VLOOKUP(M1014,'2-Productie normen'!N:O,2,FALSE),FALSE)))</f>
        <v>0</v>
      </c>
      <c r="R1014" s="103">
        <f t="shared" ref="R1014:R1047" si="97">IF(N1014&gt;0,Q1014*$R$8,0)</f>
        <v>0</v>
      </c>
      <c r="S1014" s="104">
        <f>VLOOKUP(H1014,'2-Productie normen'!A:L,10,FALSE)</f>
        <v>0</v>
      </c>
      <c r="T1014" s="545"/>
      <c r="V1014" s="81">
        <f t="shared" si="96"/>
        <v>738</v>
      </c>
    </row>
    <row r="1015" spans="1:22" s="47" customFormat="1" ht="13.8" customHeight="1">
      <c r="A1015" s="86">
        <f t="shared" si="93"/>
        <v>1015</v>
      </c>
      <c r="B1015" s="99" t="s">
        <v>768</v>
      </c>
      <c r="C1015" s="99" t="s">
        <v>714</v>
      </c>
      <c r="D1015" s="440">
        <v>2</v>
      </c>
      <c r="E1015" s="543">
        <v>1</v>
      </c>
      <c r="F1015" s="449" t="s">
        <v>302</v>
      </c>
      <c r="G1015" s="450" t="s">
        <v>408</v>
      </c>
      <c r="H1015" s="145" t="s">
        <v>179</v>
      </c>
      <c r="I1015" s="497" t="s">
        <v>690</v>
      </c>
      <c r="J1015" s="544">
        <v>17.5</v>
      </c>
      <c r="K1015" s="353">
        <v>1</v>
      </c>
      <c r="L1015" s="353">
        <v>1</v>
      </c>
      <c r="M1015" s="101">
        <v>80</v>
      </c>
      <c r="N1015" s="101"/>
      <c r="O1015" s="102" t="e">
        <f t="shared" si="94"/>
        <v>#DIV/0!</v>
      </c>
      <c r="P1015" s="102">
        <f t="shared" si="95"/>
        <v>0</v>
      </c>
      <c r="Q1015" s="103">
        <f>IF(M1015="nio",0,IF(M1015&gt;0,VLOOKUP(H1015,'2-Productie normen'!A:L,VLOOKUP(M1015,'2-Productie normen'!N:O,2,FALSE),FALSE)))</f>
        <v>0</v>
      </c>
      <c r="R1015" s="103">
        <f t="shared" si="97"/>
        <v>0</v>
      </c>
      <c r="S1015" s="104">
        <f>VLOOKUP(H1015,'2-Productie normen'!A:L,10,FALSE)</f>
        <v>0</v>
      </c>
      <c r="T1015" s="545"/>
      <c r="V1015" s="81">
        <f t="shared" si="96"/>
        <v>1400</v>
      </c>
    </row>
    <row r="1016" spans="1:22" s="47" customFormat="1" ht="13.8" customHeight="1">
      <c r="A1016" s="86">
        <f t="shared" si="93"/>
        <v>1016</v>
      </c>
      <c r="B1016" s="99" t="s">
        <v>768</v>
      </c>
      <c r="C1016" s="99" t="s">
        <v>714</v>
      </c>
      <c r="D1016" s="440">
        <v>2</v>
      </c>
      <c r="E1016" s="543">
        <v>1</v>
      </c>
      <c r="F1016" s="449" t="s">
        <v>303</v>
      </c>
      <c r="G1016" s="445" t="s">
        <v>410</v>
      </c>
      <c r="H1016" s="145" t="s">
        <v>730</v>
      </c>
      <c r="I1016" s="497" t="s">
        <v>95</v>
      </c>
      <c r="J1016" s="544">
        <v>5.4</v>
      </c>
      <c r="K1016" s="353">
        <v>1</v>
      </c>
      <c r="L1016" s="353">
        <v>1</v>
      </c>
      <c r="M1016" s="101" t="s">
        <v>106</v>
      </c>
      <c r="N1016" s="101"/>
      <c r="O1016" s="102">
        <f t="shared" si="94"/>
        <v>0</v>
      </c>
      <c r="P1016" s="102">
        <f t="shared" si="95"/>
        <v>0</v>
      </c>
      <c r="Q1016" s="103">
        <f>IF(M1016="nio",0,IF(M1016&gt;0,VLOOKUP(H1016,'2-Productie normen'!A:L,VLOOKUP(M1016,'2-Productie normen'!N:O,2,FALSE),FALSE)))</f>
        <v>0</v>
      </c>
      <c r="R1016" s="103">
        <f t="shared" si="97"/>
        <v>0</v>
      </c>
      <c r="S1016" s="104">
        <f>VLOOKUP(H1016,'2-Productie normen'!A:L,10,FALSE)</f>
        <v>0</v>
      </c>
      <c r="T1016" s="545"/>
      <c r="V1016" s="81">
        <f t="shared" si="96"/>
        <v>0</v>
      </c>
    </row>
    <row r="1017" spans="1:22" s="47" customFormat="1" ht="13.8" customHeight="1">
      <c r="A1017" s="86">
        <f t="shared" si="93"/>
        <v>1017</v>
      </c>
      <c r="B1017" s="99" t="s">
        <v>768</v>
      </c>
      <c r="C1017" s="99" t="s">
        <v>714</v>
      </c>
      <c r="D1017" s="440">
        <v>2</v>
      </c>
      <c r="E1017" s="543">
        <v>1</v>
      </c>
      <c r="F1017" s="449" t="s">
        <v>304</v>
      </c>
      <c r="G1017" s="450" t="s">
        <v>419</v>
      </c>
      <c r="H1017" s="145" t="s">
        <v>735</v>
      </c>
      <c r="I1017" s="497" t="s">
        <v>690</v>
      </c>
      <c r="J1017" s="544">
        <v>70.099999999999994</v>
      </c>
      <c r="K1017" s="353">
        <v>1</v>
      </c>
      <c r="L1017" s="353">
        <v>1</v>
      </c>
      <c r="M1017" s="101">
        <v>200</v>
      </c>
      <c r="N1017" s="101"/>
      <c r="O1017" s="102" t="e">
        <f t="shared" si="94"/>
        <v>#DIV/0!</v>
      </c>
      <c r="P1017" s="102">
        <f t="shared" si="95"/>
        <v>0</v>
      </c>
      <c r="Q1017" s="103">
        <f>IF(M1017="nio",0,IF(M1017&gt;0,VLOOKUP(H1017,'2-Productie normen'!A:L,VLOOKUP(M1017,'2-Productie normen'!N:O,2,FALSE),FALSE)))</f>
        <v>0</v>
      </c>
      <c r="R1017" s="103">
        <f t="shared" si="97"/>
        <v>0</v>
      </c>
      <c r="S1017" s="104">
        <f>VLOOKUP(H1017,'2-Productie normen'!A:L,10,FALSE)</f>
        <v>0</v>
      </c>
      <c r="T1017" s="545"/>
      <c r="V1017" s="81">
        <f t="shared" si="96"/>
        <v>14019.999999999998</v>
      </c>
    </row>
    <row r="1018" spans="1:22" s="47" customFormat="1" ht="13.8" customHeight="1">
      <c r="A1018" s="86">
        <f t="shared" si="93"/>
        <v>1018</v>
      </c>
      <c r="B1018" s="99" t="s">
        <v>768</v>
      </c>
      <c r="C1018" s="99" t="s">
        <v>714</v>
      </c>
      <c r="D1018" s="440">
        <v>2</v>
      </c>
      <c r="E1018" s="543">
        <v>1</v>
      </c>
      <c r="F1018" s="449" t="s">
        <v>305</v>
      </c>
      <c r="G1018" s="450" t="s">
        <v>413</v>
      </c>
      <c r="H1018" s="145" t="s">
        <v>16</v>
      </c>
      <c r="I1018" s="497" t="s">
        <v>97</v>
      </c>
      <c r="J1018" s="544">
        <v>5.39</v>
      </c>
      <c r="K1018" s="353">
        <v>1</v>
      </c>
      <c r="L1018" s="353">
        <v>1</v>
      </c>
      <c r="M1018" s="101">
        <v>200</v>
      </c>
      <c r="N1018" s="101"/>
      <c r="O1018" s="102" t="e">
        <f t="shared" si="94"/>
        <v>#DIV/0!</v>
      </c>
      <c r="P1018" s="102">
        <f t="shared" si="95"/>
        <v>0</v>
      </c>
      <c r="Q1018" s="103">
        <f>IF(M1018="nio",0,IF(M1018&gt;0,VLOOKUP(H1018,'2-Productie normen'!A:L,VLOOKUP(M1018,'2-Productie normen'!N:O,2,FALSE),FALSE)))</f>
        <v>0</v>
      </c>
      <c r="R1018" s="103">
        <f t="shared" si="97"/>
        <v>0</v>
      </c>
      <c r="S1018" s="104">
        <f>VLOOKUP(H1018,'2-Productie normen'!A:L,10,FALSE)</f>
        <v>0</v>
      </c>
      <c r="T1018" s="545"/>
      <c r="V1018" s="81">
        <f t="shared" si="96"/>
        <v>1078</v>
      </c>
    </row>
    <row r="1019" spans="1:22" s="47" customFormat="1" ht="13.8" customHeight="1">
      <c r="A1019" s="86">
        <f t="shared" si="93"/>
        <v>1019</v>
      </c>
      <c r="B1019" s="99" t="s">
        <v>768</v>
      </c>
      <c r="C1019" s="99" t="s">
        <v>714</v>
      </c>
      <c r="D1019" s="440">
        <v>2</v>
      </c>
      <c r="E1019" s="543">
        <v>1</v>
      </c>
      <c r="F1019" s="449" t="s">
        <v>306</v>
      </c>
      <c r="G1019" s="450" t="s">
        <v>408</v>
      </c>
      <c r="H1019" s="145" t="s">
        <v>179</v>
      </c>
      <c r="I1019" s="497" t="s">
        <v>690</v>
      </c>
      <c r="J1019" s="544">
        <v>17.8</v>
      </c>
      <c r="K1019" s="353">
        <v>1</v>
      </c>
      <c r="L1019" s="353">
        <v>1</v>
      </c>
      <c r="M1019" s="101">
        <v>80</v>
      </c>
      <c r="N1019" s="101"/>
      <c r="O1019" s="102" t="e">
        <f t="shared" si="94"/>
        <v>#DIV/0!</v>
      </c>
      <c r="P1019" s="102">
        <f t="shared" si="95"/>
        <v>0</v>
      </c>
      <c r="Q1019" s="103">
        <f>IF(M1019="nio",0,IF(M1019&gt;0,VLOOKUP(H1019,'2-Productie normen'!A:L,VLOOKUP(M1019,'2-Productie normen'!N:O,2,FALSE),FALSE)))</f>
        <v>0</v>
      </c>
      <c r="R1019" s="103">
        <f t="shared" si="97"/>
        <v>0</v>
      </c>
      <c r="S1019" s="104">
        <f>VLOOKUP(H1019,'2-Productie normen'!A:L,10,FALSE)</f>
        <v>0</v>
      </c>
      <c r="T1019" s="545"/>
      <c r="V1019" s="81">
        <f t="shared" si="96"/>
        <v>1424</v>
      </c>
    </row>
    <row r="1020" spans="1:22" s="47" customFormat="1" ht="13.8" customHeight="1">
      <c r="A1020" s="86">
        <f t="shared" si="93"/>
        <v>1020</v>
      </c>
      <c r="B1020" s="99" t="s">
        <v>768</v>
      </c>
      <c r="C1020" s="99" t="s">
        <v>714</v>
      </c>
      <c r="D1020" s="440">
        <v>2</v>
      </c>
      <c r="E1020" s="543">
        <v>1</v>
      </c>
      <c r="F1020" s="449" t="s">
        <v>307</v>
      </c>
      <c r="G1020" s="450" t="s">
        <v>408</v>
      </c>
      <c r="H1020" s="145" t="s">
        <v>179</v>
      </c>
      <c r="I1020" s="497" t="s">
        <v>690</v>
      </c>
      <c r="J1020" s="544">
        <v>19.600000000000001</v>
      </c>
      <c r="K1020" s="353">
        <v>1</v>
      </c>
      <c r="L1020" s="353">
        <v>1</v>
      </c>
      <c r="M1020" s="101">
        <v>80</v>
      </c>
      <c r="N1020" s="101"/>
      <c r="O1020" s="102" t="e">
        <f t="shared" si="94"/>
        <v>#DIV/0!</v>
      </c>
      <c r="P1020" s="102">
        <f t="shared" si="95"/>
        <v>0</v>
      </c>
      <c r="Q1020" s="103">
        <f>IF(M1020="nio",0,IF(M1020&gt;0,VLOOKUP(H1020,'2-Productie normen'!A:L,VLOOKUP(M1020,'2-Productie normen'!N:O,2,FALSE),FALSE)))</f>
        <v>0</v>
      </c>
      <c r="R1020" s="103">
        <f t="shared" si="97"/>
        <v>0</v>
      </c>
      <c r="S1020" s="104">
        <f>VLOOKUP(H1020,'2-Productie normen'!A:L,10,FALSE)</f>
        <v>0</v>
      </c>
      <c r="T1020" s="545"/>
      <c r="V1020" s="81">
        <f t="shared" si="96"/>
        <v>1568</v>
      </c>
    </row>
    <row r="1021" spans="1:22" s="47" customFormat="1" ht="13.8" customHeight="1">
      <c r="A1021" s="86">
        <f t="shared" si="93"/>
        <v>1021</v>
      </c>
      <c r="B1021" s="99" t="s">
        <v>768</v>
      </c>
      <c r="C1021" s="99" t="s">
        <v>714</v>
      </c>
      <c r="D1021" s="440">
        <v>2</v>
      </c>
      <c r="E1021" s="543">
        <v>1</v>
      </c>
      <c r="F1021" s="449" t="s">
        <v>308</v>
      </c>
      <c r="G1021" s="450" t="s">
        <v>409</v>
      </c>
      <c r="H1021" s="497" t="s">
        <v>719</v>
      </c>
      <c r="I1021" s="497" t="s">
        <v>95</v>
      </c>
      <c r="J1021" s="544">
        <v>54.4</v>
      </c>
      <c r="K1021" s="353">
        <v>1</v>
      </c>
      <c r="L1021" s="353">
        <v>1</v>
      </c>
      <c r="M1021" s="101">
        <v>120</v>
      </c>
      <c r="N1021" s="101"/>
      <c r="O1021" s="102" t="e">
        <f t="shared" si="94"/>
        <v>#DIV/0!</v>
      </c>
      <c r="P1021" s="102">
        <f t="shared" si="95"/>
        <v>0</v>
      </c>
      <c r="Q1021" s="103">
        <f>IF(M1021="nio",0,IF(M1021&gt;0,VLOOKUP(H1021,'2-Productie normen'!A:L,VLOOKUP(M1021,'2-Productie normen'!N:O,2,FALSE),FALSE)))</f>
        <v>0</v>
      </c>
      <c r="R1021" s="103">
        <f t="shared" si="97"/>
        <v>0</v>
      </c>
      <c r="S1021" s="104">
        <f>VLOOKUP(H1021,'2-Productie normen'!A:L,10,FALSE)</f>
        <v>0</v>
      </c>
      <c r="T1021" s="545"/>
      <c r="V1021" s="81">
        <f t="shared" si="96"/>
        <v>6528</v>
      </c>
    </row>
    <row r="1022" spans="1:22" s="47" customFormat="1" ht="13.8" customHeight="1">
      <c r="A1022" s="86">
        <f t="shared" si="93"/>
        <v>1022</v>
      </c>
      <c r="B1022" s="99" t="s">
        <v>768</v>
      </c>
      <c r="C1022" s="99" t="s">
        <v>714</v>
      </c>
      <c r="D1022" s="440">
        <v>2</v>
      </c>
      <c r="E1022" s="543">
        <v>1</v>
      </c>
      <c r="F1022" s="449" t="s">
        <v>309</v>
      </c>
      <c r="G1022" s="450" t="s">
        <v>409</v>
      </c>
      <c r="H1022" s="497" t="s">
        <v>719</v>
      </c>
      <c r="I1022" s="497" t="s">
        <v>95</v>
      </c>
      <c r="J1022" s="544">
        <v>53.9</v>
      </c>
      <c r="K1022" s="353">
        <v>1</v>
      </c>
      <c r="L1022" s="353">
        <v>1</v>
      </c>
      <c r="M1022" s="101">
        <v>120</v>
      </c>
      <c r="N1022" s="101"/>
      <c r="O1022" s="102" t="e">
        <f t="shared" ref="O1022:O1047" si="98">IF(M1022="nio",0,IF(M1022&gt;0,M1022*J1022/Q1022,0))*K1022</f>
        <v>#DIV/0!</v>
      </c>
      <c r="P1022" s="102">
        <f t="shared" ref="P1022:P1047" si="99">IF(N1022&gt;0,N1022*J1022/R1022,0)*L1022</f>
        <v>0</v>
      </c>
      <c r="Q1022" s="103">
        <f>IF(M1022="nio",0,IF(M1022&gt;0,VLOOKUP(H1022,'2-Productie normen'!A:L,VLOOKUP(M1022,'2-Productie normen'!N:O,2,FALSE),FALSE)))</f>
        <v>0</v>
      </c>
      <c r="R1022" s="103">
        <f t="shared" si="97"/>
        <v>0</v>
      </c>
      <c r="S1022" s="104">
        <f>VLOOKUP(H1022,'2-Productie normen'!A:L,10,FALSE)</f>
        <v>0</v>
      </c>
      <c r="T1022" s="545"/>
      <c r="V1022" s="81">
        <f t="shared" ref="V1022:V1047" si="100">SUM(M1022:N1022)*J1022</f>
        <v>6468</v>
      </c>
    </row>
    <row r="1023" spans="1:22" s="47" customFormat="1" ht="13.8" customHeight="1">
      <c r="A1023" s="86">
        <f t="shared" si="93"/>
        <v>1023</v>
      </c>
      <c r="B1023" s="99" t="s">
        <v>768</v>
      </c>
      <c r="C1023" s="99" t="s">
        <v>714</v>
      </c>
      <c r="D1023" s="440">
        <v>2</v>
      </c>
      <c r="E1023" s="543">
        <v>1</v>
      </c>
      <c r="F1023" s="449" t="s">
        <v>310</v>
      </c>
      <c r="G1023" s="450" t="s">
        <v>409</v>
      </c>
      <c r="H1023" s="497" t="s">
        <v>719</v>
      </c>
      <c r="I1023" s="497" t="s">
        <v>95</v>
      </c>
      <c r="J1023" s="544">
        <v>53.9</v>
      </c>
      <c r="K1023" s="353">
        <v>1</v>
      </c>
      <c r="L1023" s="353">
        <v>1</v>
      </c>
      <c r="M1023" s="101">
        <v>120</v>
      </c>
      <c r="N1023" s="101"/>
      <c r="O1023" s="102" t="e">
        <f t="shared" si="98"/>
        <v>#DIV/0!</v>
      </c>
      <c r="P1023" s="102">
        <f t="shared" si="99"/>
        <v>0</v>
      </c>
      <c r="Q1023" s="103">
        <f>IF(M1023="nio",0,IF(M1023&gt;0,VLOOKUP(H1023,'2-Productie normen'!A:L,VLOOKUP(M1023,'2-Productie normen'!N:O,2,FALSE),FALSE)))</f>
        <v>0</v>
      </c>
      <c r="R1023" s="103">
        <f t="shared" si="97"/>
        <v>0</v>
      </c>
      <c r="S1023" s="104">
        <f>VLOOKUP(H1023,'2-Productie normen'!A:L,10,FALSE)</f>
        <v>0</v>
      </c>
      <c r="T1023" s="545"/>
      <c r="V1023" s="81">
        <f t="shared" si="100"/>
        <v>6468</v>
      </c>
    </row>
    <row r="1024" spans="1:22" s="47" customFormat="1" ht="13.8" customHeight="1">
      <c r="A1024" s="86">
        <f t="shared" si="93"/>
        <v>1024</v>
      </c>
      <c r="B1024" s="99" t="s">
        <v>768</v>
      </c>
      <c r="C1024" s="99" t="s">
        <v>714</v>
      </c>
      <c r="D1024" s="440">
        <v>2</v>
      </c>
      <c r="E1024" s="543">
        <v>1</v>
      </c>
      <c r="F1024" s="449" t="s">
        <v>311</v>
      </c>
      <c r="G1024" s="450" t="s">
        <v>409</v>
      </c>
      <c r="H1024" s="497" t="s">
        <v>719</v>
      </c>
      <c r="I1024" s="497" t="s">
        <v>95</v>
      </c>
      <c r="J1024" s="544">
        <v>48.7</v>
      </c>
      <c r="K1024" s="353">
        <v>1</v>
      </c>
      <c r="L1024" s="353">
        <v>1</v>
      </c>
      <c r="M1024" s="101">
        <v>120</v>
      </c>
      <c r="N1024" s="101"/>
      <c r="O1024" s="102" t="e">
        <f t="shared" si="98"/>
        <v>#DIV/0!</v>
      </c>
      <c r="P1024" s="102">
        <f t="shared" si="99"/>
        <v>0</v>
      </c>
      <c r="Q1024" s="103">
        <f>IF(M1024="nio",0,IF(M1024&gt;0,VLOOKUP(H1024,'2-Productie normen'!A:L,VLOOKUP(M1024,'2-Productie normen'!N:O,2,FALSE),FALSE)))</f>
        <v>0</v>
      </c>
      <c r="R1024" s="103">
        <f t="shared" si="97"/>
        <v>0</v>
      </c>
      <c r="S1024" s="104">
        <f>VLOOKUP(H1024,'2-Productie normen'!A:L,10,FALSE)</f>
        <v>0</v>
      </c>
      <c r="T1024" s="545"/>
      <c r="V1024" s="81">
        <f t="shared" si="100"/>
        <v>5844</v>
      </c>
    </row>
    <row r="1025" spans="1:22" s="47" customFormat="1" ht="13.8" customHeight="1">
      <c r="A1025" s="86">
        <f t="shared" si="93"/>
        <v>1025</v>
      </c>
      <c r="B1025" s="99" t="s">
        <v>768</v>
      </c>
      <c r="C1025" s="99" t="s">
        <v>714</v>
      </c>
      <c r="D1025" s="440">
        <v>2</v>
      </c>
      <c r="E1025" s="543">
        <v>1</v>
      </c>
      <c r="F1025" s="449" t="s">
        <v>312</v>
      </c>
      <c r="G1025" s="450" t="s">
        <v>407</v>
      </c>
      <c r="H1025" s="445" t="s">
        <v>407</v>
      </c>
      <c r="I1025" s="497" t="s">
        <v>95</v>
      </c>
      <c r="J1025" s="544">
        <v>118</v>
      </c>
      <c r="K1025" s="353">
        <v>1</v>
      </c>
      <c r="L1025" s="353">
        <v>1</v>
      </c>
      <c r="M1025" s="101">
        <v>200</v>
      </c>
      <c r="N1025" s="101"/>
      <c r="O1025" s="102" t="e">
        <f t="shared" si="98"/>
        <v>#DIV/0!</v>
      </c>
      <c r="P1025" s="102">
        <f t="shared" si="99"/>
        <v>0</v>
      </c>
      <c r="Q1025" s="103">
        <f>IF(M1025="nio",0,IF(M1025&gt;0,VLOOKUP(H1025,'2-Productie normen'!A:L,VLOOKUP(M1025,'2-Productie normen'!N:O,2,FALSE),FALSE)))</f>
        <v>0</v>
      </c>
      <c r="R1025" s="103">
        <f t="shared" si="97"/>
        <v>0</v>
      </c>
      <c r="S1025" s="104">
        <f>VLOOKUP(H1025,'2-Productie normen'!A:L,10,FALSE)</f>
        <v>0</v>
      </c>
      <c r="T1025" s="545"/>
      <c r="V1025" s="81">
        <f t="shared" si="100"/>
        <v>23600</v>
      </c>
    </row>
    <row r="1026" spans="1:22" s="47" customFormat="1" ht="13.8" customHeight="1">
      <c r="A1026" s="86">
        <f t="shared" si="93"/>
        <v>1026</v>
      </c>
      <c r="B1026" s="99" t="s">
        <v>768</v>
      </c>
      <c r="C1026" s="99" t="s">
        <v>714</v>
      </c>
      <c r="D1026" s="440">
        <v>2</v>
      </c>
      <c r="E1026" s="543">
        <v>1</v>
      </c>
      <c r="F1026" s="449" t="s">
        <v>313</v>
      </c>
      <c r="G1026" s="450" t="s">
        <v>409</v>
      </c>
      <c r="H1026" s="497" t="s">
        <v>719</v>
      </c>
      <c r="I1026" s="497" t="s">
        <v>95</v>
      </c>
      <c r="J1026" s="544">
        <v>25.5</v>
      </c>
      <c r="K1026" s="353">
        <v>1</v>
      </c>
      <c r="L1026" s="353">
        <v>1</v>
      </c>
      <c r="M1026" s="101">
        <v>120</v>
      </c>
      <c r="N1026" s="101"/>
      <c r="O1026" s="102" t="e">
        <f t="shared" si="98"/>
        <v>#DIV/0!</v>
      </c>
      <c r="P1026" s="102">
        <f t="shared" si="99"/>
        <v>0</v>
      </c>
      <c r="Q1026" s="103">
        <f>IF(M1026="nio",0,IF(M1026&gt;0,VLOOKUP(H1026,'2-Productie normen'!A:L,VLOOKUP(M1026,'2-Productie normen'!N:O,2,FALSE),FALSE)))</f>
        <v>0</v>
      </c>
      <c r="R1026" s="103">
        <f t="shared" si="97"/>
        <v>0</v>
      </c>
      <c r="S1026" s="104">
        <f>VLOOKUP(H1026,'2-Productie normen'!A:L,10,FALSE)</f>
        <v>0</v>
      </c>
      <c r="T1026" s="545"/>
      <c r="V1026" s="81">
        <f t="shared" si="100"/>
        <v>3060</v>
      </c>
    </row>
    <row r="1027" spans="1:22" s="47" customFormat="1" ht="13.8" customHeight="1">
      <c r="A1027" s="86">
        <f t="shared" si="93"/>
        <v>1027</v>
      </c>
      <c r="B1027" s="99" t="s">
        <v>768</v>
      </c>
      <c r="C1027" s="99" t="s">
        <v>714</v>
      </c>
      <c r="D1027" s="440">
        <v>2</v>
      </c>
      <c r="E1027" s="543">
        <v>1</v>
      </c>
      <c r="F1027" s="449" t="s">
        <v>314</v>
      </c>
      <c r="G1027" s="445" t="s">
        <v>410</v>
      </c>
      <c r="H1027" s="145" t="s">
        <v>730</v>
      </c>
      <c r="I1027" s="497" t="s">
        <v>95</v>
      </c>
      <c r="J1027" s="544">
        <v>6.36</v>
      </c>
      <c r="K1027" s="353">
        <v>1</v>
      </c>
      <c r="L1027" s="353">
        <v>1</v>
      </c>
      <c r="M1027" s="101" t="s">
        <v>106</v>
      </c>
      <c r="N1027" s="101"/>
      <c r="O1027" s="102">
        <f t="shared" si="98"/>
        <v>0</v>
      </c>
      <c r="P1027" s="102">
        <f t="shared" si="99"/>
        <v>0</v>
      </c>
      <c r="Q1027" s="103">
        <f>IF(M1027="nio",0,IF(M1027&gt;0,VLOOKUP(H1027,'2-Productie normen'!A:L,VLOOKUP(M1027,'2-Productie normen'!N:O,2,FALSE),FALSE)))</f>
        <v>0</v>
      </c>
      <c r="R1027" s="103">
        <f t="shared" si="97"/>
        <v>0</v>
      </c>
      <c r="S1027" s="104">
        <f>VLOOKUP(H1027,'2-Productie normen'!A:L,10,FALSE)</f>
        <v>0</v>
      </c>
      <c r="T1027" s="545"/>
      <c r="V1027" s="81">
        <f t="shared" si="100"/>
        <v>0</v>
      </c>
    </row>
    <row r="1028" spans="1:22" s="47" customFormat="1" ht="13.8" customHeight="1">
      <c r="A1028" s="86">
        <f t="shared" si="93"/>
        <v>1028</v>
      </c>
      <c r="B1028" s="99" t="s">
        <v>768</v>
      </c>
      <c r="C1028" s="99" t="s">
        <v>714</v>
      </c>
      <c r="D1028" s="440">
        <v>2</v>
      </c>
      <c r="E1028" s="543">
        <v>1</v>
      </c>
      <c r="F1028" s="449" t="s">
        <v>438</v>
      </c>
      <c r="G1028" s="450" t="s">
        <v>412</v>
      </c>
      <c r="H1028" s="100" t="s">
        <v>720</v>
      </c>
      <c r="I1028" s="497" t="s">
        <v>95</v>
      </c>
      <c r="J1028" s="544">
        <v>103</v>
      </c>
      <c r="K1028" s="353">
        <v>1</v>
      </c>
      <c r="L1028" s="353">
        <v>1</v>
      </c>
      <c r="M1028" s="101">
        <v>120</v>
      </c>
      <c r="N1028" s="101"/>
      <c r="O1028" s="102" t="e">
        <f t="shared" si="98"/>
        <v>#DIV/0!</v>
      </c>
      <c r="P1028" s="102">
        <f t="shared" si="99"/>
        <v>0</v>
      </c>
      <c r="Q1028" s="103">
        <f>IF(M1028="nio",0,IF(M1028&gt;0,VLOOKUP(H1028,'2-Productie normen'!A:L,VLOOKUP(M1028,'2-Productie normen'!N:O,2,FALSE),FALSE)))</f>
        <v>0</v>
      </c>
      <c r="R1028" s="103">
        <f t="shared" si="97"/>
        <v>0</v>
      </c>
      <c r="S1028" s="104">
        <f>VLOOKUP(H1028,'2-Productie normen'!A:L,10,FALSE)</f>
        <v>0</v>
      </c>
      <c r="T1028" s="545"/>
      <c r="V1028" s="81">
        <f t="shared" si="100"/>
        <v>12360</v>
      </c>
    </row>
    <row r="1029" spans="1:22" s="47" customFormat="1" ht="13.8" customHeight="1">
      <c r="A1029" s="86">
        <f t="shared" si="93"/>
        <v>1029</v>
      </c>
      <c r="B1029" s="99" t="s">
        <v>768</v>
      </c>
      <c r="C1029" s="99" t="s">
        <v>714</v>
      </c>
      <c r="D1029" s="440">
        <v>2</v>
      </c>
      <c r="E1029" s="543">
        <v>1</v>
      </c>
      <c r="F1029" s="449" t="s">
        <v>315</v>
      </c>
      <c r="G1029" s="450" t="s">
        <v>409</v>
      </c>
      <c r="H1029" s="497" t="s">
        <v>719</v>
      </c>
      <c r="I1029" s="497" t="s">
        <v>95</v>
      </c>
      <c r="J1029" s="544">
        <v>18.5</v>
      </c>
      <c r="K1029" s="353">
        <v>1</v>
      </c>
      <c r="L1029" s="353">
        <v>1</v>
      </c>
      <c r="M1029" s="101">
        <v>120</v>
      </c>
      <c r="N1029" s="101"/>
      <c r="O1029" s="102" t="e">
        <f t="shared" si="98"/>
        <v>#DIV/0!</v>
      </c>
      <c r="P1029" s="102">
        <f t="shared" si="99"/>
        <v>0</v>
      </c>
      <c r="Q1029" s="103">
        <f>IF(M1029="nio",0,IF(M1029&gt;0,VLOOKUP(H1029,'2-Productie normen'!A:L,VLOOKUP(M1029,'2-Productie normen'!N:O,2,FALSE),FALSE)))</f>
        <v>0</v>
      </c>
      <c r="R1029" s="103">
        <f t="shared" si="97"/>
        <v>0</v>
      </c>
      <c r="S1029" s="104">
        <f>VLOOKUP(H1029,'2-Productie normen'!A:L,10,FALSE)</f>
        <v>0</v>
      </c>
      <c r="T1029" s="545"/>
      <c r="V1029" s="81">
        <f t="shared" si="100"/>
        <v>2220</v>
      </c>
    </row>
    <row r="1030" spans="1:22" s="47" customFormat="1" ht="13.8" customHeight="1">
      <c r="A1030" s="86">
        <f t="shared" si="93"/>
        <v>1030</v>
      </c>
      <c r="B1030" s="99" t="s">
        <v>768</v>
      </c>
      <c r="C1030" s="99" t="s">
        <v>714</v>
      </c>
      <c r="D1030" s="440">
        <v>2</v>
      </c>
      <c r="E1030" s="543">
        <v>1</v>
      </c>
      <c r="F1030" s="449" t="s">
        <v>316</v>
      </c>
      <c r="G1030" s="450" t="s">
        <v>413</v>
      </c>
      <c r="H1030" s="145" t="s">
        <v>16</v>
      </c>
      <c r="I1030" s="497" t="s">
        <v>97</v>
      </c>
      <c r="J1030" s="544">
        <v>4.76</v>
      </c>
      <c r="K1030" s="353">
        <v>1</v>
      </c>
      <c r="L1030" s="353">
        <v>1</v>
      </c>
      <c r="M1030" s="101">
        <v>200</v>
      </c>
      <c r="N1030" s="101"/>
      <c r="O1030" s="102" t="e">
        <f t="shared" si="98"/>
        <v>#DIV/0!</v>
      </c>
      <c r="P1030" s="102">
        <f t="shared" si="99"/>
        <v>0</v>
      </c>
      <c r="Q1030" s="103">
        <f>IF(M1030="nio",0,IF(M1030&gt;0,VLOOKUP(H1030,'2-Productie normen'!A:L,VLOOKUP(M1030,'2-Productie normen'!N:O,2,FALSE),FALSE)))</f>
        <v>0</v>
      </c>
      <c r="R1030" s="103">
        <f t="shared" si="97"/>
        <v>0</v>
      </c>
      <c r="S1030" s="104">
        <f>VLOOKUP(H1030,'2-Productie normen'!A:L,10,FALSE)</f>
        <v>0</v>
      </c>
      <c r="T1030" s="545"/>
      <c r="V1030" s="81">
        <f t="shared" si="100"/>
        <v>952</v>
      </c>
    </row>
    <row r="1031" spans="1:22" s="47" customFormat="1" ht="13.8" customHeight="1">
      <c r="A1031" s="86">
        <f t="shared" si="93"/>
        <v>1031</v>
      </c>
      <c r="B1031" s="99" t="s">
        <v>768</v>
      </c>
      <c r="C1031" s="99" t="s">
        <v>714</v>
      </c>
      <c r="D1031" s="440">
        <v>2</v>
      </c>
      <c r="E1031" s="543">
        <v>1</v>
      </c>
      <c r="F1031" s="449" t="s">
        <v>317</v>
      </c>
      <c r="G1031" s="450" t="s">
        <v>722</v>
      </c>
      <c r="H1031" s="445" t="s">
        <v>407</v>
      </c>
      <c r="I1031" s="497" t="s">
        <v>95</v>
      </c>
      <c r="J1031" s="544">
        <v>24.4</v>
      </c>
      <c r="K1031" s="353">
        <v>1</v>
      </c>
      <c r="L1031" s="353">
        <v>1</v>
      </c>
      <c r="M1031" s="101">
        <v>200</v>
      </c>
      <c r="N1031" s="101"/>
      <c r="O1031" s="102" t="e">
        <f t="shared" si="98"/>
        <v>#DIV/0!</v>
      </c>
      <c r="P1031" s="102">
        <f t="shared" si="99"/>
        <v>0</v>
      </c>
      <c r="Q1031" s="103">
        <f>IF(M1031="nio",0,IF(M1031&gt;0,VLOOKUP(H1031,'2-Productie normen'!A:L,VLOOKUP(M1031,'2-Productie normen'!N:O,2,FALSE),FALSE)))</f>
        <v>0</v>
      </c>
      <c r="R1031" s="103">
        <f t="shared" si="97"/>
        <v>0</v>
      </c>
      <c r="S1031" s="104">
        <f>VLOOKUP(H1031,'2-Productie normen'!A:L,10,FALSE)</f>
        <v>0</v>
      </c>
      <c r="T1031" s="545"/>
      <c r="V1031" s="81">
        <f t="shared" si="100"/>
        <v>4880</v>
      </c>
    </row>
    <row r="1032" spans="1:22" s="47" customFormat="1" ht="13.8" customHeight="1">
      <c r="A1032" s="86">
        <f t="shared" si="93"/>
        <v>1032</v>
      </c>
      <c r="B1032" s="99" t="s">
        <v>768</v>
      </c>
      <c r="C1032" s="99" t="s">
        <v>714</v>
      </c>
      <c r="D1032" s="440">
        <v>2</v>
      </c>
      <c r="E1032" s="543">
        <v>1</v>
      </c>
      <c r="F1032" s="449" t="s">
        <v>318</v>
      </c>
      <c r="G1032" s="450" t="s">
        <v>413</v>
      </c>
      <c r="H1032" s="145" t="s">
        <v>16</v>
      </c>
      <c r="I1032" s="497" t="s">
        <v>97</v>
      </c>
      <c r="J1032" s="544">
        <v>11.2</v>
      </c>
      <c r="K1032" s="353">
        <v>1</v>
      </c>
      <c r="L1032" s="353">
        <v>1</v>
      </c>
      <c r="M1032" s="101">
        <v>200</v>
      </c>
      <c r="N1032" s="101"/>
      <c r="O1032" s="102" t="e">
        <f t="shared" si="98"/>
        <v>#DIV/0!</v>
      </c>
      <c r="P1032" s="102">
        <f t="shared" si="99"/>
        <v>0</v>
      </c>
      <c r="Q1032" s="103">
        <f>IF(M1032="nio",0,IF(M1032&gt;0,VLOOKUP(H1032,'2-Productie normen'!A:L,VLOOKUP(M1032,'2-Productie normen'!N:O,2,FALSE),FALSE)))</f>
        <v>0</v>
      </c>
      <c r="R1032" s="103">
        <f t="shared" si="97"/>
        <v>0</v>
      </c>
      <c r="S1032" s="104">
        <f>VLOOKUP(H1032,'2-Productie normen'!A:L,10,FALSE)</f>
        <v>0</v>
      </c>
      <c r="T1032" s="545"/>
      <c r="V1032" s="81">
        <f t="shared" si="100"/>
        <v>2240</v>
      </c>
    </row>
    <row r="1033" spans="1:22" s="47" customFormat="1" ht="13.8" customHeight="1">
      <c r="A1033" s="86">
        <f t="shared" si="93"/>
        <v>1033</v>
      </c>
      <c r="B1033" s="99" t="s">
        <v>768</v>
      </c>
      <c r="C1033" s="99" t="s">
        <v>714</v>
      </c>
      <c r="D1033" s="440">
        <v>2</v>
      </c>
      <c r="E1033" s="543">
        <v>1</v>
      </c>
      <c r="F1033" s="449" t="s">
        <v>319</v>
      </c>
      <c r="G1033" s="445" t="s">
        <v>410</v>
      </c>
      <c r="H1033" s="145" t="s">
        <v>730</v>
      </c>
      <c r="I1033" s="497" t="s">
        <v>95</v>
      </c>
      <c r="J1033" s="544">
        <v>1.8</v>
      </c>
      <c r="K1033" s="353">
        <v>1</v>
      </c>
      <c r="L1033" s="353">
        <v>1</v>
      </c>
      <c r="M1033" s="101" t="s">
        <v>106</v>
      </c>
      <c r="N1033" s="101"/>
      <c r="O1033" s="102">
        <f t="shared" si="98"/>
        <v>0</v>
      </c>
      <c r="P1033" s="102">
        <f t="shared" si="99"/>
        <v>0</v>
      </c>
      <c r="Q1033" s="103">
        <f>IF(M1033="nio",0,IF(M1033&gt;0,VLOOKUP(H1033,'2-Productie normen'!A:L,VLOOKUP(M1033,'2-Productie normen'!N:O,2,FALSE),FALSE)))</f>
        <v>0</v>
      </c>
      <c r="R1033" s="103">
        <f t="shared" si="97"/>
        <v>0</v>
      </c>
      <c r="S1033" s="104">
        <f>VLOOKUP(H1033,'2-Productie normen'!A:L,10,FALSE)</f>
        <v>0</v>
      </c>
      <c r="T1033" s="545"/>
      <c r="V1033" s="81">
        <f t="shared" si="100"/>
        <v>0</v>
      </c>
    </row>
    <row r="1034" spans="1:22" s="47" customFormat="1" ht="13.8" customHeight="1">
      <c r="A1034" s="86">
        <f t="shared" ref="A1034:A1097" si="101">A1033+1</f>
        <v>1034</v>
      </c>
      <c r="B1034" s="99" t="s">
        <v>768</v>
      </c>
      <c r="C1034" s="99" t="s">
        <v>714</v>
      </c>
      <c r="D1034" s="440">
        <v>2</v>
      </c>
      <c r="E1034" s="543">
        <v>1</v>
      </c>
      <c r="F1034" s="449" t="s">
        <v>439</v>
      </c>
      <c r="G1034" s="450" t="s">
        <v>407</v>
      </c>
      <c r="H1034" s="445" t="s">
        <v>407</v>
      </c>
      <c r="I1034" s="497" t="s">
        <v>95</v>
      </c>
      <c r="J1034" s="544">
        <v>112</v>
      </c>
      <c r="K1034" s="353">
        <v>1</v>
      </c>
      <c r="L1034" s="353">
        <v>1</v>
      </c>
      <c r="M1034" s="101">
        <v>200</v>
      </c>
      <c r="N1034" s="101"/>
      <c r="O1034" s="102" t="e">
        <f t="shared" si="98"/>
        <v>#DIV/0!</v>
      </c>
      <c r="P1034" s="102">
        <f t="shared" si="99"/>
        <v>0</v>
      </c>
      <c r="Q1034" s="103">
        <f>IF(M1034="nio",0,IF(M1034&gt;0,VLOOKUP(H1034,'2-Productie normen'!A:L,VLOOKUP(M1034,'2-Productie normen'!N:O,2,FALSE),FALSE)))</f>
        <v>0</v>
      </c>
      <c r="R1034" s="103">
        <f t="shared" si="97"/>
        <v>0</v>
      </c>
      <c r="S1034" s="104">
        <f>VLOOKUP(H1034,'2-Productie normen'!A:L,10,FALSE)</f>
        <v>0</v>
      </c>
      <c r="T1034" s="545"/>
      <c r="V1034" s="81">
        <f t="shared" si="100"/>
        <v>22400</v>
      </c>
    </row>
    <row r="1035" spans="1:22" s="47" customFormat="1" ht="13.8" customHeight="1">
      <c r="A1035" s="86">
        <f t="shared" si="101"/>
        <v>1035</v>
      </c>
      <c r="B1035" s="99" t="s">
        <v>768</v>
      </c>
      <c r="C1035" s="99" t="s">
        <v>714</v>
      </c>
      <c r="D1035" s="440">
        <v>2</v>
      </c>
      <c r="E1035" s="543">
        <v>1</v>
      </c>
      <c r="F1035" s="449" t="s">
        <v>320</v>
      </c>
      <c r="G1035" s="450" t="s">
        <v>411</v>
      </c>
      <c r="H1035" s="100" t="s">
        <v>720</v>
      </c>
      <c r="I1035" s="497" t="s">
        <v>693</v>
      </c>
      <c r="J1035" s="544">
        <v>195</v>
      </c>
      <c r="K1035" s="353">
        <v>1</v>
      </c>
      <c r="L1035" s="353">
        <v>1</v>
      </c>
      <c r="M1035" s="101">
        <v>120</v>
      </c>
      <c r="N1035" s="101"/>
      <c r="O1035" s="102" t="e">
        <f t="shared" si="98"/>
        <v>#DIV/0!</v>
      </c>
      <c r="P1035" s="102">
        <f t="shared" si="99"/>
        <v>0</v>
      </c>
      <c r="Q1035" s="103">
        <f>IF(M1035="nio",0,IF(M1035&gt;0,VLOOKUP(H1035,'2-Productie normen'!A:L,VLOOKUP(M1035,'2-Productie normen'!N:O,2,FALSE),FALSE)))</f>
        <v>0</v>
      </c>
      <c r="R1035" s="103">
        <f t="shared" si="97"/>
        <v>0</v>
      </c>
      <c r="S1035" s="104">
        <f>VLOOKUP(H1035,'2-Productie normen'!A:L,10,FALSE)</f>
        <v>0</v>
      </c>
      <c r="T1035" s="545"/>
      <c r="V1035" s="81">
        <f t="shared" si="100"/>
        <v>23400</v>
      </c>
    </row>
    <row r="1036" spans="1:22" s="47" customFormat="1" ht="13.8" customHeight="1">
      <c r="A1036" s="86">
        <f t="shared" si="101"/>
        <v>1036</v>
      </c>
      <c r="B1036" s="99" t="s">
        <v>768</v>
      </c>
      <c r="C1036" s="99" t="s">
        <v>714</v>
      </c>
      <c r="D1036" s="440">
        <v>2</v>
      </c>
      <c r="E1036" s="543">
        <v>1</v>
      </c>
      <c r="F1036" s="449" t="s">
        <v>321</v>
      </c>
      <c r="G1036" s="445" t="s">
        <v>410</v>
      </c>
      <c r="H1036" s="145" t="s">
        <v>730</v>
      </c>
      <c r="I1036" s="497" t="s">
        <v>95</v>
      </c>
      <c r="J1036" s="544">
        <v>7.02</v>
      </c>
      <c r="K1036" s="353">
        <v>1</v>
      </c>
      <c r="L1036" s="353">
        <v>1</v>
      </c>
      <c r="M1036" s="101" t="s">
        <v>106</v>
      </c>
      <c r="N1036" s="101"/>
      <c r="O1036" s="102">
        <f t="shared" si="98"/>
        <v>0</v>
      </c>
      <c r="P1036" s="102">
        <f t="shared" si="99"/>
        <v>0</v>
      </c>
      <c r="Q1036" s="103">
        <f>IF(M1036="nio",0,IF(M1036&gt;0,VLOOKUP(H1036,'2-Productie normen'!A:L,VLOOKUP(M1036,'2-Productie normen'!N:O,2,FALSE),FALSE)))</f>
        <v>0</v>
      </c>
      <c r="R1036" s="103">
        <f t="shared" si="97"/>
        <v>0</v>
      </c>
      <c r="S1036" s="104">
        <f>VLOOKUP(H1036,'2-Productie normen'!A:L,10,FALSE)</f>
        <v>0</v>
      </c>
      <c r="T1036" s="545"/>
      <c r="V1036" s="81">
        <f t="shared" si="100"/>
        <v>0</v>
      </c>
    </row>
    <row r="1037" spans="1:22" s="47" customFormat="1" ht="13.8" customHeight="1">
      <c r="A1037" s="86">
        <f t="shared" si="101"/>
        <v>1037</v>
      </c>
      <c r="B1037" s="99" t="s">
        <v>768</v>
      </c>
      <c r="C1037" s="99" t="s">
        <v>714</v>
      </c>
      <c r="D1037" s="440">
        <v>2</v>
      </c>
      <c r="E1037" s="543">
        <v>1</v>
      </c>
      <c r="F1037" s="449" t="s">
        <v>322</v>
      </c>
      <c r="G1037" s="445" t="s">
        <v>410</v>
      </c>
      <c r="H1037" s="145" t="s">
        <v>730</v>
      </c>
      <c r="I1037" s="497" t="s">
        <v>95</v>
      </c>
      <c r="J1037" s="544">
        <v>7.4</v>
      </c>
      <c r="K1037" s="353">
        <v>1</v>
      </c>
      <c r="L1037" s="353">
        <v>1</v>
      </c>
      <c r="M1037" s="101" t="s">
        <v>106</v>
      </c>
      <c r="N1037" s="101"/>
      <c r="O1037" s="102">
        <f t="shared" si="98"/>
        <v>0</v>
      </c>
      <c r="P1037" s="102">
        <f t="shared" si="99"/>
        <v>0</v>
      </c>
      <c r="Q1037" s="103">
        <f>IF(M1037="nio",0,IF(M1037&gt;0,VLOOKUP(H1037,'2-Productie normen'!A:L,VLOOKUP(M1037,'2-Productie normen'!N:O,2,FALSE),FALSE)))</f>
        <v>0</v>
      </c>
      <c r="R1037" s="103">
        <f t="shared" si="97"/>
        <v>0</v>
      </c>
      <c r="S1037" s="104">
        <f>VLOOKUP(H1037,'2-Productie normen'!A:L,10,FALSE)</f>
        <v>0</v>
      </c>
      <c r="T1037" s="545"/>
      <c r="V1037" s="81">
        <f t="shared" si="100"/>
        <v>0</v>
      </c>
    </row>
    <row r="1038" spans="1:22" s="47" customFormat="1" ht="13.8" customHeight="1">
      <c r="A1038" s="86">
        <f t="shared" si="101"/>
        <v>1038</v>
      </c>
      <c r="B1038" s="99" t="s">
        <v>768</v>
      </c>
      <c r="C1038" s="99" t="s">
        <v>714</v>
      </c>
      <c r="D1038" s="440">
        <v>2</v>
      </c>
      <c r="E1038" s="543">
        <v>2</v>
      </c>
      <c r="F1038" s="449" t="s">
        <v>361</v>
      </c>
      <c r="G1038" s="450" t="s">
        <v>407</v>
      </c>
      <c r="H1038" s="445" t="s">
        <v>407</v>
      </c>
      <c r="I1038" s="497" t="s">
        <v>95</v>
      </c>
      <c r="J1038" s="446">
        <v>24.6</v>
      </c>
      <c r="K1038" s="353">
        <v>1</v>
      </c>
      <c r="L1038" s="353">
        <v>1</v>
      </c>
      <c r="M1038" s="101">
        <v>200</v>
      </c>
      <c r="N1038" s="101"/>
      <c r="O1038" s="102" t="e">
        <f t="shared" si="98"/>
        <v>#DIV/0!</v>
      </c>
      <c r="P1038" s="102">
        <f t="shared" si="99"/>
        <v>0</v>
      </c>
      <c r="Q1038" s="103">
        <f>IF(M1038="nio",0,IF(M1038&gt;0,VLOOKUP(H1038,'2-Productie normen'!A:L,VLOOKUP(M1038,'2-Productie normen'!N:O,2,FALSE),FALSE)))</f>
        <v>0</v>
      </c>
      <c r="R1038" s="103">
        <f t="shared" si="97"/>
        <v>0</v>
      </c>
      <c r="S1038" s="104">
        <f>VLOOKUP(H1038,'2-Productie normen'!A:L,10,FALSE)</f>
        <v>0</v>
      </c>
      <c r="T1038" s="545"/>
      <c r="V1038" s="81">
        <f t="shared" si="100"/>
        <v>4920</v>
      </c>
    </row>
    <row r="1039" spans="1:22" s="47" customFormat="1" ht="13.8" customHeight="1">
      <c r="A1039" s="86">
        <f t="shared" si="101"/>
        <v>1039</v>
      </c>
      <c r="B1039" s="99" t="s">
        <v>768</v>
      </c>
      <c r="C1039" s="99" t="s">
        <v>714</v>
      </c>
      <c r="D1039" s="440">
        <v>2</v>
      </c>
      <c r="E1039" s="543">
        <v>2</v>
      </c>
      <c r="F1039" s="449" t="s">
        <v>362</v>
      </c>
      <c r="G1039" s="450" t="s">
        <v>413</v>
      </c>
      <c r="H1039" s="145" t="s">
        <v>16</v>
      </c>
      <c r="I1039" s="497" t="s">
        <v>97</v>
      </c>
      <c r="J1039" s="446">
        <v>28</v>
      </c>
      <c r="K1039" s="353">
        <v>1</v>
      </c>
      <c r="L1039" s="353">
        <v>1</v>
      </c>
      <c r="M1039" s="101">
        <v>200</v>
      </c>
      <c r="N1039" s="101"/>
      <c r="O1039" s="102" t="e">
        <f t="shared" si="98"/>
        <v>#DIV/0!</v>
      </c>
      <c r="P1039" s="102">
        <f t="shared" si="99"/>
        <v>0</v>
      </c>
      <c r="Q1039" s="103">
        <f>IF(M1039="nio",0,IF(M1039&gt;0,VLOOKUP(H1039,'2-Productie normen'!A:L,VLOOKUP(M1039,'2-Productie normen'!N:O,2,FALSE),FALSE)))</f>
        <v>0</v>
      </c>
      <c r="R1039" s="103">
        <f t="shared" si="97"/>
        <v>0</v>
      </c>
      <c r="S1039" s="104">
        <f>VLOOKUP(H1039,'2-Productie normen'!A:L,10,FALSE)</f>
        <v>0</v>
      </c>
      <c r="T1039" s="545"/>
      <c r="V1039" s="81">
        <f t="shared" si="100"/>
        <v>5600</v>
      </c>
    </row>
    <row r="1040" spans="1:22" s="47" customFormat="1" ht="13.8" customHeight="1">
      <c r="A1040" s="86">
        <f t="shared" si="101"/>
        <v>1040</v>
      </c>
      <c r="B1040" s="99" t="s">
        <v>768</v>
      </c>
      <c r="C1040" s="99" t="s">
        <v>714</v>
      </c>
      <c r="D1040" s="440">
        <v>2</v>
      </c>
      <c r="E1040" s="543">
        <v>2</v>
      </c>
      <c r="F1040" s="449" t="s">
        <v>363</v>
      </c>
      <c r="G1040" s="450" t="s">
        <v>453</v>
      </c>
      <c r="H1040" s="145" t="s">
        <v>416</v>
      </c>
      <c r="I1040" s="497" t="s">
        <v>690</v>
      </c>
      <c r="J1040" s="446">
        <v>69.599999999999994</v>
      </c>
      <c r="K1040" s="353">
        <v>1</v>
      </c>
      <c r="L1040" s="353">
        <v>1</v>
      </c>
      <c r="M1040" s="101">
        <v>80</v>
      </c>
      <c r="N1040" s="101"/>
      <c r="O1040" s="102" t="e">
        <f t="shared" si="98"/>
        <v>#DIV/0!</v>
      </c>
      <c r="P1040" s="102">
        <f t="shared" si="99"/>
        <v>0</v>
      </c>
      <c r="Q1040" s="103">
        <f>IF(M1040="nio",0,IF(M1040&gt;0,VLOOKUP(H1040,'2-Productie normen'!A:L,VLOOKUP(M1040,'2-Productie normen'!N:O,2,FALSE),FALSE)))</f>
        <v>0</v>
      </c>
      <c r="R1040" s="103">
        <f t="shared" si="97"/>
        <v>0</v>
      </c>
      <c r="S1040" s="104">
        <f>VLOOKUP(H1040,'2-Productie normen'!A:L,10,FALSE)</f>
        <v>0</v>
      </c>
      <c r="T1040" s="545"/>
      <c r="V1040" s="81">
        <f t="shared" si="100"/>
        <v>5568</v>
      </c>
    </row>
    <row r="1041" spans="1:22" s="47" customFormat="1" ht="13.8" customHeight="1">
      <c r="A1041" s="86">
        <f t="shared" si="101"/>
        <v>1041</v>
      </c>
      <c r="B1041" s="99" t="s">
        <v>768</v>
      </c>
      <c r="C1041" s="99" t="s">
        <v>714</v>
      </c>
      <c r="D1041" s="440">
        <v>2</v>
      </c>
      <c r="E1041" s="543">
        <v>2</v>
      </c>
      <c r="F1041" s="449" t="s">
        <v>364</v>
      </c>
      <c r="G1041" s="450" t="s">
        <v>453</v>
      </c>
      <c r="H1041" s="145" t="s">
        <v>416</v>
      </c>
      <c r="I1041" s="497" t="s">
        <v>95</v>
      </c>
      <c r="J1041" s="446">
        <v>82.6</v>
      </c>
      <c r="K1041" s="353">
        <v>1</v>
      </c>
      <c r="L1041" s="353">
        <v>1</v>
      </c>
      <c r="M1041" s="101">
        <v>80</v>
      </c>
      <c r="N1041" s="101"/>
      <c r="O1041" s="102" t="e">
        <f t="shared" si="98"/>
        <v>#DIV/0!</v>
      </c>
      <c r="P1041" s="102">
        <f t="shared" si="99"/>
        <v>0</v>
      </c>
      <c r="Q1041" s="103">
        <f>IF(M1041="nio",0,IF(M1041&gt;0,VLOOKUP(H1041,'2-Productie normen'!A:L,VLOOKUP(M1041,'2-Productie normen'!N:O,2,FALSE),FALSE)))</f>
        <v>0</v>
      </c>
      <c r="R1041" s="103">
        <f t="shared" si="97"/>
        <v>0</v>
      </c>
      <c r="S1041" s="104">
        <f>VLOOKUP(H1041,'2-Productie normen'!A:L,10,FALSE)</f>
        <v>0</v>
      </c>
      <c r="T1041" s="545"/>
      <c r="V1041" s="81">
        <f t="shared" si="100"/>
        <v>6608</v>
      </c>
    </row>
    <row r="1042" spans="1:22" s="47" customFormat="1" ht="13.8" customHeight="1">
      <c r="A1042" s="86">
        <f t="shared" si="101"/>
        <v>1042</v>
      </c>
      <c r="B1042" s="99" t="s">
        <v>768</v>
      </c>
      <c r="C1042" s="99" t="s">
        <v>714</v>
      </c>
      <c r="D1042" s="440">
        <v>2</v>
      </c>
      <c r="E1042" s="543">
        <v>2</v>
      </c>
      <c r="F1042" s="449" t="s">
        <v>365</v>
      </c>
      <c r="G1042" s="450" t="s">
        <v>453</v>
      </c>
      <c r="H1042" s="145" t="s">
        <v>416</v>
      </c>
      <c r="I1042" s="497" t="s">
        <v>95</v>
      </c>
      <c r="J1042" s="446">
        <v>90</v>
      </c>
      <c r="K1042" s="353">
        <v>1</v>
      </c>
      <c r="L1042" s="353">
        <v>1</v>
      </c>
      <c r="M1042" s="101">
        <v>80</v>
      </c>
      <c r="N1042" s="101"/>
      <c r="O1042" s="102" t="e">
        <f t="shared" si="98"/>
        <v>#DIV/0!</v>
      </c>
      <c r="P1042" s="102">
        <f t="shared" si="99"/>
        <v>0</v>
      </c>
      <c r="Q1042" s="103">
        <f>IF(M1042="nio",0,IF(M1042&gt;0,VLOOKUP(H1042,'2-Productie normen'!A:L,VLOOKUP(M1042,'2-Productie normen'!N:O,2,FALSE),FALSE)))</f>
        <v>0</v>
      </c>
      <c r="R1042" s="103">
        <f t="shared" si="97"/>
        <v>0</v>
      </c>
      <c r="S1042" s="104">
        <f>VLOOKUP(H1042,'2-Productie normen'!A:L,10,FALSE)</f>
        <v>0</v>
      </c>
      <c r="T1042" s="545"/>
      <c r="V1042" s="81">
        <f t="shared" si="100"/>
        <v>7200</v>
      </c>
    </row>
    <row r="1043" spans="1:22" s="47" customFormat="1" ht="13.8" customHeight="1">
      <c r="A1043" s="86">
        <f t="shared" si="101"/>
        <v>1043</v>
      </c>
      <c r="B1043" s="99" t="s">
        <v>768</v>
      </c>
      <c r="C1043" s="99" t="s">
        <v>714</v>
      </c>
      <c r="D1043" s="440">
        <v>2</v>
      </c>
      <c r="E1043" s="543">
        <v>2</v>
      </c>
      <c r="F1043" s="449" t="s">
        <v>366</v>
      </c>
      <c r="G1043" s="450" t="s">
        <v>409</v>
      </c>
      <c r="H1043" s="497" t="s">
        <v>719</v>
      </c>
      <c r="I1043" s="497" t="s">
        <v>95</v>
      </c>
      <c r="J1043" s="446">
        <v>90</v>
      </c>
      <c r="K1043" s="353">
        <v>1</v>
      </c>
      <c r="L1043" s="353">
        <v>1</v>
      </c>
      <c r="M1043" s="101">
        <v>120</v>
      </c>
      <c r="N1043" s="101"/>
      <c r="O1043" s="102" t="e">
        <f t="shared" si="98"/>
        <v>#DIV/0!</v>
      </c>
      <c r="P1043" s="102">
        <f t="shared" si="99"/>
        <v>0</v>
      </c>
      <c r="Q1043" s="103">
        <f>IF(M1043="nio",0,IF(M1043&gt;0,VLOOKUP(H1043,'2-Productie normen'!A:L,VLOOKUP(M1043,'2-Productie normen'!N:O,2,FALSE),FALSE)))</f>
        <v>0</v>
      </c>
      <c r="R1043" s="103">
        <f t="shared" si="97"/>
        <v>0</v>
      </c>
      <c r="S1043" s="104">
        <f>VLOOKUP(H1043,'2-Productie normen'!A:L,10,FALSE)</f>
        <v>0</v>
      </c>
      <c r="T1043" s="545"/>
      <c r="V1043" s="81">
        <f t="shared" si="100"/>
        <v>10800</v>
      </c>
    </row>
    <row r="1044" spans="1:22" s="47" customFormat="1" ht="13.8" customHeight="1">
      <c r="A1044" s="86">
        <f t="shared" si="101"/>
        <v>1044</v>
      </c>
      <c r="B1044" s="99" t="s">
        <v>768</v>
      </c>
      <c r="C1044" s="99" t="s">
        <v>714</v>
      </c>
      <c r="D1044" s="440">
        <v>2</v>
      </c>
      <c r="E1044" s="543">
        <v>2</v>
      </c>
      <c r="F1044" s="449" t="s">
        <v>367</v>
      </c>
      <c r="G1044" s="450" t="s">
        <v>407</v>
      </c>
      <c r="H1044" s="445" t="s">
        <v>407</v>
      </c>
      <c r="I1044" s="497" t="s">
        <v>95</v>
      </c>
      <c r="J1044" s="446">
        <v>93</v>
      </c>
      <c r="K1044" s="353">
        <v>1</v>
      </c>
      <c r="L1044" s="353">
        <v>1</v>
      </c>
      <c r="M1044" s="101">
        <v>200</v>
      </c>
      <c r="N1044" s="101"/>
      <c r="O1044" s="102" t="e">
        <f t="shared" si="98"/>
        <v>#DIV/0!</v>
      </c>
      <c r="P1044" s="102">
        <f t="shared" si="99"/>
        <v>0</v>
      </c>
      <c r="Q1044" s="103">
        <f>IF(M1044="nio",0,IF(M1044&gt;0,VLOOKUP(H1044,'2-Productie normen'!A:L,VLOOKUP(M1044,'2-Productie normen'!N:O,2,FALSE),FALSE)))</f>
        <v>0</v>
      </c>
      <c r="R1044" s="103">
        <f t="shared" si="97"/>
        <v>0</v>
      </c>
      <c r="S1044" s="104">
        <f>VLOOKUP(H1044,'2-Productie normen'!A:L,10,FALSE)</f>
        <v>0</v>
      </c>
      <c r="T1044" s="545"/>
      <c r="V1044" s="81">
        <f t="shared" si="100"/>
        <v>18600</v>
      </c>
    </row>
    <row r="1045" spans="1:22" s="47" customFormat="1" ht="13.8" customHeight="1">
      <c r="A1045" s="86">
        <f t="shared" si="101"/>
        <v>1045</v>
      </c>
      <c r="B1045" s="99" t="s">
        <v>768</v>
      </c>
      <c r="C1045" s="99" t="s">
        <v>714</v>
      </c>
      <c r="D1045" s="440">
        <v>2</v>
      </c>
      <c r="E1045" s="543">
        <v>2</v>
      </c>
      <c r="F1045" s="449" t="s">
        <v>368</v>
      </c>
      <c r="G1045" s="450" t="s">
        <v>453</v>
      </c>
      <c r="H1045" s="145" t="s">
        <v>416</v>
      </c>
      <c r="I1045" s="497" t="s">
        <v>95</v>
      </c>
      <c r="J1045" s="446">
        <v>14.2</v>
      </c>
      <c r="K1045" s="353">
        <v>1</v>
      </c>
      <c r="L1045" s="353">
        <v>1</v>
      </c>
      <c r="M1045" s="101">
        <v>80</v>
      </c>
      <c r="N1045" s="101"/>
      <c r="O1045" s="102" t="e">
        <f t="shared" si="98"/>
        <v>#DIV/0!</v>
      </c>
      <c r="P1045" s="102">
        <f t="shared" si="99"/>
        <v>0</v>
      </c>
      <c r="Q1045" s="103">
        <f>IF(M1045="nio",0,IF(M1045&gt;0,VLOOKUP(H1045,'2-Productie normen'!A:L,VLOOKUP(M1045,'2-Productie normen'!N:O,2,FALSE),FALSE)))</f>
        <v>0</v>
      </c>
      <c r="R1045" s="103">
        <f t="shared" si="97"/>
        <v>0</v>
      </c>
      <c r="S1045" s="104">
        <f>VLOOKUP(H1045,'2-Productie normen'!A:L,10,FALSE)</f>
        <v>0</v>
      </c>
      <c r="T1045" s="545"/>
      <c r="V1045" s="81">
        <f t="shared" si="100"/>
        <v>1136</v>
      </c>
    </row>
    <row r="1046" spans="1:22" s="47" customFormat="1" ht="13.8" customHeight="1">
      <c r="A1046" s="86">
        <f t="shared" si="101"/>
        <v>1046</v>
      </c>
      <c r="B1046" s="99" t="s">
        <v>768</v>
      </c>
      <c r="C1046" s="99" t="s">
        <v>714</v>
      </c>
      <c r="D1046" s="440">
        <v>2</v>
      </c>
      <c r="E1046" s="543">
        <v>2</v>
      </c>
      <c r="F1046" s="449" t="s">
        <v>369</v>
      </c>
      <c r="G1046" s="450" t="s">
        <v>409</v>
      </c>
      <c r="H1046" s="497" t="s">
        <v>719</v>
      </c>
      <c r="I1046" s="497" t="s">
        <v>690</v>
      </c>
      <c r="J1046" s="446">
        <v>79.7</v>
      </c>
      <c r="K1046" s="353">
        <v>1</v>
      </c>
      <c r="L1046" s="353">
        <v>1</v>
      </c>
      <c r="M1046" s="101">
        <v>120</v>
      </c>
      <c r="N1046" s="101"/>
      <c r="O1046" s="102" t="e">
        <f t="shared" si="98"/>
        <v>#DIV/0!</v>
      </c>
      <c r="P1046" s="102">
        <f t="shared" si="99"/>
        <v>0</v>
      </c>
      <c r="Q1046" s="103">
        <f>IF(M1046="nio",0,IF(M1046&gt;0,VLOOKUP(H1046,'2-Productie normen'!A:L,VLOOKUP(M1046,'2-Productie normen'!N:O,2,FALSE),FALSE)))</f>
        <v>0</v>
      </c>
      <c r="R1046" s="103">
        <f t="shared" si="97"/>
        <v>0</v>
      </c>
      <c r="S1046" s="104">
        <f>VLOOKUP(H1046,'2-Productie normen'!A:L,10,FALSE)</f>
        <v>0</v>
      </c>
      <c r="T1046" s="545"/>
      <c r="V1046" s="81">
        <f t="shared" si="100"/>
        <v>9564</v>
      </c>
    </row>
    <row r="1047" spans="1:22" s="47" customFormat="1" ht="13.8" customHeight="1">
      <c r="A1047" s="86">
        <f t="shared" si="101"/>
        <v>1047</v>
      </c>
      <c r="B1047" s="99" t="s">
        <v>768</v>
      </c>
      <c r="C1047" s="99" t="s">
        <v>714</v>
      </c>
      <c r="D1047" s="440">
        <v>2</v>
      </c>
      <c r="E1047" s="543">
        <v>2</v>
      </c>
      <c r="F1047" s="449" t="s">
        <v>370</v>
      </c>
      <c r="G1047" s="450" t="s">
        <v>409</v>
      </c>
      <c r="H1047" s="497" t="s">
        <v>719</v>
      </c>
      <c r="I1047" s="497" t="s">
        <v>690</v>
      </c>
      <c r="J1047" s="446">
        <v>75.900000000000006</v>
      </c>
      <c r="K1047" s="353">
        <v>1</v>
      </c>
      <c r="L1047" s="353">
        <v>1</v>
      </c>
      <c r="M1047" s="101">
        <v>120</v>
      </c>
      <c r="N1047" s="101"/>
      <c r="O1047" s="102" t="e">
        <f t="shared" si="98"/>
        <v>#DIV/0!</v>
      </c>
      <c r="P1047" s="102">
        <f t="shared" si="99"/>
        <v>0</v>
      </c>
      <c r="Q1047" s="103">
        <f>IF(M1047="nio",0,IF(M1047&gt;0,VLOOKUP(H1047,'2-Productie normen'!A:L,VLOOKUP(M1047,'2-Productie normen'!N:O,2,FALSE),FALSE)))</f>
        <v>0</v>
      </c>
      <c r="R1047" s="103">
        <f t="shared" si="97"/>
        <v>0</v>
      </c>
      <c r="S1047" s="104">
        <f>VLOOKUP(H1047,'2-Productie normen'!A:L,10,FALSE)</f>
        <v>0</v>
      </c>
      <c r="T1047" s="545"/>
      <c r="V1047" s="81">
        <f t="shared" si="100"/>
        <v>9108</v>
      </c>
    </row>
    <row r="1048" spans="1:22" ht="13.95" customHeight="1">
      <c r="A1048" s="86">
        <f t="shared" si="101"/>
        <v>1048</v>
      </c>
      <c r="B1048" s="99" t="s">
        <v>800</v>
      </c>
      <c r="C1048" s="99" t="s">
        <v>750</v>
      </c>
      <c r="D1048" s="440">
        <v>2</v>
      </c>
      <c r="E1048" s="441" t="s">
        <v>94</v>
      </c>
      <c r="F1048" s="449" t="s">
        <v>229</v>
      </c>
      <c r="G1048" s="547" t="s">
        <v>407</v>
      </c>
      <c r="H1048" s="547" t="s">
        <v>407</v>
      </c>
      <c r="I1048" s="542" t="s">
        <v>727</v>
      </c>
      <c r="J1048" s="446">
        <v>234</v>
      </c>
      <c r="K1048" s="353">
        <v>1</v>
      </c>
      <c r="L1048" s="353">
        <v>1</v>
      </c>
      <c r="M1048" s="101">
        <v>200</v>
      </c>
      <c r="N1048" s="101"/>
      <c r="O1048" s="102" t="e">
        <f t="shared" ref="O1048:O1111" si="102">IF(M1048="nio",0,IF(M1048&gt;0,M1048*J1048/Q1048,0))*K1048</f>
        <v>#DIV/0!</v>
      </c>
      <c r="P1048" s="102">
        <f t="shared" ref="P1048:P1111" si="103">IF(N1048&gt;0,N1048*J1048/R1048,0)*L1048</f>
        <v>0</v>
      </c>
      <c r="Q1048" s="103">
        <f>IF(M1048="nio",0,IF(M1048&gt;0,VLOOKUP(H1048,'2-Productie normen'!A:L,VLOOKUP(M1048,'2-Productie normen'!N:O,2,FALSE),FALSE)))</f>
        <v>0</v>
      </c>
      <c r="R1048" s="103">
        <f t="shared" ref="R1048:R1111" si="104">IF(N1048&gt;0,Q1048*$R$8,0)</f>
        <v>0</v>
      </c>
      <c r="S1048" s="104">
        <f>VLOOKUP(H1048,'2-Productie normen'!A:L,10,FALSE)</f>
        <v>0</v>
      </c>
      <c r="T1048" s="545"/>
      <c r="U1048" s="47"/>
      <c r="V1048" s="81">
        <f t="shared" ref="V1048:V1111" si="105">SUM(M1048:N1048)*J1048</f>
        <v>46800</v>
      </c>
    </row>
    <row r="1049" spans="1:22" ht="13.95" customHeight="1">
      <c r="A1049" s="86">
        <f t="shared" si="101"/>
        <v>1049</v>
      </c>
      <c r="B1049" s="99" t="s">
        <v>800</v>
      </c>
      <c r="C1049" s="99" t="s">
        <v>750</v>
      </c>
      <c r="D1049" s="440">
        <v>2</v>
      </c>
      <c r="E1049" s="441" t="s">
        <v>94</v>
      </c>
      <c r="F1049" s="449" t="s">
        <v>230</v>
      </c>
      <c r="G1049" s="547" t="s">
        <v>416</v>
      </c>
      <c r="H1049" s="547" t="s">
        <v>416</v>
      </c>
      <c r="I1049" s="546" t="s">
        <v>95</v>
      </c>
      <c r="J1049" s="446">
        <v>170</v>
      </c>
      <c r="K1049" s="353">
        <v>1</v>
      </c>
      <c r="L1049" s="353">
        <v>1</v>
      </c>
      <c r="M1049" s="101">
        <v>120</v>
      </c>
      <c r="N1049" s="101"/>
      <c r="O1049" s="102" t="e">
        <f t="shared" si="102"/>
        <v>#DIV/0!</v>
      </c>
      <c r="P1049" s="102">
        <f t="shared" si="103"/>
        <v>0</v>
      </c>
      <c r="Q1049" s="103">
        <f>IF(M1049="nio",0,IF(M1049&gt;0,VLOOKUP(H1049,'2-Productie normen'!A:L,VLOOKUP(M1049,'2-Productie normen'!N:O,2,FALSE),FALSE)))</f>
        <v>0</v>
      </c>
      <c r="R1049" s="103">
        <f t="shared" si="104"/>
        <v>0</v>
      </c>
      <c r="S1049" s="104">
        <f>VLOOKUP(H1049,'2-Productie normen'!A:L,10,FALSE)</f>
        <v>0</v>
      </c>
      <c r="T1049" s="545"/>
      <c r="U1049" s="47"/>
      <c r="V1049" s="81">
        <f t="shared" si="105"/>
        <v>20400</v>
      </c>
    </row>
    <row r="1050" spans="1:22" ht="13.95" customHeight="1">
      <c r="A1050" s="86">
        <f t="shared" si="101"/>
        <v>1050</v>
      </c>
      <c r="B1050" s="99" t="s">
        <v>800</v>
      </c>
      <c r="C1050" s="99" t="s">
        <v>750</v>
      </c>
      <c r="D1050" s="440">
        <v>2</v>
      </c>
      <c r="E1050" s="441" t="s">
        <v>94</v>
      </c>
      <c r="F1050" s="449" t="s">
        <v>231</v>
      </c>
      <c r="G1050" s="547" t="s">
        <v>409</v>
      </c>
      <c r="H1050" s="547" t="s">
        <v>719</v>
      </c>
      <c r="I1050" s="542" t="s">
        <v>95</v>
      </c>
      <c r="J1050" s="446">
        <v>77.8</v>
      </c>
      <c r="K1050" s="353">
        <v>1</v>
      </c>
      <c r="L1050" s="353">
        <v>1</v>
      </c>
      <c r="M1050" s="101">
        <v>120</v>
      </c>
      <c r="N1050" s="101"/>
      <c r="O1050" s="102" t="e">
        <f t="shared" si="102"/>
        <v>#DIV/0!</v>
      </c>
      <c r="P1050" s="102">
        <f t="shared" si="103"/>
        <v>0</v>
      </c>
      <c r="Q1050" s="103">
        <f>IF(M1050="nio",0,IF(M1050&gt;0,VLOOKUP(H1050,'2-Productie normen'!A:L,VLOOKUP(M1050,'2-Productie normen'!N:O,2,FALSE),FALSE)))</f>
        <v>0</v>
      </c>
      <c r="R1050" s="103">
        <f t="shared" si="104"/>
        <v>0</v>
      </c>
      <c r="S1050" s="104">
        <f>VLOOKUP(H1050,'2-Productie normen'!A:L,10,FALSE)</f>
        <v>0</v>
      </c>
      <c r="T1050" s="545"/>
      <c r="U1050" s="47"/>
      <c r="V1050" s="81">
        <f t="shared" si="105"/>
        <v>9336</v>
      </c>
    </row>
    <row r="1051" spans="1:22" ht="13.95" customHeight="1">
      <c r="A1051" s="86">
        <f t="shared" si="101"/>
        <v>1051</v>
      </c>
      <c r="B1051" s="99" t="s">
        <v>800</v>
      </c>
      <c r="C1051" s="99" t="s">
        <v>750</v>
      </c>
      <c r="D1051" s="440">
        <v>2</v>
      </c>
      <c r="E1051" s="441" t="s">
        <v>94</v>
      </c>
      <c r="F1051" s="449" t="s">
        <v>815</v>
      </c>
      <c r="G1051" s="547" t="s">
        <v>410</v>
      </c>
      <c r="H1051" s="361" t="s">
        <v>730</v>
      </c>
      <c r="I1051" s="107" t="s">
        <v>696</v>
      </c>
      <c r="J1051" s="446">
        <v>16.7</v>
      </c>
      <c r="K1051" s="353">
        <v>1</v>
      </c>
      <c r="L1051" s="353">
        <v>1</v>
      </c>
      <c r="M1051" s="101" t="s">
        <v>106</v>
      </c>
      <c r="N1051" s="101"/>
      <c r="O1051" s="102">
        <f t="shared" si="102"/>
        <v>0</v>
      </c>
      <c r="P1051" s="102">
        <f t="shared" si="103"/>
        <v>0</v>
      </c>
      <c r="Q1051" s="103">
        <f>IF(M1051="nio",0,IF(M1051&gt;0,VLOOKUP(H1051,'2-Productie normen'!A:L,VLOOKUP(M1051,'2-Productie normen'!N:O,2,FALSE),FALSE)))</f>
        <v>0</v>
      </c>
      <c r="R1051" s="103">
        <f t="shared" si="104"/>
        <v>0</v>
      </c>
      <c r="S1051" s="104">
        <f>VLOOKUP(H1051,'2-Productie normen'!A:L,10,FALSE)</f>
        <v>0</v>
      </c>
      <c r="T1051" s="545"/>
      <c r="U1051" s="47"/>
      <c r="V1051" s="81">
        <f t="shared" si="105"/>
        <v>0</v>
      </c>
    </row>
    <row r="1052" spans="1:22" ht="13.95" customHeight="1">
      <c r="A1052" s="86">
        <f t="shared" si="101"/>
        <v>1052</v>
      </c>
      <c r="B1052" s="99" t="s">
        <v>800</v>
      </c>
      <c r="C1052" s="99" t="s">
        <v>750</v>
      </c>
      <c r="D1052" s="440">
        <v>2</v>
      </c>
      <c r="E1052" s="441" t="s">
        <v>94</v>
      </c>
      <c r="F1052" s="449" t="s">
        <v>816</v>
      </c>
      <c r="G1052" s="547" t="s">
        <v>410</v>
      </c>
      <c r="H1052" s="361" t="s">
        <v>730</v>
      </c>
      <c r="I1052" s="107" t="s">
        <v>696</v>
      </c>
      <c r="J1052" s="446">
        <v>5.0599999999999996</v>
      </c>
      <c r="K1052" s="353">
        <v>1</v>
      </c>
      <c r="L1052" s="353">
        <v>1</v>
      </c>
      <c r="M1052" s="101" t="s">
        <v>106</v>
      </c>
      <c r="N1052" s="101"/>
      <c r="O1052" s="102">
        <f t="shared" si="102"/>
        <v>0</v>
      </c>
      <c r="P1052" s="102">
        <f t="shared" si="103"/>
        <v>0</v>
      </c>
      <c r="Q1052" s="103">
        <f>IF(M1052="nio",0,IF(M1052&gt;0,VLOOKUP(H1052,'2-Productie normen'!A:L,VLOOKUP(M1052,'2-Productie normen'!N:O,2,FALSE),FALSE)))</f>
        <v>0</v>
      </c>
      <c r="R1052" s="103">
        <f t="shared" si="104"/>
        <v>0</v>
      </c>
      <c r="S1052" s="104">
        <f>VLOOKUP(H1052,'2-Productie normen'!A:L,10,FALSE)</f>
        <v>0</v>
      </c>
      <c r="T1052" s="545"/>
      <c r="U1052" s="47"/>
      <c r="V1052" s="81">
        <f t="shared" si="105"/>
        <v>0</v>
      </c>
    </row>
    <row r="1053" spans="1:22" ht="13.95" customHeight="1">
      <c r="A1053" s="86">
        <f t="shared" si="101"/>
        <v>1053</v>
      </c>
      <c r="B1053" s="99" t="s">
        <v>800</v>
      </c>
      <c r="C1053" s="99" t="s">
        <v>750</v>
      </c>
      <c r="D1053" s="440">
        <v>2</v>
      </c>
      <c r="E1053" s="441" t="s">
        <v>94</v>
      </c>
      <c r="F1053" s="449" t="s">
        <v>817</v>
      </c>
      <c r="G1053" s="547" t="s">
        <v>410</v>
      </c>
      <c r="H1053" s="361" t="s">
        <v>730</v>
      </c>
      <c r="I1053" s="107" t="s">
        <v>696</v>
      </c>
      <c r="J1053" s="446">
        <v>2</v>
      </c>
      <c r="K1053" s="353">
        <v>1</v>
      </c>
      <c r="L1053" s="353">
        <v>1</v>
      </c>
      <c r="M1053" s="101" t="s">
        <v>106</v>
      </c>
      <c r="N1053" s="101"/>
      <c r="O1053" s="102">
        <f t="shared" si="102"/>
        <v>0</v>
      </c>
      <c r="P1053" s="102">
        <f t="shared" si="103"/>
        <v>0</v>
      </c>
      <c r="Q1053" s="103">
        <f>IF(M1053="nio",0,IF(M1053&gt;0,VLOOKUP(H1053,'2-Productie normen'!A:L,VLOOKUP(M1053,'2-Productie normen'!N:O,2,FALSE),FALSE)))</f>
        <v>0</v>
      </c>
      <c r="R1053" s="103">
        <f t="shared" si="104"/>
        <v>0</v>
      </c>
      <c r="S1053" s="104">
        <f>VLOOKUP(H1053,'2-Productie normen'!A:L,10,FALSE)</f>
        <v>0</v>
      </c>
      <c r="T1053" s="545"/>
      <c r="U1053" s="47"/>
      <c r="V1053" s="81">
        <f t="shared" si="105"/>
        <v>0</v>
      </c>
    </row>
    <row r="1054" spans="1:22" ht="13.95" customHeight="1">
      <c r="A1054" s="86">
        <f t="shared" si="101"/>
        <v>1054</v>
      </c>
      <c r="B1054" s="99" t="s">
        <v>800</v>
      </c>
      <c r="C1054" s="99" t="s">
        <v>750</v>
      </c>
      <c r="D1054" s="440">
        <v>2</v>
      </c>
      <c r="E1054" s="441" t="s">
        <v>94</v>
      </c>
      <c r="F1054" s="449" t="s">
        <v>232</v>
      </c>
      <c r="G1054" s="547" t="s">
        <v>407</v>
      </c>
      <c r="H1054" s="547" t="s">
        <v>407</v>
      </c>
      <c r="I1054" s="542" t="s">
        <v>727</v>
      </c>
      <c r="J1054" s="446">
        <v>77.8</v>
      </c>
      <c r="K1054" s="353">
        <v>1</v>
      </c>
      <c r="L1054" s="353">
        <v>1</v>
      </c>
      <c r="M1054" s="101">
        <v>200</v>
      </c>
      <c r="N1054" s="101"/>
      <c r="O1054" s="102" t="e">
        <f t="shared" si="102"/>
        <v>#DIV/0!</v>
      </c>
      <c r="P1054" s="102">
        <f t="shared" si="103"/>
        <v>0</v>
      </c>
      <c r="Q1054" s="103">
        <f>IF(M1054="nio",0,IF(M1054&gt;0,VLOOKUP(H1054,'2-Productie normen'!A:L,VLOOKUP(M1054,'2-Productie normen'!N:O,2,FALSE),FALSE)))</f>
        <v>0</v>
      </c>
      <c r="R1054" s="103">
        <f t="shared" si="104"/>
        <v>0</v>
      </c>
      <c r="S1054" s="104">
        <f>VLOOKUP(H1054,'2-Productie normen'!A:L,10,FALSE)</f>
        <v>0</v>
      </c>
      <c r="T1054" s="545"/>
      <c r="U1054" s="47"/>
      <c r="V1054" s="81">
        <f t="shared" si="105"/>
        <v>15560</v>
      </c>
    </row>
    <row r="1055" spans="1:22" ht="13.95" customHeight="1">
      <c r="A1055" s="86">
        <f t="shared" si="101"/>
        <v>1055</v>
      </c>
      <c r="B1055" s="99" t="s">
        <v>800</v>
      </c>
      <c r="C1055" s="99" t="s">
        <v>750</v>
      </c>
      <c r="D1055" s="440">
        <v>2</v>
      </c>
      <c r="E1055" s="441" t="s">
        <v>94</v>
      </c>
      <c r="F1055" s="449" t="s">
        <v>233</v>
      </c>
      <c r="G1055" s="547" t="s">
        <v>407</v>
      </c>
      <c r="H1055" s="547" t="s">
        <v>407</v>
      </c>
      <c r="I1055" s="542" t="s">
        <v>727</v>
      </c>
      <c r="J1055" s="446">
        <v>12</v>
      </c>
      <c r="K1055" s="353">
        <v>1</v>
      </c>
      <c r="L1055" s="353">
        <v>1</v>
      </c>
      <c r="M1055" s="101">
        <v>200</v>
      </c>
      <c r="N1055" s="101"/>
      <c r="O1055" s="102" t="e">
        <f t="shared" si="102"/>
        <v>#DIV/0!</v>
      </c>
      <c r="P1055" s="102">
        <f t="shared" si="103"/>
        <v>0</v>
      </c>
      <c r="Q1055" s="103">
        <f>IF(M1055="nio",0,IF(M1055&gt;0,VLOOKUP(H1055,'2-Productie normen'!A:L,VLOOKUP(M1055,'2-Productie normen'!N:O,2,FALSE),FALSE)))</f>
        <v>0</v>
      </c>
      <c r="R1055" s="103">
        <f t="shared" si="104"/>
        <v>0</v>
      </c>
      <c r="S1055" s="104">
        <f>VLOOKUP(H1055,'2-Productie normen'!A:L,10,FALSE)</f>
        <v>0</v>
      </c>
      <c r="T1055" s="545"/>
      <c r="U1055" s="47"/>
      <c r="V1055" s="81">
        <f t="shared" si="105"/>
        <v>2400</v>
      </c>
    </row>
    <row r="1056" spans="1:22" ht="13.95" customHeight="1">
      <c r="A1056" s="86">
        <f t="shared" si="101"/>
        <v>1056</v>
      </c>
      <c r="B1056" s="99" t="s">
        <v>800</v>
      </c>
      <c r="C1056" s="99" t="s">
        <v>750</v>
      </c>
      <c r="D1056" s="440">
        <v>2</v>
      </c>
      <c r="E1056" s="441" t="s">
        <v>94</v>
      </c>
      <c r="F1056" s="449" t="s">
        <v>234</v>
      </c>
      <c r="G1056" s="547" t="s">
        <v>407</v>
      </c>
      <c r="H1056" s="547" t="s">
        <v>407</v>
      </c>
      <c r="I1056" s="542" t="s">
        <v>727</v>
      </c>
      <c r="J1056" s="446">
        <v>12</v>
      </c>
      <c r="K1056" s="353">
        <v>1</v>
      </c>
      <c r="L1056" s="353">
        <v>1</v>
      </c>
      <c r="M1056" s="101">
        <v>200</v>
      </c>
      <c r="N1056" s="101"/>
      <c r="O1056" s="102" t="e">
        <f t="shared" si="102"/>
        <v>#DIV/0!</v>
      </c>
      <c r="P1056" s="102">
        <f t="shared" si="103"/>
        <v>0</v>
      </c>
      <c r="Q1056" s="103">
        <f>IF(M1056="nio",0,IF(M1056&gt;0,VLOOKUP(H1056,'2-Productie normen'!A:L,VLOOKUP(M1056,'2-Productie normen'!N:O,2,FALSE),FALSE)))</f>
        <v>0</v>
      </c>
      <c r="R1056" s="103">
        <f t="shared" si="104"/>
        <v>0</v>
      </c>
      <c r="S1056" s="104">
        <f>VLOOKUP(H1056,'2-Productie normen'!A:L,10,FALSE)</f>
        <v>0</v>
      </c>
      <c r="T1056" s="545"/>
      <c r="U1056" s="47"/>
      <c r="V1056" s="81">
        <f t="shared" si="105"/>
        <v>2400</v>
      </c>
    </row>
    <row r="1057" spans="1:22" ht="13.95" customHeight="1">
      <c r="A1057" s="86">
        <f t="shared" si="101"/>
        <v>1057</v>
      </c>
      <c r="B1057" s="99" t="s">
        <v>800</v>
      </c>
      <c r="C1057" s="99" t="s">
        <v>750</v>
      </c>
      <c r="D1057" s="440">
        <v>2</v>
      </c>
      <c r="E1057" s="441" t="s">
        <v>94</v>
      </c>
      <c r="F1057" s="449" t="s">
        <v>235</v>
      </c>
      <c r="G1057" s="547" t="s">
        <v>413</v>
      </c>
      <c r="H1057" s="547" t="s">
        <v>16</v>
      </c>
      <c r="I1057" s="542" t="s">
        <v>97</v>
      </c>
      <c r="J1057" s="446">
        <v>5.2</v>
      </c>
      <c r="K1057" s="353">
        <v>1</v>
      </c>
      <c r="L1057" s="353">
        <v>1</v>
      </c>
      <c r="M1057" s="101">
        <v>200</v>
      </c>
      <c r="N1057" s="101"/>
      <c r="O1057" s="102" t="e">
        <f t="shared" si="102"/>
        <v>#DIV/0!</v>
      </c>
      <c r="P1057" s="102">
        <f t="shared" si="103"/>
        <v>0</v>
      </c>
      <c r="Q1057" s="103">
        <f>IF(M1057="nio",0,IF(M1057&gt;0,VLOOKUP(H1057,'2-Productie normen'!A:L,VLOOKUP(M1057,'2-Productie normen'!N:O,2,FALSE),FALSE)))</f>
        <v>0</v>
      </c>
      <c r="R1057" s="103">
        <f t="shared" si="104"/>
        <v>0</v>
      </c>
      <c r="S1057" s="104">
        <f>VLOOKUP(H1057,'2-Productie normen'!A:L,10,FALSE)</f>
        <v>0</v>
      </c>
      <c r="T1057" s="545"/>
      <c r="U1057" s="47"/>
      <c r="V1057" s="81">
        <f t="shared" si="105"/>
        <v>1040</v>
      </c>
    </row>
    <row r="1058" spans="1:22" ht="13.95" customHeight="1">
      <c r="A1058" s="86">
        <f t="shared" si="101"/>
        <v>1058</v>
      </c>
      <c r="B1058" s="99" t="s">
        <v>800</v>
      </c>
      <c r="C1058" s="99" t="s">
        <v>750</v>
      </c>
      <c r="D1058" s="440">
        <v>2</v>
      </c>
      <c r="E1058" s="441" t="s">
        <v>94</v>
      </c>
      <c r="F1058" s="449" t="s">
        <v>236</v>
      </c>
      <c r="G1058" s="547" t="s">
        <v>415</v>
      </c>
      <c r="H1058" s="78" t="s">
        <v>718</v>
      </c>
      <c r="I1058" s="542" t="s">
        <v>95</v>
      </c>
      <c r="J1058" s="446">
        <v>4.8</v>
      </c>
      <c r="K1058" s="353">
        <v>1</v>
      </c>
      <c r="L1058" s="353">
        <v>1</v>
      </c>
      <c r="M1058" s="101">
        <v>200</v>
      </c>
      <c r="N1058" s="101"/>
      <c r="O1058" s="102" t="e">
        <f t="shared" si="102"/>
        <v>#DIV/0!</v>
      </c>
      <c r="P1058" s="102">
        <f t="shared" si="103"/>
        <v>0</v>
      </c>
      <c r="Q1058" s="103">
        <f>IF(M1058="nio",0,IF(M1058&gt;0,VLOOKUP(H1058,'2-Productie normen'!A:L,VLOOKUP(M1058,'2-Productie normen'!N:O,2,FALSE),FALSE)))</f>
        <v>0</v>
      </c>
      <c r="R1058" s="103">
        <f t="shared" si="104"/>
        <v>0</v>
      </c>
      <c r="S1058" s="104">
        <f>VLOOKUP(H1058,'2-Productie normen'!A:L,10,FALSE)</f>
        <v>0</v>
      </c>
      <c r="T1058" s="545"/>
      <c r="U1058" s="47"/>
      <c r="V1058" s="81">
        <f t="shared" si="105"/>
        <v>960</v>
      </c>
    </row>
    <row r="1059" spans="1:22" ht="13.95" customHeight="1">
      <c r="A1059" s="86">
        <f t="shared" si="101"/>
        <v>1059</v>
      </c>
      <c r="B1059" s="99" t="s">
        <v>800</v>
      </c>
      <c r="C1059" s="99" t="s">
        <v>750</v>
      </c>
      <c r="D1059" s="440">
        <v>2</v>
      </c>
      <c r="E1059" s="441" t="s">
        <v>94</v>
      </c>
      <c r="F1059" s="449" t="s">
        <v>237</v>
      </c>
      <c r="G1059" s="547" t="s">
        <v>407</v>
      </c>
      <c r="H1059" s="547" t="s">
        <v>407</v>
      </c>
      <c r="I1059" s="542" t="s">
        <v>727</v>
      </c>
      <c r="J1059" s="446">
        <v>60.6</v>
      </c>
      <c r="K1059" s="353">
        <v>1</v>
      </c>
      <c r="L1059" s="353">
        <v>1</v>
      </c>
      <c r="M1059" s="101">
        <v>200</v>
      </c>
      <c r="N1059" s="101"/>
      <c r="O1059" s="102" t="e">
        <f t="shared" si="102"/>
        <v>#DIV/0!</v>
      </c>
      <c r="P1059" s="102">
        <f t="shared" si="103"/>
        <v>0</v>
      </c>
      <c r="Q1059" s="103">
        <f>IF(M1059="nio",0,IF(M1059&gt;0,VLOOKUP(H1059,'2-Productie normen'!A:L,VLOOKUP(M1059,'2-Productie normen'!N:O,2,FALSE),FALSE)))</f>
        <v>0</v>
      </c>
      <c r="R1059" s="103">
        <f t="shared" si="104"/>
        <v>0</v>
      </c>
      <c r="S1059" s="104">
        <f>VLOOKUP(H1059,'2-Productie normen'!A:L,10,FALSE)</f>
        <v>0</v>
      </c>
      <c r="T1059" s="545"/>
      <c r="U1059" s="47"/>
      <c r="V1059" s="81">
        <f t="shared" si="105"/>
        <v>12120</v>
      </c>
    </row>
    <row r="1060" spans="1:22" ht="13.95" customHeight="1">
      <c r="A1060" s="86">
        <f t="shared" si="101"/>
        <v>1060</v>
      </c>
      <c r="B1060" s="99" t="s">
        <v>800</v>
      </c>
      <c r="C1060" s="99" t="s">
        <v>750</v>
      </c>
      <c r="D1060" s="440">
        <v>2</v>
      </c>
      <c r="E1060" s="441" t="s">
        <v>94</v>
      </c>
      <c r="F1060" s="449" t="s">
        <v>238</v>
      </c>
      <c r="G1060" s="547" t="s">
        <v>482</v>
      </c>
      <c r="H1060" s="361" t="s">
        <v>181</v>
      </c>
      <c r="I1060" s="542" t="s">
        <v>728</v>
      </c>
      <c r="J1060" s="446">
        <v>310</v>
      </c>
      <c r="K1060" s="353">
        <v>1</v>
      </c>
      <c r="L1060" s="353">
        <v>1</v>
      </c>
      <c r="M1060" s="101">
        <v>20</v>
      </c>
      <c r="N1060" s="101"/>
      <c r="O1060" s="102" t="e">
        <f t="shared" si="102"/>
        <v>#DIV/0!</v>
      </c>
      <c r="P1060" s="102">
        <f t="shared" si="103"/>
        <v>0</v>
      </c>
      <c r="Q1060" s="103">
        <f>IF(M1060="nio",0,IF(M1060&gt;0,VLOOKUP(H1060,'2-Productie normen'!A:L,VLOOKUP(M1060,'2-Productie normen'!N:O,2,FALSE),FALSE)))</f>
        <v>0</v>
      </c>
      <c r="R1060" s="103">
        <f t="shared" si="104"/>
        <v>0</v>
      </c>
      <c r="S1060" s="104">
        <f>VLOOKUP(H1060,'2-Productie normen'!A:L,10,FALSE)</f>
        <v>0</v>
      </c>
      <c r="T1060" s="545"/>
      <c r="U1060" s="47"/>
      <c r="V1060" s="81">
        <f t="shared" si="105"/>
        <v>6200</v>
      </c>
    </row>
    <row r="1061" spans="1:22" ht="13.95" customHeight="1">
      <c r="A1061" s="86">
        <f t="shared" si="101"/>
        <v>1061</v>
      </c>
      <c r="B1061" s="99" t="s">
        <v>800</v>
      </c>
      <c r="C1061" s="99" t="s">
        <v>750</v>
      </c>
      <c r="D1061" s="440">
        <v>2</v>
      </c>
      <c r="E1061" s="441" t="s">
        <v>94</v>
      </c>
      <c r="F1061" s="449" t="s">
        <v>239</v>
      </c>
      <c r="G1061" s="547" t="s">
        <v>482</v>
      </c>
      <c r="H1061" s="361" t="s">
        <v>181</v>
      </c>
      <c r="I1061" s="542" t="s">
        <v>728</v>
      </c>
      <c r="J1061" s="446">
        <v>57</v>
      </c>
      <c r="K1061" s="353">
        <v>1</v>
      </c>
      <c r="L1061" s="353">
        <v>1</v>
      </c>
      <c r="M1061" s="101">
        <v>20</v>
      </c>
      <c r="N1061" s="101"/>
      <c r="O1061" s="102" t="e">
        <f t="shared" si="102"/>
        <v>#DIV/0!</v>
      </c>
      <c r="P1061" s="102">
        <f t="shared" si="103"/>
        <v>0</v>
      </c>
      <c r="Q1061" s="103">
        <f>IF(M1061="nio",0,IF(M1061&gt;0,VLOOKUP(H1061,'2-Productie normen'!A:L,VLOOKUP(M1061,'2-Productie normen'!N:O,2,FALSE),FALSE)))</f>
        <v>0</v>
      </c>
      <c r="R1061" s="103">
        <f t="shared" si="104"/>
        <v>0</v>
      </c>
      <c r="S1061" s="104">
        <f>VLOOKUP(H1061,'2-Productie normen'!A:L,10,FALSE)</f>
        <v>0</v>
      </c>
      <c r="T1061" s="545"/>
      <c r="U1061" s="47"/>
      <c r="V1061" s="81">
        <f t="shared" si="105"/>
        <v>1140</v>
      </c>
    </row>
    <row r="1062" spans="1:22" ht="13.95" customHeight="1">
      <c r="A1062" s="86">
        <f t="shared" si="101"/>
        <v>1062</v>
      </c>
      <c r="B1062" s="99" t="s">
        <v>800</v>
      </c>
      <c r="C1062" s="99" t="s">
        <v>750</v>
      </c>
      <c r="D1062" s="440">
        <v>2</v>
      </c>
      <c r="E1062" s="441" t="s">
        <v>94</v>
      </c>
      <c r="F1062" s="449" t="s">
        <v>240</v>
      </c>
      <c r="G1062" s="547" t="s">
        <v>410</v>
      </c>
      <c r="H1062" s="145" t="s">
        <v>730</v>
      </c>
      <c r="I1062" s="497" t="s">
        <v>696</v>
      </c>
      <c r="J1062" s="446">
        <v>9</v>
      </c>
      <c r="K1062" s="353">
        <v>1</v>
      </c>
      <c r="L1062" s="353">
        <v>1</v>
      </c>
      <c r="M1062" s="101" t="s">
        <v>106</v>
      </c>
      <c r="N1062" s="101"/>
      <c r="O1062" s="102">
        <f t="shared" si="102"/>
        <v>0</v>
      </c>
      <c r="P1062" s="102">
        <f t="shared" si="103"/>
        <v>0</v>
      </c>
      <c r="Q1062" s="103">
        <f>IF(M1062="nio",0,IF(M1062&gt;0,VLOOKUP(H1062,'2-Productie normen'!A:L,VLOOKUP(M1062,'2-Productie normen'!N:O,2,FALSE),FALSE)))</f>
        <v>0</v>
      </c>
      <c r="R1062" s="103">
        <f t="shared" si="104"/>
        <v>0</v>
      </c>
      <c r="S1062" s="104">
        <f>VLOOKUP(H1062,'2-Productie normen'!A:L,10,FALSE)</f>
        <v>0</v>
      </c>
      <c r="T1062" s="545"/>
      <c r="U1062" s="47"/>
      <c r="V1062" s="81">
        <f t="shared" si="105"/>
        <v>0</v>
      </c>
    </row>
    <row r="1063" spans="1:22" ht="13.95" customHeight="1">
      <c r="A1063" s="86">
        <f t="shared" si="101"/>
        <v>1063</v>
      </c>
      <c r="B1063" s="99" t="s">
        <v>800</v>
      </c>
      <c r="C1063" s="99" t="s">
        <v>750</v>
      </c>
      <c r="D1063" s="440">
        <v>2</v>
      </c>
      <c r="E1063" s="441" t="s">
        <v>94</v>
      </c>
      <c r="F1063" s="449" t="s">
        <v>242</v>
      </c>
      <c r="G1063" s="547" t="s">
        <v>410</v>
      </c>
      <c r="H1063" s="145" t="s">
        <v>730</v>
      </c>
      <c r="I1063" s="497" t="s">
        <v>696</v>
      </c>
      <c r="J1063" s="446">
        <v>9</v>
      </c>
      <c r="K1063" s="353">
        <v>1</v>
      </c>
      <c r="L1063" s="353">
        <v>1</v>
      </c>
      <c r="M1063" s="101" t="s">
        <v>106</v>
      </c>
      <c r="N1063" s="101"/>
      <c r="O1063" s="102">
        <f t="shared" si="102"/>
        <v>0</v>
      </c>
      <c r="P1063" s="102">
        <f t="shared" si="103"/>
        <v>0</v>
      </c>
      <c r="Q1063" s="103">
        <f>IF(M1063="nio",0,IF(M1063&gt;0,VLOOKUP(H1063,'2-Productie normen'!A:L,VLOOKUP(M1063,'2-Productie normen'!N:O,2,FALSE),FALSE)))</f>
        <v>0</v>
      </c>
      <c r="R1063" s="103">
        <f t="shared" si="104"/>
        <v>0</v>
      </c>
      <c r="S1063" s="104">
        <f>VLOOKUP(H1063,'2-Productie normen'!A:L,10,FALSE)</f>
        <v>0</v>
      </c>
      <c r="T1063" s="545"/>
      <c r="U1063" s="47"/>
      <c r="V1063" s="81">
        <f t="shared" si="105"/>
        <v>0</v>
      </c>
    </row>
    <row r="1064" spans="1:22" ht="13.95" customHeight="1">
      <c r="A1064" s="86">
        <f t="shared" si="101"/>
        <v>1064</v>
      </c>
      <c r="B1064" s="99" t="s">
        <v>800</v>
      </c>
      <c r="C1064" s="99" t="s">
        <v>750</v>
      </c>
      <c r="D1064" s="440">
        <v>2</v>
      </c>
      <c r="E1064" s="441" t="s">
        <v>94</v>
      </c>
      <c r="F1064" s="449" t="s">
        <v>243</v>
      </c>
      <c r="G1064" s="547" t="s">
        <v>407</v>
      </c>
      <c r="H1064" s="548" t="s">
        <v>407</v>
      </c>
      <c r="I1064" s="549" t="s">
        <v>727</v>
      </c>
      <c r="J1064" s="446">
        <v>8</v>
      </c>
      <c r="K1064" s="353">
        <v>1</v>
      </c>
      <c r="L1064" s="353">
        <v>1</v>
      </c>
      <c r="M1064" s="101">
        <v>200</v>
      </c>
      <c r="N1064" s="101"/>
      <c r="O1064" s="102" t="e">
        <f t="shared" si="102"/>
        <v>#DIV/0!</v>
      </c>
      <c r="P1064" s="102">
        <f t="shared" si="103"/>
        <v>0</v>
      </c>
      <c r="Q1064" s="103">
        <f>IF(M1064="nio",0,IF(M1064&gt;0,VLOOKUP(H1064,'2-Productie normen'!A:L,VLOOKUP(M1064,'2-Productie normen'!N:O,2,FALSE),FALSE)))</f>
        <v>0</v>
      </c>
      <c r="R1064" s="103">
        <f t="shared" si="104"/>
        <v>0</v>
      </c>
      <c r="S1064" s="104">
        <f>VLOOKUP(H1064,'2-Productie normen'!A:L,10,FALSE)</f>
        <v>0</v>
      </c>
      <c r="T1064" s="545"/>
      <c r="U1064" s="47"/>
      <c r="V1064" s="81">
        <f t="shared" si="105"/>
        <v>1600</v>
      </c>
    </row>
    <row r="1065" spans="1:22" ht="13.95" customHeight="1">
      <c r="A1065" s="86">
        <f t="shared" si="101"/>
        <v>1065</v>
      </c>
      <c r="B1065" s="99" t="s">
        <v>800</v>
      </c>
      <c r="C1065" s="99" t="s">
        <v>750</v>
      </c>
      <c r="D1065" s="440">
        <v>2</v>
      </c>
      <c r="E1065" s="441" t="s">
        <v>94</v>
      </c>
      <c r="F1065" s="449" t="s">
        <v>244</v>
      </c>
      <c r="G1065" s="547" t="s">
        <v>807</v>
      </c>
      <c r="H1065" s="548" t="s">
        <v>720</v>
      </c>
      <c r="I1065" s="549" t="s">
        <v>727</v>
      </c>
      <c r="J1065" s="446">
        <v>128</v>
      </c>
      <c r="K1065" s="353">
        <v>1</v>
      </c>
      <c r="L1065" s="353">
        <v>1</v>
      </c>
      <c r="M1065" s="101">
        <v>120</v>
      </c>
      <c r="N1065" s="101"/>
      <c r="O1065" s="102" t="e">
        <f t="shared" si="102"/>
        <v>#DIV/0!</v>
      </c>
      <c r="P1065" s="102">
        <f t="shared" si="103"/>
        <v>0</v>
      </c>
      <c r="Q1065" s="103">
        <f>IF(M1065="nio",0,IF(M1065&gt;0,VLOOKUP(H1065,'2-Productie normen'!A:L,VLOOKUP(M1065,'2-Productie normen'!N:O,2,FALSE),FALSE)))</f>
        <v>0</v>
      </c>
      <c r="R1065" s="103">
        <f t="shared" si="104"/>
        <v>0</v>
      </c>
      <c r="S1065" s="104">
        <f>VLOOKUP(H1065,'2-Productie normen'!A:L,10,FALSE)</f>
        <v>0</v>
      </c>
      <c r="T1065" s="545"/>
      <c r="U1065" s="47"/>
      <c r="V1065" s="81">
        <f t="shared" si="105"/>
        <v>15360</v>
      </c>
    </row>
    <row r="1066" spans="1:22" ht="13.95" customHeight="1">
      <c r="A1066" s="86">
        <f t="shared" si="101"/>
        <v>1066</v>
      </c>
      <c r="B1066" s="99" t="s">
        <v>800</v>
      </c>
      <c r="C1066" s="99" t="s">
        <v>750</v>
      </c>
      <c r="D1066" s="440">
        <v>2</v>
      </c>
      <c r="E1066" s="441" t="s">
        <v>94</v>
      </c>
      <c r="F1066" s="449" t="s">
        <v>245</v>
      </c>
      <c r="G1066" s="547" t="s">
        <v>407</v>
      </c>
      <c r="H1066" s="548" t="s">
        <v>407</v>
      </c>
      <c r="I1066" s="549" t="s">
        <v>727</v>
      </c>
      <c r="J1066" s="446">
        <v>108.5</v>
      </c>
      <c r="K1066" s="353">
        <v>1</v>
      </c>
      <c r="L1066" s="353">
        <v>1</v>
      </c>
      <c r="M1066" s="101">
        <v>200</v>
      </c>
      <c r="N1066" s="101"/>
      <c r="O1066" s="102" t="e">
        <f t="shared" si="102"/>
        <v>#DIV/0!</v>
      </c>
      <c r="P1066" s="102">
        <f t="shared" si="103"/>
        <v>0</v>
      </c>
      <c r="Q1066" s="103">
        <f>IF(M1066="nio",0,IF(M1066&gt;0,VLOOKUP(H1066,'2-Productie normen'!A:L,VLOOKUP(M1066,'2-Productie normen'!N:O,2,FALSE),FALSE)))</f>
        <v>0</v>
      </c>
      <c r="R1066" s="103">
        <f t="shared" si="104"/>
        <v>0</v>
      </c>
      <c r="S1066" s="104">
        <f>VLOOKUP(H1066,'2-Productie normen'!A:L,10,FALSE)</f>
        <v>0</v>
      </c>
      <c r="T1066" s="545"/>
      <c r="U1066" s="47"/>
      <c r="V1066" s="81">
        <f t="shared" si="105"/>
        <v>21700</v>
      </c>
    </row>
    <row r="1067" spans="1:22" ht="13.95" customHeight="1">
      <c r="A1067" s="86">
        <f t="shared" si="101"/>
        <v>1067</v>
      </c>
      <c r="B1067" s="99" t="s">
        <v>800</v>
      </c>
      <c r="C1067" s="99" t="s">
        <v>750</v>
      </c>
      <c r="D1067" s="440">
        <v>2</v>
      </c>
      <c r="E1067" s="441" t="s">
        <v>94</v>
      </c>
      <c r="F1067" s="449" t="s">
        <v>246</v>
      </c>
      <c r="G1067" s="547" t="s">
        <v>410</v>
      </c>
      <c r="H1067" s="145" t="s">
        <v>730</v>
      </c>
      <c r="I1067" s="497" t="s">
        <v>696</v>
      </c>
      <c r="J1067" s="446">
        <v>17.5</v>
      </c>
      <c r="K1067" s="353">
        <v>1</v>
      </c>
      <c r="L1067" s="353">
        <v>1</v>
      </c>
      <c r="M1067" s="101" t="s">
        <v>106</v>
      </c>
      <c r="N1067" s="101"/>
      <c r="O1067" s="102">
        <f t="shared" si="102"/>
        <v>0</v>
      </c>
      <c r="P1067" s="102">
        <f t="shared" si="103"/>
        <v>0</v>
      </c>
      <c r="Q1067" s="103">
        <f>IF(M1067="nio",0,IF(M1067&gt;0,VLOOKUP(H1067,'2-Productie normen'!A:L,VLOOKUP(M1067,'2-Productie normen'!N:O,2,FALSE),FALSE)))</f>
        <v>0</v>
      </c>
      <c r="R1067" s="103">
        <f t="shared" si="104"/>
        <v>0</v>
      </c>
      <c r="S1067" s="104">
        <f>VLOOKUP(H1067,'2-Productie normen'!A:L,10,FALSE)</f>
        <v>0</v>
      </c>
      <c r="T1067" s="545"/>
      <c r="U1067" s="47"/>
      <c r="V1067" s="81">
        <f t="shared" si="105"/>
        <v>0</v>
      </c>
    </row>
    <row r="1068" spans="1:22" ht="13.95" customHeight="1">
      <c r="A1068" s="86">
        <f t="shared" si="101"/>
        <v>1068</v>
      </c>
      <c r="B1068" s="99" t="s">
        <v>800</v>
      </c>
      <c r="C1068" s="99" t="s">
        <v>750</v>
      </c>
      <c r="D1068" s="440">
        <v>2</v>
      </c>
      <c r="E1068" s="441" t="s">
        <v>94</v>
      </c>
      <c r="F1068" s="449" t="s">
        <v>247</v>
      </c>
      <c r="G1068" s="547" t="s">
        <v>407</v>
      </c>
      <c r="H1068" s="548" t="s">
        <v>407</v>
      </c>
      <c r="I1068" s="549" t="s">
        <v>727</v>
      </c>
      <c r="J1068" s="446">
        <v>36.700000000000003</v>
      </c>
      <c r="K1068" s="353">
        <v>1</v>
      </c>
      <c r="L1068" s="353">
        <v>1</v>
      </c>
      <c r="M1068" s="101">
        <v>200</v>
      </c>
      <c r="N1068" s="101"/>
      <c r="O1068" s="102" t="e">
        <f t="shared" si="102"/>
        <v>#DIV/0!</v>
      </c>
      <c r="P1068" s="102">
        <f t="shared" si="103"/>
        <v>0</v>
      </c>
      <c r="Q1068" s="103">
        <f>IF(M1068="nio",0,IF(M1068&gt;0,VLOOKUP(H1068,'2-Productie normen'!A:L,VLOOKUP(M1068,'2-Productie normen'!N:O,2,FALSE),FALSE)))</f>
        <v>0</v>
      </c>
      <c r="R1068" s="103">
        <f t="shared" si="104"/>
        <v>0</v>
      </c>
      <c r="S1068" s="104">
        <f>VLOOKUP(H1068,'2-Productie normen'!A:L,10,FALSE)</f>
        <v>0</v>
      </c>
      <c r="T1068" s="545"/>
      <c r="U1068" s="47"/>
      <c r="V1068" s="81">
        <f t="shared" si="105"/>
        <v>7340.0000000000009</v>
      </c>
    </row>
    <row r="1069" spans="1:22" ht="13.95" customHeight="1">
      <c r="A1069" s="86">
        <f t="shared" si="101"/>
        <v>1069</v>
      </c>
      <c r="B1069" s="99" t="s">
        <v>800</v>
      </c>
      <c r="C1069" s="99" t="s">
        <v>750</v>
      </c>
      <c r="D1069" s="440">
        <v>2</v>
      </c>
      <c r="E1069" s="441" t="s">
        <v>94</v>
      </c>
      <c r="F1069" s="449" t="s">
        <v>248</v>
      </c>
      <c r="G1069" s="547" t="s">
        <v>440</v>
      </c>
      <c r="H1069" s="548" t="s">
        <v>730</v>
      </c>
      <c r="I1069" s="497" t="s">
        <v>696</v>
      </c>
      <c r="J1069" s="446">
        <v>5.0599999999999996</v>
      </c>
      <c r="K1069" s="353">
        <v>1</v>
      </c>
      <c r="L1069" s="353">
        <v>1</v>
      </c>
      <c r="M1069" s="101" t="s">
        <v>106</v>
      </c>
      <c r="N1069" s="101"/>
      <c r="O1069" s="102">
        <f t="shared" si="102"/>
        <v>0</v>
      </c>
      <c r="P1069" s="102">
        <f t="shared" si="103"/>
        <v>0</v>
      </c>
      <c r="Q1069" s="103">
        <f>IF(M1069="nio",0,IF(M1069&gt;0,VLOOKUP(H1069,'2-Productie normen'!A:L,VLOOKUP(M1069,'2-Productie normen'!N:O,2,FALSE),FALSE)))</f>
        <v>0</v>
      </c>
      <c r="R1069" s="103">
        <f t="shared" si="104"/>
        <v>0</v>
      </c>
      <c r="S1069" s="104">
        <f>VLOOKUP(H1069,'2-Productie normen'!A:L,10,FALSE)</f>
        <v>0</v>
      </c>
      <c r="T1069" s="545"/>
      <c r="U1069" s="47"/>
      <c r="V1069" s="81">
        <f t="shared" si="105"/>
        <v>0</v>
      </c>
    </row>
    <row r="1070" spans="1:22" ht="13.95" customHeight="1">
      <c r="A1070" s="86">
        <f t="shared" si="101"/>
        <v>1070</v>
      </c>
      <c r="B1070" s="99" t="s">
        <v>800</v>
      </c>
      <c r="C1070" s="99" t="s">
        <v>750</v>
      </c>
      <c r="D1070" s="440">
        <v>2</v>
      </c>
      <c r="E1070" s="441" t="s">
        <v>94</v>
      </c>
      <c r="F1070" s="449" t="s">
        <v>249</v>
      </c>
      <c r="G1070" s="547" t="s">
        <v>440</v>
      </c>
      <c r="H1070" s="548" t="s">
        <v>730</v>
      </c>
      <c r="I1070" s="497" t="s">
        <v>696</v>
      </c>
      <c r="J1070" s="446">
        <v>9</v>
      </c>
      <c r="K1070" s="353">
        <v>1</v>
      </c>
      <c r="L1070" s="353">
        <v>1</v>
      </c>
      <c r="M1070" s="101" t="s">
        <v>106</v>
      </c>
      <c r="N1070" s="101"/>
      <c r="O1070" s="102">
        <f t="shared" si="102"/>
        <v>0</v>
      </c>
      <c r="P1070" s="102">
        <f t="shared" si="103"/>
        <v>0</v>
      </c>
      <c r="Q1070" s="103">
        <f>IF(M1070="nio",0,IF(M1070&gt;0,VLOOKUP(H1070,'2-Productie normen'!A:L,VLOOKUP(M1070,'2-Productie normen'!N:O,2,FALSE),FALSE)))</f>
        <v>0</v>
      </c>
      <c r="R1070" s="103">
        <f t="shared" si="104"/>
        <v>0</v>
      </c>
      <c r="S1070" s="104">
        <f>VLOOKUP(H1070,'2-Productie normen'!A:L,10,FALSE)</f>
        <v>0</v>
      </c>
      <c r="T1070" s="545"/>
      <c r="U1070" s="47"/>
      <c r="V1070" s="81">
        <f t="shared" si="105"/>
        <v>0</v>
      </c>
    </row>
    <row r="1071" spans="1:22" ht="13.95" customHeight="1">
      <c r="A1071" s="86">
        <f t="shared" si="101"/>
        <v>1071</v>
      </c>
      <c r="B1071" s="99" t="s">
        <v>800</v>
      </c>
      <c r="C1071" s="99" t="s">
        <v>750</v>
      </c>
      <c r="D1071" s="440">
        <v>2</v>
      </c>
      <c r="E1071" s="441" t="s">
        <v>94</v>
      </c>
      <c r="F1071" s="449" t="s">
        <v>250</v>
      </c>
      <c r="G1071" s="547" t="s">
        <v>440</v>
      </c>
      <c r="H1071" s="548" t="s">
        <v>730</v>
      </c>
      <c r="I1071" s="497" t="s">
        <v>696</v>
      </c>
      <c r="J1071" s="446">
        <v>7.61</v>
      </c>
      <c r="K1071" s="353">
        <v>1</v>
      </c>
      <c r="L1071" s="353">
        <v>1</v>
      </c>
      <c r="M1071" s="101" t="s">
        <v>106</v>
      </c>
      <c r="N1071" s="101"/>
      <c r="O1071" s="102">
        <f t="shared" si="102"/>
        <v>0</v>
      </c>
      <c r="P1071" s="102">
        <f t="shared" si="103"/>
        <v>0</v>
      </c>
      <c r="Q1071" s="103">
        <f>IF(M1071="nio",0,IF(M1071&gt;0,VLOOKUP(H1071,'2-Productie normen'!A:L,VLOOKUP(M1071,'2-Productie normen'!N:O,2,FALSE),FALSE)))</f>
        <v>0</v>
      </c>
      <c r="R1071" s="103">
        <f t="shared" si="104"/>
        <v>0</v>
      </c>
      <c r="S1071" s="104">
        <f>VLOOKUP(H1071,'2-Productie normen'!A:L,10,FALSE)</f>
        <v>0</v>
      </c>
      <c r="T1071" s="545"/>
      <c r="U1071" s="47"/>
      <c r="V1071" s="81">
        <f t="shared" si="105"/>
        <v>0</v>
      </c>
    </row>
    <row r="1072" spans="1:22" ht="13.95" customHeight="1">
      <c r="A1072" s="86">
        <f t="shared" si="101"/>
        <v>1072</v>
      </c>
      <c r="B1072" s="99" t="s">
        <v>800</v>
      </c>
      <c r="C1072" s="99" t="s">
        <v>750</v>
      </c>
      <c r="D1072" s="440">
        <v>2</v>
      </c>
      <c r="E1072" s="441" t="s">
        <v>94</v>
      </c>
      <c r="F1072" s="449" t="s">
        <v>251</v>
      </c>
      <c r="G1072" s="547" t="s">
        <v>440</v>
      </c>
      <c r="H1072" s="548" t="s">
        <v>730</v>
      </c>
      <c r="I1072" s="497" t="s">
        <v>696</v>
      </c>
      <c r="J1072" s="446">
        <v>18</v>
      </c>
      <c r="K1072" s="353">
        <v>1</v>
      </c>
      <c r="L1072" s="353">
        <v>1</v>
      </c>
      <c r="M1072" s="101" t="s">
        <v>106</v>
      </c>
      <c r="N1072" s="101"/>
      <c r="O1072" s="102">
        <f t="shared" si="102"/>
        <v>0</v>
      </c>
      <c r="P1072" s="102">
        <f t="shared" si="103"/>
        <v>0</v>
      </c>
      <c r="Q1072" s="103">
        <f>IF(M1072="nio",0,IF(M1072&gt;0,VLOOKUP(H1072,'2-Productie normen'!A:L,VLOOKUP(M1072,'2-Productie normen'!N:O,2,FALSE),FALSE)))</f>
        <v>0</v>
      </c>
      <c r="R1072" s="103">
        <f t="shared" si="104"/>
        <v>0</v>
      </c>
      <c r="S1072" s="104">
        <f>VLOOKUP(H1072,'2-Productie normen'!A:L,10,FALSE)</f>
        <v>0</v>
      </c>
      <c r="T1072" s="545"/>
      <c r="U1072" s="47"/>
      <c r="V1072" s="81">
        <f t="shared" si="105"/>
        <v>0</v>
      </c>
    </row>
    <row r="1073" spans="1:22" ht="13.95" customHeight="1">
      <c r="A1073" s="86">
        <f t="shared" si="101"/>
        <v>1073</v>
      </c>
      <c r="B1073" s="99" t="s">
        <v>800</v>
      </c>
      <c r="C1073" s="99" t="s">
        <v>750</v>
      </c>
      <c r="D1073" s="440">
        <v>2</v>
      </c>
      <c r="E1073" s="441" t="s">
        <v>94</v>
      </c>
      <c r="F1073" s="449" t="s">
        <v>252</v>
      </c>
      <c r="G1073" s="547" t="s">
        <v>440</v>
      </c>
      <c r="H1073" s="548" t="s">
        <v>730</v>
      </c>
      <c r="I1073" s="497" t="s">
        <v>696</v>
      </c>
      <c r="J1073" s="446">
        <v>9</v>
      </c>
      <c r="K1073" s="353">
        <v>1</v>
      </c>
      <c r="L1073" s="353">
        <v>1</v>
      </c>
      <c r="M1073" s="101" t="s">
        <v>106</v>
      </c>
      <c r="N1073" s="101"/>
      <c r="O1073" s="102">
        <f t="shared" si="102"/>
        <v>0</v>
      </c>
      <c r="P1073" s="102">
        <f t="shared" si="103"/>
        <v>0</v>
      </c>
      <c r="Q1073" s="103">
        <f>IF(M1073="nio",0,IF(M1073&gt;0,VLOOKUP(H1073,'2-Productie normen'!A:L,VLOOKUP(M1073,'2-Productie normen'!N:O,2,FALSE),FALSE)))</f>
        <v>0</v>
      </c>
      <c r="R1073" s="103">
        <f t="shared" si="104"/>
        <v>0</v>
      </c>
      <c r="S1073" s="104">
        <f>VLOOKUP(H1073,'2-Productie normen'!A:L,10,FALSE)</f>
        <v>0</v>
      </c>
      <c r="T1073" s="545"/>
      <c r="U1073" s="47"/>
      <c r="V1073" s="81">
        <f t="shared" si="105"/>
        <v>0</v>
      </c>
    </row>
    <row r="1074" spans="1:22" ht="13.95" customHeight="1">
      <c r="A1074" s="86">
        <f t="shared" si="101"/>
        <v>1074</v>
      </c>
      <c r="B1074" s="99" t="s">
        <v>800</v>
      </c>
      <c r="C1074" s="99" t="s">
        <v>750</v>
      </c>
      <c r="D1074" s="440">
        <v>2</v>
      </c>
      <c r="E1074" s="441" t="s">
        <v>94</v>
      </c>
      <c r="F1074" s="449" t="s">
        <v>253</v>
      </c>
      <c r="G1074" s="547" t="s">
        <v>440</v>
      </c>
      <c r="H1074" s="548" t="s">
        <v>730</v>
      </c>
      <c r="I1074" s="497" t="s">
        <v>696</v>
      </c>
      <c r="J1074" s="446">
        <v>9</v>
      </c>
      <c r="K1074" s="353">
        <v>1</v>
      </c>
      <c r="L1074" s="353">
        <v>1</v>
      </c>
      <c r="M1074" s="101" t="s">
        <v>106</v>
      </c>
      <c r="N1074" s="101"/>
      <c r="O1074" s="102">
        <f t="shared" si="102"/>
        <v>0</v>
      </c>
      <c r="P1074" s="102">
        <f t="shared" si="103"/>
        <v>0</v>
      </c>
      <c r="Q1074" s="103">
        <f>IF(M1074="nio",0,IF(M1074&gt;0,VLOOKUP(H1074,'2-Productie normen'!A:L,VLOOKUP(M1074,'2-Productie normen'!N:O,2,FALSE),FALSE)))</f>
        <v>0</v>
      </c>
      <c r="R1074" s="103">
        <f t="shared" si="104"/>
        <v>0</v>
      </c>
      <c r="S1074" s="104">
        <f>VLOOKUP(H1074,'2-Productie normen'!A:L,10,FALSE)</f>
        <v>0</v>
      </c>
      <c r="T1074" s="545"/>
      <c r="U1074" s="47"/>
      <c r="V1074" s="81">
        <f t="shared" si="105"/>
        <v>0</v>
      </c>
    </row>
    <row r="1075" spans="1:22" ht="13.95" customHeight="1">
      <c r="A1075" s="86">
        <f t="shared" si="101"/>
        <v>1075</v>
      </c>
      <c r="B1075" s="99" t="s">
        <v>800</v>
      </c>
      <c r="C1075" s="99" t="s">
        <v>750</v>
      </c>
      <c r="D1075" s="440">
        <v>2</v>
      </c>
      <c r="E1075" s="441" t="s">
        <v>94</v>
      </c>
      <c r="F1075" s="449" t="s">
        <v>436</v>
      </c>
      <c r="G1075" s="547" t="s">
        <v>440</v>
      </c>
      <c r="H1075" s="548" t="s">
        <v>730</v>
      </c>
      <c r="I1075" s="497" t="s">
        <v>696</v>
      </c>
      <c r="J1075" s="446">
        <v>17.5</v>
      </c>
      <c r="K1075" s="353">
        <v>1</v>
      </c>
      <c r="L1075" s="353">
        <v>1</v>
      </c>
      <c r="M1075" s="101" t="s">
        <v>106</v>
      </c>
      <c r="N1075" s="101"/>
      <c r="O1075" s="102">
        <f t="shared" si="102"/>
        <v>0</v>
      </c>
      <c r="P1075" s="102">
        <f t="shared" si="103"/>
        <v>0</v>
      </c>
      <c r="Q1075" s="103">
        <f>IF(M1075="nio",0,IF(M1075&gt;0,VLOOKUP(H1075,'2-Productie normen'!A:L,VLOOKUP(M1075,'2-Productie normen'!N:O,2,FALSE),FALSE)))</f>
        <v>0</v>
      </c>
      <c r="R1075" s="103">
        <f t="shared" si="104"/>
        <v>0</v>
      </c>
      <c r="S1075" s="104">
        <f>VLOOKUP(H1075,'2-Productie normen'!A:L,10,FALSE)</f>
        <v>0</v>
      </c>
      <c r="T1075" s="545"/>
      <c r="U1075" s="47"/>
      <c r="V1075" s="81">
        <f t="shared" si="105"/>
        <v>0</v>
      </c>
    </row>
    <row r="1076" spans="1:22" ht="13.95" customHeight="1">
      <c r="A1076" s="86">
        <f t="shared" si="101"/>
        <v>1076</v>
      </c>
      <c r="B1076" s="99" t="s">
        <v>800</v>
      </c>
      <c r="C1076" s="99" t="s">
        <v>750</v>
      </c>
      <c r="D1076" s="440">
        <v>2</v>
      </c>
      <c r="E1076" s="441" t="s">
        <v>94</v>
      </c>
      <c r="F1076" s="449" t="s">
        <v>257</v>
      </c>
      <c r="G1076" s="547" t="s">
        <v>440</v>
      </c>
      <c r="H1076" s="548" t="s">
        <v>730</v>
      </c>
      <c r="I1076" s="497" t="s">
        <v>696</v>
      </c>
      <c r="J1076" s="446">
        <v>8.43</v>
      </c>
      <c r="K1076" s="353">
        <v>1</v>
      </c>
      <c r="L1076" s="353">
        <v>1</v>
      </c>
      <c r="M1076" s="101" t="s">
        <v>106</v>
      </c>
      <c r="N1076" s="101"/>
      <c r="O1076" s="102">
        <f t="shared" si="102"/>
        <v>0</v>
      </c>
      <c r="P1076" s="102">
        <f t="shared" si="103"/>
        <v>0</v>
      </c>
      <c r="Q1076" s="103">
        <f>IF(M1076="nio",0,IF(M1076&gt;0,VLOOKUP(H1076,'2-Productie normen'!A:L,VLOOKUP(M1076,'2-Productie normen'!N:O,2,FALSE),FALSE)))</f>
        <v>0</v>
      </c>
      <c r="R1076" s="103">
        <f t="shared" si="104"/>
        <v>0</v>
      </c>
      <c r="S1076" s="104">
        <f>VLOOKUP(H1076,'2-Productie normen'!A:L,10,FALSE)</f>
        <v>0</v>
      </c>
      <c r="T1076" s="545"/>
      <c r="U1076" s="47"/>
      <c r="V1076" s="81">
        <f t="shared" si="105"/>
        <v>0</v>
      </c>
    </row>
    <row r="1077" spans="1:22" ht="13.95" customHeight="1">
      <c r="A1077" s="86">
        <f t="shared" si="101"/>
        <v>1077</v>
      </c>
      <c r="B1077" s="99" t="s">
        <v>800</v>
      </c>
      <c r="C1077" s="99" t="s">
        <v>750</v>
      </c>
      <c r="D1077" s="440">
        <v>2</v>
      </c>
      <c r="E1077" s="441" t="s">
        <v>94</v>
      </c>
      <c r="F1077" s="449" t="s">
        <v>258</v>
      </c>
      <c r="G1077" s="547" t="s">
        <v>440</v>
      </c>
      <c r="H1077" s="548" t="s">
        <v>730</v>
      </c>
      <c r="I1077" s="497" t="s">
        <v>696</v>
      </c>
      <c r="J1077" s="446">
        <v>48.2</v>
      </c>
      <c r="K1077" s="353">
        <v>1</v>
      </c>
      <c r="L1077" s="353">
        <v>1</v>
      </c>
      <c r="M1077" s="101" t="s">
        <v>106</v>
      </c>
      <c r="N1077" s="101"/>
      <c r="O1077" s="102">
        <f t="shared" si="102"/>
        <v>0</v>
      </c>
      <c r="P1077" s="102">
        <f t="shared" si="103"/>
        <v>0</v>
      </c>
      <c r="Q1077" s="103">
        <f>IF(M1077="nio",0,IF(M1077&gt;0,VLOOKUP(H1077,'2-Productie normen'!A:L,VLOOKUP(M1077,'2-Productie normen'!N:O,2,FALSE),FALSE)))</f>
        <v>0</v>
      </c>
      <c r="R1077" s="103">
        <f t="shared" si="104"/>
        <v>0</v>
      </c>
      <c r="S1077" s="104">
        <f>VLOOKUP(H1077,'2-Productie normen'!A:L,10,FALSE)</f>
        <v>0</v>
      </c>
      <c r="T1077" s="545"/>
      <c r="U1077" s="47"/>
      <c r="V1077" s="81">
        <f t="shared" si="105"/>
        <v>0</v>
      </c>
    </row>
    <row r="1078" spans="1:22" ht="13.95" customHeight="1">
      <c r="A1078" s="86">
        <f t="shared" si="101"/>
        <v>1078</v>
      </c>
      <c r="B1078" s="99" t="s">
        <v>800</v>
      </c>
      <c r="C1078" s="99" t="s">
        <v>750</v>
      </c>
      <c r="D1078" s="440">
        <v>2</v>
      </c>
      <c r="E1078" s="441" t="s">
        <v>94</v>
      </c>
      <c r="F1078" s="449" t="s">
        <v>818</v>
      </c>
      <c r="G1078" s="547" t="s">
        <v>440</v>
      </c>
      <c r="H1078" s="548" t="s">
        <v>730</v>
      </c>
      <c r="I1078" s="497" t="s">
        <v>696</v>
      </c>
      <c r="J1078" s="446">
        <v>30.6</v>
      </c>
      <c r="K1078" s="353">
        <v>1</v>
      </c>
      <c r="L1078" s="353">
        <v>1</v>
      </c>
      <c r="M1078" s="101" t="s">
        <v>106</v>
      </c>
      <c r="N1078" s="101"/>
      <c r="O1078" s="102">
        <f t="shared" si="102"/>
        <v>0</v>
      </c>
      <c r="P1078" s="102">
        <f t="shared" si="103"/>
        <v>0</v>
      </c>
      <c r="Q1078" s="103">
        <f>IF(M1078="nio",0,IF(M1078&gt;0,VLOOKUP(H1078,'2-Productie normen'!A:L,VLOOKUP(M1078,'2-Productie normen'!N:O,2,FALSE),FALSE)))</f>
        <v>0</v>
      </c>
      <c r="R1078" s="103">
        <f t="shared" si="104"/>
        <v>0</v>
      </c>
      <c r="S1078" s="104">
        <f>VLOOKUP(H1078,'2-Productie normen'!A:L,10,FALSE)</f>
        <v>0</v>
      </c>
      <c r="T1078" s="545"/>
      <c r="U1078" s="47"/>
      <c r="V1078" s="81">
        <f t="shared" si="105"/>
        <v>0</v>
      </c>
    </row>
    <row r="1079" spans="1:22" ht="13.95" customHeight="1">
      <c r="A1079" s="86">
        <f t="shared" si="101"/>
        <v>1079</v>
      </c>
      <c r="B1079" s="99" t="s">
        <v>800</v>
      </c>
      <c r="C1079" s="99" t="s">
        <v>750</v>
      </c>
      <c r="D1079" s="440">
        <v>2</v>
      </c>
      <c r="E1079" s="441" t="s">
        <v>94</v>
      </c>
      <c r="F1079" s="449" t="s">
        <v>259</v>
      </c>
      <c r="G1079" s="547" t="s">
        <v>808</v>
      </c>
      <c r="H1079" s="548" t="s">
        <v>720</v>
      </c>
      <c r="I1079" s="549" t="s">
        <v>727</v>
      </c>
      <c r="J1079" s="446">
        <v>240</v>
      </c>
      <c r="K1079" s="353">
        <v>1</v>
      </c>
      <c r="L1079" s="353">
        <v>1</v>
      </c>
      <c r="M1079" s="101">
        <v>120</v>
      </c>
      <c r="N1079" s="101"/>
      <c r="O1079" s="102" t="e">
        <f t="shared" si="102"/>
        <v>#DIV/0!</v>
      </c>
      <c r="P1079" s="102">
        <f t="shared" si="103"/>
        <v>0</v>
      </c>
      <c r="Q1079" s="103">
        <f>IF(M1079="nio",0,IF(M1079&gt;0,VLOOKUP(H1079,'2-Productie normen'!A:L,VLOOKUP(M1079,'2-Productie normen'!N:O,2,FALSE),FALSE)))</f>
        <v>0</v>
      </c>
      <c r="R1079" s="103">
        <f t="shared" si="104"/>
        <v>0</v>
      </c>
      <c r="S1079" s="104">
        <f>VLOOKUP(H1079,'2-Productie normen'!A:L,10,FALSE)</f>
        <v>0</v>
      </c>
      <c r="T1079" s="545"/>
      <c r="U1079" s="47"/>
      <c r="V1079" s="81">
        <f t="shared" si="105"/>
        <v>28800</v>
      </c>
    </row>
    <row r="1080" spans="1:22" ht="13.95" customHeight="1">
      <c r="A1080" s="86">
        <f t="shared" si="101"/>
        <v>1080</v>
      </c>
      <c r="B1080" s="99" t="s">
        <v>800</v>
      </c>
      <c r="C1080" s="99" t="s">
        <v>750</v>
      </c>
      <c r="D1080" s="440">
        <v>2</v>
      </c>
      <c r="E1080" s="441" t="s">
        <v>94</v>
      </c>
      <c r="F1080" s="449" t="s">
        <v>260</v>
      </c>
      <c r="G1080" s="547" t="s">
        <v>410</v>
      </c>
      <c r="H1080" s="145" t="s">
        <v>730</v>
      </c>
      <c r="I1080" s="497" t="s">
        <v>696</v>
      </c>
      <c r="J1080" s="446">
        <v>44.8</v>
      </c>
      <c r="K1080" s="353">
        <v>1</v>
      </c>
      <c r="L1080" s="353">
        <v>1</v>
      </c>
      <c r="M1080" s="101" t="s">
        <v>106</v>
      </c>
      <c r="N1080" s="101"/>
      <c r="O1080" s="102">
        <f t="shared" si="102"/>
        <v>0</v>
      </c>
      <c r="P1080" s="102">
        <f t="shared" si="103"/>
        <v>0</v>
      </c>
      <c r="Q1080" s="103">
        <f>IF(M1080="nio",0,IF(M1080&gt;0,VLOOKUP(H1080,'2-Productie normen'!A:L,VLOOKUP(M1080,'2-Productie normen'!N:O,2,FALSE),FALSE)))</f>
        <v>0</v>
      </c>
      <c r="R1080" s="103">
        <f t="shared" si="104"/>
        <v>0</v>
      </c>
      <c r="S1080" s="104">
        <f>VLOOKUP(H1080,'2-Productie normen'!A:L,10,FALSE)</f>
        <v>0</v>
      </c>
      <c r="T1080" s="545"/>
      <c r="U1080" s="47"/>
      <c r="V1080" s="81">
        <f t="shared" si="105"/>
        <v>0</v>
      </c>
    </row>
    <row r="1081" spans="1:22" ht="13.95" customHeight="1">
      <c r="A1081" s="86">
        <f t="shared" si="101"/>
        <v>1081</v>
      </c>
      <c r="B1081" s="99" t="s">
        <v>800</v>
      </c>
      <c r="C1081" s="99" t="s">
        <v>750</v>
      </c>
      <c r="D1081" s="440">
        <v>2</v>
      </c>
      <c r="E1081" s="441" t="s">
        <v>94</v>
      </c>
      <c r="F1081" s="449" t="s">
        <v>261</v>
      </c>
      <c r="G1081" s="547" t="s">
        <v>410</v>
      </c>
      <c r="H1081" s="145" t="s">
        <v>730</v>
      </c>
      <c r="I1081" s="497" t="s">
        <v>696</v>
      </c>
      <c r="J1081" s="446">
        <v>8.9</v>
      </c>
      <c r="K1081" s="353">
        <v>1</v>
      </c>
      <c r="L1081" s="353">
        <v>1</v>
      </c>
      <c r="M1081" s="101" t="s">
        <v>106</v>
      </c>
      <c r="N1081" s="101"/>
      <c r="O1081" s="102">
        <f t="shared" si="102"/>
        <v>0</v>
      </c>
      <c r="P1081" s="102">
        <f t="shared" si="103"/>
        <v>0</v>
      </c>
      <c r="Q1081" s="103">
        <f>IF(M1081="nio",0,IF(M1081&gt;0,VLOOKUP(H1081,'2-Productie normen'!A:L,VLOOKUP(M1081,'2-Productie normen'!N:O,2,FALSE),FALSE)))</f>
        <v>0</v>
      </c>
      <c r="R1081" s="103">
        <f t="shared" si="104"/>
        <v>0</v>
      </c>
      <c r="S1081" s="104">
        <f>VLOOKUP(H1081,'2-Productie normen'!A:L,10,FALSE)</f>
        <v>0</v>
      </c>
      <c r="T1081" s="545"/>
      <c r="U1081" s="47"/>
      <c r="V1081" s="81">
        <f t="shared" si="105"/>
        <v>0</v>
      </c>
    </row>
    <row r="1082" spans="1:22" ht="13.95" customHeight="1">
      <c r="A1082" s="86">
        <f t="shared" si="101"/>
        <v>1082</v>
      </c>
      <c r="B1082" s="99" t="s">
        <v>800</v>
      </c>
      <c r="C1082" s="99" t="s">
        <v>750</v>
      </c>
      <c r="D1082" s="440">
        <v>2</v>
      </c>
      <c r="E1082" s="441" t="s">
        <v>94</v>
      </c>
      <c r="F1082" s="449" t="s">
        <v>262</v>
      </c>
      <c r="G1082" s="547" t="s">
        <v>410</v>
      </c>
      <c r="H1082" s="361" t="s">
        <v>730</v>
      </c>
      <c r="I1082" s="107" t="s">
        <v>696</v>
      </c>
      <c r="J1082" s="446">
        <v>10</v>
      </c>
      <c r="K1082" s="353">
        <v>1</v>
      </c>
      <c r="L1082" s="353">
        <v>1</v>
      </c>
      <c r="M1082" s="101" t="s">
        <v>106</v>
      </c>
      <c r="N1082" s="101"/>
      <c r="O1082" s="102">
        <f t="shared" si="102"/>
        <v>0</v>
      </c>
      <c r="P1082" s="102">
        <f t="shared" si="103"/>
        <v>0</v>
      </c>
      <c r="Q1082" s="103">
        <f>IF(M1082="nio",0,IF(M1082&gt;0,VLOOKUP(H1082,'2-Productie normen'!A:L,VLOOKUP(M1082,'2-Productie normen'!N:O,2,FALSE),FALSE)))</f>
        <v>0</v>
      </c>
      <c r="R1082" s="103">
        <f t="shared" si="104"/>
        <v>0</v>
      </c>
      <c r="S1082" s="104">
        <f>VLOOKUP(H1082,'2-Productie normen'!A:L,10,FALSE)</f>
        <v>0</v>
      </c>
      <c r="T1082" s="545"/>
      <c r="U1082" s="47"/>
      <c r="V1082" s="81">
        <f t="shared" si="105"/>
        <v>0</v>
      </c>
    </row>
    <row r="1083" spans="1:22" ht="13.95" customHeight="1">
      <c r="A1083" s="86">
        <f t="shared" si="101"/>
        <v>1083</v>
      </c>
      <c r="B1083" s="99" t="s">
        <v>800</v>
      </c>
      <c r="C1083" s="99" t="s">
        <v>750</v>
      </c>
      <c r="D1083" s="440">
        <v>2</v>
      </c>
      <c r="E1083" s="441" t="s">
        <v>94</v>
      </c>
      <c r="F1083" s="449" t="s">
        <v>263</v>
      </c>
      <c r="G1083" s="547" t="s">
        <v>407</v>
      </c>
      <c r="H1083" s="547" t="s">
        <v>407</v>
      </c>
      <c r="I1083" s="542" t="s">
        <v>727</v>
      </c>
      <c r="J1083" s="446">
        <v>18.2</v>
      </c>
      <c r="K1083" s="353">
        <v>1</v>
      </c>
      <c r="L1083" s="353">
        <v>1</v>
      </c>
      <c r="M1083" s="101">
        <v>200</v>
      </c>
      <c r="N1083" s="101"/>
      <c r="O1083" s="102" t="e">
        <f t="shared" si="102"/>
        <v>#DIV/0!</v>
      </c>
      <c r="P1083" s="102">
        <f t="shared" si="103"/>
        <v>0</v>
      </c>
      <c r="Q1083" s="103">
        <f>IF(M1083="nio",0,IF(M1083&gt;0,VLOOKUP(H1083,'2-Productie normen'!A:L,VLOOKUP(M1083,'2-Productie normen'!N:O,2,FALSE),FALSE)))</f>
        <v>0</v>
      </c>
      <c r="R1083" s="103">
        <f t="shared" si="104"/>
        <v>0</v>
      </c>
      <c r="S1083" s="104">
        <f>VLOOKUP(H1083,'2-Productie normen'!A:L,10,FALSE)</f>
        <v>0</v>
      </c>
      <c r="T1083" s="545"/>
      <c r="U1083" s="47"/>
      <c r="V1083" s="81">
        <f t="shared" si="105"/>
        <v>3640</v>
      </c>
    </row>
    <row r="1084" spans="1:22" ht="13.95" customHeight="1">
      <c r="A1084" s="86">
        <f t="shared" si="101"/>
        <v>1084</v>
      </c>
      <c r="B1084" s="99" t="s">
        <v>800</v>
      </c>
      <c r="C1084" s="99" t="s">
        <v>750</v>
      </c>
      <c r="D1084" s="440">
        <v>2</v>
      </c>
      <c r="E1084" s="441" t="s">
        <v>422</v>
      </c>
      <c r="F1084" s="449" t="s">
        <v>294</v>
      </c>
      <c r="G1084" s="547" t="s">
        <v>407</v>
      </c>
      <c r="H1084" s="547" t="s">
        <v>407</v>
      </c>
      <c r="I1084" s="542" t="s">
        <v>727</v>
      </c>
      <c r="J1084" s="446">
        <v>36</v>
      </c>
      <c r="K1084" s="353">
        <v>1</v>
      </c>
      <c r="L1084" s="353">
        <v>1</v>
      </c>
      <c r="M1084" s="101">
        <v>200</v>
      </c>
      <c r="N1084" s="101"/>
      <c r="O1084" s="102" t="e">
        <f t="shared" si="102"/>
        <v>#DIV/0!</v>
      </c>
      <c r="P1084" s="102">
        <f t="shared" si="103"/>
        <v>0</v>
      </c>
      <c r="Q1084" s="103">
        <f>IF(M1084="nio",0,IF(M1084&gt;0,VLOOKUP(H1084,'2-Productie normen'!A:L,VLOOKUP(M1084,'2-Productie normen'!N:O,2,FALSE),FALSE)))</f>
        <v>0</v>
      </c>
      <c r="R1084" s="103">
        <f t="shared" si="104"/>
        <v>0</v>
      </c>
      <c r="S1084" s="104">
        <f>VLOOKUP(H1084,'2-Productie normen'!A:L,10,FALSE)</f>
        <v>0</v>
      </c>
      <c r="T1084" s="545"/>
      <c r="U1084" s="47"/>
      <c r="V1084" s="81">
        <f t="shared" si="105"/>
        <v>7200</v>
      </c>
    </row>
    <row r="1085" spans="1:22" ht="13.95" customHeight="1">
      <c r="A1085" s="86">
        <f t="shared" si="101"/>
        <v>1085</v>
      </c>
      <c r="B1085" s="99" t="s">
        <v>800</v>
      </c>
      <c r="C1085" s="99" t="s">
        <v>750</v>
      </c>
      <c r="D1085" s="440">
        <v>2</v>
      </c>
      <c r="E1085" s="441" t="s">
        <v>422</v>
      </c>
      <c r="F1085" s="449" t="s">
        <v>295</v>
      </c>
      <c r="G1085" s="547" t="s">
        <v>410</v>
      </c>
      <c r="H1085" s="361" t="s">
        <v>730</v>
      </c>
      <c r="I1085" s="107" t="s">
        <v>696</v>
      </c>
      <c r="J1085" s="446">
        <v>4.5999999999999996</v>
      </c>
      <c r="K1085" s="353">
        <v>1</v>
      </c>
      <c r="L1085" s="353">
        <v>1</v>
      </c>
      <c r="M1085" s="101" t="s">
        <v>106</v>
      </c>
      <c r="N1085" s="101"/>
      <c r="O1085" s="102">
        <f t="shared" si="102"/>
        <v>0</v>
      </c>
      <c r="P1085" s="102">
        <f t="shared" si="103"/>
        <v>0</v>
      </c>
      <c r="Q1085" s="103">
        <f>IF(M1085="nio",0,IF(M1085&gt;0,VLOOKUP(H1085,'2-Productie normen'!A:L,VLOOKUP(M1085,'2-Productie normen'!N:O,2,FALSE),FALSE)))</f>
        <v>0</v>
      </c>
      <c r="R1085" s="103">
        <f t="shared" si="104"/>
        <v>0</v>
      </c>
      <c r="S1085" s="104">
        <f>VLOOKUP(H1085,'2-Productie normen'!A:L,10,FALSE)</f>
        <v>0</v>
      </c>
      <c r="T1085" s="545"/>
      <c r="U1085" s="47"/>
      <c r="V1085" s="81">
        <f t="shared" si="105"/>
        <v>0</v>
      </c>
    </row>
    <row r="1086" spans="1:22" ht="13.95" customHeight="1">
      <c r="A1086" s="86">
        <f t="shared" si="101"/>
        <v>1086</v>
      </c>
      <c r="B1086" s="99" t="s">
        <v>800</v>
      </c>
      <c r="C1086" s="99" t="s">
        <v>750</v>
      </c>
      <c r="D1086" s="440">
        <v>2</v>
      </c>
      <c r="E1086" s="441" t="s">
        <v>422</v>
      </c>
      <c r="F1086" s="449" t="s">
        <v>296</v>
      </c>
      <c r="G1086" s="547" t="s">
        <v>413</v>
      </c>
      <c r="H1086" s="547" t="s">
        <v>16</v>
      </c>
      <c r="I1086" s="542" t="s">
        <v>97</v>
      </c>
      <c r="J1086" s="446">
        <v>1.77</v>
      </c>
      <c r="K1086" s="353">
        <v>1</v>
      </c>
      <c r="L1086" s="353">
        <v>1</v>
      </c>
      <c r="M1086" s="101">
        <v>200</v>
      </c>
      <c r="N1086" s="101"/>
      <c r="O1086" s="102" t="e">
        <f t="shared" si="102"/>
        <v>#DIV/0!</v>
      </c>
      <c r="P1086" s="102">
        <f t="shared" si="103"/>
        <v>0</v>
      </c>
      <c r="Q1086" s="103">
        <f>IF(M1086="nio",0,IF(M1086&gt;0,VLOOKUP(H1086,'2-Productie normen'!A:L,VLOOKUP(M1086,'2-Productie normen'!N:O,2,FALSE),FALSE)))</f>
        <v>0</v>
      </c>
      <c r="R1086" s="103">
        <f t="shared" si="104"/>
        <v>0</v>
      </c>
      <c r="S1086" s="104">
        <f>VLOOKUP(H1086,'2-Productie normen'!A:L,10,FALSE)</f>
        <v>0</v>
      </c>
      <c r="T1086" s="545"/>
      <c r="U1086" s="47"/>
      <c r="V1086" s="81">
        <f t="shared" si="105"/>
        <v>354</v>
      </c>
    </row>
    <row r="1087" spans="1:22" ht="13.95" customHeight="1">
      <c r="A1087" s="86">
        <f t="shared" si="101"/>
        <v>1087</v>
      </c>
      <c r="B1087" s="99" t="s">
        <v>800</v>
      </c>
      <c r="C1087" s="99" t="s">
        <v>750</v>
      </c>
      <c r="D1087" s="440">
        <v>2</v>
      </c>
      <c r="E1087" s="441" t="s">
        <v>422</v>
      </c>
      <c r="F1087" s="449" t="s">
        <v>297</v>
      </c>
      <c r="G1087" s="547" t="s">
        <v>413</v>
      </c>
      <c r="H1087" s="547" t="s">
        <v>16</v>
      </c>
      <c r="I1087" s="542" t="s">
        <v>97</v>
      </c>
      <c r="J1087" s="446">
        <v>1.77</v>
      </c>
      <c r="K1087" s="353">
        <v>1</v>
      </c>
      <c r="L1087" s="353">
        <v>1</v>
      </c>
      <c r="M1087" s="101">
        <v>200</v>
      </c>
      <c r="N1087" s="101"/>
      <c r="O1087" s="102" t="e">
        <f t="shared" si="102"/>
        <v>#DIV/0!</v>
      </c>
      <c r="P1087" s="102">
        <f t="shared" si="103"/>
        <v>0</v>
      </c>
      <c r="Q1087" s="103">
        <f>IF(M1087="nio",0,IF(M1087&gt;0,VLOOKUP(H1087,'2-Productie normen'!A:L,VLOOKUP(M1087,'2-Productie normen'!N:O,2,FALSE),FALSE)))</f>
        <v>0</v>
      </c>
      <c r="R1087" s="103">
        <f t="shared" si="104"/>
        <v>0</v>
      </c>
      <c r="S1087" s="104">
        <f>VLOOKUP(H1087,'2-Productie normen'!A:L,10,FALSE)</f>
        <v>0</v>
      </c>
      <c r="T1087" s="545"/>
      <c r="U1087" s="47"/>
      <c r="V1087" s="81">
        <f t="shared" si="105"/>
        <v>354</v>
      </c>
    </row>
    <row r="1088" spans="1:22" ht="13.95" customHeight="1">
      <c r="A1088" s="86">
        <f t="shared" si="101"/>
        <v>1088</v>
      </c>
      <c r="B1088" s="99" t="s">
        <v>800</v>
      </c>
      <c r="C1088" s="99" t="s">
        <v>750</v>
      </c>
      <c r="D1088" s="440">
        <v>2</v>
      </c>
      <c r="E1088" s="441" t="s">
        <v>422</v>
      </c>
      <c r="F1088" s="449" t="s">
        <v>299</v>
      </c>
      <c r="G1088" s="547" t="s">
        <v>410</v>
      </c>
      <c r="H1088" s="361" t="s">
        <v>730</v>
      </c>
      <c r="I1088" s="107" t="s">
        <v>696</v>
      </c>
      <c r="J1088" s="446">
        <v>5</v>
      </c>
      <c r="K1088" s="353">
        <v>1</v>
      </c>
      <c r="L1088" s="353">
        <v>1</v>
      </c>
      <c r="M1088" s="101" t="s">
        <v>106</v>
      </c>
      <c r="N1088" s="101"/>
      <c r="O1088" s="102">
        <f t="shared" si="102"/>
        <v>0</v>
      </c>
      <c r="P1088" s="102">
        <f t="shared" si="103"/>
        <v>0</v>
      </c>
      <c r="Q1088" s="103">
        <f>IF(M1088="nio",0,IF(M1088&gt;0,VLOOKUP(H1088,'2-Productie normen'!A:L,VLOOKUP(M1088,'2-Productie normen'!N:O,2,FALSE),FALSE)))</f>
        <v>0</v>
      </c>
      <c r="R1088" s="103">
        <f t="shared" si="104"/>
        <v>0</v>
      </c>
      <c r="S1088" s="104">
        <f>VLOOKUP(H1088,'2-Productie normen'!A:L,10,FALSE)</f>
        <v>0</v>
      </c>
      <c r="T1088" s="545"/>
      <c r="U1088" s="47"/>
      <c r="V1088" s="81">
        <f t="shared" si="105"/>
        <v>0</v>
      </c>
    </row>
    <row r="1089" spans="1:22" ht="13.95" customHeight="1">
      <c r="A1089" s="86">
        <f t="shared" si="101"/>
        <v>1089</v>
      </c>
      <c r="B1089" s="99" t="s">
        <v>800</v>
      </c>
      <c r="C1089" s="99" t="s">
        <v>750</v>
      </c>
      <c r="D1089" s="440">
        <v>2</v>
      </c>
      <c r="E1089" s="441" t="s">
        <v>422</v>
      </c>
      <c r="F1089" s="449" t="s">
        <v>300</v>
      </c>
      <c r="G1089" s="547" t="s">
        <v>415</v>
      </c>
      <c r="H1089" s="547" t="s">
        <v>718</v>
      </c>
      <c r="I1089" s="542" t="s">
        <v>95</v>
      </c>
      <c r="J1089" s="446">
        <v>4.8</v>
      </c>
      <c r="K1089" s="353">
        <v>1</v>
      </c>
      <c r="L1089" s="353">
        <v>1</v>
      </c>
      <c r="M1089" s="101">
        <v>200</v>
      </c>
      <c r="N1089" s="101"/>
      <c r="O1089" s="102" t="e">
        <f t="shared" si="102"/>
        <v>#DIV/0!</v>
      </c>
      <c r="P1089" s="102">
        <f t="shared" si="103"/>
        <v>0</v>
      </c>
      <c r="Q1089" s="103">
        <f>IF(M1089="nio",0,IF(M1089&gt;0,VLOOKUP(H1089,'2-Productie normen'!A:L,VLOOKUP(M1089,'2-Productie normen'!N:O,2,FALSE),FALSE)))</f>
        <v>0</v>
      </c>
      <c r="R1089" s="103">
        <f t="shared" si="104"/>
        <v>0</v>
      </c>
      <c r="S1089" s="104">
        <f>VLOOKUP(H1089,'2-Productie normen'!A:L,10,FALSE)</f>
        <v>0</v>
      </c>
      <c r="T1089" s="545"/>
      <c r="U1089" s="47"/>
      <c r="V1089" s="81">
        <f t="shared" si="105"/>
        <v>960</v>
      </c>
    </row>
    <row r="1090" spans="1:22" ht="13.95" customHeight="1">
      <c r="A1090" s="86">
        <f t="shared" si="101"/>
        <v>1090</v>
      </c>
      <c r="B1090" s="99" t="s">
        <v>800</v>
      </c>
      <c r="C1090" s="99" t="s">
        <v>750</v>
      </c>
      <c r="D1090" s="440">
        <v>2</v>
      </c>
      <c r="E1090" s="441" t="s">
        <v>422</v>
      </c>
      <c r="F1090" s="449" t="s">
        <v>301</v>
      </c>
      <c r="G1090" s="547" t="s">
        <v>410</v>
      </c>
      <c r="H1090" s="361" t="s">
        <v>730</v>
      </c>
      <c r="I1090" s="107" t="s">
        <v>696</v>
      </c>
      <c r="J1090" s="446">
        <v>11</v>
      </c>
      <c r="K1090" s="353">
        <v>1</v>
      </c>
      <c r="L1090" s="353">
        <v>1</v>
      </c>
      <c r="M1090" s="101" t="s">
        <v>106</v>
      </c>
      <c r="N1090" s="101"/>
      <c r="O1090" s="102">
        <f t="shared" si="102"/>
        <v>0</v>
      </c>
      <c r="P1090" s="102">
        <f t="shared" si="103"/>
        <v>0</v>
      </c>
      <c r="Q1090" s="103">
        <f>IF(M1090="nio",0,IF(M1090&gt;0,VLOOKUP(H1090,'2-Productie normen'!A:L,VLOOKUP(M1090,'2-Productie normen'!N:O,2,FALSE),FALSE)))</f>
        <v>0</v>
      </c>
      <c r="R1090" s="103">
        <f t="shared" si="104"/>
        <v>0</v>
      </c>
      <c r="S1090" s="104">
        <f>VLOOKUP(H1090,'2-Productie normen'!A:L,10,FALSE)</f>
        <v>0</v>
      </c>
      <c r="T1090" s="545"/>
      <c r="U1090" s="47"/>
      <c r="V1090" s="81">
        <f t="shared" si="105"/>
        <v>0</v>
      </c>
    </row>
    <row r="1091" spans="1:22" ht="13.95" customHeight="1">
      <c r="A1091" s="86">
        <f t="shared" si="101"/>
        <v>1091</v>
      </c>
      <c r="B1091" s="99" t="s">
        <v>800</v>
      </c>
      <c r="C1091" s="99" t="s">
        <v>750</v>
      </c>
      <c r="D1091" s="440">
        <v>2</v>
      </c>
      <c r="E1091" s="441" t="s">
        <v>422</v>
      </c>
      <c r="F1091" s="449" t="s">
        <v>302</v>
      </c>
      <c r="G1091" s="547" t="s">
        <v>408</v>
      </c>
      <c r="H1091" s="99" t="s">
        <v>179</v>
      </c>
      <c r="I1091" s="542" t="s">
        <v>95</v>
      </c>
      <c r="J1091" s="446">
        <v>27</v>
      </c>
      <c r="K1091" s="353">
        <v>1</v>
      </c>
      <c r="L1091" s="353">
        <v>1</v>
      </c>
      <c r="M1091" s="101">
        <v>40</v>
      </c>
      <c r="N1091" s="101"/>
      <c r="O1091" s="102" t="e">
        <f t="shared" si="102"/>
        <v>#DIV/0!</v>
      </c>
      <c r="P1091" s="102">
        <f t="shared" si="103"/>
        <v>0</v>
      </c>
      <c r="Q1091" s="103">
        <f>IF(M1091="nio",0,IF(M1091&gt;0,VLOOKUP(H1091,'2-Productie normen'!A:L,VLOOKUP(M1091,'2-Productie normen'!N:O,2,FALSE),FALSE)))</f>
        <v>0</v>
      </c>
      <c r="R1091" s="103">
        <f t="shared" si="104"/>
        <v>0</v>
      </c>
      <c r="S1091" s="104">
        <f>VLOOKUP(H1091,'2-Productie normen'!A:L,10,FALSE)</f>
        <v>0</v>
      </c>
      <c r="T1091" s="545"/>
      <c r="U1091" s="47"/>
      <c r="V1091" s="81">
        <f t="shared" si="105"/>
        <v>1080</v>
      </c>
    </row>
    <row r="1092" spans="1:22" ht="13.95" customHeight="1">
      <c r="A1092" s="86">
        <f t="shared" si="101"/>
        <v>1092</v>
      </c>
      <c r="B1092" s="99" t="s">
        <v>800</v>
      </c>
      <c r="C1092" s="99" t="s">
        <v>750</v>
      </c>
      <c r="D1092" s="440">
        <v>2</v>
      </c>
      <c r="E1092" s="441" t="s">
        <v>422</v>
      </c>
      <c r="F1092" s="449" t="s">
        <v>303</v>
      </c>
      <c r="G1092" s="547" t="s">
        <v>408</v>
      </c>
      <c r="H1092" s="547" t="s">
        <v>179</v>
      </c>
      <c r="I1092" s="542" t="s">
        <v>95</v>
      </c>
      <c r="J1092" s="446">
        <v>19</v>
      </c>
      <c r="K1092" s="353">
        <v>1</v>
      </c>
      <c r="L1092" s="353">
        <v>1</v>
      </c>
      <c r="M1092" s="101">
        <v>40</v>
      </c>
      <c r="N1092" s="101"/>
      <c r="O1092" s="102" t="e">
        <f t="shared" si="102"/>
        <v>#DIV/0!</v>
      </c>
      <c r="P1092" s="102">
        <f t="shared" si="103"/>
        <v>0</v>
      </c>
      <c r="Q1092" s="103">
        <f>IF(M1092="nio",0,IF(M1092&gt;0,VLOOKUP(H1092,'2-Productie normen'!A:L,VLOOKUP(M1092,'2-Productie normen'!N:O,2,FALSE),FALSE)))</f>
        <v>0</v>
      </c>
      <c r="R1092" s="103">
        <f t="shared" si="104"/>
        <v>0</v>
      </c>
      <c r="S1092" s="104">
        <f>VLOOKUP(H1092,'2-Productie normen'!A:L,10,FALSE)</f>
        <v>0</v>
      </c>
      <c r="T1092" s="545"/>
      <c r="U1092" s="47"/>
      <c r="V1092" s="81">
        <f t="shared" si="105"/>
        <v>760</v>
      </c>
    </row>
    <row r="1093" spans="1:22" ht="13.95" customHeight="1">
      <c r="A1093" s="86">
        <f t="shared" si="101"/>
        <v>1093</v>
      </c>
      <c r="B1093" s="99" t="s">
        <v>800</v>
      </c>
      <c r="C1093" s="99" t="s">
        <v>750</v>
      </c>
      <c r="D1093" s="440">
        <v>2</v>
      </c>
      <c r="E1093" s="441" t="s">
        <v>422</v>
      </c>
      <c r="F1093" s="449" t="s">
        <v>304</v>
      </c>
      <c r="G1093" s="547" t="s">
        <v>408</v>
      </c>
      <c r="H1093" s="547" t="s">
        <v>179</v>
      </c>
      <c r="I1093" s="542" t="s">
        <v>95</v>
      </c>
      <c r="J1093" s="446">
        <v>19</v>
      </c>
      <c r="K1093" s="353">
        <v>1</v>
      </c>
      <c r="L1093" s="353">
        <v>1</v>
      </c>
      <c r="M1093" s="101">
        <v>40</v>
      </c>
      <c r="N1093" s="101"/>
      <c r="O1093" s="102" t="e">
        <f t="shared" si="102"/>
        <v>#DIV/0!</v>
      </c>
      <c r="P1093" s="102">
        <f t="shared" si="103"/>
        <v>0</v>
      </c>
      <c r="Q1093" s="103">
        <f>IF(M1093="nio",0,IF(M1093&gt;0,VLOOKUP(H1093,'2-Productie normen'!A:L,VLOOKUP(M1093,'2-Productie normen'!N:O,2,FALSE),FALSE)))</f>
        <v>0</v>
      </c>
      <c r="R1093" s="103">
        <f t="shared" si="104"/>
        <v>0</v>
      </c>
      <c r="S1093" s="104">
        <f>VLOOKUP(H1093,'2-Productie normen'!A:L,10,FALSE)</f>
        <v>0</v>
      </c>
      <c r="T1093" s="545"/>
      <c r="U1093" s="47"/>
      <c r="V1093" s="81">
        <f t="shared" si="105"/>
        <v>760</v>
      </c>
    </row>
    <row r="1094" spans="1:22" ht="13.95" customHeight="1">
      <c r="A1094" s="86">
        <f t="shared" si="101"/>
        <v>1094</v>
      </c>
      <c r="B1094" s="99" t="s">
        <v>800</v>
      </c>
      <c r="C1094" s="99" t="s">
        <v>750</v>
      </c>
      <c r="D1094" s="440">
        <v>2</v>
      </c>
      <c r="E1094" s="441" t="s">
        <v>422</v>
      </c>
      <c r="F1094" s="449" t="s">
        <v>305</v>
      </c>
      <c r="G1094" s="547" t="s">
        <v>409</v>
      </c>
      <c r="H1094" s="547" t="s">
        <v>719</v>
      </c>
      <c r="I1094" s="542" t="s">
        <v>95</v>
      </c>
      <c r="J1094" s="446">
        <v>47</v>
      </c>
      <c r="K1094" s="353">
        <v>1</v>
      </c>
      <c r="L1094" s="353">
        <v>1</v>
      </c>
      <c r="M1094" s="101">
        <v>120</v>
      </c>
      <c r="N1094" s="101"/>
      <c r="O1094" s="102" t="e">
        <f t="shared" si="102"/>
        <v>#DIV/0!</v>
      </c>
      <c r="P1094" s="102">
        <f t="shared" si="103"/>
        <v>0</v>
      </c>
      <c r="Q1094" s="103">
        <f>IF(M1094="nio",0,IF(M1094&gt;0,VLOOKUP(H1094,'2-Productie normen'!A:L,VLOOKUP(M1094,'2-Productie normen'!N:O,2,FALSE),FALSE)))</f>
        <v>0</v>
      </c>
      <c r="R1094" s="103">
        <f t="shared" si="104"/>
        <v>0</v>
      </c>
      <c r="S1094" s="104">
        <f>VLOOKUP(H1094,'2-Productie normen'!A:L,10,FALSE)</f>
        <v>0</v>
      </c>
      <c r="T1094" s="545"/>
      <c r="U1094" s="47"/>
      <c r="V1094" s="81">
        <f t="shared" si="105"/>
        <v>5640</v>
      </c>
    </row>
    <row r="1095" spans="1:22" ht="13.95" customHeight="1">
      <c r="A1095" s="86">
        <f t="shared" si="101"/>
        <v>1095</v>
      </c>
      <c r="B1095" s="99" t="s">
        <v>800</v>
      </c>
      <c r="C1095" s="99" t="s">
        <v>750</v>
      </c>
      <c r="D1095" s="440">
        <v>2</v>
      </c>
      <c r="E1095" s="441" t="s">
        <v>422</v>
      </c>
      <c r="F1095" s="449" t="s">
        <v>306</v>
      </c>
      <c r="G1095" s="547" t="s">
        <v>407</v>
      </c>
      <c r="H1095" s="547" t="s">
        <v>407</v>
      </c>
      <c r="I1095" s="542" t="s">
        <v>727</v>
      </c>
      <c r="J1095" s="446">
        <v>113</v>
      </c>
      <c r="K1095" s="353">
        <v>1</v>
      </c>
      <c r="L1095" s="353">
        <v>1</v>
      </c>
      <c r="M1095" s="101">
        <v>200</v>
      </c>
      <c r="N1095" s="101"/>
      <c r="O1095" s="102" t="e">
        <f t="shared" si="102"/>
        <v>#DIV/0!</v>
      </c>
      <c r="P1095" s="102">
        <f t="shared" si="103"/>
        <v>0</v>
      </c>
      <c r="Q1095" s="103">
        <f>IF(M1095="nio",0,IF(M1095&gt;0,VLOOKUP(H1095,'2-Productie normen'!A:L,VLOOKUP(M1095,'2-Productie normen'!N:O,2,FALSE),FALSE)))</f>
        <v>0</v>
      </c>
      <c r="R1095" s="103">
        <f t="shared" si="104"/>
        <v>0</v>
      </c>
      <c r="S1095" s="104">
        <f>VLOOKUP(H1095,'2-Productie normen'!A:L,10,FALSE)</f>
        <v>0</v>
      </c>
      <c r="T1095" s="545"/>
      <c r="U1095" s="47"/>
      <c r="V1095" s="81">
        <f t="shared" si="105"/>
        <v>22600</v>
      </c>
    </row>
    <row r="1096" spans="1:22" ht="13.95" customHeight="1">
      <c r="A1096" s="86">
        <f t="shared" si="101"/>
        <v>1096</v>
      </c>
      <c r="B1096" s="99" t="s">
        <v>800</v>
      </c>
      <c r="C1096" s="99" t="s">
        <v>750</v>
      </c>
      <c r="D1096" s="440">
        <v>2</v>
      </c>
      <c r="E1096" s="441" t="s">
        <v>422</v>
      </c>
      <c r="F1096" s="449" t="s">
        <v>307</v>
      </c>
      <c r="G1096" s="547" t="s">
        <v>409</v>
      </c>
      <c r="H1096" s="547" t="s">
        <v>719</v>
      </c>
      <c r="I1096" s="542" t="s">
        <v>95</v>
      </c>
      <c r="J1096" s="446">
        <v>47</v>
      </c>
      <c r="K1096" s="353">
        <v>1</v>
      </c>
      <c r="L1096" s="353">
        <v>1</v>
      </c>
      <c r="M1096" s="101">
        <v>120</v>
      </c>
      <c r="N1096" s="101"/>
      <c r="O1096" s="102" t="e">
        <f t="shared" si="102"/>
        <v>#DIV/0!</v>
      </c>
      <c r="P1096" s="102">
        <f t="shared" si="103"/>
        <v>0</v>
      </c>
      <c r="Q1096" s="103">
        <f>IF(M1096="nio",0,IF(M1096&gt;0,VLOOKUP(H1096,'2-Productie normen'!A:L,VLOOKUP(M1096,'2-Productie normen'!N:O,2,FALSE),FALSE)))</f>
        <v>0</v>
      </c>
      <c r="R1096" s="103">
        <f t="shared" si="104"/>
        <v>0</v>
      </c>
      <c r="S1096" s="104">
        <f>VLOOKUP(H1096,'2-Productie normen'!A:L,10,FALSE)</f>
        <v>0</v>
      </c>
      <c r="T1096" s="545"/>
      <c r="U1096" s="47"/>
      <c r="V1096" s="81">
        <f t="shared" si="105"/>
        <v>5640</v>
      </c>
    </row>
    <row r="1097" spans="1:22" ht="13.95" customHeight="1">
      <c r="A1097" s="86">
        <f t="shared" si="101"/>
        <v>1097</v>
      </c>
      <c r="B1097" s="99" t="s">
        <v>800</v>
      </c>
      <c r="C1097" s="99" t="s">
        <v>750</v>
      </c>
      <c r="D1097" s="440">
        <v>2</v>
      </c>
      <c r="E1097" s="441" t="s">
        <v>422</v>
      </c>
      <c r="F1097" s="449" t="s">
        <v>308</v>
      </c>
      <c r="G1097" s="547" t="s">
        <v>409</v>
      </c>
      <c r="H1097" s="547" t="s">
        <v>719</v>
      </c>
      <c r="I1097" s="542" t="s">
        <v>95</v>
      </c>
      <c r="J1097" s="446">
        <v>42</v>
      </c>
      <c r="K1097" s="353">
        <v>1</v>
      </c>
      <c r="L1097" s="353">
        <v>1</v>
      </c>
      <c r="M1097" s="101">
        <v>120</v>
      </c>
      <c r="N1097" s="101"/>
      <c r="O1097" s="102" t="e">
        <f t="shared" si="102"/>
        <v>#DIV/0!</v>
      </c>
      <c r="P1097" s="102">
        <f t="shared" si="103"/>
        <v>0</v>
      </c>
      <c r="Q1097" s="103">
        <f>IF(M1097="nio",0,IF(M1097&gt;0,VLOOKUP(H1097,'2-Productie normen'!A:L,VLOOKUP(M1097,'2-Productie normen'!N:O,2,FALSE),FALSE)))</f>
        <v>0</v>
      </c>
      <c r="R1097" s="103">
        <f t="shared" si="104"/>
        <v>0</v>
      </c>
      <c r="S1097" s="104">
        <f>VLOOKUP(H1097,'2-Productie normen'!A:L,10,FALSE)</f>
        <v>0</v>
      </c>
      <c r="T1097" s="545"/>
      <c r="U1097" s="47"/>
      <c r="V1097" s="81">
        <f t="shared" si="105"/>
        <v>5040</v>
      </c>
    </row>
    <row r="1098" spans="1:22" ht="13.95" customHeight="1">
      <c r="A1098" s="86">
        <f t="shared" ref="A1098:A1161" si="106">A1097+1</f>
        <v>1098</v>
      </c>
      <c r="B1098" s="99" t="s">
        <v>800</v>
      </c>
      <c r="C1098" s="99" t="s">
        <v>750</v>
      </c>
      <c r="D1098" s="440">
        <v>2</v>
      </c>
      <c r="E1098" s="441" t="s">
        <v>422</v>
      </c>
      <c r="F1098" s="449" t="s">
        <v>309</v>
      </c>
      <c r="G1098" s="547" t="s">
        <v>408</v>
      </c>
      <c r="H1098" s="547" t="s">
        <v>179</v>
      </c>
      <c r="I1098" s="542" t="s">
        <v>95</v>
      </c>
      <c r="J1098" s="446">
        <v>12</v>
      </c>
      <c r="K1098" s="353">
        <v>1</v>
      </c>
      <c r="L1098" s="353">
        <v>1</v>
      </c>
      <c r="M1098" s="101">
        <v>40</v>
      </c>
      <c r="N1098" s="101"/>
      <c r="O1098" s="102" t="e">
        <f t="shared" si="102"/>
        <v>#DIV/0!</v>
      </c>
      <c r="P1098" s="102">
        <f t="shared" si="103"/>
        <v>0</v>
      </c>
      <c r="Q1098" s="103">
        <f>IF(M1098="nio",0,IF(M1098&gt;0,VLOOKUP(H1098,'2-Productie normen'!A:L,VLOOKUP(M1098,'2-Productie normen'!N:O,2,FALSE),FALSE)))</f>
        <v>0</v>
      </c>
      <c r="R1098" s="103">
        <f t="shared" si="104"/>
        <v>0</v>
      </c>
      <c r="S1098" s="104">
        <f>VLOOKUP(H1098,'2-Productie normen'!A:L,10,FALSE)</f>
        <v>0</v>
      </c>
      <c r="T1098" s="545"/>
      <c r="U1098" s="47"/>
      <c r="V1098" s="81">
        <f t="shared" si="105"/>
        <v>480</v>
      </c>
    </row>
    <row r="1099" spans="1:22" ht="13.95" customHeight="1">
      <c r="A1099" s="86">
        <f t="shared" si="106"/>
        <v>1099</v>
      </c>
      <c r="B1099" s="99" t="s">
        <v>800</v>
      </c>
      <c r="C1099" s="99" t="s">
        <v>750</v>
      </c>
      <c r="D1099" s="440">
        <v>2</v>
      </c>
      <c r="E1099" s="441" t="s">
        <v>422</v>
      </c>
      <c r="F1099" s="449" t="s">
        <v>310</v>
      </c>
      <c r="G1099" s="547" t="s">
        <v>638</v>
      </c>
      <c r="H1099" s="547" t="s">
        <v>754</v>
      </c>
      <c r="I1099" s="542" t="s">
        <v>95</v>
      </c>
      <c r="J1099" s="446">
        <v>12</v>
      </c>
      <c r="K1099" s="353">
        <v>1</v>
      </c>
      <c r="L1099" s="353">
        <v>1</v>
      </c>
      <c r="M1099" s="101">
        <v>200</v>
      </c>
      <c r="N1099" s="101"/>
      <c r="O1099" s="102" t="e">
        <f t="shared" si="102"/>
        <v>#DIV/0!</v>
      </c>
      <c r="P1099" s="102">
        <f t="shared" si="103"/>
        <v>0</v>
      </c>
      <c r="Q1099" s="103">
        <f>IF(M1099="nio",0,IF(M1099&gt;0,VLOOKUP(H1099,'2-Productie normen'!A:L,VLOOKUP(M1099,'2-Productie normen'!N:O,2,FALSE),FALSE)))</f>
        <v>0</v>
      </c>
      <c r="R1099" s="103">
        <f t="shared" si="104"/>
        <v>0</v>
      </c>
      <c r="S1099" s="104">
        <f>VLOOKUP(H1099,'2-Productie normen'!A:L,10,FALSE)</f>
        <v>0</v>
      </c>
      <c r="T1099" s="545"/>
      <c r="U1099" s="47"/>
      <c r="V1099" s="81">
        <f t="shared" si="105"/>
        <v>2400</v>
      </c>
    </row>
    <row r="1100" spans="1:22" ht="13.95" customHeight="1">
      <c r="A1100" s="86">
        <f t="shared" si="106"/>
        <v>1100</v>
      </c>
      <c r="B1100" s="99" t="s">
        <v>800</v>
      </c>
      <c r="C1100" s="99" t="s">
        <v>750</v>
      </c>
      <c r="D1100" s="440">
        <v>2</v>
      </c>
      <c r="E1100" s="441" t="s">
        <v>422</v>
      </c>
      <c r="F1100" s="449" t="s">
        <v>311</v>
      </c>
      <c r="G1100" s="547" t="s">
        <v>409</v>
      </c>
      <c r="H1100" s="547" t="s">
        <v>719</v>
      </c>
      <c r="I1100" s="542" t="s">
        <v>95</v>
      </c>
      <c r="J1100" s="446">
        <v>113</v>
      </c>
      <c r="K1100" s="353">
        <v>1</v>
      </c>
      <c r="L1100" s="353">
        <v>1</v>
      </c>
      <c r="M1100" s="101">
        <v>120</v>
      </c>
      <c r="N1100" s="101"/>
      <c r="O1100" s="102" t="e">
        <f t="shared" si="102"/>
        <v>#DIV/0!</v>
      </c>
      <c r="P1100" s="102">
        <f t="shared" si="103"/>
        <v>0</v>
      </c>
      <c r="Q1100" s="103">
        <f>IF(M1100="nio",0,IF(M1100&gt;0,VLOOKUP(H1100,'2-Productie normen'!A:L,VLOOKUP(M1100,'2-Productie normen'!N:O,2,FALSE),FALSE)))</f>
        <v>0</v>
      </c>
      <c r="R1100" s="103">
        <f t="shared" si="104"/>
        <v>0</v>
      </c>
      <c r="S1100" s="104">
        <f>VLOOKUP(H1100,'2-Productie normen'!A:L,10,FALSE)</f>
        <v>0</v>
      </c>
      <c r="T1100" s="545"/>
      <c r="U1100" s="47"/>
      <c r="V1100" s="81">
        <f t="shared" si="105"/>
        <v>13560</v>
      </c>
    </row>
    <row r="1101" spans="1:22" ht="13.95" customHeight="1">
      <c r="A1101" s="86">
        <f t="shared" si="106"/>
        <v>1101</v>
      </c>
      <c r="B1101" s="99" t="s">
        <v>800</v>
      </c>
      <c r="C1101" s="99" t="s">
        <v>750</v>
      </c>
      <c r="D1101" s="440">
        <v>2</v>
      </c>
      <c r="E1101" s="441" t="s">
        <v>422</v>
      </c>
      <c r="F1101" s="449" t="s">
        <v>312</v>
      </c>
      <c r="G1101" s="547" t="s">
        <v>409</v>
      </c>
      <c r="H1101" s="547" t="s">
        <v>719</v>
      </c>
      <c r="I1101" s="542" t="s">
        <v>95</v>
      </c>
      <c r="J1101" s="446">
        <v>71.2</v>
      </c>
      <c r="K1101" s="353">
        <v>1</v>
      </c>
      <c r="L1101" s="353">
        <v>1</v>
      </c>
      <c r="M1101" s="101">
        <v>120</v>
      </c>
      <c r="N1101" s="101"/>
      <c r="O1101" s="102" t="e">
        <f t="shared" si="102"/>
        <v>#DIV/0!</v>
      </c>
      <c r="P1101" s="102">
        <f t="shared" si="103"/>
        <v>0</v>
      </c>
      <c r="Q1101" s="103">
        <f>IF(M1101="nio",0,IF(M1101&gt;0,VLOOKUP(H1101,'2-Productie normen'!A:L,VLOOKUP(M1101,'2-Productie normen'!N:O,2,FALSE),FALSE)))</f>
        <v>0</v>
      </c>
      <c r="R1101" s="103">
        <f t="shared" si="104"/>
        <v>0</v>
      </c>
      <c r="S1101" s="104">
        <f>VLOOKUP(H1101,'2-Productie normen'!A:L,10,FALSE)</f>
        <v>0</v>
      </c>
      <c r="T1101" s="545"/>
      <c r="U1101" s="47"/>
      <c r="V1101" s="81">
        <f t="shared" si="105"/>
        <v>8544</v>
      </c>
    </row>
    <row r="1102" spans="1:22" ht="13.95" customHeight="1">
      <c r="A1102" s="86">
        <f t="shared" si="106"/>
        <v>1102</v>
      </c>
      <c r="B1102" s="99" t="s">
        <v>800</v>
      </c>
      <c r="C1102" s="99" t="s">
        <v>750</v>
      </c>
      <c r="D1102" s="440">
        <v>2</v>
      </c>
      <c r="E1102" s="441" t="s">
        <v>422</v>
      </c>
      <c r="F1102" s="449" t="s">
        <v>313</v>
      </c>
      <c r="G1102" s="547" t="s">
        <v>409</v>
      </c>
      <c r="H1102" s="547" t="s">
        <v>719</v>
      </c>
      <c r="I1102" s="542" t="s">
        <v>95</v>
      </c>
      <c r="J1102" s="446">
        <v>54</v>
      </c>
      <c r="K1102" s="353">
        <v>1</v>
      </c>
      <c r="L1102" s="353">
        <v>1</v>
      </c>
      <c r="M1102" s="101">
        <v>120</v>
      </c>
      <c r="N1102" s="101"/>
      <c r="O1102" s="102" t="e">
        <f t="shared" si="102"/>
        <v>#DIV/0!</v>
      </c>
      <c r="P1102" s="102">
        <f t="shared" si="103"/>
        <v>0</v>
      </c>
      <c r="Q1102" s="103">
        <f>IF(M1102="nio",0,IF(M1102&gt;0,VLOOKUP(H1102,'2-Productie normen'!A:L,VLOOKUP(M1102,'2-Productie normen'!N:O,2,FALSE),FALSE)))</f>
        <v>0</v>
      </c>
      <c r="R1102" s="103">
        <f t="shared" si="104"/>
        <v>0</v>
      </c>
      <c r="S1102" s="104">
        <f>VLOOKUP(H1102,'2-Productie normen'!A:L,10,FALSE)</f>
        <v>0</v>
      </c>
      <c r="T1102" s="545"/>
      <c r="U1102" s="47"/>
      <c r="V1102" s="81">
        <f t="shared" si="105"/>
        <v>6480</v>
      </c>
    </row>
    <row r="1103" spans="1:22" ht="13.95" customHeight="1">
      <c r="A1103" s="86">
        <f t="shared" si="106"/>
        <v>1103</v>
      </c>
      <c r="B1103" s="99" t="s">
        <v>800</v>
      </c>
      <c r="C1103" s="99" t="s">
        <v>750</v>
      </c>
      <c r="D1103" s="440">
        <v>2</v>
      </c>
      <c r="E1103" s="441" t="s">
        <v>422</v>
      </c>
      <c r="F1103" s="449" t="s">
        <v>314</v>
      </c>
      <c r="G1103" s="547" t="s">
        <v>410</v>
      </c>
      <c r="H1103" s="361" t="s">
        <v>730</v>
      </c>
      <c r="I1103" s="107" t="s">
        <v>696</v>
      </c>
      <c r="J1103" s="446">
        <v>9.1</v>
      </c>
      <c r="K1103" s="353">
        <v>1</v>
      </c>
      <c r="L1103" s="353">
        <v>1</v>
      </c>
      <c r="M1103" s="101" t="s">
        <v>106</v>
      </c>
      <c r="N1103" s="101"/>
      <c r="O1103" s="102">
        <f t="shared" si="102"/>
        <v>0</v>
      </c>
      <c r="P1103" s="102">
        <f t="shared" si="103"/>
        <v>0</v>
      </c>
      <c r="Q1103" s="103">
        <f>IF(M1103="nio",0,IF(M1103&gt;0,VLOOKUP(H1103,'2-Productie normen'!A:L,VLOOKUP(M1103,'2-Productie normen'!N:O,2,FALSE),FALSE)))</f>
        <v>0</v>
      </c>
      <c r="R1103" s="103">
        <f t="shared" si="104"/>
        <v>0</v>
      </c>
      <c r="S1103" s="104">
        <f>VLOOKUP(H1103,'2-Productie normen'!A:L,10,FALSE)</f>
        <v>0</v>
      </c>
      <c r="T1103" s="545"/>
      <c r="U1103" s="47"/>
      <c r="V1103" s="81">
        <f t="shared" si="105"/>
        <v>0</v>
      </c>
    </row>
    <row r="1104" spans="1:22" ht="13.95" customHeight="1">
      <c r="A1104" s="86">
        <f t="shared" si="106"/>
        <v>1104</v>
      </c>
      <c r="B1104" s="99" t="s">
        <v>800</v>
      </c>
      <c r="C1104" s="99" t="s">
        <v>750</v>
      </c>
      <c r="D1104" s="440">
        <v>2</v>
      </c>
      <c r="E1104" s="441" t="s">
        <v>422</v>
      </c>
      <c r="F1104" s="449" t="s">
        <v>438</v>
      </c>
      <c r="G1104" s="547" t="s">
        <v>407</v>
      </c>
      <c r="H1104" s="547" t="s">
        <v>407</v>
      </c>
      <c r="I1104" s="542" t="s">
        <v>727</v>
      </c>
      <c r="J1104" s="446">
        <v>36</v>
      </c>
      <c r="K1104" s="353">
        <v>1</v>
      </c>
      <c r="L1104" s="353">
        <v>1</v>
      </c>
      <c r="M1104" s="101">
        <v>200</v>
      </c>
      <c r="N1104" s="101"/>
      <c r="O1104" s="102" t="e">
        <f t="shared" si="102"/>
        <v>#DIV/0!</v>
      </c>
      <c r="P1104" s="102">
        <f t="shared" si="103"/>
        <v>0</v>
      </c>
      <c r="Q1104" s="103">
        <f>IF(M1104="nio",0,IF(M1104&gt;0,VLOOKUP(H1104,'2-Productie normen'!A:L,VLOOKUP(M1104,'2-Productie normen'!N:O,2,FALSE),FALSE)))</f>
        <v>0</v>
      </c>
      <c r="R1104" s="103">
        <f t="shared" si="104"/>
        <v>0</v>
      </c>
      <c r="S1104" s="104">
        <f>VLOOKUP(H1104,'2-Productie normen'!A:L,10,FALSE)</f>
        <v>0</v>
      </c>
      <c r="T1104" s="545"/>
      <c r="U1104" s="47"/>
      <c r="V1104" s="81">
        <f t="shared" si="105"/>
        <v>7200</v>
      </c>
    </row>
    <row r="1105" spans="1:22" ht="13.95" customHeight="1">
      <c r="A1105" s="86">
        <f t="shared" si="106"/>
        <v>1105</v>
      </c>
      <c r="B1105" s="99" t="s">
        <v>800</v>
      </c>
      <c r="C1105" s="99" t="s">
        <v>750</v>
      </c>
      <c r="D1105" s="440">
        <v>2</v>
      </c>
      <c r="E1105" s="441" t="s">
        <v>422</v>
      </c>
      <c r="F1105" s="449" t="s">
        <v>315</v>
      </c>
      <c r="G1105" s="547" t="s">
        <v>413</v>
      </c>
      <c r="H1105" s="547" t="s">
        <v>16</v>
      </c>
      <c r="I1105" s="542" t="s">
        <v>97</v>
      </c>
      <c r="J1105" s="446">
        <v>34.6</v>
      </c>
      <c r="K1105" s="353">
        <v>1</v>
      </c>
      <c r="L1105" s="353">
        <v>1</v>
      </c>
      <c r="M1105" s="101">
        <v>200</v>
      </c>
      <c r="N1105" s="101"/>
      <c r="O1105" s="102" t="e">
        <f t="shared" si="102"/>
        <v>#DIV/0!</v>
      </c>
      <c r="P1105" s="102">
        <f t="shared" si="103"/>
        <v>0</v>
      </c>
      <c r="Q1105" s="103">
        <f>IF(M1105="nio",0,IF(M1105&gt;0,VLOOKUP(H1105,'2-Productie normen'!A:L,VLOOKUP(M1105,'2-Productie normen'!N:O,2,FALSE),FALSE)))</f>
        <v>0</v>
      </c>
      <c r="R1105" s="103">
        <f t="shared" si="104"/>
        <v>0</v>
      </c>
      <c r="S1105" s="104">
        <f>VLOOKUP(H1105,'2-Productie normen'!A:L,10,FALSE)</f>
        <v>0</v>
      </c>
      <c r="T1105" s="545"/>
      <c r="U1105" s="47"/>
      <c r="V1105" s="81">
        <f t="shared" si="105"/>
        <v>6920</v>
      </c>
    </row>
    <row r="1106" spans="1:22" ht="13.95" customHeight="1">
      <c r="A1106" s="86">
        <f t="shared" si="106"/>
        <v>1106</v>
      </c>
      <c r="B1106" s="99" t="s">
        <v>800</v>
      </c>
      <c r="C1106" s="99" t="s">
        <v>750</v>
      </c>
      <c r="D1106" s="440">
        <v>2</v>
      </c>
      <c r="E1106" s="441" t="s">
        <v>422</v>
      </c>
      <c r="F1106" s="449" t="s">
        <v>819</v>
      </c>
      <c r="G1106" s="547" t="s">
        <v>410</v>
      </c>
      <c r="H1106" s="361" t="s">
        <v>730</v>
      </c>
      <c r="I1106" s="107" t="s">
        <v>696</v>
      </c>
      <c r="J1106" s="446">
        <v>3.97</v>
      </c>
      <c r="K1106" s="353">
        <v>1</v>
      </c>
      <c r="L1106" s="353">
        <v>1</v>
      </c>
      <c r="M1106" s="101" t="s">
        <v>106</v>
      </c>
      <c r="N1106" s="101"/>
      <c r="O1106" s="102">
        <f t="shared" si="102"/>
        <v>0</v>
      </c>
      <c r="P1106" s="102">
        <f t="shared" si="103"/>
        <v>0</v>
      </c>
      <c r="Q1106" s="103">
        <f>IF(M1106="nio",0,IF(M1106&gt;0,VLOOKUP(H1106,'2-Productie normen'!A:L,VLOOKUP(M1106,'2-Productie normen'!N:O,2,FALSE),FALSE)))</f>
        <v>0</v>
      </c>
      <c r="R1106" s="103">
        <f t="shared" si="104"/>
        <v>0</v>
      </c>
      <c r="S1106" s="104">
        <f>VLOOKUP(H1106,'2-Productie normen'!A:L,10,FALSE)</f>
        <v>0</v>
      </c>
      <c r="T1106" s="545"/>
      <c r="U1106" s="47"/>
      <c r="V1106" s="81">
        <f t="shared" si="105"/>
        <v>0</v>
      </c>
    </row>
    <row r="1107" spans="1:22" ht="13.95" customHeight="1">
      <c r="A1107" s="86">
        <f t="shared" si="106"/>
        <v>1107</v>
      </c>
      <c r="B1107" s="99" t="s">
        <v>800</v>
      </c>
      <c r="C1107" s="99" t="s">
        <v>750</v>
      </c>
      <c r="D1107" s="440">
        <v>2</v>
      </c>
      <c r="E1107" s="441" t="s">
        <v>422</v>
      </c>
      <c r="F1107" s="449" t="s">
        <v>316</v>
      </c>
      <c r="G1107" s="547" t="s">
        <v>413</v>
      </c>
      <c r="H1107" s="547" t="s">
        <v>16</v>
      </c>
      <c r="I1107" s="542" t="s">
        <v>97</v>
      </c>
      <c r="J1107" s="446">
        <v>34.6</v>
      </c>
      <c r="K1107" s="353">
        <v>1</v>
      </c>
      <c r="L1107" s="353">
        <v>1</v>
      </c>
      <c r="M1107" s="101">
        <v>200</v>
      </c>
      <c r="N1107" s="101"/>
      <c r="O1107" s="102" t="e">
        <f t="shared" si="102"/>
        <v>#DIV/0!</v>
      </c>
      <c r="P1107" s="102">
        <f t="shared" si="103"/>
        <v>0</v>
      </c>
      <c r="Q1107" s="103">
        <f>IF(M1107="nio",0,IF(M1107&gt;0,VLOOKUP(H1107,'2-Productie normen'!A:L,VLOOKUP(M1107,'2-Productie normen'!N:O,2,FALSE),FALSE)))</f>
        <v>0</v>
      </c>
      <c r="R1107" s="103">
        <f t="shared" si="104"/>
        <v>0</v>
      </c>
      <c r="S1107" s="104">
        <f>VLOOKUP(H1107,'2-Productie normen'!A:L,10,FALSE)</f>
        <v>0</v>
      </c>
      <c r="T1107" s="545"/>
      <c r="U1107" s="47"/>
      <c r="V1107" s="81">
        <f t="shared" si="105"/>
        <v>6920</v>
      </c>
    </row>
    <row r="1108" spans="1:22" ht="13.95" customHeight="1">
      <c r="A1108" s="86">
        <f t="shared" si="106"/>
        <v>1108</v>
      </c>
      <c r="B1108" s="99" t="s">
        <v>800</v>
      </c>
      <c r="C1108" s="99" t="s">
        <v>750</v>
      </c>
      <c r="D1108" s="440">
        <v>2</v>
      </c>
      <c r="E1108" s="441" t="s">
        <v>422</v>
      </c>
      <c r="F1108" s="449" t="s">
        <v>820</v>
      </c>
      <c r="G1108" s="547" t="s">
        <v>410</v>
      </c>
      <c r="H1108" s="361" t="s">
        <v>730</v>
      </c>
      <c r="I1108" s="107" t="s">
        <v>696</v>
      </c>
      <c r="J1108" s="446">
        <v>3.97</v>
      </c>
      <c r="K1108" s="353">
        <v>1</v>
      </c>
      <c r="L1108" s="353">
        <v>1</v>
      </c>
      <c r="M1108" s="101" t="s">
        <v>106</v>
      </c>
      <c r="N1108" s="101"/>
      <c r="O1108" s="102">
        <f t="shared" si="102"/>
        <v>0</v>
      </c>
      <c r="P1108" s="102">
        <f t="shared" si="103"/>
        <v>0</v>
      </c>
      <c r="Q1108" s="103">
        <f>IF(M1108="nio",0,IF(M1108&gt;0,VLOOKUP(H1108,'2-Productie normen'!A:L,VLOOKUP(M1108,'2-Productie normen'!N:O,2,FALSE),FALSE)))</f>
        <v>0</v>
      </c>
      <c r="R1108" s="103">
        <f t="shared" si="104"/>
        <v>0</v>
      </c>
      <c r="S1108" s="104">
        <f>VLOOKUP(H1108,'2-Productie normen'!A:L,10,FALSE)</f>
        <v>0</v>
      </c>
      <c r="T1108" s="545"/>
      <c r="U1108" s="47"/>
      <c r="V1108" s="81">
        <f t="shared" si="105"/>
        <v>0</v>
      </c>
    </row>
    <row r="1109" spans="1:22" ht="13.95" customHeight="1">
      <c r="A1109" s="86">
        <f t="shared" si="106"/>
        <v>1109</v>
      </c>
      <c r="B1109" s="99" t="s">
        <v>800</v>
      </c>
      <c r="C1109" s="99" t="s">
        <v>750</v>
      </c>
      <c r="D1109" s="440">
        <v>2</v>
      </c>
      <c r="E1109" s="441" t="s">
        <v>422</v>
      </c>
      <c r="F1109" s="449" t="s">
        <v>317</v>
      </c>
      <c r="G1109" s="547" t="s">
        <v>410</v>
      </c>
      <c r="H1109" s="361" t="s">
        <v>730</v>
      </c>
      <c r="I1109" s="107" t="s">
        <v>696</v>
      </c>
      <c r="J1109" s="446">
        <v>9.1</v>
      </c>
      <c r="K1109" s="353">
        <v>1</v>
      </c>
      <c r="L1109" s="353">
        <v>1</v>
      </c>
      <c r="M1109" s="101" t="s">
        <v>106</v>
      </c>
      <c r="N1109" s="101"/>
      <c r="O1109" s="102">
        <f t="shared" si="102"/>
        <v>0</v>
      </c>
      <c r="P1109" s="102">
        <f t="shared" si="103"/>
        <v>0</v>
      </c>
      <c r="Q1109" s="103">
        <f>IF(M1109="nio",0,IF(M1109&gt;0,VLOOKUP(H1109,'2-Productie normen'!A:L,VLOOKUP(M1109,'2-Productie normen'!N:O,2,FALSE),FALSE)))</f>
        <v>0</v>
      </c>
      <c r="R1109" s="103">
        <f t="shared" si="104"/>
        <v>0</v>
      </c>
      <c r="S1109" s="104">
        <f>VLOOKUP(H1109,'2-Productie normen'!A:L,10,FALSE)</f>
        <v>0</v>
      </c>
      <c r="T1109" s="545"/>
      <c r="U1109" s="47"/>
      <c r="V1109" s="81">
        <f t="shared" si="105"/>
        <v>0</v>
      </c>
    </row>
    <row r="1110" spans="1:22" ht="13.95" customHeight="1">
      <c r="A1110" s="86">
        <f t="shared" si="106"/>
        <v>1110</v>
      </c>
      <c r="B1110" s="99" t="s">
        <v>800</v>
      </c>
      <c r="C1110" s="99" t="s">
        <v>750</v>
      </c>
      <c r="D1110" s="440">
        <v>2</v>
      </c>
      <c r="E1110" s="441" t="s">
        <v>422</v>
      </c>
      <c r="F1110" s="449" t="s">
        <v>318</v>
      </c>
      <c r="G1110" s="547" t="s">
        <v>407</v>
      </c>
      <c r="H1110" s="547" t="s">
        <v>407</v>
      </c>
      <c r="I1110" s="542" t="s">
        <v>727</v>
      </c>
      <c r="J1110" s="446">
        <v>36</v>
      </c>
      <c r="K1110" s="353">
        <v>1</v>
      </c>
      <c r="L1110" s="353">
        <v>1</v>
      </c>
      <c r="M1110" s="101">
        <v>200</v>
      </c>
      <c r="N1110" s="101"/>
      <c r="O1110" s="102" t="e">
        <f t="shared" si="102"/>
        <v>#DIV/0!</v>
      </c>
      <c r="P1110" s="102">
        <f t="shared" si="103"/>
        <v>0</v>
      </c>
      <c r="Q1110" s="103">
        <f>IF(M1110="nio",0,IF(M1110&gt;0,VLOOKUP(H1110,'2-Productie normen'!A:L,VLOOKUP(M1110,'2-Productie normen'!N:O,2,FALSE),FALSE)))</f>
        <v>0</v>
      </c>
      <c r="R1110" s="103">
        <f t="shared" si="104"/>
        <v>0</v>
      </c>
      <c r="S1110" s="104">
        <f>VLOOKUP(H1110,'2-Productie normen'!A:L,10,FALSE)</f>
        <v>0</v>
      </c>
      <c r="T1110" s="545"/>
      <c r="U1110" s="47"/>
      <c r="V1110" s="81">
        <f t="shared" si="105"/>
        <v>7200</v>
      </c>
    </row>
    <row r="1111" spans="1:22" ht="13.95" customHeight="1">
      <c r="A1111" s="86">
        <f t="shared" si="106"/>
        <v>1111</v>
      </c>
      <c r="B1111" s="99" t="s">
        <v>800</v>
      </c>
      <c r="C1111" s="99" t="s">
        <v>750</v>
      </c>
      <c r="D1111" s="440">
        <v>2</v>
      </c>
      <c r="E1111" s="441" t="s">
        <v>422</v>
      </c>
      <c r="F1111" s="449" t="s">
        <v>319</v>
      </c>
      <c r="G1111" s="547" t="s">
        <v>418</v>
      </c>
      <c r="H1111" s="361" t="s">
        <v>733</v>
      </c>
      <c r="I1111" s="542" t="s">
        <v>95</v>
      </c>
      <c r="J1111" s="446">
        <v>652.29999999999995</v>
      </c>
      <c r="K1111" s="353">
        <v>1</v>
      </c>
      <c r="L1111" s="353">
        <v>1</v>
      </c>
      <c r="M1111" s="101">
        <v>200</v>
      </c>
      <c r="N1111" s="101"/>
      <c r="O1111" s="102" t="e">
        <f t="shared" si="102"/>
        <v>#DIV/0!</v>
      </c>
      <c r="P1111" s="102">
        <f t="shared" si="103"/>
        <v>0</v>
      </c>
      <c r="Q1111" s="103">
        <f>IF(M1111="nio",0,IF(M1111&gt;0,VLOOKUP(H1111,'2-Productie normen'!A:L,VLOOKUP(M1111,'2-Productie normen'!N:O,2,FALSE),FALSE)))</f>
        <v>0</v>
      </c>
      <c r="R1111" s="103">
        <f t="shared" si="104"/>
        <v>0</v>
      </c>
      <c r="S1111" s="104">
        <f>VLOOKUP(H1111,'2-Productie normen'!A:L,10,FALSE)</f>
        <v>0</v>
      </c>
      <c r="T1111" s="545"/>
      <c r="U1111" s="47"/>
      <c r="V1111" s="81">
        <f t="shared" si="105"/>
        <v>130459.99999999999</v>
      </c>
    </row>
    <row r="1112" spans="1:22" ht="13.95" customHeight="1">
      <c r="A1112" s="86">
        <f t="shared" si="106"/>
        <v>1112</v>
      </c>
      <c r="B1112" s="99" t="s">
        <v>800</v>
      </c>
      <c r="C1112" s="99" t="s">
        <v>750</v>
      </c>
      <c r="D1112" s="440">
        <v>2</v>
      </c>
      <c r="E1112" s="441" t="s">
        <v>422</v>
      </c>
      <c r="F1112" s="449" t="s">
        <v>319</v>
      </c>
      <c r="G1112" s="547" t="s">
        <v>487</v>
      </c>
      <c r="H1112" s="361" t="s">
        <v>180</v>
      </c>
      <c r="I1112" s="542" t="s">
        <v>97</v>
      </c>
      <c r="J1112" s="446">
        <v>29.7</v>
      </c>
      <c r="K1112" s="353">
        <v>1</v>
      </c>
      <c r="L1112" s="353">
        <v>1</v>
      </c>
      <c r="M1112" s="101">
        <v>200</v>
      </c>
      <c r="N1112" s="101"/>
      <c r="O1112" s="102" t="e">
        <f t="shared" ref="O1112:O1175" si="107">IF(M1112="nio",0,IF(M1112&gt;0,M1112*J1112/Q1112,0))*K1112</f>
        <v>#DIV/0!</v>
      </c>
      <c r="P1112" s="102">
        <f t="shared" ref="P1112:P1175" si="108">IF(N1112&gt;0,N1112*J1112/R1112,0)*L1112</f>
        <v>0</v>
      </c>
      <c r="Q1112" s="103">
        <f>IF(M1112="nio",0,IF(M1112&gt;0,VLOOKUP(H1112,'2-Productie normen'!A:L,VLOOKUP(M1112,'2-Productie normen'!N:O,2,FALSE),FALSE)))</f>
        <v>0</v>
      </c>
      <c r="R1112" s="103">
        <f t="shared" ref="R1112:R1175" si="109">IF(N1112&gt;0,Q1112*$R$8,0)</f>
        <v>0</v>
      </c>
      <c r="S1112" s="104">
        <f>VLOOKUP(H1112,'2-Productie normen'!A:L,10,FALSE)</f>
        <v>0</v>
      </c>
      <c r="T1112" s="545"/>
      <c r="U1112" s="47"/>
      <c r="V1112" s="81">
        <f t="shared" ref="V1112:V1175" si="110">SUM(M1112:N1112)*J1112</f>
        <v>5940</v>
      </c>
    </row>
    <row r="1113" spans="1:22" ht="13.95" customHeight="1">
      <c r="A1113" s="86">
        <f t="shared" si="106"/>
        <v>1113</v>
      </c>
      <c r="B1113" s="99" t="s">
        <v>800</v>
      </c>
      <c r="C1113" s="99" t="s">
        <v>750</v>
      </c>
      <c r="D1113" s="440">
        <v>2</v>
      </c>
      <c r="E1113" s="441" t="s">
        <v>422</v>
      </c>
      <c r="F1113" s="449" t="s">
        <v>439</v>
      </c>
      <c r="G1113" s="547" t="s">
        <v>407</v>
      </c>
      <c r="H1113" s="547" t="s">
        <v>407</v>
      </c>
      <c r="I1113" s="542" t="s">
        <v>727</v>
      </c>
      <c r="J1113" s="446">
        <v>36</v>
      </c>
      <c r="K1113" s="353">
        <v>1</v>
      </c>
      <c r="L1113" s="353">
        <v>1</v>
      </c>
      <c r="M1113" s="101">
        <v>200</v>
      </c>
      <c r="N1113" s="101"/>
      <c r="O1113" s="102" t="e">
        <f t="shared" si="107"/>
        <v>#DIV/0!</v>
      </c>
      <c r="P1113" s="102">
        <f t="shared" si="108"/>
        <v>0</v>
      </c>
      <c r="Q1113" s="103">
        <f>IF(M1113="nio",0,IF(M1113&gt;0,VLOOKUP(H1113,'2-Productie normen'!A:L,VLOOKUP(M1113,'2-Productie normen'!N:O,2,FALSE),FALSE)))</f>
        <v>0</v>
      </c>
      <c r="R1113" s="103">
        <f t="shared" si="109"/>
        <v>0</v>
      </c>
      <c r="S1113" s="104">
        <f>VLOOKUP(H1113,'2-Productie normen'!A:L,10,FALSE)</f>
        <v>0</v>
      </c>
      <c r="T1113" s="545"/>
      <c r="U1113" s="47"/>
      <c r="V1113" s="81">
        <f t="shared" si="110"/>
        <v>7200</v>
      </c>
    </row>
    <row r="1114" spans="1:22" ht="13.95" customHeight="1">
      <c r="A1114" s="86">
        <f t="shared" si="106"/>
        <v>1114</v>
      </c>
      <c r="B1114" s="99" t="s">
        <v>800</v>
      </c>
      <c r="C1114" s="99" t="s">
        <v>750</v>
      </c>
      <c r="D1114" s="440">
        <v>2</v>
      </c>
      <c r="E1114" s="441" t="s">
        <v>422</v>
      </c>
      <c r="F1114" s="449" t="s">
        <v>320</v>
      </c>
      <c r="G1114" s="547" t="s">
        <v>410</v>
      </c>
      <c r="H1114" s="361" t="s">
        <v>730</v>
      </c>
      <c r="I1114" s="497" t="s">
        <v>696</v>
      </c>
      <c r="J1114" s="446">
        <v>4.5999999999999996</v>
      </c>
      <c r="K1114" s="353">
        <v>1</v>
      </c>
      <c r="L1114" s="353">
        <v>1</v>
      </c>
      <c r="M1114" s="101" t="s">
        <v>106</v>
      </c>
      <c r="N1114" s="101"/>
      <c r="O1114" s="102">
        <f t="shared" si="107"/>
        <v>0</v>
      </c>
      <c r="P1114" s="102">
        <f t="shared" si="108"/>
        <v>0</v>
      </c>
      <c r="Q1114" s="103">
        <f>IF(M1114="nio",0,IF(M1114&gt;0,VLOOKUP(H1114,'2-Productie normen'!A:L,VLOOKUP(M1114,'2-Productie normen'!N:O,2,FALSE),FALSE)))</f>
        <v>0</v>
      </c>
      <c r="R1114" s="103">
        <f t="shared" si="109"/>
        <v>0</v>
      </c>
      <c r="S1114" s="104">
        <f>VLOOKUP(H1114,'2-Productie normen'!A:L,10,FALSE)</f>
        <v>0</v>
      </c>
      <c r="T1114" s="545"/>
      <c r="U1114" s="47"/>
      <c r="V1114" s="81">
        <f t="shared" si="110"/>
        <v>0</v>
      </c>
    </row>
    <row r="1115" spans="1:22" ht="13.95" customHeight="1">
      <c r="A1115" s="86">
        <f t="shared" si="106"/>
        <v>1115</v>
      </c>
      <c r="B1115" s="99" t="s">
        <v>800</v>
      </c>
      <c r="C1115" s="99" t="s">
        <v>750</v>
      </c>
      <c r="D1115" s="440">
        <v>2</v>
      </c>
      <c r="E1115" s="441" t="s">
        <v>422</v>
      </c>
      <c r="F1115" s="449" t="s">
        <v>321</v>
      </c>
      <c r="G1115" s="547" t="s">
        <v>410</v>
      </c>
      <c r="H1115" s="361" t="s">
        <v>730</v>
      </c>
      <c r="I1115" s="497" t="s">
        <v>696</v>
      </c>
      <c r="J1115" s="446">
        <v>4.4000000000000004</v>
      </c>
      <c r="K1115" s="353">
        <v>1</v>
      </c>
      <c r="L1115" s="353">
        <v>1</v>
      </c>
      <c r="M1115" s="101" t="s">
        <v>106</v>
      </c>
      <c r="N1115" s="101"/>
      <c r="O1115" s="102">
        <f t="shared" si="107"/>
        <v>0</v>
      </c>
      <c r="P1115" s="102">
        <f t="shared" si="108"/>
        <v>0</v>
      </c>
      <c r="Q1115" s="103">
        <f>IF(M1115="nio",0,IF(M1115&gt;0,VLOOKUP(H1115,'2-Productie normen'!A:L,VLOOKUP(M1115,'2-Productie normen'!N:O,2,FALSE),FALSE)))</f>
        <v>0</v>
      </c>
      <c r="R1115" s="103">
        <f t="shared" si="109"/>
        <v>0</v>
      </c>
      <c r="S1115" s="104">
        <f>VLOOKUP(H1115,'2-Productie normen'!A:L,10,FALSE)</f>
        <v>0</v>
      </c>
      <c r="T1115" s="545"/>
      <c r="U1115" s="47"/>
      <c r="V1115" s="81">
        <f t="shared" si="110"/>
        <v>0</v>
      </c>
    </row>
    <row r="1116" spans="1:22" ht="13.95" customHeight="1">
      <c r="A1116" s="86">
        <f t="shared" si="106"/>
        <v>1116</v>
      </c>
      <c r="B1116" s="99" t="s">
        <v>800</v>
      </c>
      <c r="C1116" s="99" t="s">
        <v>750</v>
      </c>
      <c r="D1116" s="440">
        <v>2</v>
      </c>
      <c r="E1116" s="441" t="s">
        <v>422</v>
      </c>
      <c r="F1116" s="449" t="s">
        <v>322</v>
      </c>
      <c r="G1116" s="547" t="s">
        <v>412</v>
      </c>
      <c r="H1116" s="547" t="s">
        <v>720</v>
      </c>
      <c r="I1116" s="549" t="s">
        <v>727</v>
      </c>
      <c r="J1116" s="446">
        <v>178</v>
      </c>
      <c r="K1116" s="353">
        <v>1</v>
      </c>
      <c r="L1116" s="353">
        <v>1</v>
      </c>
      <c r="M1116" s="101">
        <v>120</v>
      </c>
      <c r="N1116" s="101"/>
      <c r="O1116" s="102" t="e">
        <f t="shared" si="107"/>
        <v>#DIV/0!</v>
      </c>
      <c r="P1116" s="102">
        <f t="shared" si="108"/>
        <v>0</v>
      </c>
      <c r="Q1116" s="103">
        <f>IF(M1116="nio",0,IF(M1116&gt;0,VLOOKUP(H1116,'2-Productie normen'!A:L,VLOOKUP(M1116,'2-Productie normen'!N:O,2,FALSE),FALSE)))</f>
        <v>0</v>
      </c>
      <c r="R1116" s="103">
        <f t="shared" si="109"/>
        <v>0</v>
      </c>
      <c r="S1116" s="104">
        <f>VLOOKUP(H1116,'2-Productie normen'!A:L,10,FALSE)</f>
        <v>0</v>
      </c>
      <c r="T1116" s="545"/>
      <c r="U1116" s="47"/>
      <c r="V1116" s="81">
        <f t="shared" si="110"/>
        <v>21360</v>
      </c>
    </row>
    <row r="1117" spans="1:22" ht="13.95" customHeight="1">
      <c r="A1117" s="86">
        <f t="shared" si="106"/>
        <v>1117</v>
      </c>
      <c r="B1117" s="99" t="s">
        <v>800</v>
      </c>
      <c r="C1117" s="99" t="s">
        <v>750</v>
      </c>
      <c r="D1117" s="440">
        <v>2</v>
      </c>
      <c r="E1117" s="441" t="s">
        <v>422</v>
      </c>
      <c r="F1117" s="449" t="s">
        <v>323</v>
      </c>
      <c r="G1117" s="547" t="s">
        <v>410</v>
      </c>
      <c r="H1117" s="361" t="s">
        <v>730</v>
      </c>
      <c r="I1117" s="497" t="s">
        <v>696</v>
      </c>
      <c r="J1117" s="446">
        <v>15</v>
      </c>
      <c r="K1117" s="353">
        <v>1</v>
      </c>
      <c r="L1117" s="353">
        <v>1</v>
      </c>
      <c r="M1117" s="101" t="s">
        <v>106</v>
      </c>
      <c r="N1117" s="101"/>
      <c r="O1117" s="102">
        <f t="shared" si="107"/>
        <v>0</v>
      </c>
      <c r="P1117" s="102">
        <f t="shared" si="108"/>
        <v>0</v>
      </c>
      <c r="Q1117" s="103">
        <f>IF(M1117="nio",0,IF(M1117&gt;0,VLOOKUP(H1117,'2-Productie normen'!A:L,VLOOKUP(M1117,'2-Productie normen'!N:O,2,FALSE),FALSE)))</f>
        <v>0</v>
      </c>
      <c r="R1117" s="103">
        <f t="shared" si="109"/>
        <v>0</v>
      </c>
      <c r="S1117" s="104">
        <f>VLOOKUP(H1117,'2-Productie normen'!A:L,10,FALSE)</f>
        <v>0</v>
      </c>
      <c r="T1117" s="545"/>
      <c r="U1117" s="47"/>
      <c r="V1117" s="81">
        <f t="shared" si="110"/>
        <v>0</v>
      </c>
    </row>
    <row r="1118" spans="1:22" ht="13.95" customHeight="1">
      <c r="A1118" s="86">
        <f t="shared" si="106"/>
        <v>1118</v>
      </c>
      <c r="B1118" s="99" t="s">
        <v>800</v>
      </c>
      <c r="C1118" s="99" t="s">
        <v>750</v>
      </c>
      <c r="D1118" s="440">
        <v>2</v>
      </c>
      <c r="E1118" s="441" t="s">
        <v>422</v>
      </c>
      <c r="F1118" s="449" t="s">
        <v>324</v>
      </c>
      <c r="G1118" s="547" t="s">
        <v>407</v>
      </c>
      <c r="H1118" s="547" t="s">
        <v>407</v>
      </c>
      <c r="I1118" s="549" t="s">
        <v>727</v>
      </c>
      <c r="J1118" s="446">
        <v>213.9</v>
      </c>
      <c r="K1118" s="353">
        <v>1</v>
      </c>
      <c r="L1118" s="353">
        <v>1</v>
      </c>
      <c r="M1118" s="101">
        <v>200</v>
      </c>
      <c r="N1118" s="101"/>
      <c r="O1118" s="102" t="e">
        <f t="shared" si="107"/>
        <v>#DIV/0!</v>
      </c>
      <c r="P1118" s="102">
        <f t="shared" si="108"/>
        <v>0</v>
      </c>
      <c r="Q1118" s="103">
        <f>IF(M1118="nio",0,IF(M1118&gt;0,VLOOKUP(H1118,'2-Productie normen'!A:L,VLOOKUP(M1118,'2-Productie normen'!N:O,2,FALSE),FALSE)))</f>
        <v>0</v>
      </c>
      <c r="R1118" s="103">
        <f t="shared" si="109"/>
        <v>0</v>
      </c>
      <c r="S1118" s="104">
        <f>VLOOKUP(H1118,'2-Productie normen'!A:L,10,FALSE)</f>
        <v>0</v>
      </c>
      <c r="T1118" s="545"/>
      <c r="U1118" s="47"/>
      <c r="V1118" s="81">
        <f t="shared" si="110"/>
        <v>42780</v>
      </c>
    </row>
    <row r="1119" spans="1:22" ht="13.95" customHeight="1">
      <c r="A1119" s="86">
        <f t="shared" si="106"/>
        <v>1119</v>
      </c>
      <c r="B1119" s="99" t="s">
        <v>800</v>
      </c>
      <c r="C1119" s="99" t="s">
        <v>750</v>
      </c>
      <c r="D1119" s="440">
        <v>2</v>
      </c>
      <c r="E1119" s="441" t="s">
        <v>422</v>
      </c>
      <c r="F1119" s="449" t="s">
        <v>325</v>
      </c>
      <c r="G1119" s="547" t="s">
        <v>412</v>
      </c>
      <c r="H1119" s="547" t="s">
        <v>720</v>
      </c>
      <c r="I1119" s="549" t="s">
        <v>727</v>
      </c>
      <c r="J1119" s="446">
        <v>127.3</v>
      </c>
      <c r="K1119" s="353">
        <v>1</v>
      </c>
      <c r="L1119" s="353">
        <v>1</v>
      </c>
      <c r="M1119" s="101">
        <v>120</v>
      </c>
      <c r="N1119" s="101"/>
      <c r="O1119" s="102" t="e">
        <f t="shared" si="107"/>
        <v>#DIV/0!</v>
      </c>
      <c r="P1119" s="102">
        <f t="shared" si="108"/>
        <v>0</v>
      </c>
      <c r="Q1119" s="103">
        <f>IF(M1119="nio",0,IF(M1119&gt;0,VLOOKUP(H1119,'2-Productie normen'!A:L,VLOOKUP(M1119,'2-Productie normen'!N:O,2,FALSE),FALSE)))</f>
        <v>0</v>
      </c>
      <c r="R1119" s="103">
        <f t="shared" si="109"/>
        <v>0</v>
      </c>
      <c r="S1119" s="104">
        <f>VLOOKUP(H1119,'2-Productie normen'!A:L,10,FALSE)</f>
        <v>0</v>
      </c>
      <c r="T1119" s="545"/>
      <c r="U1119" s="47"/>
      <c r="V1119" s="81">
        <f t="shared" si="110"/>
        <v>15276</v>
      </c>
    </row>
    <row r="1120" spans="1:22" ht="13.95" customHeight="1">
      <c r="A1120" s="86">
        <f t="shared" si="106"/>
        <v>1120</v>
      </c>
      <c r="B1120" s="99" t="s">
        <v>800</v>
      </c>
      <c r="C1120" s="99" t="s">
        <v>750</v>
      </c>
      <c r="D1120" s="440">
        <v>2</v>
      </c>
      <c r="E1120" s="441" t="s">
        <v>422</v>
      </c>
      <c r="F1120" s="449" t="s">
        <v>821</v>
      </c>
      <c r="G1120" s="547" t="s">
        <v>412</v>
      </c>
      <c r="H1120" s="547" t="s">
        <v>720</v>
      </c>
      <c r="I1120" s="549" t="s">
        <v>727</v>
      </c>
      <c r="J1120" s="446">
        <v>30.57</v>
      </c>
      <c r="K1120" s="353">
        <v>1</v>
      </c>
      <c r="L1120" s="353">
        <v>1</v>
      </c>
      <c r="M1120" s="101">
        <v>120</v>
      </c>
      <c r="N1120" s="101"/>
      <c r="O1120" s="102" t="e">
        <f t="shared" si="107"/>
        <v>#DIV/0!</v>
      </c>
      <c r="P1120" s="102">
        <f t="shared" si="108"/>
        <v>0</v>
      </c>
      <c r="Q1120" s="103">
        <f>IF(M1120="nio",0,IF(M1120&gt;0,VLOOKUP(H1120,'2-Productie normen'!A:L,VLOOKUP(M1120,'2-Productie normen'!N:O,2,FALSE),FALSE)))</f>
        <v>0</v>
      </c>
      <c r="R1120" s="103">
        <f t="shared" si="109"/>
        <v>0</v>
      </c>
      <c r="S1120" s="104">
        <f>VLOOKUP(H1120,'2-Productie normen'!A:L,10,FALSE)</f>
        <v>0</v>
      </c>
      <c r="T1120" s="545"/>
      <c r="U1120" s="47"/>
      <c r="V1120" s="81">
        <f t="shared" si="110"/>
        <v>3668.4</v>
      </c>
    </row>
    <row r="1121" spans="1:22" ht="13.95" customHeight="1">
      <c r="A1121" s="86">
        <f t="shared" si="106"/>
        <v>1121</v>
      </c>
      <c r="B1121" s="99" t="s">
        <v>800</v>
      </c>
      <c r="C1121" s="99" t="s">
        <v>750</v>
      </c>
      <c r="D1121" s="440">
        <v>2</v>
      </c>
      <c r="E1121" s="441" t="s">
        <v>422</v>
      </c>
      <c r="F1121" s="449" t="s">
        <v>326</v>
      </c>
      <c r="G1121" s="547" t="s">
        <v>410</v>
      </c>
      <c r="H1121" s="361" t="s">
        <v>730</v>
      </c>
      <c r="I1121" s="497" t="s">
        <v>696</v>
      </c>
      <c r="J1121" s="446">
        <v>4.1500000000000004</v>
      </c>
      <c r="K1121" s="353">
        <v>1</v>
      </c>
      <c r="L1121" s="353">
        <v>1</v>
      </c>
      <c r="M1121" s="101" t="s">
        <v>106</v>
      </c>
      <c r="N1121" s="101"/>
      <c r="O1121" s="102">
        <f t="shared" si="107"/>
        <v>0</v>
      </c>
      <c r="P1121" s="102">
        <f t="shared" si="108"/>
        <v>0</v>
      </c>
      <c r="Q1121" s="103">
        <f>IF(M1121="nio",0,IF(M1121&gt;0,VLOOKUP(H1121,'2-Productie normen'!A:L,VLOOKUP(M1121,'2-Productie normen'!N:O,2,FALSE),FALSE)))</f>
        <v>0</v>
      </c>
      <c r="R1121" s="103">
        <f t="shared" si="109"/>
        <v>0</v>
      </c>
      <c r="S1121" s="104">
        <f>VLOOKUP(H1121,'2-Productie normen'!A:L,10,FALSE)</f>
        <v>0</v>
      </c>
      <c r="T1121" s="545"/>
      <c r="U1121" s="47"/>
      <c r="V1121" s="81">
        <f t="shared" si="110"/>
        <v>0</v>
      </c>
    </row>
    <row r="1122" spans="1:22" ht="13.95" customHeight="1">
      <c r="A1122" s="86">
        <f t="shared" si="106"/>
        <v>1122</v>
      </c>
      <c r="B1122" s="99" t="s">
        <v>800</v>
      </c>
      <c r="C1122" s="99" t="s">
        <v>750</v>
      </c>
      <c r="D1122" s="440">
        <v>2</v>
      </c>
      <c r="E1122" s="441" t="s">
        <v>422</v>
      </c>
      <c r="F1122" s="449" t="s">
        <v>327</v>
      </c>
      <c r="G1122" s="547" t="s">
        <v>410</v>
      </c>
      <c r="H1122" s="361" t="s">
        <v>730</v>
      </c>
      <c r="I1122" s="107" t="s">
        <v>696</v>
      </c>
      <c r="J1122" s="446">
        <v>3.46</v>
      </c>
      <c r="K1122" s="353">
        <v>1</v>
      </c>
      <c r="L1122" s="353">
        <v>1</v>
      </c>
      <c r="M1122" s="101" t="s">
        <v>106</v>
      </c>
      <c r="N1122" s="101"/>
      <c r="O1122" s="102">
        <f t="shared" si="107"/>
        <v>0</v>
      </c>
      <c r="P1122" s="102">
        <f t="shared" si="108"/>
        <v>0</v>
      </c>
      <c r="Q1122" s="103">
        <f>IF(M1122="nio",0,IF(M1122&gt;0,VLOOKUP(H1122,'2-Productie normen'!A:L,VLOOKUP(M1122,'2-Productie normen'!N:O,2,FALSE),FALSE)))</f>
        <v>0</v>
      </c>
      <c r="R1122" s="103">
        <f t="shared" si="109"/>
        <v>0</v>
      </c>
      <c r="S1122" s="104">
        <f>VLOOKUP(H1122,'2-Productie normen'!A:L,10,FALSE)</f>
        <v>0</v>
      </c>
      <c r="T1122" s="545"/>
      <c r="U1122" s="47"/>
      <c r="V1122" s="81">
        <f t="shared" si="110"/>
        <v>0</v>
      </c>
    </row>
    <row r="1123" spans="1:22" ht="13.95" customHeight="1">
      <c r="A1123" s="86">
        <f t="shared" si="106"/>
        <v>1123</v>
      </c>
      <c r="B1123" s="99" t="s">
        <v>800</v>
      </c>
      <c r="C1123" s="99" t="s">
        <v>750</v>
      </c>
      <c r="D1123" s="440">
        <v>2</v>
      </c>
      <c r="E1123" s="441" t="s">
        <v>422</v>
      </c>
      <c r="F1123" s="449" t="s">
        <v>328</v>
      </c>
      <c r="G1123" s="547" t="s">
        <v>410</v>
      </c>
      <c r="H1123" s="361" t="s">
        <v>730</v>
      </c>
      <c r="I1123" s="107" t="s">
        <v>696</v>
      </c>
      <c r="J1123" s="446">
        <v>5.54</v>
      </c>
      <c r="K1123" s="353">
        <v>1</v>
      </c>
      <c r="L1123" s="353">
        <v>1</v>
      </c>
      <c r="M1123" s="101" t="s">
        <v>106</v>
      </c>
      <c r="N1123" s="101"/>
      <c r="O1123" s="102">
        <f t="shared" si="107"/>
        <v>0</v>
      </c>
      <c r="P1123" s="102">
        <f t="shared" si="108"/>
        <v>0</v>
      </c>
      <c r="Q1123" s="103">
        <f>IF(M1123="nio",0,IF(M1123&gt;0,VLOOKUP(H1123,'2-Productie normen'!A:L,VLOOKUP(M1123,'2-Productie normen'!N:O,2,FALSE),FALSE)))</f>
        <v>0</v>
      </c>
      <c r="R1123" s="103">
        <f t="shared" si="109"/>
        <v>0</v>
      </c>
      <c r="S1123" s="104">
        <f>VLOOKUP(H1123,'2-Productie normen'!A:L,10,FALSE)</f>
        <v>0</v>
      </c>
      <c r="T1123" s="545"/>
      <c r="U1123" s="47"/>
      <c r="V1123" s="81">
        <f t="shared" si="110"/>
        <v>0</v>
      </c>
    </row>
    <row r="1124" spans="1:22" ht="13.95" customHeight="1">
      <c r="A1124" s="86">
        <f t="shared" si="106"/>
        <v>1124</v>
      </c>
      <c r="B1124" s="99" t="s">
        <v>800</v>
      </c>
      <c r="C1124" s="99" t="s">
        <v>750</v>
      </c>
      <c r="D1124" s="440">
        <v>2</v>
      </c>
      <c r="E1124" s="441" t="s">
        <v>422</v>
      </c>
      <c r="F1124" s="449" t="s">
        <v>329</v>
      </c>
      <c r="G1124" s="547" t="s">
        <v>407</v>
      </c>
      <c r="H1124" s="547" t="s">
        <v>407</v>
      </c>
      <c r="I1124" s="542" t="s">
        <v>727</v>
      </c>
      <c r="J1124" s="446">
        <v>1.97</v>
      </c>
      <c r="K1124" s="353">
        <v>1</v>
      </c>
      <c r="L1124" s="353">
        <v>1</v>
      </c>
      <c r="M1124" s="101">
        <v>200</v>
      </c>
      <c r="N1124" s="101"/>
      <c r="O1124" s="102" t="e">
        <f t="shared" si="107"/>
        <v>#DIV/0!</v>
      </c>
      <c r="P1124" s="102">
        <f t="shared" si="108"/>
        <v>0</v>
      </c>
      <c r="Q1124" s="103">
        <f>IF(M1124="nio",0,IF(M1124&gt;0,VLOOKUP(H1124,'2-Productie normen'!A:L,VLOOKUP(M1124,'2-Productie normen'!N:O,2,FALSE),FALSE)))</f>
        <v>0</v>
      </c>
      <c r="R1124" s="103">
        <f t="shared" si="109"/>
        <v>0</v>
      </c>
      <c r="S1124" s="104">
        <f>VLOOKUP(H1124,'2-Productie normen'!A:L,10,FALSE)</f>
        <v>0</v>
      </c>
      <c r="T1124" s="545"/>
      <c r="U1124" s="47"/>
      <c r="V1124" s="81">
        <f t="shared" si="110"/>
        <v>394</v>
      </c>
    </row>
    <row r="1125" spans="1:22" ht="13.95" customHeight="1">
      <c r="A1125" s="86">
        <f t="shared" si="106"/>
        <v>1125</v>
      </c>
      <c r="B1125" s="99" t="s">
        <v>800</v>
      </c>
      <c r="C1125" s="99" t="s">
        <v>750</v>
      </c>
      <c r="D1125" s="440">
        <v>2</v>
      </c>
      <c r="E1125" s="441" t="s">
        <v>422</v>
      </c>
      <c r="F1125" s="449" t="s">
        <v>822</v>
      </c>
      <c r="G1125" s="547" t="s">
        <v>410</v>
      </c>
      <c r="H1125" s="361" t="s">
        <v>730</v>
      </c>
      <c r="I1125" s="107" t="s">
        <v>696</v>
      </c>
      <c r="J1125" s="446">
        <v>13</v>
      </c>
      <c r="K1125" s="353">
        <v>1</v>
      </c>
      <c r="L1125" s="353">
        <v>1</v>
      </c>
      <c r="M1125" s="101" t="s">
        <v>106</v>
      </c>
      <c r="N1125" s="101"/>
      <c r="O1125" s="102">
        <f t="shared" si="107"/>
        <v>0</v>
      </c>
      <c r="P1125" s="102">
        <f t="shared" si="108"/>
        <v>0</v>
      </c>
      <c r="Q1125" s="103">
        <f>IF(M1125="nio",0,IF(M1125&gt;0,VLOOKUP(H1125,'2-Productie normen'!A:L,VLOOKUP(M1125,'2-Productie normen'!N:O,2,FALSE),FALSE)))</f>
        <v>0</v>
      </c>
      <c r="R1125" s="103">
        <f t="shared" si="109"/>
        <v>0</v>
      </c>
      <c r="S1125" s="104">
        <f>VLOOKUP(H1125,'2-Productie normen'!A:L,10,FALSE)</f>
        <v>0</v>
      </c>
      <c r="T1125" s="545"/>
      <c r="U1125" s="47"/>
      <c r="V1125" s="81">
        <f t="shared" si="110"/>
        <v>0</v>
      </c>
    </row>
    <row r="1126" spans="1:22" ht="13.95" customHeight="1">
      <c r="A1126" s="86">
        <f t="shared" si="106"/>
        <v>1126</v>
      </c>
      <c r="B1126" s="99" t="s">
        <v>800</v>
      </c>
      <c r="C1126" s="99" t="s">
        <v>750</v>
      </c>
      <c r="D1126" s="440">
        <v>2</v>
      </c>
      <c r="E1126" s="441" t="s">
        <v>422</v>
      </c>
      <c r="F1126" s="449" t="s">
        <v>329</v>
      </c>
      <c r="G1126" s="547" t="s">
        <v>753</v>
      </c>
      <c r="H1126" s="548" t="s">
        <v>179</v>
      </c>
      <c r="I1126" s="542" t="s">
        <v>95</v>
      </c>
      <c r="J1126" s="446">
        <v>13</v>
      </c>
      <c r="K1126" s="353">
        <v>1</v>
      </c>
      <c r="L1126" s="353">
        <v>1</v>
      </c>
      <c r="M1126" s="101">
        <v>40</v>
      </c>
      <c r="N1126" s="101"/>
      <c r="O1126" s="102" t="e">
        <f t="shared" si="107"/>
        <v>#DIV/0!</v>
      </c>
      <c r="P1126" s="102">
        <f t="shared" si="108"/>
        <v>0</v>
      </c>
      <c r="Q1126" s="103">
        <f>IF(M1126="nio",0,IF(M1126&gt;0,VLOOKUP(H1126,'2-Productie normen'!A:L,VLOOKUP(M1126,'2-Productie normen'!N:O,2,FALSE),FALSE)))</f>
        <v>0</v>
      </c>
      <c r="R1126" s="103">
        <f t="shared" si="109"/>
        <v>0</v>
      </c>
      <c r="S1126" s="104">
        <f>VLOOKUP(H1126,'2-Productie normen'!A:L,10,FALSE)</f>
        <v>0</v>
      </c>
      <c r="T1126" s="545"/>
      <c r="U1126" s="47"/>
      <c r="V1126" s="81">
        <f t="shared" si="110"/>
        <v>520</v>
      </c>
    </row>
    <row r="1127" spans="1:22" ht="13.95" customHeight="1">
      <c r="A1127" s="86">
        <f t="shared" si="106"/>
        <v>1127</v>
      </c>
      <c r="B1127" s="99" t="s">
        <v>800</v>
      </c>
      <c r="C1127" s="99" t="s">
        <v>750</v>
      </c>
      <c r="D1127" s="440">
        <v>2</v>
      </c>
      <c r="E1127" s="441" t="s">
        <v>422</v>
      </c>
      <c r="F1127" s="449" t="s">
        <v>330</v>
      </c>
      <c r="G1127" s="547" t="s">
        <v>419</v>
      </c>
      <c r="H1127" s="501" t="s">
        <v>735</v>
      </c>
      <c r="I1127" s="542" t="s">
        <v>95</v>
      </c>
      <c r="J1127" s="446">
        <v>28.73</v>
      </c>
      <c r="K1127" s="353">
        <v>1</v>
      </c>
      <c r="L1127" s="353">
        <v>1</v>
      </c>
      <c r="M1127" s="101">
        <v>200</v>
      </c>
      <c r="N1127" s="101"/>
      <c r="O1127" s="102" t="e">
        <f t="shared" si="107"/>
        <v>#DIV/0!</v>
      </c>
      <c r="P1127" s="102">
        <f t="shared" si="108"/>
        <v>0</v>
      </c>
      <c r="Q1127" s="103">
        <f>IF(M1127="nio",0,IF(M1127&gt;0,VLOOKUP(H1127,'2-Productie normen'!A:L,VLOOKUP(M1127,'2-Productie normen'!N:O,2,FALSE),FALSE)))</f>
        <v>0</v>
      </c>
      <c r="R1127" s="103">
        <f t="shared" si="109"/>
        <v>0</v>
      </c>
      <c r="S1127" s="104">
        <f>VLOOKUP(H1127,'2-Productie normen'!A:L,10,FALSE)</f>
        <v>0</v>
      </c>
      <c r="T1127" s="545"/>
      <c r="U1127" s="47"/>
      <c r="V1127" s="81">
        <f t="shared" si="110"/>
        <v>5746</v>
      </c>
    </row>
    <row r="1128" spans="1:22" ht="13.95" customHeight="1">
      <c r="A1128" s="86">
        <f t="shared" si="106"/>
        <v>1128</v>
      </c>
      <c r="B1128" s="99" t="s">
        <v>800</v>
      </c>
      <c r="C1128" s="99" t="s">
        <v>750</v>
      </c>
      <c r="D1128" s="440">
        <v>2</v>
      </c>
      <c r="E1128" s="441" t="s">
        <v>422</v>
      </c>
      <c r="F1128" s="449" t="s">
        <v>331</v>
      </c>
      <c r="G1128" s="547" t="s">
        <v>407</v>
      </c>
      <c r="H1128" s="547" t="s">
        <v>407</v>
      </c>
      <c r="I1128" s="542" t="s">
        <v>727</v>
      </c>
      <c r="J1128" s="446">
        <v>16.2</v>
      </c>
      <c r="K1128" s="353">
        <v>1</v>
      </c>
      <c r="L1128" s="353">
        <v>1</v>
      </c>
      <c r="M1128" s="101">
        <v>200</v>
      </c>
      <c r="N1128" s="101"/>
      <c r="O1128" s="102" t="e">
        <f t="shared" si="107"/>
        <v>#DIV/0!</v>
      </c>
      <c r="P1128" s="102">
        <f t="shared" si="108"/>
        <v>0</v>
      </c>
      <c r="Q1128" s="103">
        <f>IF(M1128="nio",0,IF(M1128&gt;0,VLOOKUP(H1128,'2-Productie normen'!A:L,VLOOKUP(M1128,'2-Productie normen'!N:O,2,FALSE),FALSE)))</f>
        <v>0</v>
      </c>
      <c r="R1128" s="103">
        <f t="shared" si="109"/>
        <v>0</v>
      </c>
      <c r="S1128" s="104">
        <f>VLOOKUP(H1128,'2-Productie normen'!A:L,10,FALSE)</f>
        <v>0</v>
      </c>
      <c r="T1128" s="545"/>
      <c r="U1128" s="47"/>
      <c r="V1128" s="81">
        <f t="shared" si="110"/>
        <v>3240</v>
      </c>
    </row>
    <row r="1129" spans="1:22" ht="13.95" customHeight="1">
      <c r="A1129" s="86">
        <f t="shared" si="106"/>
        <v>1129</v>
      </c>
      <c r="B1129" s="99" t="s">
        <v>800</v>
      </c>
      <c r="C1129" s="99" t="s">
        <v>750</v>
      </c>
      <c r="D1129" s="440">
        <v>2</v>
      </c>
      <c r="E1129" s="441" t="s">
        <v>422</v>
      </c>
      <c r="F1129" s="449" t="s">
        <v>332</v>
      </c>
      <c r="G1129" s="547" t="s">
        <v>408</v>
      </c>
      <c r="H1129" s="547" t="s">
        <v>179</v>
      </c>
      <c r="I1129" s="549" t="s">
        <v>95</v>
      </c>
      <c r="J1129" s="446">
        <v>7.8</v>
      </c>
      <c r="K1129" s="353">
        <v>1</v>
      </c>
      <c r="L1129" s="353">
        <v>1</v>
      </c>
      <c r="M1129" s="101">
        <v>40</v>
      </c>
      <c r="N1129" s="101"/>
      <c r="O1129" s="102" t="e">
        <f t="shared" si="107"/>
        <v>#DIV/0!</v>
      </c>
      <c r="P1129" s="102">
        <f t="shared" si="108"/>
        <v>0</v>
      </c>
      <c r="Q1129" s="103">
        <f>IF(M1129="nio",0,IF(M1129&gt;0,VLOOKUP(H1129,'2-Productie normen'!A:L,VLOOKUP(M1129,'2-Productie normen'!N:O,2,FALSE),FALSE)))</f>
        <v>0</v>
      </c>
      <c r="R1129" s="103">
        <f t="shared" si="109"/>
        <v>0</v>
      </c>
      <c r="S1129" s="104">
        <f>VLOOKUP(H1129,'2-Productie normen'!A:L,10,FALSE)</f>
        <v>0</v>
      </c>
      <c r="T1129" s="545"/>
      <c r="U1129" s="47"/>
      <c r="V1129" s="81">
        <f t="shared" si="110"/>
        <v>312</v>
      </c>
    </row>
    <row r="1130" spans="1:22" ht="13.95" customHeight="1">
      <c r="A1130" s="86">
        <f t="shared" si="106"/>
        <v>1130</v>
      </c>
      <c r="B1130" s="99" t="s">
        <v>800</v>
      </c>
      <c r="C1130" s="99" t="s">
        <v>750</v>
      </c>
      <c r="D1130" s="440">
        <v>2</v>
      </c>
      <c r="E1130" s="441" t="s">
        <v>422</v>
      </c>
      <c r="F1130" s="449" t="s">
        <v>333</v>
      </c>
      <c r="G1130" s="547" t="s">
        <v>809</v>
      </c>
      <c r="H1130" s="547" t="s">
        <v>720</v>
      </c>
      <c r="I1130" s="549" t="s">
        <v>727</v>
      </c>
      <c r="J1130" s="446">
        <v>275.2</v>
      </c>
      <c r="K1130" s="353">
        <v>1</v>
      </c>
      <c r="L1130" s="353">
        <v>1</v>
      </c>
      <c r="M1130" s="101">
        <v>120</v>
      </c>
      <c r="N1130" s="101"/>
      <c r="O1130" s="102" t="e">
        <f t="shared" si="107"/>
        <v>#DIV/0!</v>
      </c>
      <c r="P1130" s="102">
        <f t="shared" si="108"/>
        <v>0</v>
      </c>
      <c r="Q1130" s="103">
        <f>IF(M1130="nio",0,IF(M1130&gt;0,VLOOKUP(H1130,'2-Productie normen'!A:L,VLOOKUP(M1130,'2-Productie normen'!N:O,2,FALSE),FALSE)))</f>
        <v>0</v>
      </c>
      <c r="R1130" s="103">
        <f t="shared" si="109"/>
        <v>0</v>
      </c>
      <c r="S1130" s="104">
        <f>VLOOKUP(H1130,'2-Productie normen'!A:L,10,FALSE)</f>
        <v>0</v>
      </c>
      <c r="T1130" s="545"/>
      <c r="U1130" s="47"/>
      <c r="V1130" s="81">
        <f t="shared" si="110"/>
        <v>33024</v>
      </c>
    </row>
    <row r="1131" spans="1:22" ht="13.95" customHeight="1">
      <c r="A1131" s="86">
        <f t="shared" si="106"/>
        <v>1131</v>
      </c>
      <c r="B1131" s="99" t="s">
        <v>800</v>
      </c>
      <c r="C1131" s="99" t="s">
        <v>750</v>
      </c>
      <c r="D1131" s="440">
        <v>2</v>
      </c>
      <c r="E1131" s="441" t="s">
        <v>422</v>
      </c>
      <c r="F1131" s="449" t="s">
        <v>334</v>
      </c>
      <c r="G1131" s="547" t="s">
        <v>810</v>
      </c>
      <c r="H1131" s="547" t="s">
        <v>720</v>
      </c>
      <c r="I1131" s="549" t="s">
        <v>727</v>
      </c>
      <c r="J1131" s="446">
        <v>195</v>
      </c>
      <c r="K1131" s="353">
        <v>1</v>
      </c>
      <c r="L1131" s="353">
        <v>1</v>
      </c>
      <c r="M1131" s="101">
        <v>120</v>
      </c>
      <c r="N1131" s="101"/>
      <c r="O1131" s="102" t="e">
        <f t="shared" si="107"/>
        <v>#DIV/0!</v>
      </c>
      <c r="P1131" s="102">
        <f t="shared" si="108"/>
        <v>0</v>
      </c>
      <c r="Q1131" s="103">
        <f>IF(M1131="nio",0,IF(M1131&gt;0,VLOOKUP(H1131,'2-Productie normen'!A:L,VLOOKUP(M1131,'2-Productie normen'!N:O,2,FALSE),FALSE)))</f>
        <v>0</v>
      </c>
      <c r="R1131" s="103">
        <f t="shared" si="109"/>
        <v>0</v>
      </c>
      <c r="S1131" s="104">
        <f>VLOOKUP(H1131,'2-Productie normen'!A:L,10,FALSE)</f>
        <v>0</v>
      </c>
      <c r="T1131" s="545"/>
      <c r="U1131" s="47"/>
      <c r="V1131" s="81">
        <f t="shared" si="110"/>
        <v>23400</v>
      </c>
    </row>
    <row r="1132" spans="1:22" ht="13.95" customHeight="1">
      <c r="A1132" s="86">
        <f t="shared" si="106"/>
        <v>1132</v>
      </c>
      <c r="B1132" s="99" t="s">
        <v>800</v>
      </c>
      <c r="C1132" s="99" t="s">
        <v>750</v>
      </c>
      <c r="D1132" s="440">
        <v>2</v>
      </c>
      <c r="E1132" s="441" t="s">
        <v>422</v>
      </c>
      <c r="F1132" s="449" t="s">
        <v>335</v>
      </c>
      <c r="G1132" s="547" t="s">
        <v>410</v>
      </c>
      <c r="H1132" s="361" t="s">
        <v>730</v>
      </c>
      <c r="I1132" s="497" t="s">
        <v>696</v>
      </c>
      <c r="J1132" s="446">
        <v>3.94</v>
      </c>
      <c r="K1132" s="353">
        <v>1</v>
      </c>
      <c r="L1132" s="353">
        <v>1</v>
      </c>
      <c r="M1132" s="101" t="s">
        <v>106</v>
      </c>
      <c r="N1132" s="101"/>
      <c r="O1132" s="102">
        <f t="shared" si="107"/>
        <v>0</v>
      </c>
      <c r="P1132" s="102">
        <f t="shared" si="108"/>
        <v>0</v>
      </c>
      <c r="Q1132" s="103">
        <f>IF(M1132="nio",0,IF(M1132&gt;0,VLOOKUP(H1132,'2-Productie normen'!A:L,VLOOKUP(M1132,'2-Productie normen'!N:O,2,FALSE),FALSE)))</f>
        <v>0</v>
      </c>
      <c r="R1132" s="103">
        <f t="shared" si="109"/>
        <v>0</v>
      </c>
      <c r="S1132" s="104">
        <f>VLOOKUP(H1132,'2-Productie normen'!A:L,10,FALSE)</f>
        <v>0</v>
      </c>
      <c r="T1132" s="545"/>
      <c r="U1132" s="47"/>
      <c r="V1132" s="81">
        <f t="shared" si="110"/>
        <v>0</v>
      </c>
    </row>
    <row r="1133" spans="1:22" ht="13.95" customHeight="1">
      <c r="A1133" s="86">
        <f t="shared" si="106"/>
        <v>1133</v>
      </c>
      <c r="B1133" s="99" t="s">
        <v>800</v>
      </c>
      <c r="C1133" s="99" t="s">
        <v>750</v>
      </c>
      <c r="D1133" s="440">
        <v>2</v>
      </c>
      <c r="E1133" s="441" t="s">
        <v>422</v>
      </c>
      <c r="F1133" s="449" t="s">
        <v>336</v>
      </c>
      <c r="G1133" s="547" t="s">
        <v>410</v>
      </c>
      <c r="H1133" s="361" t="s">
        <v>730</v>
      </c>
      <c r="I1133" s="497" t="s">
        <v>696</v>
      </c>
      <c r="J1133" s="446">
        <v>3.89</v>
      </c>
      <c r="K1133" s="353">
        <v>1</v>
      </c>
      <c r="L1133" s="353">
        <v>1</v>
      </c>
      <c r="M1133" s="101" t="s">
        <v>106</v>
      </c>
      <c r="N1133" s="101"/>
      <c r="O1133" s="102">
        <f t="shared" si="107"/>
        <v>0</v>
      </c>
      <c r="P1133" s="102">
        <f t="shared" si="108"/>
        <v>0</v>
      </c>
      <c r="Q1133" s="103">
        <f>IF(M1133="nio",0,IF(M1133&gt;0,VLOOKUP(H1133,'2-Productie normen'!A:L,VLOOKUP(M1133,'2-Productie normen'!N:O,2,FALSE),FALSE)))</f>
        <v>0</v>
      </c>
      <c r="R1133" s="103">
        <f t="shared" si="109"/>
        <v>0</v>
      </c>
      <c r="S1133" s="104">
        <f>VLOOKUP(H1133,'2-Productie normen'!A:L,10,FALSE)</f>
        <v>0</v>
      </c>
      <c r="T1133" s="545"/>
      <c r="U1133" s="47"/>
      <c r="V1133" s="81">
        <f t="shared" si="110"/>
        <v>0</v>
      </c>
    </row>
    <row r="1134" spans="1:22" ht="13.95" customHeight="1">
      <c r="A1134" s="86">
        <f t="shared" si="106"/>
        <v>1134</v>
      </c>
      <c r="B1134" s="99" t="s">
        <v>800</v>
      </c>
      <c r="C1134" s="99" t="s">
        <v>750</v>
      </c>
      <c r="D1134" s="440">
        <v>2</v>
      </c>
      <c r="E1134" s="441" t="s">
        <v>422</v>
      </c>
      <c r="F1134" s="449" t="s">
        <v>337</v>
      </c>
      <c r="G1134" s="547" t="s">
        <v>413</v>
      </c>
      <c r="H1134" s="547" t="s">
        <v>16</v>
      </c>
      <c r="I1134" s="549" t="s">
        <v>97</v>
      </c>
      <c r="J1134" s="446">
        <v>4.3899999999999997</v>
      </c>
      <c r="K1134" s="353">
        <v>1</v>
      </c>
      <c r="L1134" s="353">
        <v>1</v>
      </c>
      <c r="M1134" s="101">
        <v>200</v>
      </c>
      <c r="N1134" s="101"/>
      <c r="O1134" s="102" t="e">
        <f t="shared" si="107"/>
        <v>#DIV/0!</v>
      </c>
      <c r="P1134" s="102">
        <f t="shared" si="108"/>
        <v>0</v>
      </c>
      <c r="Q1134" s="103">
        <f>IF(M1134="nio",0,IF(M1134&gt;0,VLOOKUP(H1134,'2-Productie normen'!A:L,VLOOKUP(M1134,'2-Productie normen'!N:O,2,FALSE),FALSE)))</f>
        <v>0</v>
      </c>
      <c r="R1134" s="103">
        <f t="shared" si="109"/>
        <v>0</v>
      </c>
      <c r="S1134" s="104">
        <f>VLOOKUP(H1134,'2-Productie normen'!A:L,10,FALSE)</f>
        <v>0</v>
      </c>
      <c r="T1134" s="545"/>
      <c r="U1134" s="47"/>
      <c r="V1134" s="81">
        <f t="shared" si="110"/>
        <v>877.99999999999989</v>
      </c>
    </row>
    <row r="1135" spans="1:22" ht="13.95" customHeight="1">
      <c r="A1135" s="86">
        <f t="shared" si="106"/>
        <v>1135</v>
      </c>
      <c r="B1135" s="99" t="s">
        <v>800</v>
      </c>
      <c r="C1135" s="99" t="s">
        <v>750</v>
      </c>
      <c r="D1135" s="440">
        <v>2</v>
      </c>
      <c r="E1135" s="441" t="s">
        <v>422</v>
      </c>
      <c r="F1135" s="449" t="s">
        <v>338</v>
      </c>
      <c r="G1135" s="547" t="s">
        <v>413</v>
      </c>
      <c r="H1135" s="547" t="s">
        <v>16</v>
      </c>
      <c r="I1135" s="549" t="s">
        <v>97</v>
      </c>
      <c r="J1135" s="446">
        <v>4.3899999999999997</v>
      </c>
      <c r="K1135" s="353">
        <v>1</v>
      </c>
      <c r="L1135" s="353">
        <v>1</v>
      </c>
      <c r="M1135" s="101">
        <v>200</v>
      </c>
      <c r="N1135" s="101"/>
      <c r="O1135" s="102" t="e">
        <f t="shared" si="107"/>
        <v>#DIV/0!</v>
      </c>
      <c r="P1135" s="102">
        <f t="shared" si="108"/>
        <v>0</v>
      </c>
      <c r="Q1135" s="103">
        <f>IF(M1135="nio",0,IF(M1135&gt;0,VLOOKUP(H1135,'2-Productie normen'!A:L,VLOOKUP(M1135,'2-Productie normen'!N:O,2,FALSE),FALSE)))</f>
        <v>0</v>
      </c>
      <c r="R1135" s="103">
        <f t="shared" si="109"/>
        <v>0</v>
      </c>
      <c r="S1135" s="104">
        <f>VLOOKUP(H1135,'2-Productie normen'!A:L,10,FALSE)</f>
        <v>0</v>
      </c>
      <c r="T1135" s="545"/>
      <c r="U1135" s="47"/>
      <c r="V1135" s="81">
        <f t="shared" si="110"/>
        <v>877.99999999999989</v>
      </c>
    </row>
    <row r="1136" spans="1:22" ht="13.95" customHeight="1">
      <c r="A1136" s="86">
        <f t="shared" si="106"/>
        <v>1136</v>
      </c>
      <c r="B1136" s="99" t="s">
        <v>800</v>
      </c>
      <c r="C1136" s="99" t="s">
        <v>750</v>
      </c>
      <c r="D1136" s="440">
        <v>2</v>
      </c>
      <c r="E1136" s="441" t="s">
        <v>422</v>
      </c>
      <c r="F1136" s="449" t="s">
        <v>339</v>
      </c>
      <c r="G1136" s="547" t="s">
        <v>413</v>
      </c>
      <c r="H1136" s="547" t="s">
        <v>16</v>
      </c>
      <c r="I1136" s="549" t="s">
        <v>97</v>
      </c>
      <c r="J1136" s="446">
        <v>2.4</v>
      </c>
      <c r="K1136" s="353">
        <v>1</v>
      </c>
      <c r="L1136" s="353">
        <v>1</v>
      </c>
      <c r="M1136" s="101">
        <v>200</v>
      </c>
      <c r="N1136" s="101"/>
      <c r="O1136" s="102" t="e">
        <f t="shared" si="107"/>
        <v>#DIV/0!</v>
      </c>
      <c r="P1136" s="102">
        <f t="shared" si="108"/>
        <v>0</v>
      </c>
      <c r="Q1136" s="103">
        <f>IF(M1136="nio",0,IF(M1136&gt;0,VLOOKUP(H1136,'2-Productie normen'!A:L,VLOOKUP(M1136,'2-Productie normen'!N:O,2,FALSE),FALSE)))</f>
        <v>0</v>
      </c>
      <c r="R1136" s="103">
        <f t="shared" si="109"/>
        <v>0</v>
      </c>
      <c r="S1136" s="104">
        <f>VLOOKUP(H1136,'2-Productie normen'!A:L,10,FALSE)</f>
        <v>0</v>
      </c>
      <c r="T1136" s="545"/>
      <c r="U1136" s="47"/>
      <c r="V1136" s="81">
        <f t="shared" si="110"/>
        <v>480</v>
      </c>
    </row>
    <row r="1137" spans="1:22" ht="13.95" customHeight="1">
      <c r="A1137" s="86">
        <f t="shared" si="106"/>
        <v>1137</v>
      </c>
      <c r="B1137" s="99" t="s">
        <v>800</v>
      </c>
      <c r="C1137" s="99" t="s">
        <v>750</v>
      </c>
      <c r="D1137" s="440">
        <v>2</v>
      </c>
      <c r="E1137" s="441" t="s">
        <v>422</v>
      </c>
      <c r="F1137" s="449" t="s">
        <v>340</v>
      </c>
      <c r="G1137" s="547" t="s">
        <v>410</v>
      </c>
      <c r="H1137" s="361" t="s">
        <v>730</v>
      </c>
      <c r="I1137" s="497" t="s">
        <v>696</v>
      </c>
      <c r="J1137" s="446">
        <v>6.6</v>
      </c>
      <c r="K1137" s="353">
        <v>1</v>
      </c>
      <c r="L1137" s="353">
        <v>1</v>
      </c>
      <c r="M1137" s="101" t="s">
        <v>106</v>
      </c>
      <c r="N1137" s="101"/>
      <c r="O1137" s="102">
        <f t="shared" si="107"/>
        <v>0</v>
      </c>
      <c r="P1137" s="102">
        <f t="shared" si="108"/>
        <v>0</v>
      </c>
      <c r="Q1137" s="103">
        <f>IF(M1137="nio",0,IF(M1137&gt;0,VLOOKUP(H1137,'2-Productie normen'!A:L,VLOOKUP(M1137,'2-Productie normen'!N:O,2,FALSE),FALSE)))</f>
        <v>0</v>
      </c>
      <c r="R1137" s="103">
        <f t="shared" si="109"/>
        <v>0</v>
      </c>
      <c r="S1137" s="104">
        <f>VLOOKUP(H1137,'2-Productie normen'!A:L,10,FALSE)</f>
        <v>0</v>
      </c>
      <c r="T1137" s="545"/>
      <c r="U1137" s="47"/>
      <c r="V1137" s="81">
        <f t="shared" si="110"/>
        <v>0</v>
      </c>
    </row>
    <row r="1138" spans="1:22" ht="13.95" customHeight="1">
      <c r="A1138" s="86">
        <f t="shared" si="106"/>
        <v>1138</v>
      </c>
      <c r="B1138" s="99" t="s">
        <v>800</v>
      </c>
      <c r="C1138" s="99" t="s">
        <v>750</v>
      </c>
      <c r="D1138" s="440">
        <v>2</v>
      </c>
      <c r="E1138" s="441" t="s">
        <v>422</v>
      </c>
      <c r="F1138" s="449" t="s">
        <v>341</v>
      </c>
      <c r="G1138" s="547" t="s">
        <v>407</v>
      </c>
      <c r="H1138" s="547" t="s">
        <v>407</v>
      </c>
      <c r="I1138" s="549" t="s">
        <v>727</v>
      </c>
      <c r="J1138" s="446">
        <v>11.45</v>
      </c>
      <c r="K1138" s="353">
        <v>1</v>
      </c>
      <c r="L1138" s="353">
        <v>1</v>
      </c>
      <c r="M1138" s="101">
        <v>200</v>
      </c>
      <c r="N1138" s="101"/>
      <c r="O1138" s="102" t="e">
        <f t="shared" si="107"/>
        <v>#DIV/0!</v>
      </c>
      <c r="P1138" s="102">
        <f t="shared" si="108"/>
        <v>0</v>
      </c>
      <c r="Q1138" s="103">
        <f>IF(M1138="nio",0,IF(M1138&gt;0,VLOOKUP(H1138,'2-Productie normen'!A:L,VLOOKUP(M1138,'2-Productie normen'!N:O,2,FALSE),FALSE)))</f>
        <v>0</v>
      </c>
      <c r="R1138" s="103">
        <f t="shared" si="109"/>
        <v>0</v>
      </c>
      <c r="S1138" s="104">
        <f>VLOOKUP(H1138,'2-Productie normen'!A:L,10,FALSE)</f>
        <v>0</v>
      </c>
      <c r="T1138" s="545"/>
      <c r="U1138" s="47"/>
      <c r="V1138" s="81">
        <f t="shared" si="110"/>
        <v>2290</v>
      </c>
    </row>
    <row r="1139" spans="1:22" ht="13.95" customHeight="1">
      <c r="A1139" s="86">
        <f t="shared" si="106"/>
        <v>1139</v>
      </c>
      <c r="B1139" s="99" t="s">
        <v>800</v>
      </c>
      <c r="C1139" s="99" t="s">
        <v>750</v>
      </c>
      <c r="D1139" s="440">
        <v>2</v>
      </c>
      <c r="E1139" s="441" t="s">
        <v>422</v>
      </c>
      <c r="F1139" s="449" t="s">
        <v>342</v>
      </c>
      <c r="G1139" s="547" t="s">
        <v>809</v>
      </c>
      <c r="H1139" s="547" t="s">
        <v>720</v>
      </c>
      <c r="I1139" s="549" t="s">
        <v>727</v>
      </c>
      <c r="J1139" s="446">
        <v>24.37</v>
      </c>
      <c r="K1139" s="353">
        <v>1</v>
      </c>
      <c r="L1139" s="353">
        <v>1</v>
      </c>
      <c r="M1139" s="101">
        <v>120</v>
      </c>
      <c r="N1139" s="101"/>
      <c r="O1139" s="102" t="e">
        <f t="shared" si="107"/>
        <v>#DIV/0!</v>
      </c>
      <c r="P1139" s="102">
        <f t="shared" si="108"/>
        <v>0</v>
      </c>
      <c r="Q1139" s="103">
        <f>IF(M1139="nio",0,IF(M1139&gt;0,VLOOKUP(H1139,'2-Productie normen'!A:L,VLOOKUP(M1139,'2-Productie normen'!N:O,2,FALSE),FALSE)))</f>
        <v>0</v>
      </c>
      <c r="R1139" s="103">
        <f t="shared" si="109"/>
        <v>0</v>
      </c>
      <c r="S1139" s="104">
        <f>VLOOKUP(H1139,'2-Productie normen'!A:L,10,FALSE)</f>
        <v>0</v>
      </c>
      <c r="T1139" s="545"/>
      <c r="U1139" s="47"/>
      <c r="V1139" s="81">
        <f t="shared" si="110"/>
        <v>2924.4</v>
      </c>
    </row>
    <row r="1140" spans="1:22" ht="13.95" customHeight="1">
      <c r="A1140" s="86">
        <f t="shared" si="106"/>
        <v>1140</v>
      </c>
      <c r="B1140" s="99" t="s">
        <v>800</v>
      </c>
      <c r="C1140" s="99" t="s">
        <v>750</v>
      </c>
      <c r="D1140" s="440">
        <v>2</v>
      </c>
      <c r="E1140" s="441" t="s">
        <v>422</v>
      </c>
      <c r="F1140" s="449" t="s">
        <v>823</v>
      </c>
      <c r="G1140" s="547" t="s">
        <v>408</v>
      </c>
      <c r="H1140" s="547" t="s">
        <v>179</v>
      </c>
      <c r="I1140" s="549" t="s">
        <v>95</v>
      </c>
      <c r="J1140" s="446">
        <v>2.58</v>
      </c>
      <c r="K1140" s="353">
        <v>1</v>
      </c>
      <c r="L1140" s="353">
        <v>1</v>
      </c>
      <c r="M1140" s="101">
        <v>40</v>
      </c>
      <c r="N1140" s="101"/>
      <c r="O1140" s="102" t="e">
        <f t="shared" si="107"/>
        <v>#DIV/0!</v>
      </c>
      <c r="P1140" s="102">
        <f t="shared" si="108"/>
        <v>0</v>
      </c>
      <c r="Q1140" s="103">
        <f>IF(M1140="nio",0,IF(M1140&gt;0,VLOOKUP(H1140,'2-Productie normen'!A:L,VLOOKUP(M1140,'2-Productie normen'!N:O,2,FALSE),FALSE)))</f>
        <v>0</v>
      </c>
      <c r="R1140" s="103">
        <f t="shared" si="109"/>
        <v>0</v>
      </c>
      <c r="S1140" s="104">
        <f>VLOOKUP(H1140,'2-Productie normen'!A:L,10,FALSE)</f>
        <v>0</v>
      </c>
      <c r="T1140" s="545"/>
      <c r="U1140" s="47"/>
      <c r="V1140" s="81">
        <f t="shared" si="110"/>
        <v>103.2</v>
      </c>
    </row>
    <row r="1141" spans="1:22" ht="13.95" customHeight="1">
      <c r="A1141" s="86">
        <f t="shared" si="106"/>
        <v>1141</v>
      </c>
      <c r="B1141" s="99" t="s">
        <v>800</v>
      </c>
      <c r="C1141" s="99" t="s">
        <v>750</v>
      </c>
      <c r="D1141" s="440">
        <v>2</v>
      </c>
      <c r="E1141" s="441" t="s">
        <v>422</v>
      </c>
      <c r="F1141" s="449" t="s">
        <v>345</v>
      </c>
      <c r="G1141" s="547" t="s">
        <v>410</v>
      </c>
      <c r="H1141" s="361" t="s">
        <v>730</v>
      </c>
      <c r="I1141" s="497" t="s">
        <v>696</v>
      </c>
      <c r="J1141" s="446">
        <v>1.41</v>
      </c>
      <c r="K1141" s="353">
        <v>1</v>
      </c>
      <c r="L1141" s="353">
        <v>1</v>
      </c>
      <c r="M1141" s="101" t="s">
        <v>106</v>
      </c>
      <c r="N1141" s="101"/>
      <c r="O1141" s="102">
        <f t="shared" si="107"/>
        <v>0</v>
      </c>
      <c r="P1141" s="102">
        <f t="shared" si="108"/>
        <v>0</v>
      </c>
      <c r="Q1141" s="103">
        <f>IF(M1141="nio",0,IF(M1141&gt;0,VLOOKUP(H1141,'2-Productie normen'!A:L,VLOOKUP(M1141,'2-Productie normen'!N:O,2,FALSE),FALSE)))</f>
        <v>0</v>
      </c>
      <c r="R1141" s="103">
        <f t="shared" si="109"/>
        <v>0</v>
      </c>
      <c r="S1141" s="104">
        <f>VLOOKUP(H1141,'2-Productie normen'!A:L,10,FALSE)</f>
        <v>0</v>
      </c>
      <c r="T1141" s="545"/>
      <c r="U1141" s="47"/>
      <c r="V1141" s="81">
        <f t="shared" si="110"/>
        <v>0</v>
      </c>
    </row>
    <row r="1142" spans="1:22" ht="13.95" customHeight="1">
      <c r="A1142" s="86">
        <f t="shared" si="106"/>
        <v>1142</v>
      </c>
      <c r="B1142" s="99" t="s">
        <v>800</v>
      </c>
      <c r="C1142" s="99" t="s">
        <v>750</v>
      </c>
      <c r="D1142" s="440">
        <v>2</v>
      </c>
      <c r="E1142" s="441" t="s">
        <v>422</v>
      </c>
      <c r="F1142" s="449" t="s">
        <v>346</v>
      </c>
      <c r="G1142" s="547" t="s">
        <v>410</v>
      </c>
      <c r="H1142" s="361" t="s">
        <v>730</v>
      </c>
      <c r="I1142" s="497" t="s">
        <v>696</v>
      </c>
      <c r="J1142" s="446">
        <v>1.04</v>
      </c>
      <c r="K1142" s="353">
        <v>1</v>
      </c>
      <c r="L1142" s="353">
        <v>1</v>
      </c>
      <c r="M1142" s="101" t="s">
        <v>106</v>
      </c>
      <c r="N1142" s="101"/>
      <c r="O1142" s="102">
        <f t="shared" si="107"/>
        <v>0</v>
      </c>
      <c r="P1142" s="102">
        <f t="shared" si="108"/>
        <v>0</v>
      </c>
      <c r="Q1142" s="103">
        <f>IF(M1142="nio",0,IF(M1142&gt;0,VLOOKUP(H1142,'2-Productie normen'!A:L,VLOOKUP(M1142,'2-Productie normen'!N:O,2,FALSE),FALSE)))</f>
        <v>0</v>
      </c>
      <c r="R1142" s="103">
        <f t="shared" si="109"/>
        <v>0</v>
      </c>
      <c r="S1142" s="104">
        <f>VLOOKUP(H1142,'2-Productie normen'!A:L,10,FALSE)</f>
        <v>0</v>
      </c>
      <c r="T1142" s="545"/>
      <c r="U1142" s="47"/>
      <c r="V1142" s="81">
        <f t="shared" si="110"/>
        <v>0</v>
      </c>
    </row>
    <row r="1143" spans="1:22" ht="13.95" customHeight="1">
      <c r="A1143" s="86">
        <f t="shared" si="106"/>
        <v>1143</v>
      </c>
      <c r="B1143" s="99" t="s">
        <v>800</v>
      </c>
      <c r="C1143" s="99" t="s">
        <v>750</v>
      </c>
      <c r="D1143" s="440">
        <v>2</v>
      </c>
      <c r="E1143" s="441" t="s">
        <v>422</v>
      </c>
      <c r="F1143" s="449" t="s">
        <v>347</v>
      </c>
      <c r="G1143" s="547" t="s">
        <v>811</v>
      </c>
      <c r="H1143" s="547" t="s">
        <v>720</v>
      </c>
      <c r="I1143" s="549" t="s">
        <v>727</v>
      </c>
      <c r="J1143" s="446">
        <v>28.53</v>
      </c>
      <c r="K1143" s="353">
        <v>1</v>
      </c>
      <c r="L1143" s="353">
        <v>1</v>
      </c>
      <c r="M1143" s="101">
        <v>120</v>
      </c>
      <c r="N1143" s="101"/>
      <c r="O1143" s="102" t="e">
        <f t="shared" si="107"/>
        <v>#DIV/0!</v>
      </c>
      <c r="P1143" s="102">
        <f t="shared" si="108"/>
        <v>0</v>
      </c>
      <c r="Q1143" s="103">
        <f>IF(M1143="nio",0,IF(M1143&gt;0,VLOOKUP(H1143,'2-Productie normen'!A:L,VLOOKUP(M1143,'2-Productie normen'!N:O,2,FALSE),FALSE)))</f>
        <v>0</v>
      </c>
      <c r="R1143" s="103">
        <f t="shared" si="109"/>
        <v>0</v>
      </c>
      <c r="S1143" s="104">
        <f>VLOOKUP(H1143,'2-Productie normen'!A:L,10,FALSE)</f>
        <v>0</v>
      </c>
      <c r="T1143" s="545"/>
      <c r="U1143" s="47"/>
      <c r="V1143" s="81">
        <f t="shared" si="110"/>
        <v>3423.6000000000004</v>
      </c>
    </row>
    <row r="1144" spans="1:22" ht="13.95" customHeight="1">
      <c r="A1144" s="86">
        <f t="shared" si="106"/>
        <v>1144</v>
      </c>
      <c r="B1144" s="99" t="s">
        <v>800</v>
      </c>
      <c r="C1144" s="99" t="s">
        <v>750</v>
      </c>
      <c r="D1144" s="440">
        <v>2</v>
      </c>
      <c r="E1144" s="441" t="s">
        <v>422</v>
      </c>
      <c r="F1144" s="449" t="s">
        <v>348</v>
      </c>
      <c r="G1144" s="547" t="s">
        <v>410</v>
      </c>
      <c r="H1144" s="361" t="s">
        <v>730</v>
      </c>
      <c r="I1144" s="497" t="s">
        <v>696</v>
      </c>
      <c r="J1144" s="446">
        <v>2.76</v>
      </c>
      <c r="K1144" s="353">
        <v>1</v>
      </c>
      <c r="L1144" s="353">
        <v>1</v>
      </c>
      <c r="M1144" s="101" t="s">
        <v>106</v>
      </c>
      <c r="N1144" s="101"/>
      <c r="O1144" s="102">
        <f t="shared" si="107"/>
        <v>0</v>
      </c>
      <c r="P1144" s="102">
        <f t="shared" si="108"/>
        <v>0</v>
      </c>
      <c r="Q1144" s="103">
        <f>IF(M1144="nio",0,IF(M1144&gt;0,VLOOKUP(H1144,'2-Productie normen'!A:L,VLOOKUP(M1144,'2-Productie normen'!N:O,2,FALSE),FALSE)))</f>
        <v>0</v>
      </c>
      <c r="R1144" s="103">
        <f t="shared" si="109"/>
        <v>0</v>
      </c>
      <c r="S1144" s="104">
        <f>VLOOKUP(H1144,'2-Productie normen'!A:L,10,FALSE)</f>
        <v>0</v>
      </c>
      <c r="T1144" s="545"/>
      <c r="U1144" s="47"/>
      <c r="V1144" s="81">
        <f t="shared" si="110"/>
        <v>0</v>
      </c>
    </row>
    <row r="1145" spans="1:22" ht="13.95" customHeight="1">
      <c r="A1145" s="86">
        <f t="shared" si="106"/>
        <v>1145</v>
      </c>
      <c r="B1145" s="99" t="s">
        <v>800</v>
      </c>
      <c r="C1145" s="99" t="s">
        <v>750</v>
      </c>
      <c r="D1145" s="440">
        <v>2</v>
      </c>
      <c r="E1145" s="441" t="s">
        <v>422</v>
      </c>
      <c r="F1145" s="449" t="s">
        <v>349</v>
      </c>
      <c r="G1145" s="547" t="s">
        <v>409</v>
      </c>
      <c r="H1145" s="547" t="s">
        <v>719</v>
      </c>
      <c r="I1145" s="549" t="s">
        <v>95</v>
      </c>
      <c r="J1145" s="446">
        <v>8.2899999999999991</v>
      </c>
      <c r="K1145" s="353">
        <v>1</v>
      </c>
      <c r="L1145" s="353">
        <v>1</v>
      </c>
      <c r="M1145" s="101">
        <v>120</v>
      </c>
      <c r="N1145" s="101"/>
      <c r="O1145" s="102" t="e">
        <f t="shared" si="107"/>
        <v>#DIV/0!</v>
      </c>
      <c r="P1145" s="102">
        <f t="shared" si="108"/>
        <v>0</v>
      </c>
      <c r="Q1145" s="103">
        <f>IF(M1145="nio",0,IF(M1145&gt;0,VLOOKUP(H1145,'2-Productie normen'!A:L,VLOOKUP(M1145,'2-Productie normen'!N:O,2,FALSE),FALSE)))</f>
        <v>0</v>
      </c>
      <c r="R1145" s="103">
        <f t="shared" si="109"/>
        <v>0</v>
      </c>
      <c r="S1145" s="104">
        <f>VLOOKUP(H1145,'2-Productie normen'!A:L,10,FALSE)</f>
        <v>0</v>
      </c>
      <c r="T1145" s="545"/>
      <c r="U1145" s="47"/>
      <c r="V1145" s="81">
        <f t="shared" si="110"/>
        <v>994.8</v>
      </c>
    </row>
    <row r="1146" spans="1:22" ht="13.95" customHeight="1">
      <c r="A1146" s="86">
        <f t="shared" si="106"/>
        <v>1146</v>
      </c>
      <c r="B1146" s="99" t="s">
        <v>800</v>
      </c>
      <c r="C1146" s="99" t="s">
        <v>750</v>
      </c>
      <c r="D1146" s="440">
        <v>2</v>
      </c>
      <c r="E1146" s="441" t="s">
        <v>422</v>
      </c>
      <c r="F1146" s="449" t="s">
        <v>350</v>
      </c>
      <c r="G1146" s="547" t="s">
        <v>812</v>
      </c>
      <c r="H1146" s="547" t="s">
        <v>720</v>
      </c>
      <c r="I1146" s="549" t="s">
        <v>727</v>
      </c>
      <c r="J1146" s="446">
        <v>103</v>
      </c>
      <c r="K1146" s="353">
        <v>1</v>
      </c>
      <c r="L1146" s="353">
        <v>1</v>
      </c>
      <c r="M1146" s="101">
        <v>120</v>
      </c>
      <c r="N1146" s="101"/>
      <c r="O1146" s="102" t="e">
        <f t="shared" si="107"/>
        <v>#DIV/0!</v>
      </c>
      <c r="P1146" s="102">
        <f t="shared" si="108"/>
        <v>0</v>
      </c>
      <c r="Q1146" s="103">
        <f>IF(M1146="nio",0,IF(M1146&gt;0,VLOOKUP(H1146,'2-Productie normen'!A:L,VLOOKUP(M1146,'2-Productie normen'!N:O,2,FALSE),FALSE)))</f>
        <v>0</v>
      </c>
      <c r="R1146" s="103">
        <f t="shared" si="109"/>
        <v>0</v>
      </c>
      <c r="S1146" s="104">
        <f>VLOOKUP(H1146,'2-Productie normen'!A:L,10,FALSE)</f>
        <v>0</v>
      </c>
      <c r="T1146" s="545"/>
      <c r="U1146" s="47"/>
      <c r="V1146" s="81">
        <f t="shared" si="110"/>
        <v>12360</v>
      </c>
    </row>
    <row r="1147" spans="1:22" ht="13.95" customHeight="1">
      <c r="A1147" s="86">
        <f t="shared" si="106"/>
        <v>1147</v>
      </c>
      <c r="B1147" s="99" t="s">
        <v>800</v>
      </c>
      <c r="C1147" s="99" t="s">
        <v>750</v>
      </c>
      <c r="D1147" s="440">
        <v>2</v>
      </c>
      <c r="E1147" s="441" t="s">
        <v>422</v>
      </c>
      <c r="F1147" s="449" t="s">
        <v>351</v>
      </c>
      <c r="G1147" s="547" t="s">
        <v>813</v>
      </c>
      <c r="H1147" s="547" t="s">
        <v>720</v>
      </c>
      <c r="I1147" s="549" t="s">
        <v>727</v>
      </c>
      <c r="J1147" s="446">
        <v>129.4</v>
      </c>
      <c r="K1147" s="353">
        <v>1</v>
      </c>
      <c r="L1147" s="353">
        <v>1</v>
      </c>
      <c r="M1147" s="101">
        <v>120</v>
      </c>
      <c r="N1147" s="101"/>
      <c r="O1147" s="102" t="e">
        <f t="shared" si="107"/>
        <v>#DIV/0!</v>
      </c>
      <c r="P1147" s="102">
        <f t="shared" si="108"/>
        <v>0</v>
      </c>
      <c r="Q1147" s="103">
        <f>IF(M1147="nio",0,IF(M1147&gt;0,VLOOKUP(H1147,'2-Productie normen'!A:L,VLOOKUP(M1147,'2-Productie normen'!N:O,2,FALSE),FALSE)))</f>
        <v>0</v>
      </c>
      <c r="R1147" s="103">
        <f t="shared" si="109"/>
        <v>0</v>
      </c>
      <c r="S1147" s="104">
        <f>VLOOKUP(H1147,'2-Productie normen'!A:L,10,FALSE)</f>
        <v>0</v>
      </c>
      <c r="T1147" s="545"/>
      <c r="U1147" s="47"/>
      <c r="V1147" s="81">
        <f t="shared" si="110"/>
        <v>15528</v>
      </c>
    </row>
    <row r="1148" spans="1:22" ht="13.95" customHeight="1">
      <c r="A1148" s="86">
        <f t="shared" si="106"/>
        <v>1148</v>
      </c>
      <c r="B1148" s="99" t="s">
        <v>800</v>
      </c>
      <c r="C1148" s="99" t="s">
        <v>750</v>
      </c>
      <c r="D1148" s="440">
        <v>2</v>
      </c>
      <c r="E1148" s="441" t="s">
        <v>421</v>
      </c>
      <c r="F1148" s="449" t="s">
        <v>361</v>
      </c>
      <c r="G1148" s="547" t="s">
        <v>407</v>
      </c>
      <c r="H1148" s="547" t="s">
        <v>407</v>
      </c>
      <c r="I1148" s="549" t="s">
        <v>95</v>
      </c>
      <c r="J1148" s="446">
        <v>53.1</v>
      </c>
      <c r="K1148" s="353">
        <v>1</v>
      </c>
      <c r="L1148" s="353">
        <v>1</v>
      </c>
      <c r="M1148" s="101">
        <v>200</v>
      </c>
      <c r="N1148" s="101"/>
      <c r="O1148" s="102" t="e">
        <f t="shared" si="107"/>
        <v>#DIV/0!</v>
      </c>
      <c r="P1148" s="102">
        <f t="shared" si="108"/>
        <v>0</v>
      </c>
      <c r="Q1148" s="103">
        <f>IF(M1148="nio",0,IF(M1148&gt;0,VLOOKUP(H1148,'2-Productie normen'!A:L,VLOOKUP(M1148,'2-Productie normen'!N:O,2,FALSE),FALSE)))</f>
        <v>0</v>
      </c>
      <c r="R1148" s="103">
        <f t="shared" si="109"/>
        <v>0</v>
      </c>
      <c r="S1148" s="104">
        <f>VLOOKUP(H1148,'2-Productie normen'!A:L,10,FALSE)</f>
        <v>0</v>
      </c>
      <c r="T1148" s="545"/>
      <c r="U1148" s="47"/>
      <c r="V1148" s="81">
        <f t="shared" si="110"/>
        <v>10620</v>
      </c>
    </row>
    <row r="1149" spans="1:22" ht="13.95" customHeight="1">
      <c r="A1149" s="86">
        <f t="shared" si="106"/>
        <v>1149</v>
      </c>
      <c r="B1149" s="99" t="s">
        <v>800</v>
      </c>
      <c r="C1149" s="99" t="s">
        <v>750</v>
      </c>
      <c r="D1149" s="440">
        <v>2</v>
      </c>
      <c r="E1149" s="441" t="s">
        <v>421</v>
      </c>
      <c r="F1149" s="449" t="s">
        <v>362</v>
      </c>
      <c r="G1149" s="547" t="s">
        <v>408</v>
      </c>
      <c r="H1149" s="547" t="s">
        <v>179</v>
      </c>
      <c r="I1149" s="542" t="s">
        <v>95</v>
      </c>
      <c r="J1149" s="446">
        <v>43</v>
      </c>
      <c r="K1149" s="353">
        <v>1</v>
      </c>
      <c r="L1149" s="353">
        <v>1</v>
      </c>
      <c r="M1149" s="101">
        <v>40</v>
      </c>
      <c r="N1149" s="101"/>
      <c r="O1149" s="102" t="e">
        <f t="shared" si="107"/>
        <v>#DIV/0!</v>
      </c>
      <c r="P1149" s="102">
        <f t="shared" si="108"/>
        <v>0</v>
      </c>
      <c r="Q1149" s="103">
        <f>IF(M1149="nio",0,IF(M1149&gt;0,VLOOKUP(H1149,'2-Productie normen'!A:L,VLOOKUP(M1149,'2-Productie normen'!N:O,2,FALSE),FALSE)))</f>
        <v>0</v>
      </c>
      <c r="R1149" s="103">
        <f t="shared" si="109"/>
        <v>0</v>
      </c>
      <c r="S1149" s="104">
        <f>VLOOKUP(H1149,'2-Productie normen'!A:L,10,FALSE)</f>
        <v>0</v>
      </c>
      <c r="T1149" s="545"/>
      <c r="U1149" s="47"/>
      <c r="V1149" s="81">
        <f t="shared" si="110"/>
        <v>1720</v>
      </c>
    </row>
    <row r="1150" spans="1:22" ht="13.95" customHeight="1">
      <c r="A1150" s="86">
        <f t="shared" si="106"/>
        <v>1150</v>
      </c>
      <c r="B1150" s="99" t="s">
        <v>800</v>
      </c>
      <c r="C1150" s="99" t="s">
        <v>750</v>
      </c>
      <c r="D1150" s="440">
        <v>2</v>
      </c>
      <c r="E1150" s="441" t="s">
        <v>421</v>
      </c>
      <c r="F1150" s="449" t="s">
        <v>363</v>
      </c>
      <c r="G1150" s="547" t="s">
        <v>408</v>
      </c>
      <c r="H1150" s="547" t="s">
        <v>179</v>
      </c>
      <c r="I1150" s="542" t="s">
        <v>95</v>
      </c>
      <c r="J1150" s="446">
        <v>26</v>
      </c>
      <c r="K1150" s="353">
        <v>1</v>
      </c>
      <c r="L1150" s="353">
        <v>1</v>
      </c>
      <c r="M1150" s="101">
        <v>40</v>
      </c>
      <c r="N1150" s="101"/>
      <c r="O1150" s="102" t="e">
        <f t="shared" si="107"/>
        <v>#DIV/0!</v>
      </c>
      <c r="P1150" s="102">
        <f t="shared" si="108"/>
        <v>0</v>
      </c>
      <c r="Q1150" s="103">
        <f>IF(M1150="nio",0,IF(M1150&gt;0,VLOOKUP(H1150,'2-Productie normen'!A:L,VLOOKUP(M1150,'2-Productie normen'!N:O,2,FALSE),FALSE)))</f>
        <v>0</v>
      </c>
      <c r="R1150" s="103">
        <f t="shared" si="109"/>
        <v>0</v>
      </c>
      <c r="S1150" s="104">
        <f>VLOOKUP(H1150,'2-Productie normen'!A:L,10,FALSE)</f>
        <v>0</v>
      </c>
      <c r="T1150" s="545"/>
      <c r="U1150" s="47"/>
      <c r="V1150" s="81">
        <f t="shared" si="110"/>
        <v>1040</v>
      </c>
    </row>
    <row r="1151" spans="1:22" ht="13.95" customHeight="1">
      <c r="A1151" s="86">
        <f t="shared" si="106"/>
        <v>1151</v>
      </c>
      <c r="B1151" s="99" t="s">
        <v>800</v>
      </c>
      <c r="C1151" s="99" t="s">
        <v>750</v>
      </c>
      <c r="D1151" s="440">
        <v>2</v>
      </c>
      <c r="E1151" s="441" t="s">
        <v>421</v>
      </c>
      <c r="F1151" s="449" t="s">
        <v>364</v>
      </c>
      <c r="G1151" s="547" t="s">
        <v>409</v>
      </c>
      <c r="H1151" s="547" t="s">
        <v>719</v>
      </c>
      <c r="I1151" s="542" t="s">
        <v>95</v>
      </c>
      <c r="J1151" s="446">
        <v>54</v>
      </c>
      <c r="K1151" s="353">
        <v>1</v>
      </c>
      <c r="L1151" s="353">
        <v>1</v>
      </c>
      <c r="M1151" s="101">
        <v>120</v>
      </c>
      <c r="N1151" s="101"/>
      <c r="O1151" s="102" t="e">
        <f t="shared" si="107"/>
        <v>#DIV/0!</v>
      </c>
      <c r="P1151" s="102">
        <f t="shared" si="108"/>
        <v>0</v>
      </c>
      <c r="Q1151" s="103">
        <f>IF(M1151="nio",0,IF(M1151&gt;0,VLOOKUP(H1151,'2-Productie normen'!A:L,VLOOKUP(M1151,'2-Productie normen'!N:O,2,FALSE),FALSE)))</f>
        <v>0</v>
      </c>
      <c r="R1151" s="103">
        <f t="shared" si="109"/>
        <v>0</v>
      </c>
      <c r="S1151" s="104">
        <f>VLOOKUP(H1151,'2-Productie normen'!A:L,10,FALSE)</f>
        <v>0</v>
      </c>
      <c r="T1151" s="545"/>
      <c r="U1151" s="47"/>
      <c r="V1151" s="81">
        <f t="shared" si="110"/>
        <v>6480</v>
      </c>
    </row>
    <row r="1152" spans="1:22" ht="13.95" customHeight="1">
      <c r="A1152" s="86">
        <f t="shared" si="106"/>
        <v>1152</v>
      </c>
      <c r="B1152" s="99" t="s">
        <v>800</v>
      </c>
      <c r="C1152" s="99" t="s">
        <v>750</v>
      </c>
      <c r="D1152" s="440">
        <v>2</v>
      </c>
      <c r="E1152" s="441" t="s">
        <v>421</v>
      </c>
      <c r="F1152" s="449" t="s">
        <v>365</v>
      </c>
      <c r="G1152" s="547" t="s">
        <v>409</v>
      </c>
      <c r="H1152" s="547" t="s">
        <v>719</v>
      </c>
      <c r="I1152" s="542" t="s">
        <v>95</v>
      </c>
      <c r="J1152" s="446">
        <v>43</v>
      </c>
      <c r="K1152" s="353">
        <v>1</v>
      </c>
      <c r="L1152" s="353">
        <v>1</v>
      </c>
      <c r="M1152" s="101">
        <v>120</v>
      </c>
      <c r="N1152" s="101"/>
      <c r="O1152" s="102" t="e">
        <f t="shared" si="107"/>
        <v>#DIV/0!</v>
      </c>
      <c r="P1152" s="102">
        <f t="shared" si="108"/>
        <v>0</v>
      </c>
      <c r="Q1152" s="103">
        <f>IF(M1152="nio",0,IF(M1152&gt;0,VLOOKUP(H1152,'2-Productie normen'!A:L,VLOOKUP(M1152,'2-Productie normen'!N:O,2,FALSE),FALSE)))</f>
        <v>0</v>
      </c>
      <c r="R1152" s="103">
        <f t="shared" si="109"/>
        <v>0</v>
      </c>
      <c r="S1152" s="104">
        <f>VLOOKUP(H1152,'2-Productie normen'!A:L,10,FALSE)</f>
        <v>0</v>
      </c>
      <c r="T1152" s="545"/>
      <c r="U1152" s="47"/>
      <c r="V1152" s="81">
        <f t="shared" si="110"/>
        <v>5160</v>
      </c>
    </row>
    <row r="1153" spans="1:22" ht="13.95" customHeight="1">
      <c r="A1153" s="86">
        <f t="shared" si="106"/>
        <v>1153</v>
      </c>
      <c r="B1153" s="99" t="s">
        <v>800</v>
      </c>
      <c r="C1153" s="99" t="s">
        <v>750</v>
      </c>
      <c r="D1153" s="440">
        <v>2</v>
      </c>
      <c r="E1153" s="441" t="s">
        <v>421</v>
      </c>
      <c r="F1153" s="449" t="s">
        <v>366</v>
      </c>
      <c r="G1153" s="547" t="s">
        <v>408</v>
      </c>
      <c r="H1153" s="547" t="s">
        <v>179</v>
      </c>
      <c r="I1153" s="542" t="s">
        <v>95</v>
      </c>
      <c r="J1153" s="446">
        <v>27</v>
      </c>
      <c r="K1153" s="353">
        <v>1</v>
      </c>
      <c r="L1153" s="353">
        <v>1</v>
      </c>
      <c r="M1153" s="101">
        <v>40</v>
      </c>
      <c r="N1153" s="101"/>
      <c r="O1153" s="102" t="e">
        <f t="shared" si="107"/>
        <v>#DIV/0!</v>
      </c>
      <c r="P1153" s="102">
        <f t="shared" si="108"/>
        <v>0</v>
      </c>
      <c r="Q1153" s="103">
        <f>IF(M1153="nio",0,IF(M1153&gt;0,VLOOKUP(H1153,'2-Productie normen'!A:L,VLOOKUP(M1153,'2-Productie normen'!N:O,2,FALSE),FALSE)))</f>
        <v>0</v>
      </c>
      <c r="R1153" s="103">
        <f t="shared" si="109"/>
        <v>0</v>
      </c>
      <c r="S1153" s="104">
        <f>VLOOKUP(H1153,'2-Productie normen'!A:L,10,FALSE)</f>
        <v>0</v>
      </c>
      <c r="T1153" s="545"/>
      <c r="U1153" s="47"/>
      <c r="V1153" s="81">
        <f t="shared" si="110"/>
        <v>1080</v>
      </c>
    </row>
    <row r="1154" spans="1:22" ht="13.95" customHeight="1">
      <c r="A1154" s="86">
        <f t="shared" si="106"/>
        <v>1154</v>
      </c>
      <c r="B1154" s="99" t="s">
        <v>800</v>
      </c>
      <c r="C1154" s="99" t="s">
        <v>750</v>
      </c>
      <c r="D1154" s="440">
        <v>2</v>
      </c>
      <c r="E1154" s="441" t="s">
        <v>421</v>
      </c>
      <c r="F1154" s="449" t="s">
        <v>367</v>
      </c>
      <c r="G1154" s="547" t="s">
        <v>409</v>
      </c>
      <c r="H1154" s="547" t="s">
        <v>719</v>
      </c>
      <c r="I1154" s="542" t="s">
        <v>95</v>
      </c>
      <c r="J1154" s="446">
        <v>57</v>
      </c>
      <c r="K1154" s="353">
        <v>1</v>
      </c>
      <c r="L1154" s="353">
        <v>1</v>
      </c>
      <c r="M1154" s="101">
        <v>120</v>
      </c>
      <c r="N1154" s="101"/>
      <c r="O1154" s="102" t="e">
        <f t="shared" si="107"/>
        <v>#DIV/0!</v>
      </c>
      <c r="P1154" s="102">
        <f t="shared" si="108"/>
        <v>0</v>
      </c>
      <c r="Q1154" s="103">
        <f>IF(M1154="nio",0,IF(M1154&gt;0,VLOOKUP(H1154,'2-Productie normen'!A:L,VLOOKUP(M1154,'2-Productie normen'!N:O,2,FALSE),FALSE)))</f>
        <v>0</v>
      </c>
      <c r="R1154" s="103">
        <f t="shared" si="109"/>
        <v>0</v>
      </c>
      <c r="S1154" s="104">
        <f>VLOOKUP(H1154,'2-Productie normen'!A:L,10,FALSE)</f>
        <v>0</v>
      </c>
      <c r="T1154" s="545"/>
      <c r="U1154" s="47"/>
      <c r="V1154" s="81">
        <f t="shared" si="110"/>
        <v>6840</v>
      </c>
    </row>
    <row r="1155" spans="1:22" ht="13.95" customHeight="1">
      <c r="A1155" s="86">
        <f t="shared" si="106"/>
        <v>1155</v>
      </c>
      <c r="B1155" s="99" t="s">
        <v>800</v>
      </c>
      <c r="C1155" s="99" t="s">
        <v>750</v>
      </c>
      <c r="D1155" s="440">
        <v>2</v>
      </c>
      <c r="E1155" s="441" t="s">
        <v>421</v>
      </c>
      <c r="F1155" s="449" t="s">
        <v>368</v>
      </c>
      <c r="G1155" s="547" t="s">
        <v>409</v>
      </c>
      <c r="H1155" s="547" t="s">
        <v>719</v>
      </c>
      <c r="I1155" s="542" t="s">
        <v>95</v>
      </c>
      <c r="J1155" s="446">
        <v>57</v>
      </c>
      <c r="K1155" s="353">
        <v>1</v>
      </c>
      <c r="L1155" s="353">
        <v>1</v>
      </c>
      <c r="M1155" s="101">
        <v>120</v>
      </c>
      <c r="N1155" s="101"/>
      <c r="O1155" s="102" t="e">
        <f t="shared" si="107"/>
        <v>#DIV/0!</v>
      </c>
      <c r="P1155" s="102">
        <f t="shared" si="108"/>
        <v>0</v>
      </c>
      <c r="Q1155" s="103">
        <f>IF(M1155="nio",0,IF(M1155&gt;0,VLOOKUP(H1155,'2-Productie normen'!A:L,VLOOKUP(M1155,'2-Productie normen'!N:O,2,FALSE),FALSE)))</f>
        <v>0</v>
      </c>
      <c r="R1155" s="103">
        <f t="shared" si="109"/>
        <v>0</v>
      </c>
      <c r="S1155" s="104">
        <f>VLOOKUP(H1155,'2-Productie normen'!A:L,10,FALSE)</f>
        <v>0</v>
      </c>
      <c r="T1155" s="545"/>
      <c r="U1155" s="47"/>
      <c r="V1155" s="81">
        <f t="shared" si="110"/>
        <v>6840</v>
      </c>
    </row>
    <row r="1156" spans="1:22" ht="13.95" customHeight="1">
      <c r="A1156" s="86">
        <f t="shared" si="106"/>
        <v>1156</v>
      </c>
      <c r="B1156" s="99" t="s">
        <v>800</v>
      </c>
      <c r="C1156" s="99" t="s">
        <v>750</v>
      </c>
      <c r="D1156" s="440">
        <v>2</v>
      </c>
      <c r="E1156" s="441" t="s">
        <v>421</v>
      </c>
      <c r="F1156" s="449" t="s">
        <v>369</v>
      </c>
      <c r="G1156" s="547" t="s">
        <v>409</v>
      </c>
      <c r="H1156" s="547" t="s">
        <v>719</v>
      </c>
      <c r="I1156" s="542" t="s">
        <v>95</v>
      </c>
      <c r="J1156" s="446">
        <v>57</v>
      </c>
      <c r="K1156" s="353">
        <v>1</v>
      </c>
      <c r="L1156" s="353">
        <v>1</v>
      </c>
      <c r="M1156" s="101">
        <v>120</v>
      </c>
      <c r="N1156" s="101"/>
      <c r="O1156" s="102" t="e">
        <f t="shared" si="107"/>
        <v>#DIV/0!</v>
      </c>
      <c r="P1156" s="102">
        <f t="shared" si="108"/>
        <v>0</v>
      </c>
      <c r="Q1156" s="103">
        <f>IF(M1156="nio",0,IF(M1156&gt;0,VLOOKUP(H1156,'2-Productie normen'!A:L,VLOOKUP(M1156,'2-Productie normen'!N:O,2,FALSE),FALSE)))</f>
        <v>0</v>
      </c>
      <c r="R1156" s="103">
        <f t="shared" si="109"/>
        <v>0</v>
      </c>
      <c r="S1156" s="104">
        <f>VLOOKUP(H1156,'2-Productie normen'!A:L,10,FALSE)</f>
        <v>0</v>
      </c>
      <c r="T1156" s="545"/>
      <c r="U1156" s="47"/>
      <c r="V1156" s="81">
        <f t="shared" si="110"/>
        <v>6840</v>
      </c>
    </row>
    <row r="1157" spans="1:22" ht="13.95" customHeight="1">
      <c r="A1157" s="86">
        <f t="shared" si="106"/>
        <v>1157</v>
      </c>
      <c r="B1157" s="99" t="s">
        <v>800</v>
      </c>
      <c r="C1157" s="99" t="s">
        <v>750</v>
      </c>
      <c r="D1157" s="440">
        <v>2</v>
      </c>
      <c r="E1157" s="441" t="s">
        <v>421</v>
      </c>
      <c r="F1157" s="449" t="s">
        <v>370</v>
      </c>
      <c r="G1157" s="547" t="s">
        <v>409</v>
      </c>
      <c r="H1157" s="547" t="s">
        <v>719</v>
      </c>
      <c r="I1157" s="542" t="s">
        <v>95</v>
      </c>
      <c r="J1157" s="446">
        <v>57</v>
      </c>
      <c r="K1157" s="353">
        <v>1</v>
      </c>
      <c r="L1157" s="353">
        <v>1</v>
      </c>
      <c r="M1157" s="101">
        <v>120</v>
      </c>
      <c r="N1157" s="101"/>
      <c r="O1157" s="102" t="e">
        <f t="shared" si="107"/>
        <v>#DIV/0!</v>
      </c>
      <c r="P1157" s="102">
        <f t="shared" si="108"/>
        <v>0</v>
      </c>
      <c r="Q1157" s="103">
        <f>IF(M1157="nio",0,IF(M1157&gt;0,VLOOKUP(H1157,'2-Productie normen'!A:L,VLOOKUP(M1157,'2-Productie normen'!N:O,2,FALSE),FALSE)))</f>
        <v>0</v>
      </c>
      <c r="R1157" s="103">
        <f t="shared" si="109"/>
        <v>0</v>
      </c>
      <c r="S1157" s="104">
        <f>VLOOKUP(H1157,'2-Productie normen'!A:L,10,FALSE)</f>
        <v>0</v>
      </c>
      <c r="T1157" s="545"/>
      <c r="U1157" s="47"/>
      <c r="V1157" s="81">
        <f t="shared" si="110"/>
        <v>6840</v>
      </c>
    </row>
    <row r="1158" spans="1:22" ht="13.95" customHeight="1">
      <c r="A1158" s="86">
        <f t="shared" si="106"/>
        <v>1158</v>
      </c>
      <c r="B1158" s="99" t="s">
        <v>800</v>
      </c>
      <c r="C1158" s="99" t="s">
        <v>750</v>
      </c>
      <c r="D1158" s="440">
        <v>2</v>
      </c>
      <c r="E1158" s="441" t="s">
        <v>421</v>
      </c>
      <c r="F1158" s="449" t="s">
        <v>371</v>
      </c>
      <c r="G1158" s="547" t="s">
        <v>407</v>
      </c>
      <c r="H1158" s="547" t="s">
        <v>407</v>
      </c>
      <c r="I1158" s="542" t="s">
        <v>95</v>
      </c>
      <c r="J1158" s="446">
        <v>71.3</v>
      </c>
      <c r="K1158" s="353">
        <v>1</v>
      </c>
      <c r="L1158" s="353">
        <v>1</v>
      </c>
      <c r="M1158" s="101">
        <v>200</v>
      </c>
      <c r="N1158" s="101"/>
      <c r="O1158" s="102" t="e">
        <f t="shared" si="107"/>
        <v>#DIV/0!</v>
      </c>
      <c r="P1158" s="102">
        <f t="shared" si="108"/>
        <v>0</v>
      </c>
      <c r="Q1158" s="103">
        <f>IF(M1158="nio",0,IF(M1158&gt;0,VLOOKUP(H1158,'2-Productie normen'!A:L,VLOOKUP(M1158,'2-Productie normen'!N:O,2,FALSE),FALSE)))</f>
        <v>0</v>
      </c>
      <c r="R1158" s="103">
        <f t="shared" si="109"/>
        <v>0</v>
      </c>
      <c r="S1158" s="104">
        <f>VLOOKUP(H1158,'2-Productie normen'!A:L,10,FALSE)</f>
        <v>0</v>
      </c>
      <c r="T1158" s="545"/>
      <c r="U1158" s="47"/>
      <c r="V1158" s="81">
        <f t="shared" si="110"/>
        <v>14260</v>
      </c>
    </row>
    <row r="1159" spans="1:22" ht="13.95" customHeight="1">
      <c r="A1159" s="86">
        <f t="shared" si="106"/>
        <v>1159</v>
      </c>
      <c r="B1159" s="99" t="s">
        <v>800</v>
      </c>
      <c r="C1159" s="99" t="s">
        <v>750</v>
      </c>
      <c r="D1159" s="440">
        <v>2</v>
      </c>
      <c r="E1159" s="441" t="s">
        <v>421</v>
      </c>
      <c r="F1159" s="449" t="s">
        <v>372</v>
      </c>
      <c r="G1159" s="547" t="s">
        <v>410</v>
      </c>
      <c r="H1159" s="361" t="s">
        <v>730</v>
      </c>
      <c r="I1159" s="107" t="s">
        <v>696</v>
      </c>
      <c r="J1159" s="446">
        <v>6.12</v>
      </c>
      <c r="K1159" s="353">
        <v>1</v>
      </c>
      <c r="L1159" s="353">
        <v>1</v>
      </c>
      <c r="M1159" s="101" t="s">
        <v>106</v>
      </c>
      <c r="N1159" s="101"/>
      <c r="O1159" s="102">
        <f t="shared" si="107"/>
        <v>0</v>
      </c>
      <c r="P1159" s="102">
        <f t="shared" si="108"/>
        <v>0</v>
      </c>
      <c r="Q1159" s="103">
        <f>IF(M1159="nio",0,IF(M1159&gt;0,VLOOKUP(H1159,'2-Productie normen'!A:L,VLOOKUP(M1159,'2-Productie normen'!N:O,2,FALSE),FALSE)))</f>
        <v>0</v>
      </c>
      <c r="R1159" s="103">
        <f t="shared" si="109"/>
        <v>0</v>
      </c>
      <c r="S1159" s="104">
        <f>VLOOKUP(H1159,'2-Productie normen'!A:L,10,FALSE)</f>
        <v>0</v>
      </c>
      <c r="T1159" s="545"/>
      <c r="U1159" s="47"/>
      <c r="V1159" s="81">
        <f t="shared" si="110"/>
        <v>0</v>
      </c>
    </row>
    <row r="1160" spans="1:22" ht="13.95" customHeight="1">
      <c r="A1160" s="86">
        <f t="shared" si="106"/>
        <v>1160</v>
      </c>
      <c r="B1160" s="99" t="s">
        <v>800</v>
      </c>
      <c r="C1160" s="99" t="s">
        <v>750</v>
      </c>
      <c r="D1160" s="440">
        <v>2</v>
      </c>
      <c r="E1160" s="441" t="s">
        <v>421</v>
      </c>
      <c r="F1160" s="449" t="s">
        <v>373</v>
      </c>
      <c r="G1160" s="547" t="s">
        <v>413</v>
      </c>
      <c r="H1160" s="547" t="s">
        <v>16</v>
      </c>
      <c r="I1160" s="542" t="s">
        <v>97</v>
      </c>
      <c r="J1160" s="446">
        <v>4.3499999999999996</v>
      </c>
      <c r="K1160" s="353">
        <v>1</v>
      </c>
      <c r="L1160" s="353">
        <v>1</v>
      </c>
      <c r="M1160" s="101">
        <v>200</v>
      </c>
      <c r="N1160" s="101"/>
      <c r="O1160" s="102" t="e">
        <f t="shared" si="107"/>
        <v>#DIV/0!</v>
      </c>
      <c r="P1160" s="102">
        <f t="shared" si="108"/>
        <v>0</v>
      </c>
      <c r="Q1160" s="103">
        <f>IF(M1160="nio",0,IF(M1160&gt;0,VLOOKUP(H1160,'2-Productie normen'!A:L,VLOOKUP(M1160,'2-Productie normen'!N:O,2,FALSE),FALSE)))</f>
        <v>0</v>
      </c>
      <c r="R1160" s="103">
        <f t="shared" si="109"/>
        <v>0</v>
      </c>
      <c r="S1160" s="104">
        <f>VLOOKUP(H1160,'2-Productie normen'!A:L,10,FALSE)</f>
        <v>0</v>
      </c>
      <c r="T1160" s="545"/>
      <c r="U1160" s="47"/>
      <c r="V1160" s="81">
        <f t="shared" si="110"/>
        <v>869.99999999999989</v>
      </c>
    </row>
    <row r="1161" spans="1:22" ht="13.95" customHeight="1">
      <c r="A1161" s="86">
        <f t="shared" si="106"/>
        <v>1161</v>
      </c>
      <c r="B1161" s="99" t="s">
        <v>800</v>
      </c>
      <c r="C1161" s="99" t="s">
        <v>750</v>
      </c>
      <c r="D1161" s="440">
        <v>2</v>
      </c>
      <c r="E1161" s="441" t="s">
        <v>421</v>
      </c>
      <c r="F1161" s="449" t="s">
        <v>374</v>
      </c>
      <c r="G1161" s="547" t="s">
        <v>413</v>
      </c>
      <c r="H1161" s="547" t="s">
        <v>16</v>
      </c>
      <c r="I1161" s="542" t="s">
        <v>97</v>
      </c>
      <c r="J1161" s="446">
        <v>1.83</v>
      </c>
      <c r="K1161" s="353">
        <v>1</v>
      </c>
      <c r="L1161" s="353">
        <v>1</v>
      </c>
      <c r="M1161" s="101">
        <v>200</v>
      </c>
      <c r="N1161" s="101"/>
      <c r="O1161" s="102" t="e">
        <f t="shared" si="107"/>
        <v>#DIV/0!</v>
      </c>
      <c r="P1161" s="102">
        <f t="shared" si="108"/>
        <v>0</v>
      </c>
      <c r="Q1161" s="103">
        <f>IF(M1161="nio",0,IF(M1161&gt;0,VLOOKUP(H1161,'2-Productie normen'!A:L,VLOOKUP(M1161,'2-Productie normen'!N:O,2,FALSE),FALSE)))</f>
        <v>0</v>
      </c>
      <c r="R1161" s="103">
        <f t="shared" si="109"/>
        <v>0</v>
      </c>
      <c r="S1161" s="104">
        <f>VLOOKUP(H1161,'2-Productie normen'!A:L,10,FALSE)</f>
        <v>0</v>
      </c>
      <c r="T1161" s="545"/>
      <c r="U1161" s="47"/>
      <c r="V1161" s="81">
        <f t="shared" si="110"/>
        <v>366</v>
      </c>
    </row>
    <row r="1162" spans="1:22" ht="13.95" customHeight="1">
      <c r="A1162" s="86">
        <f t="shared" ref="A1162:A1225" si="111">A1161+1</f>
        <v>1162</v>
      </c>
      <c r="B1162" s="99" t="s">
        <v>800</v>
      </c>
      <c r="C1162" s="99" t="s">
        <v>750</v>
      </c>
      <c r="D1162" s="440">
        <v>2</v>
      </c>
      <c r="E1162" s="441" t="s">
        <v>421</v>
      </c>
      <c r="F1162" s="449" t="s">
        <v>458</v>
      </c>
      <c r="G1162" s="547" t="s">
        <v>410</v>
      </c>
      <c r="H1162" s="361" t="s">
        <v>730</v>
      </c>
      <c r="I1162" s="107" t="s">
        <v>696</v>
      </c>
      <c r="J1162" s="446">
        <v>10</v>
      </c>
      <c r="K1162" s="353">
        <v>1</v>
      </c>
      <c r="L1162" s="353">
        <v>1</v>
      </c>
      <c r="M1162" s="101" t="s">
        <v>106</v>
      </c>
      <c r="N1162" s="101"/>
      <c r="O1162" s="102">
        <f t="shared" si="107"/>
        <v>0</v>
      </c>
      <c r="P1162" s="102">
        <f t="shared" si="108"/>
        <v>0</v>
      </c>
      <c r="Q1162" s="103">
        <f>IF(M1162="nio",0,IF(M1162&gt;0,VLOOKUP(H1162,'2-Productie normen'!A:L,VLOOKUP(M1162,'2-Productie normen'!N:O,2,FALSE),FALSE)))</f>
        <v>0</v>
      </c>
      <c r="R1162" s="103">
        <f t="shared" si="109"/>
        <v>0</v>
      </c>
      <c r="S1162" s="104">
        <f>VLOOKUP(H1162,'2-Productie normen'!A:L,10,FALSE)</f>
        <v>0</v>
      </c>
      <c r="T1162" s="545"/>
      <c r="U1162" s="47"/>
      <c r="V1162" s="81">
        <f t="shared" si="110"/>
        <v>0</v>
      </c>
    </row>
    <row r="1163" spans="1:22" ht="13.95" customHeight="1">
      <c r="A1163" s="86">
        <f t="shared" si="111"/>
        <v>1163</v>
      </c>
      <c r="B1163" s="99" t="s">
        <v>800</v>
      </c>
      <c r="C1163" s="99" t="s">
        <v>750</v>
      </c>
      <c r="D1163" s="440">
        <v>2</v>
      </c>
      <c r="E1163" s="441" t="s">
        <v>421</v>
      </c>
      <c r="F1163" s="449" t="s">
        <v>377</v>
      </c>
      <c r="G1163" s="547" t="s">
        <v>409</v>
      </c>
      <c r="H1163" s="547" t="s">
        <v>719</v>
      </c>
      <c r="I1163" s="542" t="s">
        <v>95</v>
      </c>
      <c r="J1163" s="446">
        <v>49</v>
      </c>
      <c r="K1163" s="353">
        <v>1</v>
      </c>
      <c r="L1163" s="353">
        <v>1</v>
      </c>
      <c r="M1163" s="101">
        <v>120</v>
      </c>
      <c r="N1163" s="101"/>
      <c r="O1163" s="102" t="e">
        <f t="shared" si="107"/>
        <v>#DIV/0!</v>
      </c>
      <c r="P1163" s="102">
        <f t="shared" si="108"/>
        <v>0</v>
      </c>
      <c r="Q1163" s="103">
        <f>IF(M1163="nio",0,IF(M1163&gt;0,VLOOKUP(H1163,'2-Productie normen'!A:L,VLOOKUP(M1163,'2-Productie normen'!N:O,2,FALSE),FALSE)))</f>
        <v>0</v>
      </c>
      <c r="R1163" s="103">
        <f t="shared" si="109"/>
        <v>0</v>
      </c>
      <c r="S1163" s="104">
        <f>VLOOKUP(H1163,'2-Productie normen'!A:L,10,FALSE)</f>
        <v>0</v>
      </c>
      <c r="T1163" s="545"/>
      <c r="U1163" s="47"/>
      <c r="V1163" s="81">
        <f t="shared" si="110"/>
        <v>5880</v>
      </c>
    </row>
    <row r="1164" spans="1:22" ht="13.95" customHeight="1">
      <c r="A1164" s="86">
        <f t="shared" si="111"/>
        <v>1164</v>
      </c>
      <c r="B1164" s="99" t="s">
        <v>800</v>
      </c>
      <c r="C1164" s="99" t="s">
        <v>750</v>
      </c>
      <c r="D1164" s="440">
        <v>2</v>
      </c>
      <c r="E1164" s="441" t="s">
        <v>421</v>
      </c>
      <c r="F1164" s="449" t="s">
        <v>459</v>
      </c>
      <c r="G1164" s="547" t="s">
        <v>408</v>
      </c>
      <c r="H1164" s="547" t="s">
        <v>179</v>
      </c>
      <c r="I1164" s="542" t="s">
        <v>95</v>
      </c>
      <c r="J1164" s="446">
        <v>23</v>
      </c>
      <c r="K1164" s="353">
        <v>1</v>
      </c>
      <c r="L1164" s="353">
        <v>1</v>
      </c>
      <c r="M1164" s="101">
        <v>40</v>
      </c>
      <c r="N1164" s="101"/>
      <c r="O1164" s="102" t="e">
        <f t="shared" si="107"/>
        <v>#DIV/0!</v>
      </c>
      <c r="P1164" s="102">
        <f t="shared" si="108"/>
        <v>0</v>
      </c>
      <c r="Q1164" s="103">
        <f>IF(M1164="nio",0,IF(M1164&gt;0,VLOOKUP(H1164,'2-Productie normen'!A:L,VLOOKUP(M1164,'2-Productie normen'!N:O,2,FALSE),FALSE)))</f>
        <v>0</v>
      </c>
      <c r="R1164" s="103">
        <f t="shared" si="109"/>
        <v>0</v>
      </c>
      <c r="S1164" s="104">
        <f>VLOOKUP(H1164,'2-Productie normen'!A:L,10,FALSE)</f>
        <v>0</v>
      </c>
      <c r="T1164" s="545"/>
      <c r="U1164" s="47"/>
      <c r="V1164" s="81">
        <f t="shared" si="110"/>
        <v>920</v>
      </c>
    </row>
    <row r="1165" spans="1:22" ht="13.95" customHeight="1">
      <c r="A1165" s="86">
        <f t="shared" si="111"/>
        <v>1165</v>
      </c>
      <c r="B1165" s="99" t="s">
        <v>800</v>
      </c>
      <c r="C1165" s="99" t="s">
        <v>750</v>
      </c>
      <c r="D1165" s="440">
        <v>2</v>
      </c>
      <c r="E1165" s="441" t="s">
        <v>421</v>
      </c>
      <c r="F1165" s="449" t="s">
        <v>380</v>
      </c>
      <c r="G1165" s="547" t="s">
        <v>409</v>
      </c>
      <c r="H1165" s="547" t="s">
        <v>719</v>
      </c>
      <c r="I1165" s="542" t="s">
        <v>95</v>
      </c>
      <c r="J1165" s="446">
        <v>48</v>
      </c>
      <c r="K1165" s="353">
        <v>1</v>
      </c>
      <c r="L1165" s="353">
        <v>1</v>
      </c>
      <c r="M1165" s="101">
        <v>120</v>
      </c>
      <c r="N1165" s="101"/>
      <c r="O1165" s="102" t="e">
        <f t="shared" si="107"/>
        <v>#DIV/0!</v>
      </c>
      <c r="P1165" s="102">
        <f t="shared" si="108"/>
        <v>0</v>
      </c>
      <c r="Q1165" s="103">
        <f>IF(M1165="nio",0,IF(M1165&gt;0,VLOOKUP(H1165,'2-Productie normen'!A:L,VLOOKUP(M1165,'2-Productie normen'!N:O,2,FALSE),FALSE)))</f>
        <v>0</v>
      </c>
      <c r="R1165" s="103">
        <f t="shared" si="109"/>
        <v>0</v>
      </c>
      <c r="S1165" s="104">
        <f>VLOOKUP(H1165,'2-Productie normen'!A:L,10,FALSE)</f>
        <v>0</v>
      </c>
      <c r="T1165" s="545"/>
      <c r="U1165" s="47"/>
      <c r="V1165" s="81">
        <f t="shared" si="110"/>
        <v>5760</v>
      </c>
    </row>
    <row r="1166" spans="1:22" ht="13.95" customHeight="1">
      <c r="A1166" s="86">
        <f t="shared" si="111"/>
        <v>1166</v>
      </c>
      <c r="B1166" s="99" t="s">
        <v>800</v>
      </c>
      <c r="C1166" s="99" t="s">
        <v>750</v>
      </c>
      <c r="D1166" s="440">
        <v>2</v>
      </c>
      <c r="E1166" s="441" t="s">
        <v>421</v>
      </c>
      <c r="F1166" s="449" t="s">
        <v>381</v>
      </c>
      <c r="G1166" s="547" t="s">
        <v>409</v>
      </c>
      <c r="H1166" s="547" t="s">
        <v>719</v>
      </c>
      <c r="I1166" s="542" t="s">
        <v>95</v>
      </c>
      <c r="J1166" s="446">
        <v>85</v>
      </c>
      <c r="K1166" s="353">
        <v>1</v>
      </c>
      <c r="L1166" s="353">
        <v>1</v>
      </c>
      <c r="M1166" s="101">
        <v>120</v>
      </c>
      <c r="N1166" s="101"/>
      <c r="O1166" s="102" t="e">
        <f t="shared" si="107"/>
        <v>#DIV/0!</v>
      </c>
      <c r="P1166" s="102">
        <f t="shared" si="108"/>
        <v>0</v>
      </c>
      <c r="Q1166" s="103">
        <f>IF(M1166="nio",0,IF(M1166&gt;0,VLOOKUP(H1166,'2-Productie normen'!A:L,VLOOKUP(M1166,'2-Productie normen'!N:O,2,FALSE),FALSE)))</f>
        <v>0</v>
      </c>
      <c r="R1166" s="103">
        <f t="shared" si="109"/>
        <v>0</v>
      </c>
      <c r="S1166" s="104">
        <f>VLOOKUP(H1166,'2-Productie normen'!A:L,10,FALSE)</f>
        <v>0</v>
      </c>
      <c r="T1166" s="545"/>
      <c r="U1166" s="47"/>
      <c r="V1166" s="81">
        <f t="shared" si="110"/>
        <v>10200</v>
      </c>
    </row>
    <row r="1167" spans="1:22" ht="13.95" customHeight="1">
      <c r="A1167" s="86">
        <f t="shared" si="111"/>
        <v>1167</v>
      </c>
      <c r="B1167" s="99" t="s">
        <v>800</v>
      </c>
      <c r="C1167" s="99" t="s">
        <v>750</v>
      </c>
      <c r="D1167" s="440">
        <v>2</v>
      </c>
      <c r="E1167" s="441" t="s">
        <v>421</v>
      </c>
      <c r="F1167" s="449" t="s">
        <v>382</v>
      </c>
      <c r="G1167" s="547" t="s">
        <v>407</v>
      </c>
      <c r="H1167" s="547" t="s">
        <v>407</v>
      </c>
      <c r="I1167" s="542" t="s">
        <v>95</v>
      </c>
      <c r="J1167" s="446">
        <v>143.19999999999999</v>
      </c>
      <c r="K1167" s="353">
        <v>1</v>
      </c>
      <c r="L1167" s="353">
        <v>1</v>
      </c>
      <c r="M1167" s="101">
        <v>200</v>
      </c>
      <c r="N1167" s="101"/>
      <c r="O1167" s="102" t="e">
        <f t="shared" si="107"/>
        <v>#DIV/0!</v>
      </c>
      <c r="P1167" s="102">
        <f t="shared" si="108"/>
        <v>0</v>
      </c>
      <c r="Q1167" s="103">
        <f>IF(M1167="nio",0,IF(M1167&gt;0,VLOOKUP(H1167,'2-Productie normen'!A:L,VLOOKUP(M1167,'2-Productie normen'!N:O,2,FALSE),FALSE)))</f>
        <v>0</v>
      </c>
      <c r="R1167" s="103">
        <f t="shared" si="109"/>
        <v>0</v>
      </c>
      <c r="S1167" s="104">
        <f>VLOOKUP(H1167,'2-Productie normen'!A:L,10,FALSE)</f>
        <v>0</v>
      </c>
      <c r="T1167" s="545"/>
      <c r="U1167" s="47"/>
      <c r="V1167" s="81">
        <f t="shared" si="110"/>
        <v>28639.999999999996</v>
      </c>
    </row>
    <row r="1168" spans="1:22" ht="13.95" customHeight="1">
      <c r="A1168" s="86">
        <f t="shared" si="111"/>
        <v>1168</v>
      </c>
      <c r="B1168" s="99" t="s">
        <v>800</v>
      </c>
      <c r="C1168" s="99" t="s">
        <v>750</v>
      </c>
      <c r="D1168" s="440">
        <v>2</v>
      </c>
      <c r="E1168" s="441" t="s">
        <v>421</v>
      </c>
      <c r="F1168" s="449" t="s">
        <v>460</v>
      </c>
      <c r="G1168" s="547" t="s">
        <v>409</v>
      </c>
      <c r="H1168" s="547" t="s">
        <v>719</v>
      </c>
      <c r="I1168" s="542" t="s">
        <v>95</v>
      </c>
      <c r="J1168" s="446">
        <v>48</v>
      </c>
      <c r="K1168" s="353">
        <v>1</v>
      </c>
      <c r="L1168" s="353">
        <v>1</v>
      </c>
      <c r="M1168" s="101">
        <v>120</v>
      </c>
      <c r="N1168" s="101"/>
      <c r="O1168" s="102" t="e">
        <f t="shared" si="107"/>
        <v>#DIV/0!</v>
      </c>
      <c r="P1168" s="102">
        <f t="shared" si="108"/>
        <v>0</v>
      </c>
      <c r="Q1168" s="103">
        <f>IF(M1168="nio",0,IF(M1168&gt;0,VLOOKUP(H1168,'2-Productie normen'!A:L,VLOOKUP(M1168,'2-Productie normen'!N:O,2,FALSE),FALSE)))</f>
        <v>0</v>
      </c>
      <c r="R1168" s="103">
        <f t="shared" si="109"/>
        <v>0</v>
      </c>
      <c r="S1168" s="104">
        <f>VLOOKUP(H1168,'2-Productie normen'!A:L,10,FALSE)</f>
        <v>0</v>
      </c>
      <c r="T1168" s="545"/>
      <c r="U1168" s="47"/>
      <c r="V1168" s="81">
        <f t="shared" si="110"/>
        <v>5760</v>
      </c>
    </row>
    <row r="1169" spans="1:22" ht="13.95" customHeight="1">
      <c r="A1169" s="86">
        <f t="shared" si="111"/>
        <v>1169</v>
      </c>
      <c r="B1169" s="99" t="s">
        <v>800</v>
      </c>
      <c r="C1169" s="99" t="s">
        <v>750</v>
      </c>
      <c r="D1169" s="440">
        <v>2</v>
      </c>
      <c r="E1169" s="441" t="s">
        <v>421</v>
      </c>
      <c r="F1169" s="449" t="s">
        <v>824</v>
      </c>
      <c r="G1169" s="547" t="s">
        <v>409</v>
      </c>
      <c r="H1169" s="547" t="s">
        <v>719</v>
      </c>
      <c r="I1169" s="542" t="s">
        <v>95</v>
      </c>
      <c r="J1169" s="446">
        <v>48</v>
      </c>
      <c r="K1169" s="353">
        <v>1</v>
      </c>
      <c r="L1169" s="353">
        <v>1</v>
      </c>
      <c r="M1169" s="101">
        <v>120</v>
      </c>
      <c r="N1169" s="101"/>
      <c r="O1169" s="102" t="e">
        <f t="shared" si="107"/>
        <v>#DIV/0!</v>
      </c>
      <c r="P1169" s="102">
        <f t="shared" si="108"/>
        <v>0</v>
      </c>
      <c r="Q1169" s="103">
        <f>IF(M1169="nio",0,IF(M1169&gt;0,VLOOKUP(H1169,'2-Productie normen'!A:L,VLOOKUP(M1169,'2-Productie normen'!N:O,2,FALSE),FALSE)))</f>
        <v>0</v>
      </c>
      <c r="R1169" s="103">
        <f t="shared" si="109"/>
        <v>0</v>
      </c>
      <c r="S1169" s="104">
        <f>VLOOKUP(H1169,'2-Productie normen'!A:L,10,FALSE)</f>
        <v>0</v>
      </c>
      <c r="T1169" s="545"/>
      <c r="U1169" s="47"/>
      <c r="V1169" s="81">
        <f t="shared" si="110"/>
        <v>5760</v>
      </c>
    </row>
    <row r="1170" spans="1:22" ht="13.95" customHeight="1">
      <c r="A1170" s="86">
        <f t="shared" si="111"/>
        <v>1170</v>
      </c>
      <c r="B1170" s="99" t="s">
        <v>800</v>
      </c>
      <c r="C1170" s="99" t="s">
        <v>750</v>
      </c>
      <c r="D1170" s="440">
        <v>2</v>
      </c>
      <c r="E1170" s="441" t="s">
        <v>421</v>
      </c>
      <c r="F1170" s="449" t="s">
        <v>383</v>
      </c>
      <c r="G1170" s="547" t="s">
        <v>409</v>
      </c>
      <c r="H1170" s="547" t="s">
        <v>719</v>
      </c>
      <c r="I1170" s="542" t="s">
        <v>95</v>
      </c>
      <c r="J1170" s="446">
        <v>54</v>
      </c>
      <c r="K1170" s="353">
        <v>1</v>
      </c>
      <c r="L1170" s="353">
        <v>1</v>
      </c>
      <c r="M1170" s="101">
        <v>120</v>
      </c>
      <c r="N1170" s="101"/>
      <c r="O1170" s="102" t="e">
        <f t="shared" si="107"/>
        <v>#DIV/0!</v>
      </c>
      <c r="P1170" s="102">
        <f t="shared" si="108"/>
        <v>0</v>
      </c>
      <c r="Q1170" s="103">
        <f>IF(M1170="nio",0,IF(M1170&gt;0,VLOOKUP(H1170,'2-Productie normen'!A:L,VLOOKUP(M1170,'2-Productie normen'!N:O,2,FALSE),FALSE)))</f>
        <v>0</v>
      </c>
      <c r="R1170" s="103">
        <f t="shared" si="109"/>
        <v>0</v>
      </c>
      <c r="S1170" s="104">
        <f>VLOOKUP(H1170,'2-Productie normen'!A:L,10,FALSE)</f>
        <v>0</v>
      </c>
      <c r="T1170" s="545"/>
      <c r="U1170" s="47"/>
      <c r="V1170" s="81">
        <f t="shared" si="110"/>
        <v>6480</v>
      </c>
    </row>
    <row r="1171" spans="1:22" ht="13.95" customHeight="1">
      <c r="A1171" s="86">
        <f t="shared" si="111"/>
        <v>1171</v>
      </c>
      <c r="B1171" s="99" t="s">
        <v>800</v>
      </c>
      <c r="C1171" s="99" t="s">
        <v>750</v>
      </c>
      <c r="D1171" s="440">
        <v>2</v>
      </c>
      <c r="E1171" s="441" t="s">
        <v>421</v>
      </c>
      <c r="F1171" s="449" t="s">
        <v>825</v>
      </c>
      <c r="G1171" s="547" t="s">
        <v>408</v>
      </c>
      <c r="H1171" s="547" t="s">
        <v>179</v>
      </c>
      <c r="I1171" s="542" t="s">
        <v>95</v>
      </c>
      <c r="J1171" s="446">
        <v>13</v>
      </c>
      <c r="K1171" s="353">
        <v>1</v>
      </c>
      <c r="L1171" s="353">
        <v>1</v>
      </c>
      <c r="M1171" s="101">
        <v>40</v>
      </c>
      <c r="N1171" s="101"/>
      <c r="O1171" s="102" t="e">
        <f t="shared" si="107"/>
        <v>#DIV/0!</v>
      </c>
      <c r="P1171" s="102">
        <f t="shared" si="108"/>
        <v>0</v>
      </c>
      <c r="Q1171" s="103">
        <f>IF(M1171="nio",0,IF(M1171&gt;0,VLOOKUP(H1171,'2-Productie normen'!A:L,VLOOKUP(M1171,'2-Productie normen'!N:O,2,FALSE),FALSE)))</f>
        <v>0</v>
      </c>
      <c r="R1171" s="103">
        <f t="shared" si="109"/>
        <v>0</v>
      </c>
      <c r="S1171" s="104">
        <f>VLOOKUP(H1171,'2-Productie normen'!A:L,10,FALSE)</f>
        <v>0</v>
      </c>
      <c r="T1171" s="545"/>
      <c r="U1171" s="47"/>
      <c r="V1171" s="81">
        <f t="shared" si="110"/>
        <v>520</v>
      </c>
    </row>
    <row r="1172" spans="1:22" ht="13.95" customHeight="1">
      <c r="A1172" s="86">
        <f t="shared" si="111"/>
        <v>1172</v>
      </c>
      <c r="B1172" s="99" t="s">
        <v>800</v>
      </c>
      <c r="C1172" s="99" t="s">
        <v>750</v>
      </c>
      <c r="D1172" s="440">
        <v>2</v>
      </c>
      <c r="E1172" s="441" t="s">
        <v>421</v>
      </c>
      <c r="F1172" s="449" t="s">
        <v>826</v>
      </c>
      <c r="G1172" s="547" t="s">
        <v>408</v>
      </c>
      <c r="H1172" s="547" t="s">
        <v>179</v>
      </c>
      <c r="I1172" s="542" t="s">
        <v>95</v>
      </c>
      <c r="J1172" s="446">
        <v>13</v>
      </c>
      <c r="K1172" s="353">
        <v>1</v>
      </c>
      <c r="L1172" s="353">
        <v>1</v>
      </c>
      <c r="M1172" s="101">
        <v>40</v>
      </c>
      <c r="N1172" s="101"/>
      <c r="O1172" s="102" t="e">
        <f t="shared" si="107"/>
        <v>#DIV/0!</v>
      </c>
      <c r="P1172" s="102">
        <f t="shared" si="108"/>
        <v>0</v>
      </c>
      <c r="Q1172" s="103">
        <f>IF(M1172="nio",0,IF(M1172&gt;0,VLOOKUP(H1172,'2-Productie normen'!A:L,VLOOKUP(M1172,'2-Productie normen'!N:O,2,FALSE),FALSE)))</f>
        <v>0</v>
      </c>
      <c r="R1172" s="103">
        <f t="shared" si="109"/>
        <v>0</v>
      </c>
      <c r="S1172" s="104">
        <f>VLOOKUP(H1172,'2-Productie normen'!A:L,10,FALSE)</f>
        <v>0</v>
      </c>
      <c r="T1172" s="545"/>
      <c r="U1172" s="47"/>
      <c r="V1172" s="81">
        <f t="shared" si="110"/>
        <v>520</v>
      </c>
    </row>
    <row r="1173" spans="1:22" ht="13.95" customHeight="1">
      <c r="A1173" s="86">
        <f t="shared" si="111"/>
        <v>1173</v>
      </c>
      <c r="B1173" s="99" t="s">
        <v>800</v>
      </c>
      <c r="C1173" s="99" t="s">
        <v>750</v>
      </c>
      <c r="D1173" s="440">
        <v>2</v>
      </c>
      <c r="E1173" s="441" t="s">
        <v>421</v>
      </c>
      <c r="F1173" s="449" t="s">
        <v>827</v>
      </c>
      <c r="G1173" s="547" t="s">
        <v>409</v>
      </c>
      <c r="H1173" s="547" t="s">
        <v>719</v>
      </c>
      <c r="I1173" s="542" t="s">
        <v>95</v>
      </c>
      <c r="J1173" s="446">
        <v>50</v>
      </c>
      <c r="K1173" s="353">
        <v>1</v>
      </c>
      <c r="L1173" s="353">
        <v>1</v>
      </c>
      <c r="M1173" s="101">
        <v>120</v>
      </c>
      <c r="N1173" s="101"/>
      <c r="O1173" s="102" t="e">
        <f t="shared" si="107"/>
        <v>#DIV/0!</v>
      </c>
      <c r="P1173" s="102">
        <f t="shared" si="108"/>
        <v>0</v>
      </c>
      <c r="Q1173" s="103">
        <f>IF(M1173="nio",0,IF(M1173&gt;0,VLOOKUP(H1173,'2-Productie normen'!A:L,VLOOKUP(M1173,'2-Productie normen'!N:O,2,FALSE),FALSE)))</f>
        <v>0</v>
      </c>
      <c r="R1173" s="103">
        <f t="shared" si="109"/>
        <v>0</v>
      </c>
      <c r="S1173" s="104">
        <f>VLOOKUP(H1173,'2-Productie normen'!A:L,10,FALSE)</f>
        <v>0</v>
      </c>
      <c r="T1173" s="545"/>
      <c r="U1173" s="47"/>
      <c r="V1173" s="81">
        <f t="shared" si="110"/>
        <v>6000</v>
      </c>
    </row>
    <row r="1174" spans="1:22" ht="13.95" customHeight="1">
      <c r="A1174" s="86">
        <f t="shared" si="111"/>
        <v>1174</v>
      </c>
      <c r="B1174" s="99" t="s">
        <v>800</v>
      </c>
      <c r="C1174" s="99" t="s">
        <v>750</v>
      </c>
      <c r="D1174" s="440">
        <v>2</v>
      </c>
      <c r="E1174" s="441" t="s">
        <v>421</v>
      </c>
      <c r="F1174" s="449" t="s">
        <v>828</v>
      </c>
      <c r="G1174" s="547" t="s">
        <v>407</v>
      </c>
      <c r="H1174" s="547" t="s">
        <v>407</v>
      </c>
      <c r="I1174" s="542" t="s">
        <v>95</v>
      </c>
      <c r="J1174" s="446">
        <v>36</v>
      </c>
      <c r="K1174" s="353">
        <v>1</v>
      </c>
      <c r="L1174" s="353">
        <v>1</v>
      </c>
      <c r="M1174" s="101">
        <v>200</v>
      </c>
      <c r="N1174" s="101"/>
      <c r="O1174" s="102" t="e">
        <f t="shared" si="107"/>
        <v>#DIV/0!</v>
      </c>
      <c r="P1174" s="102">
        <f t="shared" si="108"/>
        <v>0</v>
      </c>
      <c r="Q1174" s="103">
        <f>IF(M1174="nio",0,IF(M1174&gt;0,VLOOKUP(H1174,'2-Productie normen'!A:L,VLOOKUP(M1174,'2-Productie normen'!N:O,2,FALSE),FALSE)))</f>
        <v>0</v>
      </c>
      <c r="R1174" s="103">
        <f t="shared" si="109"/>
        <v>0</v>
      </c>
      <c r="S1174" s="104">
        <f>VLOOKUP(H1174,'2-Productie normen'!A:L,10,FALSE)</f>
        <v>0</v>
      </c>
      <c r="T1174" s="545"/>
      <c r="U1174" s="47"/>
      <c r="V1174" s="81">
        <f t="shared" si="110"/>
        <v>7200</v>
      </c>
    </row>
    <row r="1175" spans="1:22" ht="13.95" customHeight="1">
      <c r="A1175" s="86">
        <f t="shared" si="111"/>
        <v>1175</v>
      </c>
      <c r="B1175" s="99" t="s">
        <v>800</v>
      </c>
      <c r="C1175" s="99" t="s">
        <v>750</v>
      </c>
      <c r="D1175" s="440">
        <v>2</v>
      </c>
      <c r="E1175" s="441" t="s">
        <v>421</v>
      </c>
      <c r="F1175" s="449" t="s">
        <v>829</v>
      </c>
      <c r="G1175" s="547" t="s">
        <v>407</v>
      </c>
      <c r="H1175" s="547" t="s">
        <v>407</v>
      </c>
      <c r="I1175" s="542" t="s">
        <v>95</v>
      </c>
      <c r="J1175" s="446">
        <v>51.3</v>
      </c>
      <c r="K1175" s="353">
        <v>1</v>
      </c>
      <c r="L1175" s="353">
        <v>1</v>
      </c>
      <c r="M1175" s="101">
        <v>200</v>
      </c>
      <c r="N1175" s="101"/>
      <c r="O1175" s="102" t="e">
        <f t="shared" si="107"/>
        <v>#DIV/0!</v>
      </c>
      <c r="P1175" s="102">
        <f t="shared" si="108"/>
        <v>0</v>
      </c>
      <c r="Q1175" s="103">
        <f>IF(M1175="nio",0,IF(M1175&gt;0,VLOOKUP(H1175,'2-Productie normen'!A:L,VLOOKUP(M1175,'2-Productie normen'!N:O,2,FALSE),FALSE)))</f>
        <v>0</v>
      </c>
      <c r="R1175" s="103">
        <f t="shared" si="109"/>
        <v>0</v>
      </c>
      <c r="S1175" s="104">
        <f>VLOOKUP(H1175,'2-Productie normen'!A:L,10,FALSE)</f>
        <v>0</v>
      </c>
      <c r="T1175" s="545"/>
      <c r="U1175" s="47"/>
      <c r="V1175" s="81">
        <f t="shared" si="110"/>
        <v>10260</v>
      </c>
    </row>
    <row r="1176" spans="1:22" ht="13.95" customHeight="1">
      <c r="A1176" s="86">
        <f t="shared" si="111"/>
        <v>1176</v>
      </c>
      <c r="B1176" s="99" t="s">
        <v>800</v>
      </c>
      <c r="C1176" s="99" t="s">
        <v>750</v>
      </c>
      <c r="D1176" s="440">
        <v>2</v>
      </c>
      <c r="E1176" s="441" t="s">
        <v>421</v>
      </c>
      <c r="F1176" s="449" t="s">
        <v>830</v>
      </c>
      <c r="G1176" s="547" t="s">
        <v>413</v>
      </c>
      <c r="H1176" s="547" t="s">
        <v>16</v>
      </c>
      <c r="I1176" s="542" t="s">
        <v>97</v>
      </c>
      <c r="J1176" s="446">
        <v>24.3</v>
      </c>
      <c r="K1176" s="353">
        <v>1</v>
      </c>
      <c r="L1176" s="353">
        <v>1</v>
      </c>
      <c r="M1176" s="101">
        <v>200</v>
      </c>
      <c r="N1176" s="101"/>
      <c r="O1176" s="102" t="e">
        <f t="shared" ref="O1176:O1239" si="112">IF(M1176="nio",0,IF(M1176&gt;0,M1176*J1176/Q1176,0))*K1176</f>
        <v>#DIV/0!</v>
      </c>
      <c r="P1176" s="102">
        <f t="shared" ref="P1176:P1239" si="113">IF(N1176&gt;0,N1176*J1176/R1176,0)*L1176</f>
        <v>0</v>
      </c>
      <c r="Q1176" s="103">
        <f>IF(M1176="nio",0,IF(M1176&gt;0,VLOOKUP(H1176,'2-Productie normen'!A:L,VLOOKUP(M1176,'2-Productie normen'!N:O,2,FALSE),FALSE)))</f>
        <v>0</v>
      </c>
      <c r="R1176" s="103">
        <f t="shared" ref="R1176:R1239" si="114">IF(N1176&gt;0,Q1176*$R$8,0)</f>
        <v>0</v>
      </c>
      <c r="S1176" s="104">
        <f>VLOOKUP(H1176,'2-Productie normen'!A:L,10,FALSE)</f>
        <v>0</v>
      </c>
      <c r="T1176" s="545"/>
      <c r="U1176" s="47"/>
      <c r="V1176" s="81">
        <f t="shared" ref="V1176:V1239" si="115">SUM(M1176:N1176)*J1176</f>
        <v>4860</v>
      </c>
    </row>
    <row r="1177" spans="1:22" ht="13.95" customHeight="1">
      <c r="A1177" s="86">
        <f t="shared" si="111"/>
        <v>1177</v>
      </c>
      <c r="B1177" s="99" t="s">
        <v>800</v>
      </c>
      <c r="C1177" s="99" t="s">
        <v>750</v>
      </c>
      <c r="D1177" s="440">
        <v>2</v>
      </c>
      <c r="E1177" s="441" t="s">
        <v>421</v>
      </c>
      <c r="F1177" s="449" t="s">
        <v>831</v>
      </c>
      <c r="G1177" s="547" t="s">
        <v>413</v>
      </c>
      <c r="H1177" s="547" t="s">
        <v>16</v>
      </c>
      <c r="I1177" s="542" t="s">
        <v>97</v>
      </c>
      <c r="J1177" s="446">
        <v>24.3</v>
      </c>
      <c r="K1177" s="353">
        <v>1</v>
      </c>
      <c r="L1177" s="353">
        <v>1</v>
      </c>
      <c r="M1177" s="101">
        <v>200</v>
      </c>
      <c r="N1177" s="101"/>
      <c r="O1177" s="102" t="e">
        <f t="shared" si="112"/>
        <v>#DIV/0!</v>
      </c>
      <c r="P1177" s="102">
        <f t="shared" si="113"/>
        <v>0</v>
      </c>
      <c r="Q1177" s="103">
        <f>IF(M1177="nio",0,IF(M1177&gt;0,VLOOKUP(H1177,'2-Productie normen'!A:L,VLOOKUP(M1177,'2-Productie normen'!N:O,2,FALSE),FALSE)))</f>
        <v>0</v>
      </c>
      <c r="R1177" s="103">
        <f t="shared" si="114"/>
        <v>0</v>
      </c>
      <c r="S1177" s="104">
        <f>VLOOKUP(H1177,'2-Productie normen'!A:L,10,FALSE)</f>
        <v>0</v>
      </c>
      <c r="T1177" s="545"/>
      <c r="U1177" s="47"/>
      <c r="V1177" s="81">
        <f t="shared" si="115"/>
        <v>4860</v>
      </c>
    </row>
    <row r="1178" spans="1:22" ht="13.95" customHeight="1">
      <c r="A1178" s="86">
        <f t="shared" si="111"/>
        <v>1178</v>
      </c>
      <c r="B1178" s="99" t="s">
        <v>800</v>
      </c>
      <c r="C1178" s="99" t="s">
        <v>750</v>
      </c>
      <c r="D1178" s="440">
        <v>2</v>
      </c>
      <c r="E1178" s="441" t="s">
        <v>421</v>
      </c>
      <c r="F1178" s="449" t="s">
        <v>832</v>
      </c>
      <c r="G1178" s="547" t="s">
        <v>407</v>
      </c>
      <c r="H1178" s="547" t="s">
        <v>407</v>
      </c>
      <c r="I1178" s="542" t="s">
        <v>95</v>
      </c>
      <c r="J1178" s="446">
        <v>36</v>
      </c>
      <c r="K1178" s="353">
        <v>1</v>
      </c>
      <c r="L1178" s="353">
        <v>1</v>
      </c>
      <c r="M1178" s="101">
        <v>200</v>
      </c>
      <c r="N1178" s="101"/>
      <c r="O1178" s="102" t="e">
        <f t="shared" si="112"/>
        <v>#DIV/0!</v>
      </c>
      <c r="P1178" s="102">
        <f t="shared" si="113"/>
        <v>0</v>
      </c>
      <c r="Q1178" s="103">
        <f>IF(M1178="nio",0,IF(M1178&gt;0,VLOOKUP(H1178,'2-Productie normen'!A:L,VLOOKUP(M1178,'2-Productie normen'!N:O,2,FALSE),FALSE)))</f>
        <v>0</v>
      </c>
      <c r="R1178" s="103">
        <f t="shared" si="114"/>
        <v>0</v>
      </c>
      <c r="S1178" s="104">
        <f>VLOOKUP(H1178,'2-Productie normen'!A:L,10,FALSE)</f>
        <v>0</v>
      </c>
      <c r="T1178" s="545"/>
      <c r="U1178" s="47"/>
      <c r="V1178" s="81">
        <f t="shared" si="115"/>
        <v>7200</v>
      </c>
    </row>
    <row r="1179" spans="1:22" ht="13.95" customHeight="1">
      <c r="A1179" s="86">
        <f t="shared" si="111"/>
        <v>1179</v>
      </c>
      <c r="B1179" s="99" t="s">
        <v>800</v>
      </c>
      <c r="C1179" s="99" t="s">
        <v>750</v>
      </c>
      <c r="D1179" s="440">
        <v>2</v>
      </c>
      <c r="E1179" s="441" t="s">
        <v>421</v>
      </c>
      <c r="F1179" s="449" t="s">
        <v>384</v>
      </c>
      <c r="G1179" s="547" t="s">
        <v>408</v>
      </c>
      <c r="H1179" s="547" t="s">
        <v>179</v>
      </c>
      <c r="I1179" s="542" t="s">
        <v>95</v>
      </c>
      <c r="J1179" s="446">
        <v>20</v>
      </c>
      <c r="K1179" s="353">
        <v>1</v>
      </c>
      <c r="L1179" s="353">
        <v>1</v>
      </c>
      <c r="M1179" s="101">
        <v>40</v>
      </c>
      <c r="N1179" s="101"/>
      <c r="O1179" s="102" t="e">
        <f t="shared" si="112"/>
        <v>#DIV/0!</v>
      </c>
      <c r="P1179" s="102">
        <f t="shared" si="113"/>
        <v>0</v>
      </c>
      <c r="Q1179" s="103">
        <f>IF(M1179="nio",0,IF(M1179&gt;0,VLOOKUP(H1179,'2-Productie normen'!A:L,VLOOKUP(M1179,'2-Productie normen'!N:O,2,FALSE),FALSE)))</f>
        <v>0</v>
      </c>
      <c r="R1179" s="103">
        <f t="shared" si="114"/>
        <v>0</v>
      </c>
      <c r="S1179" s="104">
        <f>VLOOKUP(H1179,'2-Productie normen'!A:L,10,FALSE)</f>
        <v>0</v>
      </c>
      <c r="T1179" s="545"/>
      <c r="U1179" s="47"/>
      <c r="V1179" s="81">
        <f t="shared" si="115"/>
        <v>800</v>
      </c>
    </row>
    <row r="1180" spans="1:22" ht="13.95" customHeight="1">
      <c r="A1180" s="86">
        <f t="shared" si="111"/>
        <v>1180</v>
      </c>
      <c r="B1180" s="99" t="s">
        <v>800</v>
      </c>
      <c r="C1180" s="99" t="s">
        <v>750</v>
      </c>
      <c r="D1180" s="440">
        <v>2</v>
      </c>
      <c r="E1180" s="441" t="s">
        <v>421</v>
      </c>
      <c r="F1180" s="449" t="s">
        <v>833</v>
      </c>
      <c r="G1180" s="547" t="s">
        <v>408</v>
      </c>
      <c r="H1180" s="547" t="s">
        <v>179</v>
      </c>
      <c r="I1180" s="542" t="s">
        <v>95</v>
      </c>
      <c r="J1180" s="446">
        <v>23</v>
      </c>
      <c r="K1180" s="353">
        <v>1</v>
      </c>
      <c r="L1180" s="353">
        <v>1</v>
      </c>
      <c r="M1180" s="101">
        <v>40</v>
      </c>
      <c r="N1180" s="101"/>
      <c r="O1180" s="102" t="e">
        <f t="shared" si="112"/>
        <v>#DIV/0!</v>
      </c>
      <c r="P1180" s="102">
        <f t="shared" si="113"/>
        <v>0</v>
      </c>
      <c r="Q1180" s="103">
        <f>IF(M1180="nio",0,IF(M1180&gt;0,VLOOKUP(H1180,'2-Productie normen'!A:L,VLOOKUP(M1180,'2-Productie normen'!N:O,2,FALSE),FALSE)))</f>
        <v>0</v>
      </c>
      <c r="R1180" s="103">
        <f t="shared" si="114"/>
        <v>0</v>
      </c>
      <c r="S1180" s="104">
        <f>VLOOKUP(H1180,'2-Productie normen'!A:L,10,FALSE)</f>
        <v>0</v>
      </c>
      <c r="T1180" s="545"/>
      <c r="U1180" s="47"/>
      <c r="V1180" s="81">
        <f t="shared" si="115"/>
        <v>920</v>
      </c>
    </row>
    <row r="1181" spans="1:22" ht="13.95" customHeight="1">
      <c r="A1181" s="86">
        <f t="shared" si="111"/>
        <v>1181</v>
      </c>
      <c r="B1181" s="99" t="s">
        <v>800</v>
      </c>
      <c r="C1181" s="99" t="s">
        <v>750</v>
      </c>
      <c r="D1181" s="440">
        <v>2</v>
      </c>
      <c r="E1181" s="441" t="s">
        <v>421</v>
      </c>
      <c r="F1181" s="449" t="s">
        <v>834</v>
      </c>
      <c r="G1181" s="547" t="s">
        <v>409</v>
      </c>
      <c r="H1181" s="547" t="s">
        <v>719</v>
      </c>
      <c r="I1181" s="542" t="s">
        <v>95</v>
      </c>
      <c r="J1181" s="446">
        <v>49</v>
      </c>
      <c r="K1181" s="353">
        <v>1</v>
      </c>
      <c r="L1181" s="353">
        <v>1</v>
      </c>
      <c r="M1181" s="101">
        <v>120</v>
      </c>
      <c r="N1181" s="101"/>
      <c r="O1181" s="102" t="e">
        <f t="shared" si="112"/>
        <v>#DIV/0!</v>
      </c>
      <c r="P1181" s="102">
        <f t="shared" si="113"/>
        <v>0</v>
      </c>
      <c r="Q1181" s="103">
        <f>IF(M1181="nio",0,IF(M1181&gt;0,VLOOKUP(H1181,'2-Productie normen'!A:L,VLOOKUP(M1181,'2-Productie normen'!N:O,2,FALSE),FALSE)))</f>
        <v>0</v>
      </c>
      <c r="R1181" s="103">
        <f t="shared" si="114"/>
        <v>0</v>
      </c>
      <c r="S1181" s="104">
        <f>VLOOKUP(H1181,'2-Productie normen'!A:L,10,FALSE)</f>
        <v>0</v>
      </c>
      <c r="T1181" s="545"/>
      <c r="U1181" s="47"/>
      <c r="V1181" s="81">
        <f t="shared" si="115"/>
        <v>5880</v>
      </c>
    </row>
    <row r="1182" spans="1:22" ht="13.95" customHeight="1">
      <c r="A1182" s="86">
        <f t="shared" si="111"/>
        <v>1182</v>
      </c>
      <c r="B1182" s="99" t="s">
        <v>800</v>
      </c>
      <c r="C1182" s="99" t="s">
        <v>750</v>
      </c>
      <c r="D1182" s="440">
        <v>2</v>
      </c>
      <c r="E1182" s="441" t="s">
        <v>421</v>
      </c>
      <c r="F1182" s="449" t="s">
        <v>385</v>
      </c>
      <c r="G1182" s="547" t="s">
        <v>409</v>
      </c>
      <c r="H1182" s="547" t="s">
        <v>719</v>
      </c>
      <c r="I1182" s="542" t="s">
        <v>95</v>
      </c>
      <c r="J1182" s="446">
        <v>48</v>
      </c>
      <c r="K1182" s="353">
        <v>1</v>
      </c>
      <c r="L1182" s="353">
        <v>1</v>
      </c>
      <c r="M1182" s="101">
        <v>120</v>
      </c>
      <c r="N1182" s="101"/>
      <c r="O1182" s="102" t="e">
        <f t="shared" si="112"/>
        <v>#DIV/0!</v>
      </c>
      <c r="P1182" s="102">
        <f t="shared" si="113"/>
        <v>0</v>
      </c>
      <c r="Q1182" s="103">
        <f>IF(M1182="nio",0,IF(M1182&gt;0,VLOOKUP(H1182,'2-Productie normen'!A:L,VLOOKUP(M1182,'2-Productie normen'!N:O,2,FALSE),FALSE)))</f>
        <v>0</v>
      </c>
      <c r="R1182" s="103">
        <f t="shared" si="114"/>
        <v>0</v>
      </c>
      <c r="S1182" s="104">
        <f>VLOOKUP(H1182,'2-Productie normen'!A:L,10,FALSE)</f>
        <v>0</v>
      </c>
      <c r="T1182" s="545"/>
      <c r="U1182" s="47"/>
      <c r="V1182" s="81">
        <f t="shared" si="115"/>
        <v>5760</v>
      </c>
    </row>
    <row r="1183" spans="1:22" ht="13.95" customHeight="1">
      <c r="A1183" s="86">
        <f t="shared" si="111"/>
        <v>1183</v>
      </c>
      <c r="B1183" s="99" t="s">
        <v>800</v>
      </c>
      <c r="C1183" s="99" t="s">
        <v>750</v>
      </c>
      <c r="D1183" s="440">
        <v>2</v>
      </c>
      <c r="E1183" s="441" t="s">
        <v>421</v>
      </c>
      <c r="F1183" s="449" t="s">
        <v>835</v>
      </c>
      <c r="G1183" s="547" t="s">
        <v>409</v>
      </c>
      <c r="H1183" s="547" t="s">
        <v>719</v>
      </c>
      <c r="I1183" s="542" t="s">
        <v>95</v>
      </c>
      <c r="J1183" s="446">
        <v>43</v>
      </c>
      <c r="K1183" s="353">
        <v>1</v>
      </c>
      <c r="L1183" s="353">
        <v>1</v>
      </c>
      <c r="M1183" s="101">
        <v>120</v>
      </c>
      <c r="N1183" s="101"/>
      <c r="O1183" s="102" t="e">
        <f t="shared" si="112"/>
        <v>#DIV/0!</v>
      </c>
      <c r="P1183" s="102">
        <f t="shared" si="113"/>
        <v>0</v>
      </c>
      <c r="Q1183" s="103">
        <f>IF(M1183="nio",0,IF(M1183&gt;0,VLOOKUP(H1183,'2-Productie normen'!A:L,VLOOKUP(M1183,'2-Productie normen'!N:O,2,FALSE),FALSE)))</f>
        <v>0</v>
      </c>
      <c r="R1183" s="103">
        <f t="shared" si="114"/>
        <v>0</v>
      </c>
      <c r="S1183" s="104">
        <f>VLOOKUP(H1183,'2-Productie normen'!A:L,10,FALSE)</f>
        <v>0</v>
      </c>
      <c r="T1183" s="545"/>
      <c r="U1183" s="47"/>
      <c r="V1183" s="81">
        <f t="shared" si="115"/>
        <v>5160</v>
      </c>
    </row>
    <row r="1184" spans="1:22" ht="13.95" customHeight="1">
      <c r="A1184" s="86">
        <f t="shared" si="111"/>
        <v>1184</v>
      </c>
      <c r="B1184" s="99" t="s">
        <v>800</v>
      </c>
      <c r="C1184" s="99" t="s">
        <v>750</v>
      </c>
      <c r="D1184" s="440">
        <v>2</v>
      </c>
      <c r="E1184" s="441" t="s">
        <v>421</v>
      </c>
      <c r="F1184" s="449" t="s">
        <v>386</v>
      </c>
      <c r="G1184" s="547" t="s">
        <v>409</v>
      </c>
      <c r="H1184" s="547" t="s">
        <v>719</v>
      </c>
      <c r="I1184" s="542" t="s">
        <v>95</v>
      </c>
      <c r="J1184" s="446">
        <v>48</v>
      </c>
      <c r="K1184" s="353">
        <v>1</v>
      </c>
      <c r="L1184" s="353">
        <v>1</v>
      </c>
      <c r="M1184" s="101">
        <v>120</v>
      </c>
      <c r="N1184" s="101"/>
      <c r="O1184" s="102" t="e">
        <f t="shared" si="112"/>
        <v>#DIV/0!</v>
      </c>
      <c r="P1184" s="102">
        <f t="shared" si="113"/>
        <v>0</v>
      </c>
      <c r="Q1184" s="103">
        <f>IF(M1184="nio",0,IF(M1184&gt;0,VLOOKUP(H1184,'2-Productie normen'!A:L,VLOOKUP(M1184,'2-Productie normen'!N:O,2,FALSE),FALSE)))</f>
        <v>0</v>
      </c>
      <c r="R1184" s="103">
        <f t="shared" si="114"/>
        <v>0</v>
      </c>
      <c r="S1184" s="104">
        <f>VLOOKUP(H1184,'2-Productie normen'!A:L,10,FALSE)</f>
        <v>0</v>
      </c>
      <c r="T1184" s="545"/>
      <c r="U1184" s="47"/>
      <c r="V1184" s="81">
        <f t="shared" si="115"/>
        <v>5760</v>
      </c>
    </row>
    <row r="1185" spans="1:22" ht="13.95" customHeight="1">
      <c r="A1185" s="86">
        <f t="shared" si="111"/>
        <v>1185</v>
      </c>
      <c r="B1185" s="99" t="s">
        <v>800</v>
      </c>
      <c r="C1185" s="99" t="s">
        <v>750</v>
      </c>
      <c r="D1185" s="440">
        <v>2</v>
      </c>
      <c r="E1185" s="441" t="s">
        <v>421</v>
      </c>
      <c r="F1185" s="449" t="s">
        <v>387</v>
      </c>
      <c r="G1185" s="547" t="s">
        <v>409</v>
      </c>
      <c r="H1185" s="547" t="s">
        <v>719</v>
      </c>
      <c r="I1185" s="542" t="s">
        <v>95</v>
      </c>
      <c r="J1185" s="446">
        <v>48</v>
      </c>
      <c r="K1185" s="353">
        <v>1</v>
      </c>
      <c r="L1185" s="353">
        <v>1</v>
      </c>
      <c r="M1185" s="101">
        <v>120</v>
      </c>
      <c r="N1185" s="101"/>
      <c r="O1185" s="102" t="e">
        <f t="shared" si="112"/>
        <v>#DIV/0!</v>
      </c>
      <c r="P1185" s="102">
        <f t="shared" si="113"/>
        <v>0</v>
      </c>
      <c r="Q1185" s="103">
        <f>IF(M1185="nio",0,IF(M1185&gt;0,VLOOKUP(H1185,'2-Productie normen'!A:L,VLOOKUP(M1185,'2-Productie normen'!N:O,2,FALSE),FALSE)))</f>
        <v>0</v>
      </c>
      <c r="R1185" s="103">
        <f t="shared" si="114"/>
        <v>0</v>
      </c>
      <c r="S1185" s="104">
        <f>VLOOKUP(H1185,'2-Productie normen'!A:L,10,FALSE)</f>
        <v>0</v>
      </c>
      <c r="T1185" s="545"/>
      <c r="U1185" s="47"/>
      <c r="V1185" s="81">
        <f t="shared" si="115"/>
        <v>5760</v>
      </c>
    </row>
    <row r="1186" spans="1:22" ht="13.95" customHeight="1">
      <c r="A1186" s="86">
        <f t="shared" si="111"/>
        <v>1186</v>
      </c>
      <c r="B1186" s="99" t="s">
        <v>800</v>
      </c>
      <c r="C1186" s="99" t="s">
        <v>750</v>
      </c>
      <c r="D1186" s="440">
        <v>2</v>
      </c>
      <c r="E1186" s="441" t="s">
        <v>421</v>
      </c>
      <c r="F1186" s="449" t="s">
        <v>836</v>
      </c>
      <c r="G1186" s="547" t="s">
        <v>407</v>
      </c>
      <c r="H1186" s="547" t="s">
        <v>407</v>
      </c>
      <c r="I1186" s="542" t="s">
        <v>95</v>
      </c>
      <c r="J1186" s="446">
        <v>148.6</v>
      </c>
      <c r="K1186" s="353">
        <v>1</v>
      </c>
      <c r="L1186" s="353">
        <v>1</v>
      </c>
      <c r="M1186" s="101">
        <v>200</v>
      </c>
      <c r="N1186" s="101"/>
      <c r="O1186" s="102" t="e">
        <f t="shared" si="112"/>
        <v>#DIV/0!</v>
      </c>
      <c r="P1186" s="102">
        <f t="shared" si="113"/>
        <v>0</v>
      </c>
      <c r="Q1186" s="103">
        <f>IF(M1186="nio",0,IF(M1186&gt;0,VLOOKUP(H1186,'2-Productie normen'!A:L,VLOOKUP(M1186,'2-Productie normen'!N:O,2,FALSE),FALSE)))</f>
        <v>0</v>
      </c>
      <c r="R1186" s="103">
        <f t="shared" si="114"/>
        <v>0</v>
      </c>
      <c r="S1186" s="104">
        <f>VLOOKUP(H1186,'2-Productie normen'!A:L,10,FALSE)</f>
        <v>0</v>
      </c>
      <c r="T1186" s="545"/>
      <c r="U1186" s="47"/>
      <c r="V1186" s="81">
        <f t="shared" si="115"/>
        <v>29720</v>
      </c>
    </row>
    <row r="1187" spans="1:22" ht="13.95" customHeight="1">
      <c r="A1187" s="86">
        <f t="shared" si="111"/>
        <v>1187</v>
      </c>
      <c r="B1187" s="99" t="s">
        <v>800</v>
      </c>
      <c r="C1187" s="99" t="s">
        <v>750</v>
      </c>
      <c r="D1187" s="440">
        <v>2</v>
      </c>
      <c r="E1187" s="441" t="s">
        <v>421</v>
      </c>
      <c r="F1187" s="449" t="s">
        <v>390</v>
      </c>
      <c r="G1187" s="547" t="s">
        <v>409</v>
      </c>
      <c r="H1187" s="547" t="s">
        <v>719</v>
      </c>
      <c r="I1187" s="542" t="s">
        <v>95</v>
      </c>
      <c r="J1187" s="446">
        <v>72</v>
      </c>
      <c r="K1187" s="353">
        <v>1</v>
      </c>
      <c r="L1187" s="353">
        <v>1</v>
      </c>
      <c r="M1187" s="101">
        <v>120</v>
      </c>
      <c r="N1187" s="101"/>
      <c r="O1187" s="102" t="e">
        <f t="shared" si="112"/>
        <v>#DIV/0!</v>
      </c>
      <c r="P1187" s="102">
        <f t="shared" si="113"/>
        <v>0</v>
      </c>
      <c r="Q1187" s="103">
        <f>IF(M1187="nio",0,IF(M1187&gt;0,VLOOKUP(H1187,'2-Productie normen'!A:L,VLOOKUP(M1187,'2-Productie normen'!N:O,2,FALSE),FALSE)))</f>
        <v>0</v>
      </c>
      <c r="R1187" s="103">
        <f t="shared" si="114"/>
        <v>0</v>
      </c>
      <c r="S1187" s="104">
        <f>VLOOKUP(H1187,'2-Productie normen'!A:L,10,FALSE)</f>
        <v>0</v>
      </c>
      <c r="T1187" s="545"/>
      <c r="U1187" s="47"/>
      <c r="V1187" s="81">
        <f t="shared" si="115"/>
        <v>8640</v>
      </c>
    </row>
    <row r="1188" spans="1:22" ht="13.95" customHeight="1">
      <c r="A1188" s="86">
        <f t="shared" si="111"/>
        <v>1188</v>
      </c>
      <c r="B1188" s="99" t="s">
        <v>800</v>
      </c>
      <c r="C1188" s="99" t="s">
        <v>750</v>
      </c>
      <c r="D1188" s="440">
        <v>2</v>
      </c>
      <c r="E1188" s="441" t="s">
        <v>421</v>
      </c>
      <c r="F1188" s="449" t="s">
        <v>391</v>
      </c>
      <c r="G1188" s="547" t="s">
        <v>409</v>
      </c>
      <c r="H1188" s="547" t="s">
        <v>719</v>
      </c>
      <c r="I1188" s="542" t="s">
        <v>95</v>
      </c>
      <c r="J1188" s="446">
        <v>48</v>
      </c>
      <c r="K1188" s="353">
        <v>1</v>
      </c>
      <c r="L1188" s="353">
        <v>1</v>
      </c>
      <c r="M1188" s="101">
        <v>120</v>
      </c>
      <c r="N1188" s="101"/>
      <c r="O1188" s="102" t="e">
        <f t="shared" si="112"/>
        <v>#DIV/0!</v>
      </c>
      <c r="P1188" s="102">
        <f t="shared" si="113"/>
        <v>0</v>
      </c>
      <c r="Q1188" s="103">
        <f>IF(M1188="nio",0,IF(M1188&gt;0,VLOOKUP(H1188,'2-Productie normen'!A:L,VLOOKUP(M1188,'2-Productie normen'!N:O,2,FALSE),FALSE)))</f>
        <v>0</v>
      </c>
      <c r="R1188" s="103">
        <f t="shared" si="114"/>
        <v>0</v>
      </c>
      <c r="S1188" s="104">
        <f>VLOOKUP(H1188,'2-Productie normen'!A:L,10,FALSE)</f>
        <v>0</v>
      </c>
      <c r="T1188" s="545"/>
      <c r="U1188" s="47"/>
      <c r="V1188" s="81">
        <f t="shared" si="115"/>
        <v>5760</v>
      </c>
    </row>
    <row r="1189" spans="1:22" ht="13.95" customHeight="1">
      <c r="A1189" s="86">
        <f t="shared" si="111"/>
        <v>1189</v>
      </c>
      <c r="B1189" s="99" t="s">
        <v>800</v>
      </c>
      <c r="C1189" s="99" t="s">
        <v>750</v>
      </c>
      <c r="D1189" s="440">
        <v>2</v>
      </c>
      <c r="E1189" s="441" t="s">
        <v>421</v>
      </c>
      <c r="F1189" s="449" t="s">
        <v>392</v>
      </c>
      <c r="G1189" s="547" t="s">
        <v>408</v>
      </c>
      <c r="H1189" s="547" t="s">
        <v>179</v>
      </c>
      <c r="I1189" s="542" t="s">
        <v>95</v>
      </c>
      <c r="J1189" s="446">
        <v>24</v>
      </c>
      <c r="K1189" s="353">
        <v>1</v>
      </c>
      <c r="L1189" s="353">
        <v>1</v>
      </c>
      <c r="M1189" s="101">
        <v>40</v>
      </c>
      <c r="N1189" s="101"/>
      <c r="O1189" s="102" t="e">
        <f t="shared" si="112"/>
        <v>#DIV/0!</v>
      </c>
      <c r="P1189" s="102">
        <f t="shared" si="113"/>
        <v>0</v>
      </c>
      <c r="Q1189" s="103">
        <f>IF(M1189="nio",0,IF(M1189&gt;0,VLOOKUP(H1189,'2-Productie normen'!A:L,VLOOKUP(M1189,'2-Productie normen'!N:O,2,FALSE),FALSE)))</f>
        <v>0</v>
      </c>
      <c r="R1189" s="103">
        <f t="shared" si="114"/>
        <v>0</v>
      </c>
      <c r="S1189" s="104">
        <f>VLOOKUP(H1189,'2-Productie normen'!A:L,10,FALSE)</f>
        <v>0</v>
      </c>
      <c r="T1189" s="545"/>
      <c r="U1189" s="47"/>
      <c r="V1189" s="81">
        <f t="shared" si="115"/>
        <v>960</v>
      </c>
    </row>
    <row r="1190" spans="1:22" ht="13.95" customHeight="1">
      <c r="A1190" s="86">
        <f t="shared" si="111"/>
        <v>1190</v>
      </c>
      <c r="B1190" s="99" t="s">
        <v>800</v>
      </c>
      <c r="C1190" s="99" t="s">
        <v>750</v>
      </c>
      <c r="D1190" s="440">
        <v>2</v>
      </c>
      <c r="E1190" s="441" t="s">
        <v>421</v>
      </c>
      <c r="F1190" s="449" t="s">
        <v>393</v>
      </c>
      <c r="G1190" s="547" t="s">
        <v>408</v>
      </c>
      <c r="H1190" s="547" t="s">
        <v>179</v>
      </c>
      <c r="I1190" s="542" t="s">
        <v>95</v>
      </c>
      <c r="J1190" s="446">
        <v>24</v>
      </c>
      <c r="K1190" s="353">
        <v>1</v>
      </c>
      <c r="L1190" s="353">
        <v>1</v>
      </c>
      <c r="M1190" s="101">
        <v>40</v>
      </c>
      <c r="N1190" s="101"/>
      <c r="O1190" s="102" t="e">
        <f t="shared" si="112"/>
        <v>#DIV/0!</v>
      </c>
      <c r="P1190" s="102">
        <f t="shared" si="113"/>
        <v>0</v>
      </c>
      <c r="Q1190" s="103">
        <f>IF(M1190="nio",0,IF(M1190&gt;0,VLOOKUP(H1190,'2-Productie normen'!A:L,VLOOKUP(M1190,'2-Productie normen'!N:O,2,FALSE),FALSE)))</f>
        <v>0</v>
      </c>
      <c r="R1190" s="103">
        <f t="shared" si="114"/>
        <v>0</v>
      </c>
      <c r="S1190" s="104">
        <f>VLOOKUP(H1190,'2-Productie normen'!A:L,10,FALSE)</f>
        <v>0</v>
      </c>
      <c r="T1190" s="545"/>
      <c r="U1190" s="47"/>
      <c r="V1190" s="81">
        <f t="shared" si="115"/>
        <v>960</v>
      </c>
    </row>
    <row r="1191" spans="1:22" ht="13.95" customHeight="1">
      <c r="A1191" s="86">
        <f t="shared" si="111"/>
        <v>1191</v>
      </c>
      <c r="B1191" s="99" t="s">
        <v>800</v>
      </c>
      <c r="C1191" s="99" t="s">
        <v>750</v>
      </c>
      <c r="D1191" s="440">
        <v>2</v>
      </c>
      <c r="E1191" s="441" t="s">
        <v>421</v>
      </c>
      <c r="F1191" s="449" t="s">
        <v>394</v>
      </c>
      <c r="G1191" s="547" t="s">
        <v>410</v>
      </c>
      <c r="H1191" s="361" t="s">
        <v>730</v>
      </c>
      <c r="I1191" s="107" t="s">
        <v>696</v>
      </c>
      <c r="J1191" s="446">
        <v>4.3</v>
      </c>
      <c r="K1191" s="353">
        <v>1</v>
      </c>
      <c r="L1191" s="353">
        <v>1</v>
      </c>
      <c r="M1191" s="101" t="s">
        <v>106</v>
      </c>
      <c r="N1191" s="101"/>
      <c r="O1191" s="102">
        <f t="shared" si="112"/>
        <v>0</v>
      </c>
      <c r="P1191" s="102">
        <f t="shared" si="113"/>
        <v>0</v>
      </c>
      <c r="Q1191" s="103">
        <f>IF(M1191="nio",0,IF(M1191&gt;0,VLOOKUP(H1191,'2-Productie normen'!A:L,VLOOKUP(M1191,'2-Productie normen'!N:O,2,FALSE),FALSE)))</f>
        <v>0</v>
      </c>
      <c r="R1191" s="103">
        <f t="shared" si="114"/>
        <v>0</v>
      </c>
      <c r="S1191" s="104">
        <f>VLOOKUP(H1191,'2-Productie normen'!A:L,10,FALSE)</f>
        <v>0</v>
      </c>
      <c r="T1191" s="545"/>
      <c r="U1191" s="47"/>
      <c r="V1191" s="81">
        <f t="shared" si="115"/>
        <v>0</v>
      </c>
    </row>
    <row r="1192" spans="1:22" ht="13.95" customHeight="1">
      <c r="A1192" s="86">
        <f t="shared" si="111"/>
        <v>1192</v>
      </c>
      <c r="B1192" s="99" t="s">
        <v>800</v>
      </c>
      <c r="C1192" s="99" t="s">
        <v>750</v>
      </c>
      <c r="D1192" s="440">
        <v>2</v>
      </c>
      <c r="E1192" s="441" t="s">
        <v>421</v>
      </c>
      <c r="F1192" s="449" t="s">
        <v>837</v>
      </c>
      <c r="G1192" s="547" t="s">
        <v>410</v>
      </c>
      <c r="H1192" s="361" t="s">
        <v>730</v>
      </c>
      <c r="I1192" s="107" t="s">
        <v>696</v>
      </c>
      <c r="J1192" s="446">
        <v>6</v>
      </c>
      <c r="K1192" s="353">
        <v>1</v>
      </c>
      <c r="L1192" s="353">
        <v>1</v>
      </c>
      <c r="M1192" s="101" t="s">
        <v>106</v>
      </c>
      <c r="N1192" s="101"/>
      <c r="O1192" s="102">
        <f t="shared" si="112"/>
        <v>0</v>
      </c>
      <c r="P1192" s="102">
        <f t="shared" si="113"/>
        <v>0</v>
      </c>
      <c r="Q1192" s="103">
        <f>IF(M1192="nio",0,IF(M1192&gt;0,VLOOKUP(H1192,'2-Productie normen'!A:L,VLOOKUP(M1192,'2-Productie normen'!N:O,2,FALSE),FALSE)))</f>
        <v>0</v>
      </c>
      <c r="R1192" s="103">
        <f t="shared" si="114"/>
        <v>0</v>
      </c>
      <c r="S1192" s="104">
        <f>VLOOKUP(H1192,'2-Productie normen'!A:L,10,FALSE)</f>
        <v>0</v>
      </c>
      <c r="T1192" s="545"/>
      <c r="U1192" s="47"/>
      <c r="V1192" s="81">
        <f t="shared" si="115"/>
        <v>0</v>
      </c>
    </row>
    <row r="1193" spans="1:22" ht="13.95" customHeight="1">
      <c r="A1193" s="86">
        <f t="shared" si="111"/>
        <v>1193</v>
      </c>
      <c r="B1193" s="99" t="s">
        <v>800</v>
      </c>
      <c r="C1193" s="99" t="s">
        <v>750</v>
      </c>
      <c r="D1193" s="440">
        <v>2</v>
      </c>
      <c r="E1193" s="441" t="s">
        <v>421</v>
      </c>
      <c r="F1193" s="449" t="s">
        <v>395</v>
      </c>
      <c r="G1193" s="547" t="s">
        <v>415</v>
      </c>
      <c r="H1193" s="547" t="s">
        <v>718</v>
      </c>
      <c r="I1193" s="542" t="s">
        <v>95</v>
      </c>
      <c r="J1193" s="446">
        <v>4.8</v>
      </c>
      <c r="K1193" s="353">
        <v>1</v>
      </c>
      <c r="L1193" s="353">
        <v>1</v>
      </c>
      <c r="M1193" s="101">
        <v>200</v>
      </c>
      <c r="N1193" s="101"/>
      <c r="O1193" s="102" t="e">
        <f t="shared" si="112"/>
        <v>#DIV/0!</v>
      </c>
      <c r="P1193" s="102">
        <f t="shared" si="113"/>
        <v>0</v>
      </c>
      <c r="Q1193" s="103">
        <f>IF(M1193="nio",0,IF(M1193&gt;0,VLOOKUP(H1193,'2-Productie normen'!A:L,VLOOKUP(M1193,'2-Productie normen'!N:O,2,FALSE),FALSE)))</f>
        <v>0</v>
      </c>
      <c r="R1193" s="103">
        <f t="shared" si="114"/>
        <v>0</v>
      </c>
      <c r="S1193" s="104">
        <f>VLOOKUP(H1193,'2-Productie normen'!A:L,10,FALSE)</f>
        <v>0</v>
      </c>
      <c r="T1193" s="545"/>
      <c r="U1193" s="47"/>
      <c r="V1193" s="81">
        <f t="shared" si="115"/>
        <v>960</v>
      </c>
    </row>
    <row r="1194" spans="1:22" ht="13.95" customHeight="1">
      <c r="A1194" s="86">
        <f t="shared" si="111"/>
        <v>1194</v>
      </c>
      <c r="B1194" s="99" t="s">
        <v>800</v>
      </c>
      <c r="C1194" s="99" t="s">
        <v>750</v>
      </c>
      <c r="D1194" s="440">
        <v>2</v>
      </c>
      <c r="E1194" s="441" t="s">
        <v>421</v>
      </c>
      <c r="F1194" s="449" t="s">
        <v>396</v>
      </c>
      <c r="G1194" s="547" t="s">
        <v>410</v>
      </c>
      <c r="H1194" s="361" t="s">
        <v>730</v>
      </c>
      <c r="I1194" s="107" t="s">
        <v>696</v>
      </c>
      <c r="J1194" s="446">
        <v>5</v>
      </c>
      <c r="K1194" s="353">
        <v>1</v>
      </c>
      <c r="L1194" s="353">
        <v>1</v>
      </c>
      <c r="M1194" s="101" t="s">
        <v>106</v>
      </c>
      <c r="N1194" s="101"/>
      <c r="O1194" s="102">
        <f t="shared" si="112"/>
        <v>0</v>
      </c>
      <c r="P1194" s="102">
        <f t="shared" si="113"/>
        <v>0</v>
      </c>
      <c r="Q1194" s="103">
        <f>IF(M1194="nio",0,IF(M1194&gt;0,VLOOKUP(H1194,'2-Productie normen'!A:L,VLOOKUP(M1194,'2-Productie normen'!N:O,2,FALSE),FALSE)))</f>
        <v>0</v>
      </c>
      <c r="R1194" s="103">
        <f t="shared" si="114"/>
        <v>0</v>
      </c>
      <c r="S1194" s="104">
        <f>VLOOKUP(H1194,'2-Productie normen'!A:L,10,FALSE)</f>
        <v>0</v>
      </c>
      <c r="T1194" s="545"/>
      <c r="U1194" s="47"/>
      <c r="V1194" s="81">
        <f t="shared" si="115"/>
        <v>0</v>
      </c>
    </row>
    <row r="1195" spans="1:22" ht="13.95" customHeight="1">
      <c r="A1195" s="86">
        <f t="shared" si="111"/>
        <v>1195</v>
      </c>
      <c r="B1195" s="99" t="s">
        <v>800</v>
      </c>
      <c r="C1195" s="99" t="s">
        <v>750</v>
      </c>
      <c r="D1195" s="440">
        <v>2</v>
      </c>
      <c r="E1195" s="441" t="s">
        <v>421</v>
      </c>
      <c r="F1195" s="449" t="s">
        <v>397</v>
      </c>
      <c r="G1195" s="547" t="s">
        <v>409</v>
      </c>
      <c r="H1195" s="547" t="s">
        <v>719</v>
      </c>
      <c r="I1195" s="542" t="s">
        <v>95</v>
      </c>
      <c r="J1195" s="446">
        <v>77</v>
      </c>
      <c r="K1195" s="353">
        <v>1</v>
      </c>
      <c r="L1195" s="353">
        <v>1</v>
      </c>
      <c r="M1195" s="101">
        <v>120</v>
      </c>
      <c r="N1195" s="101"/>
      <c r="O1195" s="102" t="e">
        <f t="shared" si="112"/>
        <v>#DIV/0!</v>
      </c>
      <c r="P1195" s="102">
        <f t="shared" si="113"/>
        <v>0</v>
      </c>
      <c r="Q1195" s="103">
        <f>IF(M1195="nio",0,IF(M1195&gt;0,VLOOKUP(H1195,'2-Productie normen'!A:L,VLOOKUP(M1195,'2-Productie normen'!N:O,2,FALSE),FALSE)))</f>
        <v>0</v>
      </c>
      <c r="R1195" s="103">
        <f t="shared" si="114"/>
        <v>0</v>
      </c>
      <c r="S1195" s="104">
        <f>VLOOKUP(H1195,'2-Productie normen'!A:L,10,FALSE)</f>
        <v>0</v>
      </c>
      <c r="T1195" s="545"/>
      <c r="U1195" s="47"/>
      <c r="V1195" s="81">
        <f t="shared" si="115"/>
        <v>9240</v>
      </c>
    </row>
    <row r="1196" spans="1:22" ht="13.95" customHeight="1">
      <c r="A1196" s="86">
        <f t="shared" si="111"/>
        <v>1196</v>
      </c>
      <c r="B1196" s="99" t="s">
        <v>800</v>
      </c>
      <c r="C1196" s="99" t="s">
        <v>750</v>
      </c>
      <c r="D1196" s="440">
        <v>2</v>
      </c>
      <c r="E1196" s="441" t="s">
        <v>421</v>
      </c>
      <c r="F1196" s="449" t="s">
        <v>398</v>
      </c>
      <c r="G1196" s="547" t="s">
        <v>453</v>
      </c>
      <c r="H1196" s="547" t="s">
        <v>416</v>
      </c>
      <c r="I1196" s="549" t="s">
        <v>95</v>
      </c>
      <c r="J1196" s="446">
        <v>56</v>
      </c>
      <c r="K1196" s="353">
        <v>1</v>
      </c>
      <c r="L1196" s="353">
        <v>1</v>
      </c>
      <c r="M1196" s="101">
        <v>120</v>
      </c>
      <c r="N1196" s="101"/>
      <c r="O1196" s="102" t="e">
        <f t="shared" si="112"/>
        <v>#DIV/0!</v>
      </c>
      <c r="P1196" s="102">
        <f t="shared" si="113"/>
        <v>0</v>
      </c>
      <c r="Q1196" s="103">
        <f>IF(M1196="nio",0,IF(M1196&gt;0,VLOOKUP(H1196,'2-Productie normen'!A:L,VLOOKUP(M1196,'2-Productie normen'!N:O,2,FALSE),FALSE)))</f>
        <v>0</v>
      </c>
      <c r="R1196" s="103">
        <f t="shared" si="114"/>
        <v>0</v>
      </c>
      <c r="S1196" s="104">
        <f>VLOOKUP(H1196,'2-Productie normen'!A:L,10,FALSE)</f>
        <v>0</v>
      </c>
      <c r="T1196" s="545"/>
      <c r="U1196" s="47"/>
      <c r="V1196" s="81">
        <f t="shared" si="115"/>
        <v>6720</v>
      </c>
    </row>
    <row r="1197" spans="1:22" ht="13.95" customHeight="1">
      <c r="A1197" s="86">
        <f t="shared" si="111"/>
        <v>1197</v>
      </c>
      <c r="B1197" s="99" t="s">
        <v>800</v>
      </c>
      <c r="C1197" s="99" t="s">
        <v>750</v>
      </c>
      <c r="D1197" s="440">
        <v>2</v>
      </c>
      <c r="E1197" s="441" t="s">
        <v>421</v>
      </c>
      <c r="F1197" s="449" t="s">
        <v>399</v>
      </c>
      <c r="G1197" s="547" t="s">
        <v>409</v>
      </c>
      <c r="H1197" s="547" t="s">
        <v>719</v>
      </c>
      <c r="I1197" s="542" t="s">
        <v>95</v>
      </c>
      <c r="J1197" s="446">
        <v>71</v>
      </c>
      <c r="K1197" s="353">
        <v>1</v>
      </c>
      <c r="L1197" s="353">
        <v>1</v>
      </c>
      <c r="M1197" s="101">
        <v>120</v>
      </c>
      <c r="N1197" s="101"/>
      <c r="O1197" s="102" t="e">
        <f t="shared" si="112"/>
        <v>#DIV/0!</v>
      </c>
      <c r="P1197" s="102">
        <f t="shared" si="113"/>
        <v>0</v>
      </c>
      <c r="Q1197" s="103">
        <f>IF(M1197="nio",0,IF(M1197&gt;0,VLOOKUP(H1197,'2-Productie normen'!A:L,VLOOKUP(M1197,'2-Productie normen'!N:O,2,FALSE),FALSE)))</f>
        <v>0</v>
      </c>
      <c r="R1197" s="103">
        <f t="shared" si="114"/>
        <v>0</v>
      </c>
      <c r="S1197" s="104">
        <f>VLOOKUP(H1197,'2-Productie normen'!A:L,10,FALSE)</f>
        <v>0</v>
      </c>
      <c r="T1197" s="545"/>
      <c r="U1197" s="47"/>
      <c r="V1197" s="81">
        <f t="shared" si="115"/>
        <v>8520</v>
      </c>
    </row>
    <row r="1198" spans="1:22" ht="13.95" customHeight="1">
      <c r="A1198" s="86">
        <f t="shared" si="111"/>
        <v>1198</v>
      </c>
      <c r="B1198" s="99" t="s">
        <v>800</v>
      </c>
      <c r="C1198" s="99" t="s">
        <v>750</v>
      </c>
      <c r="D1198" s="440">
        <v>2</v>
      </c>
      <c r="E1198" s="441" t="s">
        <v>421</v>
      </c>
      <c r="F1198" s="449" t="s">
        <v>400</v>
      </c>
      <c r="G1198" s="547" t="s">
        <v>407</v>
      </c>
      <c r="H1198" s="547" t="s">
        <v>407</v>
      </c>
      <c r="I1198" s="542" t="s">
        <v>95</v>
      </c>
      <c r="J1198" s="446">
        <v>36</v>
      </c>
      <c r="K1198" s="353">
        <v>1</v>
      </c>
      <c r="L1198" s="353">
        <v>1</v>
      </c>
      <c r="M1198" s="101">
        <v>200</v>
      </c>
      <c r="N1198" s="101"/>
      <c r="O1198" s="102" t="e">
        <f t="shared" si="112"/>
        <v>#DIV/0!</v>
      </c>
      <c r="P1198" s="102">
        <f t="shared" si="113"/>
        <v>0</v>
      </c>
      <c r="Q1198" s="103">
        <f>IF(M1198="nio",0,IF(M1198&gt;0,VLOOKUP(H1198,'2-Productie normen'!A:L,VLOOKUP(M1198,'2-Productie normen'!N:O,2,FALSE),FALSE)))</f>
        <v>0</v>
      </c>
      <c r="R1198" s="103">
        <f t="shared" si="114"/>
        <v>0</v>
      </c>
      <c r="S1198" s="104">
        <f>VLOOKUP(H1198,'2-Productie normen'!A:L,10,FALSE)</f>
        <v>0</v>
      </c>
      <c r="T1198" s="545"/>
      <c r="U1198" s="47"/>
      <c r="V1198" s="81">
        <f t="shared" si="115"/>
        <v>7200</v>
      </c>
    </row>
    <row r="1199" spans="1:22" ht="13.95" customHeight="1">
      <c r="A1199" s="86">
        <f t="shared" si="111"/>
        <v>1199</v>
      </c>
      <c r="B1199" s="99" t="s">
        <v>800</v>
      </c>
      <c r="C1199" s="99" t="s">
        <v>750</v>
      </c>
      <c r="D1199" s="440">
        <v>2</v>
      </c>
      <c r="E1199" s="441" t="s">
        <v>421</v>
      </c>
      <c r="F1199" s="449" t="s">
        <v>401</v>
      </c>
      <c r="G1199" s="547" t="s">
        <v>413</v>
      </c>
      <c r="H1199" s="547" t="s">
        <v>16</v>
      </c>
      <c r="I1199" s="542" t="s">
        <v>97</v>
      </c>
      <c r="J1199" s="446">
        <v>24.3</v>
      </c>
      <c r="K1199" s="353">
        <v>1</v>
      </c>
      <c r="L1199" s="353">
        <v>1</v>
      </c>
      <c r="M1199" s="101">
        <v>200</v>
      </c>
      <c r="N1199" s="101"/>
      <c r="O1199" s="102" t="e">
        <f t="shared" si="112"/>
        <v>#DIV/0!</v>
      </c>
      <c r="P1199" s="102">
        <f t="shared" si="113"/>
        <v>0</v>
      </c>
      <c r="Q1199" s="103">
        <f>IF(M1199="nio",0,IF(M1199&gt;0,VLOOKUP(H1199,'2-Productie normen'!A:L,VLOOKUP(M1199,'2-Productie normen'!N:O,2,FALSE),FALSE)))</f>
        <v>0</v>
      </c>
      <c r="R1199" s="103">
        <f t="shared" si="114"/>
        <v>0</v>
      </c>
      <c r="S1199" s="104">
        <f>VLOOKUP(H1199,'2-Productie normen'!A:L,10,FALSE)</f>
        <v>0</v>
      </c>
      <c r="T1199" s="545"/>
      <c r="U1199" s="47"/>
      <c r="V1199" s="81">
        <f t="shared" si="115"/>
        <v>4860</v>
      </c>
    </row>
    <row r="1200" spans="1:22" ht="13.95" customHeight="1">
      <c r="A1200" s="86">
        <f t="shared" si="111"/>
        <v>1200</v>
      </c>
      <c r="B1200" s="99" t="s">
        <v>800</v>
      </c>
      <c r="C1200" s="99" t="s">
        <v>750</v>
      </c>
      <c r="D1200" s="440">
        <v>2</v>
      </c>
      <c r="E1200" s="441" t="s">
        <v>421</v>
      </c>
      <c r="F1200" s="449" t="s">
        <v>402</v>
      </c>
      <c r="G1200" s="547" t="s">
        <v>407</v>
      </c>
      <c r="H1200" s="547" t="s">
        <v>407</v>
      </c>
      <c r="I1200" s="542" t="s">
        <v>95</v>
      </c>
      <c r="J1200" s="446">
        <v>10</v>
      </c>
      <c r="K1200" s="353">
        <v>1</v>
      </c>
      <c r="L1200" s="353">
        <v>1</v>
      </c>
      <c r="M1200" s="101">
        <v>200</v>
      </c>
      <c r="N1200" s="101"/>
      <c r="O1200" s="102" t="e">
        <f t="shared" si="112"/>
        <v>#DIV/0!</v>
      </c>
      <c r="P1200" s="102">
        <f t="shared" si="113"/>
        <v>0</v>
      </c>
      <c r="Q1200" s="103">
        <f>IF(M1200="nio",0,IF(M1200&gt;0,VLOOKUP(H1200,'2-Productie normen'!A:L,VLOOKUP(M1200,'2-Productie normen'!N:O,2,FALSE),FALSE)))</f>
        <v>0</v>
      </c>
      <c r="R1200" s="103">
        <f t="shared" si="114"/>
        <v>0</v>
      </c>
      <c r="S1200" s="104">
        <f>VLOOKUP(H1200,'2-Productie normen'!A:L,10,FALSE)</f>
        <v>0</v>
      </c>
      <c r="T1200" s="545"/>
      <c r="U1200" s="47"/>
      <c r="V1200" s="81">
        <f t="shared" si="115"/>
        <v>2000</v>
      </c>
    </row>
    <row r="1201" spans="1:22" ht="13.95" customHeight="1">
      <c r="A1201" s="86">
        <f t="shared" si="111"/>
        <v>1201</v>
      </c>
      <c r="B1201" s="99" t="s">
        <v>800</v>
      </c>
      <c r="C1201" s="99" t="s">
        <v>750</v>
      </c>
      <c r="D1201" s="440">
        <v>2</v>
      </c>
      <c r="E1201" s="441" t="s">
        <v>421</v>
      </c>
      <c r="F1201" s="449" t="s">
        <v>403</v>
      </c>
      <c r="G1201" s="547" t="s">
        <v>413</v>
      </c>
      <c r="H1201" s="547" t="s">
        <v>16</v>
      </c>
      <c r="I1201" s="542" t="s">
        <v>97</v>
      </c>
      <c r="J1201" s="446">
        <v>24.3</v>
      </c>
      <c r="K1201" s="353">
        <v>1</v>
      </c>
      <c r="L1201" s="353">
        <v>1</v>
      </c>
      <c r="M1201" s="101">
        <v>200</v>
      </c>
      <c r="N1201" s="101"/>
      <c r="O1201" s="102" t="e">
        <f t="shared" si="112"/>
        <v>#DIV/0!</v>
      </c>
      <c r="P1201" s="102">
        <f t="shared" si="113"/>
        <v>0</v>
      </c>
      <c r="Q1201" s="103">
        <f>IF(M1201="nio",0,IF(M1201&gt;0,VLOOKUP(H1201,'2-Productie normen'!A:L,VLOOKUP(M1201,'2-Productie normen'!N:O,2,FALSE),FALSE)))</f>
        <v>0</v>
      </c>
      <c r="R1201" s="103">
        <f t="shared" si="114"/>
        <v>0</v>
      </c>
      <c r="S1201" s="104">
        <f>VLOOKUP(H1201,'2-Productie normen'!A:L,10,FALSE)</f>
        <v>0</v>
      </c>
      <c r="T1201" s="545"/>
      <c r="U1201" s="47"/>
      <c r="V1201" s="81">
        <f t="shared" si="115"/>
        <v>4860</v>
      </c>
    </row>
    <row r="1202" spans="1:22" ht="13.95" customHeight="1">
      <c r="A1202" s="86">
        <f t="shared" si="111"/>
        <v>1202</v>
      </c>
      <c r="B1202" s="99" t="s">
        <v>800</v>
      </c>
      <c r="C1202" s="99" t="s">
        <v>750</v>
      </c>
      <c r="D1202" s="440">
        <v>2</v>
      </c>
      <c r="E1202" s="441" t="s">
        <v>421</v>
      </c>
      <c r="F1202" s="449" t="s">
        <v>404</v>
      </c>
      <c r="G1202" s="547" t="s">
        <v>407</v>
      </c>
      <c r="H1202" s="547" t="s">
        <v>407</v>
      </c>
      <c r="I1202" s="542" t="s">
        <v>95</v>
      </c>
      <c r="J1202" s="446">
        <v>36</v>
      </c>
      <c r="K1202" s="353">
        <v>1</v>
      </c>
      <c r="L1202" s="353">
        <v>1</v>
      </c>
      <c r="M1202" s="101">
        <v>200</v>
      </c>
      <c r="N1202" s="101"/>
      <c r="O1202" s="102" t="e">
        <f t="shared" si="112"/>
        <v>#DIV/0!</v>
      </c>
      <c r="P1202" s="102">
        <f t="shared" si="113"/>
        <v>0</v>
      </c>
      <c r="Q1202" s="103">
        <f>IF(M1202="nio",0,IF(M1202&gt;0,VLOOKUP(H1202,'2-Productie normen'!A:L,VLOOKUP(M1202,'2-Productie normen'!N:O,2,FALSE),FALSE)))</f>
        <v>0</v>
      </c>
      <c r="R1202" s="103">
        <f t="shared" si="114"/>
        <v>0</v>
      </c>
      <c r="S1202" s="104">
        <f>VLOOKUP(H1202,'2-Productie normen'!A:L,10,FALSE)</f>
        <v>0</v>
      </c>
      <c r="T1202" s="545"/>
      <c r="U1202" s="47"/>
      <c r="V1202" s="81">
        <f t="shared" si="115"/>
        <v>7200</v>
      </c>
    </row>
    <row r="1203" spans="1:22" ht="13.95" customHeight="1">
      <c r="A1203" s="86">
        <f t="shared" si="111"/>
        <v>1203</v>
      </c>
      <c r="B1203" s="99" t="s">
        <v>800</v>
      </c>
      <c r="C1203" s="99" t="s">
        <v>750</v>
      </c>
      <c r="D1203" s="440">
        <v>2</v>
      </c>
      <c r="E1203" s="441" t="s">
        <v>423</v>
      </c>
      <c r="F1203" s="449" t="s">
        <v>556</v>
      </c>
      <c r="G1203" s="547" t="s">
        <v>407</v>
      </c>
      <c r="H1203" s="547" t="s">
        <v>407</v>
      </c>
      <c r="I1203" s="542" t="s">
        <v>95</v>
      </c>
      <c r="J1203" s="446">
        <v>36</v>
      </c>
      <c r="K1203" s="353">
        <v>1</v>
      </c>
      <c r="L1203" s="353">
        <v>1</v>
      </c>
      <c r="M1203" s="101">
        <v>200</v>
      </c>
      <c r="N1203" s="101"/>
      <c r="O1203" s="102" t="e">
        <f t="shared" si="112"/>
        <v>#DIV/0!</v>
      </c>
      <c r="P1203" s="102">
        <f t="shared" si="113"/>
        <v>0</v>
      </c>
      <c r="Q1203" s="103">
        <f>IF(M1203="nio",0,IF(M1203&gt;0,VLOOKUP(H1203,'2-Productie normen'!A:L,VLOOKUP(M1203,'2-Productie normen'!N:O,2,FALSE),FALSE)))</f>
        <v>0</v>
      </c>
      <c r="R1203" s="103">
        <f t="shared" si="114"/>
        <v>0</v>
      </c>
      <c r="S1203" s="104">
        <f>VLOOKUP(H1203,'2-Productie normen'!A:L,10,FALSE)</f>
        <v>0</v>
      </c>
      <c r="T1203" s="545"/>
      <c r="U1203" s="47"/>
      <c r="V1203" s="81">
        <f t="shared" si="115"/>
        <v>7200</v>
      </c>
    </row>
    <row r="1204" spans="1:22" ht="13.95" customHeight="1">
      <c r="A1204" s="86">
        <f t="shared" si="111"/>
        <v>1204</v>
      </c>
      <c r="B1204" s="99" t="s">
        <v>800</v>
      </c>
      <c r="C1204" s="99" t="s">
        <v>750</v>
      </c>
      <c r="D1204" s="440">
        <v>2</v>
      </c>
      <c r="E1204" s="441" t="s">
        <v>423</v>
      </c>
      <c r="F1204" s="449" t="s">
        <v>557</v>
      </c>
      <c r="G1204" s="547" t="s">
        <v>413</v>
      </c>
      <c r="H1204" s="547" t="s">
        <v>16</v>
      </c>
      <c r="I1204" s="542" t="s">
        <v>97</v>
      </c>
      <c r="J1204" s="446">
        <v>24.3</v>
      </c>
      <c r="K1204" s="353">
        <v>1</v>
      </c>
      <c r="L1204" s="353">
        <v>1</v>
      </c>
      <c r="M1204" s="101">
        <v>200</v>
      </c>
      <c r="N1204" s="101"/>
      <c r="O1204" s="102" t="e">
        <f t="shared" si="112"/>
        <v>#DIV/0!</v>
      </c>
      <c r="P1204" s="102">
        <f t="shared" si="113"/>
        <v>0</v>
      </c>
      <c r="Q1204" s="103">
        <f>IF(M1204="nio",0,IF(M1204&gt;0,VLOOKUP(H1204,'2-Productie normen'!A:L,VLOOKUP(M1204,'2-Productie normen'!N:O,2,FALSE),FALSE)))</f>
        <v>0</v>
      </c>
      <c r="R1204" s="103">
        <f t="shared" si="114"/>
        <v>0</v>
      </c>
      <c r="S1204" s="104">
        <f>VLOOKUP(H1204,'2-Productie normen'!A:L,10,FALSE)</f>
        <v>0</v>
      </c>
      <c r="T1204" s="545"/>
      <c r="U1204" s="47"/>
      <c r="V1204" s="81">
        <f t="shared" si="115"/>
        <v>4860</v>
      </c>
    </row>
    <row r="1205" spans="1:22" ht="13.95" customHeight="1">
      <c r="A1205" s="86">
        <f t="shared" si="111"/>
        <v>1205</v>
      </c>
      <c r="B1205" s="99" t="s">
        <v>800</v>
      </c>
      <c r="C1205" s="99" t="s">
        <v>750</v>
      </c>
      <c r="D1205" s="440">
        <v>2</v>
      </c>
      <c r="E1205" s="441" t="s">
        <v>423</v>
      </c>
      <c r="F1205" s="449" t="s">
        <v>558</v>
      </c>
      <c r="G1205" s="547" t="s">
        <v>413</v>
      </c>
      <c r="H1205" s="547" t="s">
        <v>16</v>
      </c>
      <c r="I1205" s="542" t="s">
        <v>97</v>
      </c>
      <c r="J1205" s="446">
        <v>24.3</v>
      </c>
      <c r="K1205" s="353">
        <v>1</v>
      </c>
      <c r="L1205" s="353">
        <v>1</v>
      </c>
      <c r="M1205" s="101">
        <v>200</v>
      </c>
      <c r="N1205" s="101"/>
      <c r="O1205" s="102" t="e">
        <f t="shared" si="112"/>
        <v>#DIV/0!</v>
      </c>
      <c r="P1205" s="102">
        <f t="shared" si="113"/>
        <v>0</v>
      </c>
      <c r="Q1205" s="103">
        <f>IF(M1205="nio",0,IF(M1205&gt;0,VLOOKUP(H1205,'2-Productie normen'!A:L,VLOOKUP(M1205,'2-Productie normen'!N:O,2,FALSE),FALSE)))</f>
        <v>0</v>
      </c>
      <c r="R1205" s="103">
        <f t="shared" si="114"/>
        <v>0</v>
      </c>
      <c r="S1205" s="104">
        <f>VLOOKUP(H1205,'2-Productie normen'!A:L,10,FALSE)</f>
        <v>0</v>
      </c>
      <c r="T1205" s="545"/>
      <c r="U1205" s="47"/>
      <c r="V1205" s="81">
        <f t="shared" si="115"/>
        <v>4860</v>
      </c>
    </row>
    <row r="1206" spans="1:22" ht="13.95" customHeight="1">
      <c r="A1206" s="86">
        <f t="shared" si="111"/>
        <v>1206</v>
      </c>
      <c r="B1206" s="99" t="s">
        <v>800</v>
      </c>
      <c r="C1206" s="99" t="s">
        <v>750</v>
      </c>
      <c r="D1206" s="440">
        <v>2</v>
      </c>
      <c r="E1206" s="441" t="s">
        <v>423</v>
      </c>
      <c r="F1206" s="449" t="s">
        <v>559</v>
      </c>
      <c r="G1206" s="547" t="s">
        <v>407</v>
      </c>
      <c r="H1206" s="547" t="s">
        <v>407</v>
      </c>
      <c r="I1206" s="542" t="s">
        <v>95</v>
      </c>
      <c r="J1206" s="446">
        <v>36</v>
      </c>
      <c r="K1206" s="353">
        <v>1</v>
      </c>
      <c r="L1206" s="353">
        <v>1</v>
      </c>
      <c r="M1206" s="101">
        <v>200</v>
      </c>
      <c r="N1206" s="101"/>
      <c r="O1206" s="102" t="e">
        <f t="shared" si="112"/>
        <v>#DIV/0!</v>
      </c>
      <c r="P1206" s="102">
        <f t="shared" si="113"/>
        <v>0</v>
      </c>
      <c r="Q1206" s="103">
        <f>IF(M1206="nio",0,IF(M1206&gt;0,VLOOKUP(H1206,'2-Productie normen'!A:L,VLOOKUP(M1206,'2-Productie normen'!N:O,2,FALSE),FALSE)))</f>
        <v>0</v>
      </c>
      <c r="R1206" s="103">
        <f t="shared" si="114"/>
        <v>0</v>
      </c>
      <c r="S1206" s="104">
        <f>VLOOKUP(H1206,'2-Productie normen'!A:L,10,FALSE)</f>
        <v>0</v>
      </c>
      <c r="T1206" s="545"/>
      <c r="U1206" s="47"/>
      <c r="V1206" s="81">
        <f t="shared" si="115"/>
        <v>7200</v>
      </c>
    </row>
    <row r="1207" spans="1:22" ht="13.95" customHeight="1">
      <c r="A1207" s="86">
        <f t="shared" si="111"/>
        <v>1207</v>
      </c>
      <c r="B1207" s="99" t="s">
        <v>800</v>
      </c>
      <c r="C1207" s="99" t="s">
        <v>750</v>
      </c>
      <c r="D1207" s="440">
        <v>2</v>
      </c>
      <c r="E1207" s="441" t="s">
        <v>423</v>
      </c>
      <c r="F1207" s="449" t="s">
        <v>560</v>
      </c>
      <c r="G1207" s="547" t="s">
        <v>407</v>
      </c>
      <c r="H1207" s="547" t="s">
        <v>407</v>
      </c>
      <c r="I1207" s="542" t="s">
        <v>95</v>
      </c>
      <c r="J1207" s="446">
        <v>53.1</v>
      </c>
      <c r="K1207" s="353">
        <v>1</v>
      </c>
      <c r="L1207" s="353">
        <v>1</v>
      </c>
      <c r="M1207" s="101">
        <v>200</v>
      </c>
      <c r="N1207" s="101"/>
      <c r="O1207" s="102" t="e">
        <f t="shared" si="112"/>
        <v>#DIV/0!</v>
      </c>
      <c r="P1207" s="102">
        <f t="shared" si="113"/>
        <v>0</v>
      </c>
      <c r="Q1207" s="103">
        <f>IF(M1207="nio",0,IF(M1207&gt;0,VLOOKUP(H1207,'2-Productie normen'!A:L,VLOOKUP(M1207,'2-Productie normen'!N:O,2,FALSE),FALSE)))</f>
        <v>0</v>
      </c>
      <c r="R1207" s="103">
        <f t="shared" si="114"/>
        <v>0</v>
      </c>
      <c r="S1207" s="104">
        <f>VLOOKUP(H1207,'2-Productie normen'!A:L,10,FALSE)</f>
        <v>0</v>
      </c>
      <c r="T1207" s="545"/>
      <c r="U1207" s="47"/>
      <c r="V1207" s="81">
        <f t="shared" si="115"/>
        <v>10620</v>
      </c>
    </row>
    <row r="1208" spans="1:22" ht="13.95" customHeight="1">
      <c r="A1208" s="86">
        <f t="shared" si="111"/>
        <v>1208</v>
      </c>
      <c r="B1208" s="99" t="s">
        <v>800</v>
      </c>
      <c r="C1208" s="99" t="s">
        <v>750</v>
      </c>
      <c r="D1208" s="440">
        <v>2</v>
      </c>
      <c r="E1208" s="441" t="s">
        <v>423</v>
      </c>
      <c r="F1208" s="449" t="s">
        <v>561</v>
      </c>
      <c r="G1208" s="547" t="s">
        <v>409</v>
      </c>
      <c r="H1208" s="547" t="s">
        <v>719</v>
      </c>
      <c r="I1208" s="542" t="s">
        <v>95</v>
      </c>
      <c r="J1208" s="446">
        <v>72</v>
      </c>
      <c r="K1208" s="353">
        <v>1</v>
      </c>
      <c r="L1208" s="353">
        <v>1</v>
      </c>
      <c r="M1208" s="101">
        <v>120</v>
      </c>
      <c r="N1208" s="101"/>
      <c r="O1208" s="102" t="e">
        <f t="shared" si="112"/>
        <v>#DIV/0!</v>
      </c>
      <c r="P1208" s="102">
        <f t="shared" si="113"/>
        <v>0</v>
      </c>
      <c r="Q1208" s="103">
        <f>IF(M1208="nio",0,IF(M1208&gt;0,VLOOKUP(H1208,'2-Productie normen'!A:L,VLOOKUP(M1208,'2-Productie normen'!N:O,2,FALSE),FALSE)))</f>
        <v>0</v>
      </c>
      <c r="R1208" s="103">
        <f t="shared" si="114"/>
        <v>0</v>
      </c>
      <c r="S1208" s="104">
        <f>VLOOKUP(H1208,'2-Productie normen'!A:L,10,FALSE)</f>
        <v>0</v>
      </c>
      <c r="T1208" s="545"/>
      <c r="U1208" s="47"/>
      <c r="V1208" s="81">
        <f t="shared" si="115"/>
        <v>8640</v>
      </c>
    </row>
    <row r="1209" spans="1:22" ht="13.95" customHeight="1">
      <c r="A1209" s="86">
        <f t="shared" si="111"/>
        <v>1209</v>
      </c>
      <c r="B1209" s="99" t="s">
        <v>800</v>
      </c>
      <c r="C1209" s="99" t="s">
        <v>750</v>
      </c>
      <c r="D1209" s="440">
        <v>2</v>
      </c>
      <c r="E1209" s="441" t="s">
        <v>423</v>
      </c>
      <c r="F1209" s="449" t="s">
        <v>562</v>
      </c>
      <c r="G1209" s="547" t="s">
        <v>409</v>
      </c>
      <c r="H1209" s="547" t="s">
        <v>719</v>
      </c>
      <c r="I1209" s="542" t="s">
        <v>95</v>
      </c>
      <c r="J1209" s="446">
        <v>57</v>
      </c>
      <c r="K1209" s="353">
        <v>1</v>
      </c>
      <c r="L1209" s="353">
        <v>1</v>
      </c>
      <c r="M1209" s="101">
        <v>120</v>
      </c>
      <c r="N1209" s="101"/>
      <c r="O1209" s="102" t="e">
        <f t="shared" si="112"/>
        <v>#DIV/0!</v>
      </c>
      <c r="P1209" s="102">
        <f t="shared" si="113"/>
        <v>0</v>
      </c>
      <c r="Q1209" s="103">
        <f>IF(M1209="nio",0,IF(M1209&gt;0,VLOOKUP(H1209,'2-Productie normen'!A:L,VLOOKUP(M1209,'2-Productie normen'!N:O,2,FALSE),FALSE)))</f>
        <v>0</v>
      </c>
      <c r="R1209" s="103">
        <f t="shared" si="114"/>
        <v>0</v>
      </c>
      <c r="S1209" s="104">
        <f>VLOOKUP(H1209,'2-Productie normen'!A:L,10,FALSE)</f>
        <v>0</v>
      </c>
      <c r="T1209" s="545"/>
      <c r="U1209" s="47"/>
      <c r="V1209" s="81">
        <f t="shared" si="115"/>
        <v>6840</v>
      </c>
    </row>
    <row r="1210" spans="1:22" ht="13.95" customHeight="1">
      <c r="A1210" s="86">
        <f t="shared" si="111"/>
        <v>1210</v>
      </c>
      <c r="B1210" s="99" t="s">
        <v>800</v>
      </c>
      <c r="C1210" s="99" t="s">
        <v>750</v>
      </c>
      <c r="D1210" s="440">
        <v>2</v>
      </c>
      <c r="E1210" s="441" t="s">
        <v>423</v>
      </c>
      <c r="F1210" s="449" t="s">
        <v>563</v>
      </c>
      <c r="G1210" s="547" t="s">
        <v>410</v>
      </c>
      <c r="H1210" s="361" t="s">
        <v>730</v>
      </c>
      <c r="I1210" s="107" t="s">
        <v>696</v>
      </c>
      <c r="J1210" s="446">
        <v>6</v>
      </c>
      <c r="K1210" s="353">
        <v>1</v>
      </c>
      <c r="L1210" s="353">
        <v>1</v>
      </c>
      <c r="M1210" s="101" t="s">
        <v>106</v>
      </c>
      <c r="N1210" s="101"/>
      <c r="O1210" s="102">
        <f t="shared" si="112"/>
        <v>0</v>
      </c>
      <c r="P1210" s="102">
        <f t="shared" si="113"/>
        <v>0</v>
      </c>
      <c r="Q1210" s="103">
        <f>IF(M1210="nio",0,IF(M1210&gt;0,VLOOKUP(H1210,'2-Productie normen'!A:L,VLOOKUP(M1210,'2-Productie normen'!N:O,2,FALSE),FALSE)))</f>
        <v>0</v>
      </c>
      <c r="R1210" s="103">
        <f t="shared" si="114"/>
        <v>0</v>
      </c>
      <c r="S1210" s="104">
        <f>VLOOKUP(H1210,'2-Productie normen'!A:L,10,FALSE)</f>
        <v>0</v>
      </c>
      <c r="T1210" s="545"/>
      <c r="U1210" s="47"/>
      <c r="V1210" s="81">
        <f t="shared" si="115"/>
        <v>0</v>
      </c>
    </row>
    <row r="1211" spans="1:22" ht="13.95" customHeight="1">
      <c r="A1211" s="86">
        <f t="shared" si="111"/>
        <v>1211</v>
      </c>
      <c r="B1211" s="99" t="s">
        <v>800</v>
      </c>
      <c r="C1211" s="99" t="s">
        <v>750</v>
      </c>
      <c r="D1211" s="440">
        <v>2</v>
      </c>
      <c r="E1211" s="441" t="s">
        <v>423</v>
      </c>
      <c r="F1211" s="449" t="s">
        <v>629</v>
      </c>
      <c r="G1211" s="547" t="s">
        <v>413</v>
      </c>
      <c r="H1211" s="547" t="s">
        <v>16</v>
      </c>
      <c r="I1211" s="542" t="s">
        <v>97</v>
      </c>
      <c r="J1211" s="446">
        <v>4.3</v>
      </c>
      <c r="K1211" s="353">
        <v>1</v>
      </c>
      <c r="L1211" s="353">
        <v>1</v>
      </c>
      <c r="M1211" s="101">
        <v>200</v>
      </c>
      <c r="N1211" s="101"/>
      <c r="O1211" s="102" t="e">
        <f t="shared" si="112"/>
        <v>#DIV/0!</v>
      </c>
      <c r="P1211" s="102">
        <f t="shared" si="113"/>
        <v>0</v>
      </c>
      <c r="Q1211" s="103">
        <f>IF(M1211="nio",0,IF(M1211&gt;0,VLOOKUP(H1211,'2-Productie normen'!A:L,VLOOKUP(M1211,'2-Productie normen'!N:O,2,FALSE),FALSE)))</f>
        <v>0</v>
      </c>
      <c r="R1211" s="103">
        <f t="shared" si="114"/>
        <v>0</v>
      </c>
      <c r="S1211" s="104">
        <f>VLOOKUP(H1211,'2-Productie normen'!A:L,10,FALSE)</f>
        <v>0</v>
      </c>
      <c r="T1211" s="545"/>
      <c r="U1211" s="47"/>
      <c r="V1211" s="81">
        <f t="shared" si="115"/>
        <v>860</v>
      </c>
    </row>
    <row r="1212" spans="1:22" ht="13.95" customHeight="1">
      <c r="A1212" s="86">
        <f t="shared" si="111"/>
        <v>1212</v>
      </c>
      <c r="B1212" s="99" t="s">
        <v>800</v>
      </c>
      <c r="C1212" s="99" t="s">
        <v>750</v>
      </c>
      <c r="D1212" s="440">
        <v>2</v>
      </c>
      <c r="E1212" s="441" t="s">
        <v>423</v>
      </c>
      <c r="F1212" s="449" t="s">
        <v>564</v>
      </c>
      <c r="G1212" s="547" t="s">
        <v>410</v>
      </c>
      <c r="H1212" s="361" t="s">
        <v>730</v>
      </c>
      <c r="I1212" s="107" t="s">
        <v>696</v>
      </c>
      <c r="J1212" s="446">
        <v>5</v>
      </c>
      <c r="K1212" s="353">
        <v>1</v>
      </c>
      <c r="L1212" s="353">
        <v>1</v>
      </c>
      <c r="M1212" s="101" t="s">
        <v>106</v>
      </c>
      <c r="N1212" s="101"/>
      <c r="O1212" s="102">
        <f t="shared" si="112"/>
        <v>0</v>
      </c>
      <c r="P1212" s="102">
        <f t="shared" si="113"/>
        <v>0</v>
      </c>
      <c r="Q1212" s="103">
        <f>IF(M1212="nio",0,IF(M1212&gt;0,VLOOKUP(H1212,'2-Productie normen'!A:L,VLOOKUP(M1212,'2-Productie normen'!N:O,2,FALSE),FALSE)))</f>
        <v>0</v>
      </c>
      <c r="R1212" s="103">
        <f t="shared" si="114"/>
        <v>0</v>
      </c>
      <c r="S1212" s="104">
        <f>VLOOKUP(H1212,'2-Productie normen'!A:L,10,FALSE)</f>
        <v>0</v>
      </c>
      <c r="T1212" s="545"/>
      <c r="U1212" s="47"/>
      <c r="V1212" s="81">
        <f t="shared" si="115"/>
        <v>0</v>
      </c>
    </row>
    <row r="1213" spans="1:22" ht="13.95" customHeight="1">
      <c r="A1213" s="86">
        <f t="shared" si="111"/>
        <v>1213</v>
      </c>
      <c r="B1213" s="99" t="s">
        <v>800</v>
      </c>
      <c r="C1213" s="99" t="s">
        <v>750</v>
      </c>
      <c r="D1213" s="440">
        <v>2</v>
      </c>
      <c r="E1213" s="441" t="s">
        <v>423</v>
      </c>
      <c r="F1213" s="449" t="s">
        <v>565</v>
      </c>
      <c r="G1213" s="547" t="s">
        <v>410</v>
      </c>
      <c r="H1213" s="361" t="s">
        <v>730</v>
      </c>
      <c r="I1213" s="107" t="s">
        <v>696</v>
      </c>
      <c r="J1213" s="446">
        <v>5</v>
      </c>
      <c r="K1213" s="353">
        <v>1</v>
      </c>
      <c r="L1213" s="353">
        <v>1</v>
      </c>
      <c r="M1213" s="101" t="s">
        <v>106</v>
      </c>
      <c r="N1213" s="101"/>
      <c r="O1213" s="102">
        <f t="shared" si="112"/>
        <v>0</v>
      </c>
      <c r="P1213" s="102">
        <f t="shared" si="113"/>
        <v>0</v>
      </c>
      <c r="Q1213" s="103">
        <f>IF(M1213="nio",0,IF(M1213&gt;0,VLOOKUP(H1213,'2-Productie normen'!A:L,VLOOKUP(M1213,'2-Productie normen'!N:O,2,FALSE),FALSE)))</f>
        <v>0</v>
      </c>
      <c r="R1213" s="103">
        <f t="shared" si="114"/>
        <v>0</v>
      </c>
      <c r="S1213" s="104">
        <f>VLOOKUP(H1213,'2-Productie normen'!A:L,10,FALSE)</f>
        <v>0</v>
      </c>
      <c r="T1213" s="545"/>
      <c r="U1213" s="47"/>
      <c r="V1213" s="81">
        <f t="shared" si="115"/>
        <v>0</v>
      </c>
    </row>
    <row r="1214" spans="1:22" ht="13.95" customHeight="1">
      <c r="A1214" s="86">
        <f t="shared" si="111"/>
        <v>1214</v>
      </c>
      <c r="B1214" s="99" t="s">
        <v>800</v>
      </c>
      <c r="C1214" s="99" t="s">
        <v>750</v>
      </c>
      <c r="D1214" s="440">
        <v>2</v>
      </c>
      <c r="E1214" s="441" t="s">
        <v>423</v>
      </c>
      <c r="F1214" s="449" t="s">
        <v>566</v>
      </c>
      <c r="G1214" s="547" t="s">
        <v>413</v>
      </c>
      <c r="H1214" s="547" t="s">
        <v>16</v>
      </c>
      <c r="I1214" s="542" t="s">
        <v>97</v>
      </c>
      <c r="J1214" s="446">
        <v>1.83</v>
      </c>
      <c r="K1214" s="353">
        <v>1</v>
      </c>
      <c r="L1214" s="353">
        <v>1</v>
      </c>
      <c r="M1214" s="101">
        <v>200</v>
      </c>
      <c r="N1214" s="101"/>
      <c r="O1214" s="102" t="e">
        <f t="shared" si="112"/>
        <v>#DIV/0!</v>
      </c>
      <c r="P1214" s="102">
        <f t="shared" si="113"/>
        <v>0</v>
      </c>
      <c r="Q1214" s="103">
        <f>IF(M1214="nio",0,IF(M1214&gt;0,VLOOKUP(H1214,'2-Productie normen'!A:L,VLOOKUP(M1214,'2-Productie normen'!N:O,2,FALSE),FALSE)))</f>
        <v>0</v>
      </c>
      <c r="R1214" s="103">
        <f t="shared" si="114"/>
        <v>0</v>
      </c>
      <c r="S1214" s="104">
        <f>VLOOKUP(H1214,'2-Productie normen'!A:L,10,FALSE)</f>
        <v>0</v>
      </c>
      <c r="T1214" s="545"/>
      <c r="U1214" s="47"/>
      <c r="V1214" s="81">
        <f t="shared" si="115"/>
        <v>366</v>
      </c>
    </row>
    <row r="1215" spans="1:22" ht="13.95" customHeight="1">
      <c r="A1215" s="86">
        <f t="shared" si="111"/>
        <v>1215</v>
      </c>
      <c r="B1215" s="99" t="s">
        <v>800</v>
      </c>
      <c r="C1215" s="99" t="s">
        <v>750</v>
      </c>
      <c r="D1215" s="440">
        <v>2</v>
      </c>
      <c r="E1215" s="441" t="s">
        <v>423</v>
      </c>
      <c r="F1215" s="449" t="s">
        <v>567</v>
      </c>
      <c r="G1215" s="547" t="s">
        <v>409</v>
      </c>
      <c r="H1215" s="547" t="s">
        <v>719</v>
      </c>
      <c r="I1215" s="542" t="s">
        <v>95</v>
      </c>
      <c r="J1215" s="446">
        <v>38</v>
      </c>
      <c r="K1215" s="353">
        <v>1</v>
      </c>
      <c r="L1215" s="353">
        <v>1</v>
      </c>
      <c r="M1215" s="101">
        <v>120</v>
      </c>
      <c r="N1215" s="101"/>
      <c r="O1215" s="102" t="e">
        <f t="shared" si="112"/>
        <v>#DIV/0!</v>
      </c>
      <c r="P1215" s="102">
        <f t="shared" si="113"/>
        <v>0</v>
      </c>
      <c r="Q1215" s="103">
        <f>IF(M1215="nio",0,IF(M1215&gt;0,VLOOKUP(H1215,'2-Productie normen'!A:L,VLOOKUP(M1215,'2-Productie normen'!N:O,2,FALSE),FALSE)))</f>
        <v>0</v>
      </c>
      <c r="R1215" s="103">
        <f t="shared" si="114"/>
        <v>0</v>
      </c>
      <c r="S1215" s="104">
        <f>VLOOKUP(H1215,'2-Productie normen'!A:L,10,FALSE)</f>
        <v>0</v>
      </c>
      <c r="T1215" s="545"/>
      <c r="U1215" s="47"/>
      <c r="V1215" s="81">
        <f t="shared" si="115"/>
        <v>4560</v>
      </c>
    </row>
    <row r="1216" spans="1:22" ht="13.95" customHeight="1">
      <c r="A1216" s="86">
        <f t="shared" si="111"/>
        <v>1216</v>
      </c>
      <c r="B1216" s="99" t="s">
        <v>800</v>
      </c>
      <c r="C1216" s="99" t="s">
        <v>750</v>
      </c>
      <c r="D1216" s="440">
        <v>2</v>
      </c>
      <c r="E1216" s="441" t="s">
        <v>423</v>
      </c>
      <c r="F1216" s="449" t="s">
        <v>569</v>
      </c>
      <c r="G1216" s="547" t="s">
        <v>410</v>
      </c>
      <c r="H1216" s="361" t="s">
        <v>730</v>
      </c>
      <c r="I1216" s="107" t="s">
        <v>696</v>
      </c>
      <c r="J1216" s="446">
        <v>4.2</v>
      </c>
      <c r="K1216" s="353">
        <v>1</v>
      </c>
      <c r="L1216" s="353">
        <v>1</v>
      </c>
      <c r="M1216" s="101" t="s">
        <v>106</v>
      </c>
      <c r="N1216" s="101"/>
      <c r="O1216" s="102">
        <f t="shared" si="112"/>
        <v>0</v>
      </c>
      <c r="P1216" s="102">
        <f t="shared" si="113"/>
        <v>0</v>
      </c>
      <c r="Q1216" s="103">
        <f>IF(M1216="nio",0,IF(M1216&gt;0,VLOOKUP(H1216,'2-Productie normen'!A:L,VLOOKUP(M1216,'2-Productie normen'!N:O,2,FALSE),FALSE)))</f>
        <v>0</v>
      </c>
      <c r="R1216" s="103">
        <f t="shared" si="114"/>
        <v>0</v>
      </c>
      <c r="S1216" s="104">
        <f>VLOOKUP(H1216,'2-Productie normen'!A:L,10,FALSE)</f>
        <v>0</v>
      </c>
      <c r="T1216" s="545"/>
      <c r="U1216" s="47"/>
      <c r="V1216" s="81">
        <f t="shared" si="115"/>
        <v>0</v>
      </c>
    </row>
    <row r="1217" spans="1:22" ht="13.95" customHeight="1">
      <c r="A1217" s="86">
        <f t="shared" si="111"/>
        <v>1217</v>
      </c>
      <c r="B1217" s="99" t="s">
        <v>800</v>
      </c>
      <c r="C1217" s="99" t="s">
        <v>750</v>
      </c>
      <c r="D1217" s="440">
        <v>2</v>
      </c>
      <c r="E1217" s="441" t="s">
        <v>423</v>
      </c>
      <c r="F1217" s="449" t="s">
        <v>570</v>
      </c>
      <c r="G1217" s="547" t="s">
        <v>409</v>
      </c>
      <c r="H1217" s="547" t="s">
        <v>719</v>
      </c>
      <c r="I1217" s="542" t="s">
        <v>95</v>
      </c>
      <c r="J1217" s="446">
        <v>72</v>
      </c>
      <c r="K1217" s="353">
        <v>1</v>
      </c>
      <c r="L1217" s="353">
        <v>1</v>
      </c>
      <c r="M1217" s="101">
        <v>120</v>
      </c>
      <c r="N1217" s="101"/>
      <c r="O1217" s="102" t="e">
        <f t="shared" si="112"/>
        <v>#DIV/0!</v>
      </c>
      <c r="P1217" s="102">
        <f t="shared" si="113"/>
        <v>0</v>
      </c>
      <c r="Q1217" s="103">
        <f>IF(M1217="nio",0,IF(M1217&gt;0,VLOOKUP(H1217,'2-Productie normen'!A:L,VLOOKUP(M1217,'2-Productie normen'!N:O,2,FALSE),FALSE)))</f>
        <v>0</v>
      </c>
      <c r="R1217" s="103">
        <f t="shared" si="114"/>
        <v>0</v>
      </c>
      <c r="S1217" s="104">
        <f>VLOOKUP(H1217,'2-Productie normen'!A:L,10,FALSE)</f>
        <v>0</v>
      </c>
      <c r="T1217" s="545"/>
      <c r="U1217" s="47"/>
      <c r="V1217" s="81">
        <f t="shared" si="115"/>
        <v>8640</v>
      </c>
    </row>
    <row r="1218" spans="1:22" ht="13.95" customHeight="1">
      <c r="A1218" s="86">
        <f t="shared" si="111"/>
        <v>1218</v>
      </c>
      <c r="B1218" s="99" t="s">
        <v>800</v>
      </c>
      <c r="C1218" s="99" t="s">
        <v>750</v>
      </c>
      <c r="D1218" s="440">
        <v>2</v>
      </c>
      <c r="E1218" s="441" t="s">
        <v>423</v>
      </c>
      <c r="F1218" s="449" t="s">
        <v>571</v>
      </c>
      <c r="G1218" s="547" t="s">
        <v>409</v>
      </c>
      <c r="H1218" s="547" t="s">
        <v>719</v>
      </c>
      <c r="I1218" s="542" t="s">
        <v>95</v>
      </c>
      <c r="J1218" s="446">
        <v>73</v>
      </c>
      <c r="K1218" s="353">
        <v>1</v>
      </c>
      <c r="L1218" s="353">
        <v>1</v>
      </c>
      <c r="M1218" s="101">
        <v>120</v>
      </c>
      <c r="N1218" s="101"/>
      <c r="O1218" s="102" t="e">
        <f t="shared" si="112"/>
        <v>#DIV/0!</v>
      </c>
      <c r="P1218" s="102">
        <f t="shared" si="113"/>
        <v>0</v>
      </c>
      <c r="Q1218" s="103">
        <f>IF(M1218="nio",0,IF(M1218&gt;0,VLOOKUP(H1218,'2-Productie normen'!A:L,VLOOKUP(M1218,'2-Productie normen'!N:O,2,FALSE),FALSE)))</f>
        <v>0</v>
      </c>
      <c r="R1218" s="103">
        <f t="shared" si="114"/>
        <v>0</v>
      </c>
      <c r="S1218" s="104">
        <f>VLOOKUP(H1218,'2-Productie normen'!A:L,10,FALSE)</f>
        <v>0</v>
      </c>
      <c r="T1218" s="545"/>
      <c r="U1218" s="47"/>
      <c r="V1218" s="81">
        <f t="shared" si="115"/>
        <v>8760</v>
      </c>
    </row>
    <row r="1219" spans="1:22" ht="13.95" customHeight="1">
      <c r="A1219" s="86">
        <f t="shared" si="111"/>
        <v>1219</v>
      </c>
      <c r="B1219" s="99" t="s">
        <v>800</v>
      </c>
      <c r="C1219" s="99" t="s">
        <v>750</v>
      </c>
      <c r="D1219" s="440">
        <v>2</v>
      </c>
      <c r="E1219" s="441" t="s">
        <v>423</v>
      </c>
      <c r="F1219" s="449" t="s">
        <v>572</v>
      </c>
      <c r="G1219" s="547" t="s">
        <v>410</v>
      </c>
      <c r="H1219" s="361" t="s">
        <v>730</v>
      </c>
      <c r="I1219" s="107" t="s">
        <v>696</v>
      </c>
      <c r="J1219" s="446">
        <v>3.7</v>
      </c>
      <c r="K1219" s="353">
        <v>1</v>
      </c>
      <c r="L1219" s="353">
        <v>1</v>
      </c>
      <c r="M1219" s="101" t="s">
        <v>106</v>
      </c>
      <c r="N1219" s="101"/>
      <c r="O1219" s="102">
        <f t="shared" si="112"/>
        <v>0</v>
      </c>
      <c r="P1219" s="102">
        <f t="shared" si="113"/>
        <v>0</v>
      </c>
      <c r="Q1219" s="103">
        <f>IF(M1219="nio",0,IF(M1219&gt;0,VLOOKUP(H1219,'2-Productie normen'!A:L,VLOOKUP(M1219,'2-Productie normen'!N:O,2,FALSE),FALSE)))</f>
        <v>0</v>
      </c>
      <c r="R1219" s="103">
        <f t="shared" si="114"/>
        <v>0</v>
      </c>
      <c r="S1219" s="104">
        <f>VLOOKUP(H1219,'2-Productie normen'!A:L,10,FALSE)</f>
        <v>0</v>
      </c>
      <c r="T1219" s="545"/>
      <c r="U1219" s="47"/>
      <c r="V1219" s="81">
        <f t="shared" si="115"/>
        <v>0</v>
      </c>
    </row>
    <row r="1220" spans="1:22" ht="13.95" customHeight="1">
      <c r="A1220" s="86">
        <f t="shared" si="111"/>
        <v>1220</v>
      </c>
      <c r="B1220" s="99" t="s">
        <v>800</v>
      </c>
      <c r="C1220" s="99" t="s">
        <v>750</v>
      </c>
      <c r="D1220" s="440">
        <v>2</v>
      </c>
      <c r="E1220" s="441" t="s">
        <v>423</v>
      </c>
      <c r="F1220" s="449" t="s">
        <v>573</v>
      </c>
      <c r="G1220" s="547" t="s">
        <v>410</v>
      </c>
      <c r="H1220" s="361" t="s">
        <v>730</v>
      </c>
      <c r="I1220" s="107" t="s">
        <v>696</v>
      </c>
      <c r="J1220" s="446">
        <v>3.7</v>
      </c>
      <c r="K1220" s="353">
        <v>1</v>
      </c>
      <c r="L1220" s="353">
        <v>1</v>
      </c>
      <c r="M1220" s="101" t="s">
        <v>106</v>
      </c>
      <c r="N1220" s="101"/>
      <c r="O1220" s="102">
        <f t="shared" si="112"/>
        <v>0</v>
      </c>
      <c r="P1220" s="102">
        <f t="shared" si="113"/>
        <v>0</v>
      </c>
      <c r="Q1220" s="103">
        <f>IF(M1220="nio",0,IF(M1220&gt;0,VLOOKUP(H1220,'2-Productie normen'!A:L,VLOOKUP(M1220,'2-Productie normen'!N:O,2,FALSE),FALSE)))</f>
        <v>0</v>
      </c>
      <c r="R1220" s="103">
        <f t="shared" si="114"/>
        <v>0</v>
      </c>
      <c r="S1220" s="104">
        <f>VLOOKUP(H1220,'2-Productie normen'!A:L,10,FALSE)</f>
        <v>0</v>
      </c>
      <c r="T1220" s="545"/>
      <c r="U1220" s="47"/>
      <c r="V1220" s="81">
        <f t="shared" si="115"/>
        <v>0</v>
      </c>
    </row>
    <row r="1221" spans="1:22" ht="13.95" customHeight="1">
      <c r="A1221" s="86">
        <f t="shared" si="111"/>
        <v>1221</v>
      </c>
      <c r="B1221" s="99" t="s">
        <v>800</v>
      </c>
      <c r="C1221" s="99" t="s">
        <v>750</v>
      </c>
      <c r="D1221" s="440">
        <v>2</v>
      </c>
      <c r="E1221" s="441" t="s">
        <v>423</v>
      </c>
      <c r="F1221" s="449" t="s">
        <v>574</v>
      </c>
      <c r="G1221" s="547" t="s">
        <v>407</v>
      </c>
      <c r="H1221" s="547" t="s">
        <v>407</v>
      </c>
      <c r="I1221" s="542" t="s">
        <v>95</v>
      </c>
      <c r="J1221" s="446">
        <v>143.19999999999999</v>
      </c>
      <c r="K1221" s="353">
        <v>1</v>
      </c>
      <c r="L1221" s="353">
        <v>1</v>
      </c>
      <c r="M1221" s="101">
        <v>200</v>
      </c>
      <c r="N1221" s="101"/>
      <c r="O1221" s="102" t="e">
        <f t="shared" si="112"/>
        <v>#DIV/0!</v>
      </c>
      <c r="P1221" s="102">
        <f t="shared" si="113"/>
        <v>0</v>
      </c>
      <c r="Q1221" s="103">
        <f>IF(M1221="nio",0,IF(M1221&gt;0,VLOOKUP(H1221,'2-Productie normen'!A:L,VLOOKUP(M1221,'2-Productie normen'!N:O,2,FALSE),FALSE)))</f>
        <v>0</v>
      </c>
      <c r="R1221" s="103">
        <f t="shared" si="114"/>
        <v>0</v>
      </c>
      <c r="S1221" s="104">
        <f>VLOOKUP(H1221,'2-Productie normen'!A:L,10,FALSE)</f>
        <v>0</v>
      </c>
      <c r="T1221" s="545"/>
      <c r="U1221" s="47"/>
      <c r="V1221" s="81">
        <f t="shared" si="115"/>
        <v>28639.999999999996</v>
      </c>
    </row>
    <row r="1222" spans="1:22" ht="13.95" customHeight="1">
      <c r="A1222" s="86">
        <f t="shared" si="111"/>
        <v>1222</v>
      </c>
      <c r="B1222" s="99" t="s">
        <v>800</v>
      </c>
      <c r="C1222" s="99" t="s">
        <v>750</v>
      </c>
      <c r="D1222" s="440">
        <v>2</v>
      </c>
      <c r="E1222" s="441" t="s">
        <v>423</v>
      </c>
      <c r="F1222" s="449" t="s">
        <v>575</v>
      </c>
      <c r="G1222" s="547" t="s">
        <v>409</v>
      </c>
      <c r="H1222" s="547" t="s">
        <v>719</v>
      </c>
      <c r="I1222" s="542" t="s">
        <v>95</v>
      </c>
      <c r="J1222" s="446">
        <v>42</v>
      </c>
      <c r="K1222" s="353">
        <v>1</v>
      </c>
      <c r="L1222" s="353">
        <v>1</v>
      </c>
      <c r="M1222" s="101">
        <v>120</v>
      </c>
      <c r="N1222" s="101"/>
      <c r="O1222" s="102" t="e">
        <f t="shared" si="112"/>
        <v>#DIV/0!</v>
      </c>
      <c r="P1222" s="102">
        <f t="shared" si="113"/>
        <v>0</v>
      </c>
      <c r="Q1222" s="103">
        <f>IF(M1222="nio",0,IF(M1222&gt;0,VLOOKUP(H1222,'2-Productie normen'!A:L,VLOOKUP(M1222,'2-Productie normen'!N:O,2,FALSE),FALSE)))</f>
        <v>0</v>
      </c>
      <c r="R1222" s="103">
        <f t="shared" si="114"/>
        <v>0</v>
      </c>
      <c r="S1222" s="104">
        <f>VLOOKUP(H1222,'2-Productie normen'!A:L,10,FALSE)</f>
        <v>0</v>
      </c>
      <c r="T1222" s="545"/>
      <c r="U1222" s="47"/>
      <c r="V1222" s="81">
        <f t="shared" si="115"/>
        <v>5040</v>
      </c>
    </row>
    <row r="1223" spans="1:22" ht="13.95" customHeight="1">
      <c r="A1223" s="86">
        <f t="shared" si="111"/>
        <v>1223</v>
      </c>
      <c r="B1223" s="99" t="s">
        <v>800</v>
      </c>
      <c r="C1223" s="99" t="s">
        <v>750</v>
      </c>
      <c r="D1223" s="440">
        <v>2</v>
      </c>
      <c r="E1223" s="441" t="s">
        <v>423</v>
      </c>
      <c r="F1223" s="449" t="s">
        <v>576</v>
      </c>
      <c r="G1223" s="547" t="s">
        <v>409</v>
      </c>
      <c r="H1223" s="547" t="s">
        <v>719</v>
      </c>
      <c r="I1223" s="542" t="s">
        <v>95</v>
      </c>
      <c r="J1223" s="446">
        <v>73</v>
      </c>
      <c r="K1223" s="353">
        <v>1</v>
      </c>
      <c r="L1223" s="353">
        <v>1</v>
      </c>
      <c r="M1223" s="101">
        <v>120</v>
      </c>
      <c r="N1223" s="101"/>
      <c r="O1223" s="102" t="e">
        <f t="shared" si="112"/>
        <v>#DIV/0!</v>
      </c>
      <c r="P1223" s="102">
        <f t="shared" si="113"/>
        <v>0</v>
      </c>
      <c r="Q1223" s="103">
        <f>IF(M1223="nio",0,IF(M1223&gt;0,VLOOKUP(H1223,'2-Productie normen'!A:L,VLOOKUP(M1223,'2-Productie normen'!N:O,2,FALSE),FALSE)))</f>
        <v>0</v>
      </c>
      <c r="R1223" s="103">
        <f t="shared" si="114"/>
        <v>0</v>
      </c>
      <c r="S1223" s="104">
        <f>VLOOKUP(H1223,'2-Productie normen'!A:L,10,FALSE)</f>
        <v>0</v>
      </c>
      <c r="T1223" s="545"/>
      <c r="U1223" s="47"/>
      <c r="V1223" s="81">
        <f t="shared" si="115"/>
        <v>8760</v>
      </c>
    </row>
    <row r="1224" spans="1:22" ht="13.95" customHeight="1">
      <c r="A1224" s="86">
        <f t="shared" si="111"/>
        <v>1224</v>
      </c>
      <c r="B1224" s="99" t="s">
        <v>800</v>
      </c>
      <c r="C1224" s="99" t="s">
        <v>750</v>
      </c>
      <c r="D1224" s="440">
        <v>2</v>
      </c>
      <c r="E1224" s="441" t="s">
        <v>423</v>
      </c>
      <c r="F1224" s="449" t="s">
        <v>577</v>
      </c>
      <c r="G1224" s="547" t="s">
        <v>409</v>
      </c>
      <c r="H1224" s="547" t="s">
        <v>719</v>
      </c>
      <c r="I1224" s="542" t="s">
        <v>95</v>
      </c>
      <c r="J1224" s="446">
        <v>42</v>
      </c>
      <c r="K1224" s="353">
        <v>1</v>
      </c>
      <c r="L1224" s="353">
        <v>1</v>
      </c>
      <c r="M1224" s="101">
        <v>120</v>
      </c>
      <c r="N1224" s="101"/>
      <c r="O1224" s="102" t="e">
        <f t="shared" si="112"/>
        <v>#DIV/0!</v>
      </c>
      <c r="P1224" s="102">
        <f t="shared" si="113"/>
        <v>0</v>
      </c>
      <c r="Q1224" s="103">
        <f>IF(M1224="nio",0,IF(M1224&gt;0,VLOOKUP(H1224,'2-Productie normen'!A:L,VLOOKUP(M1224,'2-Productie normen'!N:O,2,FALSE),FALSE)))</f>
        <v>0</v>
      </c>
      <c r="R1224" s="103">
        <f t="shared" si="114"/>
        <v>0</v>
      </c>
      <c r="S1224" s="104">
        <f>VLOOKUP(H1224,'2-Productie normen'!A:L,10,FALSE)</f>
        <v>0</v>
      </c>
      <c r="T1224" s="545"/>
      <c r="U1224" s="47"/>
      <c r="V1224" s="81">
        <f t="shared" si="115"/>
        <v>5040</v>
      </c>
    </row>
    <row r="1225" spans="1:22" ht="13.95" customHeight="1">
      <c r="A1225" s="86">
        <f t="shared" si="111"/>
        <v>1225</v>
      </c>
      <c r="B1225" s="99" t="s">
        <v>800</v>
      </c>
      <c r="C1225" s="99" t="s">
        <v>750</v>
      </c>
      <c r="D1225" s="440">
        <v>2</v>
      </c>
      <c r="E1225" s="441" t="s">
        <v>423</v>
      </c>
      <c r="F1225" s="449" t="s">
        <v>578</v>
      </c>
      <c r="G1225" s="547" t="s">
        <v>408</v>
      </c>
      <c r="H1225" s="547" t="s">
        <v>179</v>
      </c>
      <c r="I1225" s="542" t="s">
        <v>95</v>
      </c>
      <c r="J1225" s="446">
        <v>15</v>
      </c>
      <c r="K1225" s="353">
        <v>1</v>
      </c>
      <c r="L1225" s="353">
        <v>1</v>
      </c>
      <c r="M1225" s="101">
        <v>40</v>
      </c>
      <c r="N1225" s="101"/>
      <c r="O1225" s="102" t="e">
        <f t="shared" si="112"/>
        <v>#DIV/0!</v>
      </c>
      <c r="P1225" s="102">
        <f t="shared" si="113"/>
        <v>0</v>
      </c>
      <c r="Q1225" s="103">
        <f>IF(M1225="nio",0,IF(M1225&gt;0,VLOOKUP(H1225,'2-Productie normen'!A:L,VLOOKUP(M1225,'2-Productie normen'!N:O,2,FALSE),FALSE)))</f>
        <v>0</v>
      </c>
      <c r="R1225" s="103">
        <f t="shared" si="114"/>
        <v>0</v>
      </c>
      <c r="S1225" s="104">
        <f>VLOOKUP(H1225,'2-Productie normen'!A:L,10,FALSE)</f>
        <v>0</v>
      </c>
      <c r="T1225" s="545"/>
      <c r="U1225" s="47"/>
      <c r="V1225" s="81">
        <f t="shared" si="115"/>
        <v>600</v>
      </c>
    </row>
    <row r="1226" spans="1:22" ht="13.95" customHeight="1">
      <c r="A1226" s="86">
        <f t="shared" ref="A1226:A1289" si="116">A1225+1</f>
        <v>1226</v>
      </c>
      <c r="B1226" s="99" t="s">
        <v>800</v>
      </c>
      <c r="C1226" s="99" t="s">
        <v>750</v>
      </c>
      <c r="D1226" s="440">
        <v>2</v>
      </c>
      <c r="E1226" s="441" t="s">
        <v>423</v>
      </c>
      <c r="F1226" s="449" t="s">
        <v>579</v>
      </c>
      <c r="G1226" s="547" t="s">
        <v>408</v>
      </c>
      <c r="H1226" s="547" t="s">
        <v>179</v>
      </c>
      <c r="I1226" s="542" t="s">
        <v>95</v>
      </c>
      <c r="J1226" s="446">
        <v>15</v>
      </c>
      <c r="K1226" s="353">
        <v>1</v>
      </c>
      <c r="L1226" s="353">
        <v>1</v>
      </c>
      <c r="M1226" s="101">
        <v>40</v>
      </c>
      <c r="N1226" s="101"/>
      <c r="O1226" s="102" t="e">
        <f t="shared" si="112"/>
        <v>#DIV/0!</v>
      </c>
      <c r="P1226" s="102">
        <f t="shared" si="113"/>
        <v>0</v>
      </c>
      <c r="Q1226" s="103">
        <f>IF(M1226="nio",0,IF(M1226&gt;0,VLOOKUP(H1226,'2-Productie normen'!A:L,VLOOKUP(M1226,'2-Productie normen'!N:O,2,FALSE),FALSE)))</f>
        <v>0</v>
      </c>
      <c r="R1226" s="103">
        <f t="shared" si="114"/>
        <v>0</v>
      </c>
      <c r="S1226" s="104">
        <f>VLOOKUP(H1226,'2-Productie normen'!A:L,10,FALSE)</f>
        <v>0</v>
      </c>
      <c r="T1226" s="545"/>
      <c r="U1226" s="47"/>
      <c r="V1226" s="81">
        <f t="shared" si="115"/>
        <v>600</v>
      </c>
    </row>
    <row r="1227" spans="1:22" ht="13.95" customHeight="1">
      <c r="A1227" s="86">
        <f t="shared" si="116"/>
        <v>1227</v>
      </c>
      <c r="B1227" s="99" t="s">
        <v>800</v>
      </c>
      <c r="C1227" s="99" t="s">
        <v>750</v>
      </c>
      <c r="D1227" s="440">
        <v>2</v>
      </c>
      <c r="E1227" s="441" t="s">
        <v>423</v>
      </c>
      <c r="F1227" s="449" t="s">
        <v>580</v>
      </c>
      <c r="G1227" s="547" t="s">
        <v>409</v>
      </c>
      <c r="H1227" s="547" t="s">
        <v>719</v>
      </c>
      <c r="I1227" s="542" t="s">
        <v>95</v>
      </c>
      <c r="J1227" s="446">
        <v>50</v>
      </c>
      <c r="K1227" s="353">
        <v>1</v>
      </c>
      <c r="L1227" s="353">
        <v>1</v>
      </c>
      <c r="M1227" s="101">
        <v>120</v>
      </c>
      <c r="N1227" s="101"/>
      <c r="O1227" s="102" t="e">
        <f t="shared" si="112"/>
        <v>#DIV/0!</v>
      </c>
      <c r="P1227" s="102">
        <f t="shared" si="113"/>
        <v>0</v>
      </c>
      <c r="Q1227" s="103">
        <f>IF(M1227="nio",0,IF(M1227&gt;0,VLOOKUP(H1227,'2-Productie normen'!A:L,VLOOKUP(M1227,'2-Productie normen'!N:O,2,FALSE),FALSE)))</f>
        <v>0</v>
      </c>
      <c r="R1227" s="103">
        <f t="shared" si="114"/>
        <v>0</v>
      </c>
      <c r="S1227" s="104">
        <f>VLOOKUP(H1227,'2-Productie normen'!A:L,10,FALSE)</f>
        <v>0</v>
      </c>
      <c r="T1227" s="545"/>
      <c r="U1227" s="47"/>
      <c r="V1227" s="81">
        <f t="shared" si="115"/>
        <v>6000</v>
      </c>
    </row>
    <row r="1228" spans="1:22" ht="13.95" customHeight="1">
      <c r="A1228" s="86">
        <f t="shared" si="116"/>
        <v>1228</v>
      </c>
      <c r="B1228" s="99" t="s">
        <v>800</v>
      </c>
      <c r="C1228" s="99" t="s">
        <v>750</v>
      </c>
      <c r="D1228" s="440">
        <v>2</v>
      </c>
      <c r="E1228" s="441" t="s">
        <v>423</v>
      </c>
      <c r="F1228" s="449" t="s">
        <v>581</v>
      </c>
      <c r="G1228" s="547" t="s">
        <v>407</v>
      </c>
      <c r="H1228" s="547" t="s">
        <v>407</v>
      </c>
      <c r="I1228" s="542" t="s">
        <v>95</v>
      </c>
      <c r="J1228" s="446">
        <v>36</v>
      </c>
      <c r="K1228" s="353">
        <v>1</v>
      </c>
      <c r="L1228" s="353">
        <v>1</v>
      </c>
      <c r="M1228" s="101">
        <v>200</v>
      </c>
      <c r="N1228" s="101"/>
      <c r="O1228" s="102" t="e">
        <f t="shared" si="112"/>
        <v>#DIV/0!</v>
      </c>
      <c r="P1228" s="102">
        <f t="shared" si="113"/>
        <v>0</v>
      </c>
      <c r="Q1228" s="103">
        <f>IF(M1228="nio",0,IF(M1228&gt;0,VLOOKUP(H1228,'2-Productie normen'!A:L,VLOOKUP(M1228,'2-Productie normen'!N:O,2,FALSE),FALSE)))</f>
        <v>0</v>
      </c>
      <c r="R1228" s="103">
        <f t="shared" si="114"/>
        <v>0</v>
      </c>
      <c r="S1228" s="104">
        <f>VLOOKUP(H1228,'2-Productie normen'!A:L,10,FALSE)</f>
        <v>0</v>
      </c>
      <c r="T1228" s="545"/>
      <c r="U1228" s="47"/>
      <c r="V1228" s="81">
        <f t="shared" si="115"/>
        <v>7200</v>
      </c>
    </row>
    <row r="1229" spans="1:22" ht="13.95" customHeight="1">
      <c r="A1229" s="86">
        <f t="shared" si="116"/>
        <v>1229</v>
      </c>
      <c r="B1229" s="99" t="s">
        <v>800</v>
      </c>
      <c r="C1229" s="99" t="s">
        <v>750</v>
      </c>
      <c r="D1229" s="440">
        <v>2</v>
      </c>
      <c r="E1229" s="441" t="s">
        <v>423</v>
      </c>
      <c r="F1229" s="449" t="s">
        <v>582</v>
      </c>
      <c r="G1229" s="547" t="s">
        <v>413</v>
      </c>
      <c r="H1229" s="547" t="s">
        <v>16</v>
      </c>
      <c r="I1229" s="542" t="s">
        <v>97</v>
      </c>
      <c r="J1229" s="446">
        <v>24.3</v>
      </c>
      <c r="K1229" s="353">
        <v>1</v>
      </c>
      <c r="L1229" s="353">
        <v>1</v>
      </c>
      <c r="M1229" s="101">
        <v>200</v>
      </c>
      <c r="N1229" s="101"/>
      <c r="O1229" s="102" t="e">
        <f t="shared" si="112"/>
        <v>#DIV/0!</v>
      </c>
      <c r="P1229" s="102">
        <f t="shared" si="113"/>
        <v>0</v>
      </c>
      <c r="Q1229" s="103">
        <f>IF(M1229="nio",0,IF(M1229&gt;0,VLOOKUP(H1229,'2-Productie normen'!A:L,VLOOKUP(M1229,'2-Productie normen'!N:O,2,FALSE),FALSE)))</f>
        <v>0</v>
      </c>
      <c r="R1229" s="103">
        <f t="shared" si="114"/>
        <v>0</v>
      </c>
      <c r="S1229" s="104">
        <f>VLOOKUP(H1229,'2-Productie normen'!A:L,10,FALSE)</f>
        <v>0</v>
      </c>
      <c r="T1229" s="545"/>
      <c r="U1229" s="47"/>
      <c r="V1229" s="81">
        <f t="shared" si="115"/>
        <v>4860</v>
      </c>
    </row>
    <row r="1230" spans="1:22" ht="13.95" customHeight="1">
      <c r="A1230" s="86">
        <f t="shared" si="116"/>
        <v>1230</v>
      </c>
      <c r="B1230" s="99" t="s">
        <v>800</v>
      </c>
      <c r="C1230" s="99" t="s">
        <v>750</v>
      </c>
      <c r="D1230" s="440">
        <v>2</v>
      </c>
      <c r="E1230" s="441" t="s">
        <v>423</v>
      </c>
      <c r="F1230" s="449" t="s">
        <v>583</v>
      </c>
      <c r="G1230" s="547" t="s">
        <v>407</v>
      </c>
      <c r="H1230" s="547" t="s">
        <v>407</v>
      </c>
      <c r="I1230" s="542" t="s">
        <v>95</v>
      </c>
      <c r="J1230" s="446">
        <v>51.3</v>
      </c>
      <c r="K1230" s="353">
        <v>1</v>
      </c>
      <c r="L1230" s="353">
        <v>1</v>
      </c>
      <c r="M1230" s="101">
        <v>200</v>
      </c>
      <c r="N1230" s="101"/>
      <c r="O1230" s="102" t="e">
        <f t="shared" si="112"/>
        <v>#DIV/0!</v>
      </c>
      <c r="P1230" s="102">
        <f t="shared" si="113"/>
        <v>0</v>
      </c>
      <c r="Q1230" s="103">
        <f>IF(M1230="nio",0,IF(M1230&gt;0,VLOOKUP(H1230,'2-Productie normen'!A:L,VLOOKUP(M1230,'2-Productie normen'!N:O,2,FALSE),FALSE)))</f>
        <v>0</v>
      </c>
      <c r="R1230" s="103">
        <f t="shared" si="114"/>
        <v>0</v>
      </c>
      <c r="S1230" s="104">
        <f>VLOOKUP(H1230,'2-Productie normen'!A:L,10,FALSE)</f>
        <v>0</v>
      </c>
      <c r="T1230" s="545"/>
      <c r="U1230" s="47"/>
      <c r="V1230" s="81">
        <f t="shared" si="115"/>
        <v>10260</v>
      </c>
    </row>
    <row r="1231" spans="1:22" ht="13.95" customHeight="1">
      <c r="A1231" s="86">
        <f t="shared" si="116"/>
        <v>1231</v>
      </c>
      <c r="B1231" s="99" t="s">
        <v>800</v>
      </c>
      <c r="C1231" s="99" t="s">
        <v>750</v>
      </c>
      <c r="D1231" s="440">
        <v>2</v>
      </c>
      <c r="E1231" s="441" t="s">
        <v>423</v>
      </c>
      <c r="F1231" s="449" t="s">
        <v>584</v>
      </c>
      <c r="G1231" s="547" t="s">
        <v>413</v>
      </c>
      <c r="H1231" s="547" t="s">
        <v>16</v>
      </c>
      <c r="I1231" s="542" t="s">
        <v>97</v>
      </c>
      <c r="J1231" s="446">
        <v>24.3</v>
      </c>
      <c r="K1231" s="353">
        <v>1</v>
      </c>
      <c r="L1231" s="353">
        <v>1</v>
      </c>
      <c r="M1231" s="101">
        <v>200</v>
      </c>
      <c r="N1231" s="101"/>
      <c r="O1231" s="102" t="e">
        <f t="shared" si="112"/>
        <v>#DIV/0!</v>
      </c>
      <c r="P1231" s="102">
        <f t="shared" si="113"/>
        <v>0</v>
      </c>
      <c r="Q1231" s="103">
        <f>IF(M1231="nio",0,IF(M1231&gt;0,VLOOKUP(H1231,'2-Productie normen'!A:L,VLOOKUP(M1231,'2-Productie normen'!N:O,2,FALSE),FALSE)))</f>
        <v>0</v>
      </c>
      <c r="R1231" s="103">
        <f t="shared" si="114"/>
        <v>0</v>
      </c>
      <c r="S1231" s="104">
        <f>VLOOKUP(H1231,'2-Productie normen'!A:L,10,FALSE)</f>
        <v>0</v>
      </c>
      <c r="T1231" s="545"/>
      <c r="U1231" s="47"/>
      <c r="V1231" s="81">
        <f t="shared" si="115"/>
        <v>4860</v>
      </c>
    </row>
    <row r="1232" spans="1:22" ht="13.95" customHeight="1">
      <c r="A1232" s="86">
        <f t="shared" si="116"/>
        <v>1232</v>
      </c>
      <c r="B1232" s="99" t="s">
        <v>800</v>
      </c>
      <c r="C1232" s="99" t="s">
        <v>750</v>
      </c>
      <c r="D1232" s="440">
        <v>2</v>
      </c>
      <c r="E1232" s="441" t="s">
        <v>423</v>
      </c>
      <c r="F1232" s="449" t="s">
        <v>585</v>
      </c>
      <c r="G1232" s="547" t="s">
        <v>407</v>
      </c>
      <c r="H1232" s="547" t="s">
        <v>407</v>
      </c>
      <c r="I1232" s="542" t="s">
        <v>95</v>
      </c>
      <c r="J1232" s="446">
        <v>36</v>
      </c>
      <c r="K1232" s="353">
        <v>1</v>
      </c>
      <c r="L1232" s="353">
        <v>1</v>
      </c>
      <c r="M1232" s="101">
        <v>200</v>
      </c>
      <c r="N1232" s="101"/>
      <c r="O1232" s="102" t="e">
        <f t="shared" si="112"/>
        <v>#DIV/0!</v>
      </c>
      <c r="P1232" s="102">
        <f t="shared" si="113"/>
        <v>0</v>
      </c>
      <c r="Q1232" s="103">
        <f>IF(M1232="nio",0,IF(M1232&gt;0,VLOOKUP(H1232,'2-Productie normen'!A:L,VLOOKUP(M1232,'2-Productie normen'!N:O,2,FALSE),FALSE)))</f>
        <v>0</v>
      </c>
      <c r="R1232" s="103">
        <f t="shared" si="114"/>
        <v>0</v>
      </c>
      <c r="S1232" s="104">
        <f>VLOOKUP(H1232,'2-Productie normen'!A:L,10,FALSE)</f>
        <v>0</v>
      </c>
      <c r="T1232" s="545"/>
      <c r="U1232" s="47"/>
      <c r="V1232" s="81">
        <f t="shared" si="115"/>
        <v>7200</v>
      </c>
    </row>
    <row r="1233" spans="1:22" ht="13.95" customHeight="1">
      <c r="A1233" s="86">
        <f t="shared" si="116"/>
        <v>1233</v>
      </c>
      <c r="B1233" s="99" t="s">
        <v>800</v>
      </c>
      <c r="C1233" s="99" t="s">
        <v>750</v>
      </c>
      <c r="D1233" s="440">
        <v>2</v>
      </c>
      <c r="E1233" s="441" t="s">
        <v>423</v>
      </c>
      <c r="F1233" s="449" t="s">
        <v>586</v>
      </c>
      <c r="G1233" s="547" t="s">
        <v>408</v>
      </c>
      <c r="H1233" s="547" t="s">
        <v>179</v>
      </c>
      <c r="I1233" s="542" t="s">
        <v>95</v>
      </c>
      <c r="J1233" s="446">
        <v>15</v>
      </c>
      <c r="K1233" s="353">
        <v>1</v>
      </c>
      <c r="L1233" s="353">
        <v>1</v>
      </c>
      <c r="M1233" s="101">
        <v>40</v>
      </c>
      <c r="N1233" s="101"/>
      <c r="O1233" s="102" t="e">
        <f t="shared" si="112"/>
        <v>#DIV/0!</v>
      </c>
      <c r="P1233" s="102">
        <f t="shared" si="113"/>
        <v>0</v>
      </c>
      <c r="Q1233" s="103">
        <f>IF(M1233="nio",0,IF(M1233&gt;0,VLOOKUP(H1233,'2-Productie normen'!A:L,VLOOKUP(M1233,'2-Productie normen'!N:O,2,FALSE),FALSE)))</f>
        <v>0</v>
      </c>
      <c r="R1233" s="103">
        <f t="shared" si="114"/>
        <v>0</v>
      </c>
      <c r="S1233" s="104">
        <f>VLOOKUP(H1233,'2-Productie normen'!A:L,10,FALSE)</f>
        <v>0</v>
      </c>
      <c r="T1233" s="545"/>
      <c r="U1233" s="47"/>
      <c r="V1233" s="81">
        <f t="shared" si="115"/>
        <v>600</v>
      </c>
    </row>
    <row r="1234" spans="1:22" ht="13.95" customHeight="1">
      <c r="A1234" s="86">
        <f t="shared" si="116"/>
        <v>1234</v>
      </c>
      <c r="B1234" s="99" t="s">
        <v>800</v>
      </c>
      <c r="C1234" s="99" t="s">
        <v>750</v>
      </c>
      <c r="D1234" s="440">
        <v>2</v>
      </c>
      <c r="E1234" s="441" t="s">
        <v>423</v>
      </c>
      <c r="F1234" s="449" t="s">
        <v>587</v>
      </c>
      <c r="G1234" s="547" t="s">
        <v>408</v>
      </c>
      <c r="H1234" s="547" t="s">
        <v>179</v>
      </c>
      <c r="I1234" s="542" t="s">
        <v>95</v>
      </c>
      <c r="J1234" s="446">
        <v>15</v>
      </c>
      <c r="K1234" s="353">
        <v>1</v>
      </c>
      <c r="L1234" s="353">
        <v>1</v>
      </c>
      <c r="M1234" s="101">
        <v>40</v>
      </c>
      <c r="N1234" s="101"/>
      <c r="O1234" s="102" t="e">
        <f t="shared" si="112"/>
        <v>#DIV/0!</v>
      </c>
      <c r="P1234" s="102">
        <f t="shared" si="113"/>
        <v>0</v>
      </c>
      <c r="Q1234" s="103">
        <f>IF(M1234="nio",0,IF(M1234&gt;0,VLOOKUP(H1234,'2-Productie normen'!A:L,VLOOKUP(M1234,'2-Productie normen'!N:O,2,FALSE),FALSE)))</f>
        <v>0</v>
      </c>
      <c r="R1234" s="103">
        <f t="shared" si="114"/>
        <v>0</v>
      </c>
      <c r="S1234" s="104">
        <f>VLOOKUP(H1234,'2-Productie normen'!A:L,10,FALSE)</f>
        <v>0</v>
      </c>
      <c r="T1234" s="545"/>
      <c r="U1234" s="47"/>
      <c r="V1234" s="81">
        <f t="shared" si="115"/>
        <v>600</v>
      </c>
    </row>
    <row r="1235" spans="1:22" ht="13.95" customHeight="1">
      <c r="A1235" s="86">
        <f t="shared" si="116"/>
        <v>1235</v>
      </c>
      <c r="B1235" s="99" t="s">
        <v>800</v>
      </c>
      <c r="C1235" s="99" t="s">
        <v>750</v>
      </c>
      <c r="D1235" s="440">
        <v>2</v>
      </c>
      <c r="E1235" s="441" t="s">
        <v>423</v>
      </c>
      <c r="F1235" s="449" t="s">
        <v>588</v>
      </c>
      <c r="G1235" s="547" t="s">
        <v>409</v>
      </c>
      <c r="H1235" s="547" t="s">
        <v>719</v>
      </c>
      <c r="I1235" s="542" t="s">
        <v>95</v>
      </c>
      <c r="J1235" s="446">
        <v>50</v>
      </c>
      <c r="K1235" s="353">
        <v>1</v>
      </c>
      <c r="L1235" s="353">
        <v>1</v>
      </c>
      <c r="M1235" s="101">
        <v>120</v>
      </c>
      <c r="N1235" s="101"/>
      <c r="O1235" s="102" t="e">
        <f t="shared" si="112"/>
        <v>#DIV/0!</v>
      </c>
      <c r="P1235" s="102">
        <f t="shared" si="113"/>
        <v>0</v>
      </c>
      <c r="Q1235" s="103">
        <f>IF(M1235="nio",0,IF(M1235&gt;0,VLOOKUP(H1235,'2-Productie normen'!A:L,VLOOKUP(M1235,'2-Productie normen'!N:O,2,FALSE),FALSE)))</f>
        <v>0</v>
      </c>
      <c r="R1235" s="103">
        <f t="shared" si="114"/>
        <v>0</v>
      </c>
      <c r="S1235" s="104">
        <f>VLOOKUP(H1235,'2-Productie normen'!A:L,10,FALSE)</f>
        <v>0</v>
      </c>
      <c r="T1235" s="545"/>
      <c r="U1235" s="47"/>
      <c r="V1235" s="81">
        <f t="shared" si="115"/>
        <v>6000</v>
      </c>
    </row>
    <row r="1236" spans="1:22" ht="13.95" customHeight="1">
      <c r="A1236" s="86">
        <f t="shared" si="116"/>
        <v>1236</v>
      </c>
      <c r="B1236" s="99" t="s">
        <v>800</v>
      </c>
      <c r="C1236" s="99" t="s">
        <v>750</v>
      </c>
      <c r="D1236" s="440">
        <v>2</v>
      </c>
      <c r="E1236" s="441" t="s">
        <v>423</v>
      </c>
      <c r="F1236" s="449" t="s">
        <v>589</v>
      </c>
      <c r="G1236" s="547" t="s">
        <v>409</v>
      </c>
      <c r="H1236" s="547" t="s">
        <v>719</v>
      </c>
      <c r="I1236" s="542" t="s">
        <v>95</v>
      </c>
      <c r="J1236" s="446">
        <v>47</v>
      </c>
      <c r="K1236" s="353">
        <v>1</v>
      </c>
      <c r="L1236" s="353">
        <v>1</v>
      </c>
      <c r="M1236" s="101">
        <v>120</v>
      </c>
      <c r="N1236" s="101"/>
      <c r="O1236" s="102" t="e">
        <f t="shared" si="112"/>
        <v>#DIV/0!</v>
      </c>
      <c r="P1236" s="102">
        <f t="shared" si="113"/>
        <v>0</v>
      </c>
      <c r="Q1236" s="103">
        <f>IF(M1236="nio",0,IF(M1236&gt;0,VLOOKUP(H1236,'2-Productie normen'!A:L,VLOOKUP(M1236,'2-Productie normen'!N:O,2,FALSE),FALSE)))</f>
        <v>0</v>
      </c>
      <c r="R1236" s="103">
        <f t="shared" si="114"/>
        <v>0</v>
      </c>
      <c r="S1236" s="104">
        <f>VLOOKUP(H1236,'2-Productie normen'!A:L,10,FALSE)</f>
        <v>0</v>
      </c>
      <c r="T1236" s="545"/>
      <c r="U1236" s="47"/>
      <c r="V1236" s="81">
        <f t="shared" si="115"/>
        <v>5640</v>
      </c>
    </row>
    <row r="1237" spans="1:22" ht="13.95" customHeight="1">
      <c r="A1237" s="86">
        <f t="shared" si="116"/>
        <v>1237</v>
      </c>
      <c r="B1237" s="99" t="s">
        <v>800</v>
      </c>
      <c r="C1237" s="99" t="s">
        <v>750</v>
      </c>
      <c r="D1237" s="440">
        <v>2</v>
      </c>
      <c r="E1237" s="441" t="s">
        <v>423</v>
      </c>
      <c r="F1237" s="449" t="s">
        <v>590</v>
      </c>
      <c r="G1237" s="547" t="s">
        <v>410</v>
      </c>
      <c r="H1237" s="361" t="s">
        <v>730</v>
      </c>
      <c r="I1237" s="107" t="s">
        <v>696</v>
      </c>
      <c r="J1237" s="446">
        <v>17</v>
      </c>
      <c r="K1237" s="353">
        <v>1</v>
      </c>
      <c r="L1237" s="353">
        <v>1</v>
      </c>
      <c r="M1237" s="101" t="s">
        <v>106</v>
      </c>
      <c r="N1237" s="101"/>
      <c r="O1237" s="102">
        <f t="shared" si="112"/>
        <v>0</v>
      </c>
      <c r="P1237" s="102">
        <f t="shared" si="113"/>
        <v>0</v>
      </c>
      <c r="Q1237" s="103">
        <f>IF(M1237="nio",0,IF(M1237&gt;0,VLOOKUP(H1237,'2-Productie normen'!A:L,VLOOKUP(M1237,'2-Productie normen'!N:O,2,FALSE),FALSE)))</f>
        <v>0</v>
      </c>
      <c r="R1237" s="103">
        <f t="shared" si="114"/>
        <v>0</v>
      </c>
      <c r="S1237" s="104">
        <f>VLOOKUP(H1237,'2-Productie normen'!A:L,10,FALSE)</f>
        <v>0</v>
      </c>
      <c r="T1237" s="545"/>
      <c r="U1237" s="47"/>
      <c r="V1237" s="81">
        <f t="shared" si="115"/>
        <v>0</v>
      </c>
    </row>
    <row r="1238" spans="1:22" ht="13.95" customHeight="1">
      <c r="A1238" s="86">
        <f t="shared" si="116"/>
        <v>1238</v>
      </c>
      <c r="B1238" s="99" t="s">
        <v>800</v>
      </c>
      <c r="C1238" s="99" t="s">
        <v>750</v>
      </c>
      <c r="D1238" s="440">
        <v>2</v>
      </c>
      <c r="E1238" s="441" t="s">
        <v>423</v>
      </c>
      <c r="F1238" s="449" t="s">
        <v>591</v>
      </c>
      <c r="G1238" s="547" t="s">
        <v>409</v>
      </c>
      <c r="H1238" s="547" t="s">
        <v>719</v>
      </c>
      <c r="I1238" s="542" t="s">
        <v>95</v>
      </c>
      <c r="J1238" s="446">
        <v>73</v>
      </c>
      <c r="K1238" s="353">
        <v>1</v>
      </c>
      <c r="L1238" s="353">
        <v>1</v>
      </c>
      <c r="M1238" s="101">
        <v>120</v>
      </c>
      <c r="N1238" s="101"/>
      <c r="O1238" s="102" t="e">
        <f t="shared" si="112"/>
        <v>#DIV/0!</v>
      </c>
      <c r="P1238" s="102">
        <f t="shared" si="113"/>
        <v>0</v>
      </c>
      <c r="Q1238" s="103">
        <f>IF(M1238="nio",0,IF(M1238&gt;0,VLOOKUP(H1238,'2-Productie normen'!A:L,VLOOKUP(M1238,'2-Productie normen'!N:O,2,FALSE),FALSE)))</f>
        <v>0</v>
      </c>
      <c r="R1238" s="103">
        <f t="shared" si="114"/>
        <v>0</v>
      </c>
      <c r="S1238" s="104">
        <f>VLOOKUP(H1238,'2-Productie normen'!A:L,10,FALSE)</f>
        <v>0</v>
      </c>
      <c r="T1238" s="545"/>
      <c r="U1238" s="47"/>
      <c r="V1238" s="81">
        <f t="shared" si="115"/>
        <v>8760</v>
      </c>
    </row>
    <row r="1239" spans="1:22" ht="13.95" customHeight="1">
      <c r="A1239" s="86">
        <f t="shared" si="116"/>
        <v>1239</v>
      </c>
      <c r="B1239" s="99" t="s">
        <v>800</v>
      </c>
      <c r="C1239" s="99" t="s">
        <v>750</v>
      </c>
      <c r="D1239" s="440">
        <v>2</v>
      </c>
      <c r="E1239" s="441" t="s">
        <v>423</v>
      </c>
      <c r="F1239" s="449" t="s">
        <v>592</v>
      </c>
      <c r="G1239" s="547" t="s">
        <v>409</v>
      </c>
      <c r="H1239" s="547" t="s">
        <v>719</v>
      </c>
      <c r="I1239" s="542" t="s">
        <v>95</v>
      </c>
      <c r="J1239" s="446">
        <v>47</v>
      </c>
      <c r="K1239" s="353">
        <v>1</v>
      </c>
      <c r="L1239" s="353">
        <v>1</v>
      </c>
      <c r="M1239" s="101">
        <v>120</v>
      </c>
      <c r="N1239" s="101"/>
      <c r="O1239" s="102" t="e">
        <f t="shared" si="112"/>
        <v>#DIV/0!</v>
      </c>
      <c r="P1239" s="102">
        <f t="shared" si="113"/>
        <v>0</v>
      </c>
      <c r="Q1239" s="103">
        <f>IF(M1239="nio",0,IF(M1239&gt;0,VLOOKUP(H1239,'2-Productie normen'!A:L,VLOOKUP(M1239,'2-Productie normen'!N:O,2,FALSE),FALSE)))</f>
        <v>0</v>
      </c>
      <c r="R1239" s="103">
        <f t="shared" si="114"/>
        <v>0</v>
      </c>
      <c r="S1239" s="104">
        <f>VLOOKUP(H1239,'2-Productie normen'!A:L,10,FALSE)</f>
        <v>0</v>
      </c>
      <c r="T1239" s="545"/>
      <c r="U1239" s="47"/>
      <c r="V1239" s="81">
        <f t="shared" si="115"/>
        <v>5640</v>
      </c>
    </row>
    <row r="1240" spans="1:22" ht="13.95" customHeight="1">
      <c r="A1240" s="86">
        <f t="shared" si="116"/>
        <v>1240</v>
      </c>
      <c r="B1240" s="99" t="s">
        <v>800</v>
      </c>
      <c r="C1240" s="99" t="s">
        <v>750</v>
      </c>
      <c r="D1240" s="440">
        <v>2</v>
      </c>
      <c r="E1240" s="441" t="s">
        <v>423</v>
      </c>
      <c r="F1240" s="449" t="s">
        <v>593</v>
      </c>
      <c r="G1240" s="547" t="s">
        <v>410</v>
      </c>
      <c r="H1240" s="361" t="s">
        <v>730</v>
      </c>
      <c r="I1240" s="107" t="s">
        <v>696</v>
      </c>
      <c r="J1240" s="446">
        <v>3.7</v>
      </c>
      <c r="K1240" s="353">
        <v>1</v>
      </c>
      <c r="L1240" s="353">
        <v>1</v>
      </c>
      <c r="M1240" s="101" t="s">
        <v>106</v>
      </c>
      <c r="N1240" s="101"/>
      <c r="O1240" s="102">
        <f t="shared" ref="O1240:O1271" si="117">IF(M1240="nio",0,IF(M1240&gt;0,M1240*J1240/Q1240,0))*K1240</f>
        <v>0</v>
      </c>
      <c r="P1240" s="102">
        <f t="shared" ref="P1240:P1271" si="118">IF(N1240&gt;0,N1240*J1240/R1240,0)*L1240</f>
        <v>0</v>
      </c>
      <c r="Q1240" s="103">
        <f>IF(M1240="nio",0,IF(M1240&gt;0,VLOOKUP(H1240,'2-Productie normen'!A:L,VLOOKUP(M1240,'2-Productie normen'!N:O,2,FALSE),FALSE)))</f>
        <v>0</v>
      </c>
      <c r="R1240" s="103">
        <f t="shared" ref="R1240:R1271" si="119">IF(N1240&gt;0,Q1240*$R$8,0)</f>
        <v>0</v>
      </c>
      <c r="S1240" s="104">
        <f>VLOOKUP(H1240,'2-Productie normen'!A:L,10,FALSE)</f>
        <v>0</v>
      </c>
      <c r="T1240" s="545"/>
      <c r="U1240" s="47"/>
      <c r="V1240" s="81">
        <f t="shared" ref="V1240:V1271" si="120">SUM(M1240:N1240)*J1240</f>
        <v>0</v>
      </c>
    </row>
    <row r="1241" spans="1:22" ht="13.95" customHeight="1">
      <c r="A1241" s="86">
        <f t="shared" si="116"/>
        <v>1241</v>
      </c>
      <c r="B1241" s="99" t="s">
        <v>800</v>
      </c>
      <c r="C1241" s="99" t="s">
        <v>750</v>
      </c>
      <c r="D1241" s="440">
        <v>2</v>
      </c>
      <c r="E1241" s="441" t="s">
        <v>423</v>
      </c>
      <c r="F1241" s="449" t="s">
        <v>594</v>
      </c>
      <c r="G1241" s="547" t="s">
        <v>410</v>
      </c>
      <c r="H1241" s="361" t="s">
        <v>730</v>
      </c>
      <c r="I1241" s="107" t="s">
        <v>696</v>
      </c>
      <c r="J1241" s="446">
        <v>3.7</v>
      </c>
      <c r="K1241" s="353">
        <v>1</v>
      </c>
      <c r="L1241" s="353">
        <v>1</v>
      </c>
      <c r="M1241" s="101" t="s">
        <v>106</v>
      </c>
      <c r="N1241" s="101"/>
      <c r="O1241" s="102">
        <f t="shared" si="117"/>
        <v>0</v>
      </c>
      <c r="P1241" s="102">
        <f t="shared" si="118"/>
        <v>0</v>
      </c>
      <c r="Q1241" s="103">
        <f>IF(M1241="nio",0,IF(M1241&gt;0,VLOOKUP(H1241,'2-Productie normen'!A:L,VLOOKUP(M1241,'2-Productie normen'!N:O,2,FALSE),FALSE)))</f>
        <v>0</v>
      </c>
      <c r="R1241" s="103">
        <f t="shared" si="119"/>
        <v>0</v>
      </c>
      <c r="S1241" s="104">
        <f>VLOOKUP(H1241,'2-Productie normen'!A:L,10,FALSE)</f>
        <v>0</v>
      </c>
      <c r="T1241" s="545"/>
      <c r="U1241" s="47"/>
      <c r="V1241" s="81">
        <f t="shared" si="120"/>
        <v>0</v>
      </c>
    </row>
    <row r="1242" spans="1:22" ht="13.95" customHeight="1">
      <c r="A1242" s="86">
        <f t="shared" si="116"/>
        <v>1242</v>
      </c>
      <c r="B1242" s="99" t="s">
        <v>800</v>
      </c>
      <c r="C1242" s="99" t="s">
        <v>750</v>
      </c>
      <c r="D1242" s="440">
        <v>2</v>
      </c>
      <c r="E1242" s="441" t="s">
        <v>423</v>
      </c>
      <c r="F1242" s="449" t="s">
        <v>596</v>
      </c>
      <c r="G1242" s="547" t="s">
        <v>407</v>
      </c>
      <c r="H1242" s="547" t="s">
        <v>407</v>
      </c>
      <c r="I1242" s="542" t="s">
        <v>95</v>
      </c>
      <c r="J1242" s="446">
        <v>148.6</v>
      </c>
      <c r="K1242" s="353">
        <v>1</v>
      </c>
      <c r="L1242" s="353">
        <v>1</v>
      </c>
      <c r="M1242" s="101">
        <v>200</v>
      </c>
      <c r="N1242" s="101"/>
      <c r="O1242" s="102" t="e">
        <f t="shared" si="117"/>
        <v>#DIV/0!</v>
      </c>
      <c r="P1242" s="102">
        <f t="shared" si="118"/>
        <v>0</v>
      </c>
      <c r="Q1242" s="103">
        <f>IF(M1242="nio",0,IF(M1242&gt;0,VLOOKUP(H1242,'2-Productie normen'!A:L,VLOOKUP(M1242,'2-Productie normen'!N:O,2,FALSE),FALSE)))</f>
        <v>0</v>
      </c>
      <c r="R1242" s="103">
        <f t="shared" si="119"/>
        <v>0</v>
      </c>
      <c r="S1242" s="104">
        <f>VLOOKUP(H1242,'2-Productie normen'!A:L,10,FALSE)</f>
        <v>0</v>
      </c>
      <c r="T1242" s="545"/>
      <c r="U1242" s="47"/>
      <c r="V1242" s="81">
        <f t="shared" si="120"/>
        <v>29720</v>
      </c>
    </row>
    <row r="1243" spans="1:22" ht="13.95" customHeight="1">
      <c r="A1243" s="86">
        <f t="shared" si="116"/>
        <v>1243</v>
      </c>
      <c r="B1243" s="99" t="s">
        <v>800</v>
      </c>
      <c r="C1243" s="99" t="s">
        <v>750</v>
      </c>
      <c r="D1243" s="440">
        <v>2</v>
      </c>
      <c r="E1243" s="441" t="s">
        <v>423</v>
      </c>
      <c r="F1243" s="449" t="s">
        <v>597</v>
      </c>
      <c r="G1243" s="547" t="s">
        <v>409</v>
      </c>
      <c r="H1243" s="547" t="s">
        <v>719</v>
      </c>
      <c r="I1243" s="542" t="s">
        <v>95</v>
      </c>
      <c r="J1243" s="446">
        <v>73</v>
      </c>
      <c r="K1243" s="353">
        <v>1</v>
      </c>
      <c r="L1243" s="353">
        <v>1</v>
      </c>
      <c r="M1243" s="101">
        <v>120</v>
      </c>
      <c r="N1243" s="101"/>
      <c r="O1243" s="102" t="e">
        <f t="shared" si="117"/>
        <v>#DIV/0!</v>
      </c>
      <c r="P1243" s="102">
        <f t="shared" si="118"/>
        <v>0</v>
      </c>
      <c r="Q1243" s="103">
        <f>IF(M1243="nio",0,IF(M1243&gt;0,VLOOKUP(H1243,'2-Productie normen'!A:L,VLOOKUP(M1243,'2-Productie normen'!N:O,2,FALSE),FALSE)))</f>
        <v>0</v>
      </c>
      <c r="R1243" s="103">
        <f t="shared" si="119"/>
        <v>0</v>
      </c>
      <c r="S1243" s="104">
        <f>VLOOKUP(H1243,'2-Productie normen'!A:L,10,FALSE)</f>
        <v>0</v>
      </c>
      <c r="T1243" s="545"/>
      <c r="U1243" s="47"/>
      <c r="V1243" s="81">
        <f t="shared" si="120"/>
        <v>8760</v>
      </c>
    </row>
    <row r="1244" spans="1:22" ht="13.95" customHeight="1">
      <c r="A1244" s="86">
        <f t="shared" si="116"/>
        <v>1244</v>
      </c>
      <c r="B1244" s="99" t="s">
        <v>800</v>
      </c>
      <c r="C1244" s="99" t="s">
        <v>750</v>
      </c>
      <c r="D1244" s="440">
        <v>2</v>
      </c>
      <c r="E1244" s="441" t="s">
        <v>423</v>
      </c>
      <c r="F1244" s="449" t="s">
        <v>598</v>
      </c>
      <c r="G1244" s="547" t="s">
        <v>409</v>
      </c>
      <c r="H1244" s="547" t="s">
        <v>719</v>
      </c>
      <c r="I1244" s="542" t="s">
        <v>95</v>
      </c>
      <c r="J1244" s="446">
        <v>73</v>
      </c>
      <c r="K1244" s="353">
        <v>1</v>
      </c>
      <c r="L1244" s="353">
        <v>1</v>
      </c>
      <c r="M1244" s="101">
        <v>120</v>
      </c>
      <c r="N1244" s="101"/>
      <c r="O1244" s="102" t="e">
        <f t="shared" si="117"/>
        <v>#DIV/0!</v>
      </c>
      <c r="P1244" s="102">
        <f t="shared" si="118"/>
        <v>0</v>
      </c>
      <c r="Q1244" s="103">
        <f>IF(M1244="nio",0,IF(M1244&gt;0,VLOOKUP(H1244,'2-Productie normen'!A:L,VLOOKUP(M1244,'2-Productie normen'!N:O,2,FALSE),FALSE)))</f>
        <v>0</v>
      </c>
      <c r="R1244" s="103">
        <f t="shared" si="119"/>
        <v>0</v>
      </c>
      <c r="S1244" s="104">
        <f>VLOOKUP(H1244,'2-Productie normen'!A:L,10,FALSE)</f>
        <v>0</v>
      </c>
      <c r="T1244" s="545"/>
      <c r="U1244" s="47"/>
      <c r="V1244" s="81">
        <f t="shared" si="120"/>
        <v>8760</v>
      </c>
    </row>
    <row r="1245" spans="1:22" ht="13.95" customHeight="1">
      <c r="A1245" s="86">
        <f t="shared" si="116"/>
        <v>1245</v>
      </c>
      <c r="B1245" s="99" t="s">
        <v>800</v>
      </c>
      <c r="C1245" s="99" t="s">
        <v>750</v>
      </c>
      <c r="D1245" s="440">
        <v>2</v>
      </c>
      <c r="E1245" s="441" t="s">
        <v>423</v>
      </c>
      <c r="F1245" s="449" t="s">
        <v>599</v>
      </c>
      <c r="G1245" s="547" t="s">
        <v>410</v>
      </c>
      <c r="H1245" s="361" t="s">
        <v>730</v>
      </c>
      <c r="I1245" s="107" t="s">
        <v>696</v>
      </c>
      <c r="J1245" s="446">
        <v>6</v>
      </c>
      <c r="K1245" s="353">
        <v>1</v>
      </c>
      <c r="L1245" s="353">
        <v>1</v>
      </c>
      <c r="M1245" s="101" t="s">
        <v>106</v>
      </c>
      <c r="N1245" s="101"/>
      <c r="O1245" s="102">
        <f t="shared" si="117"/>
        <v>0</v>
      </c>
      <c r="P1245" s="102">
        <f t="shared" si="118"/>
        <v>0</v>
      </c>
      <c r="Q1245" s="103">
        <f>IF(M1245="nio",0,IF(M1245&gt;0,VLOOKUP(H1245,'2-Productie normen'!A:L,VLOOKUP(M1245,'2-Productie normen'!N:O,2,FALSE),FALSE)))</f>
        <v>0</v>
      </c>
      <c r="R1245" s="103">
        <f t="shared" si="119"/>
        <v>0</v>
      </c>
      <c r="S1245" s="104">
        <f>VLOOKUP(H1245,'2-Productie normen'!A:L,10,FALSE)</f>
        <v>0</v>
      </c>
      <c r="T1245" s="545"/>
      <c r="U1245" s="47"/>
      <c r="V1245" s="81">
        <f t="shared" si="120"/>
        <v>0</v>
      </c>
    </row>
    <row r="1246" spans="1:22" ht="13.95" customHeight="1">
      <c r="A1246" s="86">
        <f t="shared" si="116"/>
        <v>1246</v>
      </c>
      <c r="B1246" s="99" t="s">
        <v>800</v>
      </c>
      <c r="C1246" s="99" t="s">
        <v>750</v>
      </c>
      <c r="D1246" s="440">
        <v>2</v>
      </c>
      <c r="E1246" s="441" t="s">
        <v>423</v>
      </c>
      <c r="F1246" s="449" t="s">
        <v>600</v>
      </c>
      <c r="G1246" s="547" t="s">
        <v>408</v>
      </c>
      <c r="H1246" s="547" t="s">
        <v>179</v>
      </c>
      <c r="I1246" s="542" t="s">
        <v>95</v>
      </c>
      <c r="J1246" s="446">
        <v>18</v>
      </c>
      <c r="K1246" s="353">
        <v>1</v>
      </c>
      <c r="L1246" s="353">
        <v>1</v>
      </c>
      <c r="M1246" s="101">
        <v>40</v>
      </c>
      <c r="N1246" s="101"/>
      <c r="O1246" s="102" t="e">
        <f t="shared" si="117"/>
        <v>#DIV/0!</v>
      </c>
      <c r="P1246" s="102">
        <f t="shared" si="118"/>
        <v>0</v>
      </c>
      <c r="Q1246" s="103">
        <f>IF(M1246="nio",0,IF(M1246&gt;0,VLOOKUP(H1246,'2-Productie normen'!A:L,VLOOKUP(M1246,'2-Productie normen'!N:O,2,FALSE),FALSE)))</f>
        <v>0</v>
      </c>
      <c r="R1246" s="103">
        <f t="shared" si="119"/>
        <v>0</v>
      </c>
      <c r="S1246" s="104">
        <f>VLOOKUP(H1246,'2-Productie normen'!A:L,10,FALSE)</f>
        <v>0</v>
      </c>
      <c r="T1246" s="545"/>
      <c r="U1246" s="47"/>
      <c r="V1246" s="81">
        <f t="shared" si="120"/>
        <v>720</v>
      </c>
    </row>
    <row r="1247" spans="1:22" ht="13.95" customHeight="1">
      <c r="A1247" s="86">
        <f t="shared" si="116"/>
        <v>1247</v>
      </c>
      <c r="B1247" s="99" t="s">
        <v>800</v>
      </c>
      <c r="C1247" s="99" t="s">
        <v>750</v>
      </c>
      <c r="D1247" s="440">
        <v>2</v>
      </c>
      <c r="E1247" s="441" t="s">
        <v>423</v>
      </c>
      <c r="F1247" s="449" t="s">
        <v>601</v>
      </c>
      <c r="G1247" s="547" t="s">
        <v>408</v>
      </c>
      <c r="H1247" s="547" t="s">
        <v>179</v>
      </c>
      <c r="I1247" s="542" t="s">
        <v>95</v>
      </c>
      <c r="J1247" s="446">
        <v>18</v>
      </c>
      <c r="K1247" s="353">
        <v>1</v>
      </c>
      <c r="L1247" s="353">
        <v>1</v>
      </c>
      <c r="M1247" s="101">
        <v>40</v>
      </c>
      <c r="N1247" s="101"/>
      <c r="O1247" s="102" t="e">
        <f t="shared" si="117"/>
        <v>#DIV/0!</v>
      </c>
      <c r="P1247" s="102">
        <f t="shared" si="118"/>
        <v>0</v>
      </c>
      <c r="Q1247" s="103">
        <f>IF(M1247="nio",0,IF(M1247&gt;0,VLOOKUP(H1247,'2-Productie normen'!A:L,VLOOKUP(M1247,'2-Productie normen'!N:O,2,FALSE),FALSE)))</f>
        <v>0</v>
      </c>
      <c r="R1247" s="103">
        <f t="shared" si="119"/>
        <v>0</v>
      </c>
      <c r="S1247" s="104">
        <f>VLOOKUP(H1247,'2-Productie normen'!A:L,10,FALSE)</f>
        <v>0</v>
      </c>
      <c r="T1247" s="545"/>
      <c r="U1247" s="47"/>
      <c r="V1247" s="81">
        <f t="shared" si="120"/>
        <v>720</v>
      </c>
    </row>
    <row r="1248" spans="1:22" ht="13.95" customHeight="1">
      <c r="A1248" s="86">
        <f t="shared" si="116"/>
        <v>1248</v>
      </c>
      <c r="B1248" s="99" t="s">
        <v>800</v>
      </c>
      <c r="C1248" s="99" t="s">
        <v>750</v>
      </c>
      <c r="D1248" s="440">
        <v>2</v>
      </c>
      <c r="E1248" s="441" t="s">
        <v>423</v>
      </c>
      <c r="F1248" s="449" t="s">
        <v>602</v>
      </c>
      <c r="G1248" s="547" t="s">
        <v>410</v>
      </c>
      <c r="H1248" s="361" t="s">
        <v>730</v>
      </c>
      <c r="I1248" s="107" t="s">
        <v>696</v>
      </c>
      <c r="J1248" s="446">
        <v>9</v>
      </c>
      <c r="K1248" s="353">
        <v>1</v>
      </c>
      <c r="L1248" s="353">
        <v>1</v>
      </c>
      <c r="M1248" s="101" t="s">
        <v>106</v>
      </c>
      <c r="N1248" s="101"/>
      <c r="O1248" s="102">
        <f t="shared" si="117"/>
        <v>0</v>
      </c>
      <c r="P1248" s="102">
        <f t="shared" si="118"/>
        <v>0</v>
      </c>
      <c r="Q1248" s="103">
        <f>IF(M1248="nio",0,IF(M1248&gt;0,VLOOKUP(H1248,'2-Productie normen'!A:L,VLOOKUP(M1248,'2-Productie normen'!N:O,2,FALSE),FALSE)))</f>
        <v>0</v>
      </c>
      <c r="R1248" s="103">
        <f t="shared" si="119"/>
        <v>0</v>
      </c>
      <c r="S1248" s="104">
        <f>VLOOKUP(H1248,'2-Productie normen'!A:L,10,FALSE)</f>
        <v>0</v>
      </c>
      <c r="T1248" s="545"/>
      <c r="U1248" s="47"/>
      <c r="V1248" s="81">
        <f t="shared" si="120"/>
        <v>0</v>
      </c>
    </row>
    <row r="1249" spans="1:22" ht="13.95" customHeight="1">
      <c r="A1249" s="86">
        <f t="shared" si="116"/>
        <v>1249</v>
      </c>
      <c r="B1249" s="99" t="s">
        <v>800</v>
      </c>
      <c r="C1249" s="99" t="s">
        <v>750</v>
      </c>
      <c r="D1249" s="440">
        <v>2</v>
      </c>
      <c r="E1249" s="441" t="s">
        <v>423</v>
      </c>
      <c r="F1249" s="449" t="s">
        <v>603</v>
      </c>
      <c r="G1249" s="547" t="s">
        <v>814</v>
      </c>
      <c r="H1249" s="547" t="s">
        <v>718</v>
      </c>
      <c r="I1249" s="542" t="s">
        <v>95</v>
      </c>
      <c r="J1249" s="446">
        <v>4.8</v>
      </c>
      <c r="K1249" s="353">
        <v>1</v>
      </c>
      <c r="L1249" s="353">
        <v>1</v>
      </c>
      <c r="M1249" s="101">
        <v>200</v>
      </c>
      <c r="N1249" s="101"/>
      <c r="O1249" s="102" t="e">
        <f t="shared" si="117"/>
        <v>#DIV/0!</v>
      </c>
      <c r="P1249" s="102">
        <f t="shared" si="118"/>
        <v>0</v>
      </c>
      <c r="Q1249" s="103">
        <f>IF(M1249="nio",0,IF(M1249&gt;0,VLOOKUP(H1249,'2-Productie normen'!A:L,VLOOKUP(M1249,'2-Productie normen'!N:O,2,FALSE),FALSE)))</f>
        <v>0</v>
      </c>
      <c r="R1249" s="103">
        <f t="shared" si="119"/>
        <v>0</v>
      </c>
      <c r="S1249" s="104">
        <f>VLOOKUP(H1249,'2-Productie normen'!A:L,10,FALSE)</f>
        <v>0</v>
      </c>
      <c r="T1249" s="545"/>
      <c r="U1249" s="47"/>
      <c r="V1249" s="81">
        <f t="shared" si="120"/>
        <v>960</v>
      </c>
    </row>
    <row r="1250" spans="1:22" ht="13.95" customHeight="1">
      <c r="A1250" s="86">
        <f t="shared" si="116"/>
        <v>1250</v>
      </c>
      <c r="B1250" s="99" t="s">
        <v>800</v>
      </c>
      <c r="C1250" s="99" t="s">
        <v>750</v>
      </c>
      <c r="D1250" s="440">
        <v>2</v>
      </c>
      <c r="E1250" s="441" t="s">
        <v>423</v>
      </c>
      <c r="F1250" s="449" t="s">
        <v>604</v>
      </c>
      <c r="G1250" s="547" t="s">
        <v>410</v>
      </c>
      <c r="H1250" s="361" t="s">
        <v>730</v>
      </c>
      <c r="I1250" s="107" t="s">
        <v>696</v>
      </c>
      <c r="J1250" s="446">
        <v>6</v>
      </c>
      <c r="K1250" s="353">
        <v>1</v>
      </c>
      <c r="L1250" s="353">
        <v>1</v>
      </c>
      <c r="M1250" s="101" t="s">
        <v>106</v>
      </c>
      <c r="N1250" s="101"/>
      <c r="O1250" s="102">
        <f t="shared" si="117"/>
        <v>0</v>
      </c>
      <c r="P1250" s="102">
        <f t="shared" si="118"/>
        <v>0</v>
      </c>
      <c r="Q1250" s="103">
        <f>IF(M1250="nio",0,IF(M1250&gt;0,VLOOKUP(H1250,'2-Productie normen'!A:L,VLOOKUP(M1250,'2-Productie normen'!N:O,2,FALSE),FALSE)))</f>
        <v>0</v>
      </c>
      <c r="R1250" s="103">
        <f t="shared" si="119"/>
        <v>0</v>
      </c>
      <c r="S1250" s="104">
        <f>VLOOKUP(H1250,'2-Productie normen'!A:L,10,FALSE)</f>
        <v>0</v>
      </c>
      <c r="T1250" s="545"/>
      <c r="U1250" s="47"/>
      <c r="V1250" s="81">
        <f t="shared" si="120"/>
        <v>0</v>
      </c>
    </row>
    <row r="1251" spans="1:22" ht="13.95" customHeight="1">
      <c r="A1251" s="86">
        <f t="shared" si="116"/>
        <v>1251</v>
      </c>
      <c r="B1251" s="99" t="s">
        <v>800</v>
      </c>
      <c r="C1251" s="99" t="s">
        <v>750</v>
      </c>
      <c r="D1251" s="440">
        <v>2</v>
      </c>
      <c r="E1251" s="441" t="s">
        <v>423</v>
      </c>
      <c r="F1251" s="449" t="s">
        <v>605</v>
      </c>
      <c r="G1251" s="547" t="s">
        <v>410</v>
      </c>
      <c r="H1251" s="361" t="s">
        <v>730</v>
      </c>
      <c r="I1251" s="107" t="s">
        <v>696</v>
      </c>
      <c r="J1251" s="446">
        <v>6</v>
      </c>
      <c r="K1251" s="353">
        <v>1</v>
      </c>
      <c r="L1251" s="353">
        <v>1</v>
      </c>
      <c r="M1251" s="101" t="s">
        <v>106</v>
      </c>
      <c r="N1251" s="101"/>
      <c r="O1251" s="102">
        <f t="shared" si="117"/>
        <v>0</v>
      </c>
      <c r="P1251" s="102">
        <f t="shared" si="118"/>
        <v>0</v>
      </c>
      <c r="Q1251" s="103">
        <f>IF(M1251="nio",0,IF(M1251&gt;0,VLOOKUP(H1251,'2-Productie normen'!A:L,VLOOKUP(M1251,'2-Productie normen'!N:O,2,FALSE),FALSE)))</f>
        <v>0</v>
      </c>
      <c r="R1251" s="103">
        <f t="shared" si="119"/>
        <v>0</v>
      </c>
      <c r="S1251" s="104">
        <f>VLOOKUP(H1251,'2-Productie normen'!A:L,10,FALSE)</f>
        <v>0</v>
      </c>
      <c r="T1251" s="545"/>
      <c r="U1251" s="47"/>
      <c r="V1251" s="81">
        <f t="shared" si="120"/>
        <v>0</v>
      </c>
    </row>
    <row r="1252" spans="1:22" ht="13.95" customHeight="1">
      <c r="A1252" s="86">
        <f t="shared" si="116"/>
        <v>1252</v>
      </c>
      <c r="B1252" s="99" t="s">
        <v>800</v>
      </c>
      <c r="C1252" s="99" t="s">
        <v>750</v>
      </c>
      <c r="D1252" s="440">
        <v>2</v>
      </c>
      <c r="E1252" s="441" t="s">
        <v>423</v>
      </c>
      <c r="F1252" s="449" t="s">
        <v>606</v>
      </c>
      <c r="G1252" s="547" t="s">
        <v>409</v>
      </c>
      <c r="H1252" s="547" t="s">
        <v>719</v>
      </c>
      <c r="I1252" s="542" t="s">
        <v>95</v>
      </c>
      <c r="J1252" s="446">
        <v>77</v>
      </c>
      <c r="K1252" s="353">
        <v>1</v>
      </c>
      <c r="L1252" s="353">
        <v>1</v>
      </c>
      <c r="M1252" s="101">
        <v>120</v>
      </c>
      <c r="N1252" s="101"/>
      <c r="O1252" s="102" t="e">
        <f t="shared" si="117"/>
        <v>#DIV/0!</v>
      </c>
      <c r="P1252" s="102">
        <f t="shared" si="118"/>
        <v>0</v>
      </c>
      <c r="Q1252" s="103">
        <f>IF(M1252="nio",0,IF(M1252&gt;0,VLOOKUP(H1252,'2-Productie normen'!A:L,VLOOKUP(M1252,'2-Productie normen'!N:O,2,FALSE),FALSE)))</f>
        <v>0</v>
      </c>
      <c r="R1252" s="103">
        <f t="shared" si="119"/>
        <v>0</v>
      </c>
      <c r="S1252" s="104">
        <f>VLOOKUP(H1252,'2-Productie normen'!A:L,10,FALSE)</f>
        <v>0</v>
      </c>
      <c r="T1252" s="545"/>
      <c r="U1252" s="47"/>
      <c r="V1252" s="81">
        <f t="shared" si="120"/>
        <v>9240</v>
      </c>
    </row>
    <row r="1253" spans="1:22" ht="13.95" customHeight="1">
      <c r="A1253" s="86">
        <f t="shared" si="116"/>
        <v>1253</v>
      </c>
      <c r="B1253" s="99" t="s">
        <v>800</v>
      </c>
      <c r="C1253" s="99" t="s">
        <v>750</v>
      </c>
      <c r="D1253" s="440">
        <v>2</v>
      </c>
      <c r="E1253" s="441" t="s">
        <v>423</v>
      </c>
      <c r="F1253" s="449" t="s">
        <v>607</v>
      </c>
      <c r="G1253" s="547" t="s">
        <v>409</v>
      </c>
      <c r="H1253" s="547" t="s">
        <v>719</v>
      </c>
      <c r="I1253" s="542" t="s">
        <v>95</v>
      </c>
      <c r="J1253" s="446">
        <v>71</v>
      </c>
      <c r="K1253" s="353">
        <v>1</v>
      </c>
      <c r="L1253" s="353">
        <v>1</v>
      </c>
      <c r="M1253" s="101">
        <v>120</v>
      </c>
      <c r="N1253" s="101"/>
      <c r="O1253" s="102" t="e">
        <f t="shared" si="117"/>
        <v>#DIV/0!</v>
      </c>
      <c r="P1253" s="102">
        <f t="shared" si="118"/>
        <v>0</v>
      </c>
      <c r="Q1253" s="103">
        <f>IF(M1253="nio",0,IF(M1253&gt;0,VLOOKUP(H1253,'2-Productie normen'!A:L,VLOOKUP(M1253,'2-Productie normen'!N:O,2,FALSE),FALSE)))</f>
        <v>0</v>
      </c>
      <c r="R1253" s="103">
        <f t="shared" si="119"/>
        <v>0</v>
      </c>
      <c r="S1253" s="104">
        <f>VLOOKUP(H1253,'2-Productie normen'!A:L,10,FALSE)</f>
        <v>0</v>
      </c>
      <c r="T1253" s="545"/>
      <c r="U1253" s="47"/>
      <c r="V1253" s="81">
        <f t="shared" si="120"/>
        <v>8520</v>
      </c>
    </row>
    <row r="1254" spans="1:22" ht="13.95" customHeight="1">
      <c r="A1254" s="86">
        <f t="shared" si="116"/>
        <v>1254</v>
      </c>
      <c r="B1254" s="99" t="s">
        <v>800</v>
      </c>
      <c r="C1254" s="99" t="s">
        <v>750</v>
      </c>
      <c r="D1254" s="440">
        <v>2</v>
      </c>
      <c r="E1254" s="441" t="s">
        <v>423</v>
      </c>
      <c r="F1254" s="449" t="s">
        <v>608</v>
      </c>
      <c r="G1254" s="547" t="s">
        <v>409</v>
      </c>
      <c r="H1254" s="547" t="s">
        <v>719</v>
      </c>
      <c r="I1254" s="542" t="s">
        <v>95</v>
      </c>
      <c r="J1254" s="446">
        <v>57</v>
      </c>
      <c r="K1254" s="353">
        <v>1</v>
      </c>
      <c r="L1254" s="353">
        <v>1</v>
      </c>
      <c r="M1254" s="101">
        <v>120</v>
      </c>
      <c r="N1254" s="101"/>
      <c r="O1254" s="102" t="e">
        <f t="shared" si="117"/>
        <v>#DIV/0!</v>
      </c>
      <c r="P1254" s="102">
        <f t="shared" si="118"/>
        <v>0</v>
      </c>
      <c r="Q1254" s="103">
        <f>IF(M1254="nio",0,IF(M1254&gt;0,VLOOKUP(H1254,'2-Productie normen'!A:L,VLOOKUP(M1254,'2-Productie normen'!N:O,2,FALSE),FALSE)))</f>
        <v>0</v>
      </c>
      <c r="R1254" s="103">
        <f t="shared" si="119"/>
        <v>0</v>
      </c>
      <c r="S1254" s="104">
        <f>VLOOKUP(H1254,'2-Productie normen'!A:L,10,FALSE)</f>
        <v>0</v>
      </c>
      <c r="T1254" s="545"/>
      <c r="U1254" s="47"/>
      <c r="V1254" s="81">
        <f t="shared" si="120"/>
        <v>6840</v>
      </c>
    </row>
    <row r="1255" spans="1:22" ht="13.95" customHeight="1">
      <c r="A1255" s="86">
        <f t="shared" si="116"/>
        <v>1255</v>
      </c>
      <c r="B1255" s="99" t="s">
        <v>800</v>
      </c>
      <c r="C1255" s="99" t="s">
        <v>750</v>
      </c>
      <c r="D1255" s="440">
        <v>2</v>
      </c>
      <c r="E1255" s="441" t="s">
        <v>423</v>
      </c>
      <c r="F1255" s="449" t="s">
        <v>838</v>
      </c>
      <c r="G1255" s="547" t="s">
        <v>408</v>
      </c>
      <c r="H1255" s="547" t="s">
        <v>179</v>
      </c>
      <c r="I1255" s="542" t="s">
        <v>95</v>
      </c>
      <c r="J1255" s="446">
        <v>43</v>
      </c>
      <c r="K1255" s="353">
        <v>1</v>
      </c>
      <c r="L1255" s="353">
        <v>1</v>
      </c>
      <c r="M1255" s="101">
        <v>40</v>
      </c>
      <c r="N1255" s="101"/>
      <c r="O1255" s="102" t="e">
        <f t="shared" si="117"/>
        <v>#DIV/0!</v>
      </c>
      <c r="P1255" s="102">
        <f t="shared" si="118"/>
        <v>0</v>
      </c>
      <c r="Q1255" s="103">
        <f>IF(M1255="nio",0,IF(M1255&gt;0,VLOOKUP(H1255,'2-Productie normen'!A:L,VLOOKUP(M1255,'2-Productie normen'!N:O,2,FALSE),FALSE)))</f>
        <v>0</v>
      </c>
      <c r="R1255" s="103">
        <f t="shared" si="119"/>
        <v>0</v>
      </c>
      <c r="S1255" s="104">
        <f>VLOOKUP(H1255,'2-Productie normen'!A:L,10,FALSE)</f>
        <v>0</v>
      </c>
      <c r="T1255" s="545"/>
      <c r="U1255" s="47"/>
      <c r="V1255" s="81">
        <f t="shared" si="120"/>
        <v>1720</v>
      </c>
    </row>
    <row r="1256" spans="1:22" ht="13.95" customHeight="1">
      <c r="A1256" s="86">
        <f t="shared" si="116"/>
        <v>1256</v>
      </c>
      <c r="B1256" s="99" t="s">
        <v>800</v>
      </c>
      <c r="C1256" s="99" t="s">
        <v>750</v>
      </c>
      <c r="D1256" s="440">
        <v>2</v>
      </c>
      <c r="E1256" s="441" t="s">
        <v>423</v>
      </c>
      <c r="F1256" s="449" t="s">
        <v>839</v>
      </c>
      <c r="G1256" s="547" t="s">
        <v>408</v>
      </c>
      <c r="H1256" s="547" t="s">
        <v>179</v>
      </c>
      <c r="I1256" s="542" t="s">
        <v>95</v>
      </c>
      <c r="J1256" s="446">
        <v>27.95</v>
      </c>
      <c r="K1256" s="353">
        <v>1</v>
      </c>
      <c r="L1256" s="353">
        <v>1</v>
      </c>
      <c r="M1256" s="101">
        <v>40</v>
      </c>
      <c r="N1256" s="101"/>
      <c r="O1256" s="102" t="e">
        <f t="shared" si="117"/>
        <v>#DIV/0!</v>
      </c>
      <c r="P1256" s="102">
        <f t="shared" si="118"/>
        <v>0</v>
      </c>
      <c r="Q1256" s="103">
        <f>IF(M1256="nio",0,IF(M1256&gt;0,VLOOKUP(H1256,'2-Productie normen'!A:L,VLOOKUP(M1256,'2-Productie normen'!N:O,2,FALSE),FALSE)))</f>
        <v>0</v>
      </c>
      <c r="R1256" s="103">
        <f t="shared" si="119"/>
        <v>0</v>
      </c>
      <c r="S1256" s="104">
        <f>VLOOKUP(H1256,'2-Productie normen'!A:L,10,FALSE)</f>
        <v>0</v>
      </c>
      <c r="T1256" s="545"/>
      <c r="U1256" s="47"/>
      <c r="V1256" s="81">
        <f t="shared" si="120"/>
        <v>1118</v>
      </c>
    </row>
    <row r="1257" spans="1:22" ht="13.95" customHeight="1">
      <c r="A1257" s="86">
        <f t="shared" si="116"/>
        <v>1257</v>
      </c>
      <c r="B1257" s="99" t="s">
        <v>800</v>
      </c>
      <c r="C1257" s="99" t="s">
        <v>750</v>
      </c>
      <c r="D1257" s="440">
        <v>2</v>
      </c>
      <c r="E1257" s="441" t="s">
        <v>423</v>
      </c>
      <c r="F1257" s="449" t="s">
        <v>840</v>
      </c>
      <c r="G1257" s="547" t="s">
        <v>408</v>
      </c>
      <c r="H1257" s="547" t="s">
        <v>179</v>
      </c>
      <c r="I1257" s="542" t="s">
        <v>95</v>
      </c>
      <c r="J1257" s="446">
        <v>18.5</v>
      </c>
      <c r="K1257" s="353">
        <v>1</v>
      </c>
      <c r="L1257" s="353">
        <v>1</v>
      </c>
      <c r="M1257" s="101">
        <v>40</v>
      </c>
      <c r="N1257" s="101"/>
      <c r="O1257" s="102" t="e">
        <f t="shared" si="117"/>
        <v>#DIV/0!</v>
      </c>
      <c r="P1257" s="102">
        <f t="shared" si="118"/>
        <v>0</v>
      </c>
      <c r="Q1257" s="103">
        <f>IF(M1257="nio",0,IF(M1257&gt;0,VLOOKUP(H1257,'2-Productie normen'!A:L,VLOOKUP(M1257,'2-Productie normen'!N:O,2,FALSE),FALSE)))</f>
        <v>0</v>
      </c>
      <c r="R1257" s="103">
        <f t="shared" si="119"/>
        <v>0</v>
      </c>
      <c r="S1257" s="104">
        <f>VLOOKUP(H1257,'2-Productie normen'!A:L,10,FALSE)</f>
        <v>0</v>
      </c>
      <c r="T1257" s="545"/>
      <c r="U1257" s="47"/>
      <c r="V1257" s="81">
        <f t="shared" si="120"/>
        <v>740</v>
      </c>
    </row>
    <row r="1258" spans="1:22" ht="13.95" customHeight="1">
      <c r="A1258" s="86">
        <f t="shared" si="116"/>
        <v>1258</v>
      </c>
      <c r="B1258" s="99" t="s">
        <v>800</v>
      </c>
      <c r="C1258" s="99" t="s">
        <v>750</v>
      </c>
      <c r="D1258" s="440">
        <v>2</v>
      </c>
      <c r="E1258" s="441" t="s">
        <v>423</v>
      </c>
      <c r="F1258" s="449" t="s">
        <v>841</v>
      </c>
      <c r="G1258" s="547" t="s">
        <v>408</v>
      </c>
      <c r="H1258" s="547" t="s">
        <v>179</v>
      </c>
      <c r="I1258" s="542" t="s">
        <v>95</v>
      </c>
      <c r="J1258" s="446">
        <v>18.600000000000001</v>
      </c>
      <c r="K1258" s="353">
        <v>1</v>
      </c>
      <c r="L1258" s="353">
        <v>1</v>
      </c>
      <c r="M1258" s="101">
        <v>40</v>
      </c>
      <c r="N1258" s="101"/>
      <c r="O1258" s="102" t="e">
        <f t="shared" si="117"/>
        <v>#DIV/0!</v>
      </c>
      <c r="P1258" s="102">
        <f t="shared" si="118"/>
        <v>0</v>
      </c>
      <c r="Q1258" s="103">
        <f>IF(M1258="nio",0,IF(M1258&gt;0,VLOOKUP(H1258,'2-Productie normen'!A:L,VLOOKUP(M1258,'2-Productie normen'!N:O,2,FALSE),FALSE)))</f>
        <v>0</v>
      </c>
      <c r="R1258" s="103">
        <f t="shared" si="119"/>
        <v>0</v>
      </c>
      <c r="S1258" s="104">
        <f>VLOOKUP(H1258,'2-Productie normen'!A:L,10,FALSE)</f>
        <v>0</v>
      </c>
      <c r="T1258" s="545"/>
      <c r="U1258" s="47"/>
      <c r="V1258" s="81">
        <f t="shared" si="120"/>
        <v>744</v>
      </c>
    </row>
    <row r="1259" spans="1:22" ht="13.95" customHeight="1">
      <c r="A1259" s="86">
        <f t="shared" si="116"/>
        <v>1259</v>
      </c>
      <c r="B1259" s="99" t="s">
        <v>800</v>
      </c>
      <c r="C1259" s="99" t="s">
        <v>750</v>
      </c>
      <c r="D1259" s="440">
        <v>2</v>
      </c>
      <c r="E1259" s="441" t="s">
        <v>423</v>
      </c>
      <c r="F1259" s="449" t="s">
        <v>842</v>
      </c>
      <c r="G1259" s="547" t="s">
        <v>408</v>
      </c>
      <c r="H1259" s="547" t="s">
        <v>179</v>
      </c>
      <c r="I1259" s="542" t="s">
        <v>95</v>
      </c>
      <c r="J1259" s="446">
        <v>18.5</v>
      </c>
      <c r="K1259" s="353">
        <v>1</v>
      </c>
      <c r="L1259" s="353">
        <v>1</v>
      </c>
      <c r="M1259" s="101">
        <v>40</v>
      </c>
      <c r="N1259" s="101"/>
      <c r="O1259" s="102" t="e">
        <f t="shared" si="117"/>
        <v>#DIV/0!</v>
      </c>
      <c r="P1259" s="102">
        <f t="shared" si="118"/>
        <v>0</v>
      </c>
      <c r="Q1259" s="103">
        <f>IF(M1259="nio",0,IF(M1259&gt;0,VLOOKUP(H1259,'2-Productie normen'!A:L,VLOOKUP(M1259,'2-Productie normen'!N:O,2,FALSE),FALSE)))</f>
        <v>0</v>
      </c>
      <c r="R1259" s="103">
        <f t="shared" si="119"/>
        <v>0</v>
      </c>
      <c r="S1259" s="104">
        <f>VLOOKUP(H1259,'2-Productie normen'!A:L,10,FALSE)</f>
        <v>0</v>
      </c>
      <c r="T1259" s="545"/>
      <c r="U1259" s="47"/>
      <c r="V1259" s="81">
        <f t="shared" si="120"/>
        <v>740</v>
      </c>
    </row>
    <row r="1260" spans="1:22" ht="13.95" customHeight="1">
      <c r="A1260" s="86">
        <f t="shared" si="116"/>
        <v>1260</v>
      </c>
      <c r="B1260" s="99" t="s">
        <v>800</v>
      </c>
      <c r="C1260" s="99" t="s">
        <v>750</v>
      </c>
      <c r="D1260" s="440">
        <v>2</v>
      </c>
      <c r="E1260" s="441" t="s">
        <v>423</v>
      </c>
      <c r="F1260" s="449" t="s">
        <v>843</v>
      </c>
      <c r="G1260" s="547" t="s">
        <v>408</v>
      </c>
      <c r="H1260" s="547" t="s">
        <v>179</v>
      </c>
      <c r="I1260" s="542" t="s">
        <v>95</v>
      </c>
      <c r="J1260" s="446">
        <v>10.050000000000001</v>
      </c>
      <c r="K1260" s="353">
        <v>1</v>
      </c>
      <c r="L1260" s="353">
        <v>1</v>
      </c>
      <c r="M1260" s="101">
        <v>40</v>
      </c>
      <c r="N1260" s="101"/>
      <c r="O1260" s="102" t="e">
        <f t="shared" si="117"/>
        <v>#DIV/0!</v>
      </c>
      <c r="P1260" s="102">
        <f t="shared" si="118"/>
        <v>0</v>
      </c>
      <c r="Q1260" s="103">
        <f>IF(M1260="nio",0,IF(M1260&gt;0,VLOOKUP(H1260,'2-Productie normen'!A:L,VLOOKUP(M1260,'2-Productie normen'!N:O,2,FALSE),FALSE)))</f>
        <v>0</v>
      </c>
      <c r="R1260" s="103">
        <f t="shared" si="119"/>
        <v>0</v>
      </c>
      <c r="S1260" s="104">
        <f>VLOOKUP(H1260,'2-Productie normen'!A:L,10,FALSE)</f>
        <v>0</v>
      </c>
      <c r="T1260" s="545"/>
      <c r="U1260" s="47"/>
      <c r="V1260" s="81">
        <f t="shared" si="120"/>
        <v>402</v>
      </c>
    </row>
    <row r="1261" spans="1:22" ht="13.95" customHeight="1">
      <c r="A1261" s="86">
        <f t="shared" si="116"/>
        <v>1261</v>
      </c>
      <c r="B1261" s="99" t="s">
        <v>800</v>
      </c>
      <c r="C1261" s="99" t="s">
        <v>750</v>
      </c>
      <c r="D1261" s="440">
        <v>2</v>
      </c>
      <c r="E1261" s="441" t="s">
        <v>423</v>
      </c>
      <c r="F1261" s="449" t="s">
        <v>844</v>
      </c>
      <c r="G1261" s="547" t="s">
        <v>408</v>
      </c>
      <c r="H1261" s="547" t="s">
        <v>179</v>
      </c>
      <c r="I1261" s="542" t="s">
        <v>95</v>
      </c>
      <c r="J1261" s="446">
        <v>20</v>
      </c>
      <c r="K1261" s="353">
        <v>1</v>
      </c>
      <c r="L1261" s="353">
        <v>1</v>
      </c>
      <c r="M1261" s="101">
        <v>40</v>
      </c>
      <c r="N1261" s="101"/>
      <c r="O1261" s="102" t="e">
        <f t="shared" si="117"/>
        <v>#DIV/0!</v>
      </c>
      <c r="P1261" s="102">
        <f t="shared" si="118"/>
        <v>0</v>
      </c>
      <c r="Q1261" s="103">
        <f>IF(M1261="nio",0,IF(M1261&gt;0,VLOOKUP(H1261,'2-Productie normen'!A:L,VLOOKUP(M1261,'2-Productie normen'!N:O,2,FALSE),FALSE)))</f>
        <v>0</v>
      </c>
      <c r="R1261" s="103">
        <f t="shared" si="119"/>
        <v>0</v>
      </c>
      <c r="S1261" s="104">
        <f>VLOOKUP(H1261,'2-Productie normen'!A:L,10,FALSE)</f>
        <v>0</v>
      </c>
      <c r="T1261" s="545"/>
      <c r="U1261" s="47"/>
      <c r="V1261" s="81">
        <f t="shared" si="120"/>
        <v>800</v>
      </c>
    </row>
    <row r="1262" spans="1:22" ht="13.95" customHeight="1">
      <c r="A1262" s="86">
        <f t="shared" si="116"/>
        <v>1262</v>
      </c>
      <c r="B1262" s="99" t="s">
        <v>800</v>
      </c>
      <c r="C1262" s="99" t="s">
        <v>750</v>
      </c>
      <c r="D1262" s="440">
        <v>2</v>
      </c>
      <c r="E1262" s="441" t="s">
        <v>423</v>
      </c>
      <c r="F1262" s="449" t="s">
        <v>845</v>
      </c>
      <c r="G1262" s="547" t="s">
        <v>407</v>
      </c>
      <c r="H1262" s="547" t="s">
        <v>407</v>
      </c>
      <c r="I1262" s="542" t="s">
        <v>95</v>
      </c>
      <c r="J1262" s="446">
        <v>43.1</v>
      </c>
      <c r="K1262" s="353">
        <v>1</v>
      </c>
      <c r="L1262" s="353">
        <v>1</v>
      </c>
      <c r="M1262" s="101">
        <v>200</v>
      </c>
      <c r="N1262" s="101"/>
      <c r="O1262" s="102" t="e">
        <f t="shared" si="117"/>
        <v>#DIV/0!</v>
      </c>
      <c r="P1262" s="102">
        <f t="shared" si="118"/>
        <v>0</v>
      </c>
      <c r="Q1262" s="103">
        <f>IF(M1262="nio",0,IF(M1262&gt;0,VLOOKUP(H1262,'2-Productie normen'!A:L,VLOOKUP(M1262,'2-Productie normen'!N:O,2,FALSE),FALSE)))</f>
        <v>0</v>
      </c>
      <c r="R1262" s="103">
        <f t="shared" si="119"/>
        <v>0</v>
      </c>
      <c r="S1262" s="104">
        <f>VLOOKUP(H1262,'2-Productie normen'!A:L,10,FALSE)</f>
        <v>0</v>
      </c>
      <c r="T1262" s="545"/>
      <c r="U1262" s="47"/>
      <c r="V1262" s="81">
        <f t="shared" si="120"/>
        <v>8620</v>
      </c>
    </row>
    <row r="1263" spans="1:22" ht="13.95" customHeight="1">
      <c r="A1263" s="86">
        <f t="shared" si="116"/>
        <v>1263</v>
      </c>
      <c r="B1263" s="99" t="s">
        <v>800</v>
      </c>
      <c r="C1263" s="99" t="s">
        <v>750</v>
      </c>
      <c r="D1263" s="440">
        <v>2</v>
      </c>
      <c r="E1263" s="441" t="s">
        <v>423</v>
      </c>
      <c r="F1263" s="449" t="s">
        <v>846</v>
      </c>
      <c r="G1263" s="547" t="s">
        <v>408</v>
      </c>
      <c r="H1263" s="547" t="s">
        <v>179</v>
      </c>
      <c r="I1263" s="542" t="s">
        <v>95</v>
      </c>
      <c r="J1263" s="446">
        <v>18.5</v>
      </c>
      <c r="K1263" s="353">
        <v>1</v>
      </c>
      <c r="L1263" s="353">
        <v>1</v>
      </c>
      <c r="M1263" s="101">
        <v>40</v>
      </c>
      <c r="N1263" s="101"/>
      <c r="O1263" s="102" t="e">
        <f t="shared" si="117"/>
        <v>#DIV/0!</v>
      </c>
      <c r="P1263" s="102">
        <f t="shared" si="118"/>
        <v>0</v>
      </c>
      <c r="Q1263" s="103">
        <f>IF(M1263="nio",0,IF(M1263&gt;0,VLOOKUP(H1263,'2-Productie normen'!A:L,VLOOKUP(M1263,'2-Productie normen'!N:O,2,FALSE),FALSE)))</f>
        <v>0</v>
      </c>
      <c r="R1263" s="103">
        <f t="shared" si="119"/>
        <v>0</v>
      </c>
      <c r="S1263" s="104">
        <f>VLOOKUP(H1263,'2-Productie normen'!A:L,10,FALSE)</f>
        <v>0</v>
      </c>
      <c r="T1263" s="545"/>
      <c r="U1263" s="47"/>
      <c r="V1263" s="81">
        <f t="shared" si="120"/>
        <v>740</v>
      </c>
    </row>
    <row r="1264" spans="1:22" ht="13.95" customHeight="1">
      <c r="A1264" s="86">
        <f t="shared" si="116"/>
        <v>1264</v>
      </c>
      <c r="B1264" s="99" t="s">
        <v>800</v>
      </c>
      <c r="C1264" s="99" t="s">
        <v>750</v>
      </c>
      <c r="D1264" s="440">
        <v>2</v>
      </c>
      <c r="E1264" s="441" t="s">
        <v>423</v>
      </c>
      <c r="F1264" s="449" t="s">
        <v>847</v>
      </c>
      <c r="G1264" s="547" t="s">
        <v>408</v>
      </c>
      <c r="H1264" s="547" t="s">
        <v>179</v>
      </c>
      <c r="I1264" s="542" t="s">
        <v>95</v>
      </c>
      <c r="J1264" s="446">
        <v>10.1</v>
      </c>
      <c r="K1264" s="353">
        <v>1</v>
      </c>
      <c r="L1264" s="353">
        <v>1</v>
      </c>
      <c r="M1264" s="101">
        <v>40</v>
      </c>
      <c r="N1264" s="101"/>
      <c r="O1264" s="102" t="e">
        <f t="shared" si="117"/>
        <v>#DIV/0!</v>
      </c>
      <c r="P1264" s="102">
        <f t="shared" si="118"/>
        <v>0</v>
      </c>
      <c r="Q1264" s="103">
        <f>IF(M1264="nio",0,IF(M1264&gt;0,VLOOKUP(H1264,'2-Productie normen'!A:L,VLOOKUP(M1264,'2-Productie normen'!N:O,2,FALSE),FALSE)))</f>
        <v>0</v>
      </c>
      <c r="R1264" s="103">
        <f t="shared" si="119"/>
        <v>0</v>
      </c>
      <c r="S1264" s="104">
        <f>VLOOKUP(H1264,'2-Productie normen'!A:L,10,FALSE)</f>
        <v>0</v>
      </c>
      <c r="T1264" s="545"/>
      <c r="U1264" s="47"/>
      <c r="V1264" s="81">
        <f t="shared" si="120"/>
        <v>404</v>
      </c>
    </row>
    <row r="1265" spans="1:22" ht="13.95" customHeight="1">
      <c r="A1265" s="86">
        <f t="shared" si="116"/>
        <v>1265</v>
      </c>
      <c r="B1265" s="99" t="s">
        <v>756</v>
      </c>
      <c r="C1265" s="99" t="s">
        <v>671</v>
      </c>
      <c r="D1265" s="440">
        <v>2</v>
      </c>
      <c r="E1265" s="441" t="s">
        <v>98</v>
      </c>
      <c r="F1265" s="449" t="s">
        <v>612</v>
      </c>
      <c r="G1265" s="450" t="s">
        <v>410</v>
      </c>
      <c r="H1265" s="561" t="s">
        <v>730</v>
      </c>
      <c r="I1265" s="107" t="s">
        <v>696</v>
      </c>
      <c r="J1265" s="444">
        <v>4</v>
      </c>
      <c r="K1265" s="353">
        <v>1</v>
      </c>
      <c r="L1265" s="353">
        <v>1</v>
      </c>
      <c r="M1265" s="529" t="s">
        <v>106</v>
      </c>
      <c r="N1265" s="101"/>
      <c r="O1265" s="102">
        <f t="shared" si="117"/>
        <v>0</v>
      </c>
      <c r="P1265" s="102">
        <f t="shared" si="118"/>
        <v>0</v>
      </c>
      <c r="Q1265" s="103">
        <f>IF(M1265="nio",0,IF(M1265&gt;0,VLOOKUP(H1265,'2-Productie normen'!A:L,VLOOKUP(M1265,'2-Productie normen'!N:O,2,FALSE),FALSE)))</f>
        <v>0</v>
      </c>
      <c r="R1265" s="103">
        <f t="shared" si="119"/>
        <v>0</v>
      </c>
      <c r="S1265" s="104">
        <f>VLOOKUP(H1265,'2-Productie normen'!A:L,10,FALSE)</f>
        <v>0</v>
      </c>
      <c r="T1265" s="470" t="s">
        <v>689</v>
      </c>
      <c r="V1265" s="81">
        <f t="shared" si="120"/>
        <v>0</v>
      </c>
    </row>
    <row r="1266" spans="1:22" ht="13.95" customHeight="1">
      <c r="A1266" s="86">
        <f t="shared" si="116"/>
        <v>1266</v>
      </c>
      <c r="B1266" s="99" t="s">
        <v>756</v>
      </c>
      <c r="C1266" s="99" t="s">
        <v>671</v>
      </c>
      <c r="D1266" s="440">
        <v>2</v>
      </c>
      <c r="E1266" s="441" t="s">
        <v>98</v>
      </c>
      <c r="F1266" s="449" t="s">
        <v>613</v>
      </c>
      <c r="G1266" s="450" t="s">
        <v>410</v>
      </c>
      <c r="H1266" s="561" t="s">
        <v>730</v>
      </c>
      <c r="I1266" s="107" t="s">
        <v>696</v>
      </c>
      <c r="J1266" s="444">
        <v>70.599999999999994</v>
      </c>
      <c r="K1266" s="353">
        <v>1</v>
      </c>
      <c r="L1266" s="353">
        <v>1</v>
      </c>
      <c r="M1266" s="529" t="s">
        <v>106</v>
      </c>
      <c r="N1266" s="101"/>
      <c r="O1266" s="102">
        <f t="shared" si="117"/>
        <v>0</v>
      </c>
      <c r="P1266" s="102">
        <f t="shared" si="118"/>
        <v>0</v>
      </c>
      <c r="Q1266" s="103">
        <f>IF(M1266="nio",0,IF(M1266&gt;0,VLOOKUP(H1266,'2-Productie normen'!A:L,VLOOKUP(M1266,'2-Productie normen'!N:O,2,FALSE),FALSE)))</f>
        <v>0</v>
      </c>
      <c r="R1266" s="103">
        <f t="shared" si="119"/>
        <v>0</v>
      </c>
      <c r="S1266" s="104">
        <f>VLOOKUP(H1266,'2-Productie normen'!A:L,10,FALSE)</f>
        <v>0</v>
      </c>
      <c r="T1266" s="470" t="s">
        <v>689</v>
      </c>
      <c r="V1266" s="81">
        <f t="shared" si="120"/>
        <v>0</v>
      </c>
    </row>
    <row r="1267" spans="1:22" ht="13.95" customHeight="1">
      <c r="A1267" s="86">
        <f t="shared" si="116"/>
        <v>1267</v>
      </c>
      <c r="B1267" s="99" t="s">
        <v>756</v>
      </c>
      <c r="C1267" s="99" t="s">
        <v>671</v>
      </c>
      <c r="D1267" s="440">
        <v>2</v>
      </c>
      <c r="E1267" s="441" t="s">
        <v>98</v>
      </c>
      <c r="F1267" s="449" t="s">
        <v>614</v>
      </c>
      <c r="G1267" s="450" t="s">
        <v>410</v>
      </c>
      <c r="H1267" s="561" t="s">
        <v>730</v>
      </c>
      <c r="I1267" s="107" t="s">
        <v>696</v>
      </c>
      <c r="J1267" s="444">
        <v>92</v>
      </c>
      <c r="K1267" s="353">
        <v>1</v>
      </c>
      <c r="L1267" s="353">
        <v>1</v>
      </c>
      <c r="M1267" s="529" t="s">
        <v>106</v>
      </c>
      <c r="N1267" s="101"/>
      <c r="O1267" s="102">
        <f t="shared" si="117"/>
        <v>0</v>
      </c>
      <c r="P1267" s="102">
        <f t="shared" si="118"/>
        <v>0</v>
      </c>
      <c r="Q1267" s="103">
        <f>IF(M1267="nio",0,IF(M1267&gt;0,VLOOKUP(H1267,'2-Productie normen'!A:L,VLOOKUP(M1267,'2-Productie normen'!N:O,2,FALSE),FALSE)))</f>
        <v>0</v>
      </c>
      <c r="R1267" s="103">
        <f t="shared" si="119"/>
        <v>0</v>
      </c>
      <c r="S1267" s="104">
        <f>VLOOKUP(H1267,'2-Productie normen'!A:L,10,FALSE)</f>
        <v>0</v>
      </c>
      <c r="T1267" s="470" t="s">
        <v>689</v>
      </c>
      <c r="V1267" s="81">
        <f t="shared" si="120"/>
        <v>0</v>
      </c>
    </row>
    <row r="1268" spans="1:22" ht="13.95" customHeight="1">
      <c r="A1268" s="86">
        <f t="shared" si="116"/>
        <v>1268</v>
      </c>
      <c r="B1268" s="99" t="s">
        <v>756</v>
      </c>
      <c r="C1268" s="99" t="s">
        <v>671</v>
      </c>
      <c r="D1268" s="440">
        <v>2</v>
      </c>
      <c r="E1268" s="441" t="s">
        <v>98</v>
      </c>
      <c r="F1268" s="449" t="s">
        <v>615</v>
      </c>
      <c r="G1268" s="450" t="s">
        <v>482</v>
      </c>
      <c r="H1268" s="562" t="s">
        <v>730</v>
      </c>
      <c r="I1268" s="107" t="s">
        <v>803</v>
      </c>
      <c r="J1268" s="444">
        <v>226</v>
      </c>
      <c r="K1268" s="353">
        <v>1</v>
      </c>
      <c r="L1268" s="353">
        <v>1</v>
      </c>
      <c r="M1268" s="529" t="s">
        <v>106</v>
      </c>
      <c r="N1268" s="101"/>
      <c r="O1268" s="102">
        <f t="shared" si="117"/>
        <v>0</v>
      </c>
      <c r="P1268" s="102">
        <f t="shared" si="118"/>
        <v>0</v>
      </c>
      <c r="Q1268" s="103">
        <f>IF(M1268="nio",0,IF(M1268&gt;0,VLOOKUP(H1268,'2-Productie normen'!A:L,VLOOKUP(M1268,'2-Productie normen'!N:O,2,FALSE),FALSE)))</f>
        <v>0</v>
      </c>
      <c r="R1268" s="103">
        <f t="shared" si="119"/>
        <v>0</v>
      </c>
      <c r="S1268" s="104">
        <f>VLOOKUP(H1268,'2-Productie normen'!A:L,10,FALSE)</f>
        <v>0</v>
      </c>
      <c r="T1268" s="470" t="s">
        <v>689</v>
      </c>
      <c r="V1268" s="81">
        <f t="shared" si="120"/>
        <v>0</v>
      </c>
    </row>
    <row r="1269" spans="1:22" ht="13.95" customHeight="1">
      <c r="A1269" s="86">
        <f t="shared" si="116"/>
        <v>1269</v>
      </c>
      <c r="B1269" s="99" t="s">
        <v>756</v>
      </c>
      <c r="C1269" s="99" t="s">
        <v>671</v>
      </c>
      <c r="D1269" s="440">
        <v>2</v>
      </c>
      <c r="E1269" s="441" t="s">
        <v>98</v>
      </c>
      <c r="F1269" s="449" t="s">
        <v>616</v>
      </c>
      <c r="G1269" s="450" t="s">
        <v>407</v>
      </c>
      <c r="H1269" s="561" t="s">
        <v>407</v>
      </c>
      <c r="I1269" s="528" t="s">
        <v>97</v>
      </c>
      <c r="J1269" s="444">
        <v>15.1</v>
      </c>
      <c r="K1269" s="353">
        <v>1</v>
      </c>
      <c r="L1269" s="353">
        <v>1</v>
      </c>
      <c r="M1269" s="529">
        <v>200</v>
      </c>
      <c r="N1269" s="101"/>
      <c r="O1269" s="102" t="e">
        <f t="shared" si="117"/>
        <v>#DIV/0!</v>
      </c>
      <c r="P1269" s="102">
        <f t="shared" si="118"/>
        <v>0</v>
      </c>
      <c r="Q1269" s="103">
        <f>IF(M1269="nio",0,IF(M1269&gt;0,VLOOKUP(H1269,'2-Productie normen'!A:L,VLOOKUP(M1269,'2-Productie normen'!N:O,2,FALSE),FALSE)))</f>
        <v>0</v>
      </c>
      <c r="R1269" s="103">
        <f t="shared" si="119"/>
        <v>0</v>
      </c>
      <c r="S1269" s="104">
        <f>VLOOKUP(H1269,'2-Productie normen'!A:L,10,FALSE)</f>
        <v>0</v>
      </c>
      <c r="T1269" s="470" t="s">
        <v>689</v>
      </c>
      <c r="V1269" s="81">
        <f t="shared" si="120"/>
        <v>3020</v>
      </c>
    </row>
    <row r="1270" spans="1:22" ht="13.95" customHeight="1">
      <c r="A1270" s="86">
        <f t="shared" si="116"/>
        <v>1270</v>
      </c>
      <c r="B1270" s="99" t="s">
        <v>756</v>
      </c>
      <c r="C1270" s="99" t="s">
        <v>671</v>
      </c>
      <c r="D1270" s="440">
        <v>2</v>
      </c>
      <c r="E1270" s="441" t="s">
        <v>98</v>
      </c>
      <c r="F1270" s="449" t="s">
        <v>673</v>
      </c>
      <c r="G1270" s="450" t="s">
        <v>410</v>
      </c>
      <c r="H1270" s="561" t="s">
        <v>730</v>
      </c>
      <c r="I1270" s="528" t="s">
        <v>696</v>
      </c>
      <c r="J1270" s="444">
        <v>17.399999999999999</v>
      </c>
      <c r="K1270" s="353">
        <v>1</v>
      </c>
      <c r="L1270" s="353">
        <v>1</v>
      </c>
      <c r="M1270" s="529" t="s">
        <v>106</v>
      </c>
      <c r="N1270" s="101"/>
      <c r="O1270" s="102">
        <f t="shared" si="117"/>
        <v>0</v>
      </c>
      <c r="P1270" s="102">
        <f t="shared" si="118"/>
        <v>0</v>
      </c>
      <c r="Q1270" s="103">
        <f>IF(M1270="nio",0,IF(M1270&gt;0,VLOOKUP(H1270,'2-Productie normen'!A:L,VLOOKUP(M1270,'2-Productie normen'!N:O,2,FALSE),FALSE)))</f>
        <v>0</v>
      </c>
      <c r="R1270" s="103">
        <f t="shared" si="119"/>
        <v>0</v>
      </c>
      <c r="S1270" s="104">
        <f>VLOOKUP(H1270,'2-Productie normen'!A:L,10,FALSE)</f>
        <v>0</v>
      </c>
      <c r="T1270" s="470" t="s">
        <v>689</v>
      </c>
      <c r="V1270" s="81">
        <f t="shared" si="120"/>
        <v>0</v>
      </c>
    </row>
    <row r="1271" spans="1:22" ht="13.95" customHeight="1">
      <c r="A1271" s="86">
        <f t="shared" si="116"/>
        <v>1271</v>
      </c>
      <c r="B1271" s="99" t="s">
        <v>756</v>
      </c>
      <c r="C1271" s="99" t="s">
        <v>671</v>
      </c>
      <c r="D1271" s="440">
        <v>2</v>
      </c>
      <c r="E1271" s="441" t="s">
        <v>98</v>
      </c>
      <c r="F1271" s="449" t="s">
        <v>674</v>
      </c>
      <c r="G1271" s="450" t="s">
        <v>410</v>
      </c>
      <c r="H1271" s="561" t="s">
        <v>730</v>
      </c>
      <c r="I1271" s="528" t="s">
        <v>696</v>
      </c>
      <c r="J1271" s="444">
        <v>35.1</v>
      </c>
      <c r="K1271" s="353">
        <v>1</v>
      </c>
      <c r="L1271" s="353">
        <v>1</v>
      </c>
      <c r="M1271" s="529" t="s">
        <v>106</v>
      </c>
      <c r="N1271" s="101"/>
      <c r="O1271" s="102">
        <f t="shared" si="117"/>
        <v>0</v>
      </c>
      <c r="P1271" s="102">
        <f t="shared" si="118"/>
        <v>0</v>
      </c>
      <c r="Q1271" s="103">
        <f>IF(M1271="nio",0,IF(M1271&gt;0,VLOOKUP(H1271,'2-Productie normen'!A:L,VLOOKUP(M1271,'2-Productie normen'!N:O,2,FALSE),FALSE)))</f>
        <v>0</v>
      </c>
      <c r="R1271" s="103">
        <f t="shared" si="119"/>
        <v>0</v>
      </c>
      <c r="S1271" s="104">
        <f>VLOOKUP(H1271,'2-Productie normen'!A:L,10,FALSE)</f>
        <v>0</v>
      </c>
      <c r="T1271" s="470" t="s">
        <v>689</v>
      </c>
      <c r="V1271" s="81">
        <f t="shared" si="120"/>
        <v>0</v>
      </c>
    </row>
    <row r="1272" spans="1:22" ht="13.95" customHeight="1">
      <c r="A1272" s="86">
        <f t="shared" si="116"/>
        <v>1272</v>
      </c>
      <c r="B1272" s="99" t="s">
        <v>756</v>
      </c>
      <c r="C1272" s="99" t="s">
        <v>671</v>
      </c>
      <c r="D1272" s="440">
        <v>2</v>
      </c>
      <c r="E1272" s="441" t="s">
        <v>94</v>
      </c>
      <c r="F1272" s="449" t="s">
        <v>246</v>
      </c>
      <c r="G1272" s="450" t="s">
        <v>407</v>
      </c>
      <c r="H1272" s="561" t="s">
        <v>407</v>
      </c>
      <c r="I1272" s="528" t="s">
        <v>97</v>
      </c>
      <c r="J1272" s="444">
        <v>46.6</v>
      </c>
      <c r="K1272" s="353">
        <v>1</v>
      </c>
      <c r="L1272" s="353">
        <v>1</v>
      </c>
      <c r="M1272" s="529">
        <v>200</v>
      </c>
      <c r="N1272" s="101"/>
      <c r="O1272" s="102" t="e">
        <f t="shared" ref="O1272:O1332" si="121">IF(M1272="nio",0,IF(M1272&gt;0,M1272*J1272/Q1272,0))*K1272</f>
        <v>#DIV/0!</v>
      </c>
      <c r="P1272" s="102">
        <f t="shared" ref="P1272:P1332" si="122">IF(N1272&gt;0,N1272*J1272/R1272,0)*L1272</f>
        <v>0</v>
      </c>
      <c r="Q1272" s="103">
        <f>IF(M1272="nio",0,IF(M1272&gt;0,VLOOKUP(H1272,'2-Productie normen'!A:L,VLOOKUP(M1272,'2-Productie normen'!N:O,2,FALSE),FALSE)))</f>
        <v>0</v>
      </c>
      <c r="R1272" s="103">
        <f t="shared" ref="R1272:R1332" si="123">IF(N1272&gt;0,Q1272*$R$8,0)</f>
        <v>0</v>
      </c>
      <c r="S1272" s="104">
        <f>VLOOKUP(H1272,'2-Productie normen'!A:L,10,FALSE)</f>
        <v>0</v>
      </c>
      <c r="T1272" s="470" t="s">
        <v>689</v>
      </c>
      <c r="V1272" s="81">
        <f t="shared" ref="V1272:V1332" si="124">SUM(M1272:N1272)*J1272</f>
        <v>9320</v>
      </c>
    </row>
    <row r="1273" spans="1:22" ht="13.95" customHeight="1">
      <c r="A1273" s="86">
        <f t="shared" si="116"/>
        <v>1273</v>
      </c>
      <c r="B1273" s="99" t="s">
        <v>756</v>
      </c>
      <c r="C1273" s="99" t="s">
        <v>671</v>
      </c>
      <c r="D1273" s="440">
        <v>2</v>
      </c>
      <c r="E1273" s="441" t="s">
        <v>94</v>
      </c>
      <c r="F1273" s="449" t="s">
        <v>247</v>
      </c>
      <c r="G1273" s="450" t="s">
        <v>408</v>
      </c>
      <c r="H1273" s="561" t="s">
        <v>179</v>
      </c>
      <c r="I1273" s="528" t="s">
        <v>95</v>
      </c>
      <c r="J1273" s="444">
        <v>20.100000000000001</v>
      </c>
      <c r="K1273" s="353">
        <v>1</v>
      </c>
      <c r="L1273" s="353">
        <v>1</v>
      </c>
      <c r="M1273" s="529">
        <v>120</v>
      </c>
      <c r="N1273" s="101"/>
      <c r="O1273" s="102" t="e">
        <f t="shared" si="121"/>
        <v>#DIV/0!</v>
      </c>
      <c r="P1273" s="102">
        <f t="shared" si="122"/>
        <v>0</v>
      </c>
      <c r="Q1273" s="103">
        <f>IF(M1273="nio",0,IF(M1273&gt;0,VLOOKUP(H1273,'2-Productie normen'!A:L,VLOOKUP(M1273,'2-Productie normen'!N:O,2,FALSE),FALSE)))</f>
        <v>0</v>
      </c>
      <c r="R1273" s="103">
        <f t="shared" si="123"/>
        <v>0</v>
      </c>
      <c r="S1273" s="104">
        <f>VLOOKUP(H1273,'2-Productie normen'!A:L,10,FALSE)</f>
        <v>0</v>
      </c>
      <c r="T1273" s="470" t="s">
        <v>689</v>
      </c>
      <c r="V1273" s="81">
        <f t="shared" si="124"/>
        <v>2412</v>
      </c>
    </row>
    <row r="1274" spans="1:22" ht="13.95" customHeight="1">
      <c r="A1274" s="86">
        <f t="shared" si="116"/>
        <v>1274</v>
      </c>
      <c r="B1274" s="99" t="s">
        <v>756</v>
      </c>
      <c r="C1274" s="99" t="s">
        <v>671</v>
      </c>
      <c r="D1274" s="440">
        <v>2</v>
      </c>
      <c r="E1274" s="441" t="s">
        <v>94</v>
      </c>
      <c r="F1274" s="449" t="s">
        <v>248</v>
      </c>
      <c r="G1274" s="450" t="s">
        <v>408</v>
      </c>
      <c r="H1274" s="561" t="s">
        <v>179</v>
      </c>
      <c r="I1274" s="528" t="s">
        <v>95</v>
      </c>
      <c r="J1274" s="444">
        <v>19.100000000000001</v>
      </c>
      <c r="K1274" s="353">
        <v>1</v>
      </c>
      <c r="L1274" s="353">
        <v>1</v>
      </c>
      <c r="M1274" s="529">
        <v>120</v>
      </c>
      <c r="N1274" s="101"/>
      <c r="O1274" s="102" t="e">
        <f t="shared" si="121"/>
        <v>#DIV/0!</v>
      </c>
      <c r="P1274" s="102">
        <f t="shared" si="122"/>
        <v>0</v>
      </c>
      <c r="Q1274" s="103">
        <f>IF(M1274="nio",0,IF(M1274&gt;0,VLOOKUP(H1274,'2-Productie normen'!A:L,VLOOKUP(M1274,'2-Productie normen'!N:O,2,FALSE),FALSE)))</f>
        <v>0</v>
      </c>
      <c r="R1274" s="103">
        <f t="shared" si="123"/>
        <v>0</v>
      </c>
      <c r="S1274" s="104">
        <f>VLOOKUP(H1274,'2-Productie normen'!A:L,10,FALSE)</f>
        <v>0</v>
      </c>
      <c r="T1274" s="470" t="s">
        <v>689</v>
      </c>
      <c r="V1274" s="81">
        <f t="shared" si="124"/>
        <v>2292</v>
      </c>
    </row>
    <row r="1275" spans="1:22" ht="13.95" customHeight="1">
      <c r="A1275" s="86">
        <f t="shared" si="116"/>
        <v>1275</v>
      </c>
      <c r="B1275" s="99" t="s">
        <v>756</v>
      </c>
      <c r="C1275" s="99" t="s">
        <v>671</v>
      </c>
      <c r="D1275" s="440">
        <v>2</v>
      </c>
      <c r="E1275" s="441" t="s">
        <v>94</v>
      </c>
      <c r="F1275" s="449" t="s">
        <v>249</v>
      </c>
      <c r="G1275" s="450" t="s">
        <v>408</v>
      </c>
      <c r="H1275" s="561" t="s">
        <v>179</v>
      </c>
      <c r="I1275" s="528" t="s">
        <v>95</v>
      </c>
      <c r="J1275" s="444">
        <v>20.100000000000001</v>
      </c>
      <c r="K1275" s="353">
        <v>1</v>
      </c>
      <c r="L1275" s="353">
        <v>1</v>
      </c>
      <c r="M1275" s="529">
        <v>120</v>
      </c>
      <c r="N1275" s="101"/>
      <c r="O1275" s="102" t="e">
        <f t="shared" si="121"/>
        <v>#DIV/0!</v>
      </c>
      <c r="P1275" s="102">
        <f t="shared" si="122"/>
        <v>0</v>
      </c>
      <c r="Q1275" s="103">
        <f>IF(M1275="nio",0,IF(M1275&gt;0,VLOOKUP(H1275,'2-Productie normen'!A:L,VLOOKUP(M1275,'2-Productie normen'!N:O,2,FALSE),FALSE)))</f>
        <v>0</v>
      </c>
      <c r="R1275" s="103">
        <f t="shared" si="123"/>
        <v>0</v>
      </c>
      <c r="S1275" s="104">
        <f>VLOOKUP(H1275,'2-Productie normen'!A:L,10,FALSE)</f>
        <v>0</v>
      </c>
      <c r="T1275" s="470" t="s">
        <v>689</v>
      </c>
      <c r="V1275" s="81">
        <f t="shared" si="124"/>
        <v>2412</v>
      </c>
    </row>
    <row r="1276" spans="1:22" ht="13.95" customHeight="1">
      <c r="A1276" s="86">
        <f t="shared" si="116"/>
        <v>1276</v>
      </c>
      <c r="B1276" s="99" t="s">
        <v>756</v>
      </c>
      <c r="C1276" s="99" t="s">
        <v>671</v>
      </c>
      <c r="D1276" s="440">
        <v>2</v>
      </c>
      <c r="E1276" s="441" t="s">
        <v>94</v>
      </c>
      <c r="F1276" s="449" t="s">
        <v>250</v>
      </c>
      <c r="G1276" s="450" t="s">
        <v>408</v>
      </c>
      <c r="H1276" s="561" t="s">
        <v>179</v>
      </c>
      <c r="I1276" s="528" t="s">
        <v>95</v>
      </c>
      <c r="J1276" s="444">
        <v>14</v>
      </c>
      <c r="K1276" s="353">
        <v>1</v>
      </c>
      <c r="L1276" s="353">
        <v>1</v>
      </c>
      <c r="M1276" s="529">
        <v>120</v>
      </c>
      <c r="N1276" s="101"/>
      <c r="O1276" s="102" t="e">
        <f t="shared" si="121"/>
        <v>#DIV/0!</v>
      </c>
      <c r="P1276" s="102">
        <f t="shared" si="122"/>
        <v>0</v>
      </c>
      <c r="Q1276" s="103">
        <f>IF(M1276="nio",0,IF(M1276&gt;0,VLOOKUP(H1276,'2-Productie normen'!A:L,VLOOKUP(M1276,'2-Productie normen'!N:O,2,FALSE),FALSE)))</f>
        <v>0</v>
      </c>
      <c r="R1276" s="103">
        <f t="shared" si="123"/>
        <v>0</v>
      </c>
      <c r="S1276" s="104">
        <f>VLOOKUP(H1276,'2-Productie normen'!A:L,10,FALSE)</f>
        <v>0</v>
      </c>
      <c r="T1276" s="470" t="s">
        <v>689</v>
      </c>
      <c r="V1276" s="81">
        <f t="shared" si="124"/>
        <v>1680</v>
      </c>
    </row>
    <row r="1277" spans="1:22" ht="13.95" customHeight="1">
      <c r="A1277" s="86">
        <f t="shared" si="116"/>
        <v>1277</v>
      </c>
      <c r="B1277" s="99" t="s">
        <v>756</v>
      </c>
      <c r="C1277" s="99" t="s">
        <v>671</v>
      </c>
      <c r="D1277" s="440">
        <v>2</v>
      </c>
      <c r="E1277" s="441" t="s">
        <v>94</v>
      </c>
      <c r="F1277" s="449" t="s">
        <v>251</v>
      </c>
      <c r="G1277" s="450" t="s">
        <v>408</v>
      </c>
      <c r="H1277" s="561" t="s">
        <v>179</v>
      </c>
      <c r="I1277" s="528" t="s">
        <v>95</v>
      </c>
      <c r="J1277" s="444">
        <v>10.199999999999999</v>
      </c>
      <c r="K1277" s="353">
        <v>1</v>
      </c>
      <c r="L1277" s="353">
        <v>1</v>
      </c>
      <c r="M1277" s="529">
        <v>120</v>
      </c>
      <c r="N1277" s="101"/>
      <c r="O1277" s="102" t="e">
        <f t="shared" si="121"/>
        <v>#DIV/0!</v>
      </c>
      <c r="P1277" s="102">
        <f t="shared" si="122"/>
        <v>0</v>
      </c>
      <c r="Q1277" s="103">
        <f>IF(M1277="nio",0,IF(M1277&gt;0,VLOOKUP(H1277,'2-Productie normen'!A:L,VLOOKUP(M1277,'2-Productie normen'!N:O,2,FALSE),FALSE)))</f>
        <v>0</v>
      </c>
      <c r="R1277" s="103">
        <f t="shared" si="123"/>
        <v>0</v>
      </c>
      <c r="S1277" s="104">
        <f>VLOOKUP(H1277,'2-Productie normen'!A:L,10,FALSE)</f>
        <v>0</v>
      </c>
      <c r="T1277" s="470" t="s">
        <v>689</v>
      </c>
      <c r="V1277" s="81">
        <f t="shared" si="124"/>
        <v>1224</v>
      </c>
    </row>
    <row r="1278" spans="1:22" ht="13.95" customHeight="1">
      <c r="A1278" s="86">
        <f t="shared" si="116"/>
        <v>1278</v>
      </c>
      <c r="B1278" s="99" t="s">
        <v>756</v>
      </c>
      <c r="C1278" s="99" t="s">
        <v>671</v>
      </c>
      <c r="D1278" s="440">
        <v>2</v>
      </c>
      <c r="E1278" s="441" t="s">
        <v>94</v>
      </c>
      <c r="F1278" s="449" t="s">
        <v>252</v>
      </c>
      <c r="G1278" s="450" t="s">
        <v>408</v>
      </c>
      <c r="H1278" s="561" t="s">
        <v>179</v>
      </c>
      <c r="I1278" s="528" t="s">
        <v>95</v>
      </c>
      <c r="J1278" s="444">
        <v>16.3</v>
      </c>
      <c r="K1278" s="353">
        <v>1</v>
      </c>
      <c r="L1278" s="353">
        <v>1</v>
      </c>
      <c r="M1278" s="529">
        <v>120</v>
      </c>
      <c r="N1278" s="101"/>
      <c r="O1278" s="102" t="e">
        <f t="shared" si="121"/>
        <v>#DIV/0!</v>
      </c>
      <c r="P1278" s="102">
        <f t="shared" si="122"/>
        <v>0</v>
      </c>
      <c r="Q1278" s="103">
        <f>IF(M1278="nio",0,IF(M1278&gt;0,VLOOKUP(H1278,'2-Productie normen'!A:L,VLOOKUP(M1278,'2-Productie normen'!N:O,2,FALSE),FALSE)))</f>
        <v>0</v>
      </c>
      <c r="R1278" s="103">
        <f t="shared" si="123"/>
        <v>0</v>
      </c>
      <c r="S1278" s="104">
        <f>VLOOKUP(H1278,'2-Productie normen'!A:L,10,FALSE)</f>
        <v>0</v>
      </c>
      <c r="T1278" s="470" t="s">
        <v>689</v>
      </c>
      <c r="V1278" s="81">
        <f t="shared" si="124"/>
        <v>1956</v>
      </c>
    </row>
    <row r="1279" spans="1:22" ht="13.95" customHeight="1">
      <c r="A1279" s="86">
        <f t="shared" si="116"/>
        <v>1279</v>
      </c>
      <c r="B1279" s="99" t="s">
        <v>756</v>
      </c>
      <c r="C1279" s="99" t="s">
        <v>671</v>
      </c>
      <c r="D1279" s="440">
        <v>2</v>
      </c>
      <c r="E1279" s="441" t="s">
        <v>94</v>
      </c>
      <c r="F1279" s="449" t="s">
        <v>253</v>
      </c>
      <c r="G1279" s="450" t="s">
        <v>407</v>
      </c>
      <c r="H1279" s="561" t="s">
        <v>407</v>
      </c>
      <c r="I1279" s="528" t="s">
        <v>97</v>
      </c>
      <c r="J1279" s="444">
        <v>231.5</v>
      </c>
      <c r="K1279" s="353">
        <v>1</v>
      </c>
      <c r="L1279" s="353">
        <v>1</v>
      </c>
      <c r="M1279" s="529">
        <v>200</v>
      </c>
      <c r="N1279" s="101"/>
      <c r="O1279" s="102" t="e">
        <f t="shared" si="121"/>
        <v>#DIV/0!</v>
      </c>
      <c r="P1279" s="102">
        <f t="shared" si="122"/>
        <v>0</v>
      </c>
      <c r="Q1279" s="103">
        <f>IF(M1279="nio",0,IF(M1279&gt;0,VLOOKUP(H1279,'2-Productie normen'!A:L,VLOOKUP(M1279,'2-Productie normen'!N:O,2,FALSE),FALSE)))</f>
        <v>0</v>
      </c>
      <c r="R1279" s="103">
        <f t="shared" si="123"/>
        <v>0</v>
      </c>
      <c r="S1279" s="104">
        <f>VLOOKUP(H1279,'2-Productie normen'!A:L,10,FALSE)</f>
        <v>0</v>
      </c>
      <c r="T1279" s="470" t="s">
        <v>689</v>
      </c>
      <c r="V1279" s="81">
        <f t="shared" si="124"/>
        <v>46300</v>
      </c>
    </row>
    <row r="1280" spans="1:22" ht="13.95" customHeight="1">
      <c r="A1280" s="86">
        <f t="shared" si="116"/>
        <v>1280</v>
      </c>
      <c r="B1280" s="99" t="s">
        <v>756</v>
      </c>
      <c r="C1280" s="99" t="s">
        <v>671</v>
      </c>
      <c r="D1280" s="440">
        <v>2</v>
      </c>
      <c r="E1280" s="441" t="s">
        <v>94</v>
      </c>
      <c r="F1280" s="449" t="s">
        <v>435</v>
      </c>
      <c r="G1280" s="450" t="s">
        <v>407</v>
      </c>
      <c r="H1280" s="561" t="s">
        <v>407</v>
      </c>
      <c r="I1280" s="528" t="s">
        <v>97</v>
      </c>
      <c r="J1280" s="444">
        <v>13.6</v>
      </c>
      <c r="K1280" s="353">
        <v>1</v>
      </c>
      <c r="L1280" s="353">
        <v>1</v>
      </c>
      <c r="M1280" s="529">
        <v>200</v>
      </c>
      <c r="N1280" s="101"/>
      <c r="O1280" s="102" t="e">
        <f t="shared" si="121"/>
        <v>#DIV/0!</v>
      </c>
      <c r="P1280" s="102">
        <f t="shared" si="122"/>
        <v>0</v>
      </c>
      <c r="Q1280" s="103">
        <f>IF(M1280="nio",0,IF(M1280&gt;0,VLOOKUP(H1280,'2-Productie normen'!A:L,VLOOKUP(M1280,'2-Productie normen'!N:O,2,FALSE),FALSE)))</f>
        <v>0</v>
      </c>
      <c r="R1280" s="103">
        <f t="shared" si="123"/>
        <v>0</v>
      </c>
      <c r="S1280" s="104">
        <f>VLOOKUP(H1280,'2-Productie normen'!A:L,10,FALSE)</f>
        <v>0</v>
      </c>
      <c r="T1280" s="470" t="s">
        <v>689</v>
      </c>
      <c r="V1280" s="81">
        <f t="shared" si="124"/>
        <v>2720</v>
      </c>
    </row>
    <row r="1281" spans="1:22" ht="13.95" customHeight="1">
      <c r="A1281" s="86">
        <f t="shared" si="116"/>
        <v>1281</v>
      </c>
      <c r="B1281" s="99" t="s">
        <v>756</v>
      </c>
      <c r="C1281" s="99" t="s">
        <v>671</v>
      </c>
      <c r="D1281" s="440">
        <v>2</v>
      </c>
      <c r="E1281" s="441" t="s">
        <v>94</v>
      </c>
      <c r="F1281" s="449" t="s">
        <v>256</v>
      </c>
      <c r="G1281" s="450" t="s">
        <v>413</v>
      </c>
      <c r="H1281" s="561" t="s">
        <v>16</v>
      </c>
      <c r="I1281" s="528" t="s">
        <v>97</v>
      </c>
      <c r="J1281" s="444">
        <v>5</v>
      </c>
      <c r="K1281" s="353">
        <v>1</v>
      </c>
      <c r="L1281" s="353">
        <v>1</v>
      </c>
      <c r="M1281" s="529">
        <v>200</v>
      </c>
      <c r="N1281" s="101"/>
      <c r="O1281" s="102" t="e">
        <f t="shared" si="121"/>
        <v>#DIV/0!</v>
      </c>
      <c r="P1281" s="102">
        <f t="shared" si="122"/>
        <v>0</v>
      </c>
      <c r="Q1281" s="103">
        <f>IF(M1281="nio",0,IF(M1281&gt;0,VLOOKUP(H1281,'2-Productie normen'!A:L,VLOOKUP(M1281,'2-Productie normen'!N:O,2,FALSE),FALSE)))</f>
        <v>0</v>
      </c>
      <c r="R1281" s="103">
        <f t="shared" si="123"/>
        <v>0</v>
      </c>
      <c r="S1281" s="104">
        <f>VLOOKUP(H1281,'2-Productie normen'!A:L,10,FALSE)</f>
        <v>0</v>
      </c>
      <c r="T1281" s="470" t="s">
        <v>689</v>
      </c>
      <c r="V1281" s="81">
        <f t="shared" si="124"/>
        <v>1000</v>
      </c>
    </row>
    <row r="1282" spans="1:22" ht="13.95" customHeight="1">
      <c r="A1282" s="86">
        <f t="shared" si="116"/>
        <v>1282</v>
      </c>
      <c r="B1282" s="99" t="s">
        <v>756</v>
      </c>
      <c r="C1282" s="99" t="s">
        <v>671</v>
      </c>
      <c r="D1282" s="440">
        <v>2</v>
      </c>
      <c r="E1282" s="441" t="s">
        <v>94</v>
      </c>
      <c r="F1282" s="449" t="s">
        <v>436</v>
      </c>
      <c r="G1282" s="450" t="s">
        <v>413</v>
      </c>
      <c r="H1282" s="561" t="s">
        <v>16</v>
      </c>
      <c r="I1282" s="528" t="s">
        <v>97</v>
      </c>
      <c r="J1282" s="444">
        <v>2.25</v>
      </c>
      <c r="K1282" s="353">
        <v>1</v>
      </c>
      <c r="L1282" s="353">
        <v>1</v>
      </c>
      <c r="M1282" s="529">
        <v>200</v>
      </c>
      <c r="N1282" s="101"/>
      <c r="O1282" s="102" t="e">
        <f t="shared" si="121"/>
        <v>#DIV/0!</v>
      </c>
      <c r="P1282" s="102">
        <f t="shared" si="122"/>
        <v>0</v>
      </c>
      <c r="Q1282" s="103">
        <f>IF(M1282="nio",0,IF(M1282&gt;0,VLOOKUP(H1282,'2-Productie normen'!A:L,VLOOKUP(M1282,'2-Productie normen'!N:O,2,FALSE),FALSE)))</f>
        <v>0</v>
      </c>
      <c r="R1282" s="103">
        <f t="shared" si="123"/>
        <v>0</v>
      </c>
      <c r="S1282" s="104">
        <f>VLOOKUP(H1282,'2-Productie normen'!A:L,10,FALSE)</f>
        <v>0</v>
      </c>
      <c r="T1282" s="470" t="s">
        <v>689</v>
      </c>
      <c r="V1282" s="81">
        <f t="shared" si="124"/>
        <v>450</v>
      </c>
    </row>
    <row r="1283" spans="1:22" ht="13.95" customHeight="1">
      <c r="A1283" s="86">
        <f t="shared" si="116"/>
        <v>1283</v>
      </c>
      <c r="B1283" s="99" t="s">
        <v>756</v>
      </c>
      <c r="C1283" s="99" t="s">
        <v>671</v>
      </c>
      <c r="D1283" s="440">
        <v>2</v>
      </c>
      <c r="E1283" s="441" t="s">
        <v>94</v>
      </c>
      <c r="F1283" s="449" t="s">
        <v>257</v>
      </c>
      <c r="G1283" s="450" t="s">
        <v>413</v>
      </c>
      <c r="H1283" s="561" t="s">
        <v>16</v>
      </c>
      <c r="I1283" s="528" t="s">
        <v>97</v>
      </c>
      <c r="J1283" s="444">
        <v>31.1</v>
      </c>
      <c r="K1283" s="353">
        <v>1</v>
      </c>
      <c r="L1283" s="353">
        <v>1</v>
      </c>
      <c r="M1283" s="529">
        <v>200</v>
      </c>
      <c r="N1283" s="101"/>
      <c r="O1283" s="102" t="e">
        <f t="shared" si="121"/>
        <v>#DIV/0!</v>
      </c>
      <c r="P1283" s="102">
        <f t="shared" si="122"/>
        <v>0</v>
      </c>
      <c r="Q1283" s="103">
        <f>IF(M1283="nio",0,IF(M1283&gt;0,VLOOKUP(H1283,'2-Productie normen'!A:L,VLOOKUP(M1283,'2-Productie normen'!N:O,2,FALSE),FALSE)))</f>
        <v>0</v>
      </c>
      <c r="R1283" s="103">
        <f t="shared" si="123"/>
        <v>0</v>
      </c>
      <c r="S1283" s="104">
        <f>VLOOKUP(H1283,'2-Productie normen'!A:L,10,FALSE)</f>
        <v>0</v>
      </c>
      <c r="T1283" s="470" t="s">
        <v>689</v>
      </c>
      <c r="V1283" s="81">
        <f t="shared" si="124"/>
        <v>6220</v>
      </c>
    </row>
    <row r="1284" spans="1:22" ht="13.95" customHeight="1">
      <c r="A1284" s="86">
        <f t="shared" si="116"/>
        <v>1284</v>
      </c>
      <c r="B1284" s="99" t="s">
        <v>756</v>
      </c>
      <c r="C1284" s="99" t="s">
        <v>671</v>
      </c>
      <c r="D1284" s="440">
        <v>2</v>
      </c>
      <c r="E1284" s="441" t="s">
        <v>94</v>
      </c>
      <c r="F1284" s="449" t="s">
        <v>258</v>
      </c>
      <c r="G1284" s="450" t="s">
        <v>419</v>
      </c>
      <c r="H1284" s="501" t="s">
        <v>735</v>
      </c>
      <c r="I1284" s="528" t="s">
        <v>95</v>
      </c>
      <c r="J1284" s="444">
        <v>46.4</v>
      </c>
      <c r="K1284" s="353">
        <v>1</v>
      </c>
      <c r="L1284" s="353">
        <v>1</v>
      </c>
      <c r="M1284" s="529">
        <v>200</v>
      </c>
      <c r="N1284" s="101"/>
      <c r="O1284" s="102" t="e">
        <f t="shared" si="121"/>
        <v>#DIV/0!</v>
      </c>
      <c r="P1284" s="102">
        <f t="shared" si="122"/>
        <v>0</v>
      </c>
      <c r="Q1284" s="103">
        <f>IF(M1284="nio",0,IF(M1284&gt;0,VLOOKUP(H1284,'2-Productie normen'!A:L,VLOOKUP(M1284,'2-Productie normen'!N:O,2,FALSE),FALSE)))</f>
        <v>0</v>
      </c>
      <c r="R1284" s="103">
        <f t="shared" si="123"/>
        <v>0</v>
      </c>
      <c r="S1284" s="104">
        <f>VLOOKUP(H1284,'2-Productie normen'!A:L,10,FALSE)</f>
        <v>0</v>
      </c>
      <c r="T1284" s="470" t="s">
        <v>689</v>
      </c>
      <c r="V1284" s="81">
        <f t="shared" si="124"/>
        <v>9280</v>
      </c>
    </row>
    <row r="1285" spans="1:22" ht="13.95" customHeight="1">
      <c r="A1285" s="86">
        <f t="shared" si="116"/>
        <v>1285</v>
      </c>
      <c r="B1285" s="99" t="s">
        <v>756</v>
      </c>
      <c r="C1285" s="99" t="s">
        <v>671</v>
      </c>
      <c r="D1285" s="440">
        <v>2</v>
      </c>
      <c r="E1285" s="441" t="s">
        <v>94</v>
      </c>
      <c r="F1285" s="449" t="s">
        <v>259</v>
      </c>
      <c r="G1285" s="450" t="s">
        <v>410</v>
      </c>
      <c r="H1285" s="561" t="s">
        <v>730</v>
      </c>
      <c r="I1285" s="528" t="s">
        <v>696</v>
      </c>
      <c r="J1285" s="444">
        <v>6.9</v>
      </c>
      <c r="K1285" s="353">
        <v>1</v>
      </c>
      <c r="L1285" s="353">
        <v>1</v>
      </c>
      <c r="M1285" s="529" t="s">
        <v>106</v>
      </c>
      <c r="N1285" s="101"/>
      <c r="O1285" s="102">
        <f t="shared" si="121"/>
        <v>0</v>
      </c>
      <c r="P1285" s="102">
        <f t="shared" si="122"/>
        <v>0</v>
      </c>
      <c r="Q1285" s="103">
        <f>IF(M1285="nio",0,IF(M1285&gt;0,VLOOKUP(H1285,'2-Productie normen'!A:L,VLOOKUP(M1285,'2-Productie normen'!N:O,2,FALSE),FALSE)))</f>
        <v>0</v>
      </c>
      <c r="R1285" s="103">
        <f t="shared" si="123"/>
        <v>0</v>
      </c>
      <c r="S1285" s="104">
        <f>VLOOKUP(H1285,'2-Productie normen'!A:L,10,FALSE)</f>
        <v>0</v>
      </c>
      <c r="T1285" s="470" t="s">
        <v>689</v>
      </c>
      <c r="V1285" s="81">
        <f t="shared" si="124"/>
        <v>0</v>
      </c>
    </row>
    <row r="1286" spans="1:22" ht="13.95" customHeight="1">
      <c r="A1286" s="86">
        <f t="shared" si="116"/>
        <v>1286</v>
      </c>
      <c r="B1286" s="99" t="s">
        <v>756</v>
      </c>
      <c r="C1286" s="99" t="s">
        <v>671</v>
      </c>
      <c r="D1286" s="440">
        <v>2</v>
      </c>
      <c r="E1286" s="441" t="s">
        <v>94</v>
      </c>
      <c r="F1286" s="449" t="s">
        <v>261</v>
      </c>
      <c r="G1286" s="450" t="s">
        <v>410</v>
      </c>
      <c r="H1286" s="561" t="s">
        <v>730</v>
      </c>
      <c r="I1286" s="528" t="s">
        <v>696</v>
      </c>
      <c r="J1286" s="444">
        <v>22.86</v>
      </c>
      <c r="K1286" s="353">
        <v>1</v>
      </c>
      <c r="L1286" s="353">
        <v>1</v>
      </c>
      <c r="M1286" s="529" t="s">
        <v>106</v>
      </c>
      <c r="N1286" s="101"/>
      <c r="O1286" s="102">
        <f t="shared" si="121"/>
        <v>0</v>
      </c>
      <c r="P1286" s="102">
        <f t="shared" si="122"/>
        <v>0</v>
      </c>
      <c r="Q1286" s="103">
        <f>IF(M1286="nio",0,IF(M1286&gt;0,VLOOKUP(H1286,'2-Productie normen'!A:L,VLOOKUP(M1286,'2-Productie normen'!N:O,2,FALSE),FALSE)))</f>
        <v>0</v>
      </c>
      <c r="R1286" s="103">
        <f t="shared" si="123"/>
        <v>0</v>
      </c>
      <c r="S1286" s="104">
        <f>VLOOKUP(H1286,'2-Productie normen'!A:L,10,FALSE)</f>
        <v>0</v>
      </c>
      <c r="T1286" s="470" t="s">
        <v>689</v>
      </c>
      <c r="V1286" s="81">
        <f t="shared" si="124"/>
        <v>0</v>
      </c>
    </row>
    <row r="1287" spans="1:22" ht="13.95" customHeight="1">
      <c r="A1287" s="86">
        <f t="shared" si="116"/>
        <v>1287</v>
      </c>
      <c r="B1287" s="99" t="s">
        <v>756</v>
      </c>
      <c r="C1287" s="99" t="s">
        <v>671</v>
      </c>
      <c r="D1287" s="440">
        <v>2</v>
      </c>
      <c r="E1287" s="441" t="s">
        <v>94</v>
      </c>
      <c r="F1287" s="449" t="s">
        <v>262</v>
      </c>
      <c r="G1287" s="450" t="s">
        <v>413</v>
      </c>
      <c r="H1287" s="561" t="s">
        <v>16</v>
      </c>
      <c r="I1287" s="528" t="s">
        <v>97</v>
      </c>
      <c r="J1287" s="444">
        <v>8.3000000000000007</v>
      </c>
      <c r="K1287" s="353">
        <v>1</v>
      </c>
      <c r="L1287" s="353">
        <v>1</v>
      </c>
      <c r="M1287" s="529">
        <v>200</v>
      </c>
      <c r="N1287" s="101"/>
      <c r="O1287" s="102" t="e">
        <f t="shared" si="121"/>
        <v>#DIV/0!</v>
      </c>
      <c r="P1287" s="102">
        <f t="shared" si="122"/>
        <v>0</v>
      </c>
      <c r="Q1287" s="103">
        <f>IF(M1287="nio",0,IF(M1287&gt;0,VLOOKUP(H1287,'2-Productie normen'!A:L,VLOOKUP(M1287,'2-Productie normen'!N:O,2,FALSE),FALSE)))</f>
        <v>0</v>
      </c>
      <c r="R1287" s="103">
        <f t="shared" si="123"/>
        <v>0</v>
      </c>
      <c r="S1287" s="104">
        <f>VLOOKUP(H1287,'2-Productie normen'!A:L,10,FALSE)</f>
        <v>0</v>
      </c>
      <c r="T1287" s="470" t="s">
        <v>689</v>
      </c>
      <c r="V1287" s="81">
        <f t="shared" si="124"/>
        <v>1660.0000000000002</v>
      </c>
    </row>
    <row r="1288" spans="1:22" ht="13.95" customHeight="1">
      <c r="A1288" s="86">
        <f t="shared" si="116"/>
        <v>1288</v>
      </c>
      <c r="B1288" s="99" t="s">
        <v>756</v>
      </c>
      <c r="C1288" s="99" t="s">
        <v>671</v>
      </c>
      <c r="D1288" s="440">
        <v>2</v>
      </c>
      <c r="E1288" s="441" t="s">
        <v>94</v>
      </c>
      <c r="F1288" s="449" t="s">
        <v>263</v>
      </c>
      <c r="G1288" s="450" t="s">
        <v>407</v>
      </c>
      <c r="H1288" s="561" t="s">
        <v>407</v>
      </c>
      <c r="I1288" s="528" t="s">
        <v>97</v>
      </c>
      <c r="J1288" s="444">
        <v>17.3</v>
      </c>
      <c r="K1288" s="353">
        <v>1</v>
      </c>
      <c r="L1288" s="353">
        <v>1</v>
      </c>
      <c r="M1288" s="529">
        <v>200</v>
      </c>
      <c r="N1288" s="101"/>
      <c r="O1288" s="102" t="e">
        <f t="shared" si="121"/>
        <v>#DIV/0!</v>
      </c>
      <c r="P1288" s="102">
        <f t="shared" si="122"/>
        <v>0</v>
      </c>
      <c r="Q1288" s="103">
        <f>IF(M1288="nio",0,IF(M1288&gt;0,VLOOKUP(H1288,'2-Productie normen'!A:L,VLOOKUP(M1288,'2-Productie normen'!N:O,2,FALSE),FALSE)))</f>
        <v>0</v>
      </c>
      <c r="R1288" s="103">
        <f t="shared" si="123"/>
        <v>0</v>
      </c>
      <c r="S1288" s="104">
        <f>VLOOKUP(H1288,'2-Productie normen'!A:L,10,FALSE)</f>
        <v>0</v>
      </c>
      <c r="T1288" s="470" t="s">
        <v>689</v>
      </c>
      <c r="V1288" s="81">
        <f t="shared" si="124"/>
        <v>3460</v>
      </c>
    </row>
    <row r="1289" spans="1:22" ht="13.95" customHeight="1">
      <c r="A1289" s="86">
        <f t="shared" si="116"/>
        <v>1289</v>
      </c>
      <c r="B1289" s="99" t="s">
        <v>756</v>
      </c>
      <c r="C1289" s="99" t="s">
        <v>671</v>
      </c>
      <c r="D1289" s="440">
        <v>2</v>
      </c>
      <c r="E1289" s="441" t="s">
        <v>94</v>
      </c>
      <c r="F1289" s="449" t="s">
        <v>264</v>
      </c>
      <c r="G1289" s="450" t="s">
        <v>442</v>
      </c>
      <c r="H1289" s="361" t="s">
        <v>182</v>
      </c>
      <c r="I1289" s="528" t="s">
        <v>726</v>
      </c>
      <c r="J1289" s="444">
        <v>221.9</v>
      </c>
      <c r="K1289" s="353">
        <v>1</v>
      </c>
      <c r="L1289" s="353">
        <v>1</v>
      </c>
      <c r="M1289" s="529">
        <v>200</v>
      </c>
      <c r="N1289" s="101"/>
      <c r="O1289" s="102" t="e">
        <f t="shared" si="121"/>
        <v>#DIV/0!</v>
      </c>
      <c r="P1289" s="102">
        <f t="shared" si="122"/>
        <v>0</v>
      </c>
      <c r="Q1289" s="103">
        <f>IF(M1289="nio",0,IF(M1289&gt;0,VLOOKUP(H1289,'2-Productie normen'!A:L,VLOOKUP(M1289,'2-Productie normen'!N:O,2,FALSE),FALSE)))</f>
        <v>0</v>
      </c>
      <c r="R1289" s="103">
        <f t="shared" si="123"/>
        <v>0</v>
      </c>
      <c r="S1289" s="104">
        <f>VLOOKUP(H1289,'2-Productie normen'!A:L,10,FALSE)</f>
        <v>0</v>
      </c>
      <c r="T1289" s="470" t="s">
        <v>689</v>
      </c>
      <c r="V1289" s="81">
        <f t="shared" si="124"/>
        <v>44380</v>
      </c>
    </row>
    <row r="1290" spans="1:22" ht="13.95" customHeight="1">
      <c r="A1290" s="86">
        <f t="shared" ref="A1290:A1345" si="125">A1289+1</f>
        <v>1290</v>
      </c>
      <c r="B1290" s="99" t="s">
        <v>756</v>
      </c>
      <c r="C1290" s="99" t="s">
        <v>671</v>
      </c>
      <c r="D1290" s="440">
        <v>2</v>
      </c>
      <c r="E1290" s="441" t="s">
        <v>94</v>
      </c>
      <c r="F1290" s="449" t="s">
        <v>265</v>
      </c>
      <c r="G1290" s="450" t="s">
        <v>675</v>
      </c>
      <c r="H1290" s="361" t="s">
        <v>1</v>
      </c>
      <c r="I1290" s="528" t="s">
        <v>97</v>
      </c>
      <c r="J1290" s="444">
        <v>30.67</v>
      </c>
      <c r="K1290" s="353">
        <v>1</v>
      </c>
      <c r="L1290" s="353">
        <v>1</v>
      </c>
      <c r="M1290" s="529">
        <v>200</v>
      </c>
      <c r="N1290" s="101"/>
      <c r="O1290" s="102" t="e">
        <f t="shared" si="121"/>
        <v>#DIV/0!</v>
      </c>
      <c r="P1290" s="102">
        <f t="shared" si="122"/>
        <v>0</v>
      </c>
      <c r="Q1290" s="103">
        <f>IF(M1290="nio",0,IF(M1290&gt;0,VLOOKUP(H1290,'2-Productie normen'!A:L,VLOOKUP(M1290,'2-Productie normen'!N:O,2,FALSE),FALSE)))</f>
        <v>0</v>
      </c>
      <c r="R1290" s="103">
        <f t="shared" si="123"/>
        <v>0</v>
      </c>
      <c r="S1290" s="104">
        <f>VLOOKUP(H1290,'2-Productie normen'!A:L,10,FALSE)</f>
        <v>0</v>
      </c>
      <c r="T1290" s="470" t="s">
        <v>689</v>
      </c>
      <c r="V1290" s="81">
        <f t="shared" si="124"/>
        <v>6134</v>
      </c>
    </row>
    <row r="1291" spans="1:22" ht="13.95" customHeight="1">
      <c r="A1291" s="86">
        <f t="shared" si="125"/>
        <v>1291</v>
      </c>
      <c r="B1291" s="99" t="s">
        <v>756</v>
      </c>
      <c r="C1291" s="99" t="s">
        <v>671</v>
      </c>
      <c r="D1291" s="440">
        <v>2</v>
      </c>
      <c r="E1291" s="441" t="s">
        <v>94</v>
      </c>
      <c r="F1291" s="449" t="s">
        <v>266</v>
      </c>
      <c r="G1291" s="450" t="s">
        <v>675</v>
      </c>
      <c r="H1291" s="361" t="s">
        <v>1</v>
      </c>
      <c r="I1291" s="528" t="s">
        <v>97</v>
      </c>
      <c r="J1291" s="444">
        <v>33.78</v>
      </c>
      <c r="K1291" s="353">
        <v>1</v>
      </c>
      <c r="L1291" s="353">
        <v>1</v>
      </c>
      <c r="M1291" s="529">
        <v>200</v>
      </c>
      <c r="N1291" s="101"/>
      <c r="O1291" s="102" t="e">
        <f t="shared" si="121"/>
        <v>#DIV/0!</v>
      </c>
      <c r="P1291" s="102">
        <f t="shared" si="122"/>
        <v>0</v>
      </c>
      <c r="Q1291" s="103">
        <f>IF(M1291="nio",0,IF(M1291&gt;0,VLOOKUP(H1291,'2-Productie normen'!A:L,VLOOKUP(M1291,'2-Productie normen'!N:O,2,FALSE),FALSE)))</f>
        <v>0</v>
      </c>
      <c r="R1291" s="103">
        <f t="shared" si="123"/>
        <v>0</v>
      </c>
      <c r="S1291" s="104">
        <f>VLOOKUP(H1291,'2-Productie normen'!A:L,10,FALSE)</f>
        <v>0</v>
      </c>
      <c r="T1291" s="470" t="s">
        <v>689</v>
      </c>
      <c r="V1291" s="81">
        <f t="shared" si="124"/>
        <v>6756</v>
      </c>
    </row>
    <row r="1292" spans="1:22" ht="13.95" customHeight="1">
      <c r="A1292" s="86">
        <f t="shared" si="125"/>
        <v>1292</v>
      </c>
      <c r="B1292" s="99" t="s">
        <v>756</v>
      </c>
      <c r="C1292" s="99" t="s">
        <v>671</v>
      </c>
      <c r="D1292" s="440">
        <v>2</v>
      </c>
      <c r="E1292" s="441" t="s">
        <v>94</v>
      </c>
      <c r="F1292" s="449" t="s">
        <v>267</v>
      </c>
      <c r="G1292" s="450" t="s">
        <v>407</v>
      </c>
      <c r="H1292" s="561" t="s">
        <v>407</v>
      </c>
      <c r="I1292" s="528" t="s">
        <v>97</v>
      </c>
      <c r="J1292" s="444">
        <v>5.0999999999999996</v>
      </c>
      <c r="K1292" s="353">
        <v>1</v>
      </c>
      <c r="L1292" s="353">
        <v>1</v>
      </c>
      <c r="M1292" s="529">
        <v>200</v>
      </c>
      <c r="N1292" s="101"/>
      <c r="O1292" s="102" t="e">
        <f t="shared" si="121"/>
        <v>#DIV/0!</v>
      </c>
      <c r="P1292" s="102">
        <f t="shared" si="122"/>
        <v>0</v>
      </c>
      <c r="Q1292" s="103">
        <f>IF(M1292="nio",0,IF(M1292&gt;0,VLOOKUP(H1292,'2-Productie normen'!A:L,VLOOKUP(M1292,'2-Productie normen'!N:O,2,FALSE),FALSE)))</f>
        <v>0</v>
      </c>
      <c r="R1292" s="103">
        <f t="shared" si="123"/>
        <v>0</v>
      </c>
      <c r="S1292" s="104">
        <f>VLOOKUP(H1292,'2-Productie normen'!A:L,10,FALSE)</f>
        <v>0</v>
      </c>
      <c r="T1292" s="470" t="s">
        <v>689</v>
      </c>
      <c r="V1292" s="81">
        <f t="shared" si="124"/>
        <v>1019.9999999999999</v>
      </c>
    </row>
    <row r="1293" spans="1:22" ht="13.95" customHeight="1">
      <c r="A1293" s="86">
        <f t="shared" si="125"/>
        <v>1293</v>
      </c>
      <c r="B1293" s="99" t="s">
        <v>756</v>
      </c>
      <c r="C1293" s="99" t="s">
        <v>671</v>
      </c>
      <c r="D1293" s="440">
        <v>2</v>
      </c>
      <c r="E1293" s="441" t="s">
        <v>94</v>
      </c>
      <c r="F1293" s="449" t="s">
        <v>268</v>
      </c>
      <c r="G1293" s="450" t="s">
        <v>407</v>
      </c>
      <c r="H1293" s="561" t="s">
        <v>407</v>
      </c>
      <c r="I1293" s="528" t="s">
        <v>97</v>
      </c>
      <c r="J1293" s="444">
        <v>7.4</v>
      </c>
      <c r="K1293" s="353">
        <v>1</v>
      </c>
      <c r="L1293" s="353">
        <v>1</v>
      </c>
      <c r="M1293" s="529">
        <v>200</v>
      </c>
      <c r="N1293" s="101"/>
      <c r="O1293" s="102" t="e">
        <f t="shared" si="121"/>
        <v>#DIV/0!</v>
      </c>
      <c r="P1293" s="102">
        <f t="shared" si="122"/>
        <v>0</v>
      </c>
      <c r="Q1293" s="103">
        <f>IF(M1293="nio",0,IF(M1293&gt;0,VLOOKUP(H1293,'2-Productie normen'!A:L,VLOOKUP(M1293,'2-Productie normen'!N:O,2,FALSE),FALSE)))</f>
        <v>0</v>
      </c>
      <c r="R1293" s="103">
        <f t="shared" si="123"/>
        <v>0</v>
      </c>
      <c r="S1293" s="104">
        <f>VLOOKUP(H1293,'2-Productie normen'!A:L,10,FALSE)</f>
        <v>0</v>
      </c>
      <c r="T1293" s="470" t="s">
        <v>689</v>
      </c>
      <c r="V1293" s="81">
        <f t="shared" si="124"/>
        <v>1480</v>
      </c>
    </row>
    <row r="1294" spans="1:22" ht="13.95" customHeight="1">
      <c r="A1294" s="86">
        <f t="shared" si="125"/>
        <v>1294</v>
      </c>
      <c r="B1294" s="99" t="s">
        <v>756</v>
      </c>
      <c r="C1294" s="99" t="s">
        <v>671</v>
      </c>
      <c r="D1294" s="440">
        <v>2</v>
      </c>
      <c r="E1294" s="441" t="s">
        <v>94</v>
      </c>
      <c r="F1294" s="449" t="s">
        <v>269</v>
      </c>
      <c r="G1294" s="450" t="s">
        <v>410</v>
      </c>
      <c r="H1294" s="561" t="s">
        <v>730</v>
      </c>
      <c r="I1294" s="528" t="s">
        <v>696</v>
      </c>
      <c r="J1294" s="444">
        <v>15</v>
      </c>
      <c r="K1294" s="353">
        <v>1</v>
      </c>
      <c r="L1294" s="353">
        <v>1</v>
      </c>
      <c r="M1294" s="529" t="s">
        <v>106</v>
      </c>
      <c r="N1294" s="101"/>
      <c r="O1294" s="102">
        <f t="shared" si="121"/>
        <v>0</v>
      </c>
      <c r="P1294" s="102">
        <f t="shared" si="122"/>
        <v>0</v>
      </c>
      <c r="Q1294" s="103">
        <f>IF(M1294="nio",0,IF(M1294&gt;0,VLOOKUP(H1294,'2-Productie normen'!A:L,VLOOKUP(M1294,'2-Productie normen'!N:O,2,FALSE),FALSE)))</f>
        <v>0</v>
      </c>
      <c r="R1294" s="103">
        <f t="shared" si="123"/>
        <v>0</v>
      </c>
      <c r="S1294" s="104">
        <f>VLOOKUP(H1294,'2-Productie normen'!A:L,10,FALSE)</f>
        <v>0</v>
      </c>
      <c r="T1294" s="470" t="s">
        <v>689</v>
      </c>
      <c r="V1294" s="81">
        <f t="shared" si="124"/>
        <v>0</v>
      </c>
    </row>
    <row r="1295" spans="1:22" ht="13.95" customHeight="1">
      <c r="A1295" s="86">
        <f t="shared" si="125"/>
        <v>1295</v>
      </c>
      <c r="B1295" s="99" t="s">
        <v>756</v>
      </c>
      <c r="C1295" s="99" t="s">
        <v>671</v>
      </c>
      <c r="D1295" s="440">
        <v>2</v>
      </c>
      <c r="E1295" s="441" t="s">
        <v>94</v>
      </c>
      <c r="F1295" s="449" t="s">
        <v>270</v>
      </c>
      <c r="G1295" s="450" t="s">
        <v>410</v>
      </c>
      <c r="H1295" s="561" t="s">
        <v>730</v>
      </c>
      <c r="I1295" s="528" t="s">
        <v>696</v>
      </c>
      <c r="J1295" s="444">
        <v>8.6999999999999993</v>
      </c>
      <c r="K1295" s="353">
        <v>1</v>
      </c>
      <c r="L1295" s="353">
        <v>1</v>
      </c>
      <c r="M1295" s="529" t="s">
        <v>106</v>
      </c>
      <c r="N1295" s="101"/>
      <c r="O1295" s="102">
        <f t="shared" si="121"/>
        <v>0</v>
      </c>
      <c r="P1295" s="102">
        <f t="shared" si="122"/>
        <v>0</v>
      </c>
      <c r="Q1295" s="103">
        <f>IF(M1295="nio",0,IF(M1295&gt;0,VLOOKUP(H1295,'2-Productie normen'!A:L,VLOOKUP(M1295,'2-Productie normen'!N:O,2,FALSE),FALSE)))</f>
        <v>0</v>
      </c>
      <c r="R1295" s="103">
        <f t="shared" si="123"/>
        <v>0</v>
      </c>
      <c r="S1295" s="104">
        <f>VLOOKUP(H1295,'2-Productie normen'!A:L,10,FALSE)</f>
        <v>0</v>
      </c>
      <c r="T1295" s="470" t="s">
        <v>689</v>
      </c>
      <c r="V1295" s="81">
        <f t="shared" si="124"/>
        <v>0</v>
      </c>
    </row>
    <row r="1296" spans="1:22" ht="13.95" customHeight="1">
      <c r="A1296" s="86">
        <f t="shared" si="125"/>
        <v>1296</v>
      </c>
      <c r="B1296" s="99" t="s">
        <v>756</v>
      </c>
      <c r="C1296" s="99" t="s">
        <v>671</v>
      </c>
      <c r="D1296" s="440">
        <v>2</v>
      </c>
      <c r="E1296" s="441" t="s">
        <v>94</v>
      </c>
      <c r="F1296" s="449" t="s">
        <v>271</v>
      </c>
      <c r="G1296" s="450" t="s">
        <v>410</v>
      </c>
      <c r="H1296" s="561" t="s">
        <v>730</v>
      </c>
      <c r="I1296" s="528" t="s">
        <v>696</v>
      </c>
      <c r="J1296" s="444">
        <v>32.799999999999997</v>
      </c>
      <c r="K1296" s="353">
        <v>1</v>
      </c>
      <c r="L1296" s="353">
        <v>1</v>
      </c>
      <c r="M1296" s="529" t="s">
        <v>106</v>
      </c>
      <c r="N1296" s="101"/>
      <c r="O1296" s="102">
        <f t="shared" si="121"/>
        <v>0</v>
      </c>
      <c r="P1296" s="102">
        <f t="shared" si="122"/>
        <v>0</v>
      </c>
      <c r="Q1296" s="103">
        <f>IF(M1296="nio",0,IF(M1296&gt;0,VLOOKUP(H1296,'2-Productie normen'!A:L,VLOOKUP(M1296,'2-Productie normen'!N:O,2,FALSE),FALSE)))</f>
        <v>0</v>
      </c>
      <c r="R1296" s="103">
        <f t="shared" si="123"/>
        <v>0</v>
      </c>
      <c r="S1296" s="104">
        <f>VLOOKUP(H1296,'2-Productie normen'!A:L,10,FALSE)</f>
        <v>0</v>
      </c>
      <c r="T1296" s="470" t="s">
        <v>689</v>
      </c>
      <c r="V1296" s="81">
        <f t="shared" si="124"/>
        <v>0</v>
      </c>
    </row>
    <row r="1297" spans="1:22" ht="13.95" customHeight="1">
      <c r="A1297" s="86">
        <f t="shared" si="125"/>
        <v>1297</v>
      </c>
      <c r="B1297" s="99" t="s">
        <v>756</v>
      </c>
      <c r="C1297" s="99" t="s">
        <v>671</v>
      </c>
      <c r="D1297" s="440">
        <v>2</v>
      </c>
      <c r="E1297" s="441" t="s">
        <v>94</v>
      </c>
      <c r="F1297" s="449" t="s">
        <v>437</v>
      </c>
      <c r="G1297" s="450" t="s">
        <v>409</v>
      </c>
      <c r="H1297" s="561" t="s">
        <v>719</v>
      </c>
      <c r="I1297" s="107" t="s">
        <v>95</v>
      </c>
      <c r="J1297" s="444">
        <v>77</v>
      </c>
      <c r="K1297" s="353">
        <v>1</v>
      </c>
      <c r="L1297" s="353">
        <v>1</v>
      </c>
      <c r="M1297" s="529">
        <v>80</v>
      </c>
      <c r="N1297" s="101"/>
      <c r="O1297" s="102" t="e">
        <f t="shared" si="121"/>
        <v>#DIV/0!</v>
      </c>
      <c r="P1297" s="102">
        <f t="shared" si="122"/>
        <v>0</v>
      </c>
      <c r="Q1297" s="103">
        <f>IF(M1297="nio",0,IF(M1297&gt;0,VLOOKUP(H1297,'2-Productie normen'!A:L,VLOOKUP(M1297,'2-Productie normen'!N:O,2,FALSE),FALSE)))</f>
        <v>0</v>
      </c>
      <c r="R1297" s="103">
        <f t="shared" si="123"/>
        <v>0</v>
      </c>
      <c r="S1297" s="104">
        <f>VLOOKUP(H1297,'2-Productie normen'!A:L,10,FALSE)</f>
        <v>0</v>
      </c>
      <c r="T1297" s="470" t="s">
        <v>689</v>
      </c>
      <c r="V1297" s="81">
        <f t="shared" si="124"/>
        <v>6160</v>
      </c>
    </row>
    <row r="1298" spans="1:22" ht="13.95" customHeight="1">
      <c r="A1298" s="86">
        <f t="shared" si="125"/>
        <v>1298</v>
      </c>
      <c r="B1298" s="99" t="s">
        <v>756</v>
      </c>
      <c r="C1298" s="99" t="s">
        <v>671</v>
      </c>
      <c r="D1298" s="440">
        <v>2</v>
      </c>
      <c r="E1298" s="441" t="s">
        <v>94</v>
      </c>
      <c r="F1298" s="449" t="s">
        <v>274</v>
      </c>
      <c r="G1298" s="450" t="s">
        <v>410</v>
      </c>
      <c r="H1298" s="561" t="s">
        <v>730</v>
      </c>
      <c r="I1298" s="107" t="s">
        <v>696</v>
      </c>
      <c r="J1298" s="444">
        <v>13.7</v>
      </c>
      <c r="K1298" s="353">
        <v>1</v>
      </c>
      <c r="L1298" s="353">
        <v>1</v>
      </c>
      <c r="M1298" s="529" t="s">
        <v>106</v>
      </c>
      <c r="N1298" s="101"/>
      <c r="O1298" s="102">
        <f t="shared" si="121"/>
        <v>0</v>
      </c>
      <c r="P1298" s="102">
        <f t="shared" si="122"/>
        <v>0</v>
      </c>
      <c r="Q1298" s="103">
        <f>IF(M1298="nio",0,IF(M1298&gt;0,VLOOKUP(H1298,'2-Productie normen'!A:L,VLOOKUP(M1298,'2-Productie normen'!N:O,2,FALSE),FALSE)))</f>
        <v>0</v>
      </c>
      <c r="R1298" s="103">
        <f t="shared" si="123"/>
        <v>0</v>
      </c>
      <c r="S1298" s="104">
        <f>VLOOKUP(H1298,'2-Productie normen'!A:L,10,FALSE)</f>
        <v>0</v>
      </c>
      <c r="T1298" s="470" t="s">
        <v>689</v>
      </c>
      <c r="V1298" s="81">
        <f t="shared" si="124"/>
        <v>0</v>
      </c>
    </row>
    <row r="1299" spans="1:22" ht="13.95" customHeight="1">
      <c r="A1299" s="86">
        <f t="shared" si="125"/>
        <v>1299</v>
      </c>
      <c r="B1299" s="99" t="s">
        <v>756</v>
      </c>
      <c r="C1299" s="99" t="s">
        <v>671</v>
      </c>
      <c r="D1299" s="440">
        <v>2</v>
      </c>
      <c r="E1299" s="441" t="s">
        <v>94</v>
      </c>
      <c r="F1299" s="449" t="s">
        <v>275</v>
      </c>
      <c r="G1299" s="450" t="s">
        <v>410</v>
      </c>
      <c r="H1299" s="561" t="s">
        <v>730</v>
      </c>
      <c r="I1299" s="107" t="s">
        <v>696</v>
      </c>
      <c r="J1299" s="444">
        <v>10.5</v>
      </c>
      <c r="K1299" s="353">
        <v>1</v>
      </c>
      <c r="L1299" s="353">
        <v>1</v>
      </c>
      <c r="M1299" s="529" t="s">
        <v>106</v>
      </c>
      <c r="N1299" s="101"/>
      <c r="O1299" s="102">
        <f t="shared" si="121"/>
        <v>0</v>
      </c>
      <c r="P1299" s="102">
        <f t="shared" si="122"/>
        <v>0</v>
      </c>
      <c r="Q1299" s="103">
        <f>IF(M1299="nio",0,IF(M1299&gt;0,VLOOKUP(H1299,'2-Productie normen'!A:L,VLOOKUP(M1299,'2-Productie normen'!N:O,2,FALSE),FALSE)))</f>
        <v>0</v>
      </c>
      <c r="R1299" s="103">
        <f t="shared" si="123"/>
        <v>0</v>
      </c>
      <c r="S1299" s="104">
        <f>VLOOKUP(H1299,'2-Productie normen'!A:L,10,FALSE)</f>
        <v>0</v>
      </c>
      <c r="T1299" s="470" t="s">
        <v>689</v>
      </c>
      <c r="V1299" s="81">
        <f t="shared" si="124"/>
        <v>0</v>
      </c>
    </row>
    <row r="1300" spans="1:22" ht="13.95" customHeight="1">
      <c r="A1300" s="86">
        <f t="shared" si="125"/>
        <v>1300</v>
      </c>
      <c r="B1300" s="99" t="s">
        <v>756</v>
      </c>
      <c r="C1300" s="99" t="s">
        <v>671</v>
      </c>
      <c r="D1300" s="440">
        <v>2</v>
      </c>
      <c r="E1300" s="441" t="s">
        <v>94</v>
      </c>
      <c r="F1300" s="449" t="s">
        <v>276</v>
      </c>
      <c r="G1300" s="450" t="s">
        <v>676</v>
      </c>
      <c r="H1300" s="561" t="s">
        <v>720</v>
      </c>
      <c r="I1300" s="107" t="s">
        <v>95</v>
      </c>
      <c r="J1300" s="444">
        <v>81</v>
      </c>
      <c r="K1300" s="353">
        <v>1</v>
      </c>
      <c r="L1300" s="353">
        <v>1</v>
      </c>
      <c r="M1300" s="529">
        <v>80</v>
      </c>
      <c r="N1300" s="101"/>
      <c r="O1300" s="102" t="e">
        <f t="shared" si="121"/>
        <v>#DIV/0!</v>
      </c>
      <c r="P1300" s="102">
        <f t="shared" si="122"/>
        <v>0</v>
      </c>
      <c r="Q1300" s="103">
        <f>IF(M1300="nio",0,IF(M1300&gt;0,VLOOKUP(H1300,'2-Productie normen'!A:L,VLOOKUP(M1300,'2-Productie normen'!N:O,2,FALSE),FALSE)))</f>
        <v>0</v>
      </c>
      <c r="R1300" s="103">
        <f t="shared" si="123"/>
        <v>0</v>
      </c>
      <c r="S1300" s="104">
        <f>VLOOKUP(H1300,'2-Productie normen'!A:L,10,FALSE)</f>
        <v>0</v>
      </c>
      <c r="T1300" s="470" t="s">
        <v>689</v>
      </c>
      <c r="V1300" s="81">
        <f t="shared" si="124"/>
        <v>6480</v>
      </c>
    </row>
    <row r="1301" spans="1:22" ht="13.95" customHeight="1">
      <c r="A1301" s="86">
        <f t="shared" si="125"/>
        <v>1301</v>
      </c>
      <c r="B1301" s="99" t="s">
        <v>756</v>
      </c>
      <c r="C1301" s="99" t="s">
        <v>671</v>
      </c>
      <c r="D1301" s="440">
        <v>2</v>
      </c>
      <c r="E1301" s="441" t="s">
        <v>94</v>
      </c>
      <c r="F1301" s="449" t="s">
        <v>277</v>
      </c>
      <c r="G1301" s="450" t="s">
        <v>410</v>
      </c>
      <c r="H1301" s="561" t="s">
        <v>730</v>
      </c>
      <c r="I1301" s="107" t="s">
        <v>696</v>
      </c>
      <c r="J1301" s="444">
        <v>6.4</v>
      </c>
      <c r="K1301" s="353">
        <v>1</v>
      </c>
      <c r="L1301" s="353">
        <v>1</v>
      </c>
      <c r="M1301" s="529" t="s">
        <v>106</v>
      </c>
      <c r="N1301" s="101"/>
      <c r="O1301" s="102">
        <f t="shared" si="121"/>
        <v>0</v>
      </c>
      <c r="P1301" s="102">
        <f t="shared" si="122"/>
        <v>0</v>
      </c>
      <c r="Q1301" s="103">
        <f>IF(M1301="nio",0,IF(M1301&gt;0,VLOOKUP(H1301,'2-Productie normen'!A:L,VLOOKUP(M1301,'2-Productie normen'!N:O,2,FALSE),FALSE)))</f>
        <v>0</v>
      </c>
      <c r="R1301" s="103">
        <f t="shared" si="123"/>
        <v>0</v>
      </c>
      <c r="S1301" s="104">
        <f>VLOOKUP(H1301,'2-Productie normen'!A:L,10,FALSE)</f>
        <v>0</v>
      </c>
      <c r="T1301" s="470" t="s">
        <v>689</v>
      </c>
      <c r="V1301" s="81">
        <f t="shared" si="124"/>
        <v>0</v>
      </c>
    </row>
    <row r="1302" spans="1:22" ht="13.95" customHeight="1">
      <c r="A1302" s="86">
        <f t="shared" si="125"/>
        <v>1302</v>
      </c>
      <c r="B1302" s="99" t="s">
        <v>756</v>
      </c>
      <c r="C1302" s="99" t="s">
        <v>671</v>
      </c>
      <c r="D1302" s="440">
        <v>2</v>
      </c>
      <c r="E1302" s="441" t="s">
        <v>94</v>
      </c>
      <c r="F1302" s="449" t="s">
        <v>278</v>
      </c>
      <c r="G1302" s="450" t="s">
        <v>676</v>
      </c>
      <c r="H1302" s="561" t="s">
        <v>720</v>
      </c>
      <c r="I1302" s="107" t="s">
        <v>95</v>
      </c>
      <c r="J1302" s="444">
        <v>87</v>
      </c>
      <c r="K1302" s="353">
        <v>1</v>
      </c>
      <c r="L1302" s="353">
        <v>1</v>
      </c>
      <c r="M1302" s="529">
        <v>80</v>
      </c>
      <c r="N1302" s="101"/>
      <c r="O1302" s="102" t="e">
        <f t="shared" si="121"/>
        <v>#DIV/0!</v>
      </c>
      <c r="P1302" s="102">
        <f t="shared" si="122"/>
        <v>0</v>
      </c>
      <c r="Q1302" s="103">
        <f>IF(M1302="nio",0,IF(M1302&gt;0,VLOOKUP(H1302,'2-Productie normen'!A:L,VLOOKUP(M1302,'2-Productie normen'!N:O,2,FALSE),FALSE)))</f>
        <v>0</v>
      </c>
      <c r="R1302" s="103">
        <f t="shared" si="123"/>
        <v>0</v>
      </c>
      <c r="S1302" s="104">
        <f>VLOOKUP(H1302,'2-Productie normen'!A:L,10,FALSE)</f>
        <v>0</v>
      </c>
      <c r="T1302" s="470" t="s">
        <v>689</v>
      </c>
      <c r="V1302" s="81">
        <f t="shared" si="124"/>
        <v>6960</v>
      </c>
    </row>
    <row r="1303" spans="1:22" ht="13.95" customHeight="1">
      <c r="A1303" s="86">
        <f t="shared" si="125"/>
        <v>1303</v>
      </c>
      <c r="B1303" s="99" t="s">
        <v>756</v>
      </c>
      <c r="C1303" s="99" t="s">
        <v>671</v>
      </c>
      <c r="D1303" s="440">
        <v>2</v>
      </c>
      <c r="E1303" s="441" t="s">
        <v>94</v>
      </c>
      <c r="F1303" s="449" t="s">
        <v>279</v>
      </c>
      <c r="G1303" s="450" t="s">
        <v>410</v>
      </c>
      <c r="H1303" s="561" t="s">
        <v>730</v>
      </c>
      <c r="I1303" s="107" t="s">
        <v>696</v>
      </c>
      <c r="J1303" s="444">
        <v>13</v>
      </c>
      <c r="K1303" s="353">
        <v>1</v>
      </c>
      <c r="L1303" s="353">
        <v>1</v>
      </c>
      <c r="M1303" s="529" t="s">
        <v>106</v>
      </c>
      <c r="N1303" s="101"/>
      <c r="O1303" s="102">
        <f t="shared" si="121"/>
        <v>0</v>
      </c>
      <c r="P1303" s="102">
        <f t="shared" si="122"/>
        <v>0</v>
      </c>
      <c r="Q1303" s="103">
        <f>IF(M1303="nio",0,IF(M1303&gt;0,VLOOKUP(H1303,'2-Productie normen'!A:L,VLOOKUP(M1303,'2-Productie normen'!N:O,2,FALSE),FALSE)))</f>
        <v>0</v>
      </c>
      <c r="R1303" s="103">
        <f t="shared" si="123"/>
        <v>0</v>
      </c>
      <c r="S1303" s="104">
        <f>VLOOKUP(H1303,'2-Productie normen'!A:L,10,FALSE)</f>
        <v>0</v>
      </c>
      <c r="T1303" s="470" t="s">
        <v>689</v>
      </c>
      <c r="V1303" s="81">
        <f t="shared" si="124"/>
        <v>0</v>
      </c>
    </row>
    <row r="1304" spans="1:22" ht="13.95" customHeight="1">
      <c r="A1304" s="86">
        <f t="shared" si="125"/>
        <v>1304</v>
      </c>
      <c r="B1304" s="99" t="s">
        <v>756</v>
      </c>
      <c r="C1304" s="99" t="s">
        <v>671</v>
      </c>
      <c r="D1304" s="440">
        <v>2</v>
      </c>
      <c r="E1304" s="441" t="s">
        <v>94</v>
      </c>
      <c r="F1304" s="449" t="s">
        <v>280</v>
      </c>
      <c r="G1304" s="450" t="s">
        <v>410</v>
      </c>
      <c r="H1304" s="561" t="s">
        <v>730</v>
      </c>
      <c r="I1304" s="107" t="s">
        <v>696</v>
      </c>
      <c r="J1304" s="444">
        <v>10.3</v>
      </c>
      <c r="K1304" s="353">
        <v>1</v>
      </c>
      <c r="L1304" s="353">
        <v>1</v>
      </c>
      <c r="M1304" s="529" t="s">
        <v>106</v>
      </c>
      <c r="N1304" s="101"/>
      <c r="O1304" s="102">
        <f t="shared" si="121"/>
        <v>0</v>
      </c>
      <c r="P1304" s="102">
        <f t="shared" si="122"/>
        <v>0</v>
      </c>
      <c r="Q1304" s="103">
        <f>IF(M1304="nio",0,IF(M1304&gt;0,VLOOKUP(H1304,'2-Productie normen'!A:L,VLOOKUP(M1304,'2-Productie normen'!N:O,2,FALSE),FALSE)))</f>
        <v>0</v>
      </c>
      <c r="R1304" s="103">
        <f t="shared" si="123"/>
        <v>0</v>
      </c>
      <c r="S1304" s="104">
        <f>VLOOKUP(H1304,'2-Productie normen'!A:L,10,FALSE)</f>
        <v>0</v>
      </c>
      <c r="T1304" s="470" t="s">
        <v>689</v>
      </c>
      <c r="V1304" s="81">
        <f t="shared" si="124"/>
        <v>0</v>
      </c>
    </row>
    <row r="1305" spans="1:22" ht="13.95" customHeight="1">
      <c r="A1305" s="86">
        <f t="shared" si="125"/>
        <v>1305</v>
      </c>
      <c r="B1305" s="99" t="s">
        <v>756</v>
      </c>
      <c r="C1305" s="99" t="s">
        <v>671</v>
      </c>
      <c r="D1305" s="440">
        <v>2</v>
      </c>
      <c r="E1305" s="441" t="s">
        <v>94</v>
      </c>
      <c r="F1305" s="449" t="s">
        <v>281</v>
      </c>
      <c r="G1305" s="450" t="s">
        <v>409</v>
      </c>
      <c r="H1305" s="561" t="s">
        <v>719</v>
      </c>
      <c r="I1305" s="107" t="s">
        <v>95</v>
      </c>
      <c r="J1305" s="444">
        <v>51.5</v>
      </c>
      <c r="K1305" s="353">
        <v>1</v>
      </c>
      <c r="L1305" s="353">
        <v>1</v>
      </c>
      <c r="M1305" s="529">
        <v>80</v>
      </c>
      <c r="N1305" s="101"/>
      <c r="O1305" s="102" t="e">
        <f t="shared" si="121"/>
        <v>#DIV/0!</v>
      </c>
      <c r="P1305" s="102">
        <f t="shared" si="122"/>
        <v>0</v>
      </c>
      <c r="Q1305" s="103">
        <f>IF(M1305="nio",0,IF(M1305&gt;0,VLOOKUP(H1305,'2-Productie normen'!A:L,VLOOKUP(M1305,'2-Productie normen'!N:O,2,FALSE),FALSE)))</f>
        <v>0</v>
      </c>
      <c r="R1305" s="103">
        <f t="shared" si="123"/>
        <v>0</v>
      </c>
      <c r="S1305" s="104">
        <f>VLOOKUP(H1305,'2-Productie normen'!A:L,10,FALSE)</f>
        <v>0</v>
      </c>
      <c r="T1305" s="470" t="s">
        <v>689</v>
      </c>
      <c r="V1305" s="81">
        <f t="shared" si="124"/>
        <v>4120</v>
      </c>
    </row>
    <row r="1306" spans="1:22" ht="13.95" customHeight="1">
      <c r="A1306" s="86">
        <f t="shared" si="125"/>
        <v>1306</v>
      </c>
      <c r="B1306" s="99" t="s">
        <v>756</v>
      </c>
      <c r="C1306" s="99" t="s">
        <v>671</v>
      </c>
      <c r="D1306" s="440">
        <v>2</v>
      </c>
      <c r="E1306" s="441" t="s">
        <v>94</v>
      </c>
      <c r="F1306" s="449" t="s">
        <v>282</v>
      </c>
      <c r="G1306" s="450" t="s">
        <v>409</v>
      </c>
      <c r="H1306" s="561" t="s">
        <v>719</v>
      </c>
      <c r="I1306" s="107" t="s">
        <v>95</v>
      </c>
      <c r="J1306" s="444">
        <v>111</v>
      </c>
      <c r="K1306" s="353">
        <v>1</v>
      </c>
      <c r="L1306" s="353">
        <v>1</v>
      </c>
      <c r="M1306" s="529">
        <v>80</v>
      </c>
      <c r="N1306" s="101"/>
      <c r="O1306" s="102" t="e">
        <f t="shared" si="121"/>
        <v>#DIV/0!</v>
      </c>
      <c r="P1306" s="102">
        <f t="shared" si="122"/>
        <v>0</v>
      </c>
      <c r="Q1306" s="103">
        <f>IF(M1306="nio",0,IF(M1306&gt;0,VLOOKUP(H1306,'2-Productie normen'!A:L,VLOOKUP(M1306,'2-Productie normen'!N:O,2,FALSE),FALSE)))</f>
        <v>0</v>
      </c>
      <c r="R1306" s="103">
        <f t="shared" si="123"/>
        <v>0</v>
      </c>
      <c r="S1306" s="104">
        <f>VLOOKUP(H1306,'2-Productie normen'!A:L,10,FALSE)</f>
        <v>0</v>
      </c>
      <c r="T1306" s="470" t="s">
        <v>689</v>
      </c>
      <c r="V1306" s="81">
        <f t="shared" si="124"/>
        <v>8880</v>
      </c>
    </row>
    <row r="1307" spans="1:22" ht="13.95" customHeight="1">
      <c r="A1307" s="86">
        <f t="shared" si="125"/>
        <v>1307</v>
      </c>
      <c r="B1307" s="99" t="s">
        <v>756</v>
      </c>
      <c r="C1307" s="99" t="s">
        <v>671</v>
      </c>
      <c r="D1307" s="440">
        <v>2</v>
      </c>
      <c r="E1307" s="441" t="s">
        <v>94</v>
      </c>
      <c r="F1307" s="449" t="s">
        <v>283</v>
      </c>
      <c r="G1307" s="450" t="s">
        <v>409</v>
      </c>
      <c r="H1307" s="561" t="s">
        <v>719</v>
      </c>
      <c r="I1307" s="107" t="s">
        <v>95</v>
      </c>
      <c r="J1307" s="444">
        <v>51.5</v>
      </c>
      <c r="K1307" s="353">
        <v>1</v>
      </c>
      <c r="L1307" s="353">
        <v>1</v>
      </c>
      <c r="M1307" s="529">
        <v>80</v>
      </c>
      <c r="N1307" s="101"/>
      <c r="O1307" s="102" t="e">
        <f t="shared" si="121"/>
        <v>#DIV/0!</v>
      </c>
      <c r="P1307" s="102">
        <f t="shared" si="122"/>
        <v>0</v>
      </c>
      <c r="Q1307" s="103">
        <f>IF(M1307="nio",0,IF(M1307&gt;0,VLOOKUP(H1307,'2-Productie normen'!A:L,VLOOKUP(M1307,'2-Productie normen'!N:O,2,FALSE),FALSE)))</f>
        <v>0</v>
      </c>
      <c r="R1307" s="103">
        <f t="shared" si="123"/>
        <v>0</v>
      </c>
      <c r="S1307" s="104">
        <f>VLOOKUP(H1307,'2-Productie normen'!A:L,10,FALSE)</f>
        <v>0</v>
      </c>
      <c r="T1307" s="470" t="s">
        <v>689</v>
      </c>
      <c r="V1307" s="81">
        <f t="shared" si="124"/>
        <v>4120</v>
      </c>
    </row>
    <row r="1308" spans="1:22" ht="13.95" customHeight="1">
      <c r="A1308" s="86">
        <f t="shared" si="125"/>
        <v>1308</v>
      </c>
      <c r="B1308" s="99" t="s">
        <v>756</v>
      </c>
      <c r="C1308" s="99" t="s">
        <v>671</v>
      </c>
      <c r="D1308" s="440">
        <v>2</v>
      </c>
      <c r="E1308" s="441" t="s">
        <v>94</v>
      </c>
      <c r="F1308" s="449" t="s">
        <v>284</v>
      </c>
      <c r="G1308" s="450" t="s">
        <v>409</v>
      </c>
      <c r="H1308" s="561" t="s">
        <v>719</v>
      </c>
      <c r="I1308" s="107" t="s">
        <v>95</v>
      </c>
      <c r="J1308" s="444">
        <v>42.6</v>
      </c>
      <c r="K1308" s="353">
        <v>1</v>
      </c>
      <c r="L1308" s="353">
        <v>1</v>
      </c>
      <c r="M1308" s="529">
        <v>80</v>
      </c>
      <c r="N1308" s="101"/>
      <c r="O1308" s="102" t="e">
        <f t="shared" si="121"/>
        <v>#DIV/0!</v>
      </c>
      <c r="P1308" s="102">
        <f t="shared" si="122"/>
        <v>0</v>
      </c>
      <c r="Q1308" s="103">
        <f>IF(M1308="nio",0,IF(M1308&gt;0,VLOOKUP(H1308,'2-Productie normen'!A:L,VLOOKUP(M1308,'2-Productie normen'!N:O,2,FALSE),FALSE)))</f>
        <v>0</v>
      </c>
      <c r="R1308" s="103">
        <f t="shared" si="123"/>
        <v>0</v>
      </c>
      <c r="S1308" s="104">
        <f>VLOOKUP(H1308,'2-Productie normen'!A:L,10,FALSE)</f>
        <v>0</v>
      </c>
      <c r="T1308" s="470" t="s">
        <v>689</v>
      </c>
      <c r="V1308" s="81">
        <f t="shared" si="124"/>
        <v>3408</v>
      </c>
    </row>
    <row r="1309" spans="1:22" ht="13.95" customHeight="1">
      <c r="A1309" s="86">
        <f t="shared" si="125"/>
        <v>1309</v>
      </c>
      <c r="B1309" s="99" t="s">
        <v>756</v>
      </c>
      <c r="C1309" s="99" t="s">
        <v>671</v>
      </c>
      <c r="D1309" s="440">
        <v>2</v>
      </c>
      <c r="E1309" s="441" t="s">
        <v>94</v>
      </c>
      <c r="F1309" s="449" t="s">
        <v>285</v>
      </c>
      <c r="G1309" s="450" t="s">
        <v>409</v>
      </c>
      <c r="H1309" s="561" t="s">
        <v>719</v>
      </c>
      <c r="I1309" s="107" t="s">
        <v>95</v>
      </c>
      <c r="J1309" s="444">
        <v>40.1</v>
      </c>
      <c r="K1309" s="353">
        <v>1</v>
      </c>
      <c r="L1309" s="353">
        <v>1</v>
      </c>
      <c r="M1309" s="529">
        <v>80</v>
      </c>
      <c r="N1309" s="101"/>
      <c r="O1309" s="102" t="e">
        <f t="shared" si="121"/>
        <v>#DIV/0!</v>
      </c>
      <c r="P1309" s="102">
        <f t="shared" si="122"/>
        <v>0</v>
      </c>
      <c r="Q1309" s="103">
        <f>IF(M1309="nio",0,IF(M1309&gt;0,VLOOKUP(H1309,'2-Productie normen'!A:L,VLOOKUP(M1309,'2-Productie normen'!N:O,2,FALSE),FALSE)))</f>
        <v>0</v>
      </c>
      <c r="R1309" s="103">
        <f t="shared" si="123"/>
        <v>0</v>
      </c>
      <c r="S1309" s="104">
        <f>VLOOKUP(H1309,'2-Productie normen'!A:L,10,FALSE)</f>
        <v>0</v>
      </c>
      <c r="T1309" s="470" t="s">
        <v>689</v>
      </c>
      <c r="V1309" s="81">
        <f t="shared" si="124"/>
        <v>3208</v>
      </c>
    </row>
    <row r="1310" spans="1:22" ht="13.95" customHeight="1">
      <c r="A1310" s="86">
        <f t="shared" si="125"/>
        <v>1310</v>
      </c>
      <c r="B1310" s="99" t="s">
        <v>756</v>
      </c>
      <c r="C1310" s="99" t="s">
        <v>671</v>
      </c>
      <c r="D1310" s="440">
        <v>2</v>
      </c>
      <c r="E1310" s="441" t="s">
        <v>94</v>
      </c>
      <c r="F1310" s="449" t="s">
        <v>286</v>
      </c>
      <c r="G1310" s="450" t="s">
        <v>413</v>
      </c>
      <c r="H1310" s="561" t="s">
        <v>16</v>
      </c>
      <c r="I1310" s="107" t="s">
        <v>97</v>
      </c>
      <c r="J1310" s="444">
        <v>11.4</v>
      </c>
      <c r="K1310" s="353">
        <v>1</v>
      </c>
      <c r="L1310" s="353">
        <v>1</v>
      </c>
      <c r="M1310" s="529">
        <v>200</v>
      </c>
      <c r="N1310" s="101"/>
      <c r="O1310" s="102" t="e">
        <f t="shared" si="121"/>
        <v>#DIV/0!</v>
      </c>
      <c r="P1310" s="102">
        <f t="shared" si="122"/>
        <v>0</v>
      </c>
      <c r="Q1310" s="103">
        <f>IF(M1310="nio",0,IF(M1310&gt;0,VLOOKUP(H1310,'2-Productie normen'!A:L,VLOOKUP(M1310,'2-Productie normen'!N:O,2,FALSE),FALSE)))</f>
        <v>0</v>
      </c>
      <c r="R1310" s="103">
        <f t="shared" si="123"/>
        <v>0</v>
      </c>
      <c r="S1310" s="104">
        <f>VLOOKUP(H1310,'2-Productie normen'!A:L,10,FALSE)</f>
        <v>0</v>
      </c>
      <c r="T1310" s="470" t="s">
        <v>689</v>
      </c>
      <c r="V1310" s="81">
        <f t="shared" si="124"/>
        <v>2280</v>
      </c>
    </row>
    <row r="1311" spans="1:22" ht="13.95" customHeight="1">
      <c r="A1311" s="86">
        <f t="shared" si="125"/>
        <v>1311</v>
      </c>
      <c r="B1311" s="99" t="s">
        <v>756</v>
      </c>
      <c r="C1311" s="99" t="s">
        <v>671</v>
      </c>
      <c r="D1311" s="440">
        <v>2</v>
      </c>
      <c r="E1311" s="441" t="s">
        <v>94</v>
      </c>
      <c r="F1311" s="449" t="s">
        <v>287</v>
      </c>
      <c r="G1311" s="450" t="s">
        <v>408</v>
      </c>
      <c r="H1311" s="561" t="s">
        <v>179</v>
      </c>
      <c r="I1311" s="107" t="s">
        <v>95</v>
      </c>
      <c r="J1311" s="444">
        <v>17.399999999999999</v>
      </c>
      <c r="K1311" s="353">
        <v>1</v>
      </c>
      <c r="L1311" s="353">
        <v>1</v>
      </c>
      <c r="M1311" s="529">
        <v>120</v>
      </c>
      <c r="N1311" s="101"/>
      <c r="O1311" s="102" t="e">
        <f t="shared" si="121"/>
        <v>#DIV/0!</v>
      </c>
      <c r="P1311" s="102">
        <f t="shared" si="122"/>
        <v>0</v>
      </c>
      <c r="Q1311" s="103">
        <f>IF(M1311="nio",0,IF(M1311&gt;0,VLOOKUP(H1311,'2-Productie normen'!A:L,VLOOKUP(M1311,'2-Productie normen'!N:O,2,FALSE),FALSE)))</f>
        <v>0</v>
      </c>
      <c r="R1311" s="103">
        <f t="shared" si="123"/>
        <v>0</v>
      </c>
      <c r="S1311" s="104">
        <f>VLOOKUP(H1311,'2-Productie normen'!A:L,10,FALSE)</f>
        <v>0</v>
      </c>
      <c r="T1311" s="470" t="s">
        <v>689</v>
      </c>
      <c r="V1311" s="81">
        <f t="shared" si="124"/>
        <v>2088</v>
      </c>
    </row>
    <row r="1312" spans="1:22" ht="13.95" customHeight="1">
      <c r="A1312" s="86">
        <f t="shared" si="125"/>
        <v>1312</v>
      </c>
      <c r="B1312" s="99" t="s">
        <v>756</v>
      </c>
      <c r="C1312" s="99" t="s">
        <v>671</v>
      </c>
      <c r="D1312" s="440">
        <v>2</v>
      </c>
      <c r="E1312" s="441" t="s">
        <v>94</v>
      </c>
      <c r="F1312" s="449" t="s">
        <v>288</v>
      </c>
      <c r="G1312" s="450" t="s">
        <v>413</v>
      </c>
      <c r="H1312" s="561" t="s">
        <v>16</v>
      </c>
      <c r="I1312" s="107" t="s">
        <v>97</v>
      </c>
      <c r="J1312" s="444">
        <v>11.1</v>
      </c>
      <c r="K1312" s="353">
        <v>1</v>
      </c>
      <c r="L1312" s="353">
        <v>1</v>
      </c>
      <c r="M1312" s="529">
        <v>200</v>
      </c>
      <c r="N1312" s="101"/>
      <c r="O1312" s="102" t="e">
        <f t="shared" si="121"/>
        <v>#DIV/0!</v>
      </c>
      <c r="P1312" s="102">
        <f t="shared" si="122"/>
        <v>0</v>
      </c>
      <c r="Q1312" s="103">
        <f>IF(M1312="nio",0,IF(M1312&gt;0,VLOOKUP(H1312,'2-Productie normen'!A:L,VLOOKUP(M1312,'2-Productie normen'!N:O,2,FALSE),FALSE)))</f>
        <v>0</v>
      </c>
      <c r="R1312" s="103">
        <f t="shared" si="123"/>
        <v>0</v>
      </c>
      <c r="S1312" s="104">
        <f>VLOOKUP(H1312,'2-Productie normen'!A:L,10,FALSE)</f>
        <v>0</v>
      </c>
      <c r="T1312" s="470" t="s">
        <v>689</v>
      </c>
      <c r="V1312" s="81">
        <f t="shared" si="124"/>
        <v>2220</v>
      </c>
    </row>
    <row r="1313" spans="1:22" ht="13.95" customHeight="1">
      <c r="A1313" s="86">
        <f t="shared" si="125"/>
        <v>1313</v>
      </c>
      <c r="B1313" s="99" t="s">
        <v>756</v>
      </c>
      <c r="C1313" s="99" t="s">
        <v>671</v>
      </c>
      <c r="D1313" s="440">
        <v>2</v>
      </c>
      <c r="E1313" s="441" t="s">
        <v>94</v>
      </c>
      <c r="F1313" s="449" t="s">
        <v>289</v>
      </c>
      <c r="G1313" s="450" t="s">
        <v>408</v>
      </c>
      <c r="H1313" s="561" t="s">
        <v>179</v>
      </c>
      <c r="I1313" s="107" t="s">
        <v>95</v>
      </c>
      <c r="J1313" s="444">
        <v>17.399999999999999</v>
      </c>
      <c r="K1313" s="353">
        <v>1</v>
      </c>
      <c r="L1313" s="353">
        <v>1</v>
      </c>
      <c r="M1313" s="529">
        <v>120</v>
      </c>
      <c r="N1313" s="101"/>
      <c r="O1313" s="102" t="e">
        <f t="shared" si="121"/>
        <v>#DIV/0!</v>
      </c>
      <c r="P1313" s="102">
        <f t="shared" si="122"/>
        <v>0</v>
      </c>
      <c r="Q1313" s="103">
        <f>IF(M1313="nio",0,IF(M1313&gt;0,VLOOKUP(H1313,'2-Productie normen'!A:L,VLOOKUP(M1313,'2-Productie normen'!N:O,2,FALSE),FALSE)))</f>
        <v>0</v>
      </c>
      <c r="R1313" s="103">
        <f t="shared" si="123"/>
        <v>0</v>
      </c>
      <c r="S1313" s="104">
        <f>VLOOKUP(H1313,'2-Productie normen'!A:L,10,FALSE)</f>
        <v>0</v>
      </c>
      <c r="T1313" s="470" t="s">
        <v>689</v>
      </c>
      <c r="V1313" s="81">
        <f t="shared" si="124"/>
        <v>2088</v>
      </c>
    </row>
    <row r="1314" spans="1:22" ht="13.95" customHeight="1">
      <c r="A1314" s="86">
        <f t="shared" si="125"/>
        <v>1314</v>
      </c>
      <c r="B1314" s="99" t="s">
        <v>756</v>
      </c>
      <c r="C1314" s="99" t="s">
        <v>671</v>
      </c>
      <c r="D1314" s="440">
        <v>2</v>
      </c>
      <c r="E1314" s="441" t="s">
        <v>94</v>
      </c>
      <c r="F1314" s="449" t="s">
        <v>290</v>
      </c>
      <c r="G1314" s="450" t="s">
        <v>676</v>
      </c>
      <c r="H1314" s="561" t="s">
        <v>720</v>
      </c>
      <c r="I1314" s="528" t="s">
        <v>728</v>
      </c>
      <c r="J1314" s="444">
        <v>171.5</v>
      </c>
      <c r="K1314" s="353">
        <v>1</v>
      </c>
      <c r="L1314" s="353">
        <v>1</v>
      </c>
      <c r="M1314" s="529">
        <v>80</v>
      </c>
      <c r="N1314" s="101"/>
      <c r="O1314" s="102" t="e">
        <f t="shared" si="121"/>
        <v>#DIV/0!</v>
      </c>
      <c r="P1314" s="102">
        <f t="shared" si="122"/>
        <v>0</v>
      </c>
      <c r="Q1314" s="103">
        <f>IF(M1314="nio",0,IF(M1314&gt;0,VLOOKUP(H1314,'2-Productie normen'!A:L,VLOOKUP(M1314,'2-Productie normen'!N:O,2,FALSE),FALSE)))</f>
        <v>0</v>
      </c>
      <c r="R1314" s="103">
        <f t="shared" si="123"/>
        <v>0</v>
      </c>
      <c r="S1314" s="104">
        <f>VLOOKUP(H1314,'2-Productie normen'!A:L,10,FALSE)</f>
        <v>0</v>
      </c>
      <c r="T1314" s="470" t="s">
        <v>689</v>
      </c>
      <c r="V1314" s="81">
        <f t="shared" si="124"/>
        <v>13720</v>
      </c>
    </row>
    <row r="1315" spans="1:22" ht="13.95" customHeight="1">
      <c r="A1315" s="86">
        <f t="shared" si="125"/>
        <v>1315</v>
      </c>
      <c r="B1315" s="99" t="s">
        <v>756</v>
      </c>
      <c r="C1315" s="99" t="s">
        <v>671</v>
      </c>
      <c r="D1315" s="440">
        <v>2</v>
      </c>
      <c r="E1315" s="441" t="s">
        <v>94</v>
      </c>
      <c r="F1315" s="449" t="s">
        <v>291</v>
      </c>
      <c r="G1315" s="450" t="s">
        <v>407</v>
      </c>
      <c r="H1315" s="561" t="s">
        <v>407</v>
      </c>
      <c r="I1315" s="528" t="s">
        <v>690</v>
      </c>
      <c r="J1315" s="444">
        <v>60.6</v>
      </c>
      <c r="K1315" s="353">
        <v>1</v>
      </c>
      <c r="L1315" s="353">
        <v>1</v>
      </c>
      <c r="M1315" s="529">
        <v>200</v>
      </c>
      <c r="N1315" s="101"/>
      <c r="O1315" s="102" t="e">
        <f t="shared" si="121"/>
        <v>#DIV/0!</v>
      </c>
      <c r="P1315" s="102">
        <f t="shared" si="122"/>
        <v>0</v>
      </c>
      <c r="Q1315" s="103">
        <f>IF(M1315="nio",0,IF(M1315&gt;0,VLOOKUP(H1315,'2-Productie normen'!A:L,VLOOKUP(M1315,'2-Productie normen'!N:O,2,FALSE),FALSE)))</f>
        <v>0</v>
      </c>
      <c r="R1315" s="103">
        <f t="shared" si="123"/>
        <v>0</v>
      </c>
      <c r="S1315" s="104">
        <f>VLOOKUP(H1315,'2-Productie normen'!A:L,10,FALSE)</f>
        <v>0</v>
      </c>
      <c r="T1315" s="470" t="s">
        <v>689</v>
      </c>
      <c r="V1315" s="81">
        <f t="shared" si="124"/>
        <v>12120</v>
      </c>
    </row>
    <row r="1316" spans="1:22" ht="13.95" customHeight="1">
      <c r="A1316" s="86">
        <f t="shared" si="125"/>
        <v>1316</v>
      </c>
      <c r="B1316" s="99" t="s">
        <v>756</v>
      </c>
      <c r="C1316" s="99" t="s">
        <v>671</v>
      </c>
      <c r="D1316" s="440">
        <v>2</v>
      </c>
      <c r="E1316" s="441" t="s">
        <v>94</v>
      </c>
      <c r="F1316" s="449" t="s">
        <v>292</v>
      </c>
      <c r="G1316" s="450" t="s">
        <v>407</v>
      </c>
      <c r="H1316" s="561" t="s">
        <v>407</v>
      </c>
      <c r="I1316" s="528" t="s">
        <v>690</v>
      </c>
      <c r="J1316" s="444">
        <v>69.3</v>
      </c>
      <c r="K1316" s="353">
        <v>1</v>
      </c>
      <c r="L1316" s="353">
        <v>1</v>
      </c>
      <c r="M1316" s="529">
        <v>200</v>
      </c>
      <c r="N1316" s="101"/>
      <c r="O1316" s="102" t="e">
        <f t="shared" si="121"/>
        <v>#DIV/0!</v>
      </c>
      <c r="P1316" s="102">
        <f t="shared" si="122"/>
        <v>0</v>
      </c>
      <c r="Q1316" s="103">
        <f>IF(M1316="nio",0,IF(M1316&gt;0,VLOOKUP(H1316,'2-Productie normen'!A:L,VLOOKUP(M1316,'2-Productie normen'!N:O,2,FALSE),FALSE)))</f>
        <v>0</v>
      </c>
      <c r="R1316" s="103">
        <f t="shared" si="123"/>
        <v>0</v>
      </c>
      <c r="S1316" s="104">
        <f>VLOOKUP(H1316,'2-Productie normen'!A:L,10,FALSE)</f>
        <v>0</v>
      </c>
      <c r="T1316" s="470" t="s">
        <v>689</v>
      </c>
      <c r="V1316" s="81">
        <f t="shared" si="124"/>
        <v>13860</v>
      </c>
    </row>
    <row r="1317" spans="1:22" ht="13.95" customHeight="1">
      <c r="A1317" s="86">
        <f t="shared" si="125"/>
        <v>1317</v>
      </c>
      <c r="B1317" s="99" t="s">
        <v>756</v>
      </c>
      <c r="C1317" s="99" t="s">
        <v>671</v>
      </c>
      <c r="D1317" s="440">
        <v>2</v>
      </c>
      <c r="E1317" s="441" t="s">
        <v>94</v>
      </c>
      <c r="F1317" s="449" t="s">
        <v>293</v>
      </c>
      <c r="G1317" s="450" t="s">
        <v>407</v>
      </c>
      <c r="H1317" s="561" t="s">
        <v>407</v>
      </c>
      <c r="I1317" s="528" t="s">
        <v>690</v>
      </c>
      <c r="J1317" s="444">
        <v>47.8</v>
      </c>
      <c r="K1317" s="353">
        <v>1</v>
      </c>
      <c r="L1317" s="353">
        <v>1</v>
      </c>
      <c r="M1317" s="529">
        <v>200</v>
      </c>
      <c r="N1317" s="101"/>
      <c r="O1317" s="102" t="e">
        <f t="shared" si="121"/>
        <v>#DIV/0!</v>
      </c>
      <c r="P1317" s="102">
        <f t="shared" si="122"/>
        <v>0</v>
      </c>
      <c r="Q1317" s="103">
        <f>IF(M1317="nio",0,IF(M1317&gt;0,VLOOKUP(H1317,'2-Productie normen'!A:L,VLOOKUP(M1317,'2-Productie normen'!N:O,2,FALSE),FALSE)))</f>
        <v>0</v>
      </c>
      <c r="R1317" s="103">
        <f t="shared" si="123"/>
        <v>0</v>
      </c>
      <c r="S1317" s="104">
        <f>VLOOKUP(H1317,'2-Productie normen'!A:L,10,FALSE)</f>
        <v>0</v>
      </c>
      <c r="T1317" s="470" t="s">
        <v>689</v>
      </c>
      <c r="V1317" s="81">
        <f t="shared" si="124"/>
        <v>9560</v>
      </c>
    </row>
    <row r="1318" spans="1:22" ht="13.95" customHeight="1">
      <c r="A1318" s="86">
        <f t="shared" si="125"/>
        <v>1318</v>
      </c>
      <c r="B1318" s="99" t="s">
        <v>756</v>
      </c>
      <c r="C1318" s="99" t="s">
        <v>671</v>
      </c>
      <c r="D1318" s="440">
        <v>2</v>
      </c>
      <c r="E1318" s="441" t="s">
        <v>94</v>
      </c>
      <c r="F1318" s="449" t="s">
        <v>617</v>
      </c>
      <c r="G1318" s="450" t="s">
        <v>410</v>
      </c>
      <c r="H1318" s="561" t="s">
        <v>730</v>
      </c>
      <c r="I1318" s="528" t="s">
        <v>696</v>
      </c>
      <c r="J1318" s="444">
        <v>16.3</v>
      </c>
      <c r="K1318" s="353">
        <v>1</v>
      </c>
      <c r="L1318" s="353">
        <v>1</v>
      </c>
      <c r="M1318" s="529" t="s">
        <v>106</v>
      </c>
      <c r="N1318" s="101"/>
      <c r="O1318" s="102">
        <f t="shared" si="121"/>
        <v>0</v>
      </c>
      <c r="P1318" s="102">
        <f t="shared" si="122"/>
        <v>0</v>
      </c>
      <c r="Q1318" s="103">
        <f>IF(M1318="nio",0,IF(M1318&gt;0,VLOOKUP(H1318,'2-Productie normen'!A:L,VLOOKUP(M1318,'2-Productie normen'!N:O,2,FALSE),FALSE)))</f>
        <v>0</v>
      </c>
      <c r="R1318" s="103">
        <f t="shared" si="123"/>
        <v>0</v>
      </c>
      <c r="S1318" s="104">
        <f>VLOOKUP(H1318,'2-Productie normen'!A:L,10,FALSE)</f>
        <v>0</v>
      </c>
      <c r="T1318" s="470" t="s">
        <v>689</v>
      </c>
      <c r="V1318" s="81">
        <f t="shared" si="124"/>
        <v>0</v>
      </c>
    </row>
    <row r="1319" spans="1:22" ht="13.95" customHeight="1">
      <c r="A1319" s="86">
        <f t="shared" si="125"/>
        <v>1319</v>
      </c>
      <c r="B1319" s="99" t="s">
        <v>756</v>
      </c>
      <c r="C1319" s="99" t="s">
        <v>671</v>
      </c>
      <c r="D1319" s="440">
        <v>2</v>
      </c>
      <c r="E1319" s="441" t="s">
        <v>94</v>
      </c>
      <c r="F1319" s="449" t="s">
        <v>677</v>
      </c>
      <c r="G1319" s="450" t="s">
        <v>810</v>
      </c>
      <c r="H1319" s="561" t="s">
        <v>720</v>
      </c>
      <c r="I1319" s="107" t="s">
        <v>690</v>
      </c>
      <c r="J1319" s="444">
        <v>93.6</v>
      </c>
      <c r="K1319" s="353">
        <v>1</v>
      </c>
      <c r="L1319" s="353">
        <v>1</v>
      </c>
      <c r="M1319" s="529">
        <v>80</v>
      </c>
      <c r="N1319" s="101"/>
      <c r="O1319" s="102" t="e">
        <f t="shared" si="121"/>
        <v>#DIV/0!</v>
      </c>
      <c r="P1319" s="102">
        <f t="shared" si="122"/>
        <v>0</v>
      </c>
      <c r="Q1319" s="103">
        <f>IF(M1319="nio",0,IF(M1319&gt;0,VLOOKUP(H1319,'2-Productie normen'!A:L,VLOOKUP(M1319,'2-Productie normen'!N:O,2,FALSE),FALSE)))</f>
        <v>0</v>
      </c>
      <c r="R1319" s="103">
        <f t="shared" si="123"/>
        <v>0</v>
      </c>
      <c r="S1319" s="104">
        <f>VLOOKUP(H1319,'2-Productie normen'!A:L,10,FALSE)</f>
        <v>0</v>
      </c>
      <c r="T1319" s="470" t="s">
        <v>689</v>
      </c>
      <c r="V1319" s="81">
        <f t="shared" si="124"/>
        <v>7488</v>
      </c>
    </row>
    <row r="1320" spans="1:22" ht="13.95" customHeight="1">
      <c r="A1320" s="86">
        <f t="shared" si="125"/>
        <v>1320</v>
      </c>
      <c r="B1320" s="99" t="s">
        <v>756</v>
      </c>
      <c r="C1320" s="99" t="s">
        <v>671</v>
      </c>
      <c r="D1320" s="440">
        <v>2</v>
      </c>
      <c r="E1320" s="441" t="s">
        <v>94</v>
      </c>
      <c r="F1320" s="449" t="s">
        <v>678</v>
      </c>
      <c r="G1320" s="450" t="s">
        <v>409</v>
      </c>
      <c r="H1320" s="561" t="s">
        <v>719</v>
      </c>
      <c r="I1320" s="107" t="s">
        <v>690</v>
      </c>
      <c r="J1320" s="444">
        <v>100.6</v>
      </c>
      <c r="K1320" s="353">
        <v>1</v>
      </c>
      <c r="L1320" s="353">
        <v>1</v>
      </c>
      <c r="M1320" s="529">
        <v>80</v>
      </c>
      <c r="N1320" s="101"/>
      <c r="O1320" s="102" t="e">
        <f t="shared" si="121"/>
        <v>#DIV/0!</v>
      </c>
      <c r="P1320" s="102">
        <f t="shared" si="122"/>
        <v>0</v>
      </c>
      <c r="Q1320" s="103">
        <f>IF(M1320="nio",0,IF(M1320&gt;0,VLOOKUP(H1320,'2-Productie normen'!A:L,VLOOKUP(M1320,'2-Productie normen'!N:O,2,FALSE),FALSE)))</f>
        <v>0</v>
      </c>
      <c r="R1320" s="103">
        <f t="shared" si="123"/>
        <v>0</v>
      </c>
      <c r="S1320" s="104">
        <f>VLOOKUP(H1320,'2-Productie normen'!A:L,10,FALSE)</f>
        <v>0</v>
      </c>
      <c r="T1320" s="470" t="s">
        <v>689</v>
      </c>
      <c r="V1320" s="81">
        <f t="shared" si="124"/>
        <v>8048</v>
      </c>
    </row>
    <row r="1321" spans="1:22" ht="13.95" customHeight="1">
      <c r="A1321" s="86">
        <f t="shared" si="125"/>
        <v>1321</v>
      </c>
      <c r="B1321" s="99" t="s">
        <v>756</v>
      </c>
      <c r="C1321" s="99" t="s">
        <v>671</v>
      </c>
      <c r="D1321" s="440">
        <v>2</v>
      </c>
      <c r="E1321" s="441" t="s">
        <v>94</v>
      </c>
      <c r="F1321" s="449" t="s">
        <v>679</v>
      </c>
      <c r="G1321" s="450" t="s">
        <v>410</v>
      </c>
      <c r="H1321" s="561" t="s">
        <v>730</v>
      </c>
      <c r="I1321" s="107" t="s">
        <v>696</v>
      </c>
      <c r="J1321" s="444">
        <v>10.6</v>
      </c>
      <c r="K1321" s="353">
        <v>1</v>
      </c>
      <c r="L1321" s="353">
        <v>1</v>
      </c>
      <c r="M1321" s="529" t="s">
        <v>106</v>
      </c>
      <c r="N1321" s="101"/>
      <c r="O1321" s="102">
        <f t="shared" si="121"/>
        <v>0</v>
      </c>
      <c r="P1321" s="102">
        <f t="shared" si="122"/>
        <v>0</v>
      </c>
      <c r="Q1321" s="103">
        <f>IF(M1321="nio",0,IF(M1321&gt;0,VLOOKUP(H1321,'2-Productie normen'!A:L,VLOOKUP(M1321,'2-Productie normen'!N:O,2,FALSE),FALSE)))</f>
        <v>0</v>
      </c>
      <c r="R1321" s="103">
        <f t="shared" si="123"/>
        <v>0</v>
      </c>
      <c r="S1321" s="104">
        <f>VLOOKUP(H1321,'2-Productie normen'!A:L,10,FALSE)</f>
        <v>0</v>
      </c>
      <c r="T1321" s="470" t="s">
        <v>689</v>
      </c>
      <c r="V1321" s="81">
        <f t="shared" si="124"/>
        <v>0</v>
      </c>
    </row>
    <row r="1322" spans="1:22" ht="13.95" customHeight="1">
      <c r="A1322" s="86">
        <f t="shared" si="125"/>
        <v>1322</v>
      </c>
      <c r="B1322" s="99" t="s">
        <v>756</v>
      </c>
      <c r="C1322" s="99" t="s">
        <v>671</v>
      </c>
      <c r="D1322" s="440">
        <v>2</v>
      </c>
      <c r="E1322" s="441" t="s">
        <v>94</v>
      </c>
      <c r="F1322" s="449" t="s">
        <v>680</v>
      </c>
      <c r="G1322" s="450" t="s">
        <v>410</v>
      </c>
      <c r="H1322" s="561" t="s">
        <v>730</v>
      </c>
      <c r="I1322" s="528" t="s">
        <v>696</v>
      </c>
      <c r="J1322" s="444">
        <v>10.6</v>
      </c>
      <c r="K1322" s="353">
        <v>1</v>
      </c>
      <c r="L1322" s="353">
        <v>1</v>
      </c>
      <c r="M1322" s="529" t="s">
        <v>106</v>
      </c>
      <c r="N1322" s="101"/>
      <c r="O1322" s="102">
        <f t="shared" si="121"/>
        <v>0</v>
      </c>
      <c r="P1322" s="102">
        <f t="shared" si="122"/>
        <v>0</v>
      </c>
      <c r="Q1322" s="103">
        <f>IF(M1322="nio",0,IF(M1322&gt;0,VLOOKUP(H1322,'2-Productie normen'!A:L,VLOOKUP(M1322,'2-Productie normen'!N:O,2,FALSE),FALSE)))</f>
        <v>0</v>
      </c>
      <c r="R1322" s="103">
        <f t="shared" si="123"/>
        <v>0</v>
      </c>
      <c r="S1322" s="104">
        <f>VLOOKUP(H1322,'2-Productie normen'!A:L,10,FALSE)</f>
        <v>0</v>
      </c>
      <c r="T1322" s="470" t="s">
        <v>689</v>
      </c>
      <c r="V1322" s="81">
        <f t="shared" si="124"/>
        <v>0</v>
      </c>
    </row>
    <row r="1323" spans="1:22" ht="13.95" customHeight="1">
      <c r="A1323" s="86">
        <f t="shared" si="125"/>
        <v>1323</v>
      </c>
      <c r="B1323" s="99" t="s">
        <v>756</v>
      </c>
      <c r="C1323" s="99" t="s">
        <v>671</v>
      </c>
      <c r="D1323" s="440">
        <v>2</v>
      </c>
      <c r="E1323" s="441" t="s">
        <v>94</v>
      </c>
      <c r="F1323" s="449" t="s">
        <v>681</v>
      </c>
      <c r="G1323" s="450" t="s">
        <v>411</v>
      </c>
      <c r="H1323" s="561" t="s">
        <v>720</v>
      </c>
      <c r="I1323" s="107" t="s">
        <v>690</v>
      </c>
      <c r="J1323" s="444">
        <v>100</v>
      </c>
      <c r="K1323" s="353">
        <v>1</v>
      </c>
      <c r="L1323" s="353">
        <v>1</v>
      </c>
      <c r="M1323" s="529">
        <v>80</v>
      </c>
      <c r="N1323" s="101"/>
      <c r="O1323" s="102" t="e">
        <f t="shared" si="121"/>
        <v>#DIV/0!</v>
      </c>
      <c r="P1323" s="102">
        <f t="shared" si="122"/>
        <v>0</v>
      </c>
      <c r="Q1323" s="103">
        <f>IF(M1323="nio",0,IF(M1323&gt;0,VLOOKUP(H1323,'2-Productie normen'!A:L,VLOOKUP(M1323,'2-Productie normen'!N:O,2,FALSE),FALSE)))</f>
        <v>0</v>
      </c>
      <c r="R1323" s="103">
        <f t="shared" si="123"/>
        <v>0</v>
      </c>
      <c r="S1323" s="104">
        <f>VLOOKUP(H1323,'2-Productie normen'!A:L,10,FALSE)</f>
        <v>0</v>
      </c>
      <c r="T1323" s="470" t="s">
        <v>689</v>
      </c>
      <c r="V1323" s="81">
        <f t="shared" si="124"/>
        <v>8000</v>
      </c>
    </row>
    <row r="1324" spans="1:22" ht="13.95" customHeight="1">
      <c r="A1324" s="86">
        <f t="shared" si="125"/>
        <v>1324</v>
      </c>
      <c r="B1324" s="99" t="s">
        <v>756</v>
      </c>
      <c r="C1324" s="99" t="s">
        <v>671</v>
      </c>
      <c r="D1324" s="440">
        <v>2</v>
      </c>
      <c r="E1324" s="441" t="s">
        <v>94</v>
      </c>
      <c r="F1324" s="449" t="s">
        <v>682</v>
      </c>
      <c r="G1324" s="450" t="s">
        <v>410</v>
      </c>
      <c r="H1324" s="561" t="s">
        <v>730</v>
      </c>
      <c r="I1324" s="528" t="s">
        <v>696</v>
      </c>
      <c r="J1324" s="444">
        <v>10.6</v>
      </c>
      <c r="K1324" s="353">
        <v>1</v>
      </c>
      <c r="L1324" s="353">
        <v>1</v>
      </c>
      <c r="M1324" s="529" t="s">
        <v>106</v>
      </c>
      <c r="N1324" s="101"/>
      <c r="O1324" s="102">
        <f t="shared" si="121"/>
        <v>0</v>
      </c>
      <c r="P1324" s="102">
        <f t="shared" si="122"/>
        <v>0</v>
      </c>
      <c r="Q1324" s="103">
        <f>IF(M1324="nio",0,IF(M1324&gt;0,VLOOKUP(H1324,'2-Productie normen'!A:L,VLOOKUP(M1324,'2-Productie normen'!N:O,2,FALSE),FALSE)))</f>
        <v>0</v>
      </c>
      <c r="R1324" s="103">
        <f t="shared" si="123"/>
        <v>0</v>
      </c>
      <c r="S1324" s="104">
        <f>VLOOKUP(H1324,'2-Productie normen'!A:L,10,FALSE)</f>
        <v>0</v>
      </c>
      <c r="T1324" s="470" t="s">
        <v>689</v>
      </c>
      <c r="V1324" s="81">
        <f t="shared" si="124"/>
        <v>0</v>
      </c>
    </row>
    <row r="1325" spans="1:22" ht="13.95" customHeight="1">
      <c r="A1325" s="86">
        <f t="shared" si="125"/>
        <v>1325</v>
      </c>
      <c r="B1325" s="99" t="s">
        <v>756</v>
      </c>
      <c r="C1325" s="99" t="s">
        <v>671</v>
      </c>
      <c r="D1325" s="440">
        <v>2</v>
      </c>
      <c r="E1325" s="441" t="s">
        <v>94</v>
      </c>
      <c r="F1325" s="449" t="s">
        <v>683</v>
      </c>
      <c r="G1325" s="450" t="s">
        <v>411</v>
      </c>
      <c r="H1325" s="561" t="s">
        <v>720</v>
      </c>
      <c r="I1325" s="528" t="s">
        <v>690</v>
      </c>
      <c r="J1325" s="444">
        <v>96.3</v>
      </c>
      <c r="K1325" s="353">
        <v>1</v>
      </c>
      <c r="L1325" s="353">
        <v>1</v>
      </c>
      <c r="M1325" s="529">
        <v>80</v>
      </c>
      <c r="N1325" s="101"/>
      <c r="O1325" s="102" t="e">
        <f t="shared" si="121"/>
        <v>#DIV/0!</v>
      </c>
      <c r="P1325" s="102">
        <f t="shared" si="122"/>
        <v>0</v>
      </c>
      <c r="Q1325" s="103">
        <f>IF(M1325="nio",0,IF(M1325&gt;0,VLOOKUP(H1325,'2-Productie normen'!A:L,VLOOKUP(M1325,'2-Productie normen'!N:O,2,FALSE),FALSE)))</f>
        <v>0</v>
      </c>
      <c r="R1325" s="103">
        <f t="shared" si="123"/>
        <v>0</v>
      </c>
      <c r="S1325" s="104">
        <f>VLOOKUP(H1325,'2-Productie normen'!A:L,10,FALSE)</f>
        <v>0</v>
      </c>
      <c r="T1325" s="470" t="s">
        <v>689</v>
      </c>
      <c r="V1325" s="81">
        <f t="shared" si="124"/>
        <v>7704</v>
      </c>
    </row>
    <row r="1326" spans="1:22" ht="13.95" customHeight="1">
      <c r="A1326" s="86">
        <f t="shared" si="125"/>
        <v>1326</v>
      </c>
      <c r="B1326" s="99" t="s">
        <v>756</v>
      </c>
      <c r="C1326" s="99" t="s">
        <v>671</v>
      </c>
      <c r="D1326" s="440">
        <v>2</v>
      </c>
      <c r="E1326" s="441" t="s">
        <v>94</v>
      </c>
      <c r="F1326" s="449" t="s">
        <v>684</v>
      </c>
      <c r="G1326" s="450" t="s">
        <v>410</v>
      </c>
      <c r="H1326" s="561" t="s">
        <v>730</v>
      </c>
      <c r="I1326" s="528" t="s">
        <v>696</v>
      </c>
      <c r="J1326" s="444">
        <v>10.6</v>
      </c>
      <c r="K1326" s="353">
        <v>1</v>
      </c>
      <c r="L1326" s="353">
        <v>1</v>
      </c>
      <c r="M1326" s="529" t="s">
        <v>106</v>
      </c>
      <c r="N1326" s="101"/>
      <c r="O1326" s="102">
        <f t="shared" si="121"/>
        <v>0</v>
      </c>
      <c r="P1326" s="102">
        <f t="shared" si="122"/>
        <v>0</v>
      </c>
      <c r="Q1326" s="103">
        <f>IF(M1326="nio",0,IF(M1326&gt;0,VLOOKUP(H1326,'2-Productie normen'!A:L,VLOOKUP(M1326,'2-Productie normen'!N:O,2,FALSE),FALSE)))</f>
        <v>0</v>
      </c>
      <c r="R1326" s="103">
        <f t="shared" si="123"/>
        <v>0</v>
      </c>
      <c r="S1326" s="104">
        <f>VLOOKUP(H1326,'2-Productie normen'!A:L,10,FALSE)</f>
        <v>0</v>
      </c>
      <c r="T1326" s="470" t="s">
        <v>689</v>
      </c>
      <c r="V1326" s="81">
        <f t="shared" si="124"/>
        <v>0</v>
      </c>
    </row>
    <row r="1327" spans="1:22" ht="13.95" customHeight="1">
      <c r="A1327" s="86">
        <f t="shared" si="125"/>
        <v>1327</v>
      </c>
      <c r="B1327" s="99" t="s">
        <v>756</v>
      </c>
      <c r="C1327" s="99" t="s">
        <v>671</v>
      </c>
      <c r="D1327" s="440">
        <v>2</v>
      </c>
      <c r="E1327" s="441" t="s">
        <v>94</v>
      </c>
      <c r="F1327" s="449" t="s">
        <v>685</v>
      </c>
      <c r="G1327" s="450" t="s">
        <v>410</v>
      </c>
      <c r="H1327" s="561" t="s">
        <v>730</v>
      </c>
      <c r="I1327" s="528" t="s">
        <v>696</v>
      </c>
      <c r="J1327" s="444">
        <v>10.6</v>
      </c>
      <c r="K1327" s="353">
        <v>1</v>
      </c>
      <c r="L1327" s="353">
        <v>1</v>
      </c>
      <c r="M1327" s="529" t="s">
        <v>106</v>
      </c>
      <c r="N1327" s="101"/>
      <c r="O1327" s="102">
        <f t="shared" si="121"/>
        <v>0</v>
      </c>
      <c r="P1327" s="102">
        <f t="shared" si="122"/>
        <v>0</v>
      </c>
      <c r="Q1327" s="103">
        <f>IF(M1327="nio",0,IF(M1327&gt;0,VLOOKUP(H1327,'2-Productie normen'!A:L,VLOOKUP(M1327,'2-Productie normen'!N:O,2,FALSE),FALSE)))</f>
        <v>0</v>
      </c>
      <c r="R1327" s="103">
        <f t="shared" si="123"/>
        <v>0</v>
      </c>
      <c r="S1327" s="104">
        <f>VLOOKUP(H1327,'2-Productie normen'!A:L,10,FALSE)</f>
        <v>0</v>
      </c>
      <c r="T1327" s="470" t="s">
        <v>689</v>
      </c>
      <c r="V1327" s="81">
        <f t="shared" si="124"/>
        <v>0</v>
      </c>
    </row>
    <row r="1328" spans="1:22" ht="13.95" customHeight="1">
      <c r="A1328" s="86">
        <f t="shared" si="125"/>
        <v>1328</v>
      </c>
      <c r="B1328" s="99" t="s">
        <v>756</v>
      </c>
      <c r="C1328" s="99" t="s">
        <v>671</v>
      </c>
      <c r="D1328" s="440">
        <v>2</v>
      </c>
      <c r="E1328" s="441" t="s">
        <v>94</v>
      </c>
      <c r="F1328" s="449" t="s">
        <v>686</v>
      </c>
      <c r="G1328" s="450" t="s">
        <v>635</v>
      </c>
      <c r="H1328" s="561" t="s">
        <v>720</v>
      </c>
      <c r="I1328" s="528" t="s">
        <v>690</v>
      </c>
      <c r="J1328" s="444">
        <v>81.7</v>
      </c>
      <c r="K1328" s="353">
        <v>1</v>
      </c>
      <c r="L1328" s="353">
        <v>1</v>
      </c>
      <c r="M1328" s="529">
        <v>80</v>
      </c>
      <c r="N1328" s="101"/>
      <c r="O1328" s="102" t="e">
        <f t="shared" si="121"/>
        <v>#DIV/0!</v>
      </c>
      <c r="P1328" s="102">
        <f t="shared" si="122"/>
        <v>0</v>
      </c>
      <c r="Q1328" s="103">
        <f>IF(M1328="nio",0,IF(M1328&gt;0,VLOOKUP(H1328,'2-Productie normen'!A:L,VLOOKUP(M1328,'2-Productie normen'!N:O,2,FALSE),FALSE)))</f>
        <v>0</v>
      </c>
      <c r="R1328" s="103">
        <f t="shared" si="123"/>
        <v>0</v>
      </c>
      <c r="S1328" s="104">
        <f>VLOOKUP(H1328,'2-Productie normen'!A:L,10,FALSE)</f>
        <v>0</v>
      </c>
      <c r="T1328" s="470" t="s">
        <v>689</v>
      </c>
      <c r="V1328" s="81">
        <f t="shared" si="124"/>
        <v>6536</v>
      </c>
    </row>
    <row r="1329" spans="1:22" ht="13.95" customHeight="1">
      <c r="A1329" s="86">
        <f t="shared" si="125"/>
        <v>1329</v>
      </c>
      <c r="B1329" s="99" t="s">
        <v>756</v>
      </c>
      <c r="C1329" s="99" t="s">
        <v>671</v>
      </c>
      <c r="D1329" s="440">
        <v>2</v>
      </c>
      <c r="E1329" s="441" t="s">
        <v>94</v>
      </c>
      <c r="F1329" s="449" t="s">
        <v>687</v>
      </c>
      <c r="G1329" s="450" t="s">
        <v>410</v>
      </c>
      <c r="H1329" s="561" t="s">
        <v>730</v>
      </c>
      <c r="I1329" s="528" t="s">
        <v>696</v>
      </c>
      <c r="J1329" s="444">
        <v>6.3</v>
      </c>
      <c r="K1329" s="353">
        <v>1</v>
      </c>
      <c r="L1329" s="353">
        <v>1</v>
      </c>
      <c r="M1329" s="529" t="s">
        <v>106</v>
      </c>
      <c r="N1329" s="101"/>
      <c r="O1329" s="102">
        <f t="shared" si="121"/>
        <v>0</v>
      </c>
      <c r="P1329" s="102">
        <f t="shared" si="122"/>
        <v>0</v>
      </c>
      <c r="Q1329" s="103">
        <f>IF(M1329="nio",0,IF(M1329&gt;0,VLOOKUP(H1329,'2-Productie normen'!A:L,VLOOKUP(M1329,'2-Productie normen'!N:O,2,FALSE),FALSE)))</f>
        <v>0</v>
      </c>
      <c r="R1329" s="103">
        <f t="shared" si="123"/>
        <v>0</v>
      </c>
      <c r="S1329" s="104">
        <f>VLOOKUP(H1329,'2-Productie normen'!A:L,10,FALSE)</f>
        <v>0</v>
      </c>
      <c r="T1329" s="470" t="s">
        <v>689</v>
      </c>
      <c r="V1329" s="81">
        <f t="shared" si="124"/>
        <v>0</v>
      </c>
    </row>
    <row r="1330" spans="1:22" ht="13.95" customHeight="1">
      <c r="A1330" s="86">
        <f t="shared" si="125"/>
        <v>1330</v>
      </c>
      <c r="B1330" s="99" t="s">
        <v>756</v>
      </c>
      <c r="C1330" s="99" t="s">
        <v>671</v>
      </c>
      <c r="D1330" s="440">
        <v>2</v>
      </c>
      <c r="E1330" s="441" t="s">
        <v>94</v>
      </c>
      <c r="F1330" s="449" t="s">
        <v>688</v>
      </c>
      <c r="G1330" s="450" t="s">
        <v>410</v>
      </c>
      <c r="H1330" s="561" t="s">
        <v>730</v>
      </c>
      <c r="I1330" s="528" t="s">
        <v>696</v>
      </c>
      <c r="J1330" s="444">
        <v>3.1</v>
      </c>
      <c r="K1330" s="353">
        <v>1</v>
      </c>
      <c r="L1330" s="353">
        <v>1</v>
      </c>
      <c r="M1330" s="529" t="s">
        <v>106</v>
      </c>
      <c r="N1330" s="101"/>
      <c r="O1330" s="102">
        <f t="shared" si="121"/>
        <v>0</v>
      </c>
      <c r="P1330" s="102">
        <f t="shared" si="122"/>
        <v>0</v>
      </c>
      <c r="Q1330" s="103">
        <f>IF(M1330="nio",0,IF(M1330&gt;0,VLOOKUP(H1330,'2-Productie normen'!A:L,VLOOKUP(M1330,'2-Productie normen'!N:O,2,FALSE),FALSE)))</f>
        <v>0</v>
      </c>
      <c r="R1330" s="103">
        <f t="shared" si="123"/>
        <v>0</v>
      </c>
      <c r="S1330" s="104">
        <f>VLOOKUP(H1330,'2-Productie normen'!A:L,10,FALSE)</f>
        <v>0</v>
      </c>
      <c r="T1330" s="470" t="s">
        <v>689</v>
      </c>
      <c r="V1330" s="81">
        <f t="shared" si="124"/>
        <v>0</v>
      </c>
    </row>
    <row r="1331" spans="1:22" ht="13.95" customHeight="1">
      <c r="A1331" s="86">
        <f t="shared" si="125"/>
        <v>1331</v>
      </c>
      <c r="B1331" s="99" t="s">
        <v>756</v>
      </c>
      <c r="C1331" s="99" t="s">
        <v>671</v>
      </c>
      <c r="D1331" s="440">
        <v>2</v>
      </c>
      <c r="E1331" s="441" t="s">
        <v>422</v>
      </c>
      <c r="F1331" s="449" t="s">
        <v>618</v>
      </c>
      <c r="G1331" s="450" t="s">
        <v>407</v>
      </c>
      <c r="H1331" s="561" t="s">
        <v>407</v>
      </c>
      <c r="I1331" s="528" t="s">
        <v>97</v>
      </c>
      <c r="J1331" s="444">
        <v>33.5</v>
      </c>
      <c r="K1331" s="353">
        <v>1</v>
      </c>
      <c r="L1331" s="353">
        <v>1</v>
      </c>
      <c r="M1331" s="529">
        <v>200</v>
      </c>
      <c r="N1331" s="101"/>
      <c r="O1331" s="102" t="e">
        <f t="shared" si="121"/>
        <v>#DIV/0!</v>
      </c>
      <c r="P1331" s="102">
        <f t="shared" si="122"/>
        <v>0</v>
      </c>
      <c r="Q1331" s="103">
        <f>IF(M1331="nio",0,IF(M1331&gt;0,VLOOKUP(H1331,'2-Productie normen'!A:L,VLOOKUP(M1331,'2-Productie normen'!N:O,2,FALSE),FALSE)))</f>
        <v>0</v>
      </c>
      <c r="R1331" s="103">
        <f t="shared" si="123"/>
        <v>0</v>
      </c>
      <c r="S1331" s="104">
        <f>VLOOKUP(H1331,'2-Productie normen'!A:L,10,FALSE)</f>
        <v>0</v>
      </c>
      <c r="T1331" s="470" t="s">
        <v>689</v>
      </c>
      <c r="V1331" s="81">
        <f t="shared" si="124"/>
        <v>6700</v>
      </c>
    </row>
    <row r="1332" spans="1:22" ht="13.95" customHeight="1">
      <c r="A1332" s="86">
        <f t="shared" si="125"/>
        <v>1332</v>
      </c>
      <c r="B1332" s="99" t="s">
        <v>756</v>
      </c>
      <c r="C1332" s="99" t="s">
        <v>671</v>
      </c>
      <c r="D1332" s="440">
        <v>2</v>
      </c>
      <c r="E1332" s="441" t="s">
        <v>422</v>
      </c>
      <c r="F1332" s="449" t="s">
        <v>619</v>
      </c>
      <c r="G1332" s="450" t="s">
        <v>413</v>
      </c>
      <c r="H1332" s="561" t="s">
        <v>16</v>
      </c>
      <c r="I1332" s="528" t="s">
        <v>97</v>
      </c>
      <c r="J1332" s="444">
        <v>12.6</v>
      </c>
      <c r="K1332" s="353">
        <v>1</v>
      </c>
      <c r="L1332" s="353">
        <v>1</v>
      </c>
      <c r="M1332" s="529">
        <v>200</v>
      </c>
      <c r="N1332" s="101"/>
      <c r="O1332" s="102" t="e">
        <f t="shared" si="121"/>
        <v>#DIV/0!</v>
      </c>
      <c r="P1332" s="102">
        <f t="shared" si="122"/>
        <v>0</v>
      </c>
      <c r="Q1332" s="103">
        <f>IF(M1332="nio",0,IF(M1332&gt;0,VLOOKUP(H1332,'2-Productie normen'!A:L,VLOOKUP(M1332,'2-Productie normen'!N:O,2,FALSE),FALSE)))</f>
        <v>0</v>
      </c>
      <c r="R1332" s="103">
        <f t="shared" si="123"/>
        <v>0</v>
      </c>
      <c r="S1332" s="104">
        <f>VLOOKUP(H1332,'2-Productie normen'!A:L,10,FALSE)</f>
        <v>0</v>
      </c>
      <c r="T1332" s="470" t="s">
        <v>689</v>
      </c>
      <c r="V1332" s="81">
        <f t="shared" si="124"/>
        <v>2520</v>
      </c>
    </row>
    <row r="1333" spans="1:22" ht="13.95" customHeight="1">
      <c r="A1333" s="86">
        <f t="shared" si="125"/>
        <v>1333</v>
      </c>
      <c r="B1333" s="99" t="s">
        <v>756</v>
      </c>
      <c r="C1333" s="99" t="s">
        <v>671</v>
      </c>
      <c r="D1333" s="440">
        <v>2</v>
      </c>
      <c r="E1333" s="441" t="s">
        <v>422</v>
      </c>
      <c r="F1333" s="449" t="s">
        <v>620</v>
      </c>
      <c r="G1333" s="450" t="s">
        <v>409</v>
      </c>
      <c r="H1333" s="561" t="s">
        <v>719</v>
      </c>
      <c r="I1333" s="528" t="s">
        <v>95</v>
      </c>
      <c r="J1333" s="444">
        <v>63.3</v>
      </c>
      <c r="K1333" s="353">
        <v>1</v>
      </c>
      <c r="L1333" s="353">
        <v>1</v>
      </c>
      <c r="M1333" s="529">
        <v>80</v>
      </c>
      <c r="N1333" s="101"/>
      <c r="O1333" s="102" t="e">
        <f t="shared" ref="O1333:O1345" si="126">IF(M1333="nio",0,IF(M1333&gt;0,M1333*J1333/Q1333,0))*K1333</f>
        <v>#DIV/0!</v>
      </c>
      <c r="P1333" s="102">
        <f t="shared" ref="P1333:P1345" si="127">IF(N1333&gt;0,N1333*J1333/R1333,0)*L1333</f>
        <v>0</v>
      </c>
      <c r="Q1333" s="103">
        <f>IF(M1333="nio",0,IF(M1333&gt;0,VLOOKUP(H1333,'2-Productie normen'!A:L,VLOOKUP(M1333,'2-Productie normen'!N:O,2,FALSE),FALSE)))</f>
        <v>0</v>
      </c>
      <c r="R1333" s="103">
        <f t="shared" ref="R1333:R1345" si="128">IF(N1333&gt;0,Q1333*$R$8,0)</f>
        <v>0</v>
      </c>
      <c r="S1333" s="104">
        <f>VLOOKUP(H1333,'2-Productie normen'!A:L,10,FALSE)</f>
        <v>0</v>
      </c>
      <c r="T1333" s="470" t="s">
        <v>689</v>
      </c>
      <c r="V1333" s="81">
        <f t="shared" ref="V1333:V1345" si="129">SUM(M1333:N1333)*J1333</f>
        <v>5064</v>
      </c>
    </row>
    <row r="1334" spans="1:22" ht="13.95" customHeight="1">
      <c r="A1334" s="86">
        <f t="shared" si="125"/>
        <v>1334</v>
      </c>
      <c r="B1334" s="99" t="s">
        <v>756</v>
      </c>
      <c r="C1334" s="99" t="s">
        <v>671</v>
      </c>
      <c r="D1334" s="440">
        <v>2</v>
      </c>
      <c r="E1334" s="441" t="s">
        <v>422</v>
      </c>
      <c r="F1334" s="449" t="s">
        <v>621</v>
      </c>
      <c r="G1334" s="450" t="s">
        <v>410</v>
      </c>
      <c r="H1334" s="561" t="s">
        <v>730</v>
      </c>
      <c r="I1334" s="528" t="s">
        <v>696</v>
      </c>
      <c r="J1334" s="444">
        <v>15.7</v>
      </c>
      <c r="K1334" s="353">
        <v>1</v>
      </c>
      <c r="L1334" s="353">
        <v>1</v>
      </c>
      <c r="M1334" s="529" t="s">
        <v>106</v>
      </c>
      <c r="N1334" s="101"/>
      <c r="O1334" s="102">
        <f t="shared" si="126"/>
        <v>0</v>
      </c>
      <c r="P1334" s="102">
        <f t="shared" si="127"/>
        <v>0</v>
      </c>
      <c r="Q1334" s="103">
        <f>IF(M1334="nio",0,IF(M1334&gt;0,VLOOKUP(H1334,'2-Productie normen'!A:L,VLOOKUP(M1334,'2-Productie normen'!N:O,2,FALSE),FALSE)))</f>
        <v>0</v>
      </c>
      <c r="R1334" s="103">
        <f t="shared" si="128"/>
        <v>0</v>
      </c>
      <c r="S1334" s="104">
        <f>VLOOKUP(H1334,'2-Productie normen'!A:L,10,FALSE)</f>
        <v>0</v>
      </c>
      <c r="T1334" s="470" t="s">
        <v>689</v>
      </c>
      <c r="V1334" s="81">
        <f t="shared" si="129"/>
        <v>0</v>
      </c>
    </row>
    <row r="1335" spans="1:22" ht="13.95" customHeight="1">
      <c r="A1335" s="86">
        <f t="shared" si="125"/>
        <v>1335</v>
      </c>
      <c r="B1335" s="99" t="s">
        <v>756</v>
      </c>
      <c r="C1335" s="99" t="s">
        <v>671</v>
      </c>
      <c r="D1335" s="440">
        <v>2</v>
      </c>
      <c r="E1335" s="441" t="s">
        <v>422</v>
      </c>
      <c r="F1335" s="449" t="s">
        <v>305</v>
      </c>
      <c r="G1335" s="450" t="s">
        <v>407</v>
      </c>
      <c r="H1335" s="561" t="s">
        <v>407</v>
      </c>
      <c r="I1335" s="528" t="s">
        <v>97</v>
      </c>
      <c r="J1335" s="444">
        <v>47.4</v>
      </c>
      <c r="K1335" s="353">
        <v>1</v>
      </c>
      <c r="L1335" s="353">
        <v>1</v>
      </c>
      <c r="M1335" s="529">
        <v>200</v>
      </c>
      <c r="N1335" s="101"/>
      <c r="O1335" s="102" t="e">
        <f t="shared" si="126"/>
        <v>#DIV/0!</v>
      </c>
      <c r="P1335" s="102">
        <f t="shared" si="127"/>
        <v>0</v>
      </c>
      <c r="Q1335" s="103">
        <f>IF(M1335="nio",0,IF(M1335&gt;0,VLOOKUP(H1335,'2-Productie normen'!A:L,VLOOKUP(M1335,'2-Productie normen'!N:O,2,FALSE),FALSE)))</f>
        <v>0</v>
      </c>
      <c r="R1335" s="103">
        <f t="shared" si="128"/>
        <v>0</v>
      </c>
      <c r="S1335" s="104">
        <f>VLOOKUP(H1335,'2-Productie normen'!A:L,10,FALSE)</f>
        <v>0</v>
      </c>
      <c r="T1335" s="470" t="s">
        <v>689</v>
      </c>
      <c r="V1335" s="81">
        <f t="shared" si="129"/>
        <v>9480</v>
      </c>
    </row>
    <row r="1336" spans="1:22" ht="13.95" customHeight="1">
      <c r="A1336" s="86">
        <f t="shared" si="125"/>
        <v>1336</v>
      </c>
      <c r="B1336" s="99" t="s">
        <v>756</v>
      </c>
      <c r="C1336" s="99" t="s">
        <v>671</v>
      </c>
      <c r="D1336" s="440">
        <v>2</v>
      </c>
      <c r="E1336" s="441" t="s">
        <v>422</v>
      </c>
      <c r="F1336" s="449" t="s">
        <v>306</v>
      </c>
      <c r="G1336" s="450" t="s">
        <v>418</v>
      </c>
      <c r="H1336" s="361" t="s">
        <v>733</v>
      </c>
      <c r="I1336" s="528" t="s">
        <v>95</v>
      </c>
      <c r="J1336" s="444">
        <v>115.3</v>
      </c>
      <c r="K1336" s="353">
        <v>1</v>
      </c>
      <c r="L1336" s="353">
        <v>1</v>
      </c>
      <c r="M1336" s="529">
        <v>200</v>
      </c>
      <c r="N1336" s="101"/>
      <c r="O1336" s="102" t="e">
        <f t="shared" si="126"/>
        <v>#DIV/0!</v>
      </c>
      <c r="P1336" s="102">
        <f t="shared" si="127"/>
        <v>0</v>
      </c>
      <c r="Q1336" s="103">
        <f>IF(M1336="nio",0,IF(M1336&gt;0,VLOOKUP(H1336,'2-Productie normen'!A:L,VLOOKUP(M1336,'2-Productie normen'!N:O,2,FALSE),FALSE)))</f>
        <v>0</v>
      </c>
      <c r="R1336" s="103">
        <f t="shared" si="128"/>
        <v>0</v>
      </c>
      <c r="S1336" s="104">
        <f>VLOOKUP(H1336,'2-Productie normen'!A:L,10,FALSE)</f>
        <v>0</v>
      </c>
      <c r="T1336" s="470" t="s">
        <v>689</v>
      </c>
      <c r="V1336" s="81">
        <f t="shared" si="129"/>
        <v>23060</v>
      </c>
    </row>
    <row r="1337" spans="1:22" ht="13.95" customHeight="1">
      <c r="A1337" s="86">
        <f t="shared" si="125"/>
        <v>1337</v>
      </c>
      <c r="B1337" s="99" t="s">
        <v>756</v>
      </c>
      <c r="C1337" s="99" t="s">
        <v>671</v>
      </c>
      <c r="D1337" s="440">
        <v>2</v>
      </c>
      <c r="E1337" s="441" t="s">
        <v>422</v>
      </c>
      <c r="F1337" s="449" t="s">
        <v>307</v>
      </c>
      <c r="G1337" s="450" t="s">
        <v>410</v>
      </c>
      <c r="H1337" s="561" t="s">
        <v>730</v>
      </c>
      <c r="I1337" s="528" t="s">
        <v>696</v>
      </c>
      <c r="J1337" s="444">
        <v>9.6</v>
      </c>
      <c r="K1337" s="353">
        <v>1</v>
      </c>
      <c r="L1337" s="353">
        <v>1</v>
      </c>
      <c r="M1337" s="529" t="s">
        <v>106</v>
      </c>
      <c r="N1337" s="101"/>
      <c r="O1337" s="102">
        <f t="shared" si="126"/>
        <v>0</v>
      </c>
      <c r="P1337" s="102">
        <f t="shared" si="127"/>
        <v>0</v>
      </c>
      <c r="Q1337" s="103">
        <f>IF(M1337="nio",0,IF(M1337&gt;0,VLOOKUP(H1337,'2-Productie normen'!A:L,VLOOKUP(M1337,'2-Productie normen'!N:O,2,FALSE),FALSE)))</f>
        <v>0</v>
      </c>
      <c r="R1337" s="103">
        <f t="shared" si="128"/>
        <v>0</v>
      </c>
      <c r="S1337" s="104">
        <f>VLOOKUP(H1337,'2-Productie normen'!A:L,10,FALSE)</f>
        <v>0</v>
      </c>
      <c r="T1337" s="470" t="s">
        <v>689</v>
      </c>
      <c r="V1337" s="81">
        <f t="shared" si="129"/>
        <v>0</v>
      </c>
    </row>
    <row r="1338" spans="1:22" ht="13.95" customHeight="1">
      <c r="A1338" s="86">
        <f t="shared" si="125"/>
        <v>1338</v>
      </c>
      <c r="B1338" s="99" t="s">
        <v>756</v>
      </c>
      <c r="C1338" s="99" t="s">
        <v>671</v>
      </c>
      <c r="D1338" s="440">
        <v>2</v>
      </c>
      <c r="E1338" s="441" t="s">
        <v>422</v>
      </c>
      <c r="F1338" s="449" t="s">
        <v>308</v>
      </c>
      <c r="G1338" s="450" t="s">
        <v>418</v>
      </c>
      <c r="H1338" s="361" t="s">
        <v>733</v>
      </c>
      <c r="I1338" s="528" t="s">
        <v>97</v>
      </c>
      <c r="J1338" s="444">
        <v>236.8</v>
      </c>
      <c r="K1338" s="353">
        <v>1</v>
      </c>
      <c r="L1338" s="353">
        <v>1</v>
      </c>
      <c r="M1338" s="529">
        <v>200</v>
      </c>
      <c r="N1338" s="101"/>
      <c r="O1338" s="102" t="e">
        <f t="shared" si="126"/>
        <v>#DIV/0!</v>
      </c>
      <c r="P1338" s="102">
        <f t="shared" si="127"/>
        <v>0</v>
      </c>
      <c r="Q1338" s="103">
        <f>IF(M1338="nio",0,IF(M1338&gt;0,VLOOKUP(H1338,'2-Productie normen'!A:L,VLOOKUP(M1338,'2-Productie normen'!N:O,2,FALSE),FALSE)))</f>
        <v>0</v>
      </c>
      <c r="R1338" s="103">
        <f t="shared" si="128"/>
        <v>0</v>
      </c>
      <c r="S1338" s="104">
        <f>VLOOKUP(H1338,'2-Productie normen'!A:L,10,FALSE)</f>
        <v>0</v>
      </c>
      <c r="T1338" s="470" t="s">
        <v>689</v>
      </c>
      <c r="V1338" s="81">
        <f t="shared" si="129"/>
        <v>47360</v>
      </c>
    </row>
    <row r="1339" spans="1:22" ht="13.95" customHeight="1">
      <c r="A1339" s="86">
        <f t="shared" si="125"/>
        <v>1339</v>
      </c>
      <c r="B1339" s="99" t="s">
        <v>756</v>
      </c>
      <c r="C1339" s="99" t="s">
        <v>671</v>
      </c>
      <c r="D1339" s="440">
        <v>2</v>
      </c>
      <c r="E1339" s="441" t="s">
        <v>422</v>
      </c>
      <c r="F1339" s="449" t="s">
        <v>309</v>
      </c>
      <c r="G1339" s="450" t="s">
        <v>417</v>
      </c>
      <c r="H1339" s="561" t="s">
        <v>180</v>
      </c>
      <c r="I1339" s="528" t="s">
        <v>97</v>
      </c>
      <c r="J1339" s="444">
        <v>42.6</v>
      </c>
      <c r="K1339" s="353">
        <v>1</v>
      </c>
      <c r="L1339" s="353">
        <v>1</v>
      </c>
      <c r="M1339" s="529">
        <v>200</v>
      </c>
      <c r="N1339" s="101"/>
      <c r="O1339" s="102" t="e">
        <f t="shared" si="126"/>
        <v>#DIV/0!</v>
      </c>
      <c r="P1339" s="102">
        <f t="shared" si="127"/>
        <v>0</v>
      </c>
      <c r="Q1339" s="103">
        <f>IF(M1339="nio",0,IF(M1339&gt;0,VLOOKUP(H1339,'2-Productie normen'!A:L,VLOOKUP(M1339,'2-Productie normen'!N:O,2,FALSE),FALSE)))</f>
        <v>0</v>
      </c>
      <c r="R1339" s="103">
        <f t="shared" si="128"/>
        <v>0</v>
      </c>
      <c r="S1339" s="104">
        <f>VLOOKUP(H1339,'2-Productie normen'!A:L,10,FALSE)</f>
        <v>0</v>
      </c>
      <c r="T1339" s="470" t="s">
        <v>689</v>
      </c>
      <c r="V1339" s="81">
        <f t="shared" si="129"/>
        <v>8520</v>
      </c>
    </row>
    <row r="1340" spans="1:22" ht="13.95" customHeight="1">
      <c r="A1340" s="86">
        <f t="shared" si="125"/>
        <v>1340</v>
      </c>
      <c r="B1340" s="99" t="s">
        <v>756</v>
      </c>
      <c r="C1340" s="99" t="s">
        <v>671</v>
      </c>
      <c r="D1340" s="440">
        <v>2</v>
      </c>
      <c r="E1340" s="441" t="s">
        <v>422</v>
      </c>
      <c r="F1340" s="449" t="s">
        <v>310</v>
      </c>
      <c r="G1340" s="450" t="s">
        <v>410</v>
      </c>
      <c r="H1340" s="561" t="s">
        <v>730</v>
      </c>
      <c r="I1340" s="528" t="s">
        <v>696</v>
      </c>
      <c r="J1340" s="444">
        <v>14.3</v>
      </c>
      <c r="K1340" s="353">
        <v>1</v>
      </c>
      <c r="L1340" s="353">
        <v>1</v>
      </c>
      <c r="M1340" s="529" t="s">
        <v>106</v>
      </c>
      <c r="N1340" s="101"/>
      <c r="O1340" s="102">
        <f t="shared" si="126"/>
        <v>0</v>
      </c>
      <c r="P1340" s="102">
        <f t="shared" si="127"/>
        <v>0</v>
      </c>
      <c r="Q1340" s="103">
        <f>IF(M1340="nio",0,IF(M1340&gt;0,VLOOKUP(H1340,'2-Productie normen'!A:L,VLOOKUP(M1340,'2-Productie normen'!N:O,2,FALSE),FALSE)))</f>
        <v>0</v>
      </c>
      <c r="R1340" s="103">
        <f t="shared" si="128"/>
        <v>0</v>
      </c>
      <c r="S1340" s="104">
        <f>VLOOKUP(H1340,'2-Productie normen'!A:L,10,FALSE)</f>
        <v>0</v>
      </c>
      <c r="T1340" s="470" t="s">
        <v>689</v>
      </c>
      <c r="V1340" s="81">
        <f t="shared" si="129"/>
        <v>0</v>
      </c>
    </row>
    <row r="1341" spans="1:22" ht="13.95" customHeight="1">
      <c r="A1341" s="86">
        <f t="shared" si="125"/>
        <v>1341</v>
      </c>
      <c r="B1341" s="99" t="s">
        <v>756</v>
      </c>
      <c r="C1341" s="99" t="s">
        <v>671</v>
      </c>
      <c r="D1341" s="440">
        <v>2</v>
      </c>
      <c r="E1341" s="441" t="s">
        <v>422</v>
      </c>
      <c r="F1341" s="449" t="s">
        <v>311</v>
      </c>
      <c r="G1341" s="450" t="s">
        <v>410</v>
      </c>
      <c r="H1341" s="561" t="s">
        <v>730</v>
      </c>
      <c r="I1341" s="528" t="s">
        <v>696</v>
      </c>
      <c r="J1341" s="444">
        <v>7.2</v>
      </c>
      <c r="K1341" s="353">
        <v>1</v>
      </c>
      <c r="L1341" s="353">
        <v>1</v>
      </c>
      <c r="M1341" s="529" t="s">
        <v>106</v>
      </c>
      <c r="N1341" s="101"/>
      <c r="O1341" s="102">
        <f t="shared" si="126"/>
        <v>0</v>
      </c>
      <c r="P1341" s="102">
        <f t="shared" si="127"/>
        <v>0</v>
      </c>
      <c r="Q1341" s="103">
        <f>IF(M1341="nio",0,IF(M1341&gt;0,VLOOKUP(H1341,'2-Productie normen'!A:L,VLOOKUP(M1341,'2-Productie normen'!N:O,2,FALSE),FALSE)))</f>
        <v>0</v>
      </c>
      <c r="R1341" s="103">
        <f t="shared" si="128"/>
        <v>0</v>
      </c>
      <c r="S1341" s="104">
        <f>VLOOKUP(H1341,'2-Productie normen'!A:L,10,FALSE)</f>
        <v>0</v>
      </c>
      <c r="T1341" s="470" t="s">
        <v>689</v>
      </c>
      <c r="V1341" s="81">
        <f t="shared" si="129"/>
        <v>0</v>
      </c>
    </row>
    <row r="1342" spans="1:22" ht="13.95" customHeight="1">
      <c r="A1342" s="86">
        <f t="shared" si="125"/>
        <v>1342</v>
      </c>
      <c r="B1342" s="99" t="s">
        <v>756</v>
      </c>
      <c r="C1342" s="99" t="s">
        <v>671</v>
      </c>
      <c r="D1342" s="440">
        <v>2</v>
      </c>
      <c r="E1342" s="441" t="s">
        <v>422</v>
      </c>
      <c r="F1342" s="449" t="s">
        <v>312</v>
      </c>
      <c r="G1342" s="450" t="s">
        <v>407</v>
      </c>
      <c r="H1342" s="561" t="s">
        <v>407</v>
      </c>
      <c r="I1342" s="528" t="s">
        <v>97</v>
      </c>
      <c r="J1342" s="444">
        <v>32</v>
      </c>
      <c r="K1342" s="353">
        <v>1</v>
      </c>
      <c r="L1342" s="353">
        <v>1</v>
      </c>
      <c r="M1342" s="529">
        <v>200</v>
      </c>
      <c r="N1342" s="101"/>
      <c r="O1342" s="102" t="e">
        <f t="shared" si="126"/>
        <v>#DIV/0!</v>
      </c>
      <c r="P1342" s="102">
        <f t="shared" si="127"/>
        <v>0</v>
      </c>
      <c r="Q1342" s="103">
        <f>IF(M1342="nio",0,IF(M1342&gt;0,VLOOKUP(H1342,'2-Productie normen'!A:L,VLOOKUP(M1342,'2-Productie normen'!N:O,2,FALSE),FALSE)))</f>
        <v>0</v>
      </c>
      <c r="R1342" s="103">
        <f t="shared" si="128"/>
        <v>0</v>
      </c>
      <c r="S1342" s="104">
        <f>VLOOKUP(H1342,'2-Productie normen'!A:L,10,FALSE)</f>
        <v>0</v>
      </c>
      <c r="T1342" s="470" t="s">
        <v>689</v>
      </c>
      <c r="V1342" s="81">
        <f t="shared" si="129"/>
        <v>6400</v>
      </c>
    </row>
    <row r="1343" spans="1:22" ht="13.95" customHeight="1">
      <c r="A1343" s="86">
        <f t="shared" si="125"/>
        <v>1343</v>
      </c>
      <c r="B1343" s="99" t="s">
        <v>756</v>
      </c>
      <c r="C1343" s="99" t="s">
        <v>671</v>
      </c>
      <c r="D1343" s="440">
        <v>2</v>
      </c>
      <c r="E1343" s="441" t="s">
        <v>422</v>
      </c>
      <c r="F1343" s="449" t="s">
        <v>313</v>
      </c>
      <c r="G1343" s="450" t="s">
        <v>407</v>
      </c>
      <c r="H1343" s="561" t="s">
        <v>407</v>
      </c>
      <c r="I1343" s="528" t="s">
        <v>97</v>
      </c>
      <c r="J1343" s="444">
        <v>29.1</v>
      </c>
      <c r="K1343" s="353">
        <v>1</v>
      </c>
      <c r="L1343" s="353">
        <v>1</v>
      </c>
      <c r="M1343" s="529">
        <v>200</v>
      </c>
      <c r="N1343" s="101"/>
      <c r="O1343" s="102" t="e">
        <f t="shared" si="126"/>
        <v>#DIV/0!</v>
      </c>
      <c r="P1343" s="102">
        <f t="shared" si="127"/>
        <v>0</v>
      </c>
      <c r="Q1343" s="103">
        <f>IF(M1343="nio",0,IF(M1343&gt;0,VLOOKUP(H1343,'2-Productie normen'!A:L,VLOOKUP(M1343,'2-Productie normen'!N:O,2,FALSE),FALSE)))</f>
        <v>0</v>
      </c>
      <c r="R1343" s="103">
        <f t="shared" si="128"/>
        <v>0</v>
      </c>
      <c r="S1343" s="104">
        <f>VLOOKUP(H1343,'2-Productie normen'!A:L,10,FALSE)</f>
        <v>0</v>
      </c>
      <c r="T1343" s="470" t="s">
        <v>689</v>
      </c>
      <c r="V1343" s="81">
        <f t="shared" si="129"/>
        <v>5820</v>
      </c>
    </row>
    <row r="1344" spans="1:22" ht="13.95" customHeight="1">
      <c r="A1344" s="86">
        <f t="shared" si="125"/>
        <v>1344</v>
      </c>
      <c r="B1344" s="99" t="s">
        <v>756</v>
      </c>
      <c r="C1344" s="99" t="s">
        <v>671</v>
      </c>
      <c r="D1344" s="440">
        <v>2</v>
      </c>
      <c r="E1344" s="441" t="s">
        <v>422</v>
      </c>
      <c r="F1344" s="449" t="s">
        <v>314</v>
      </c>
      <c r="G1344" s="450" t="s">
        <v>409</v>
      </c>
      <c r="H1344" s="561" t="s">
        <v>719</v>
      </c>
      <c r="I1344" s="528" t="s">
        <v>95</v>
      </c>
      <c r="J1344" s="444">
        <v>44.8</v>
      </c>
      <c r="K1344" s="353">
        <v>1</v>
      </c>
      <c r="L1344" s="353">
        <v>1</v>
      </c>
      <c r="M1344" s="529">
        <v>80</v>
      </c>
      <c r="N1344" s="101"/>
      <c r="O1344" s="102" t="e">
        <f t="shared" si="126"/>
        <v>#DIV/0!</v>
      </c>
      <c r="P1344" s="102">
        <f t="shared" si="127"/>
        <v>0</v>
      </c>
      <c r="Q1344" s="103">
        <f>IF(M1344="nio",0,IF(M1344&gt;0,VLOOKUP(H1344,'2-Productie normen'!A:L,VLOOKUP(M1344,'2-Productie normen'!N:O,2,FALSE),FALSE)))</f>
        <v>0</v>
      </c>
      <c r="R1344" s="103">
        <f t="shared" si="128"/>
        <v>0</v>
      </c>
      <c r="S1344" s="104">
        <f>VLOOKUP(H1344,'2-Productie normen'!A:L,10,FALSE)</f>
        <v>0</v>
      </c>
      <c r="T1344" s="470" t="s">
        <v>689</v>
      </c>
      <c r="V1344" s="81">
        <f t="shared" si="129"/>
        <v>3584</v>
      </c>
    </row>
    <row r="1345" spans="1:22" ht="13.95" customHeight="1">
      <c r="A1345" s="86">
        <f t="shared" si="125"/>
        <v>1345</v>
      </c>
      <c r="B1345" s="99" t="s">
        <v>756</v>
      </c>
      <c r="C1345" s="99" t="s">
        <v>671</v>
      </c>
      <c r="D1345" s="440">
        <v>2</v>
      </c>
      <c r="E1345" s="441" t="s">
        <v>422</v>
      </c>
      <c r="F1345" s="449" t="s">
        <v>438</v>
      </c>
      <c r="G1345" s="450" t="s">
        <v>635</v>
      </c>
      <c r="H1345" s="561" t="s">
        <v>720</v>
      </c>
      <c r="I1345" s="528" t="s">
        <v>97</v>
      </c>
      <c r="J1345" s="444">
        <v>220.7</v>
      </c>
      <c r="K1345" s="353">
        <v>1</v>
      </c>
      <c r="L1345" s="353">
        <v>1</v>
      </c>
      <c r="M1345" s="529">
        <v>80</v>
      </c>
      <c r="N1345" s="101"/>
      <c r="O1345" s="102" t="e">
        <f t="shared" si="126"/>
        <v>#DIV/0!</v>
      </c>
      <c r="P1345" s="102">
        <f t="shared" si="127"/>
        <v>0</v>
      </c>
      <c r="Q1345" s="103">
        <f>IF(M1345="nio",0,IF(M1345&gt;0,VLOOKUP(H1345,'2-Productie normen'!A:L,VLOOKUP(M1345,'2-Productie normen'!N:O,2,FALSE),FALSE)))</f>
        <v>0</v>
      </c>
      <c r="R1345" s="103">
        <f t="shared" si="128"/>
        <v>0</v>
      </c>
      <c r="S1345" s="104">
        <f>VLOOKUP(H1345,'2-Productie normen'!A:L,10,FALSE)</f>
        <v>0</v>
      </c>
      <c r="T1345" s="470" t="s">
        <v>689</v>
      </c>
      <c r="V1345" s="81">
        <f t="shared" si="129"/>
        <v>17656</v>
      </c>
    </row>
  </sheetData>
  <autoFilter ref="B9:V1345" xr:uid="{00000000-0009-0000-0000-000004000000}"/>
  <mergeCells count="1">
    <mergeCell ref="R6:R7"/>
  </mergeCells>
  <phoneticPr fontId="11"/>
  <conditionalFormatting sqref="J1013:J1037">
    <cfRule type="cellIs" dxfId="14" priority="7" operator="greaterThanOrEqual">
      <formula>100</formula>
    </cfRule>
    <cfRule type="cellIs" dxfId="13" priority="8" operator="between">
      <formula>10</formula>
      <formula>100</formula>
    </cfRule>
    <cfRule type="cellIs" dxfId="12" priority="9" operator="lessThan">
      <formula>10</formula>
    </cfRule>
  </conditionalFormatting>
  <printOptions gridLinesSet="0"/>
  <pageMargins left="0.59055118110236227" right="0.59055118110236227" top="0.59055118110236227" bottom="0.78740157480314965" header="0.39370078740157483" footer="0.19685039370078741"/>
  <pageSetup paperSize="9" scale="26" fitToHeight="0" orientation="landscape" r:id="rId1"/>
  <headerFooter alignWithMargins="0">
    <oddFooter>&amp;L&amp;F-&amp;A
&amp;Rprintversie &amp;D</oddFooter>
  </headerFooter>
  <rowBreaks count="5" manualBreakCount="5">
    <brk id="55" min="1" max="22" man="1"/>
    <brk id="105" min="1" max="22" man="1"/>
    <brk id="165" min="1" max="22" man="1"/>
    <brk id="214" min="1" max="22" man="1"/>
    <brk id="264"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A12" sqref="A12"/>
      <selection pane="bottomLeft" activeCell="B1" sqref="B1"/>
    </sheetView>
  </sheetViews>
  <sheetFormatPr defaultColWidth="9.33203125" defaultRowHeight="13.2"/>
  <cols>
    <col min="1" max="1" width="45.4414062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77734375" style="4" customWidth="1"/>
    <col min="8" max="8" width="27" style="4" bestFit="1" customWidth="1"/>
    <col min="9" max="16384" width="9.33203125" style="4"/>
  </cols>
  <sheetData>
    <row r="1" spans="1:9">
      <c r="A1" s="315" t="s">
        <v>24</v>
      </c>
      <c r="B1" s="112"/>
      <c r="C1" s="46"/>
      <c r="D1" s="46"/>
      <c r="E1" s="46"/>
      <c r="F1" s="3"/>
      <c r="G1" s="3"/>
      <c r="H1" s="47"/>
    </row>
    <row r="2" spans="1:9">
      <c r="A2" s="2"/>
      <c r="B2" s="2"/>
      <c r="C2" s="2"/>
      <c r="D2" s="2"/>
      <c r="E2" s="2"/>
      <c r="F2" s="3"/>
      <c r="G2" s="3"/>
    </row>
    <row r="3" spans="1:9" ht="15">
      <c r="A3" s="63" t="str">
        <f>'1- kosten per locatie'!A3</f>
        <v>Naam opdrachtgever</v>
      </c>
      <c r="B3" s="84" t="str">
        <f>'1- kosten per locatie'!B3</f>
        <v>LMC-VO</v>
      </c>
      <c r="C3" s="2"/>
      <c r="D3" s="2"/>
      <c r="E3" s="365"/>
      <c r="F3" s="3"/>
      <c r="G3" s="3"/>
    </row>
    <row r="4" spans="1:9" ht="15">
      <c r="A4" s="63" t="str">
        <f>'1- kosten per locatie'!A4</f>
        <v>Calculatie onderdeel</v>
      </c>
      <c r="B4" s="84" t="str">
        <f ca="1">MID(CELL("bestandsnaam",$C$9),SEARCH("]",CELL("bestandsnaam",$C$9),1)+1,256)</f>
        <v>4-Premies en opslagen</v>
      </c>
      <c r="C4" s="113"/>
      <c r="D4" s="114"/>
      <c r="E4" s="115"/>
      <c r="F4" s="6"/>
      <c r="G4" s="6"/>
    </row>
    <row r="5" spans="1:9" ht="15">
      <c r="A5" s="63" t="str">
        <f>'1- kosten per locatie'!A5</f>
        <v>Referentie nummer</v>
      </c>
      <c r="B5" s="84" t="str">
        <f>'1- kosten per locatie'!B5</f>
        <v>LMC-VO-EA-RT.MVD-2021</v>
      </c>
      <c r="C5" s="63"/>
      <c r="D5" s="116"/>
      <c r="E5" s="117"/>
      <c r="F5" s="8"/>
      <c r="G5" s="6"/>
    </row>
    <row r="6" spans="1:9" ht="15">
      <c r="A6" s="63" t="str">
        <f>'1- kosten per locatie'!A6</f>
        <v>Naam dienstverlener</v>
      </c>
      <c r="B6" s="84">
        <f>'1- kosten per locatie'!B6</f>
        <v>0</v>
      </c>
      <c r="C6" s="88"/>
      <c r="D6" s="116"/>
      <c r="E6" s="373"/>
      <c r="F6" s="372"/>
      <c r="G6" s="374"/>
      <c r="H6" s="375"/>
    </row>
    <row r="7" spans="1:9" ht="15">
      <c r="A7" s="63" t="str">
        <f>'1- kosten per locatie'!A7</f>
        <v>Prijspeil</v>
      </c>
      <c r="B7" s="511" t="str">
        <f>'1- kosten per locatie'!B7</f>
        <v>1 januari 2022</v>
      </c>
      <c r="C7" s="118"/>
      <c r="D7" s="22"/>
      <c r="E7" s="119"/>
      <c r="F7" s="8"/>
      <c r="G7" s="6"/>
      <c r="H7" s="9"/>
      <c r="I7" s="9"/>
    </row>
    <row r="8" spans="1:9" ht="15">
      <c r="A8" s="63"/>
      <c r="B8" s="64"/>
      <c r="C8" s="117"/>
      <c r="D8" s="117"/>
      <c r="E8" s="117"/>
      <c r="F8" s="8"/>
      <c r="G8" s="6"/>
    </row>
    <row r="9" spans="1:9" ht="15">
      <c r="A9" s="120"/>
      <c r="B9" s="117"/>
      <c r="C9" s="117"/>
      <c r="D9" s="117"/>
      <c r="E9" s="117"/>
      <c r="F9" s="8"/>
      <c r="G9" s="6"/>
    </row>
    <row r="10" spans="1:9" ht="17.399999999999999">
      <c r="A10" s="413" t="s">
        <v>4</v>
      </c>
      <c r="B10" s="415"/>
      <c r="C10" s="414"/>
      <c r="D10" s="117"/>
      <c r="E10" s="117"/>
      <c r="F10" s="8"/>
      <c r="G10" s="6"/>
    </row>
    <row r="11" spans="1:9">
      <c r="A11" s="121"/>
      <c r="B11" s="5"/>
      <c r="C11" s="5"/>
      <c r="D11" s="117"/>
      <c r="E11" s="117"/>
      <c r="F11" s="6"/>
      <c r="G11" s="6"/>
    </row>
    <row r="12" spans="1:9">
      <c r="A12" s="122"/>
      <c r="B12" s="123"/>
      <c r="C12" s="124" t="s">
        <v>37</v>
      </c>
      <c r="D12" s="117"/>
      <c r="E12" s="117"/>
      <c r="F12" s="8"/>
      <c r="G12" s="6"/>
    </row>
    <row r="13" spans="1:9">
      <c r="A13" s="125" t="s">
        <v>82</v>
      </c>
      <c r="B13" s="106"/>
      <c r="C13" s="316">
        <v>0</v>
      </c>
      <c r="D13" s="117"/>
      <c r="E13" s="117"/>
      <c r="F13" s="126"/>
      <c r="G13" s="6"/>
    </row>
    <row r="14" spans="1:9">
      <c r="A14" s="125" t="s">
        <v>173</v>
      </c>
      <c r="B14" s="106"/>
      <c r="C14" s="316">
        <v>0</v>
      </c>
      <c r="D14" s="117"/>
      <c r="E14" s="117"/>
      <c r="F14" s="126"/>
      <c r="G14" s="6"/>
      <c r="H14" s="47"/>
    </row>
    <row r="15" spans="1:9">
      <c r="A15" s="125" t="s">
        <v>83</v>
      </c>
      <c r="B15" s="106"/>
      <c r="C15" s="316">
        <v>0</v>
      </c>
      <c r="D15" s="117"/>
      <c r="E15" s="117"/>
      <c r="F15" s="126"/>
      <c r="G15" s="6"/>
      <c r="H15" s="47"/>
    </row>
    <row r="16" spans="1:9">
      <c r="A16" s="127" t="s">
        <v>9</v>
      </c>
      <c r="B16" s="128"/>
      <c r="C16" s="129">
        <f>SUM(C13:C15)</f>
        <v>0</v>
      </c>
      <c r="D16" s="117"/>
      <c r="E16" s="117"/>
      <c r="F16" s="6"/>
      <c r="G16" s="47"/>
    </row>
    <row r="17" spans="1:9">
      <c r="A17" s="127"/>
      <c r="B17" s="128"/>
      <c r="C17" s="129"/>
      <c r="D17" s="117"/>
      <c r="E17" s="117"/>
      <c r="F17" s="6"/>
      <c r="G17" s="47"/>
    </row>
    <row r="18" spans="1:9">
      <c r="A18" s="581" t="s">
        <v>84</v>
      </c>
      <c r="B18" s="582"/>
      <c r="C18" s="316">
        <v>0</v>
      </c>
      <c r="D18" s="117"/>
      <c r="E18" s="117"/>
      <c r="F18" s="6"/>
    </row>
    <row r="19" spans="1:9">
      <c r="A19" s="378" t="s">
        <v>223</v>
      </c>
      <c r="B19" s="376"/>
      <c r="C19" s="377">
        <v>0</v>
      </c>
      <c r="D19" s="117"/>
      <c r="E19" s="117"/>
      <c r="F19" s="6"/>
    </row>
    <row r="20" spans="1:9">
      <c r="A20" s="581" t="s">
        <v>85</v>
      </c>
      <c r="B20" s="582"/>
      <c r="C20" s="316">
        <v>0</v>
      </c>
      <c r="D20" s="117"/>
      <c r="E20" s="117"/>
      <c r="F20" s="6"/>
    </row>
    <row r="21" spans="1:9">
      <c r="A21" s="581" t="s">
        <v>33</v>
      </c>
      <c r="B21" s="582"/>
      <c r="C21" s="130" t="e">
        <f>C34</f>
        <v>#DIV/0!</v>
      </c>
      <c r="D21" s="117"/>
      <c r="E21" s="117"/>
      <c r="F21" s="6"/>
    </row>
    <row r="22" spans="1:9">
      <c r="A22" s="581" t="s">
        <v>69</v>
      </c>
      <c r="B22" s="582"/>
      <c r="C22" s="316">
        <v>0</v>
      </c>
      <c r="D22" s="117"/>
      <c r="E22" s="117"/>
      <c r="F22" s="6"/>
    </row>
    <row r="23" spans="1:9">
      <c r="A23" s="581" t="s">
        <v>218</v>
      </c>
      <c r="B23" s="582"/>
      <c r="C23" s="316">
        <v>0</v>
      </c>
      <c r="D23" s="117"/>
      <c r="E23" s="117"/>
      <c r="F23" s="6"/>
    </row>
    <row r="24" spans="1:9">
      <c r="A24" s="583" t="s">
        <v>68</v>
      </c>
      <c r="B24" s="584"/>
      <c r="C24" s="131" t="e">
        <f>SUM(C16:C23)</f>
        <v>#DIV/0!</v>
      </c>
      <c r="D24" s="117"/>
      <c r="E24" s="117"/>
      <c r="F24" s="6"/>
    </row>
    <row r="25" spans="1:9">
      <c r="A25" s="132"/>
      <c r="B25" s="114"/>
      <c r="C25" s="18"/>
      <c r="D25" s="117"/>
      <c r="E25" s="117"/>
      <c r="F25" s="19"/>
      <c r="G25" s="6"/>
    </row>
    <row r="26" spans="1:9" ht="17.399999999999999">
      <c r="A26" s="413" t="s">
        <v>62</v>
      </c>
      <c r="B26" s="415"/>
      <c r="C26" s="414"/>
      <c r="D26" s="117"/>
      <c r="E26" s="117"/>
      <c r="F26" s="8"/>
      <c r="G26" s="6"/>
    </row>
    <row r="27" spans="1:9">
      <c r="A27" s="121"/>
      <c r="B27" s="5"/>
      <c r="C27" s="5"/>
      <c r="D27" s="117"/>
      <c r="E27" s="117"/>
      <c r="F27" s="6"/>
      <c r="G27" s="6"/>
      <c r="H27" s="47"/>
    </row>
    <row r="28" spans="1:9">
      <c r="A28" s="5"/>
      <c r="B28" s="5"/>
      <c r="C28" s="133" t="s">
        <v>15</v>
      </c>
      <c r="D28" s="117"/>
      <c r="E28" s="117"/>
      <c r="F28" s="6"/>
      <c r="G28" s="6"/>
      <c r="H28" s="47"/>
    </row>
    <row r="29" spans="1:9">
      <c r="A29" s="125" t="s">
        <v>21</v>
      </c>
      <c r="B29" s="123"/>
      <c r="C29" s="134">
        <f>'5-Opbouw uurtarief productie'!E21</f>
        <v>0</v>
      </c>
      <c r="D29" s="117"/>
      <c r="E29" s="117"/>
      <c r="F29" s="47"/>
      <c r="G29" s="6"/>
      <c r="H29" s="47"/>
      <c r="I29" s="47"/>
    </row>
    <row r="30" spans="1:9">
      <c r="A30" s="125" t="s">
        <v>47</v>
      </c>
      <c r="B30" s="354" t="s">
        <v>177</v>
      </c>
      <c r="C30" s="317">
        <v>0</v>
      </c>
      <c r="D30" s="117"/>
      <c r="E30" s="117"/>
      <c r="F30" s="8"/>
      <c r="G30" s="6"/>
      <c r="H30" s="47"/>
      <c r="I30" s="47"/>
    </row>
    <row r="31" spans="1:9">
      <c r="A31" s="125" t="s">
        <v>42</v>
      </c>
      <c r="B31" s="123"/>
      <c r="C31" s="135">
        <f>C29+C30</f>
        <v>0</v>
      </c>
      <c r="D31" s="117"/>
      <c r="E31" s="117"/>
      <c r="F31" s="8"/>
      <c r="G31" s="6"/>
      <c r="H31" s="47"/>
      <c r="I31" s="47"/>
    </row>
    <row r="32" spans="1:9">
      <c r="A32" s="136" t="s">
        <v>0</v>
      </c>
      <c r="B32" s="137"/>
      <c r="C32" s="318">
        <v>0</v>
      </c>
      <c r="E32" s="138"/>
      <c r="F32" s="8"/>
      <c r="G32" s="6"/>
      <c r="H32" s="47"/>
    </row>
    <row r="33" spans="1:8">
      <c r="A33" s="121"/>
      <c r="B33" s="139"/>
      <c r="C33" s="140"/>
      <c r="E33" s="5"/>
      <c r="F33" s="6"/>
      <c r="G33" s="6"/>
      <c r="H33" s="47"/>
    </row>
    <row r="34" spans="1:8">
      <c r="A34" s="285" t="s">
        <v>43</v>
      </c>
      <c r="B34" s="235"/>
      <c r="C34" s="286" t="e">
        <f>(C31/C29)*C32</f>
        <v>#DIV/0!</v>
      </c>
      <c r="E34" s="141"/>
      <c r="F34" s="8"/>
      <c r="G34" s="142"/>
      <c r="H34" s="47"/>
    </row>
    <row r="35" spans="1:8">
      <c r="A35" s="121"/>
      <c r="B35" s="5"/>
      <c r="C35" s="5"/>
      <c r="E35" s="141"/>
      <c r="F35" s="8"/>
      <c r="G35" s="6"/>
    </row>
    <row r="36" spans="1:8" ht="17.399999999999999">
      <c r="A36" s="418" t="s">
        <v>50</v>
      </c>
      <c r="B36" s="417"/>
      <c r="C36" s="416"/>
      <c r="E36" s="141"/>
      <c r="F36" s="8"/>
      <c r="G36" s="6"/>
    </row>
    <row r="37" spans="1:8">
      <c r="A37" s="132"/>
      <c r="B37" s="114"/>
      <c r="C37" s="18"/>
      <c r="E37" s="141"/>
      <c r="F37" s="8"/>
      <c r="G37" s="6"/>
    </row>
    <row r="38" spans="1:8">
      <c r="A38" s="132"/>
      <c r="B38" s="419" t="s">
        <v>73</v>
      </c>
      <c r="C38" s="18"/>
      <c r="E38" s="141"/>
      <c r="F38" s="8"/>
      <c r="G38" s="6"/>
    </row>
    <row r="39" spans="1:8">
      <c r="A39" s="143" t="s">
        <v>6</v>
      </c>
      <c r="B39" s="383">
        <v>365</v>
      </c>
      <c r="C39" s="18"/>
      <c r="E39" s="141"/>
      <c r="F39" s="8"/>
      <c r="G39" s="24"/>
    </row>
    <row r="40" spans="1:8">
      <c r="A40" s="143" t="s">
        <v>5</v>
      </c>
      <c r="B40" s="383">
        <v>104</v>
      </c>
      <c r="C40" s="18"/>
      <c r="E40" s="141"/>
      <c r="F40" s="8"/>
      <c r="G40" s="24"/>
    </row>
    <row r="41" spans="1:8">
      <c r="A41" s="287" t="s">
        <v>7</v>
      </c>
      <c r="B41" s="288">
        <f>B39-B40</f>
        <v>261</v>
      </c>
      <c r="C41" s="18"/>
      <c r="E41" s="141"/>
      <c r="F41" s="8"/>
      <c r="G41" s="12"/>
    </row>
    <row r="42" spans="1:8">
      <c r="A42" s="144"/>
      <c r="B42" s="145"/>
      <c r="C42" s="18"/>
      <c r="E42" s="141"/>
      <c r="F42" s="8"/>
      <c r="G42" s="12"/>
    </row>
    <row r="43" spans="1:8">
      <c r="A43" s="143" t="s">
        <v>28</v>
      </c>
      <c r="B43" s="319">
        <v>0</v>
      </c>
      <c r="C43" s="18"/>
      <c r="E43" s="141"/>
      <c r="F43" s="8"/>
      <c r="G43" s="12"/>
    </row>
    <row r="44" spans="1:8">
      <c r="A44" s="143" t="s">
        <v>20</v>
      </c>
      <c r="B44" s="319">
        <v>0</v>
      </c>
      <c r="C44" s="18"/>
      <c r="E44" s="141"/>
      <c r="F44" s="8"/>
      <c r="G44" s="12"/>
    </row>
    <row r="45" spans="1:8">
      <c r="A45" s="143" t="s">
        <v>39</v>
      </c>
      <c r="B45" s="319">
        <v>0</v>
      </c>
      <c r="C45" s="18"/>
      <c r="E45" s="141"/>
      <c r="F45" s="8"/>
      <c r="G45" s="12"/>
    </row>
    <row r="46" spans="1:8">
      <c r="A46" s="143" t="s">
        <v>45</v>
      </c>
      <c r="B46" s="319"/>
      <c r="C46" s="18"/>
      <c r="E46" s="141"/>
      <c r="F46" s="8"/>
      <c r="G46" s="12"/>
    </row>
    <row r="47" spans="1:8">
      <c r="A47" s="287" t="s">
        <v>25</v>
      </c>
      <c r="B47" s="288">
        <f>B41-SUM(B43:B46)</f>
        <v>261</v>
      </c>
      <c r="C47" s="18"/>
      <c r="E47" s="141"/>
      <c r="F47" s="8"/>
      <c r="G47" s="12"/>
    </row>
    <row r="48" spans="1:8">
      <c r="A48" s="146"/>
      <c r="B48" s="145"/>
      <c r="C48" s="18"/>
      <c r="E48" s="141"/>
      <c r="F48" s="8"/>
      <c r="G48" s="12"/>
    </row>
    <row r="49" spans="1:7">
      <c r="A49" s="147" t="s">
        <v>63</v>
      </c>
      <c r="B49" s="148">
        <f>IF(B43=0,0,B43/$B$47)</f>
        <v>0</v>
      </c>
      <c r="C49" s="18"/>
      <c r="E49" s="141"/>
      <c r="F49" s="8"/>
      <c r="G49" s="12"/>
    </row>
    <row r="50" spans="1:7">
      <c r="A50" s="147" t="s">
        <v>20</v>
      </c>
      <c r="B50" s="148">
        <f>IF(B44=0,0,B44/$B$47)</f>
        <v>0</v>
      </c>
      <c r="C50" s="18"/>
      <c r="E50" s="141"/>
      <c r="F50" s="8"/>
      <c r="G50" s="12"/>
    </row>
    <row r="51" spans="1:7">
      <c r="A51" s="143" t="s">
        <v>39</v>
      </c>
      <c r="B51" s="148">
        <f>IF(B45=0,0,B45/$B$47)</f>
        <v>0</v>
      </c>
      <c r="C51" s="18"/>
      <c r="E51" s="141"/>
      <c r="F51" s="8"/>
      <c r="G51" s="12"/>
    </row>
    <row r="52" spans="1:7">
      <c r="A52" s="147" t="s">
        <v>45</v>
      </c>
      <c r="B52" s="148">
        <f>IF(B46=0,0,B46/$B$47)</f>
        <v>0</v>
      </c>
      <c r="C52" s="18"/>
      <c r="E52" s="141"/>
      <c r="F52" s="8"/>
      <c r="G52" s="33"/>
    </row>
    <row r="53" spans="1:7">
      <c r="A53" s="287" t="s">
        <v>70</v>
      </c>
      <c r="B53" s="289">
        <f>SUM(B49:B52)</f>
        <v>0</v>
      </c>
      <c r="C53" s="18"/>
      <c r="E53" s="141"/>
      <c r="F53" s="8"/>
      <c r="G53" s="36"/>
    </row>
    <row r="54" spans="1:7">
      <c r="A54" s="40"/>
      <c r="B54" s="40"/>
      <c r="C54" s="40"/>
      <c r="E54" s="141"/>
      <c r="F54" s="8"/>
      <c r="G54" s="3"/>
    </row>
    <row r="55" spans="1:7">
      <c r="A55" s="44"/>
      <c r="B55" s="45"/>
      <c r="C55" s="45"/>
      <c r="E55" s="141"/>
      <c r="F55" s="8"/>
      <c r="G55" s="3"/>
    </row>
    <row r="56" spans="1:7" s="47" customFormat="1"/>
    <row r="57" spans="1:7" s="47" customFormat="1"/>
    <row r="58" spans="1:7" s="47" customFormat="1" ht="13.8">
      <c r="A58" s="149"/>
      <c r="B58" s="1"/>
    </row>
    <row r="59" spans="1:7" s="47" customFormat="1" ht="13.8">
      <c r="A59" s="149"/>
      <c r="B59" s="1"/>
    </row>
    <row r="60" spans="1:7" s="47" customFormat="1" ht="13.8">
      <c r="A60" s="149"/>
      <c r="B60" s="1"/>
    </row>
    <row r="61" spans="1:7" s="47" customFormat="1" ht="13.8">
      <c r="A61" s="149"/>
      <c r="B61" s="1"/>
    </row>
    <row r="62" spans="1:7" s="47" customFormat="1" ht="13.8">
      <c r="A62" s="150"/>
      <c r="B62" s="1"/>
    </row>
    <row r="63" spans="1:7" s="47" customFormat="1" ht="13.8">
      <c r="A63" s="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151"/>
    </row>
    <row r="71" spans="1:3" s="47" customFormat="1" ht="13.8">
      <c r="A71" s="1"/>
      <c r="B71" s="1"/>
    </row>
    <row r="72" spans="1:3" s="47" customFormat="1" ht="13.8">
      <c r="B72" s="1"/>
    </row>
    <row r="73" spans="1:3" s="47" customFormat="1" ht="13.8">
      <c r="A73" s="1"/>
      <c r="B73" s="1"/>
      <c r="C73" s="1"/>
    </row>
    <row r="74" spans="1:3" s="47" customFormat="1" ht="13.8">
      <c r="A74" s="152"/>
      <c r="B74" s="1"/>
      <c r="C74" s="152"/>
    </row>
    <row r="75" spans="1:3" s="47" customFormat="1" ht="13.8">
      <c r="A75" s="1"/>
      <c r="B75" s="1"/>
      <c r="C75" s="1"/>
    </row>
    <row r="76" spans="1:3" s="47" customFormat="1" ht="13.8">
      <c r="A76" s="1"/>
      <c r="B76" s="1"/>
      <c r="C76" s="1"/>
    </row>
    <row r="77" spans="1:3" s="47" customFormat="1" ht="13.8">
      <c r="A77" s="1"/>
      <c r="B77" s="1"/>
      <c r="C77" s="1"/>
    </row>
    <row r="78" spans="1:3" s="47" customFormat="1" ht="13.8">
      <c r="A78" s="152"/>
      <c r="B78" s="1"/>
      <c r="C78" s="152"/>
    </row>
    <row r="79" spans="1:3" s="47" customFormat="1" ht="13.8">
      <c r="A79" s="152"/>
      <c r="B79" s="1"/>
      <c r="C79" s="152"/>
    </row>
    <row r="80" spans="1:3" s="47" customFormat="1" ht="13.8">
      <c r="A80" s="152"/>
      <c r="B80" s="1"/>
      <c r="C80" s="152"/>
    </row>
    <row r="81" spans="1:2" s="47" customFormat="1" ht="13.8">
      <c r="A81" s="1"/>
      <c r="B81" s="1"/>
    </row>
    <row r="82" spans="1:2" s="47" customFormat="1" ht="13.8">
      <c r="A82" s="1"/>
      <c r="B82" s="1"/>
    </row>
    <row r="83" spans="1:2" s="47" customFormat="1" ht="13.8">
      <c r="A83" s="1"/>
      <c r="B83" s="1"/>
    </row>
  </sheetData>
  <dataConsolidate/>
  <mergeCells count="6">
    <mergeCell ref="A18:B18"/>
    <mergeCell ref="A24:B24"/>
    <mergeCell ref="A21:B21"/>
    <mergeCell ref="A20:B20"/>
    <mergeCell ref="A23:B23"/>
    <mergeCell ref="A22:B22"/>
  </mergeCells>
  <phoneticPr fontId="11"/>
  <pageMargins left="0.59055118110236227" right="0.59055118110236227" top="0.59055118110236227" bottom="0.78740157480314965" header="0.39370078740157483" footer="0.19685039370078741"/>
  <pageSetup paperSize="9" scale="85" orientation="portrait" r:id="rId1"/>
  <headerFooter alignWithMargins="0">
    <oddFooter>&amp;L&amp;F-&amp;A
&amp;Rprintversie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O65"/>
  <sheetViews>
    <sheetView showGridLines="0" showZeros="0" showOutlineSymbols="0" zoomScale="90" zoomScaleNormal="90" zoomScalePageLayoutView="50" workbookViewId="0">
      <pane ySplit="10" topLeftCell="A11" activePane="bottomLeft" state="frozen"/>
      <selection activeCell="A12" sqref="A12"/>
      <selection pane="bottomLeft" activeCell="E14" sqref="E14"/>
    </sheetView>
  </sheetViews>
  <sheetFormatPr defaultColWidth="11.44140625" defaultRowHeight="13.2"/>
  <cols>
    <col min="1" max="1" width="35.777343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44140625" style="4" customWidth="1"/>
    <col min="9" max="15" width="11.44140625" style="4"/>
    <col min="16" max="16" width="31.109375" style="4" customWidth="1"/>
    <col min="17" max="16384" width="11.44140625" style="4"/>
  </cols>
  <sheetData>
    <row r="1" spans="1:15" ht="12.75" customHeight="1">
      <c r="A1" s="315" t="s">
        <v>24</v>
      </c>
      <c r="B1" s="112"/>
      <c r="C1" s="46"/>
      <c r="D1" s="46"/>
      <c r="E1" s="46"/>
      <c r="F1" s="3"/>
      <c r="H1" s="588"/>
      <c r="I1" s="588"/>
      <c r="J1" s="588"/>
      <c r="K1" s="588"/>
      <c r="L1" s="588"/>
      <c r="M1" s="588"/>
      <c r="N1" s="588"/>
    </row>
    <row r="2" spans="1:15">
      <c r="A2" s="153"/>
      <c r="B2" s="154"/>
      <c r="C2" s="155"/>
      <c r="D2" s="154"/>
      <c r="E2" s="156"/>
      <c r="F2" s="157"/>
      <c r="H2" s="588"/>
      <c r="I2" s="588"/>
      <c r="J2" s="588"/>
      <c r="K2" s="588"/>
      <c r="L2" s="588"/>
      <c r="M2" s="588"/>
      <c r="N2" s="588"/>
    </row>
    <row r="3" spans="1:15" ht="14.25" customHeight="1">
      <c r="A3" s="63" t="str">
        <f>'1- kosten per locatie'!A3</f>
        <v>Naam opdrachtgever</v>
      </c>
      <c r="B3" s="84" t="str">
        <f>'1- kosten per locatie'!B3</f>
        <v>LMC-VO</v>
      </c>
      <c r="C3" s="224"/>
      <c r="D3" s="154"/>
      <c r="E3" s="159"/>
      <c r="F3" s="160"/>
      <c r="H3" s="588"/>
      <c r="I3" s="588"/>
      <c r="J3" s="588"/>
      <c r="K3" s="588"/>
      <c r="L3" s="588"/>
      <c r="M3" s="588"/>
      <c r="N3" s="588"/>
    </row>
    <row r="4" spans="1:15" ht="15.75" customHeight="1">
      <c r="A4" s="63" t="str">
        <f>'1- kosten per locatie'!A4</f>
        <v>Calculatie onderdeel</v>
      </c>
      <c r="B4" s="84" t="str">
        <f ca="1">MID(CELL("bestandsnaam",$C$9),SEARCH("]",CELL("bestandsnaam",$C$9),1)+1,256)</f>
        <v>5-Opbouw uurtarief productie</v>
      </c>
      <c r="C4" s="225"/>
      <c r="D4" s="163"/>
      <c r="E4" s="229"/>
      <c r="H4" s="588"/>
      <c r="I4" s="588"/>
      <c r="J4" s="588"/>
      <c r="K4" s="588"/>
      <c r="L4" s="588"/>
      <c r="M4" s="588"/>
      <c r="N4" s="588"/>
    </row>
    <row r="5" spans="1:15" ht="15">
      <c r="A5" s="63" t="str">
        <f>'1- kosten per locatie'!A5</f>
        <v>Referentie nummer</v>
      </c>
      <c r="B5" s="84" t="str">
        <f>'1- kosten per locatie'!B5</f>
        <v>LMC-VO-EA-RT.MVD-2021</v>
      </c>
      <c r="C5" s="225"/>
      <c r="D5" s="163"/>
      <c r="H5" s="588"/>
      <c r="I5" s="588"/>
      <c r="J5" s="588"/>
      <c r="K5" s="588"/>
      <c r="L5" s="588"/>
      <c r="M5" s="588"/>
      <c r="N5" s="588"/>
    </row>
    <row r="6" spans="1:15" ht="15">
      <c r="A6" s="63" t="str">
        <f>'1- kosten per locatie'!A6</f>
        <v>Naam dienstverlener</v>
      </c>
      <c r="B6" s="84">
        <f>'1- kosten per locatie'!B6</f>
        <v>0</v>
      </c>
      <c r="C6" s="225"/>
      <c r="D6" s="163"/>
      <c r="H6" s="164"/>
      <c r="I6" s="164"/>
      <c r="J6" s="164"/>
      <c r="K6" s="164"/>
      <c r="L6" s="164"/>
      <c r="M6" s="164"/>
      <c r="N6" s="164"/>
    </row>
    <row r="7" spans="1:15" s="9" customFormat="1" ht="15">
      <c r="A7" s="63" t="str">
        <f>'1- kosten per locatie'!A7</f>
        <v>Prijspeil</v>
      </c>
      <c r="B7" s="511" t="str">
        <f>'1- kosten per locatie'!B7</f>
        <v>1 januari 2022</v>
      </c>
      <c r="C7" s="225"/>
      <c r="D7" s="163"/>
      <c r="H7" s="164"/>
      <c r="I7" s="164"/>
      <c r="J7" s="164"/>
      <c r="K7" s="164"/>
      <c r="L7" s="164"/>
      <c r="M7" s="164"/>
      <c r="N7" s="164"/>
    </row>
    <row r="8" spans="1:15" ht="15">
      <c r="A8" s="222"/>
      <c r="B8" s="64"/>
      <c r="C8" s="225"/>
      <c r="D8" s="163"/>
      <c r="I8" s="164"/>
      <c r="J8" s="164"/>
      <c r="K8" s="164"/>
      <c r="L8" s="164"/>
      <c r="M8" s="164"/>
      <c r="N8" s="164"/>
      <c r="O8" s="168"/>
    </row>
    <row r="9" spans="1:15" ht="15">
      <c r="A9" s="158"/>
      <c r="B9" s="161"/>
      <c r="C9" s="162"/>
      <c r="D9" s="163"/>
      <c r="E9" s="165"/>
      <c r="F9" s="166"/>
    </row>
    <row r="10" spans="1:15" s="168" customFormat="1" ht="30.75" customHeight="1">
      <c r="A10" s="420" t="s">
        <v>197</v>
      </c>
      <c r="B10" s="421"/>
      <c r="C10" s="422"/>
      <c r="D10" s="167"/>
      <c r="E10" s="586" t="s">
        <v>198</v>
      </c>
      <c r="F10" s="587"/>
      <c r="H10" s="423" t="s">
        <v>130</v>
      </c>
      <c r="I10" s="585" t="s">
        <v>783</v>
      </c>
      <c r="J10" s="585"/>
      <c r="K10" s="585"/>
      <c r="L10" s="585"/>
      <c r="M10" s="585"/>
      <c r="N10" s="585"/>
    </row>
    <row r="11" spans="1:15" ht="30" customHeight="1">
      <c r="A11" s="169"/>
      <c r="B11" s="170" t="s">
        <v>56</v>
      </c>
      <c r="C11" s="171" t="s">
        <v>56</v>
      </c>
      <c r="D11" s="163"/>
      <c r="E11" s="172"/>
      <c r="F11" s="173"/>
      <c r="H11" s="169"/>
      <c r="I11" s="381">
        <v>1</v>
      </c>
      <c r="J11" s="381">
        <v>2</v>
      </c>
      <c r="K11" s="381">
        <v>3</v>
      </c>
      <c r="L11" s="381">
        <v>4</v>
      </c>
      <c r="M11" s="381">
        <v>5</v>
      </c>
      <c r="N11" s="381">
        <v>6</v>
      </c>
    </row>
    <row r="12" spans="1:15">
      <c r="A12" s="169" t="s">
        <v>36</v>
      </c>
      <c r="B12" s="175"/>
      <c r="C12" s="176"/>
      <c r="D12" s="163"/>
      <c r="E12" s="177">
        <f>SUM(I46:N46)</f>
        <v>0</v>
      </c>
      <c r="F12" s="178"/>
      <c r="H12" s="169" t="s">
        <v>131</v>
      </c>
      <c r="I12" s="508"/>
      <c r="J12" s="508"/>
      <c r="K12" s="508"/>
      <c r="L12" s="508"/>
      <c r="M12" s="508"/>
      <c r="N12" s="556"/>
    </row>
    <row r="13" spans="1:15" ht="13.8">
      <c r="A13" s="169" t="s">
        <v>14</v>
      </c>
      <c r="B13" s="179"/>
      <c r="C13" s="180" t="s">
        <v>60</v>
      </c>
      <c r="D13" s="163"/>
      <c r="E13" s="320">
        <v>0</v>
      </c>
      <c r="F13" s="178"/>
      <c r="H13" s="169" t="s">
        <v>122</v>
      </c>
      <c r="I13" s="508"/>
      <c r="J13" s="508"/>
      <c r="K13" s="508"/>
      <c r="L13" s="508"/>
      <c r="M13" s="508"/>
      <c r="N13" s="556"/>
    </row>
    <row r="14" spans="1:15" ht="13.8">
      <c r="A14" s="181" t="s">
        <v>30</v>
      </c>
      <c r="B14" s="182"/>
      <c r="C14" s="183"/>
      <c r="D14" s="163"/>
      <c r="E14" s="320">
        <v>0</v>
      </c>
      <c r="F14" s="178"/>
      <c r="G14" s="47"/>
      <c r="H14" s="169" t="s">
        <v>123</v>
      </c>
      <c r="I14" s="508"/>
      <c r="J14" s="508"/>
      <c r="K14" s="508"/>
      <c r="L14" s="508"/>
      <c r="M14" s="508"/>
      <c r="N14" s="556"/>
    </row>
    <row r="15" spans="1:15" s="47" customFormat="1" ht="13.8">
      <c r="A15" s="290" t="s">
        <v>12</v>
      </c>
      <c r="B15" s="291"/>
      <c r="C15" s="292"/>
      <c r="D15" s="293"/>
      <c r="E15" s="294">
        <f>SUM(E12:E14)</f>
        <v>0</v>
      </c>
      <c r="F15" s="178"/>
      <c r="G15" s="4"/>
      <c r="H15" s="169" t="s">
        <v>124</v>
      </c>
      <c r="I15" s="508"/>
      <c r="J15" s="508"/>
      <c r="K15" s="508"/>
      <c r="L15" s="508"/>
      <c r="M15" s="508"/>
      <c r="N15" s="556"/>
    </row>
    <row r="16" spans="1:15" ht="13.8">
      <c r="A16" s="181"/>
      <c r="B16" s="185"/>
      <c r="C16" s="186"/>
      <c r="D16" s="163"/>
      <c r="E16" s="187"/>
      <c r="F16" s="178"/>
      <c r="H16" s="169" t="s">
        <v>125</v>
      </c>
      <c r="I16" s="508"/>
      <c r="J16" s="508"/>
      <c r="K16" s="508"/>
      <c r="L16" s="508"/>
      <c r="M16" s="508"/>
      <c r="N16" s="556"/>
    </row>
    <row r="17" spans="1:14" ht="13.8">
      <c r="A17" s="188" t="s">
        <v>51</v>
      </c>
      <c r="B17" s="189"/>
      <c r="C17" s="321">
        <v>0</v>
      </c>
      <c r="D17" s="163"/>
      <c r="E17" s="184">
        <f>$C17*E15</f>
        <v>0</v>
      </c>
      <c r="F17" s="178"/>
      <c r="H17" s="169" t="s">
        <v>126</v>
      </c>
      <c r="I17" s="508"/>
      <c r="J17" s="508"/>
      <c r="K17" s="508"/>
      <c r="L17" s="508"/>
      <c r="M17" s="508"/>
      <c r="N17" s="556"/>
    </row>
    <row r="18" spans="1:14" ht="13.8">
      <c r="A18" s="188" t="s">
        <v>79</v>
      </c>
      <c r="B18" s="189"/>
      <c r="C18" s="321">
        <v>0</v>
      </c>
      <c r="D18" s="163"/>
      <c r="E18" s="184">
        <f>$C18*E15</f>
        <v>0</v>
      </c>
      <c r="F18" s="178"/>
      <c r="G18" s="47"/>
      <c r="H18" s="169" t="s">
        <v>127</v>
      </c>
      <c r="I18" s="508"/>
      <c r="J18" s="508"/>
      <c r="K18" s="508"/>
      <c r="L18" s="508"/>
      <c r="M18" s="508"/>
      <c r="N18" s="556"/>
    </row>
    <row r="19" spans="1:14" s="47" customFormat="1" ht="13.8">
      <c r="A19" s="290" t="s">
        <v>46</v>
      </c>
      <c r="B19" s="190"/>
      <c r="C19" s="525"/>
      <c r="D19" s="163"/>
      <c r="E19" s="294">
        <f>SUM(E15:E18)</f>
        <v>0</v>
      </c>
      <c r="F19" s="191">
        <f>IF(E19=0,0,E19/E$47)</f>
        <v>0</v>
      </c>
      <c r="G19" s="4"/>
      <c r="H19" s="169" t="s">
        <v>128</v>
      </c>
      <c r="I19" s="508"/>
      <c r="J19" s="508"/>
      <c r="K19" s="508"/>
      <c r="L19" s="508"/>
      <c r="M19" s="508"/>
      <c r="N19" s="556"/>
    </row>
    <row r="20" spans="1:14" ht="13.8">
      <c r="A20" s="181"/>
      <c r="B20" s="185"/>
      <c r="C20" s="186"/>
      <c r="D20" s="163"/>
      <c r="E20" s="187"/>
      <c r="F20" s="178"/>
      <c r="H20" s="169" t="s">
        <v>129</v>
      </c>
      <c r="I20" s="508"/>
      <c r="J20" s="508"/>
      <c r="K20" s="508"/>
      <c r="L20" s="508"/>
      <c r="M20" s="508"/>
      <c r="N20" s="556"/>
    </row>
    <row r="21" spans="1:14" ht="13.8">
      <c r="A21" s="298" t="s">
        <v>53</v>
      </c>
      <c r="B21" s="189"/>
      <c r="C21" s="186"/>
      <c r="D21" s="193"/>
      <c r="E21" s="379">
        <f>E19*0.96</f>
        <v>0</v>
      </c>
      <c r="F21" s="194"/>
      <c r="G21" s="195"/>
    </row>
    <row r="22" spans="1:14" s="195" customFormat="1" ht="13.8">
      <c r="A22" s="188" t="s">
        <v>64</v>
      </c>
      <c r="B22" s="189"/>
      <c r="C22" s="196" t="s">
        <v>40</v>
      </c>
      <c r="D22" s="163"/>
      <c r="E22" s="184" t="e">
        <f>E21*'4-Premies en opslagen'!$C24</f>
        <v>#DIV/0!</v>
      </c>
      <c r="F22" s="178"/>
      <c r="G22" s="4"/>
      <c r="H22" s="423" t="s">
        <v>130</v>
      </c>
      <c r="I22" s="589" t="s">
        <v>133</v>
      </c>
      <c r="J22" s="590"/>
      <c r="K22" s="590"/>
      <c r="L22" s="590"/>
      <c r="M22" s="590"/>
      <c r="N22" s="591"/>
    </row>
    <row r="23" spans="1:14" ht="14.25" customHeight="1">
      <c r="A23" s="290" t="s">
        <v>61</v>
      </c>
      <c r="B23" s="226"/>
      <c r="C23" s="183"/>
      <c r="D23" s="163"/>
      <c r="E23" s="294" t="e">
        <f>E22+E19</f>
        <v>#DIV/0!</v>
      </c>
      <c r="F23" s="191" t="e">
        <f>IF(E23=0,0,E23/E$47)</f>
        <v>#DIV/0!</v>
      </c>
      <c r="H23" s="169"/>
      <c r="I23" s="174">
        <v>1</v>
      </c>
      <c r="J23" s="174">
        <v>2</v>
      </c>
      <c r="K23" s="174">
        <v>3</v>
      </c>
      <c r="L23" s="174">
        <v>4</v>
      </c>
      <c r="M23" s="174">
        <v>5</v>
      </c>
      <c r="N23" s="174">
        <v>6</v>
      </c>
    </row>
    <row r="24" spans="1:14" ht="12.75" customHeight="1">
      <c r="A24" s="181"/>
      <c r="B24" s="190"/>
      <c r="C24" s="183"/>
      <c r="D24" s="163"/>
      <c r="E24" s="172"/>
      <c r="F24" s="178"/>
      <c r="H24" s="169" t="s">
        <v>131</v>
      </c>
      <c r="I24" s="323"/>
      <c r="J24" s="323"/>
      <c r="K24" s="323"/>
      <c r="L24" s="323"/>
      <c r="M24" s="323"/>
      <c r="N24" s="323"/>
    </row>
    <row r="25" spans="1:14" ht="12.75" customHeight="1">
      <c r="A25" s="188" t="s">
        <v>32</v>
      </c>
      <c r="B25" s="189"/>
      <c r="C25" s="196" t="s">
        <v>40</v>
      </c>
      <c r="D25" s="163"/>
      <c r="E25" s="184" t="e">
        <f>E23*'4-Premies en opslagen'!$B53</f>
        <v>#DIV/0!</v>
      </c>
      <c r="F25" s="178"/>
      <c r="H25" s="169" t="s">
        <v>122</v>
      </c>
      <c r="I25" s="323"/>
      <c r="J25" s="323"/>
      <c r="K25" s="323"/>
      <c r="L25" s="323"/>
      <c r="M25" s="323"/>
      <c r="N25" s="323"/>
    </row>
    <row r="26" spans="1:14" ht="13.8">
      <c r="A26" s="290" t="s">
        <v>71</v>
      </c>
      <c r="B26" s="190"/>
      <c r="C26" s="183"/>
      <c r="D26" s="163"/>
      <c r="E26" s="294" t="e">
        <f>SUM(E23:E25)</f>
        <v>#DIV/0!</v>
      </c>
      <c r="F26" s="191" t="e">
        <f>IF(E26=0,0,E26/E$47)</f>
        <v>#DIV/0!</v>
      </c>
      <c r="H26" s="169" t="s">
        <v>123</v>
      </c>
      <c r="I26" s="323"/>
      <c r="J26" s="323"/>
      <c r="K26" s="323"/>
      <c r="L26" s="323"/>
      <c r="M26" s="323"/>
      <c r="N26" s="323"/>
    </row>
    <row r="27" spans="1:14" ht="13.8">
      <c r="A27" s="181"/>
      <c r="B27" s="190"/>
      <c r="C27" s="183"/>
      <c r="D27" s="163"/>
      <c r="E27" s="172"/>
      <c r="F27" s="178"/>
      <c r="H27" s="169" t="s">
        <v>124</v>
      </c>
      <c r="I27" s="323"/>
      <c r="J27" s="323"/>
      <c r="K27" s="323"/>
      <c r="L27" s="323"/>
      <c r="M27" s="323"/>
      <c r="N27" s="323"/>
    </row>
    <row r="28" spans="1:14" ht="13.8">
      <c r="A28" s="181" t="s">
        <v>54</v>
      </c>
      <c r="B28" s="197"/>
      <c r="C28" s="180" t="s">
        <v>60</v>
      </c>
      <c r="D28" s="163"/>
      <c r="E28" s="320">
        <v>0</v>
      </c>
      <c r="F28" s="178">
        <v>0</v>
      </c>
      <c r="H28" s="169" t="s">
        <v>125</v>
      </c>
      <c r="I28" s="323"/>
      <c r="J28" s="323"/>
      <c r="K28" s="323"/>
      <c r="L28" s="323"/>
      <c r="M28" s="323"/>
      <c r="N28" s="323"/>
    </row>
    <row r="29" spans="1:14" ht="13.8">
      <c r="A29" s="181" t="s">
        <v>58</v>
      </c>
      <c r="B29" s="198"/>
      <c r="C29" s="180" t="s">
        <v>60</v>
      </c>
      <c r="D29" s="163"/>
      <c r="E29" s="320">
        <v>0</v>
      </c>
      <c r="F29" s="178">
        <v>0</v>
      </c>
      <c r="H29" s="169" t="s">
        <v>126</v>
      </c>
      <c r="I29" s="323"/>
      <c r="J29" s="323"/>
      <c r="K29" s="323"/>
      <c r="L29" s="323"/>
      <c r="M29" s="323"/>
      <c r="N29" s="323"/>
    </row>
    <row r="30" spans="1:14" ht="13.8">
      <c r="A30" s="181" t="s">
        <v>59</v>
      </c>
      <c r="B30" s="190"/>
      <c r="C30" s="183" t="s">
        <v>56</v>
      </c>
      <c r="D30" s="163"/>
      <c r="E30" s="320">
        <v>0</v>
      </c>
      <c r="F30" s="178"/>
      <c r="H30" s="169" t="s">
        <v>127</v>
      </c>
      <c r="I30" s="323"/>
      <c r="J30" s="323"/>
      <c r="K30" s="323"/>
      <c r="L30" s="323"/>
      <c r="M30" s="323"/>
      <c r="N30" s="323"/>
    </row>
    <row r="31" spans="1:14" ht="12.75" customHeight="1">
      <c r="A31" s="322"/>
      <c r="B31" s="369"/>
      <c r="C31" s="370" t="s">
        <v>56</v>
      </c>
      <c r="D31" s="163"/>
      <c r="E31" s="320"/>
      <c r="F31" s="178"/>
      <c r="H31" s="169" t="s">
        <v>128</v>
      </c>
      <c r="I31" s="323"/>
      <c r="J31" s="323"/>
      <c r="K31" s="323"/>
      <c r="L31" s="323"/>
      <c r="M31" s="323"/>
      <c r="N31" s="323"/>
    </row>
    <row r="32" spans="1:14" ht="12.75" customHeight="1">
      <c r="A32" s="290" t="s">
        <v>48</v>
      </c>
      <c r="B32" s="190"/>
      <c r="C32" s="183"/>
      <c r="D32" s="163"/>
      <c r="E32" s="294" t="e">
        <f>SUM(E26:E31)</f>
        <v>#DIV/0!</v>
      </c>
      <c r="F32" s="191" t="e">
        <f>IF(E32=0,0,E32/E$47)</f>
        <v>#DIV/0!</v>
      </c>
      <c r="H32" s="169" t="s">
        <v>129</v>
      </c>
      <c r="I32" s="323"/>
      <c r="J32" s="323"/>
      <c r="K32" s="323"/>
      <c r="L32" s="323"/>
      <c r="M32" s="323"/>
      <c r="N32" s="323"/>
    </row>
    <row r="33" spans="1:15" ht="12.75" customHeight="1">
      <c r="A33" s="181"/>
      <c r="B33" s="190"/>
      <c r="C33" s="183"/>
      <c r="D33" s="163"/>
      <c r="E33" s="172"/>
      <c r="F33" s="178"/>
      <c r="H33" s="201" t="s">
        <v>132</v>
      </c>
      <c r="I33" s="349">
        <f t="shared" ref="I33:N33" si="0">SUM(I24:I32)</f>
        <v>0</v>
      </c>
      <c r="J33" s="349">
        <f t="shared" si="0"/>
        <v>0</v>
      </c>
      <c r="K33" s="349">
        <f t="shared" si="0"/>
        <v>0</v>
      </c>
      <c r="L33" s="349">
        <f t="shared" si="0"/>
        <v>0</v>
      </c>
      <c r="M33" s="349">
        <f t="shared" si="0"/>
        <v>0</v>
      </c>
      <c r="N33" s="349">
        <f t="shared" si="0"/>
        <v>0</v>
      </c>
      <c r="O33" s="227">
        <f>SUM(I33:N33)</f>
        <v>0</v>
      </c>
    </row>
    <row r="34" spans="1:15" ht="12.75" customHeight="1">
      <c r="A34" s="181" t="s">
        <v>72</v>
      </c>
      <c r="B34" s="190"/>
      <c r="C34" s="200"/>
      <c r="D34" s="163"/>
      <c r="E34" s="320">
        <v>0</v>
      </c>
      <c r="F34" s="380" t="e">
        <f>E34/$E$47</f>
        <v>#DIV/0!</v>
      </c>
      <c r="H34" s="105"/>
      <c r="I34" s="105"/>
      <c r="J34" s="105"/>
      <c r="K34" s="105"/>
      <c r="L34" s="105"/>
      <c r="M34" s="105"/>
      <c r="N34" s="105"/>
    </row>
    <row r="35" spans="1:15" ht="12.75" customHeight="1">
      <c r="A35" s="181" t="s">
        <v>31</v>
      </c>
      <c r="B35" s="190"/>
      <c r="C35" s="200"/>
      <c r="D35" s="163"/>
      <c r="E35" s="320">
        <v>0</v>
      </c>
      <c r="F35" s="380" t="e">
        <f>E35/$E$47</f>
        <v>#DIV/0!</v>
      </c>
      <c r="H35" s="424" t="s">
        <v>130</v>
      </c>
      <c r="I35" s="585" t="s">
        <v>134</v>
      </c>
      <c r="J35" s="585"/>
      <c r="K35" s="585"/>
      <c r="L35" s="585"/>
      <c r="M35" s="585"/>
      <c r="N35" s="585"/>
    </row>
    <row r="36" spans="1:15" ht="14.25" customHeight="1">
      <c r="A36" s="181" t="s">
        <v>23</v>
      </c>
      <c r="B36" s="190"/>
      <c r="C36" s="200"/>
      <c r="D36" s="163"/>
      <c r="E36" s="320">
        <v>0</v>
      </c>
      <c r="F36" s="380" t="e">
        <f>E36/$E$47</f>
        <v>#DIV/0!</v>
      </c>
      <c r="H36" s="355"/>
      <c r="I36" s="356">
        <v>1</v>
      </c>
      <c r="J36" s="356">
        <v>2</v>
      </c>
      <c r="K36" s="356">
        <v>3</v>
      </c>
      <c r="L36" s="356">
        <v>4</v>
      </c>
      <c r="M36" s="356">
        <v>5</v>
      </c>
      <c r="N36" s="356">
        <v>6</v>
      </c>
    </row>
    <row r="37" spans="1:15" ht="13.8">
      <c r="A37" s="181" t="s">
        <v>3</v>
      </c>
      <c r="B37" s="190"/>
      <c r="C37" s="202"/>
      <c r="D37" s="163"/>
      <c r="E37" s="320">
        <v>0</v>
      </c>
      <c r="F37" s="380" t="e">
        <f>E37/$E$47</f>
        <v>#DIV/0!</v>
      </c>
      <c r="H37" s="355" t="s">
        <v>131</v>
      </c>
      <c r="I37" s="357">
        <f t="shared" ref="I37:N45" si="1">I24*I12</f>
        <v>0</v>
      </c>
      <c r="J37" s="438">
        <f t="shared" si="1"/>
        <v>0</v>
      </c>
      <c r="K37" s="357">
        <f t="shared" si="1"/>
        <v>0</v>
      </c>
      <c r="L37" s="357">
        <f t="shared" si="1"/>
        <v>0</v>
      </c>
      <c r="M37" s="357">
        <f t="shared" si="1"/>
        <v>0</v>
      </c>
      <c r="N37" s="358">
        <f t="shared" si="1"/>
        <v>0</v>
      </c>
      <c r="O37" s="195"/>
    </row>
    <row r="38" spans="1:15" ht="13.8">
      <c r="A38" s="181" t="s">
        <v>29</v>
      </c>
      <c r="B38" s="190"/>
      <c r="C38" s="200"/>
      <c r="D38" s="163"/>
      <c r="E38" s="320">
        <v>0</v>
      </c>
      <c r="F38" s="380" t="e">
        <f>E38/$E$47</f>
        <v>#DIV/0!</v>
      </c>
      <c r="H38" s="355" t="s">
        <v>122</v>
      </c>
      <c r="I38" s="357">
        <f t="shared" si="1"/>
        <v>0</v>
      </c>
      <c r="J38" s="357">
        <f t="shared" si="1"/>
        <v>0</v>
      </c>
      <c r="K38" s="357">
        <f t="shared" si="1"/>
        <v>0</v>
      </c>
      <c r="L38" s="357">
        <f t="shared" si="1"/>
        <v>0</v>
      </c>
      <c r="M38" s="357">
        <f t="shared" si="1"/>
        <v>0</v>
      </c>
      <c r="N38" s="358">
        <f t="shared" si="1"/>
        <v>0</v>
      </c>
      <c r="O38" s="195"/>
    </row>
    <row r="39" spans="1:15" ht="13.8">
      <c r="A39" s="181" t="s">
        <v>26</v>
      </c>
      <c r="B39" s="190"/>
      <c r="C39" s="202"/>
      <c r="D39" s="163"/>
      <c r="E39" s="320">
        <v>0</v>
      </c>
      <c r="F39" s="380" t="e">
        <f>E39/$E$47</f>
        <v>#DIV/0!</v>
      </c>
      <c r="H39" s="355" t="s">
        <v>123</v>
      </c>
      <c r="I39" s="357">
        <f t="shared" si="1"/>
        <v>0</v>
      </c>
      <c r="J39" s="357">
        <f t="shared" si="1"/>
        <v>0</v>
      </c>
      <c r="K39" s="357">
        <f t="shared" si="1"/>
        <v>0</v>
      </c>
      <c r="L39" s="357">
        <f t="shared" si="1"/>
        <v>0</v>
      </c>
      <c r="M39" s="357">
        <f t="shared" si="1"/>
        <v>0</v>
      </c>
      <c r="N39" s="358">
        <f t="shared" si="1"/>
        <v>0</v>
      </c>
      <c r="O39" s="195"/>
    </row>
    <row r="40" spans="1:15" ht="13.8">
      <c r="A40" s="181" t="s">
        <v>65</v>
      </c>
      <c r="B40" s="190"/>
      <c r="C40" s="180" t="s">
        <v>60</v>
      </c>
      <c r="D40" s="163"/>
      <c r="E40" s="320">
        <v>0</v>
      </c>
      <c r="F40" s="380" t="e">
        <f>E40/$E$47</f>
        <v>#DIV/0!</v>
      </c>
      <c r="H40" s="355" t="s">
        <v>124</v>
      </c>
      <c r="I40" s="357">
        <f t="shared" si="1"/>
        <v>0</v>
      </c>
      <c r="J40" s="357">
        <f t="shared" si="1"/>
        <v>0</v>
      </c>
      <c r="K40" s="357">
        <f t="shared" si="1"/>
        <v>0</v>
      </c>
      <c r="L40" s="357">
        <f t="shared" si="1"/>
        <v>0</v>
      </c>
      <c r="M40" s="357">
        <f t="shared" si="1"/>
        <v>0</v>
      </c>
      <c r="N40" s="358">
        <f t="shared" si="1"/>
        <v>0</v>
      </c>
      <c r="O40" s="105"/>
    </row>
    <row r="41" spans="1:15" ht="13.8">
      <c r="A41" s="181" t="s">
        <v>78</v>
      </c>
      <c r="B41" s="190"/>
      <c r="C41" s="180"/>
      <c r="D41" s="163"/>
      <c r="E41" s="320">
        <v>0</v>
      </c>
      <c r="F41" s="380" t="e">
        <f>E41/$E$47</f>
        <v>#DIV/0!</v>
      </c>
      <c r="H41" s="355" t="s">
        <v>125</v>
      </c>
      <c r="I41" s="357">
        <f t="shared" si="1"/>
        <v>0</v>
      </c>
      <c r="J41" s="357">
        <f t="shared" si="1"/>
        <v>0</v>
      </c>
      <c r="K41" s="357">
        <f t="shared" si="1"/>
        <v>0</v>
      </c>
      <c r="L41" s="357">
        <f t="shared" si="1"/>
        <v>0</v>
      </c>
      <c r="M41" s="357">
        <f t="shared" si="1"/>
        <v>0</v>
      </c>
      <c r="N41" s="358">
        <f t="shared" si="1"/>
        <v>0</v>
      </c>
      <c r="O41" s="105"/>
    </row>
    <row r="42" spans="1:15" ht="13.8">
      <c r="A42" s="322"/>
      <c r="B42" s="369"/>
      <c r="C42" s="371"/>
      <c r="D42" s="163"/>
      <c r="E42" s="320">
        <v>0</v>
      </c>
      <c r="F42" s="178" t="e">
        <f>E42/$E$47</f>
        <v>#DIV/0!</v>
      </c>
      <c r="H42" s="355" t="s">
        <v>126</v>
      </c>
      <c r="I42" s="357">
        <f t="shared" si="1"/>
        <v>0</v>
      </c>
      <c r="J42" s="357">
        <f t="shared" si="1"/>
        <v>0</v>
      </c>
      <c r="K42" s="357">
        <f t="shared" si="1"/>
        <v>0</v>
      </c>
      <c r="L42" s="357">
        <f t="shared" si="1"/>
        <v>0</v>
      </c>
      <c r="M42" s="357">
        <f t="shared" si="1"/>
        <v>0</v>
      </c>
      <c r="N42" s="358">
        <f t="shared" si="1"/>
        <v>0</v>
      </c>
      <c r="O42" s="105"/>
    </row>
    <row r="43" spans="1:15" ht="13.8">
      <c r="A43" s="290" t="s">
        <v>66</v>
      </c>
      <c r="B43" s="190"/>
      <c r="C43" s="183"/>
      <c r="D43" s="163"/>
      <c r="E43" s="294" t="e">
        <f>SUM(E32:E42)</f>
        <v>#DIV/0!</v>
      </c>
      <c r="F43" s="191" t="e">
        <f>IF(E43=0,0,E43/E$47)</f>
        <v>#DIV/0!</v>
      </c>
      <c r="H43" s="355" t="s">
        <v>127</v>
      </c>
      <c r="I43" s="357">
        <f t="shared" si="1"/>
        <v>0</v>
      </c>
      <c r="J43" s="357">
        <f t="shared" si="1"/>
        <v>0</v>
      </c>
      <c r="K43" s="357">
        <f t="shared" si="1"/>
        <v>0</v>
      </c>
      <c r="L43" s="357">
        <f t="shared" si="1"/>
        <v>0</v>
      </c>
      <c r="M43" s="357">
        <f t="shared" si="1"/>
        <v>0</v>
      </c>
      <c r="N43" s="358">
        <f t="shared" si="1"/>
        <v>0</v>
      </c>
      <c r="O43" s="105"/>
    </row>
    <row r="44" spans="1:15" ht="13.8">
      <c r="A44" s="181"/>
      <c r="B44" s="190"/>
      <c r="C44" s="183"/>
      <c r="D44" s="163"/>
      <c r="E44" s="172"/>
      <c r="F44" s="203"/>
      <c r="H44" s="355" t="s">
        <v>128</v>
      </c>
      <c r="I44" s="357">
        <f t="shared" si="1"/>
        <v>0</v>
      </c>
      <c r="J44" s="357">
        <f t="shared" si="1"/>
        <v>0</v>
      </c>
      <c r="K44" s="357">
        <f t="shared" si="1"/>
        <v>0</v>
      </c>
      <c r="L44" s="357">
        <f t="shared" si="1"/>
        <v>0</v>
      </c>
      <c r="M44" s="357">
        <f t="shared" si="1"/>
        <v>0</v>
      </c>
      <c r="N44" s="358">
        <f t="shared" si="1"/>
        <v>0</v>
      </c>
      <c r="O44" s="105"/>
    </row>
    <row r="45" spans="1:15" ht="13.8">
      <c r="A45" s="181" t="s">
        <v>67</v>
      </c>
      <c r="B45" s="190"/>
      <c r="C45" s="202"/>
      <c r="D45" s="163"/>
      <c r="E45" s="320">
        <v>0</v>
      </c>
      <c r="F45" s="191">
        <f>(IF(E45=0,0,E45/E$47))</f>
        <v>0</v>
      </c>
      <c r="H45" s="355" t="s">
        <v>129</v>
      </c>
      <c r="I45" s="357">
        <f t="shared" si="1"/>
        <v>0</v>
      </c>
      <c r="J45" s="357">
        <f t="shared" si="1"/>
        <v>0</v>
      </c>
      <c r="K45" s="357">
        <f t="shared" si="1"/>
        <v>0</v>
      </c>
      <c r="L45" s="357">
        <f t="shared" si="1"/>
        <v>0</v>
      </c>
      <c r="M45" s="357">
        <f t="shared" si="1"/>
        <v>0</v>
      </c>
      <c r="N45" s="358">
        <f t="shared" si="1"/>
        <v>0</v>
      </c>
      <c r="O45" s="105"/>
    </row>
    <row r="46" spans="1:15" ht="13.8">
      <c r="A46" s="181"/>
      <c r="B46" s="182"/>
      <c r="C46" s="183"/>
      <c r="D46" s="163"/>
      <c r="E46" s="172"/>
      <c r="F46" s="178"/>
      <c r="H46" s="359" t="s">
        <v>132</v>
      </c>
      <c r="I46" s="360">
        <f t="shared" ref="I46:N46" si="2">SUM(I37:I45)</f>
        <v>0</v>
      </c>
      <c r="J46" s="360">
        <f t="shared" si="2"/>
        <v>0</v>
      </c>
      <c r="K46" s="360">
        <f t="shared" si="2"/>
        <v>0</v>
      </c>
      <c r="L46" s="360">
        <f t="shared" si="2"/>
        <v>0</v>
      </c>
      <c r="M46" s="360">
        <f t="shared" si="2"/>
        <v>0</v>
      </c>
      <c r="N46" s="360">
        <f t="shared" si="2"/>
        <v>0</v>
      </c>
      <c r="O46" s="105"/>
    </row>
    <row r="47" spans="1:15" ht="13.8">
      <c r="A47" s="290" t="s">
        <v>41</v>
      </c>
      <c r="B47" s="296"/>
      <c r="C47" s="204"/>
      <c r="D47" s="163"/>
      <c r="E47" s="295" t="e">
        <f>SUM(E43:E46)</f>
        <v>#DIV/0!</v>
      </c>
      <c r="F47" s="297" t="e">
        <f>SUM(F43:F46)</f>
        <v>#DIV/0!</v>
      </c>
      <c r="H47" s="195"/>
      <c r="I47" s="195"/>
      <c r="J47" s="195"/>
      <c r="K47" s="195"/>
      <c r="L47" s="195"/>
      <c r="M47" s="195"/>
      <c r="N47" s="195"/>
      <c r="O47" s="105"/>
    </row>
    <row r="48" spans="1:15" ht="13.8">
      <c r="A48" s="110"/>
      <c r="B48" s="205"/>
      <c r="C48" s="206"/>
      <c r="D48" s="163"/>
      <c r="E48" s="9"/>
      <c r="F48" s="207"/>
      <c r="H48" s="195"/>
      <c r="I48" s="195"/>
      <c r="J48" s="195"/>
      <c r="K48" s="195"/>
      <c r="L48" s="195"/>
      <c r="M48" s="195"/>
      <c r="N48" s="195"/>
      <c r="O48" s="105"/>
    </row>
    <row r="49" spans="1:15" ht="13.8">
      <c r="A49" s="209" t="s">
        <v>221</v>
      </c>
      <c r="B49" s="210"/>
      <c r="C49" s="211"/>
      <c r="D49" s="195"/>
      <c r="E49" s="212" t="e">
        <f>(E$26*1.3)+($E$47-$E$26)</f>
        <v>#DIV/0!</v>
      </c>
      <c r="F49" s="213"/>
      <c r="G49" s="195"/>
      <c r="H49" s="195"/>
      <c r="I49" s="195"/>
      <c r="J49" s="195"/>
      <c r="K49" s="195"/>
      <c r="L49" s="195"/>
      <c r="M49" s="195"/>
      <c r="N49" s="195"/>
      <c r="O49" s="105"/>
    </row>
    <row r="50" spans="1:15" s="195" customFormat="1" ht="13.8">
      <c r="A50" s="214"/>
      <c r="B50" s="215"/>
      <c r="C50" s="216"/>
      <c r="E50" s="214"/>
      <c r="F50" s="214"/>
      <c r="H50" s="105"/>
      <c r="I50" s="105"/>
      <c r="J50" s="105"/>
      <c r="K50" s="105"/>
      <c r="L50" s="105"/>
      <c r="M50" s="105"/>
      <c r="N50" s="105"/>
    </row>
    <row r="51" spans="1:15" s="195" customFormat="1" ht="13.8">
      <c r="A51" s="209" t="s">
        <v>44</v>
      </c>
      <c r="B51" s="210"/>
      <c r="C51" s="211"/>
      <c r="E51" s="212" t="e">
        <f>(E$26*1.5)+($E$47-$E$26)</f>
        <v>#DIV/0!</v>
      </c>
      <c r="F51" s="213"/>
      <c r="H51" s="105"/>
      <c r="I51" s="105"/>
      <c r="J51" s="105"/>
      <c r="K51" s="105"/>
      <c r="L51" s="105"/>
      <c r="M51" s="105"/>
      <c r="N51" s="105"/>
    </row>
    <row r="52" spans="1:15" s="195" customFormat="1" ht="13.8">
      <c r="A52" s="214"/>
      <c r="B52" s="215"/>
      <c r="C52" s="216"/>
      <c r="E52" s="214"/>
      <c r="F52" s="214"/>
      <c r="H52" s="105"/>
      <c r="I52" s="105"/>
      <c r="J52" s="105"/>
      <c r="K52" s="105"/>
      <c r="L52" s="105"/>
      <c r="M52" s="105"/>
      <c r="N52" s="105"/>
    </row>
    <row r="53" spans="1:15" s="195" customFormat="1" ht="13.8">
      <c r="A53" s="209" t="s">
        <v>77</v>
      </c>
      <c r="B53" s="210"/>
      <c r="C53" s="211"/>
      <c r="E53" s="212" t="e">
        <f>(E$26*2.5)+($E$47-$E$26)</f>
        <v>#DIV/0!</v>
      </c>
      <c r="F53" s="217"/>
      <c r="H53" s="105"/>
      <c r="I53" s="105"/>
      <c r="J53" s="105"/>
      <c r="K53" s="105"/>
      <c r="L53" s="105"/>
      <c r="M53" s="105"/>
      <c r="N53" s="105"/>
    </row>
    <row r="54" spans="1:15" s="195" customFormat="1" ht="13.8">
      <c r="A54" s="105"/>
      <c r="B54" s="218"/>
      <c r="C54" s="219"/>
      <c r="D54" s="105"/>
      <c r="E54" s="105"/>
      <c r="F54" s="220"/>
      <c r="G54" s="105"/>
      <c r="H54" s="105"/>
      <c r="I54" s="105"/>
      <c r="J54" s="105"/>
      <c r="K54" s="105"/>
      <c r="L54" s="105"/>
      <c r="M54" s="105"/>
      <c r="N54" s="105"/>
    </row>
    <row r="55" spans="1:15" s="105" customFormat="1">
      <c r="C55" s="221"/>
      <c r="F55" s="220"/>
    </row>
    <row r="56" spans="1:15" s="105" customFormat="1">
      <c r="C56" s="221"/>
      <c r="F56" s="220"/>
    </row>
    <row r="57" spans="1:15" s="105" customFormat="1">
      <c r="A57" s="47"/>
      <c r="C57" s="221"/>
      <c r="F57" s="220"/>
    </row>
    <row r="58" spans="1:15" s="105" customFormat="1">
      <c r="C58" s="221"/>
      <c r="F58" s="220"/>
    </row>
    <row r="59" spans="1:15" s="105" customFormat="1">
      <c r="C59" s="221"/>
      <c r="F59" s="220"/>
    </row>
    <row r="60" spans="1:15" s="105" customFormat="1">
      <c r="C60" s="221"/>
      <c r="F60" s="220"/>
      <c r="H60" s="4"/>
      <c r="I60" s="4"/>
      <c r="J60" s="4"/>
      <c r="K60" s="4"/>
      <c r="L60" s="4"/>
      <c r="M60" s="4"/>
      <c r="N60" s="4"/>
    </row>
    <row r="61" spans="1:15" s="105" customFormat="1">
      <c r="C61" s="221"/>
      <c r="F61" s="220"/>
      <c r="H61" s="4"/>
      <c r="I61" s="4"/>
      <c r="J61" s="4"/>
      <c r="K61" s="4"/>
      <c r="L61" s="4"/>
      <c r="M61" s="4"/>
      <c r="N61" s="4"/>
    </row>
    <row r="62" spans="1:15" s="105" customFormat="1">
      <c r="C62" s="221"/>
      <c r="F62" s="220"/>
      <c r="H62" s="4"/>
      <c r="I62" s="4"/>
      <c r="J62" s="4"/>
      <c r="K62" s="4"/>
      <c r="L62" s="4"/>
      <c r="M62" s="4"/>
      <c r="N62" s="4"/>
    </row>
    <row r="63" spans="1:15" s="105" customFormat="1">
      <c r="C63" s="221"/>
      <c r="F63" s="220"/>
      <c r="H63" s="4"/>
      <c r="I63" s="4"/>
      <c r="J63" s="4"/>
      <c r="K63" s="4"/>
      <c r="L63" s="4"/>
      <c r="M63" s="4"/>
      <c r="N63" s="4"/>
    </row>
    <row r="64" spans="1:15" s="105" customFormat="1">
      <c r="C64" s="221"/>
      <c r="F64" s="220"/>
      <c r="H64" s="4"/>
      <c r="I64" s="4"/>
      <c r="J64" s="4"/>
      <c r="K64" s="4"/>
      <c r="L64" s="4"/>
      <c r="M64" s="4"/>
      <c r="N64" s="4"/>
    </row>
    <row r="65" spans="1:14" s="105" customFormat="1">
      <c r="A65" s="4"/>
      <c r="B65" s="4"/>
      <c r="C65" s="4"/>
      <c r="D65" s="4"/>
      <c r="E65" s="4"/>
      <c r="F65" s="4"/>
      <c r="G65" s="4"/>
      <c r="H65" s="4"/>
      <c r="I65" s="4"/>
      <c r="J65" s="4"/>
      <c r="K65" s="4"/>
      <c r="L65" s="4"/>
      <c r="M65" s="4"/>
      <c r="N65" s="4"/>
    </row>
  </sheetData>
  <dataConsolidate/>
  <mergeCells count="7">
    <mergeCell ref="I35:N35"/>
    <mergeCell ref="E10:F10"/>
    <mergeCell ref="H1:N2"/>
    <mergeCell ref="H3:N3"/>
    <mergeCell ref="H4:N5"/>
    <mergeCell ref="I10:N10"/>
    <mergeCell ref="I22:N22"/>
  </mergeCells>
  <phoneticPr fontId="11"/>
  <conditionalFormatting sqref="O33">
    <cfRule type="cellIs" dxfId="11" priority="1" operator="greaterThan">
      <formula>1</formula>
    </cfRule>
    <cfRule type="cellIs" dxfId="10" priority="2" operator="between">
      <formula>0.999999</formula>
      <formula>0</formula>
    </cfRule>
    <cfRule type="cellIs" dxfId="9" priority="3" operator="equal">
      <formula>1</formula>
    </cfRule>
  </conditionalFormatting>
  <pageMargins left="0.59055118110236227" right="0.59055118110236227" top="0.59055118110236227" bottom="0.78740157480314965" header="0.39370078740157483" footer="0.19685039370078741"/>
  <pageSetup paperSize="9" scale="50" fitToWidth="0" orientation="portrait" r:id="rId1"/>
  <headerFooter alignWithMargins="0">
    <oddFooter>&amp;L&amp;F-&amp;A
&amp;Rprintversie &amp;D</oddFooter>
  </headerFooter>
  <colBreaks count="2" manualBreakCount="2">
    <brk id="7" max="61" man="1"/>
    <brk id="14"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O79"/>
  <sheetViews>
    <sheetView showGridLines="0" zoomScale="70" zoomScaleNormal="70" zoomScalePageLayoutView="50" workbookViewId="0">
      <pane ySplit="9" topLeftCell="A10" activePane="bottomLeft" state="frozen"/>
      <selection activeCell="A12" sqref="A12"/>
      <selection pane="bottomLeft" activeCell="I42" sqref="I42"/>
    </sheetView>
  </sheetViews>
  <sheetFormatPr defaultColWidth="11.44140625" defaultRowHeight="13.2"/>
  <cols>
    <col min="1" max="1" width="35.777343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77734375" style="4" customWidth="1"/>
    <col min="9" max="15" width="11.44140625" style="4"/>
    <col min="16" max="16" width="33" style="4" customWidth="1"/>
    <col min="17" max="16384" width="11.44140625" style="4"/>
  </cols>
  <sheetData>
    <row r="1" spans="1:15" ht="12.75" customHeight="1">
      <c r="A1" s="315" t="s">
        <v>24</v>
      </c>
      <c r="B1" s="112"/>
      <c r="C1" s="46"/>
      <c r="D1" s="46"/>
      <c r="E1" s="46"/>
      <c r="F1" s="3"/>
      <c r="H1" s="588"/>
      <c r="I1" s="588"/>
      <c r="J1" s="588"/>
      <c r="K1" s="588"/>
      <c r="L1" s="588"/>
      <c r="M1" s="588"/>
      <c r="N1" s="588"/>
    </row>
    <row r="2" spans="1:15">
      <c r="A2" s="153"/>
      <c r="B2" s="154"/>
      <c r="C2" s="155"/>
      <c r="D2" s="154"/>
      <c r="E2" s="156"/>
      <c r="F2" s="157"/>
      <c r="H2" s="588"/>
      <c r="I2" s="588"/>
      <c r="J2" s="588"/>
      <c r="K2" s="588"/>
      <c r="L2" s="588"/>
      <c r="M2" s="588"/>
      <c r="N2" s="588"/>
    </row>
    <row r="3" spans="1:15" ht="14.25" customHeight="1">
      <c r="A3" s="63" t="str">
        <f>'1- kosten per locatie'!A3</f>
        <v>Naam opdrachtgever</v>
      </c>
      <c r="B3" s="84" t="str">
        <f>'1- kosten per locatie'!B3</f>
        <v>LMC-VO</v>
      </c>
      <c r="C3" s="224"/>
      <c r="D3" s="154"/>
      <c r="E3" s="159"/>
      <c r="F3" s="160"/>
      <c r="H3" s="588"/>
      <c r="I3" s="588"/>
      <c r="J3" s="588"/>
      <c r="K3" s="588"/>
      <c r="L3" s="588"/>
      <c r="M3" s="588"/>
      <c r="N3" s="588"/>
    </row>
    <row r="4" spans="1:15" ht="15.75" customHeight="1">
      <c r="A4" s="63" t="str">
        <f>'1- kosten per locatie'!A4</f>
        <v>Calculatie onderdeel</v>
      </c>
      <c r="B4" s="84" t="str">
        <f ca="1">MID(CELL("bestandsnaam",$C$9),SEARCH("]",CELL("bestandsnaam",$C$9),1)+1,256)</f>
        <v>6-Opbouw uurtarief toezicht</v>
      </c>
      <c r="C4" s="225"/>
      <c r="D4" s="163"/>
      <c r="H4" s="588"/>
      <c r="I4" s="588"/>
      <c r="J4" s="588"/>
      <c r="K4" s="588"/>
      <c r="L4" s="588"/>
      <c r="M4" s="588"/>
      <c r="N4" s="588"/>
    </row>
    <row r="5" spans="1:15" ht="15">
      <c r="A5" s="63" t="str">
        <f>'1- kosten per locatie'!A5</f>
        <v>Referentie nummer</v>
      </c>
      <c r="B5" s="84" t="str">
        <f>'1- kosten per locatie'!B5</f>
        <v>LMC-VO-EA-RT.MVD-2021</v>
      </c>
      <c r="C5" s="225"/>
      <c r="D5" s="163"/>
      <c r="H5" s="588"/>
      <c r="I5" s="588"/>
      <c r="J5" s="588"/>
      <c r="K5" s="588"/>
      <c r="L5" s="588"/>
      <c r="M5" s="588"/>
      <c r="N5" s="588"/>
    </row>
    <row r="6" spans="1:15" ht="15">
      <c r="A6" s="63" t="str">
        <f>'1- kosten per locatie'!A6</f>
        <v>Naam dienstverlener</v>
      </c>
      <c r="B6" s="84">
        <f>'1- kosten per locatie'!B6</f>
        <v>0</v>
      </c>
      <c r="C6" s="225"/>
      <c r="D6" s="163"/>
      <c r="H6" s="164"/>
      <c r="I6" s="164"/>
      <c r="J6" s="164"/>
      <c r="K6" s="164"/>
      <c r="L6" s="164"/>
      <c r="M6" s="164"/>
      <c r="N6" s="164"/>
    </row>
    <row r="7" spans="1:15" s="9" customFormat="1" ht="15">
      <c r="A7" s="63" t="str">
        <f>'1- kosten per locatie'!A7</f>
        <v>Prijspeil</v>
      </c>
      <c r="B7" s="511" t="str">
        <f>'1- kosten per locatie'!B7</f>
        <v>1 januari 2022</v>
      </c>
      <c r="C7" s="225"/>
      <c r="D7" s="163"/>
      <c r="H7" s="164"/>
      <c r="I7" s="164"/>
      <c r="J7" s="164"/>
      <c r="K7" s="164"/>
      <c r="L7" s="164"/>
      <c r="M7" s="164"/>
      <c r="N7" s="164"/>
      <c r="O7" s="168"/>
    </row>
    <row r="8" spans="1:15" ht="15">
      <c r="A8" s="222"/>
      <c r="B8" s="64"/>
      <c r="C8" s="225"/>
      <c r="D8" s="163"/>
      <c r="I8" s="164"/>
      <c r="J8" s="164"/>
      <c r="K8" s="164"/>
      <c r="L8" s="164"/>
      <c r="M8" s="164"/>
      <c r="N8" s="164"/>
    </row>
    <row r="9" spans="1:15" ht="15">
      <c r="A9" s="158"/>
      <c r="B9" s="161"/>
      <c r="C9" s="162"/>
      <c r="D9" s="163"/>
      <c r="E9" s="165"/>
      <c r="F9" s="166"/>
    </row>
    <row r="10" spans="1:15" s="168" customFormat="1" ht="30.75" customHeight="1">
      <c r="A10" s="420" t="s">
        <v>196</v>
      </c>
      <c r="B10" s="421"/>
      <c r="C10" s="422"/>
      <c r="D10" s="167"/>
      <c r="E10" s="586" t="s">
        <v>195</v>
      </c>
      <c r="F10" s="592"/>
      <c r="H10" s="423" t="s">
        <v>130</v>
      </c>
      <c r="I10" s="585" t="s">
        <v>783</v>
      </c>
      <c r="J10" s="585"/>
      <c r="K10" s="585"/>
      <c r="L10" s="585"/>
      <c r="M10" s="585"/>
      <c r="N10" s="585"/>
    </row>
    <row r="11" spans="1:15" ht="30" customHeight="1">
      <c r="A11" s="169"/>
      <c r="B11" s="170" t="s">
        <v>56</v>
      </c>
      <c r="C11" s="171" t="s">
        <v>56</v>
      </c>
      <c r="D11" s="163"/>
      <c r="E11" s="425"/>
      <c r="F11" s="173"/>
      <c r="H11" s="169"/>
      <c r="I11" s="382">
        <v>1</v>
      </c>
      <c r="J11" s="382">
        <v>2</v>
      </c>
      <c r="K11" s="382">
        <v>3</v>
      </c>
      <c r="L11" s="382">
        <v>4</v>
      </c>
      <c r="M11" s="382">
        <v>5</v>
      </c>
      <c r="N11" s="382">
        <v>6</v>
      </c>
    </row>
    <row r="12" spans="1:15" ht="12.75" customHeight="1">
      <c r="A12" s="169" t="s">
        <v>36</v>
      </c>
      <c r="B12" s="175"/>
      <c r="C12" s="176"/>
      <c r="D12" s="163"/>
      <c r="E12" s="177">
        <f>SUM(I34:N34)</f>
        <v>0</v>
      </c>
      <c r="F12" s="178"/>
      <c r="H12" s="348" t="s">
        <v>125</v>
      </c>
      <c r="I12" s="508"/>
      <c r="J12" s="508"/>
      <c r="K12" s="508"/>
      <c r="L12" s="508"/>
      <c r="M12" s="508"/>
      <c r="N12" s="509"/>
    </row>
    <row r="13" spans="1:15" ht="13.8">
      <c r="A13" s="169" t="s">
        <v>14</v>
      </c>
      <c r="B13" s="179"/>
      <c r="C13" s="180" t="s">
        <v>60</v>
      </c>
      <c r="D13" s="163"/>
      <c r="E13" s="320">
        <v>0</v>
      </c>
      <c r="F13" s="178"/>
      <c r="H13" s="348" t="s">
        <v>126</v>
      </c>
      <c r="I13" s="508"/>
      <c r="J13" s="508"/>
      <c r="K13" s="508"/>
      <c r="L13" s="508"/>
      <c r="M13" s="508"/>
      <c r="N13" s="509"/>
    </row>
    <row r="14" spans="1:15" ht="13.8">
      <c r="A14" s="181" t="s">
        <v>30</v>
      </c>
      <c r="B14" s="368"/>
      <c r="C14" s="183"/>
      <c r="D14" s="163"/>
      <c r="E14" s="320">
        <v>0</v>
      </c>
      <c r="F14" s="178"/>
      <c r="G14" s="47"/>
      <c r="H14" s="348" t="s">
        <v>127</v>
      </c>
      <c r="I14" s="508"/>
      <c r="J14" s="508"/>
      <c r="K14" s="508"/>
      <c r="L14" s="508"/>
      <c r="M14" s="508"/>
      <c r="N14" s="509"/>
    </row>
    <row r="15" spans="1:15" s="47" customFormat="1" ht="13.8">
      <c r="A15" s="290" t="s">
        <v>12</v>
      </c>
      <c r="B15" s="182"/>
      <c r="C15" s="183"/>
      <c r="D15" s="163"/>
      <c r="E15" s="294">
        <f>SUM(E12:E14)</f>
        <v>0</v>
      </c>
      <c r="F15" s="178"/>
      <c r="G15" s="4"/>
      <c r="H15" s="348" t="s">
        <v>128</v>
      </c>
      <c r="I15" s="508"/>
      <c r="J15" s="508"/>
      <c r="K15" s="508"/>
      <c r="L15" s="508"/>
      <c r="M15" s="508"/>
      <c r="N15" s="509"/>
    </row>
    <row r="16" spans="1:15" ht="13.8">
      <c r="A16" s="181"/>
      <c r="B16" s="185"/>
      <c r="C16" s="186"/>
      <c r="D16" s="163"/>
      <c r="E16" s="187"/>
      <c r="F16" s="178"/>
      <c r="H16" s="348" t="s">
        <v>129</v>
      </c>
      <c r="I16" s="508"/>
      <c r="J16" s="508"/>
      <c r="K16" s="508"/>
      <c r="L16" s="508"/>
      <c r="M16" s="508"/>
      <c r="N16" s="509"/>
    </row>
    <row r="17" spans="1:15" ht="13.8">
      <c r="A17" s="188" t="s">
        <v>51</v>
      </c>
      <c r="B17" s="189"/>
      <c r="C17" s="321">
        <v>0</v>
      </c>
      <c r="D17" s="163"/>
      <c r="E17" s="184">
        <f>$C17*E15</f>
        <v>0</v>
      </c>
      <c r="F17" s="178"/>
      <c r="H17" s="346"/>
      <c r="I17" s="347"/>
      <c r="J17" s="347"/>
      <c r="K17" s="347"/>
      <c r="L17" s="347"/>
      <c r="M17" s="347"/>
      <c r="N17" s="347"/>
    </row>
    <row r="18" spans="1:15" ht="13.8">
      <c r="A18" s="188" t="s">
        <v>79</v>
      </c>
      <c r="B18" s="189"/>
      <c r="C18" s="321">
        <v>0</v>
      </c>
      <c r="D18" s="163"/>
      <c r="E18" s="184">
        <f>$C18*E15</f>
        <v>0</v>
      </c>
      <c r="F18" s="178"/>
      <c r="G18" s="47"/>
      <c r="H18" s="423" t="s">
        <v>130</v>
      </c>
      <c r="I18" s="589" t="s">
        <v>133</v>
      </c>
      <c r="J18" s="590"/>
      <c r="K18" s="590"/>
      <c r="L18" s="590"/>
      <c r="M18" s="590"/>
      <c r="N18" s="591"/>
    </row>
    <row r="19" spans="1:15" s="47" customFormat="1" ht="13.8">
      <c r="A19" s="290" t="s">
        <v>46</v>
      </c>
      <c r="B19" s="190"/>
      <c r="C19" s="183"/>
      <c r="D19" s="163"/>
      <c r="E19" s="294">
        <f>SUM(E15:E18)</f>
        <v>0</v>
      </c>
      <c r="F19" s="191">
        <f>IF(E19=0,0,E19/E$47)</f>
        <v>0</v>
      </c>
      <c r="G19" s="4"/>
      <c r="H19" s="169"/>
      <c r="I19" s="174">
        <v>1</v>
      </c>
      <c r="J19" s="174">
        <v>2</v>
      </c>
      <c r="K19" s="174">
        <v>3</v>
      </c>
      <c r="L19" s="174">
        <v>4</v>
      </c>
      <c r="M19" s="174">
        <v>5</v>
      </c>
      <c r="N19" s="174">
        <v>6</v>
      </c>
    </row>
    <row r="20" spans="1:15" ht="13.8">
      <c r="A20" s="181"/>
      <c r="B20" s="185"/>
      <c r="C20" s="186"/>
      <c r="D20" s="163"/>
      <c r="E20" s="187"/>
      <c r="F20" s="178"/>
      <c r="H20" s="169" t="s">
        <v>125</v>
      </c>
      <c r="I20" s="323"/>
      <c r="J20" s="323"/>
      <c r="K20" s="323"/>
      <c r="L20" s="323"/>
      <c r="M20" s="323"/>
      <c r="N20" s="323"/>
    </row>
    <row r="21" spans="1:15" ht="13.8">
      <c r="A21" s="192" t="s">
        <v>53</v>
      </c>
      <c r="B21" s="189"/>
      <c r="C21" s="186"/>
      <c r="D21" s="193"/>
      <c r="E21" s="379">
        <f>E19*0.96</f>
        <v>0</v>
      </c>
      <c r="F21" s="194"/>
      <c r="G21" s="195"/>
      <c r="H21" s="169" t="s">
        <v>126</v>
      </c>
      <c r="I21" s="323"/>
      <c r="J21" s="323"/>
      <c r="K21" s="323"/>
      <c r="L21" s="323"/>
      <c r="M21" s="323"/>
      <c r="N21" s="323"/>
    </row>
    <row r="22" spans="1:15" s="195" customFormat="1" ht="13.8">
      <c r="A22" s="188" t="s">
        <v>64</v>
      </c>
      <c r="B22" s="189"/>
      <c r="C22" s="196" t="s">
        <v>40</v>
      </c>
      <c r="D22" s="163"/>
      <c r="E22" s="184" t="e">
        <f>E21*'4-Premies en opslagen'!$C24</f>
        <v>#DIV/0!</v>
      </c>
      <c r="F22" s="178"/>
      <c r="G22" s="4"/>
      <c r="H22" s="169" t="s">
        <v>127</v>
      </c>
      <c r="I22" s="323"/>
      <c r="J22" s="323"/>
      <c r="K22" s="323"/>
      <c r="L22" s="323"/>
      <c r="M22" s="323"/>
      <c r="N22" s="323"/>
      <c r="O22" s="4"/>
    </row>
    <row r="23" spans="1:15" ht="14.25" customHeight="1">
      <c r="A23" s="290" t="s">
        <v>61</v>
      </c>
      <c r="B23" s="190"/>
      <c r="C23" s="183"/>
      <c r="D23" s="163"/>
      <c r="E23" s="294" t="e">
        <f>E22+E19</f>
        <v>#DIV/0!</v>
      </c>
      <c r="F23" s="191" t="e">
        <f>IF(E23=0,0,E23/E$47)</f>
        <v>#DIV/0!</v>
      </c>
      <c r="H23" s="169" t="s">
        <v>128</v>
      </c>
      <c r="I23" s="323"/>
      <c r="J23" s="323"/>
      <c r="K23" s="323"/>
      <c r="L23" s="323"/>
      <c r="M23" s="323"/>
      <c r="N23" s="323"/>
      <c r="O23" s="195"/>
    </row>
    <row r="24" spans="1:15" ht="12.75" customHeight="1">
      <c r="A24" s="181"/>
      <c r="B24" s="190"/>
      <c r="C24" s="183"/>
      <c r="D24" s="163"/>
      <c r="E24" s="172"/>
      <c r="F24" s="178"/>
      <c r="H24" s="169" t="s">
        <v>129</v>
      </c>
      <c r="I24" s="323"/>
      <c r="J24" s="323"/>
      <c r="K24" s="323"/>
      <c r="L24" s="323"/>
      <c r="M24" s="323"/>
      <c r="N24" s="323"/>
    </row>
    <row r="25" spans="1:15" ht="12.75" customHeight="1">
      <c r="A25" s="188" t="s">
        <v>32</v>
      </c>
      <c r="B25" s="189"/>
      <c r="C25" s="196" t="s">
        <v>40</v>
      </c>
      <c r="D25" s="163"/>
      <c r="E25" s="184" t="e">
        <f>E23*'4-Premies en opslagen'!$B53</f>
        <v>#DIV/0!</v>
      </c>
      <c r="F25" s="178"/>
      <c r="H25" s="201" t="s">
        <v>132</v>
      </c>
      <c r="I25" s="350">
        <f t="shared" ref="I25:N25" si="0">SUM(I20:I24)</f>
        <v>0</v>
      </c>
      <c r="J25" s="350">
        <f t="shared" si="0"/>
        <v>0</v>
      </c>
      <c r="K25" s="350">
        <f t="shared" si="0"/>
        <v>0</v>
      </c>
      <c r="L25" s="350">
        <f t="shared" si="0"/>
        <v>0</v>
      </c>
      <c r="M25" s="350">
        <f t="shared" si="0"/>
        <v>0</v>
      </c>
      <c r="N25" s="350">
        <f t="shared" si="0"/>
        <v>0</v>
      </c>
      <c r="O25" s="49">
        <f>SUM(I25:N25)</f>
        <v>0</v>
      </c>
    </row>
    <row r="26" spans="1:15" ht="13.8">
      <c r="A26" s="290" t="s">
        <v>71</v>
      </c>
      <c r="B26" s="190"/>
      <c r="C26" s="183"/>
      <c r="D26" s="163"/>
      <c r="E26" s="294" t="e">
        <f>SUM(E23:E25)</f>
        <v>#DIV/0!</v>
      </c>
      <c r="F26" s="191" t="e">
        <f>IF(E26=0,0,E26/E$47)</f>
        <v>#DIV/0!</v>
      </c>
    </row>
    <row r="27" spans="1:15" ht="13.8">
      <c r="A27" s="181"/>
      <c r="B27" s="190"/>
      <c r="C27" s="183"/>
      <c r="D27" s="163"/>
      <c r="E27" s="172"/>
      <c r="F27" s="178"/>
      <c r="H27" s="424" t="s">
        <v>130</v>
      </c>
      <c r="I27" s="585" t="s">
        <v>134</v>
      </c>
      <c r="J27" s="585"/>
      <c r="K27" s="585"/>
      <c r="L27" s="585"/>
      <c r="M27" s="585"/>
      <c r="N27" s="585"/>
    </row>
    <row r="28" spans="1:15" ht="13.8">
      <c r="A28" s="181" t="s">
        <v>54</v>
      </c>
      <c r="B28" s="197"/>
      <c r="C28" s="180" t="s">
        <v>60</v>
      </c>
      <c r="D28" s="163"/>
      <c r="E28" s="320">
        <v>0</v>
      </c>
      <c r="F28" s="299">
        <v>0</v>
      </c>
      <c r="H28" s="355"/>
      <c r="I28" s="356">
        <v>1</v>
      </c>
      <c r="J28" s="356">
        <v>2</v>
      </c>
      <c r="K28" s="356">
        <v>3</v>
      </c>
      <c r="L28" s="356">
        <v>4</v>
      </c>
      <c r="M28" s="356">
        <v>5</v>
      </c>
      <c r="N28" s="356">
        <v>6</v>
      </c>
    </row>
    <row r="29" spans="1:15" ht="13.8">
      <c r="A29" s="181" t="s">
        <v>58</v>
      </c>
      <c r="B29" s="198"/>
      <c r="C29" s="180" t="s">
        <v>60</v>
      </c>
      <c r="D29" s="163"/>
      <c r="E29" s="320">
        <v>0</v>
      </c>
      <c r="F29" s="299">
        <v>0</v>
      </c>
      <c r="H29" s="169" t="s">
        <v>125</v>
      </c>
      <c r="I29" s="357">
        <f t="shared" ref="I29:N29" si="1">I20*I12</f>
        <v>0</v>
      </c>
      <c r="J29" s="357">
        <f t="shared" si="1"/>
        <v>0</v>
      </c>
      <c r="K29" s="357">
        <f t="shared" si="1"/>
        <v>0</v>
      </c>
      <c r="L29" s="357">
        <f t="shared" si="1"/>
        <v>0</v>
      </c>
      <c r="M29" s="357">
        <f t="shared" si="1"/>
        <v>0</v>
      </c>
      <c r="N29" s="358">
        <f t="shared" si="1"/>
        <v>0</v>
      </c>
    </row>
    <row r="30" spans="1:15" ht="13.8">
      <c r="A30" s="181" t="s">
        <v>59</v>
      </c>
      <c r="B30" s="190"/>
      <c r="C30" s="183" t="s">
        <v>56</v>
      </c>
      <c r="D30" s="163"/>
      <c r="E30" s="199" t="s">
        <v>17</v>
      </c>
      <c r="F30" s="178"/>
      <c r="H30" s="169" t="s">
        <v>126</v>
      </c>
      <c r="I30" s="357">
        <f t="shared" ref="I30:N30" si="2">I21*I13</f>
        <v>0</v>
      </c>
      <c r="J30" s="357">
        <f t="shared" si="2"/>
        <v>0</v>
      </c>
      <c r="K30" s="357">
        <f t="shared" si="2"/>
        <v>0</v>
      </c>
      <c r="L30" s="357">
        <f t="shared" si="2"/>
        <v>0</v>
      </c>
      <c r="M30" s="357">
        <f t="shared" si="2"/>
        <v>0</v>
      </c>
      <c r="N30" s="358">
        <f t="shared" si="2"/>
        <v>0</v>
      </c>
    </row>
    <row r="31" spans="1:15" ht="12.75" customHeight="1">
      <c r="A31" s="322"/>
      <c r="B31" s="369"/>
      <c r="C31" s="370" t="s">
        <v>56</v>
      </c>
      <c r="D31" s="163"/>
      <c r="E31" s="320"/>
      <c r="F31" s="178"/>
      <c r="H31" s="169" t="s">
        <v>127</v>
      </c>
      <c r="I31" s="357">
        <f t="shared" ref="I31:N31" si="3">I22*I14</f>
        <v>0</v>
      </c>
      <c r="J31" s="357">
        <f t="shared" si="3"/>
        <v>0</v>
      </c>
      <c r="K31" s="357">
        <f t="shared" si="3"/>
        <v>0</v>
      </c>
      <c r="L31" s="357">
        <f t="shared" si="3"/>
        <v>0</v>
      </c>
      <c r="M31" s="357">
        <f t="shared" si="3"/>
        <v>0</v>
      </c>
      <c r="N31" s="358">
        <f t="shared" si="3"/>
        <v>0</v>
      </c>
    </row>
    <row r="32" spans="1:15" ht="12.75" customHeight="1">
      <c r="A32" s="290" t="s">
        <v>48</v>
      </c>
      <c r="B32" s="190"/>
      <c r="C32" s="183"/>
      <c r="D32" s="163"/>
      <c r="E32" s="294" t="e">
        <f>SUM(E26:E31)</f>
        <v>#DIV/0!</v>
      </c>
      <c r="F32" s="191" t="e">
        <f>IF(E32=0,0,E32/E$47)</f>
        <v>#DIV/0!</v>
      </c>
      <c r="H32" s="169" t="s">
        <v>128</v>
      </c>
      <c r="I32" s="357">
        <f t="shared" ref="I32:N32" si="4">I23*I15</f>
        <v>0</v>
      </c>
      <c r="J32" s="357">
        <f t="shared" si="4"/>
        <v>0</v>
      </c>
      <c r="K32" s="357">
        <f t="shared" si="4"/>
        <v>0</v>
      </c>
      <c r="L32" s="357">
        <f t="shared" si="4"/>
        <v>0</v>
      </c>
      <c r="M32" s="357">
        <f t="shared" si="4"/>
        <v>0</v>
      </c>
      <c r="N32" s="358">
        <f t="shared" si="4"/>
        <v>0</v>
      </c>
    </row>
    <row r="33" spans="1:14" ht="12.75" customHeight="1">
      <c r="A33" s="181"/>
      <c r="B33" s="190"/>
      <c r="C33" s="183"/>
      <c r="D33" s="163"/>
      <c r="E33" s="172"/>
      <c r="F33" s="178"/>
      <c r="H33" s="355" t="s">
        <v>129</v>
      </c>
      <c r="I33" s="357">
        <f t="shared" ref="I33:N33" si="5">I24*I16</f>
        <v>0</v>
      </c>
      <c r="J33" s="357">
        <f t="shared" si="5"/>
        <v>0</v>
      </c>
      <c r="K33" s="357">
        <f t="shared" si="5"/>
        <v>0</v>
      </c>
      <c r="L33" s="357">
        <f t="shared" si="5"/>
        <v>0</v>
      </c>
      <c r="M33" s="357">
        <f t="shared" si="5"/>
        <v>0</v>
      </c>
      <c r="N33" s="358">
        <f t="shared" si="5"/>
        <v>0</v>
      </c>
    </row>
    <row r="34" spans="1:14" ht="12.75" customHeight="1">
      <c r="A34" s="181" t="s">
        <v>72</v>
      </c>
      <c r="B34" s="190"/>
      <c r="C34" s="200"/>
      <c r="D34" s="163"/>
      <c r="E34" s="320">
        <v>0</v>
      </c>
      <c r="F34" s="380" t="e">
        <f>E34/$E$47</f>
        <v>#DIV/0!</v>
      </c>
      <c r="H34" s="359" t="s">
        <v>132</v>
      </c>
      <c r="I34" s="360">
        <f t="shared" ref="I34:N34" si="6">SUM(I29:I33)</f>
        <v>0</v>
      </c>
      <c r="J34" s="360">
        <f t="shared" si="6"/>
        <v>0</v>
      </c>
      <c r="K34" s="360">
        <f t="shared" si="6"/>
        <v>0</v>
      </c>
      <c r="L34" s="360">
        <f t="shared" si="6"/>
        <v>0</v>
      </c>
      <c r="M34" s="360">
        <f t="shared" si="6"/>
        <v>0</v>
      </c>
      <c r="N34" s="360">
        <f t="shared" si="6"/>
        <v>0</v>
      </c>
    </row>
    <row r="35" spans="1:14" ht="12.75" customHeight="1">
      <c r="A35" s="181" t="s">
        <v>31</v>
      </c>
      <c r="B35" s="190"/>
      <c r="C35" s="200"/>
      <c r="D35" s="163"/>
      <c r="E35" s="320">
        <v>0</v>
      </c>
      <c r="F35" s="380" t="e">
        <f t="shared" ref="F35:F41" si="7">E35/$E$47</f>
        <v>#DIV/0!</v>
      </c>
      <c r="H35" s="195"/>
      <c r="I35" s="195"/>
      <c r="J35" s="195"/>
      <c r="K35" s="195"/>
      <c r="L35" s="195"/>
      <c r="M35" s="195"/>
      <c r="N35" s="195"/>
    </row>
    <row r="36" spans="1:14" ht="14.25" customHeight="1">
      <c r="A36" s="181" t="s">
        <v>23</v>
      </c>
      <c r="B36" s="190"/>
      <c r="C36" s="200"/>
      <c r="D36" s="163"/>
      <c r="E36" s="320">
        <v>0</v>
      </c>
      <c r="F36" s="380" t="e">
        <f t="shared" si="7"/>
        <v>#DIV/0!</v>
      </c>
      <c r="H36" s="195"/>
      <c r="I36" s="195"/>
      <c r="J36" s="195"/>
      <c r="K36" s="195"/>
      <c r="L36" s="195"/>
      <c r="M36" s="195"/>
      <c r="N36" s="195"/>
    </row>
    <row r="37" spans="1:14" ht="13.8">
      <c r="A37" s="181" t="s">
        <v>3</v>
      </c>
      <c r="B37" s="190"/>
      <c r="C37" s="202"/>
      <c r="D37" s="163"/>
      <c r="E37" s="320">
        <v>0</v>
      </c>
      <c r="F37" s="380" t="e">
        <f t="shared" si="7"/>
        <v>#DIV/0!</v>
      </c>
      <c r="H37" s="195"/>
      <c r="I37" s="195"/>
      <c r="J37" s="195"/>
      <c r="K37" s="195"/>
      <c r="L37" s="195"/>
      <c r="M37" s="195"/>
      <c r="N37" s="195"/>
    </row>
    <row r="38" spans="1:14" ht="13.8">
      <c r="A38" s="181" t="s">
        <v>29</v>
      </c>
      <c r="B38" s="190"/>
      <c r="C38" s="200"/>
      <c r="D38" s="163"/>
      <c r="E38" s="320">
        <v>0</v>
      </c>
      <c r="F38" s="380" t="e">
        <f t="shared" si="7"/>
        <v>#DIV/0!</v>
      </c>
      <c r="H38" s="105"/>
      <c r="I38" s="105"/>
      <c r="J38" s="105"/>
      <c r="K38" s="105"/>
      <c r="L38" s="105"/>
      <c r="M38" s="105"/>
      <c r="N38" s="105"/>
    </row>
    <row r="39" spans="1:14" ht="13.8">
      <c r="A39" s="181" t="s">
        <v>26</v>
      </c>
      <c r="B39" s="190"/>
      <c r="C39" s="202"/>
      <c r="D39" s="163"/>
      <c r="E39" s="320">
        <v>0</v>
      </c>
      <c r="F39" s="380" t="e">
        <f t="shared" si="7"/>
        <v>#DIV/0!</v>
      </c>
      <c r="H39" s="105"/>
      <c r="I39" s="105"/>
      <c r="J39" s="105"/>
      <c r="K39" s="105"/>
      <c r="L39" s="105"/>
      <c r="M39" s="105"/>
      <c r="N39" s="105"/>
    </row>
    <row r="40" spans="1:14" ht="13.8">
      <c r="A40" s="181" t="s">
        <v>65</v>
      </c>
      <c r="B40" s="190"/>
      <c r="C40" s="180" t="s">
        <v>60</v>
      </c>
      <c r="D40" s="163"/>
      <c r="E40" s="320">
        <v>0</v>
      </c>
      <c r="F40" s="380" t="e">
        <f t="shared" si="7"/>
        <v>#DIV/0!</v>
      </c>
      <c r="H40" s="105"/>
      <c r="I40" s="105"/>
      <c r="J40" s="105"/>
      <c r="K40" s="105"/>
      <c r="L40" s="105"/>
      <c r="M40" s="105"/>
      <c r="N40" s="105"/>
    </row>
    <row r="41" spans="1:14" ht="13.8">
      <c r="A41" s="181" t="s">
        <v>78</v>
      </c>
      <c r="B41" s="190"/>
      <c r="C41" s="180"/>
      <c r="D41" s="163"/>
      <c r="E41" s="320">
        <v>0</v>
      </c>
      <c r="F41" s="380" t="e">
        <f t="shared" si="7"/>
        <v>#DIV/0!</v>
      </c>
      <c r="H41" s="105"/>
      <c r="I41" s="105"/>
      <c r="J41" s="105"/>
      <c r="K41" s="105"/>
      <c r="L41" s="105"/>
      <c r="M41" s="105"/>
      <c r="N41" s="105"/>
    </row>
    <row r="42" spans="1:14" ht="13.8">
      <c r="A42" s="322"/>
      <c r="B42" s="369"/>
      <c r="C42" s="371"/>
      <c r="D42" s="163"/>
      <c r="E42" s="320">
        <v>0</v>
      </c>
      <c r="F42" s="178"/>
      <c r="H42" s="105"/>
      <c r="I42" s="105"/>
      <c r="J42" s="105"/>
      <c r="K42" s="105"/>
      <c r="L42" s="105"/>
      <c r="M42" s="105"/>
      <c r="N42" s="105"/>
    </row>
    <row r="43" spans="1:14" ht="13.8">
      <c r="A43" s="290" t="s">
        <v>66</v>
      </c>
      <c r="B43" s="190"/>
      <c r="C43" s="183"/>
      <c r="D43" s="163"/>
      <c r="E43" s="294" t="e">
        <f>SUM(E32:E42)</f>
        <v>#DIV/0!</v>
      </c>
      <c r="F43" s="191" t="e">
        <f>IF(E43=0,0,E43/E$47)</f>
        <v>#DIV/0!</v>
      </c>
      <c r="H43" s="105"/>
      <c r="I43" s="105"/>
      <c r="J43" s="105"/>
      <c r="K43" s="105"/>
      <c r="L43" s="105"/>
      <c r="M43" s="105"/>
      <c r="N43" s="105"/>
    </row>
    <row r="44" spans="1:14" ht="13.8">
      <c r="A44" s="181"/>
      <c r="B44" s="190"/>
      <c r="C44" s="183"/>
      <c r="D44" s="163"/>
      <c r="E44" s="172"/>
      <c r="F44" s="203"/>
      <c r="H44" s="105"/>
      <c r="I44" s="105"/>
      <c r="J44" s="105"/>
      <c r="K44" s="105"/>
      <c r="L44" s="105"/>
      <c r="M44" s="105"/>
      <c r="N44" s="105"/>
    </row>
    <row r="45" spans="1:14" ht="13.8">
      <c r="A45" s="181" t="s">
        <v>67</v>
      </c>
      <c r="B45" s="190"/>
      <c r="C45" s="202"/>
      <c r="D45" s="163"/>
      <c r="E45" s="320">
        <v>0</v>
      </c>
      <c r="F45" s="191">
        <f>(IF(E45=0,0,E45/E$47))</f>
        <v>0</v>
      </c>
      <c r="H45" s="105"/>
      <c r="I45" s="105"/>
      <c r="J45" s="105"/>
      <c r="K45" s="105"/>
      <c r="L45" s="105"/>
      <c r="M45" s="105"/>
      <c r="N45" s="105"/>
    </row>
    <row r="46" spans="1:14" ht="13.8">
      <c r="A46" s="181"/>
      <c r="B46" s="182"/>
      <c r="C46" s="183"/>
      <c r="D46" s="163"/>
      <c r="E46" s="172"/>
      <c r="F46" s="178"/>
      <c r="H46" s="105"/>
      <c r="I46" s="105"/>
      <c r="J46" s="105"/>
      <c r="K46" s="105"/>
      <c r="L46" s="105"/>
      <c r="M46" s="105"/>
      <c r="N46" s="105"/>
    </row>
    <row r="47" spans="1:14" ht="13.8">
      <c r="A47" s="290" t="s">
        <v>41</v>
      </c>
      <c r="B47" s="228"/>
      <c r="C47" s="204"/>
      <c r="D47" s="163"/>
      <c r="E47" s="295" t="e">
        <f>SUM(E43:E46)</f>
        <v>#DIV/0!</v>
      </c>
      <c r="F47" s="297" t="e">
        <f>SUM(F43:F46)</f>
        <v>#DIV/0!</v>
      </c>
      <c r="H47" s="105"/>
      <c r="I47" s="105"/>
      <c r="J47" s="105"/>
      <c r="K47" s="105"/>
      <c r="L47" s="105"/>
      <c r="M47" s="105"/>
      <c r="N47" s="105"/>
    </row>
    <row r="48" spans="1:14" ht="13.8">
      <c r="A48" s="110"/>
      <c r="B48" s="205"/>
      <c r="C48" s="206"/>
      <c r="D48" s="163"/>
      <c r="E48" s="9"/>
      <c r="F48" s="207"/>
      <c r="H48" s="105"/>
      <c r="I48" s="105"/>
      <c r="J48" s="105"/>
      <c r="K48" s="105"/>
      <c r="L48" s="105"/>
      <c r="M48" s="105"/>
      <c r="N48" s="105"/>
    </row>
    <row r="49" spans="1:15" ht="13.8">
      <c r="A49" s="209" t="s">
        <v>221</v>
      </c>
      <c r="B49" s="210"/>
      <c r="C49" s="211"/>
      <c r="D49" s="195"/>
      <c r="E49" s="212" t="e">
        <f>(E$26*1.3)+($E$47-$E$26)</f>
        <v>#DIV/0!</v>
      </c>
      <c r="F49" s="213"/>
      <c r="G49" s="195"/>
      <c r="H49" s="105"/>
      <c r="I49" s="105"/>
      <c r="J49" s="105"/>
      <c r="K49" s="105"/>
      <c r="L49" s="105"/>
      <c r="M49" s="105"/>
      <c r="N49" s="105"/>
    </row>
    <row r="50" spans="1:15" s="195" customFormat="1" ht="13.8">
      <c r="A50" s="214"/>
      <c r="B50" s="215"/>
      <c r="C50" s="216"/>
      <c r="E50" s="214"/>
      <c r="F50" s="214"/>
      <c r="H50" s="105"/>
      <c r="I50" s="105"/>
      <c r="J50" s="105"/>
      <c r="K50" s="105"/>
      <c r="L50" s="105"/>
      <c r="M50" s="105"/>
      <c r="N50" s="105"/>
    </row>
    <row r="51" spans="1:15" s="195" customFormat="1" ht="13.8">
      <c r="A51" s="209" t="s">
        <v>44</v>
      </c>
      <c r="B51" s="210"/>
      <c r="C51" s="211"/>
      <c r="E51" s="212" t="e">
        <f>(E$26*1.5)+($E$47-$E$26)</f>
        <v>#DIV/0!</v>
      </c>
      <c r="F51" s="213"/>
      <c r="H51" s="105"/>
      <c r="I51" s="105"/>
      <c r="J51" s="105"/>
      <c r="K51" s="105"/>
      <c r="L51" s="105"/>
      <c r="M51" s="105"/>
      <c r="N51" s="105"/>
    </row>
    <row r="52" spans="1:15" s="195" customFormat="1" ht="13.8">
      <c r="A52" s="214"/>
      <c r="B52" s="215"/>
      <c r="C52" s="216"/>
      <c r="E52" s="214"/>
      <c r="F52" s="214"/>
      <c r="H52" s="105"/>
      <c r="I52" s="105"/>
      <c r="J52" s="105"/>
      <c r="K52" s="105"/>
      <c r="L52" s="105"/>
      <c r="M52" s="105"/>
      <c r="N52" s="105"/>
    </row>
    <row r="53" spans="1:15" s="195" customFormat="1" ht="13.8">
      <c r="A53" s="209" t="s">
        <v>77</v>
      </c>
      <c r="B53" s="210"/>
      <c r="C53" s="211"/>
      <c r="E53" s="212" t="e">
        <f>(E$26*2.5)+($E$47-$E$26)</f>
        <v>#DIV/0!</v>
      </c>
      <c r="F53" s="217"/>
      <c r="H53" s="105"/>
      <c r="I53" s="105"/>
      <c r="J53" s="105"/>
      <c r="K53" s="105"/>
      <c r="L53" s="105"/>
      <c r="M53" s="105"/>
      <c r="N53" s="105"/>
    </row>
    <row r="54" spans="1:15" s="195" customFormat="1" ht="13.8">
      <c r="A54" s="105"/>
      <c r="B54" s="218"/>
      <c r="C54" s="219"/>
      <c r="D54" s="105"/>
      <c r="E54" s="105"/>
      <c r="F54" s="220"/>
      <c r="G54" s="105"/>
      <c r="H54" s="105"/>
      <c r="I54" s="105"/>
      <c r="J54" s="105"/>
      <c r="K54" s="105"/>
      <c r="L54" s="105"/>
      <c r="M54" s="105"/>
      <c r="N54" s="105"/>
    </row>
    <row r="55" spans="1:15" s="105" customFormat="1">
      <c r="C55" s="221"/>
      <c r="F55" s="220"/>
    </row>
    <row r="56" spans="1:15" s="105" customFormat="1">
      <c r="C56" s="221"/>
      <c r="F56" s="220"/>
    </row>
    <row r="57" spans="1:15" s="105" customFormat="1">
      <c r="A57" s="47"/>
      <c r="C57" s="221"/>
      <c r="F57" s="220"/>
    </row>
    <row r="58" spans="1:15" s="105" customFormat="1">
      <c r="C58" s="221"/>
      <c r="F58" s="220"/>
    </row>
    <row r="59" spans="1:15" s="105" customFormat="1">
      <c r="C59" s="221"/>
      <c r="F59" s="220"/>
    </row>
    <row r="60" spans="1:15" s="105" customFormat="1">
      <c r="C60" s="221"/>
      <c r="F60" s="220"/>
    </row>
    <row r="61" spans="1:15" s="105" customFormat="1">
      <c r="C61" s="221"/>
      <c r="F61" s="220"/>
      <c r="H61" s="4"/>
      <c r="I61" s="4"/>
      <c r="J61" s="4"/>
      <c r="K61" s="4"/>
      <c r="L61" s="4"/>
      <c r="M61" s="4"/>
      <c r="N61" s="4"/>
    </row>
    <row r="62" spans="1:15" s="105" customFormat="1">
      <c r="C62" s="221"/>
      <c r="F62" s="220"/>
      <c r="H62" s="4"/>
      <c r="I62" s="4"/>
      <c r="J62" s="4"/>
      <c r="K62" s="4"/>
      <c r="L62" s="4"/>
      <c r="M62" s="4"/>
      <c r="N62" s="4"/>
    </row>
    <row r="63" spans="1:15" s="105" customFormat="1">
      <c r="C63" s="221"/>
      <c r="F63" s="220"/>
      <c r="H63" s="4"/>
      <c r="I63" s="4"/>
      <c r="J63" s="4"/>
      <c r="K63" s="4"/>
      <c r="L63" s="4"/>
      <c r="M63" s="4"/>
      <c r="N63" s="4"/>
      <c r="O63" s="4"/>
    </row>
    <row r="64" spans="1:15" s="105" customFormat="1">
      <c r="C64" s="221"/>
      <c r="F64" s="220"/>
      <c r="H64" s="4"/>
      <c r="I64" s="4"/>
      <c r="J64" s="4"/>
      <c r="K64" s="4"/>
      <c r="L64" s="4"/>
      <c r="M64" s="4"/>
      <c r="N64" s="4"/>
      <c r="O64" s="195"/>
    </row>
    <row r="65" spans="1:15" s="105" customFormat="1">
      <c r="A65" s="4"/>
      <c r="B65" s="4"/>
      <c r="C65" s="4"/>
      <c r="D65" s="4"/>
      <c r="E65" s="4"/>
      <c r="F65" s="4"/>
      <c r="G65" s="4"/>
      <c r="H65" s="4"/>
      <c r="I65" s="4"/>
      <c r="J65" s="4"/>
      <c r="K65" s="4"/>
      <c r="L65" s="4"/>
      <c r="M65" s="4"/>
      <c r="N65" s="4"/>
      <c r="O65" s="195"/>
    </row>
    <row r="66" spans="1:15">
      <c r="O66" s="195"/>
    </row>
    <row r="67" spans="1:15">
      <c r="O67" s="105"/>
    </row>
    <row r="68" spans="1:15">
      <c r="O68" s="105"/>
    </row>
    <row r="69" spans="1:15">
      <c r="O69" s="105"/>
    </row>
    <row r="70" spans="1:15">
      <c r="O70" s="105"/>
    </row>
    <row r="71" spans="1:15">
      <c r="O71" s="105"/>
    </row>
    <row r="72" spans="1:15">
      <c r="O72" s="105"/>
    </row>
    <row r="73" spans="1:15">
      <c r="O73" s="105"/>
    </row>
    <row r="74" spans="1:15">
      <c r="O74" s="105"/>
    </row>
    <row r="75" spans="1:15">
      <c r="O75" s="105"/>
    </row>
    <row r="76" spans="1:15">
      <c r="O76" s="105"/>
    </row>
    <row r="77" spans="1:15">
      <c r="O77" s="105"/>
    </row>
    <row r="78" spans="1:15">
      <c r="O78" s="105"/>
    </row>
    <row r="79" spans="1:15">
      <c r="O79" s="105"/>
    </row>
  </sheetData>
  <mergeCells count="7">
    <mergeCell ref="E10:F10"/>
    <mergeCell ref="I10:N10"/>
    <mergeCell ref="I27:N27"/>
    <mergeCell ref="H1:N2"/>
    <mergeCell ref="H3:N3"/>
    <mergeCell ref="H4:N5"/>
    <mergeCell ref="I18:N18"/>
  </mergeCells>
  <conditionalFormatting sqref="O25">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59055118110236227" right="0.59055118110236227" top="0.59055118110236227" bottom="0.78740157480314965" header="0.39370078740157483" footer="0.19685039370078741"/>
  <pageSetup paperSize="9" scale="85" fitToHeight="0" orientation="portrait" r:id="rId1"/>
  <headerFooter alignWithMargins="0">
    <oddFooter>&amp;L&amp;F-&amp;A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J15"/>
  <sheetViews>
    <sheetView showGridLines="0" zoomScaleNormal="100" workbookViewId="0">
      <pane ySplit="10" topLeftCell="A11" activePane="bottomLeft" state="frozen"/>
      <selection activeCell="A12" sqref="A12"/>
      <selection pane="bottomLeft" activeCell="H14" sqref="H14"/>
    </sheetView>
  </sheetViews>
  <sheetFormatPr defaultColWidth="9.109375" defaultRowHeight="13.2"/>
  <cols>
    <col min="1" max="1" width="29" style="4" customWidth="1"/>
    <col min="2" max="2" width="35.33203125" style="4" bestFit="1" customWidth="1"/>
    <col min="3" max="3" width="42.5546875" style="4" customWidth="1"/>
    <col min="4" max="4" width="12.77734375" style="4" customWidth="1"/>
    <col min="5" max="5" width="11.109375" style="4" customWidth="1"/>
    <col min="6" max="6" width="10.109375" style="4" bestFit="1" customWidth="1"/>
    <col min="7" max="7" width="13.33203125" style="4" bestFit="1" customWidth="1"/>
    <col min="8" max="8" width="12.109375" style="4" bestFit="1" customWidth="1"/>
    <col min="9" max="9" width="12.109375" style="4" customWidth="1"/>
    <col min="10" max="10" width="19.77734375" style="4" customWidth="1"/>
    <col min="11" max="16384" width="9.109375" style="4"/>
  </cols>
  <sheetData>
    <row r="1" spans="1:10">
      <c r="A1" s="324" t="s">
        <v>24</v>
      </c>
    </row>
    <row r="3" spans="1:10" ht="15">
      <c r="A3" s="63" t="str">
        <f>'1- kosten per locatie'!A3</f>
        <v>Naam opdrachtgever</v>
      </c>
      <c r="B3" s="84" t="str">
        <f>'1- kosten per locatie'!B3</f>
        <v>LMC-VO</v>
      </c>
    </row>
    <row r="4" spans="1:10" ht="15">
      <c r="A4" s="63" t="str">
        <f>'1- kosten per locatie'!A4</f>
        <v>Calculatie onderdeel</v>
      </c>
      <c r="B4" s="84" t="str">
        <f ca="1">MID(CELL("bestandsnaam",$C$9),SEARCH("]",CELL("bestandsnaam",$C$9),1)+1,256)</f>
        <v>7-Additionele werkzaamheden</v>
      </c>
    </row>
    <row r="5" spans="1:10" ht="15">
      <c r="A5" s="63" t="str">
        <f>'1- kosten per locatie'!A5</f>
        <v>Referentie nummer</v>
      </c>
      <c r="B5" s="84" t="str">
        <f>'1- kosten per locatie'!B5</f>
        <v>LMC-VO-EA-RT.MVD-2021</v>
      </c>
    </row>
    <row r="6" spans="1:10" ht="15">
      <c r="A6" s="63" t="str">
        <f>'1- kosten per locatie'!A6</f>
        <v>Naam dienstverlener</v>
      </c>
      <c r="B6" s="84">
        <f>'1- kosten per locatie'!B6</f>
        <v>0</v>
      </c>
      <c r="F6" s="229"/>
    </row>
    <row r="7" spans="1:10" ht="15" customHeight="1">
      <c r="A7" s="63" t="str">
        <f>'1- kosten per locatie'!A7</f>
        <v>Prijspeil</v>
      </c>
      <c r="B7" s="511" t="str">
        <f>'1- kosten per locatie'!B7</f>
        <v>1 januari 2022</v>
      </c>
      <c r="F7" s="230"/>
      <c r="G7" s="230"/>
      <c r="H7" s="230"/>
      <c r="I7" s="230"/>
      <c r="J7" s="230"/>
    </row>
    <row r="8" spans="1:10" ht="15">
      <c r="A8" s="50"/>
      <c r="B8" s="64"/>
      <c r="F8" s="230"/>
      <c r="G8" s="230"/>
      <c r="H8" s="230"/>
      <c r="I8" s="230"/>
      <c r="J8" s="230"/>
    </row>
    <row r="10" spans="1:10" ht="25.2">
      <c r="A10" s="426" t="s">
        <v>99</v>
      </c>
      <c r="B10" s="481" t="s">
        <v>102</v>
      </c>
      <c r="C10" s="426" t="s">
        <v>146</v>
      </c>
      <c r="D10" s="426" t="s">
        <v>141</v>
      </c>
      <c r="E10" s="426" t="s">
        <v>100</v>
      </c>
      <c r="F10" s="426" t="s">
        <v>142</v>
      </c>
      <c r="G10" s="426" t="s">
        <v>143</v>
      </c>
      <c r="H10" s="426" t="s">
        <v>144</v>
      </c>
      <c r="I10" s="426" t="s">
        <v>145</v>
      </c>
    </row>
    <row r="11" spans="1:10">
      <c r="A11" s="461" t="s">
        <v>424</v>
      </c>
      <c r="B11" s="482" t="s">
        <v>425</v>
      </c>
      <c r="C11" s="231" t="s">
        <v>701</v>
      </c>
      <c r="D11" s="232">
        <v>22</v>
      </c>
      <c r="E11" s="232">
        <v>40</v>
      </c>
      <c r="F11" s="483"/>
      <c r="G11" s="334">
        <f>F11*E11</f>
        <v>0</v>
      </c>
      <c r="H11" s="325">
        <v>0</v>
      </c>
      <c r="I11" s="233">
        <f>H11*G11</f>
        <v>0</v>
      </c>
    </row>
    <row r="12" spans="1:10">
      <c r="A12" s="461" t="s">
        <v>424</v>
      </c>
      <c r="B12" s="482" t="s">
        <v>425</v>
      </c>
      <c r="C12" s="231" t="s">
        <v>702</v>
      </c>
      <c r="D12" s="232">
        <v>16</v>
      </c>
      <c r="E12" s="232">
        <v>40</v>
      </c>
      <c r="F12" s="483"/>
      <c r="G12" s="334">
        <f t="shared" ref="G12" si="0">F12*E12</f>
        <v>0</v>
      </c>
      <c r="H12" s="325">
        <v>0</v>
      </c>
      <c r="I12" s="437">
        <f t="shared" ref="I12:I13" si="1">H12*G12</f>
        <v>0</v>
      </c>
    </row>
    <row r="13" spans="1:10">
      <c r="A13" s="461" t="s">
        <v>424</v>
      </c>
      <c r="B13" s="482" t="s">
        <v>425</v>
      </c>
      <c r="C13" s="231" t="s">
        <v>703</v>
      </c>
      <c r="D13" s="232">
        <v>36</v>
      </c>
      <c r="E13" s="232">
        <v>40</v>
      </c>
      <c r="F13" s="483"/>
      <c r="G13" s="334">
        <f t="shared" ref="G13" si="2">F13*E13</f>
        <v>0</v>
      </c>
      <c r="H13" s="325">
        <v>0</v>
      </c>
      <c r="I13" s="233">
        <f t="shared" si="1"/>
        <v>0</v>
      </c>
    </row>
    <row r="15" spans="1:10" s="91" customFormat="1" ht="12.6">
      <c r="A15" s="234" t="s">
        <v>9</v>
      </c>
      <c r="B15" s="235"/>
      <c r="C15" s="235"/>
      <c r="D15" s="235"/>
      <c r="E15" s="235"/>
      <c r="F15" s="235"/>
      <c r="G15" s="335">
        <f>SUM(G11:G13)</f>
        <v>0</v>
      </c>
      <c r="H15" s="235"/>
      <c r="I15" s="208">
        <f>SUM(I11:I13)</f>
        <v>0</v>
      </c>
    </row>
  </sheetData>
  <pageMargins left="0.59055118110236227" right="0.59055118110236227" top="0.59055118110236227" bottom="0.78740157480314965" header="0.39370078740157483" footer="0.19685039370078741"/>
  <pageSetup paperSize="9" scale="51" fitToHeight="0" orientation="landscape" r:id="rId1"/>
  <headerFooter alignWithMargins="0">
    <oddFooter>&amp;L&amp;F-&amp;A
&amp;Rprintversie &amp;D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16</vt:i4>
      </vt:variant>
    </vt:vector>
  </HeadingPairs>
  <TitlesOfParts>
    <vt:vector size="27" baseType="lpstr">
      <vt:lpstr>Info blad</vt:lpstr>
      <vt:lpstr>2-Kosten per locatie</vt:lpstr>
      <vt:lpstr>1- kosten per locatie</vt:lpstr>
      <vt:lpstr>2-Productie normen</vt:lpstr>
      <vt:lpstr>3-Basis ruimtestaat</vt:lpstr>
      <vt:lpstr>4-Premies en opslagen</vt:lpstr>
      <vt:lpstr>5-Opbouw uurtarief productie</vt:lpstr>
      <vt:lpstr>6-Opbouw uurtarief toezicht</vt:lpstr>
      <vt:lpstr>7-Additionele werkzaamheden</vt:lpstr>
      <vt:lpstr>8-Glasbewassing</vt:lpstr>
      <vt:lpstr>9-Afroepprijs</vt:lpstr>
      <vt:lpstr>'1- kosten per locatie'!Afdrukbereik</vt:lpstr>
      <vt:lpstr>'2-Kosten per locatie'!Afdrukbereik</vt:lpstr>
      <vt:lpstr>'2-Productie normen'!Afdrukbereik</vt:lpstr>
      <vt:lpstr>'3-Basis ruimtestaat'!Afdrukbereik</vt:lpstr>
      <vt:lpstr>'4-Premies en opslagen'!Afdrukbereik</vt:lpstr>
      <vt:lpstr>'5-Opbouw uurtarief productie'!Afdrukbereik</vt:lpstr>
      <vt:lpstr>'8-Glasbewassing'!Afdrukbereik</vt:lpstr>
      <vt:lpstr>'9-Afroepprijs'!Afdrukbereik</vt:lpstr>
      <vt:lpstr>'Info blad'!Afdrukbereik</vt:lpstr>
      <vt:lpstr>'2-Kosten per locatie'!Afdruktitels</vt:lpstr>
      <vt:lpstr>'3-Basis ruimtestaat'!Afdruktitels</vt:lpstr>
      <vt:lpstr>'5-Opbouw uurtarief productie'!Afdruktitels</vt:lpstr>
      <vt:lpstr>'8-Glasbewassing'!Afdruktitels</vt:lpstr>
      <vt:lpstr>'9-Afroepprijs'!Afdruktitels</vt:lpstr>
      <vt:lpstr>'2-Kosten per locatie'!gebouw</vt:lpstr>
      <vt:lpstr>gebouw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2021-05-21T12:07:40Z</cp:lastPrinted>
  <dcterms:created xsi:type="dcterms:W3CDTF">1999-10-05T12:28:40Z</dcterms:created>
  <dcterms:modified xsi:type="dcterms:W3CDTF">2021-07-29T10:50:10Z</dcterms:modified>
</cp:coreProperties>
</file>