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showInkAnnotation="0" defaultThemeVersion="124226"/>
  <xr:revisionPtr revIDLastSave="0" documentId="13_ncr:1_{25BC4A83-E79E-4318-A4F4-1A25347ACF8D}" xr6:coauthVersionLast="47" xr6:coauthVersionMax="47" xr10:uidLastSave="{00000000-0000-0000-0000-000000000000}"/>
  <workbookProtection workbookAlgorithmName="SHA-512" workbookHashValue="ADf1qpgkZx7vLovDqOdw0uKj168qUwF0GenEuUiRDWv1lKcMjsT8W/zadY5qOl8mIGyrd2UOnxwI61+uC43eUw==" workbookSaltValue="vZk5rBfMJHFpawM4pbe9eQ==" workbookSpinCount="100000" lockStructure="1"/>
  <bookViews>
    <workbookView xWindow="28680" yWindow="-120" windowWidth="29040" windowHeight="15840" tabRatio="514" xr2:uid="{00000000-000D-0000-FFFF-FFFF00000000}"/>
  </bookViews>
  <sheets>
    <sheet name="Prijzenblad" sheetId="13" r:id="rId1"/>
    <sheet name="Score simulatie voor Prijs" sheetId="14" r:id="rId2"/>
  </sheets>
  <externalReferences>
    <externalReference r:id="rId3"/>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9" i="14" l="1"/>
  <c r="I18" i="14"/>
  <c r="I17" i="14"/>
  <c r="I16" i="14"/>
  <c r="I15" i="14"/>
  <c r="I14" i="14"/>
  <c r="I13" i="14"/>
  <c r="I12" i="14" l="1"/>
  <c r="B45" i="14"/>
  <c r="C45" i="14"/>
  <c r="A46" i="14"/>
  <c r="B46" i="14" s="1"/>
  <c r="A47" i="14"/>
  <c r="A48" i="14" s="1"/>
  <c r="B47" i="14"/>
  <c r="A118" i="14"/>
  <c r="B118" i="14" s="1"/>
  <c r="A119" i="14"/>
  <c r="A120" i="14" s="1"/>
  <c r="B119" i="14"/>
  <c r="B120" i="14" l="1"/>
  <c r="A121" i="14"/>
  <c r="B48" i="14"/>
  <c r="A49" i="14"/>
  <c r="A50" i="14" l="1"/>
  <c r="B49" i="14"/>
  <c r="A122" i="14"/>
  <c r="B121" i="14"/>
  <c r="A123" i="14" l="1"/>
  <c r="B122" i="14"/>
  <c r="B50" i="14"/>
  <c r="A51" i="14"/>
  <c r="A52" i="14" l="1"/>
  <c r="B51" i="14"/>
  <c r="A124" i="14"/>
  <c r="B123" i="14"/>
  <c r="A125" i="14" l="1"/>
  <c r="B124" i="14"/>
  <c r="B52" i="14"/>
  <c r="A53" i="14"/>
  <c r="A54" i="14" l="1"/>
  <c r="B53" i="14"/>
  <c r="A126" i="14"/>
  <c r="B125" i="14"/>
  <c r="B126" i="14" l="1"/>
  <c r="A127" i="14"/>
  <c r="B54" i="14"/>
  <c r="A55" i="14"/>
  <c r="A56" i="14" l="1"/>
  <c r="B55" i="14"/>
  <c r="A128" i="14"/>
  <c r="B127" i="14"/>
  <c r="B128" i="14" l="1"/>
  <c r="A129" i="14"/>
  <c r="B56" i="14"/>
  <c r="A57" i="14"/>
  <c r="A58" i="14" l="1"/>
  <c r="B57" i="14"/>
  <c r="A130" i="14"/>
  <c r="B129" i="14"/>
  <c r="J41" i="13"/>
  <c r="A131" i="14" l="1"/>
  <c r="B131" i="14" s="1"/>
  <c r="B130" i="14"/>
  <c r="B58" i="14"/>
  <c r="A59" i="14"/>
  <c r="J40" i="13"/>
  <c r="J43" i="13" s="1"/>
  <c r="J48" i="13" s="1"/>
  <c r="H11" i="14" s="1"/>
  <c r="I11" i="14" s="1"/>
  <c r="A60" i="14" l="1"/>
  <c r="B59" i="14"/>
  <c r="B60" i="14" l="1"/>
  <c r="A61" i="14"/>
  <c r="J50" i="13"/>
  <c r="A62" i="14" l="1"/>
  <c r="B61" i="14"/>
  <c r="B62" i="14" l="1"/>
  <c r="A63" i="14"/>
  <c r="A64" i="14" l="1"/>
  <c r="B63" i="14"/>
  <c r="B64" i="14" l="1"/>
  <c r="A65" i="14"/>
  <c r="A66" i="14" l="1"/>
  <c r="B65" i="14"/>
  <c r="B66" i="14" l="1"/>
  <c r="A67" i="14"/>
  <c r="A68" i="14" l="1"/>
  <c r="B67" i="14"/>
  <c r="B68" i="14" l="1"/>
  <c r="A69" i="14"/>
  <c r="A70" i="14" l="1"/>
  <c r="B69" i="14"/>
  <c r="B70" i="14" l="1"/>
  <c r="A71" i="14"/>
  <c r="A72" i="14" l="1"/>
  <c r="B71" i="14"/>
  <c r="B72" i="14" l="1"/>
  <c r="A73" i="14"/>
  <c r="A74" i="14" l="1"/>
  <c r="B73" i="14"/>
  <c r="B74" i="14" l="1"/>
  <c r="A75" i="14"/>
  <c r="A76" i="14" l="1"/>
  <c r="B75" i="14"/>
  <c r="B76" i="14" l="1"/>
  <c r="A77" i="14"/>
  <c r="A78" i="14" l="1"/>
  <c r="B77" i="14"/>
  <c r="B78" i="14" l="1"/>
  <c r="A79" i="14"/>
  <c r="A80" i="14" l="1"/>
  <c r="B79" i="14"/>
  <c r="B80" i="14" l="1"/>
  <c r="A81" i="14"/>
  <c r="A82" i="14" l="1"/>
  <c r="B81" i="14"/>
  <c r="B82" i="14" l="1"/>
  <c r="A83" i="14"/>
  <c r="A84" i="14" l="1"/>
  <c r="B83" i="14"/>
  <c r="B84" i="14" l="1"/>
  <c r="A85" i="14"/>
  <c r="A86" i="14" l="1"/>
  <c r="B85" i="14"/>
  <c r="B86" i="14" l="1"/>
  <c r="A87" i="14"/>
  <c r="A88" i="14" l="1"/>
  <c r="B87" i="14"/>
  <c r="B88" i="14" l="1"/>
  <c r="A89" i="14"/>
  <c r="A90" i="14" l="1"/>
  <c r="B89" i="14"/>
  <c r="A91" i="14" l="1"/>
  <c r="B90" i="14"/>
  <c r="A92" i="14" l="1"/>
  <c r="B91" i="14"/>
  <c r="B92" i="14" l="1"/>
  <c r="A93" i="14"/>
  <c r="A94" i="14" l="1"/>
  <c r="B93" i="14"/>
  <c r="A95" i="14" l="1"/>
  <c r="B94" i="14"/>
  <c r="A96" i="14" l="1"/>
  <c r="B95" i="14"/>
  <c r="B96" i="14" l="1"/>
  <c r="A97" i="14"/>
  <c r="A98" i="14" l="1"/>
  <c r="B97" i="14"/>
  <c r="B98" i="14" l="1"/>
  <c r="A99" i="14"/>
  <c r="A100" i="14" l="1"/>
  <c r="B99" i="14"/>
  <c r="A101" i="14" l="1"/>
  <c r="B100" i="14"/>
  <c r="A102" i="14" l="1"/>
  <c r="B101" i="14"/>
  <c r="B102" i="14" l="1"/>
  <c r="A103" i="14"/>
  <c r="A104" i="14" l="1"/>
  <c r="B103" i="14"/>
  <c r="A105" i="14" l="1"/>
  <c r="B105" i="14" s="1"/>
  <c r="B104" i="14"/>
</calcChain>
</file>

<file path=xl/sharedStrings.xml><?xml version="1.0" encoding="utf-8"?>
<sst xmlns="http://schemas.openxmlformats.org/spreadsheetml/2006/main" count="90" uniqueCount="85">
  <si>
    <t>Gegevens inschrijver</t>
  </si>
  <si>
    <t xml:space="preserve">Adres </t>
  </si>
  <si>
    <t xml:space="preserve">Postcode en plaats </t>
  </si>
  <si>
    <t xml:space="preserve">KvK-nummer </t>
  </si>
  <si>
    <t>Datum</t>
  </si>
  <si>
    <t>Naam</t>
  </si>
  <si>
    <t>Functie</t>
  </si>
  <si>
    <t>Kleur legenda</t>
  </si>
  <si>
    <t xml:space="preserve">Invulveld = </t>
  </si>
  <si>
    <t>Subtotaal =</t>
  </si>
  <si>
    <t>Rekent automatisch door (=P*Q)</t>
  </si>
  <si>
    <t>Naam organisatie</t>
  </si>
  <si>
    <t>Ondertekening</t>
  </si>
  <si>
    <t>Handtekening</t>
  </si>
  <si>
    <t>Inschrijver verklaart door het indienen van dit Prijzenblad dat deze Inschrijving wordt gedaan overeenkomstig de bepalingen zoals deze zijn omschreven in het Beschrijvend document, de bijlagen en nota('s) van inlichtingen.</t>
  </si>
  <si>
    <t>Scoremethode prijs (kromme)</t>
  </si>
  <si>
    <t>Prijs</t>
  </si>
  <si>
    <t>Punten</t>
  </si>
  <si>
    <t>Inschrijver</t>
  </si>
  <si>
    <t>Punten voor prijs</t>
  </si>
  <si>
    <t>Prijs bij minimaal te behalen aantal punten</t>
  </si>
  <si>
    <t>Evt. omslagpunt (als niet gewenst: maak cellen D13 en E13 gelijk aan D12 en E12)</t>
  </si>
  <si>
    <t>?</t>
  </si>
  <si>
    <t>Prijs bij maximaal aantal te behalen punten</t>
  </si>
  <si>
    <t>* Op het tabblad "Score simulatie voor Prijs" staat de prijsbeoordelingsformule gevisualiseerd, hiermee wordt de Inschrijfprijs omgezet naar het aantal punten voor het Gunningscriterium Prijs.</t>
  </si>
  <si>
    <t>Score simulatie met fictieve inschrijfprijzen</t>
  </si>
  <si>
    <t>Uw Inschrijfprijs</t>
  </si>
  <si>
    <t>Uw inschrijfprijs</t>
  </si>
  <si>
    <t>Toelichting bij dit document</t>
  </si>
  <si>
    <t>Inschrijfprijs =</t>
  </si>
  <si>
    <t>Plaats</t>
  </si>
  <si>
    <t>C</t>
  </si>
  <si>
    <t>D</t>
  </si>
  <si>
    <t>E</t>
  </si>
  <si>
    <t>A, onder ondergrens</t>
  </si>
  <si>
    <t>B, op ondergrens</t>
  </si>
  <si>
    <t>F, op bovengrens</t>
  </si>
  <si>
    <t>G, boven bovengrens</t>
  </si>
  <si>
    <t>Inschrijfprijs</t>
  </si>
  <si>
    <t>Aantal deelnemers</t>
  </si>
  <si>
    <t>Type Seminar</t>
  </si>
  <si>
    <t>Tijdsindicatie</t>
  </si>
  <si>
    <t xml:space="preserve"> ** weghalen wat niet van toepassing is</t>
  </si>
  <si>
    <t>* Per type Seminar staat de omvang, tijdsindicatie en het minimum en maxmimum aantal deelnemers.</t>
  </si>
  <si>
    <t>* Alle met de diensten gemoeide kosten zijn verwerkt in de tarieven (all-in prijzen). In de tarieven verwerkt u alle kosten die nodig zijn voor het uiveoeren van werkzaamheden zoals maar niet uitsluitend: de overhead, voorbereidings- en uitvoeringskosten, kosten voor planning, organisatie, communicatie, reis-, algemene kosten, cateringskosten, beheersen van risico's, afschrijvingskosten.</t>
  </si>
  <si>
    <t xml:space="preserve">* Alle bedragen zijn in Euro's en inclusief omzetbelasting (BTW) dan wel vrijgesteld van omzetbelasting (BTW). </t>
  </si>
  <si>
    <t>Minimaal aantal deelnemers</t>
  </si>
  <si>
    <t>Maximaal aantal deelnemers</t>
  </si>
  <si>
    <t>Duur van aangeboden Seminar in aantal dagdelen</t>
  </si>
  <si>
    <t>Kortingspercentage</t>
  </si>
  <si>
    <r>
      <t xml:space="preserve">Actuele prijs van aangeboden open Seminar per deelnemer </t>
    </r>
    <r>
      <rPr>
        <sz val="10"/>
        <color theme="0"/>
        <rFont val="Verdana"/>
        <family val="2"/>
      </rPr>
      <t>(incl. btw dan wel vrijgesteld van btw) excl. korting</t>
    </r>
  </si>
  <si>
    <r>
      <t xml:space="preserve">Inschrijftarief voor Seminar per deelnemer </t>
    </r>
    <r>
      <rPr>
        <sz val="10"/>
        <color theme="0"/>
        <rFont val="Verdana"/>
        <family val="2"/>
      </rPr>
      <t>(Open markt prijs minus korting voor Opdrachtgever)</t>
    </r>
  </si>
  <si>
    <t>Weging</t>
  </si>
  <si>
    <t>Voorbeeld van aangeboden Seminar</t>
  </si>
  <si>
    <t>Rekent automatisch door (=Prijs seminar minus korting)</t>
  </si>
  <si>
    <t>Door u in te vullen velden.</t>
  </si>
  <si>
    <t>* Bij tijdsindicatie is het aantal dagdelen aangegeven. Een dag bestaat uit 2 dagdelen. Een dagdeel bestaat uit 4 uur waarvan het Seminar minimaal 3 uur in beslag neemt.</t>
  </si>
  <si>
    <t>Bestemd voor social return</t>
  </si>
  <si>
    <r>
      <t xml:space="preserve">* Vul in dit document </t>
    </r>
    <r>
      <rPr>
        <b/>
        <sz val="10"/>
        <color theme="1"/>
        <rFont val="Verdana"/>
        <family val="2"/>
      </rPr>
      <t>alle gele invulvelden</t>
    </r>
    <r>
      <rPr>
        <sz val="10"/>
        <color theme="1"/>
        <rFont val="Verdana"/>
        <family val="2"/>
      </rPr>
      <t xml:space="preserve"> in, zie ook bovenstaande kleurlegenda. Het blauwe en de licht/donker groene velden rekenen automatisch door. U dient alle gele velden in te vullen.</t>
    </r>
  </si>
  <si>
    <t xml:space="preserve">Social Return = </t>
  </si>
  <si>
    <r>
      <t xml:space="preserve">Indien </t>
    </r>
    <r>
      <rPr>
        <u/>
        <sz val="11"/>
        <color theme="1"/>
        <rFont val="Verdana"/>
        <family val="2"/>
      </rPr>
      <t>wel</t>
    </r>
    <r>
      <rPr>
        <sz val="11"/>
        <color theme="1"/>
        <rFont val="Verdana"/>
        <family val="2"/>
      </rPr>
      <t xml:space="preserve"> vrijgesteld van omzetsbelasting (BTW), voor welke onderdelen:</t>
    </r>
  </si>
  <si>
    <r>
      <t xml:space="preserve">Inschrijver is </t>
    </r>
    <r>
      <rPr>
        <b/>
        <sz val="11"/>
        <color theme="1"/>
        <rFont val="Verdana"/>
        <family val="2"/>
      </rPr>
      <t>wel/niet**</t>
    </r>
    <r>
      <rPr>
        <sz val="11"/>
        <color theme="1"/>
        <rFont val="Verdana"/>
        <family val="2"/>
      </rPr>
      <t xml:space="preserve"> vrijgesteld van omzetsbelasting (BTW).</t>
    </r>
  </si>
  <si>
    <r>
      <t xml:space="preserve">Score simulatie voor Prijs
</t>
    </r>
    <r>
      <rPr>
        <sz val="11"/>
        <color theme="0"/>
        <rFont val="Verdana"/>
        <family val="2"/>
      </rPr>
      <t>IUC22-646: Seminars voor leidinggevenden</t>
    </r>
  </si>
  <si>
    <t>Toelichting op tabel:
* De groen-gemarkeerde cellen geven uw Inschrijfprijs aan en het aantal punten dat daarmee correspondeert conform de prijsbeoordelingsformule.
* Een geel-gemarkeerde cel geeft aan dat u een Inschrijfprijs heeft ingediend 
* Een rood-gemarkeerde cel geeft aan dat de Inschrijfprijs buiten de geaccepteerde bandbreedte valt en de Inschrijver daarom wordt uitgesloten.</t>
  </si>
  <si>
    <t>Gemiddeld gewogen Seminar-prijs (P)</t>
  </si>
  <si>
    <t>Verwacht gemiddeld aantal bestellingen per 4 jaar (Q)</t>
  </si>
  <si>
    <t>1. Eendaags Seminar</t>
  </si>
  <si>
    <r>
      <t xml:space="preserve">Rekent automatisch door (minimaal 5% van de Inschrijfprijs is bestemd voor Social return, </t>
    </r>
    <r>
      <rPr>
        <sz val="10"/>
        <color theme="1"/>
        <rFont val="Verdana"/>
        <family val="2"/>
      </rPr>
      <t>zie ook Uitvoeringseisen in §2.2.2 van Bijlage 1</t>
    </r>
    <r>
      <rPr>
        <sz val="10"/>
        <rFont val="Verdana"/>
        <family val="2"/>
      </rPr>
      <t>)</t>
    </r>
  </si>
  <si>
    <t>* Lees vóór het invullen van dit document eerst de voorwaarden en eisen zoals beschreven in het Beschrijvend document (hoofdstuk 4), de Specificatie van de opdracht (bijlage 1, §4.1) en de overige bijlagen.</t>
  </si>
  <si>
    <r>
      <rPr>
        <sz val="10"/>
        <color theme="1"/>
        <rFont val="Verdana"/>
        <family val="2"/>
      </rPr>
      <t>* De weging en het verwacht aantal bestellingen per 4 jaar zijn slechts bedoeld ter vergelijking teneinde objectieve en eerlijke prijsbeoordeling van de verschillende Inschrijvingen. Hieraan kunnen geen rechten worden ontleend.</t>
    </r>
    <r>
      <rPr>
        <sz val="10"/>
        <color rgb="FFFF0000"/>
        <rFont val="Verdana"/>
        <family val="2"/>
      </rPr>
      <t xml:space="preserve"> </t>
    </r>
  </si>
  <si>
    <t>* De aangeboden Seminars alsmede de tarieven per deelnemer (cel H40 en H41 ) en kortingspercentages (cel I40 en I41) worden onderdeel van de Raamovereenkomst.</t>
  </si>
  <si>
    <t>2. Reeks van tweedaags Seminar</t>
  </si>
  <si>
    <t>Aantal dagdelen</t>
  </si>
  <si>
    <t>Pi= inschrijfprijs</t>
  </si>
  <si>
    <t>Pmin= ondergrens bandbreedte</t>
  </si>
  <si>
    <t>Pmax= bovengrens bandbreedte</t>
  </si>
  <si>
    <t>Inschrijfprijs (X)</t>
  </si>
  <si>
    <t>Punten Prijs (Y)</t>
  </si>
  <si>
    <r>
      <rPr>
        <b/>
        <sz val="10"/>
        <rFont val="Verdana"/>
        <family val="2"/>
      </rPr>
      <t xml:space="preserve">Toelichting: </t>
    </r>
    <r>
      <rPr>
        <sz val="10"/>
        <rFont val="Verdana"/>
        <family val="2"/>
      </rPr>
      <t xml:space="preserve">
* Op dit tabblad ziet u een simulatie van het scoreverloop voor het Gunningscriterium Prijs. Links staat het scoreverloop visueel weergegeven in een grafiek en rechts cijfermatig in een tabel.
* De Inschrijfprijs die u op het andere tabblad heeft ingevuld, wordt automatisch gesimuleerd in de grafiek (links) en in de tabel (rechts) .
* Gegeven de bandbreedte voor de Inschrijfprijs krijgt u alleen een score voor het Gunningscriterium Prijs als uw Inschrijfprijs minder dan €550.000,- (incl. BTW danwel vrijgesteld van BTW bedraagt.
* Als u boven de bovengrensprijs van €550.000,- inclusief danwel vrijgesteld van BTW inschrijft, dan wordt u uitgesloten van verdere beoordeling
* Als u onder de ondergrensprijs van €250.000,- inclusief danwel vrijgesteld van BTW inschrijft, dan wordt u niet uitgesloten maar krijgt u het maximum aantal punten voor Prijs: 300.
* De prijsformule die wordt gebruik is: =300-300*((Inschrijfprijs-Pmin)/(Pmax-Pmin))^2. Dit is de Gewogen Factor Methode absoluut met een bolle lijn. Hierbij gaan er aan het begin van de prijsbandbreedte weinig punten af, en steeds meer naarmate de bovengrens van de prijs-bandbreedte wordt benadert.</t>
    </r>
  </si>
  <si>
    <t>=300-300*((Inschrijfprijs-250000)/(300000))^2</t>
  </si>
  <si>
    <t>M= maximale punten = 300</t>
  </si>
  <si>
    <r>
      <t>Formule: Score Prijs =M-M*((P</t>
    </r>
    <r>
      <rPr>
        <b/>
        <sz val="8"/>
        <color theme="0" tint="-4.9989318521683403E-2"/>
        <rFont val="Verdana"/>
        <family val="2"/>
      </rPr>
      <t>i</t>
    </r>
    <r>
      <rPr>
        <b/>
        <sz val="9"/>
        <color theme="0" tint="-4.9989318521683403E-2"/>
        <rFont val="Verdana"/>
        <family val="2"/>
      </rPr>
      <t>-Pmin)/(Pmax-Pmin))^2</t>
    </r>
  </si>
  <si>
    <t xml:space="preserve">* Het is niet toegestaan om het Prijzenblad aan te passen. Het inhoudelijk aanpassen van de rekeneenheden, rekenregels en/of het bestandsformaat van bijlage 10 (Prijzenblad) is niet toegestaan en kan leiden tot uitsluiting van (verdere) beoordeling. </t>
  </si>
  <si>
    <t>Bijlage 10. Prijzenblad
IUC22-646: Seminars voor leidinggevenden</t>
  </si>
  <si>
    <t>* De aangeboden Seminars in dit document moeten voldoen aan de minimum vereisten zoals vermeld in hoofdstuk 2 van het Beschrijvend document en zoals vermeld in UE 21 en UE 22 in bijlage 1, specificatie van de opdracht.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</si>
</sst>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0.00_);_(&quot;€&quot;* \(#,##0.00\);_(&quot;€&quot;* &quot;-&quot;??_);_(@_)"/>
    <numFmt numFmtId="165" formatCode="&quot;€&quot;\ #,##0.00"/>
    <numFmt numFmtId="166" formatCode="0.0"/>
    <numFmt numFmtId="167" formatCode="&quot;€&quot;\ #,##0"/>
  </numFmts>
  <fonts count="29" x14ac:knownFonts="1">
    <font>
      <sz val="11"/>
      <color theme="1"/>
      <name val="Calibri"/>
      <family val="2"/>
      <scheme val="minor"/>
    </font>
    <font>
      <sz val="11"/>
      <color theme="1"/>
      <name val="Calibri"/>
      <family val="2"/>
      <scheme val="minor"/>
    </font>
    <font>
      <sz val="9"/>
      <name val="Verdana"/>
      <family val="2"/>
    </font>
    <font>
      <sz val="10"/>
      <color theme="1"/>
      <name val="Arial"/>
      <family val="2"/>
    </font>
    <font>
      <b/>
      <sz val="10"/>
      <name val="Verdana"/>
      <family val="2"/>
    </font>
    <font>
      <b/>
      <sz val="8"/>
      <name val="Verdana"/>
      <family val="2"/>
    </font>
    <font>
      <b/>
      <sz val="14"/>
      <name val="Verdana"/>
      <family val="2"/>
    </font>
    <font>
      <sz val="10"/>
      <name val="Verdana"/>
      <family val="2"/>
    </font>
    <font>
      <b/>
      <sz val="9"/>
      <name val="Verdana"/>
      <family val="2"/>
    </font>
    <font>
      <b/>
      <sz val="10"/>
      <color theme="0"/>
      <name val="Verdana"/>
      <family val="2"/>
    </font>
    <font>
      <sz val="10"/>
      <color theme="0"/>
      <name val="Verdana"/>
      <family val="2"/>
    </font>
    <font>
      <sz val="10"/>
      <color theme="1"/>
      <name val="Verdana"/>
      <family val="2"/>
    </font>
    <font>
      <b/>
      <sz val="10"/>
      <color indexed="10"/>
      <name val="Verdana"/>
      <family val="2"/>
    </font>
    <font>
      <sz val="10"/>
      <color rgb="FFFF0000"/>
      <name val="Verdana"/>
      <family val="2"/>
    </font>
    <font>
      <b/>
      <sz val="10"/>
      <color theme="1"/>
      <name val="Verdana"/>
      <family val="2"/>
    </font>
    <font>
      <b/>
      <u/>
      <sz val="11"/>
      <color theme="1"/>
      <name val="Verdana"/>
      <family val="2"/>
    </font>
    <font>
      <sz val="9"/>
      <color theme="0" tint="-4.9989318521683403E-2"/>
      <name val="Verdana"/>
      <family val="2"/>
    </font>
    <font>
      <sz val="11"/>
      <name val="Verdana"/>
      <family val="2"/>
    </font>
    <font>
      <i/>
      <sz val="10"/>
      <color theme="1"/>
      <name val="Verdana"/>
      <family val="2"/>
    </font>
    <font>
      <sz val="9"/>
      <color rgb="FFFF0000"/>
      <name val="Verdana"/>
      <family val="2"/>
    </font>
    <font>
      <b/>
      <sz val="11"/>
      <color theme="1"/>
      <name val="Verdana"/>
      <family val="2"/>
    </font>
    <font>
      <b/>
      <sz val="12"/>
      <color theme="0"/>
      <name val="Verdana"/>
      <family val="2"/>
    </font>
    <font>
      <b/>
      <sz val="11"/>
      <color theme="0"/>
      <name val="Verdana"/>
      <family val="2"/>
    </font>
    <font>
      <sz val="11"/>
      <color theme="0"/>
      <name val="Verdana"/>
      <family val="2"/>
    </font>
    <font>
      <sz val="11"/>
      <color theme="1"/>
      <name val="Verdana"/>
      <family val="2"/>
    </font>
    <font>
      <u/>
      <sz val="11"/>
      <color theme="1"/>
      <name val="Verdana"/>
      <family val="2"/>
    </font>
    <font>
      <i/>
      <sz val="11"/>
      <color theme="1"/>
      <name val="Verdana"/>
      <family val="2"/>
    </font>
    <font>
      <b/>
      <sz val="9"/>
      <color theme="0" tint="-4.9989318521683403E-2"/>
      <name val="Verdana"/>
      <family val="2"/>
    </font>
    <font>
      <b/>
      <sz val="8"/>
      <color theme="0" tint="-4.9989318521683403E-2"/>
      <name val="Verdana"/>
      <family val="2"/>
    </font>
  </fonts>
  <fills count="11">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rgb="FF00B050"/>
        <bgColor indexed="64"/>
      </patternFill>
    </fill>
    <fill>
      <patternFill patternType="solid">
        <fgColor rgb="FFFFFF66"/>
        <bgColor indexed="64"/>
      </patternFill>
    </fill>
    <fill>
      <patternFill patternType="solid">
        <fgColor rgb="FF99FF99"/>
        <bgColor indexed="64"/>
      </patternFill>
    </fill>
    <fill>
      <patternFill patternType="solid">
        <fgColor rgb="FFFFFFCC"/>
      </patternFill>
    </fill>
    <fill>
      <patternFill patternType="solid">
        <fgColor theme="0" tint="-4.9989318521683403E-2"/>
        <bgColor indexed="64"/>
      </patternFill>
    </fill>
    <fill>
      <patternFill patternType="solid">
        <fgColor rgb="FF00B0F0"/>
        <bgColor indexed="64"/>
      </patternFill>
    </fill>
    <fill>
      <patternFill patternType="solid">
        <fgColor rgb="FFFFFF00"/>
        <bgColor indexed="64"/>
      </patternFill>
    </fill>
  </fills>
  <borders count="6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right/>
      <top style="thin">
        <color theme="9" tint="-0.249977111117893"/>
      </top>
      <bottom/>
      <diagonal/>
    </border>
    <border>
      <left/>
      <right style="thin">
        <color theme="9" tint="-0.249977111117893"/>
      </right>
      <top style="thin">
        <color theme="9" tint="-0.249977111117893"/>
      </top>
      <bottom/>
      <diagonal/>
    </border>
    <border>
      <left/>
      <right style="thin">
        <color theme="9" tint="-0.249977111117893"/>
      </right>
      <top/>
      <bottom/>
      <diagonal/>
    </border>
    <border>
      <left/>
      <right/>
      <top/>
      <bottom style="thin">
        <color theme="9" tint="-0.249977111117893"/>
      </bottom>
      <diagonal/>
    </border>
    <border>
      <left/>
      <right style="thin">
        <color theme="9" tint="-0.249977111117893"/>
      </right>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4">
    <xf numFmtId="0" fontId="0" fillId="0" borderId="0"/>
    <xf numFmtId="44" fontId="1" fillId="0" borderId="0" applyFont="0" applyFill="0" applyBorder="0" applyAlignment="0" applyProtection="0"/>
    <xf numFmtId="0" fontId="3" fillId="0" borderId="0"/>
    <xf numFmtId="0" fontId="1" fillId="7" borderId="23" applyNumberFormat="0" applyFont="0" applyAlignment="0" applyProtection="0"/>
  </cellStyleXfs>
  <cellXfs count="259">
    <xf numFmtId="0" fontId="0" fillId="0" borderId="0" xfId="0"/>
    <xf numFmtId="0" fontId="2" fillId="8" borderId="0" xfId="0" applyFont="1" applyFill="1"/>
    <xf numFmtId="0" fontId="2" fillId="8" borderId="0" xfId="2" applyFont="1" applyFill="1"/>
    <xf numFmtId="0" fontId="7" fillId="8" borderId="0" xfId="0" applyFont="1" applyFill="1"/>
    <xf numFmtId="0" fontId="2" fillId="8" borderId="13" xfId="0" applyFont="1" applyFill="1" applyBorder="1" applyAlignment="1">
      <alignment wrapText="1"/>
    </xf>
    <xf numFmtId="0" fontId="8" fillId="8" borderId="29" xfId="0" applyFont="1" applyFill="1" applyBorder="1" applyAlignment="1">
      <alignment horizontal="center" vertical="center" wrapText="1"/>
    </xf>
    <xf numFmtId="0" fontId="11" fillId="2" borderId="0" xfId="0" applyFont="1" applyFill="1" applyAlignment="1">
      <alignment vertical="top"/>
    </xf>
    <xf numFmtId="0" fontId="11" fillId="0" borderId="0" xfId="0" applyFont="1" applyAlignment="1">
      <alignment vertical="top"/>
    </xf>
    <xf numFmtId="0" fontId="4" fillId="2" borderId="13" xfId="0" applyFont="1" applyFill="1" applyBorder="1" applyAlignment="1" applyProtection="1">
      <alignment vertical="top"/>
      <protection hidden="1"/>
    </xf>
    <xf numFmtId="0" fontId="7" fillId="2" borderId="0" xfId="0" quotePrefix="1" applyFont="1" applyFill="1" applyBorder="1" applyAlignment="1" applyProtection="1">
      <alignment horizontal="left" vertical="top"/>
      <protection hidden="1"/>
    </xf>
    <xf numFmtId="0" fontId="11" fillId="2" borderId="10" xfId="0" applyFont="1" applyFill="1" applyBorder="1" applyAlignment="1" applyProtection="1">
      <alignment vertical="top"/>
      <protection hidden="1"/>
    </xf>
    <xf numFmtId="0" fontId="11" fillId="2" borderId="13" xfId="0" applyFont="1" applyFill="1" applyBorder="1" applyAlignment="1" applyProtection="1">
      <alignment horizontal="left" vertical="top"/>
      <protection hidden="1"/>
    </xf>
    <xf numFmtId="0" fontId="13" fillId="0" borderId="0" xfId="0" applyFont="1" applyAlignment="1">
      <alignment vertical="top"/>
    </xf>
    <xf numFmtId="0" fontId="7" fillId="2" borderId="10" xfId="0" applyFont="1" applyFill="1" applyBorder="1" applyAlignment="1" applyProtection="1">
      <alignment vertical="top"/>
      <protection hidden="1"/>
    </xf>
    <xf numFmtId="0" fontId="11" fillId="0" borderId="0" xfId="0" applyFont="1" applyAlignment="1">
      <alignment horizontal="center" vertical="top"/>
    </xf>
    <xf numFmtId="0" fontId="11" fillId="8" borderId="0" xfId="0" applyFont="1" applyFill="1" applyAlignment="1" applyProtection="1">
      <alignment vertical="top"/>
      <protection hidden="1"/>
    </xf>
    <xf numFmtId="0" fontId="13" fillId="8" borderId="0" xfId="0" applyFont="1" applyFill="1" applyAlignment="1" applyProtection="1">
      <alignment vertical="top"/>
      <protection hidden="1"/>
    </xf>
    <xf numFmtId="0" fontId="11" fillId="8" borderId="0" xfId="0" applyFont="1" applyFill="1" applyAlignment="1">
      <alignment vertical="top"/>
    </xf>
    <xf numFmtId="0" fontId="12" fillId="8" borderId="0" xfId="0" applyFont="1" applyFill="1" applyAlignment="1" applyProtection="1">
      <alignment vertical="top"/>
      <protection hidden="1"/>
    </xf>
    <xf numFmtId="0" fontId="13" fillId="8" borderId="0" xfId="0" applyFont="1" applyFill="1" applyAlignment="1">
      <alignment vertical="top"/>
    </xf>
    <xf numFmtId="0" fontId="11" fillId="8" borderId="0" xfId="0" applyFont="1" applyFill="1" applyAlignment="1">
      <alignment horizontal="center" vertical="top"/>
    </xf>
    <xf numFmtId="166" fontId="2" fillId="8" borderId="0" xfId="2" applyNumberFormat="1" applyFont="1" applyFill="1"/>
    <xf numFmtId="0" fontId="9" fillId="3" borderId="13" xfId="0" applyFont="1" applyFill="1" applyBorder="1" applyAlignment="1">
      <alignment horizontal="center" vertical="center" wrapText="1"/>
    </xf>
    <xf numFmtId="0" fontId="9" fillId="3" borderId="35" xfId="0" applyFont="1" applyFill="1" applyBorder="1" applyAlignment="1">
      <alignment horizontal="center" vertical="center" wrapText="1"/>
    </xf>
    <xf numFmtId="0" fontId="9" fillId="3" borderId="38" xfId="0" applyFont="1" applyFill="1" applyBorder="1" applyAlignment="1">
      <alignment vertical="center" wrapText="1"/>
    </xf>
    <xf numFmtId="0" fontId="9" fillId="3" borderId="46" xfId="0" applyFont="1" applyFill="1" applyBorder="1" applyAlignment="1">
      <alignment horizontal="center" vertical="center" wrapText="1"/>
    </xf>
    <xf numFmtId="0" fontId="9" fillId="3" borderId="36"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7" fillId="3" borderId="10" xfId="2" applyFont="1" applyFill="1" applyBorder="1"/>
    <xf numFmtId="0" fontId="10" fillId="3" borderId="42" xfId="2" applyFont="1" applyFill="1" applyBorder="1"/>
    <xf numFmtId="0" fontId="9" fillId="3" borderId="42" xfId="2" applyFont="1" applyFill="1" applyBorder="1"/>
    <xf numFmtId="0" fontId="9" fillId="3" borderId="45" xfId="2" applyFont="1" applyFill="1" applyBorder="1"/>
    <xf numFmtId="0" fontId="9" fillId="3" borderId="46" xfId="2" applyFont="1" applyFill="1" applyBorder="1"/>
    <xf numFmtId="0" fontId="9" fillId="3" borderId="36" xfId="2" applyFont="1" applyFill="1" applyBorder="1"/>
    <xf numFmtId="0" fontId="9" fillId="3" borderId="37" xfId="2" applyFont="1" applyFill="1" applyBorder="1"/>
    <xf numFmtId="0" fontId="7" fillId="8" borderId="47" xfId="2" applyFont="1" applyFill="1" applyBorder="1"/>
    <xf numFmtId="0" fontId="7" fillId="4" borderId="48" xfId="2" applyFont="1" applyFill="1" applyBorder="1"/>
    <xf numFmtId="166" fontId="7" fillId="4" borderId="49" xfId="2" applyNumberFormat="1" applyFont="1" applyFill="1" applyBorder="1"/>
    <xf numFmtId="0" fontId="7" fillId="8" borderId="16" xfId="2" applyFont="1" applyFill="1" applyBorder="1"/>
    <xf numFmtId="0" fontId="7" fillId="8" borderId="17" xfId="2" applyFont="1" applyFill="1" applyBorder="1"/>
    <xf numFmtId="0" fontId="7" fillId="8" borderId="7" xfId="2" applyFont="1" applyFill="1" applyBorder="1"/>
    <xf numFmtId="0" fontId="7" fillId="8" borderId="8" xfId="2" applyFont="1" applyFill="1" applyBorder="1"/>
    <xf numFmtId="0" fontId="7" fillId="8" borderId="13" xfId="2" applyFont="1" applyFill="1" applyBorder="1"/>
    <xf numFmtId="0" fontId="7" fillId="8" borderId="19" xfId="2" applyFont="1" applyFill="1" applyBorder="1"/>
    <xf numFmtId="0" fontId="7" fillId="8" borderId="43" xfId="2" applyFont="1" applyFill="1" applyBorder="1"/>
    <xf numFmtId="0" fontId="7" fillId="8" borderId="10" xfId="2" applyFont="1" applyFill="1" applyBorder="1"/>
    <xf numFmtId="0" fontId="7" fillId="8" borderId="11" xfId="2" applyFont="1" applyFill="1" applyBorder="1"/>
    <xf numFmtId="0" fontId="13" fillId="2" borderId="0" xfId="0" applyFont="1" applyFill="1" applyBorder="1" applyAlignment="1" applyProtection="1">
      <alignment horizontal="left" vertical="top"/>
      <protection hidden="1"/>
    </xf>
    <xf numFmtId="0" fontId="4" fillId="2" borderId="0" xfId="0" applyFont="1" applyFill="1" applyBorder="1" applyAlignment="1" applyProtection="1">
      <alignment vertical="top"/>
      <protection hidden="1"/>
    </xf>
    <xf numFmtId="0" fontId="11" fillId="2" borderId="11" xfId="0" applyFont="1" applyFill="1" applyBorder="1" applyAlignment="1" applyProtection="1">
      <alignment vertical="top"/>
      <protection hidden="1"/>
    </xf>
    <xf numFmtId="0" fontId="7" fillId="2" borderId="11" xfId="0" applyFont="1" applyFill="1" applyBorder="1" applyAlignment="1" applyProtection="1">
      <alignment vertical="top"/>
      <protection hidden="1"/>
    </xf>
    <xf numFmtId="0" fontId="15" fillId="2" borderId="13" xfId="0" applyFont="1" applyFill="1" applyBorder="1" applyAlignment="1" applyProtection="1">
      <alignment vertical="center"/>
      <protection hidden="1"/>
    </xf>
    <xf numFmtId="0" fontId="15" fillId="2" borderId="0" xfId="0" applyFont="1" applyFill="1" applyBorder="1" applyAlignment="1" applyProtection="1">
      <alignment vertical="center"/>
      <protection hidden="1"/>
    </xf>
    <xf numFmtId="0" fontId="11" fillId="8" borderId="0" xfId="0" applyFont="1" applyFill="1" applyBorder="1" applyAlignment="1" applyProtection="1">
      <alignment vertical="top"/>
      <protection locked="0"/>
    </xf>
    <xf numFmtId="0" fontId="17" fillId="2" borderId="0" xfId="0" applyFont="1" applyFill="1" applyBorder="1" applyAlignment="1" applyProtection="1">
      <alignment vertical="top"/>
      <protection hidden="1"/>
    </xf>
    <xf numFmtId="0" fontId="7" fillId="2" borderId="0" xfId="0" applyFont="1" applyFill="1" applyBorder="1" applyAlignment="1" applyProtection="1">
      <alignment horizontal="left" vertical="top" indent="1"/>
      <protection hidden="1"/>
    </xf>
    <xf numFmtId="0" fontId="7" fillId="2" borderId="0" xfId="0" quotePrefix="1" applyFont="1" applyFill="1" applyBorder="1" applyAlignment="1" applyProtection="1">
      <alignment horizontal="left" vertical="top" indent="1"/>
      <protection hidden="1"/>
    </xf>
    <xf numFmtId="0" fontId="7" fillId="2" borderId="0" xfId="0" applyFont="1" applyFill="1" applyBorder="1" applyAlignment="1" applyProtection="1">
      <alignment horizontal="left" vertical="top"/>
      <protection hidden="1"/>
    </xf>
    <xf numFmtId="44" fontId="11" fillId="5" borderId="50" xfId="0" applyNumberFormat="1" applyFont="1" applyFill="1" applyBorder="1" applyAlignment="1" applyProtection="1">
      <alignment horizontal="center" vertical="top"/>
      <protection locked="0"/>
    </xf>
    <xf numFmtId="0" fontId="9" fillId="3" borderId="12" xfId="0" applyFont="1" applyFill="1" applyBorder="1" applyAlignment="1" applyProtection="1">
      <alignment horizontal="center" vertical="center" wrapText="1"/>
      <protection hidden="1"/>
    </xf>
    <xf numFmtId="0" fontId="19" fillId="8" borderId="0" xfId="0" applyFont="1" applyFill="1"/>
    <xf numFmtId="2" fontId="19" fillId="8" borderId="0" xfId="0" applyNumberFormat="1" applyFont="1" applyFill="1"/>
    <xf numFmtId="166" fontId="7" fillId="4" borderId="18" xfId="2" applyNumberFormat="1" applyFont="1" applyFill="1" applyBorder="1"/>
    <xf numFmtId="0" fontId="11" fillId="8" borderId="0" xfId="0" applyFont="1" applyFill="1" applyAlignment="1" applyProtection="1">
      <alignment horizontal="left" vertical="top" wrapText="1"/>
      <protection hidden="1"/>
    </xf>
    <xf numFmtId="0" fontId="13" fillId="2" borderId="10" xfId="0" applyFont="1" applyFill="1" applyBorder="1" applyAlignment="1" applyProtection="1">
      <alignment horizontal="left" vertical="top"/>
      <protection hidden="1"/>
    </xf>
    <xf numFmtId="0" fontId="13" fillId="2" borderId="11" xfId="0" applyFont="1" applyFill="1" applyBorder="1" applyAlignment="1" applyProtection="1">
      <alignment horizontal="left" vertical="top"/>
      <protection hidden="1"/>
    </xf>
    <xf numFmtId="0" fontId="11" fillId="2" borderId="14" xfId="0" applyFont="1" applyFill="1" applyBorder="1" applyAlignment="1" applyProtection="1">
      <alignment horizontal="left" vertical="top" wrapText="1"/>
      <protection hidden="1"/>
    </xf>
    <xf numFmtId="164" fontId="11" fillId="2" borderId="12" xfId="0" applyNumberFormat="1" applyFont="1" applyFill="1" applyBorder="1" applyAlignment="1" applyProtection="1">
      <alignment horizontal="center" vertical="top"/>
      <protection hidden="1"/>
    </xf>
    <xf numFmtId="0" fontId="20" fillId="2" borderId="0" xfId="0" applyFont="1" applyFill="1" applyBorder="1" applyAlignment="1" applyProtection="1">
      <alignment vertical="center"/>
      <protection hidden="1"/>
    </xf>
    <xf numFmtId="0" fontId="11" fillId="2" borderId="0" xfId="0" applyFont="1" applyFill="1" applyBorder="1" applyAlignment="1" applyProtection="1">
      <alignment vertical="top"/>
      <protection hidden="1"/>
    </xf>
    <xf numFmtId="10" fontId="11" fillId="5" borderId="51" xfId="0" applyNumberFormat="1" applyFont="1" applyFill="1" applyBorder="1" applyAlignment="1" applyProtection="1">
      <alignment horizontal="center" vertical="top"/>
      <protection locked="0"/>
    </xf>
    <xf numFmtId="165" fontId="15" fillId="4" borderId="56" xfId="0" applyNumberFormat="1" applyFont="1" applyFill="1" applyBorder="1" applyAlignment="1" applyProtection="1">
      <alignment horizontal="center" vertical="center" readingOrder="1"/>
      <protection hidden="1"/>
    </xf>
    <xf numFmtId="0" fontId="14" fillId="2" borderId="47" xfId="0" applyFont="1" applyFill="1" applyBorder="1" applyAlignment="1" applyProtection="1">
      <alignment horizontal="center" vertical="center" wrapText="1"/>
      <protection hidden="1"/>
    </xf>
    <xf numFmtId="0" fontId="14" fillId="2" borderId="48" xfId="0" applyFont="1" applyFill="1" applyBorder="1" applyAlignment="1" applyProtection="1">
      <alignment horizontal="center" vertical="center" wrapText="1"/>
      <protection hidden="1"/>
    </xf>
    <xf numFmtId="0" fontId="14" fillId="2" borderId="19" xfId="0" applyFont="1" applyFill="1" applyBorder="1" applyAlignment="1" applyProtection="1">
      <alignment horizontal="center" vertical="center"/>
      <protection hidden="1"/>
    </xf>
    <xf numFmtId="0" fontId="14" fillId="2" borderId="43" xfId="0" applyFont="1" applyFill="1" applyBorder="1" applyAlignment="1" applyProtection="1">
      <alignment horizontal="center" vertical="center"/>
      <protection hidden="1"/>
    </xf>
    <xf numFmtId="0" fontId="18" fillId="2" borderId="7" xfId="0" applyFont="1" applyFill="1" applyBorder="1" applyAlignment="1" applyProtection="1">
      <alignment vertical="center" wrapText="1"/>
      <protection hidden="1"/>
    </xf>
    <xf numFmtId="0" fontId="18" fillId="2" borderId="8" xfId="0" applyFont="1" applyFill="1" applyBorder="1" applyAlignment="1" applyProtection="1">
      <alignment vertical="center" wrapText="1"/>
      <protection hidden="1"/>
    </xf>
    <xf numFmtId="44" fontId="15" fillId="2" borderId="8" xfId="0" applyNumberFormat="1" applyFont="1" applyFill="1" applyBorder="1" applyAlignment="1" applyProtection="1">
      <alignment horizontal="center" vertical="center" readingOrder="1"/>
      <protection hidden="1"/>
    </xf>
    <xf numFmtId="0" fontId="11" fillId="2" borderId="9" xfId="0" applyFont="1" applyFill="1" applyBorder="1" applyAlignment="1">
      <alignment vertical="top"/>
    </xf>
    <xf numFmtId="0" fontId="10" fillId="2" borderId="0" xfId="0" applyFont="1" applyFill="1" applyBorder="1" applyAlignment="1" applyProtection="1">
      <alignment horizontal="left" vertical="top"/>
      <protection hidden="1"/>
    </xf>
    <xf numFmtId="0" fontId="11" fillId="2" borderId="14" xfId="0" applyFont="1" applyFill="1" applyBorder="1" applyAlignment="1">
      <alignment vertical="top"/>
    </xf>
    <xf numFmtId="0" fontId="10" fillId="2" borderId="13" xfId="0" applyFont="1" applyFill="1" applyBorder="1" applyAlignment="1" applyProtection="1">
      <alignment horizontal="left" vertical="top"/>
      <protection hidden="1"/>
    </xf>
    <xf numFmtId="0" fontId="11" fillId="2" borderId="13" xfId="0" applyFont="1" applyFill="1" applyBorder="1" applyAlignment="1" applyProtection="1">
      <alignment vertical="top"/>
      <protection hidden="1"/>
    </xf>
    <xf numFmtId="0" fontId="11" fillId="2" borderId="12" xfId="0" applyFont="1" applyFill="1" applyBorder="1" applyAlignment="1">
      <alignment vertical="top"/>
    </xf>
    <xf numFmtId="0" fontId="17" fillId="2" borderId="16" xfId="0" applyFont="1" applyFill="1" applyBorder="1" applyAlignment="1" applyProtection="1">
      <alignment horizontal="left" vertical="top"/>
      <protection hidden="1"/>
    </xf>
    <xf numFmtId="0" fontId="17" fillId="2" borderId="17" xfId="0" applyFont="1" applyFill="1" applyBorder="1" applyAlignment="1" applyProtection="1">
      <alignment horizontal="left" vertical="top"/>
      <protection hidden="1"/>
    </xf>
    <xf numFmtId="165" fontId="11" fillId="6" borderId="58" xfId="0" applyNumberFormat="1" applyFont="1" applyFill="1" applyBorder="1" applyAlignment="1" applyProtection="1">
      <alignment horizontal="center" vertical="top"/>
      <protection locked="0"/>
    </xf>
    <xf numFmtId="165" fontId="11" fillId="6" borderId="51" xfId="0" applyNumberFormat="1" applyFont="1" applyFill="1" applyBorder="1" applyAlignment="1" applyProtection="1">
      <alignment horizontal="center" vertical="top"/>
      <protection locked="0"/>
    </xf>
    <xf numFmtId="165" fontId="11" fillId="8" borderId="0" xfId="0" applyNumberFormat="1" applyFont="1" applyFill="1" applyAlignment="1">
      <alignment vertical="top"/>
    </xf>
    <xf numFmtId="165" fontId="15" fillId="6" borderId="56" xfId="0" applyNumberFormat="1" applyFont="1" applyFill="1" applyBorder="1" applyAlignment="1" applyProtection="1">
      <alignment horizontal="center" vertical="center" readingOrder="1"/>
      <protection hidden="1"/>
    </xf>
    <xf numFmtId="165" fontId="15" fillId="2" borderId="12" xfId="0" applyNumberFormat="1" applyFont="1" applyFill="1" applyBorder="1" applyAlignment="1" applyProtection="1">
      <alignment horizontal="center" vertical="center" readingOrder="1"/>
      <protection hidden="1"/>
    </xf>
    <xf numFmtId="0" fontId="14" fillId="2" borderId="0" xfId="0" applyFont="1" applyFill="1" applyBorder="1" applyAlignment="1" applyProtection="1">
      <alignment horizontal="right" vertical="center"/>
      <protection hidden="1"/>
    </xf>
    <xf numFmtId="165" fontId="15" fillId="2" borderId="14" xfId="0" applyNumberFormat="1" applyFont="1" applyFill="1" applyBorder="1" applyAlignment="1" applyProtection="1">
      <alignment horizontal="center" vertical="center" readingOrder="1"/>
      <protection hidden="1"/>
    </xf>
    <xf numFmtId="0" fontId="2" fillId="8" borderId="0" xfId="2" applyFont="1" applyFill="1" applyAlignment="1">
      <alignment horizontal="left"/>
    </xf>
    <xf numFmtId="0" fontId="16" fillId="8" borderId="0" xfId="2" applyFont="1" applyFill="1" applyAlignment="1">
      <alignment horizontal="left"/>
    </xf>
    <xf numFmtId="165" fontId="15" fillId="9" borderId="56" xfId="0" applyNumberFormat="1" applyFont="1" applyFill="1" applyBorder="1" applyAlignment="1" applyProtection="1">
      <alignment horizontal="center" vertical="center" readingOrder="1"/>
      <protection hidden="1"/>
    </xf>
    <xf numFmtId="9" fontId="7" fillId="2" borderId="58" xfId="0" applyNumberFormat="1" applyFont="1" applyFill="1" applyBorder="1" applyAlignment="1">
      <alignment horizontal="center" vertical="top" wrapText="1"/>
    </xf>
    <xf numFmtId="9" fontId="7" fillId="2" borderId="51" xfId="0" applyNumberFormat="1" applyFont="1" applyFill="1" applyBorder="1" applyAlignment="1">
      <alignment horizontal="center" vertical="top" wrapText="1"/>
    </xf>
    <xf numFmtId="0" fontId="7" fillId="2" borderId="16" xfId="0" applyFont="1" applyFill="1" applyBorder="1" applyAlignment="1">
      <alignment horizontal="center" vertical="top" wrapText="1"/>
    </xf>
    <xf numFmtId="3" fontId="7" fillId="2" borderId="18" xfId="0" applyNumberFormat="1" applyFont="1" applyFill="1" applyBorder="1" applyAlignment="1">
      <alignment horizontal="center" vertical="top" wrapText="1"/>
    </xf>
    <xf numFmtId="0" fontId="20" fillId="2" borderId="0" xfId="0" applyFont="1" applyFill="1" applyBorder="1" applyAlignment="1" applyProtection="1">
      <alignment horizontal="right" vertical="center"/>
      <protection hidden="1"/>
    </xf>
    <xf numFmtId="0" fontId="9" fillId="3" borderId="10" xfId="0" applyFont="1" applyFill="1" applyBorder="1" applyAlignment="1" applyProtection="1">
      <alignment horizontal="center" vertical="center" wrapText="1"/>
      <protection hidden="1"/>
    </xf>
    <xf numFmtId="0" fontId="20" fillId="2" borderId="0" xfId="0" applyFont="1" applyFill="1" applyBorder="1" applyAlignment="1" applyProtection="1">
      <alignment horizontal="right" vertical="center"/>
      <protection hidden="1"/>
    </xf>
    <xf numFmtId="0" fontId="11" fillId="2" borderId="13" xfId="0" applyFont="1" applyFill="1" applyBorder="1" applyAlignment="1" applyProtection="1">
      <alignment horizontal="right" vertical="top"/>
      <protection hidden="1"/>
    </xf>
    <xf numFmtId="0" fontId="11" fillId="2" borderId="0" xfId="0" applyFont="1" applyFill="1" applyBorder="1" applyAlignment="1" applyProtection="1">
      <alignment horizontal="right" vertical="top"/>
      <protection hidden="1"/>
    </xf>
    <xf numFmtId="0" fontId="7" fillId="2" borderId="13" xfId="0" applyFont="1" applyFill="1" applyBorder="1" applyAlignment="1" applyProtection="1">
      <alignment horizontal="right" vertical="top"/>
      <protection hidden="1"/>
    </xf>
    <xf numFmtId="0" fontId="7" fillId="2" borderId="0" xfId="0" applyFont="1" applyFill="1" applyBorder="1" applyAlignment="1" applyProtection="1">
      <alignment horizontal="right" vertical="top"/>
      <protection hidden="1"/>
    </xf>
    <xf numFmtId="0" fontId="26" fillId="2" borderId="0" xfId="0" applyFont="1" applyFill="1" applyBorder="1" applyAlignment="1" applyProtection="1">
      <alignment horizontal="right" vertical="center"/>
      <protection hidden="1"/>
    </xf>
    <xf numFmtId="165" fontId="7" fillId="4" borderId="55" xfId="2" applyNumberFormat="1" applyFont="1" applyFill="1" applyBorder="1"/>
    <xf numFmtId="165" fontId="7" fillId="8" borderId="20" xfId="2" applyNumberFormat="1" applyFont="1" applyFill="1" applyBorder="1"/>
    <xf numFmtId="165" fontId="7" fillId="8" borderId="54" xfId="2" applyNumberFormat="1" applyFont="1" applyFill="1" applyBorder="1"/>
    <xf numFmtId="166" fontId="16" fillId="8" borderId="0" xfId="2" applyNumberFormat="1" applyFont="1" applyFill="1"/>
    <xf numFmtId="166" fontId="16" fillId="8" borderId="0" xfId="2" applyNumberFormat="1" applyFont="1" applyFill="1" applyAlignment="1">
      <alignment horizontal="left"/>
    </xf>
    <xf numFmtId="165" fontId="7" fillId="10" borderId="20" xfId="2" applyNumberFormat="1" applyFont="1" applyFill="1" applyBorder="1"/>
    <xf numFmtId="0" fontId="7" fillId="5" borderId="17" xfId="0" applyFont="1" applyFill="1" applyBorder="1" applyAlignment="1" applyProtection="1">
      <alignment horizontal="left" vertical="top"/>
      <protection hidden="1"/>
    </xf>
    <xf numFmtId="0" fontId="7" fillId="6" borderId="17" xfId="0" applyFont="1" applyFill="1" applyBorder="1" applyAlignment="1" applyProtection="1">
      <alignment horizontal="left" vertical="top"/>
      <protection hidden="1"/>
    </xf>
    <xf numFmtId="0" fontId="7" fillId="4" borderId="17" xfId="0" quotePrefix="1" applyFont="1" applyFill="1" applyBorder="1" applyAlignment="1" applyProtection="1">
      <alignment horizontal="left" vertical="top"/>
      <protection hidden="1"/>
    </xf>
    <xf numFmtId="0" fontId="7" fillId="9" borderId="17" xfId="0" quotePrefix="1" applyFont="1" applyFill="1" applyBorder="1" applyAlignment="1" applyProtection="1">
      <alignment horizontal="left" vertical="top"/>
      <protection hidden="1"/>
    </xf>
    <xf numFmtId="167" fontId="2" fillId="8" borderId="0" xfId="2" applyNumberFormat="1" applyFont="1" applyFill="1" applyAlignment="1">
      <alignment horizontal="left" vertical="top"/>
    </xf>
    <xf numFmtId="167" fontId="16" fillId="8" borderId="0" xfId="2" applyNumberFormat="1" applyFont="1" applyFill="1" applyAlignment="1">
      <alignment horizontal="left" vertical="top"/>
    </xf>
    <xf numFmtId="167" fontId="2" fillId="8" borderId="0" xfId="2" applyNumberFormat="1" applyFont="1" applyFill="1" applyAlignment="1">
      <alignment horizontal="center" vertical="top"/>
    </xf>
    <xf numFmtId="0" fontId="7" fillId="8" borderId="0" xfId="2" applyFont="1" applyFill="1"/>
    <xf numFmtId="0" fontId="10" fillId="8" borderId="0" xfId="2" applyFont="1" applyFill="1"/>
    <xf numFmtId="0" fontId="7" fillId="8" borderId="30" xfId="0" applyFont="1" applyFill="1" applyBorder="1" applyAlignment="1" applyProtection="1">
      <alignment horizontal="center" vertical="top"/>
      <protection locked="0"/>
    </xf>
    <xf numFmtId="0" fontId="7" fillId="8" borderId="20" xfId="0" applyFont="1" applyFill="1" applyBorder="1" applyAlignment="1" applyProtection="1">
      <alignment horizontal="center" vertical="top"/>
      <protection locked="0"/>
    </xf>
    <xf numFmtId="0" fontId="7" fillId="8" borderId="31" xfId="0" applyFont="1" applyFill="1" applyBorder="1" applyAlignment="1" applyProtection="1">
      <alignment horizontal="center" vertical="top"/>
      <protection locked="0"/>
    </xf>
    <xf numFmtId="0" fontId="9" fillId="3" borderId="0" xfId="0" applyFont="1" applyFill="1" applyAlignment="1">
      <alignment vertical="center" wrapText="1"/>
    </xf>
    <xf numFmtId="49" fontId="8" fillId="8" borderId="0" xfId="0" applyNumberFormat="1" applyFont="1" applyFill="1" applyAlignment="1">
      <alignment horizontal="left" vertical="center" wrapText="1"/>
    </xf>
    <xf numFmtId="0" fontId="8" fillId="8" borderId="0" xfId="0" applyFont="1" applyFill="1" applyAlignment="1">
      <alignment horizontal="center" vertical="center" wrapText="1"/>
    </xf>
    <xf numFmtId="0" fontId="2" fillId="8" borderId="0" xfId="0" applyFont="1" applyFill="1" applyAlignment="1">
      <alignment wrapText="1"/>
    </xf>
    <xf numFmtId="49" fontId="2" fillId="8" borderId="28" xfId="0" applyNumberFormat="1" applyFont="1" applyFill="1" applyBorder="1"/>
    <xf numFmtId="49" fontId="2" fillId="8" borderId="27" xfId="0" applyNumberFormat="1" applyFont="1" applyFill="1" applyBorder="1"/>
    <xf numFmtId="0" fontId="6" fillId="8" borderId="26" xfId="0" applyFont="1" applyFill="1" applyBorder="1"/>
    <xf numFmtId="0" fontId="6" fillId="8" borderId="0" xfId="0" applyFont="1" applyFill="1"/>
    <xf numFmtId="0" fontId="5" fillId="8" borderId="0" xfId="0" applyFont="1" applyFill="1" applyAlignment="1">
      <alignment vertical="center" wrapText="1"/>
    </xf>
    <xf numFmtId="49" fontId="2" fillId="8" borderId="25" xfId="0" applyNumberFormat="1" applyFont="1" applyFill="1" applyBorder="1"/>
    <xf numFmtId="49" fontId="2" fillId="8" borderId="24" xfId="0" applyNumberFormat="1" applyFont="1" applyFill="1" applyBorder="1"/>
    <xf numFmtId="165" fontId="7" fillId="8" borderId="32" xfId="1" applyNumberFormat="1" applyFont="1" applyFill="1" applyBorder="1" applyAlignment="1" applyProtection="1">
      <alignment horizontal="left" vertical="top"/>
      <protection locked="0"/>
    </xf>
    <xf numFmtId="165" fontId="7" fillId="8" borderId="17" xfId="1" applyNumberFormat="1" applyFont="1" applyFill="1" applyBorder="1" applyAlignment="1" applyProtection="1">
      <alignment horizontal="left" vertical="top"/>
      <protection locked="0"/>
    </xf>
    <xf numFmtId="165" fontId="7" fillId="8" borderId="33" xfId="1" applyNumberFormat="1" applyFont="1" applyFill="1" applyBorder="1" applyAlignment="1" applyProtection="1">
      <alignment horizontal="left" vertical="top"/>
      <protection locked="0"/>
    </xf>
    <xf numFmtId="166" fontId="27" fillId="8" borderId="0" xfId="2" applyNumberFormat="1" applyFont="1" applyFill="1" applyAlignment="1">
      <alignment horizontal="left"/>
    </xf>
    <xf numFmtId="49" fontId="16" fillId="8" borderId="0" xfId="2" applyNumberFormat="1" applyFont="1" applyFill="1" applyAlignment="1">
      <alignment horizontal="left"/>
    </xf>
    <xf numFmtId="166" fontId="27" fillId="8" borderId="0" xfId="2" applyNumberFormat="1" applyFont="1" applyFill="1" applyAlignment="1">
      <alignment horizontal="left" vertical="top"/>
    </xf>
    <xf numFmtId="166" fontId="27" fillId="8" borderId="0" xfId="2" applyNumberFormat="1" applyFont="1" applyFill="1" applyAlignment="1">
      <alignment horizontal="left" vertical="center"/>
    </xf>
    <xf numFmtId="0" fontId="21" fillId="3" borderId="7" xfId="0" applyFont="1" applyFill="1" applyBorder="1" applyAlignment="1" applyProtection="1">
      <alignment horizontal="left" vertical="top" wrapText="1"/>
      <protection hidden="1"/>
    </xf>
    <xf numFmtId="0" fontId="21" fillId="3" borderId="8" xfId="0" applyFont="1" applyFill="1" applyBorder="1" applyAlignment="1" applyProtection="1">
      <alignment horizontal="left" vertical="top" wrapText="1"/>
      <protection hidden="1"/>
    </xf>
    <xf numFmtId="0" fontId="21" fillId="3" borderId="9" xfId="0" applyFont="1" applyFill="1" applyBorder="1" applyAlignment="1" applyProtection="1">
      <alignment horizontal="left" vertical="top" wrapText="1"/>
      <protection hidden="1"/>
    </xf>
    <xf numFmtId="0" fontId="21" fillId="3" borderId="10" xfId="0" applyFont="1" applyFill="1" applyBorder="1" applyAlignment="1" applyProtection="1">
      <alignment horizontal="left" vertical="top" wrapText="1"/>
      <protection hidden="1"/>
    </xf>
    <xf numFmtId="0" fontId="21" fillId="3" borderId="11" xfId="0" applyFont="1" applyFill="1" applyBorder="1" applyAlignment="1" applyProtection="1">
      <alignment horizontal="left" vertical="top" wrapText="1"/>
      <protection hidden="1"/>
    </xf>
    <xf numFmtId="0" fontId="21" fillId="3" borderId="12" xfId="0" applyFont="1" applyFill="1" applyBorder="1" applyAlignment="1" applyProtection="1">
      <alignment horizontal="left" vertical="top" wrapText="1"/>
      <protection hidden="1"/>
    </xf>
    <xf numFmtId="0" fontId="9" fillId="3" borderId="7" xfId="0" applyFont="1" applyFill="1" applyBorder="1" applyAlignment="1" applyProtection="1">
      <alignment horizontal="center" vertical="top"/>
      <protection hidden="1"/>
    </xf>
    <xf numFmtId="0" fontId="9" fillId="3" borderId="8" xfId="0" applyFont="1" applyFill="1" applyBorder="1" applyAlignment="1" applyProtection="1">
      <alignment horizontal="center" vertical="top"/>
      <protection hidden="1"/>
    </xf>
    <xf numFmtId="0" fontId="9" fillId="3" borderId="2" xfId="0" applyFont="1" applyFill="1" applyBorder="1" applyAlignment="1" applyProtection="1">
      <alignment horizontal="center" vertical="top"/>
      <protection hidden="1"/>
    </xf>
    <xf numFmtId="0" fontId="9" fillId="3" borderId="3" xfId="0" applyFont="1" applyFill="1" applyBorder="1" applyAlignment="1" applyProtection="1">
      <alignment horizontal="center" vertical="top"/>
      <protection hidden="1"/>
    </xf>
    <xf numFmtId="0" fontId="9" fillId="3" borderId="1" xfId="0" applyFont="1" applyFill="1" applyBorder="1" applyAlignment="1" applyProtection="1">
      <alignment horizontal="center" vertical="top"/>
      <protection hidden="1"/>
    </xf>
    <xf numFmtId="0" fontId="17" fillId="2" borderId="50" xfId="0" applyFont="1" applyFill="1" applyBorder="1" applyAlignment="1" applyProtection="1">
      <alignment horizontal="left" vertical="top"/>
      <protection hidden="1"/>
    </xf>
    <xf numFmtId="0" fontId="17" fillId="2" borderId="52" xfId="0" applyFont="1" applyFill="1" applyBorder="1" applyAlignment="1" applyProtection="1">
      <alignment horizontal="left" vertical="top"/>
      <protection hidden="1"/>
    </xf>
    <xf numFmtId="2" fontId="24" fillId="5" borderId="17" xfId="0" applyNumberFormat="1" applyFont="1" applyFill="1" applyBorder="1" applyAlignment="1" applyProtection="1">
      <protection locked="0" hidden="1"/>
    </xf>
    <xf numFmtId="0" fontId="11" fillId="2" borderId="13" xfId="0" applyFont="1" applyFill="1" applyBorder="1" applyAlignment="1" applyProtection="1">
      <alignment horizontal="left" vertical="top" wrapText="1"/>
      <protection hidden="1"/>
    </xf>
    <xf numFmtId="0" fontId="11" fillId="2" borderId="0" xfId="0" applyFont="1" applyFill="1" applyBorder="1" applyAlignment="1" applyProtection="1">
      <alignment horizontal="left" vertical="top" wrapText="1"/>
      <protection hidden="1"/>
    </xf>
    <xf numFmtId="0" fontId="11" fillId="2" borderId="14" xfId="0" applyFont="1" applyFill="1" applyBorder="1" applyAlignment="1" applyProtection="1">
      <alignment horizontal="left" vertical="top" wrapText="1"/>
      <protection hidden="1"/>
    </xf>
    <xf numFmtId="0" fontId="9" fillId="3" borderId="4" xfId="0" applyFont="1" applyFill="1" applyBorder="1" applyAlignment="1" applyProtection="1">
      <alignment horizontal="center" vertical="center" wrapText="1"/>
      <protection hidden="1"/>
    </xf>
    <xf numFmtId="0" fontId="9" fillId="3" borderId="6" xfId="0" applyFont="1" applyFill="1" applyBorder="1" applyAlignment="1" applyProtection="1">
      <alignment horizontal="center" vertical="center" wrapText="1"/>
      <protection hidden="1"/>
    </xf>
    <xf numFmtId="0" fontId="9" fillId="3" borderId="7" xfId="0" applyFont="1" applyFill="1" applyBorder="1" applyAlignment="1" applyProtection="1">
      <alignment horizontal="center" vertical="center"/>
      <protection hidden="1"/>
    </xf>
    <xf numFmtId="0" fontId="9" fillId="3" borderId="8" xfId="0" applyFont="1" applyFill="1" applyBorder="1" applyAlignment="1" applyProtection="1">
      <alignment horizontal="center" vertical="center"/>
      <protection hidden="1"/>
    </xf>
    <xf numFmtId="0" fontId="9" fillId="3" borderId="9" xfId="0" applyFont="1" applyFill="1" applyBorder="1" applyAlignment="1" applyProtection="1">
      <alignment horizontal="center" vertical="center"/>
      <protection hidden="1"/>
    </xf>
    <xf numFmtId="0" fontId="9" fillId="3" borderId="13" xfId="0" applyFont="1" applyFill="1" applyBorder="1" applyAlignment="1" applyProtection="1">
      <alignment horizontal="center" vertical="center"/>
      <protection hidden="1"/>
    </xf>
    <xf numFmtId="0" fontId="9" fillId="3" borderId="0" xfId="0" applyFont="1" applyFill="1" applyBorder="1" applyAlignment="1" applyProtection="1">
      <alignment horizontal="center" vertical="center"/>
      <protection hidden="1"/>
    </xf>
    <xf numFmtId="0" fontId="9" fillId="3" borderId="14" xfId="0" applyFont="1" applyFill="1" applyBorder="1" applyAlignment="1" applyProtection="1">
      <alignment horizontal="center" vertical="center"/>
      <protection hidden="1"/>
    </xf>
    <xf numFmtId="0" fontId="9" fillId="3" borderId="7" xfId="0" applyFont="1" applyFill="1" applyBorder="1" applyAlignment="1" applyProtection="1">
      <alignment horizontal="center" vertical="center" wrapText="1"/>
      <protection hidden="1"/>
    </xf>
    <xf numFmtId="0" fontId="9" fillId="3" borderId="10" xfId="0" applyFont="1" applyFill="1" applyBorder="1" applyAlignment="1" applyProtection="1">
      <alignment horizontal="center" vertical="center" wrapText="1"/>
      <protection hidden="1"/>
    </xf>
    <xf numFmtId="0" fontId="9" fillId="3" borderId="9" xfId="0" applyFont="1" applyFill="1" applyBorder="1" applyAlignment="1" applyProtection="1">
      <alignment horizontal="center" vertical="center" wrapText="1"/>
      <protection hidden="1"/>
    </xf>
    <xf numFmtId="0" fontId="13" fillId="2" borderId="13" xfId="0" applyFont="1" applyFill="1" applyBorder="1" applyAlignment="1" applyProtection="1">
      <alignment horizontal="left" vertical="top" wrapText="1"/>
      <protection hidden="1"/>
    </xf>
    <xf numFmtId="0" fontId="13" fillId="2" borderId="0" xfId="0" applyFont="1" applyFill="1" applyBorder="1" applyAlignment="1" applyProtection="1">
      <alignment horizontal="left" vertical="top" wrapText="1"/>
      <protection hidden="1"/>
    </xf>
    <xf numFmtId="0" fontId="13" fillId="2" borderId="14" xfId="0" applyFont="1" applyFill="1" applyBorder="1" applyAlignment="1" applyProtection="1">
      <alignment horizontal="left" vertical="top" wrapText="1"/>
      <protection hidden="1"/>
    </xf>
    <xf numFmtId="0" fontId="9" fillId="3" borderId="5" xfId="0" applyFont="1" applyFill="1" applyBorder="1" applyAlignment="1" applyProtection="1">
      <alignment horizontal="center" vertical="center" wrapText="1"/>
      <protection hidden="1"/>
    </xf>
    <xf numFmtId="0" fontId="13" fillId="2" borderId="1" xfId="0" applyFont="1" applyFill="1" applyBorder="1" applyAlignment="1">
      <alignment horizontal="center" vertical="top" wrapText="1"/>
    </xf>
    <xf numFmtId="0" fontId="13" fillId="2" borderId="2" xfId="0" applyFont="1" applyFill="1" applyBorder="1" applyAlignment="1">
      <alignment horizontal="center" vertical="top" wrapText="1"/>
    </xf>
    <xf numFmtId="0" fontId="13" fillId="2" borderId="3" xfId="0" applyFont="1" applyFill="1" applyBorder="1" applyAlignment="1">
      <alignment horizontal="center" vertical="top" wrapText="1"/>
    </xf>
    <xf numFmtId="0" fontId="7" fillId="2" borderId="10" xfId="0" applyFont="1" applyFill="1" applyBorder="1" applyAlignment="1" applyProtection="1">
      <alignment horizontal="left" vertical="top" wrapText="1"/>
      <protection hidden="1"/>
    </xf>
    <xf numFmtId="0" fontId="7" fillId="2" borderId="11" xfId="0" applyFont="1" applyFill="1" applyBorder="1" applyAlignment="1" applyProtection="1">
      <alignment horizontal="left" vertical="top" wrapText="1"/>
      <protection hidden="1"/>
    </xf>
    <xf numFmtId="0" fontId="7" fillId="2" borderId="12" xfId="0" applyFont="1" applyFill="1" applyBorder="1" applyAlignment="1" applyProtection="1">
      <alignment horizontal="left" vertical="top" wrapText="1"/>
      <protection hidden="1"/>
    </xf>
    <xf numFmtId="0" fontId="7" fillId="2" borderId="13" xfId="0" applyFont="1" applyFill="1" applyBorder="1" applyAlignment="1" applyProtection="1">
      <alignment horizontal="left" vertical="top" wrapText="1"/>
      <protection hidden="1"/>
    </xf>
    <xf numFmtId="0" fontId="7" fillId="2" borderId="0" xfId="0" applyFont="1" applyFill="1" applyBorder="1" applyAlignment="1" applyProtection="1">
      <alignment horizontal="left" vertical="top" wrapText="1"/>
      <protection hidden="1"/>
    </xf>
    <xf numFmtId="0" fontId="7" fillId="2" borderId="14" xfId="0" applyFont="1" applyFill="1" applyBorder="1" applyAlignment="1" applyProtection="1">
      <alignment horizontal="left" vertical="top" wrapText="1"/>
      <protection hidden="1"/>
    </xf>
    <xf numFmtId="0" fontId="7" fillId="2" borderId="50" xfId="0" applyFont="1" applyFill="1" applyBorder="1" applyAlignment="1">
      <alignment horizontal="left" vertical="top"/>
    </xf>
    <xf numFmtId="0" fontId="7" fillId="2" borderId="21" xfId="0" applyFont="1" applyFill="1" applyBorder="1" applyAlignment="1">
      <alignment horizontal="left" vertical="top"/>
    </xf>
    <xf numFmtId="0" fontId="7" fillId="2" borderId="22" xfId="0" applyFont="1" applyFill="1" applyBorder="1" applyAlignment="1">
      <alignment horizontal="left" vertical="top"/>
    </xf>
    <xf numFmtId="0" fontId="9" fillId="3" borderId="1" xfId="0" applyFont="1" applyFill="1" applyBorder="1" applyAlignment="1" applyProtection="1">
      <alignment horizontal="center" vertical="center"/>
      <protection hidden="1"/>
    </xf>
    <xf numFmtId="0" fontId="9" fillId="3" borderId="2" xfId="0" applyFont="1" applyFill="1" applyBorder="1" applyAlignment="1" applyProtection="1">
      <alignment horizontal="center" vertical="center"/>
      <protection hidden="1"/>
    </xf>
    <xf numFmtId="0" fontId="9" fillId="3" borderId="3" xfId="0" applyFont="1" applyFill="1" applyBorder="1" applyAlignment="1" applyProtection="1">
      <alignment horizontal="center" vertical="center"/>
      <protection hidden="1"/>
    </xf>
    <xf numFmtId="0" fontId="14" fillId="2" borderId="40" xfId="0" applyFont="1" applyFill="1" applyBorder="1" applyAlignment="1" applyProtection="1">
      <alignment horizontal="center" vertical="center"/>
      <protection locked="0"/>
    </xf>
    <xf numFmtId="0" fontId="14" fillId="2" borderId="61" xfId="0" applyFont="1" applyFill="1" applyBorder="1" applyAlignment="1" applyProtection="1">
      <alignment horizontal="center" vertical="center"/>
      <protection locked="0"/>
    </xf>
    <xf numFmtId="0" fontId="24" fillId="0" borderId="16" xfId="0" applyFont="1" applyFill="1" applyBorder="1" applyAlignment="1" applyProtection="1">
      <alignment horizontal="left" vertical="top" wrapText="1"/>
      <protection hidden="1"/>
    </xf>
    <xf numFmtId="0" fontId="24" fillId="0" borderId="17" xfId="0" applyFont="1" applyFill="1" applyBorder="1" applyAlignment="1" applyProtection="1">
      <alignment horizontal="left" vertical="top" wrapText="1"/>
      <protection hidden="1"/>
    </xf>
    <xf numFmtId="0" fontId="11" fillId="2" borderId="7" xfId="0" applyFont="1" applyFill="1" applyBorder="1" applyAlignment="1" applyProtection="1">
      <alignment horizontal="left" vertical="top" wrapText="1"/>
      <protection hidden="1"/>
    </xf>
    <xf numFmtId="0" fontId="11" fillId="2" borderId="8" xfId="0" applyFont="1" applyFill="1" applyBorder="1" applyAlignment="1" applyProtection="1">
      <alignment horizontal="left" vertical="top" wrapText="1"/>
      <protection hidden="1"/>
    </xf>
    <xf numFmtId="0" fontId="11" fillId="2" borderId="9" xfId="0" applyFont="1" applyFill="1" applyBorder="1" applyAlignment="1" applyProtection="1">
      <alignment horizontal="left" vertical="top" wrapText="1"/>
      <protection hidden="1"/>
    </xf>
    <xf numFmtId="0" fontId="11" fillId="2" borderId="1" xfId="0" applyFont="1" applyFill="1" applyBorder="1" applyAlignment="1" applyProtection="1">
      <alignment horizontal="left" vertical="top" wrapText="1"/>
      <protection hidden="1"/>
    </xf>
    <xf numFmtId="0" fontId="11" fillId="2" borderId="2" xfId="0" applyFont="1" applyFill="1" applyBorder="1" applyAlignment="1" applyProtection="1">
      <alignment horizontal="left" vertical="top" wrapText="1"/>
      <protection hidden="1"/>
    </xf>
    <xf numFmtId="0" fontId="11" fillId="2" borderId="3" xfId="0" applyFont="1" applyFill="1" applyBorder="1" applyAlignment="1" applyProtection="1">
      <alignment horizontal="left" vertical="top" wrapText="1"/>
      <protection hidden="1"/>
    </xf>
    <xf numFmtId="0" fontId="14" fillId="2" borderId="0" xfId="0" applyFont="1" applyFill="1" applyBorder="1" applyAlignment="1" applyProtection="1">
      <alignment horizontal="right" vertical="center" wrapText="1"/>
      <protection hidden="1"/>
    </xf>
    <xf numFmtId="4" fontId="24" fillId="2" borderId="18" xfId="0" applyNumberFormat="1" applyFont="1" applyFill="1" applyBorder="1" applyAlignment="1" applyProtection="1">
      <alignment horizontal="center" vertical="center" readingOrder="1"/>
      <protection hidden="1"/>
    </xf>
    <xf numFmtId="0" fontId="20" fillId="2" borderId="0" xfId="0" applyFont="1" applyFill="1" applyBorder="1" applyAlignment="1" applyProtection="1">
      <alignment horizontal="right" vertical="center"/>
      <protection hidden="1"/>
    </xf>
    <xf numFmtId="0" fontId="20" fillId="2" borderId="14" xfId="0" applyFont="1" applyFill="1" applyBorder="1" applyAlignment="1" applyProtection="1">
      <alignment horizontal="right" vertical="center"/>
      <protection hidden="1"/>
    </xf>
    <xf numFmtId="0" fontId="7" fillId="2" borderId="57" xfId="0" applyFont="1" applyFill="1" applyBorder="1" applyAlignment="1">
      <alignment horizontal="left" vertical="top"/>
    </xf>
    <xf numFmtId="0" fontId="7" fillId="2" borderId="62" xfId="0" applyFont="1" applyFill="1" applyBorder="1" applyAlignment="1">
      <alignment horizontal="left" vertical="top"/>
    </xf>
    <xf numFmtId="0" fontId="7" fillId="2" borderId="63" xfId="0" applyFont="1" applyFill="1" applyBorder="1" applyAlignment="1">
      <alignment horizontal="left" vertical="top"/>
    </xf>
    <xf numFmtId="0" fontId="9" fillId="3" borderId="12" xfId="0" applyFont="1" applyFill="1" applyBorder="1" applyAlignment="1" applyProtection="1">
      <alignment horizontal="center" vertical="center" wrapText="1"/>
      <protection hidden="1"/>
    </xf>
    <xf numFmtId="0" fontId="7" fillId="2" borderId="64" xfId="0" applyFont="1" applyFill="1" applyBorder="1" applyAlignment="1">
      <alignment horizontal="center" vertical="top" wrapText="1"/>
    </xf>
    <xf numFmtId="0" fontId="7" fillId="2" borderId="65" xfId="0" applyFont="1" applyFill="1" applyBorder="1" applyAlignment="1">
      <alignment horizontal="center" vertical="top" wrapText="1"/>
    </xf>
    <xf numFmtId="0" fontId="7" fillId="2" borderId="66" xfId="0" applyFont="1" applyFill="1" applyBorder="1" applyAlignment="1">
      <alignment horizontal="center" vertical="top" wrapText="1"/>
    </xf>
    <xf numFmtId="0" fontId="7" fillId="2" borderId="67" xfId="0" applyFont="1" applyFill="1" applyBorder="1" applyAlignment="1">
      <alignment horizontal="center" vertical="top" wrapText="1"/>
    </xf>
    <xf numFmtId="166" fontId="27" fillId="8" borderId="0" xfId="2" applyNumberFormat="1" applyFont="1" applyFill="1" applyAlignment="1">
      <alignment horizontal="left" vertical="top"/>
    </xf>
    <xf numFmtId="0" fontId="7" fillId="8" borderId="7" xfId="0" applyFont="1" applyFill="1" applyBorder="1" applyAlignment="1">
      <alignment horizontal="left" vertical="top" wrapText="1"/>
    </xf>
    <xf numFmtId="0" fontId="7" fillId="8" borderId="8" xfId="0" applyFont="1" applyFill="1" applyBorder="1" applyAlignment="1">
      <alignment horizontal="left" vertical="top" wrapText="1"/>
    </xf>
    <xf numFmtId="0" fontId="7" fillId="8" borderId="9" xfId="0" applyFont="1" applyFill="1" applyBorder="1" applyAlignment="1">
      <alignment horizontal="left" vertical="top" wrapText="1"/>
    </xf>
    <xf numFmtId="0" fontId="7" fillId="8" borderId="13" xfId="0" applyFont="1" applyFill="1" applyBorder="1" applyAlignment="1">
      <alignment horizontal="left" vertical="top" wrapText="1"/>
    </xf>
    <xf numFmtId="0" fontId="7" fillId="8" borderId="0" xfId="0" applyFont="1" applyFill="1" applyAlignment="1">
      <alignment horizontal="left" vertical="top" wrapText="1"/>
    </xf>
    <xf numFmtId="0" fontId="7" fillId="8" borderId="14" xfId="0" applyFont="1" applyFill="1" applyBorder="1" applyAlignment="1">
      <alignment horizontal="left" vertical="top" wrapText="1"/>
    </xf>
    <xf numFmtId="0" fontId="7" fillId="8" borderId="10" xfId="0" applyFont="1" applyFill="1" applyBorder="1" applyAlignment="1">
      <alignment horizontal="left" vertical="top" wrapText="1"/>
    </xf>
    <xf numFmtId="0" fontId="7" fillId="8" borderId="11" xfId="0" applyFont="1" applyFill="1" applyBorder="1" applyAlignment="1">
      <alignment horizontal="left" vertical="top" wrapText="1"/>
    </xf>
    <xf numFmtId="0" fontId="7" fillId="8" borderId="12" xfId="0" applyFont="1" applyFill="1" applyBorder="1" applyAlignment="1">
      <alignment horizontal="left" vertical="top" wrapText="1"/>
    </xf>
    <xf numFmtId="0" fontId="7" fillId="8" borderId="13" xfId="2" applyFont="1" applyFill="1" applyBorder="1" applyAlignment="1">
      <alignment horizontal="left" vertical="top" wrapText="1"/>
    </xf>
    <xf numFmtId="0" fontId="7" fillId="8" borderId="0" xfId="2" applyFont="1" applyFill="1" applyAlignment="1">
      <alignment horizontal="left" vertical="top" wrapText="1"/>
    </xf>
    <xf numFmtId="0" fontId="7" fillId="8" borderId="14" xfId="2" applyFont="1" applyFill="1" applyBorder="1" applyAlignment="1">
      <alignment horizontal="left" vertical="top" wrapText="1"/>
    </xf>
    <xf numFmtId="0" fontId="7" fillId="8" borderId="10" xfId="2" applyFont="1" applyFill="1" applyBorder="1" applyAlignment="1">
      <alignment horizontal="left" vertical="top" wrapText="1"/>
    </xf>
    <xf numFmtId="0" fontId="7" fillId="8" borderId="11" xfId="2" applyFont="1" applyFill="1" applyBorder="1" applyAlignment="1">
      <alignment horizontal="left" vertical="top" wrapText="1"/>
    </xf>
    <xf numFmtId="0" fontId="7" fillId="8" borderId="12" xfId="2" applyFont="1" applyFill="1" applyBorder="1" applyAlignment="1">
      <alignment horizontal="left" vertical="top" wrapText="1"/>
    </xf>
    <xf numFmtId="0" fontId="22" fillId="3" borderId="1" xfId="0" applyFont="1" applyFill="1" applyBorder="1" applyAlignment="1">
      <alignment horizontal="left" vertical="top" wrapText="1"/>
    </xf>
    <xf numFmtId="0" fontId="22" fillId="3" borderId="2" xfId="0" applyFont="1" applyFill="1" applyBorder="1" applyAlignment="1">
      <alignment horizontal="left" vertical="top" wrapText="1"/>
    </xf>
    <xf numFmtId="0" fontId="22" fillId="3" borderId="3" xfId="0" applyFont="1" applyFill="1" applyBorder="1" applyAlignment="1">
      <alignment horizontal="left" vertical="top" wrapText="1"/>
    </xf>
    <xf numFmtId="0" fontId="9" fillId="3" borderId="39"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3" borderId="44" xfId="0" applyFont="1" applyFill="1" applyBorder="1" applyAlignment="1">
      <alignment horizontal="center" vertical="center" wrapText="1"/>
    </xf>
    <xf numFmtId="0" fontId="9" fillId="3" borderId="41" xfId="0" applyFont="1" applyFill="1" applyBorder="1" applyAlignment="1">
      <alignment horizontal="center" vertical="center" wrapText="1"/>
    </xf>
    <xf numFmtId="49" fontId="4" fillId="8" borderId="15" xfId="0" applyNumberFormat="1" applyFont="1" applyFill="1" applyBorder="1" applyAlignment="1">
      <alignment horizontal="left" vertical="center"/>
    </xf>
    <xf numFmtId="49" fontId="4" fillId="8" borderId="32" xfId="0" applyNumberFormat="1" applyFont="1" applyFill="1" applyBorder="1" applyAlignment="1">
      <alignment horizontal="left" vertical="center"/>
    </xf>
    <xf numFmtId="49" fontId="7" fillId="8" borderId="16" xfId="0" applyNumberFormat="1" applyFont="1" applyFill="1" applyBorder="1" applyAlignment="1">
      <alignment horizontal="left" vertical="center"/>
    </xf>
    <xf numFmtId="49" fontId="7" fillId="8" borderId="17" xfId="0" applyNumberFormat="1" applyFont="1" applyFill="1" applyBorder="1" applyAlignment="1">
      <alignment horizontal="left" vertical="center"/>
    </xf>
    <xf numFmtId="49" fontId="4" fillId="8" borderId="34" xfId="0" applyNumberFormat="1" applyFont="1" applyFill="1" applyBorder="1" applyAlignment="1">
      <alignment horizontal="left" vertical="center"/>
    </xf>
    <xf numFmtId="49" fontId="4" fillId="8" borderId="33" xfId="0" applyNumberFormat="1" applyFont="1" applyFill="1" applyBorder="1" applyAlignment="1">
      <alignment horizontal="left" vertical="center"/>
    </xf>
    <xf numFmtId="49" fontId="13" fillId="5" borderId="58" xfId="0" applyNumberFormat="1" applyFont="1" applyFill="1" applyBorder="1" applyAlignment="1" applyProtection="1">
      <alignment vertical="top" wrapText="1"/>
      <protection locked="0"/>
    </xf>
    <xf numFmtId="3" fontId="13" fillId="5" borderId="49" xfId="0" applyNumberFormat="1" applyFont="1" applyFill="1" applyBorder="1" applyAlignment="1" applyProtection="1">
      <alignment vertical="top" wrapText="1"/>
      <protection locked="0"/>
    </xf>
    <xf numFmtId="49" fontId="13" fillId="5" borderId="51" xfId="0" applyNumberFormat="1" applyFont="1" applyFill="1" applyBorder="1" applyAlignment="1" applyProtection="1">
      <alignment vertical="top" wrapText="1"/>
      <protection locked="0"/>
    </xf>
    <xf numFmtId="3" fontId="13" fillId="5" borderId="18" xfId="0" applyNumberFormat="1" applyFont="1" applyFill="1" applyBorder="1" applyAlignment="1" applyProtection="1">
      <alignment vertical="top" wrapText="1"/>
      <protection locked="0"/>
    </xf>
    <xf numFmtId="0" fontId="14" fillId="5" borderId="55" xfId="0" applyFont="1" applyFill="1" applyBorder="1" applyAlignment="1" applyProtection="1">
      <alignment horizontal="center" vertical="center" wrapText="1"/>
      <protection locked="0" hidden="1"/>
    </xf>
    <xf numFmtId="0" fontId="14" fillId="5" borderId="59" xfId="0" applyFont="1" applyFill="1" applyBorder="1" applyAlignment="1" applyProtection="1">
      <alignment horizontal="center" vertical="center" wrapText="1"/>
      <protection locked="0" hidden="1"/>
    </xf>
    <xf numFmtId="0" fontId="14" fillId="5" borderId="54" xfId="0" applyFont="1" applyFill="1" applyBorder="1" applyAlignment="1" applyProtection="1">
      <alignment horizontal="center" vertical="center"/>
      <protection locked="0" hidden="1"/>
    </xf>
    <xf numFmtId="0" fontId="14" fillId="5" borderId="53" xfId="0" applyFont="1" applyFill="1" applyBorder="1" applyAlignment="1" applyProtection="1">
      <alignment horizontal="center" vertical="center"/>
      <protection locked="0" hidden="1"/>
    </xf>
    <xf numFmtId="0" fontId="14" fillId="5" borderId="60" xfId="0" applyFont="1" applyFill="1" applyBorder="1" applyAlignment="1" applyProtection="1">
      <alignment vertical="center" wrapText="1"/>
      <protection locked="0" hidden="1"/>
    </xf>
    <xf numFmtId="0" fontId="14" fillId="5" borderId="43" xfId="0" applyFont="1" applyFill="1" applyBorder="1" applyAlignment="1" applyProtection="1">
      <alignment vertical="center" wrapText="1"/>
      <protection locked="0" hidden="1"/>
    </xf>
    <xf numFmtId="0" fontId="14" fillId="5" borderId="44" xfId="0" applyFont="1" applyFill="1" applyBorder="1" applyAlignment="1" applyProtection="1">
      <alignment horizontal="center" vertical="center" wrapText="1"/>
      <protection locked="0" hidden="1"/>
    </xf>
    <xf numFmtId="0" fontId="14" fillId="5" borderId="9" xfId="0" applyFont="1" applyFill="1" applyBorder="1" applyAlignment="1" applyProtection="1">
      <alignment horizontal="center" vertical="center" wrapText="1"/>
      <protection locked="0" hidden="1"/>
    </xf>
    <xf numFmtId="0" fontId="14" fillId="5" borderId="45" xfId="0" applyFont="1" applyFill="1" applyBorder="1" applyAlignment="1" applyProtection="1">
      <alignment horizontal="center" vertical="center" wrapText="1"/>
      <protection locked="0" hidden="1"/>
    </xf>
    <xf numFmtId="0" fontId="14" fillId="5" borderId="12" xfId="0" applyFont="1" applyFill="1" applyBorder="1" applyAlignment="1" applyProtection="1">
      <alignment horizontal="center" vertical="center" wrapText="1"/>
      <protection locked="0" hidden="1"/>
    </xf>
    <xf numFmtId="0" fontId="17" fillId="5" borderId="17" xfId="0" applyFont="1" applyFill="1" applyBorder="1" applyAlignment="1" applyProtection="1">
      <alignment horizontal="center" vertical="top"/>
      <protection locked="0" hidden="1"/>
    </xf>
    <xf numFmtId="164" fontId="11" fillId="5" borderId="17" xfId="0" applyNumberFormat="1" applyFont="1" applyFill="1" applyBorder="1" applyAlignment="1" applyProtection="1">
      <alignment wrapText="1"/>
      <protection locked="0"/>
    </xf>
  </cellXfs>
  <cellStyles count="4">
    <cellStyle name="Notitie 2" xfId="3" xr:uid="{00000000-0005-0000-0000-000000000000}"/>
    <cellStyle name="Standaard" xfId="0" builtinId="0"/>
    <cellStyle name="Standaard 3" xfId="2" xr:uid="{00000000-0005-0000-0000-000002000000}"/>
    <cellStyle name="Valuta" xfId="1" builtinId="4"/>
  </cellStyles>
  <dxfs count="4">
    <dxf>
      <fill>
        <patternFill>
          <bgColor rgb="FFFFFF00"/>
        </patternFill>
      </fill>
    </dxf>
    <dxf>
      <fill>
        <patternFill>
          <bgColor rgb="FFFF0000"/>
        </patternFill>
      </fill>
    </dxf>
    <dxf>
      <fill>
        <patternFill>
          <bgColor rgb="FFFFFF00"/>
        </patternFill>
      </fill>
    </dxf>
    <dxf>
      <fill>
        <patternFill>
          <bgColor rgb="FFFF0000"/>
        </patternFill>
      </fill>
    </dxf>
  </dxfs>
  <tableStyles count="0" defaultTableStyle="TableStyleMedium2" defaultPivotStyle="PivotStyleMedium9"/>
  <colors>
    <mruColors>
      <color rgb="FFFFFF00"/>
      <color rgb="FF99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444375267045107"/>
          <c:y val="7.8611173603299556E-2"/>
          <c:w val="0.75828505157785508"/>
          <c:h val="0.70182047244094681"/>
        </c:manualLayout>
      </c:layout>
      <c:scatterChart>
        <c:scatterStyle val="smoothMarker"/>
        <c:varyColors val="0"/>
        <c:ser>
          <c:idx val="0"/>
          <c:order val="0"/>
          <c:marker>
            <c:symbol val="none"/>
          </c:marker>
          <c:dPt>
            <c:idx val="7"/>
            <c:bubble3D val="0"/>
            <c:extLst>
              <c:ext xmlns:c16="http://schemas.microsoft.com/office/drawing/2014/chart" uri="{C3380CC4-5D6E-409C-BE32-E72D297353CC}">
                <c16:uniqueId val="{00000000-B3ED-4917-9B05-94FC86F9A97A}"/>
              </c:ext>
            </c:extLst>
          </c:dPt>
          <c:dPt>
            <c:idx val="8"/>
            <c:bubble3D val="0"/>
            <c:extLst>
              <c:ext xmlns:c16="http://schemas.microsoft.com/office/drawing/2014/chart" uri="{C3380CC4-5D6E-409C-BE32-E72D297353CC}">
                <c16:uniqueId val="{00000001-B3ED-4917-9B05-94FC86F9A97A}"/>
              </c:ext>
            </c:extLst>
          </c:dPt>
          <c:dLbls>
            <c:delete val="1"/>
          </c:dLbls>
          <c:xVal>
            <c:numLit>
              <c:formatCode>General</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Lit>
          </c:xVal>
          <c:yVal>
            <c:numLit>
              <c:formatCode>General</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Lit>
          </c:yVal>
          <c:smooth val="1"/>
          <c:extLst>
            <c:ext xmlns:c16="http://schemas.microsoft.com/office/drawing/2014/chart" uri="{C3380CC4-5D6E-409C-BE32-E72D297353CC}">
              <c16:uniqueId val="{00000002-B3ED-4917-9B05-94FC86F9A97A}"/>
            </c:ext>
          </c:extLst>
        </c:ser>
        <c:dLbls>
          <c:dLblPos val="r"/>
          <c:showLegendKey val="0"/>
          <c:showVal val="1"/>
          <c:showCatName val="0"/>
          <c:showSerName val="0"/>
          <c:showPercent val="0"/>
          <c:showBubbleSize val="0"/>
        </c:dLbls>
        <c:axId val="590838024"/>
        <c:axId val="590839984"/>
      </c:scatterChart>
      <c:valAx>
        <c:axId val="590838024"/>
        <c:scaling>
          <c:orientation val="minMax"/>
          <c:max val="100"/>
          <c:min val="0"/>
        </c:scaling>
        <c:delete val="0"/>
        <c:axPos val="b"/>
        <c:majorGridlines/>
        <c:title>
          <c:tx>
            <c:rich>
              <a:bodyPr/>
              <a:lstStyle/>
              <a:p>
                <a:pPr>
                  <a:defRPr sz="1100" b="1"/>
                </a:pPr>
                <a:r>
                  <a:rPr lang="nl-NL" sz="1100" b="1"/>
                  <a:t>Prijs</a:t>
                </a:r>
              </a:p>
            </c:rich>
          </c:tx>
          <c:overlay val="0"/>
        </c:title>
        <c:numFmt formatCode="&quot;€&quot;\ #,##0" sourceLinked="0"/>
        <c:majorTickMark val="none"/>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590839984"/>
        <c:crossesAt val="0"/>
        <c:crossBetween val="midCat"/>
      </c:valAx>
      <c:valAx>
        <c:axId val="590839984"/>
        <c:scaling>
          <c:orientation val="minMax"/>
          <c:max val="100"/>
          <c:min val="0"/>
        </c:scaling>
        <c:delete val="0"/>
        <c:axPos val="l"/>
        <c:majorGridlines/>
        <c:title>
          <c:tx>
            <c:rich>
              <a:bodyPr rot="-5400000" vert="horz"/>
              <a:lstStyle/>
              <a:p>
                <a:pPr>
                  <a:defRPr sz="1100" b="1"/>
                </a:pPr>
                <a:r>
                  <a:rPr lang="nl-NL" sz="1100" b="1"/>
                  <a:t>Punten</a:t>
                </a:r>
              </a:p>
            </c:rich>
          </c:tx>
          <c:overlay val="0"/>
        </c:title>
        <c:numFmt formatCode="#,##0" sourceLinked="0"/>
        <c:majorTickMark val="out"/>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590838024"/>
        <c:crosses val="autoZero"/>
        <c:crossBetween val="midCat"/>
        <c:majorUnit val="20"/>
      </c:valAx>
      <c:spPr>
        <a:solidFill>
          <a:schemeClr val="bg1">
            <a:lumMod val="95000"/>
          </a:schemeClr>
        </a:solidFill>
      </c:spPr>
    </c:plotArea>
    <c:plotVisOnly val="1"/>
    <c:dispBlanksAs val="gap"/>
    <c:showDLblsOverMax val="0"/>
  </c:chart>
  <c:spPr>
    <a:solidFill>
      <a:schemeClr val="lt1"/>
    </a:solidFill>
    <a:ln w="25400" cap="flat" cmpd="sng" algn="ctr">
      <a:solidFill>
        <a:schemeClr val="accent6">
          <a:lumMod val="75000"/>
        </a:schemeClr>
      </a:solid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444375267045107"/>
          <c:y val="7.8611173603299556E-2"/>
          <c:w val="0.75828505157785508"/>
          <c:h val="0.70182047244094681"/>
        </c:manualLayout>
      </c:layout>
      <c:scatterChart>
        <c:scatterStyle val="smoothMarker"/>
        <c:varyColors val="0"/>
        <c:ser>
          <c:idx val="0"/>
          <c:order val="0"/>
          <c:spPr>
            <a:ln>
              <a:solidFill>
                <a:schemeClr val="tx1"/>
              </a:solidFill>
            </a:ln>
          </c:spPr>
          <c:marker>
            <c:symbol val="none"/>
          </c:marker>
          <c:dPt>
            <c:idx val="8"/>
            <c:bubble3D val="0"/>
            <c:extLst>
              <c:ext xmlns:c16="http://schemas.microsoft.com/office/drawing/2014/chart" uri="{C3380CC4-5D6E-409C-BE32-E72D297353CC}">
                <c16:uniqueId val="{00000000-C0F3-4D6B-8EBD-8A8C695AB063}"/>
              </c:ext>
            </c:extLst>
          </c:dPt>
          <c:dPt>
            <c:idx val="9"/>
            <c:bubble3D val="0"/>
            <c:extLst>
              <c:ext xmlns:c16="http://schemas.microsoft.com/office/drawing/2014/chart" uri="{C3380CC4-5D6E-409C-BE32-E72D297353CC}">
                <c16:uniqueId val="{00000001-C0F3-4D6B-8EBD-8A8C695AB063}"/>
              </c:ext>
            </c:extLst>
          </c:dPt>
          <c:dLbls>
            <c:delete val="1"/>
          </c:dLbls>
          <c:xVal>
            <c:numLit>
              <c:formatCode>General</c:formatCode>
              <c:ptCount val="15"/>
              <c:pt idx="0">
                <c:v>1625000</c:v>
              </c:pt>
              <c:pt idx="1">
                <c:v>1592500</c:v>
              </c:pt>
              <c:pt idx="2">
                <c:v>1576250</c:v>
              </c:pt>
              <c:pt idx="3">
                <c:v>1527500</c:v>
              </c:pt>
              <c:pt idx="4">
                <c:v>1430000</c:v>
              </c:pt>
              <c:pt idx="5">
                <c:v>1332500</c:v>
              </c:pt>
              <c:pt idx="6">
                <c:v>1235000</c:v>
              </c:pt>
              <c:pt idx="7">
                <c:v>1137500</c:v>
              </c:pt>
              <c:pt idx="8">
                <c:v>1040000</c:v>
              </c:pt>
              <c:pt idx="9">
                <c:v>942500</c:v>
              </c:pt>
              <c:pt idx="10">
                <c:v>845000</c:v>
              </c:pt>
              <c:pt idx="11">
                <c:v>747500</c:v>
              </c:pt>
              <c:pt idx="12">
                <c:v>698750</c:v>
              </c:pt>
              <c:pt idx="13">
                <c:v>650000</c:v>
              </c:pt>
              <c:pt idx="14">
                <c:v>650000</c:v>
              </c:pt>
            </c:numLit>
          </c:xVal>
          <c:yVal>
            <c:numLit>
              <c:formatCode>General</c:formatCode>
              <c:ptCount val="15"/>
              <c:pt idx="0">
                <c:v>0</c:v>
              </c:pt>
              <c:pt idx="1">
                <c:v>13.111111111111086</c:v>
              </c:pt>
              <c:pt idx="2">
                <c:v>19.5</c:v>
              </c:pt>
              <c:pt idx="3">
                <c:v>38</c:v>
              </c:pt>
              <c:pt idx="4">
                <c:v>72</c:v>
              </c:pt>
              <c:pt idx="5">
                <c:v>102</c:v>
              </c:pt>
              <c:pt idx="6">
                <c:v>128</c:v>
              </c:pt>
              <c:pt idx="7">
                <c:v>150</c:v>
              </c:pt>
              <c:pt idx="8">
                <c:v>168</c:v>
              </c:pt>
              <c:pt idx="9">
                <c:v>182</c:v>
              </c:pt>
              <c:pt idx="10">
                <c:v>192</c:v>
              </c:pt>
              <c:pt idx="11">
                <c:v>198</c:v>
              </c:pt>
              <c:pt idx="12">
                <c:v>199.5</c:v>
              </c:pt>
              <c:pt idx="13">
                <c:v>200</c:v>
              </c:pt>
              <c:pt idx="14">
                <c:v>200</c:v>
              </c:pt>
            </c:numLit>
          </c:yVal>
          <c:smooth val="1"/>
          <c:extLst>
            <c:ext xmlns:c16="http://schemas.microsoft.com/office/drawing/2014/chart" uri="{C3380CC4-5D6E-409C-BE32-E72D297353CC}">
              <c16:uniqueId val="{00000002-C0F3-4D6B-8EBD-8A8C695AB063}"/>
            </c:ext>
          </c:extLst>
        </c:ser>
        <c:dLbls>
          <c:dLblPos val="r"/>
          <c:showLegendKey val="0"/>
          <c:showVal val="1"/>
          <c:showCatName val="0"/>
          <c:showSerName val="0"/>
          <c:showPercent val="0"/>
          <c:showBubbleSize val="0"/>
        </c:dLbls>
        <c:axId val="590840768"/>
        <c:axId val="590841160"/>
      </c:scatterChart>
      <c:valAx>
        <c:axId val="590840768"/>
        <c:scaling>
          <c:orientation val="minMax"/>
          <c:max val="1750000.0000000002"/>
          <c:min val="500000"/>
        </c:scaling>
        <c:delete val="0"/>
        <c:axPos val="b"/>
        <c:majorGridlines/>
        <c:minorGridlines/>
        <c:title>
          <c:tx>
            <c:rich>
              <a:bodyPr/>
              <a:lstStyle/>
              <a:p>
                <a:pPr>
                  <a:defRPr sz="1100" b="1"/>
                </a:pPr>
                <a:r>
                  <a:rPr lang="nl-NL" sz="1100" b="1"/>
                  <a:t>Prijs</a:t>
                </a:r>
              </a:p>
            </c:rich>
          </c:tx>
          <c:overlay val="0"/>
        </c:title>
        <c:numFmt formatCode="&quot;€&quot;\ #,##0" sourceLinked="0"/>
        <c:majorTickMark val="cross"/>
        <c:minorTickMark val="none"/>
        <c:tickLblPos val="nextTo"/>
        <c:spPr>
          <a:ln/>
        </c:spPr>
        <c:txPr>
          <a:bodyPr rot="0" vert="horz"/>
          <a:lstStyle/>
          <a:p>
            <a:pPr>
              <a:defRPr sz="1050" b="0" i="0" u="none" strike="noStrike" baseline="0">
                <a:solidFill>
                  <a:srgbClr val="000000"/>
                </a:solidFill>
                <a:latin typeface="Calibri"/>
                <a:ea typeface="Calibri"/>
                <a:cs typeface="Calibri"/>
              </a:defRPr>
            </a:pPr>
            <a:endParaRPr lang="nl-NL"/>
          </a:p>
        </c:txPr>
        <c:crossAx val="590841160"/>
        <c:crossesAt val="0"/>
        <c:crossBetween val="midCat"/>
        <c:majorUnit val="250000"/>
        <c:minorUnit val="50000"/>
      </c:valAx>
      <c:valAx>
        <c:axId val="590841160"/>
        <c:scaling>
          <c:orientation val="minMax"/>
          <c:min val="0"/>
        </c:scaling>
        <c:delete val="0"/>
        <c:axPos val="l"/>
        <c:majorGridlines/>
        <c:title>
          <c:tx>
            <c:rich>
              <a:bodyPr rot="-5400000" vert="horz"/>
              <a:lstStyle/>
              <a:p>
                <a:pPr>
                  <a:defRPr sz="1100" b="1"/>
                </a:pPr>
                <a:r>
                  <a:rPr lang="nl-NL" sz="1100" b="1"/>
                  <a:t>Punten</a:t>
                </a:r>
              </a:p>
            </c:rich>
          </c:tx>
          <c:overlay val="0"/>
        </c:title>
        <c:numFmt formatCode="#,##0" sourceLinked="0"/>
        <c:majorTickMark val="out"/>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590840768"/>
        <c:crosses val="autoZero"/>
        <c:crossBetween val="midCat"/>
        <c:majorUnit val="20"/>
      </c:valAx>
      <c:spPr>
        <a:solidFill>
          <a:schemeClr val="bg1">
            <a:lumMod val="95000"/>
          </a:schemeClr>
        </a:solidFill>
      </c:spPr>
    </c:plotArea>
    <c:plotVisOnly val="1"/>
    <c:dispBlanksAs val="gap"/>
    <c:showDLblsOverMax val="0"/>
  </c:chart>
  <c:spPr>
    <a:solidFill>
      <a:schemeClr val="lt1"/>
    </a:solidFill>
    <a:ln w="25400" cap="flat" cmpd="sng" algn="ctr">
      <a:no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444375267045107"/>
          <c:y val="7.8611173603299556E-2"/>
          <c:w val="0.75828505157785508"/>
          <c:h val="0.70182047244094681"/>
        </c:manualLayout>
      </c:layout>
      <c:scatterChart>
        <c:scatterStyle val="smoothMarker"/>
        <c:varyColors val="0"/>
        <c:ser>
          <c:idx val="0"/>
          <c:order val="0"/>
          <c:spPr>
            <a:ln>
              <a:solidFill>
                <a:schemeClr val="tx1"/>
              </a:solidFill>
            </a:ln>
          </c:spPr>
          <c:marker>
            <c:symbol val="none"/>
          </c:marker>
          <c:dPt>
            <c:idx val="8"/>
            <c:bubble3D val="0"/>
            <c:extLst>
              <c:ext xmlns:c16="http://schemas.microsoft.com/office/drawing/2014/chart" uri="{C3380CC4-5D6E-409C-BE32-E72D297353CC}">
                <c16:uniqueId val="{00000000-A70B-4D9C-B263-F5B109360AAB}"/>
              </c:ext>
            </c:extLst>
          </c:dPt>
          <c:dPt>
            <c:idx val="9"/>
            <c:bubble3D val="0"/>
            <c:extLst>
              <c:ext xmlns:c16="http://schemas.microsoft.com/office/drawing/2014/chart" uri="{C3380CC4-5D6E-409C-BE32-E72D297353CC}">
                <c16:uniqueId val="{00000001-A70B-4D9C-B263-F5B109360AAB}"/>
              </c:ext>
            </c:extLst>
          </c:dPt>
          <c:dLbls>
            <c:delete val="1"/>
          </c:dLbls>
          <c:xVal>
            <c:numLit>
              <c:formatCode>General</c:formatCode>
              <c:ptCount val="15"/>
              <c:pt idx="0">
                <c:v>1625000</c:v>
              </c:pt>
              <c:pt idx="1">
                <c:v>1592500</c:v>
              </c:pt>
              <c:pt idx="2">
                <c:v>1576250</c:v>
              </c:pt>
              <c:pt idx="3">
                <c:v>1527500</c:v>
              </c:pt>
              <c:pt idx="4">
                <c:v>1430000</c:v>
              </c:pt>
              <c:pt idx="5">
                <c:v>1332500</c:v>
              </c:pt>
              <c:pt idx="6">
                <c:v>1235000</c:v>
              </c:pt>
              <c:pt idx="7">
                <c:v>1137500</c:v>
              </c:pt>
              <c:pt idx="8">
                <c:v>1040000</c:v>
              </c:pt>
              <c:pt idx="9">
                <c:v>942500</c:v>
              </c:pt>
              <c:pt idx="10">
                <c:v>845000</c:v>
              </c:pt>
              <c:pt idx="11">
                <c:v>747500</c:v>
              </c:pt>
              <c:pt idx="12">
                <c:v>698750</c:v>
              </c:pt>
              <c:pt idx="13">
                <c:v>650000</c:v>
              </c:pt>
              <c:pt idx="14">
                <c:v>650000</c:v>
              </c:pt>
            </c:numLit>
          </c:xVal>
          <c:yVal>
            <c:numLit>
              <c:formatCode>General</c:formatCode>
              <c:ptCount val="15"/>
              <c:pt idx="0">
                <c:v>0</c:v>
              </c:pt>
              <c:pt idx="1">
                <c:v>13.111111111111086</c:v>
              </c:pt>
              <c:pt idx="2">
                <c:v>19.5</c:v>
              </c:pt>
              <c:pt idx="3">
                <c:v>38</c:v>
              </c:pt>
              <c:pt idx="4">
                <c:v>72</c:v>
              </c:pt>
              <c:pt idx="5">
                <c:v>102</c:v>
              </c:pt>
              <c:pt idx="6">
                <c:v>128</c:v>
              </c:pt>
              <c:pt idx="7">
                <c:v>150</c:v>
              </c:pt>
              <c:pt idx="8">
                <c:v>168</c:v>
              </c:pt>
              <c:pt idx="9">
                <c:v>182</c:v>
              </c:pt>
              <c:pt idx="10">
                <c:v>192</c:v>
              </c:pt>
              <c:pt idx="11">
                <c:v>198</c:v>
              </c:pt>
              <c:pt idx="12">
                <c:v>199.5</c:v>
              </c:pt>
              <c:pt idx="13">
                <c:v>200</c:v>
              </c:pt>
              <c:pt idx="14">
                <c:v>200</c:v>
              </c:pt>
            </c:numLit>
          </c:yVal>
          <c:smooth val="1"/>
          <c:extLst>
            <c:ext xmlns:c16="http://schemas.microsoft.com/office/drawing/2014/chart" uri="{C3380CC4-5D6E-409C-BE32-E72D297353CC}">
              <c16:uniqueId val="{00000002-A70B-4D9C-B263-F5B109360AAB}"/>
            </c:ext>
          </c:extLst>
        </c:ser>
        <c:dLbls>
          <c:dLblPos val="r"/>
          <c:showLegendKey val="0"/>
          <c:showVal val="1"/>
          <c:showCatName val="0"/>
          <c:showSerName val="0"/>
          <c:showPercent val="0"/>
          <c:showBubbleSize val="0"/>
        </c:dLbls>
        <c:axId val="590838808"/>
        <c:axId val="588255632"/>
      </c:scatterChart>
      <c:valAx>
        <c:axId val="590838808"/>
        <c:scaling>
          <c:orientation val="minMax"/>
          <c:max val="1750000.0000000002"/>
          <c:min val="500000"/>
        </c:scaling>
        <c:delete val="0"/>
        <c:axPos val="b"/>
        <c:majorGridlines/>
        <c:minorGridlines/>
        <c:title>
          <c:tx>
            <c:rich>
              <a:bodyPr/>
              <a:lstStyle/>
              <a:p>
                <a:pPr>
                  <a:defRPr sz="1100" b="1"/>
                </a:pPr>
                <a:r>
                  <a:rPr lang="nl-NL" sz="1100" b="1"/>
                  <a:t>Prijs</a:t>
                </a:r>
              </a:p>
            </c:rich>
          </c:tx>
          <c:overlay val="0"/>
        </c:title>
        <c:numFmt formatCode="&quot;€&quot;\ #,##0" sourceLinked="0"/>
        <c:majorTickMark val="cross"/>
        <c:minorTickMark val="none"/>
        <c:tickLblPos val="nextTo"/>
        <c:spPr>
          <a:ln/>
        </c:spPr>
        <c:txPr>
          <a:bodyPr rot="0" vert="horz"/>
          <a:lstStyle/>
          <a:p>
            <a:pPr>
              <a:defRPr sz="1050" b="0" i="0" u="none" strike="noStrike" baseline="0">
                <a:solidFill>
                  <a:srgbClr val="000000"/>
                </a:solidFill>
                <a:latin typeface="Calibri"/>
                <a:ea typeface="Calibri"/>
                <a:cs typeface="Calibri"/>
              </a:defRPr>
            </a:pPr>
            <a:endParaRPr lang="nl-NL"/>
          </a:p>
        </c:txPr>
        <c:crossAx val="588255632"/>
        <c:crossesAt val="0"/>
        <c:crossBetween val="midCat"/>
        <c:majorUnit val="250000"/>
        <c:minorUnit val="50000"/>
      </c:valAx>
      <c:valAx>
        <c:axId val="588255632"/>
        <c:scaling>
          <c:orientation val="minMax"/>
          <c:min val="0"/>
        </c:scaling>
        <c:delete val="0"/>
        <c:axPos val="l"/>
        <c:majorGridlines/>
        <c:title>
          <c:tx>
            <c:rich>
              <a:bodyPr rot="-5400000" vert="horz"/>
              <a:lstStyle/>
              <a:p>
                <a:pPr>
                  <a:defRPr sz="1100" b="1"/>
                </a:pPr>
                <a:r>
                  <a:rPr lang="nl-NL" sz="1100" b="1"/>
                  <a:t>Punten</a:t>
                </a:r>
              </a:p>
            </c:rich>
          </c:tx>
          <c:overlay val="0"/>
        </c:title>
        <c:numFmt formatCode="#,##0" sourceLinked="0"/>
        <c:majorTickMark val="out"/>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590838808"/>
        <c:crosses val="autoZero"/>
        <c:crossBetween val="midCat"/>
        <c:majorUnit val="20"/>
      </c:valAx>
      <c:spPr>
        <a:solidFill>
          <a:schemeClr val="bg1">
            <a:lumMod val="95000"/>
          </a:schemeClr>
        </a:solidFill>
      </c:spPr>
    </c:plotArea>
    <c:plotVisOnly val="1"/>
    <c:dispBlanksAs val="gap"/>
    <c:showDLblsOverMax val="0"/>
  </c:chart>
  <c:spPr>
    <a:solidFill>
      <a:schemeClr val="lt1"/>
    </a:solidFill>
    <a:ln w="25400" cap="flat" cmpd="sng" algn="ctr">
      <a:no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156404089656165E-2"/>
          <c:y val="7.8611173603299556E-2"/>
          <c:w val="0.75887062234375502"/>
          <c:h val="0.70182047244094681"/>
        </c:manualLayout>
      </c:layout>
      <c:scatterChart>
        <c:scatterStyle val="smoothMarker"/>
        <c:varyColors val="0"/>
        <c:ser>
          <c:idx val="1"/>
          <c:order val="0"/>
          <c:tx>
            <c:strRef>
              <c:f>[1]NIEUW!$H$59</c:f>
              <c:strCache>
                <c:ptCount val="1"/>
                <c:pt idx="0">
                  <c:v>Uw Inschrijfprijs</c:v>
                </c:pt>
              </c:strCache>
            </c:strRef>
          </c:tx>
          <c:spPr>
            <a:ln w="25400" cap="rnd">
              <a:solidFill>
                <a:schemeClr val="bg1">
                  <a:alpha val="50000"/>
                </a:schemeClr>
              </a:solidFill>
              <a:round/>
            </a:ln>
            <a:effectLst/>
          </c:spPr>
          <c:marker>
            <c:symbol val="x"/>
            <c:size val="10"/>
            <c:spPr>
              <a:solidFill>
                <a:schemeClr val="lt1"/>
              </a:solidFill>
              <a:ln w="22225">
                <a:solidFill>
                  <a:schemeClr val="accent6">
                    <a:lumMod val="75000"/>
                  </a:schemeClr>
                </a:solidFill>
                <a:round/>
              </a:ln>
              <a:effectLst/>
            </c:spPr>
          </c:marker>
          <c:xVal>
            <c:numRef>
              <c:f>[1]NIEUW!$J$59</c:f>
              <c:numCache>
                <c:formatCode>General</c:formatCode>
                <c:ptCount val="1"/>
                <c:pt idx="0">
                  <c:v>310468.75</c:v>
                </c:pt>
              </c:numCache>
            </c:numRef>
          </c:xVal>
          <c:yVal>
            <c:numRef>
              <c:f>'Score simulatie voor Prijs'!$C$45</c:f>
              <c:numCache>
                <c:formatCode>0.0</c:formatCode>
                <c:ptCount val="1"/>
                <c:pt idx="0">
                  <c:v>383.7490234375</c:v>
                </c:pt>
              </c:numCache>
            </c:numRef>
          </c:yVal>
          <c:smooth val="1"/>
          <c:extLst>
            <c:ext xmlns:c16="http://schemas.microsoft.com/office/drawing/2014/chart" uri="{C3380CC4-5D6E-409C-BE32-E72D297353CC}">
              <c16:uniqueId val="{00000000-703F-4AB1-8AF5-A039048F399F}"/>
            </c:ext>
          </c:extLst>
        </c:ser>
        <c:ser>
          <c:idx val="0"/>
          <c:order val="1"/>
          <c:tx>
            <c:strRef>
              <c:f>'Score simulatie voor Prijs'!$A$44</c:f>
              <c:strCache>
                <c:ptCount val="1"/>
                <c:pt idx="0">
                  <c:v>Inschrijfprijs (X)</c:v>
                </c:pt>
              </c:strCache>
            </c:strRef>
          </c:tx>
          <c:spPr>
            <a:ln w="25400" cap="rnd">
              <a:solidFill>
                <a:schemeClr val="tx1"/>
              </a:solidFill>
              <a:round/>
            </a:ln>
            <a:effectLst/>
          </c:spPr>
          <c:marker>
            <c:symbol val="none"/>
          </c:marker>
          <c:xVal>
            <c:numRef>
              <c:f>'Score simulatie voor Prijs'!$A$45:$A$95</c:f>
              <c:numCache>
                <c:formatCode>"€"\ #,##0</c:formatCode>
                <c:ptCount val="51"/>
                <c:pt idx="0">
                  <c:v>550000</c:v>
                </c:pt>
                <c:pt idx="1">
                  <c:v>545000</c:v>
                </c:pt>
                <c:pt idx="2">
                  <c:v>540000</c:v>
                </c:pt>
                <c:pt idx="3">
                  <c:v>535000</c:v>
                </c:pt>
                <c:pt idx="4">
                  <c:v>530000</c:v>
                </c:pt>
                <c:pt idx="5">
                  <c:v>525000</c:v>
                </c:pt>
                <c:pt idx="6">
                  <c:v>520000</c:v>
                </c:pt>
                <c:pt idx="7">
                  <c:v>515000</c:v>
                </c:pt>
                <c:pt idx="8">
                  <c:v>510000</c:v>
                </c:pt>
                <c:pt idx="9">
                  <c:v>505000</c:v>
                </c:pt>
                <c:pt idx="10">
                  <c:v>500000</c:v>
                </c:pt>
                <c:pt idx="11">
                  <c:v>495000</c:v>
                </c:pt>
                <c:pt idx="12">
                  <c:v>490000</c:v>
                </c:pt>
                <c:pt idx="13">
                  <c:v>485000</c:v>
                </c:pt>
                <c:pt idx="14">
                  <c:v>480000</c:v>
                </c:pt>
                <c:pt idx="15">
                  <c:v>475000</c:v>
                </c:pt>
                <c:pt idx="16">
                  <c:v>470000</c:v>
                </c:pt>
                <c:pt idx="17">
                  <c:v>465000</c:v>
                </c:pt>
                <c:pt idx="18">
                  <c:v>460000</c:v>
                </c:pt>
                <c:pt idx="19">
                  <c:v>455000</c:v>
                </c:pt>
                <c:pt idx="20">
                  <c:v>450000</c:v>
                </c:pt>
                <c:pt idx="21">
                  <c:v>445000</c:v>
                </c:pt>
                <c:pt idx="22">
                  <c:v>440000</c:v>
                </c:pt>
                <c:pt idx="23">
                  <c:v>435000</c:v>
                </c:pt>
                <c:pt idx="24">
                  <c:v>430000</c:v>
                </c:pt>
                <c:pt idx="25">
                  <c:v>425000</c:v>
                </c:pt>
                <c:pt idx="26">
                  <c:v>420000</c:v>
                </c:pt>
                <c:pt idx="27">
                  <c:v>415000</c:v>
                </c:pt>
                <c:pt idx="28">
                  <c:v>410000</c:v>
                </c:pt>
                <c:pt idx="29">
                  <c:v>405000</c:v>
                </c:pt>
                <c:pt idx="30">
                  <c:v>400000</c:v>
                </c:pt>
                <c:pt idx="31">
                  <c:v>395000</c:v>
                </c:pt>
                <c:pt idx="32">
                  <c:v>390000</c:v>
                </c:pt>
                <c:pt idx="33">
                  <c:v>385000</c:v>
                </c:pt>
                <c:pt idx="34">
                  <c:v>380000</c:v>
                </c:pt>
                <c:pt idx="35">
                  <c:v>375000</c:v>
                </c:pt>
                <c:pt idx="36">
                  <c:v>370000</c:v>
                </c:pt>
                <c:pt idx="37">
                  <c:v>365000</c:v>
                </c:pt>
                <c:pt idx="38">
                  <c:v>360000</c:v>
                </c:pt>
                <c:pt idx="39">
                  <c:v>355000</c:v>
                </c:pt>
                <c:pt idx="40">
                  <c:v>350000</c:v>
                </c:pt>
                <c:pt idx="41">
                  <c:v>345000</c:v>
                </c:pt>
                <c:pt idx="42">
                  <c:v>340000</c:v>
                </c:pt>
                <c:pt idx="43">
                  <c:v>335000</c:v>
                </c:pt>
                <c:pt idx="44">
                  <c:v>330000</c:v>
                </c:pt>
                <c:pt idx="45">
                  <c:v>325000</c:v>
                </c:pt>
                <c:pt idx="46">
                  <c:v>320000</c:v>
                </c:pt>
                <c:pt idx="47">
                  <c:v>315000</c:v>
                </c:pt>
                <c:pt idx="48">
                  <c:v>310000</c:v>
                </c:pt>
                <c:pt idx="49">
                  <c:v>305000</c:v>
                </c:pt>
                <c:pt idx="50">
                  <c:v>300000</c:v>
                </c:pt>
              </c:numCache>
            </c:numRef>
          </c:xVal>
          <c:yVal>
            <c:numRef>
              <c:f>'Score simulatie voor Prijs'!$B$45:$B$95</c:f>
              <c:numCache>
                <c:formatCode>0.0</c:formatCode>
                <c:ptCount val="51"/>
                <c:pt idx="0">
                  <c:v>0</c:v>
                </c:pt>
                <c:pt idx="1">
                  <c:v>13.222222222222229</c:v>
                </c:pt>
                <c:pt idx="2">
                  <c:v>26.222222222222229</c:v>
                </c:pt>
                <c:pt idx="3">
                  <c:v>39</c:v>
                </c:pt>
                <c:pt idx="4">
                  <c:v>51.555555555555543</c:v>
                </c:pt>
                <c:pt idx="5">
                  <c:v>63.888888888888914</c:v>
                </c:pt>
                <c:pt idx="6">
                  <c:v>76</c:v>
                </c:pt>
                <c:pt idx="7">
                  <c:v>87.888888888888914</c:v>
                </c:pt>
                <c:pt idx="8">
                  <c:v>99.555555555555543</c:v>
                </c:pt>
                <c:pt idx="9">
                  <c:v>111.00000000000006</c:v>
                </c:pt>
                <c:pt idx="10">
                  <c:v>122.22222222222217</c:v>
                </c:pt>
                <c:pt idx="11">
                  <c:v>133.22222222222223</c:v>
                </c:pt>
                <c:pt idx="12">
                  <c:v>143.99999999999994</c:v>
                </c:pt>
                <c:pt idx="13">
                  <c:v>154.55555555555554</c:v>
                </c:pt>
                <c:pt idx="14">
                  <c:v>164.88888888888886</c:v>
                </c:pt>
                <c:pt idx="15">
                  <c:v>175</c:v>
                </c:pt>
                <c:pt idx="16">
                  <c:v>184.88888888888891</c:v>
                </c:pt>
                <c:pt idx="17">
                  <c:v>194.55555555555554</c:v>
                </c:pt>
                <c:pt idx="18">
                  <c:v>204.00000000000003</c:v>
                </c:pt>
                <c:pt idx="19">
                  <c:v>213.22222222222223</c:v>
                </c:pt>
                <c:pt idx="20">
                  <c:v>222.22222222222223</c:v>
                </c:pt>
                <c:pt idx="21">
                  <c:v>230.99999999999997</c:v>
                </c:pt>
                <c:pt idx="22">
                  <c:v>239.55555555555557</c:v>
                </c:pt>
                <c:pt idx="23">
                  <c:v>247.88888888888886</c:v>
                </c:pt>
                <c:pt idx="24">
                  <c:v>256</c:v>
                </c:pt>
                <c:pt idx="25">
                  <c:v>263.88888888888886</c:v>
                </c:pt>
                <c:pt idx="26">
                  <c:v>271.55555555555554</c:v>
                </c:pt>
                <c:pt idx="27">
                  <c:v>279</c:v>
                </c:pt>
                <c:pt idx="28">
                  <c:v>286.22222222222223</c:v>
                </c:pt>
                <c:pt idx="29">
                  <c:v>293.22222222222217</c:v>
                </c:pt>
                <c:pt idx="30">
                  <c:v>300</c:v>
                </c:pt>
                <c:pt idx="31">
                  <c:v>306.55555555555554</c:v>
                </c:pt>
                <c:pt idx="32">
                  <c:v>312.88888888888891</c:v>
                </c:pt>
                <c:pt idx="33">
                  <c:v>319</c:v>
                </c:pt>
                <c:pt idx="34">
                  <c:v>324.88888888888891</c:v>
                </c:pt>
                <c:pt idx="35">
                  <c:v>330.55555555555554</c:v>
                </c:pt>
                <c:pt idx="36">
                  <c:v>336</c:v>
                </c:pt>
                <c:pt idx="37">
                  <c:v>341.22222222222223</c:v>
                </c:pt>
                <c:pt idx="38">
                  <c:v>346.22222222222223</c:v>
                </c:pt>
                <c:pt idx="39">
                  <c:v>351</c:v>
                </c:pt>
                <c:pt idx="40">
                  <c:v>355.55555555555554</c:v>
                </c:pt>
                <c:pt idx="41">
                  <c:v>359.88888888888891</c:v>
                </c:pt>
                <c:pt idx="42">
                  <c:v>364</c:v>
                </c:pt>
                <c:pt idx="43">
                  <c:v>367.88888888888891</c:v>
                </c:pt>
                <c:pt idx="44">
                  <c:v>371.55555555555554</c:v>
                </c:pt>
                <c:pt idx="45">
                  <c:v>375</c:v>
                </c:pt>
                <c:pt idx="46">
                  <c:v>378.22222222222223</c:v>
                </c:pt>
                <c:pt idx="47">
                  <c:v>381.22222222222223</c:v>
                </c:pt>
                <c:pt idx="48">
                  <c:v>384</c:v>
                </c:pt>
                <c:pt idx="49">
                  <c:v>386.55555555555554</c:v>
                </c:pt>
                <c:pt idx="50">
                  <c:v>388.88888888888891</c:v>
                </c:pt>
              </c:numCache>
            </c:numRef>
          </c:yVal>
          <c:smooth val="1"/>
          <c:extLst>
            <c:ext xmlns:c16="http://schemas.microsoft.com/office/drawing/2014/chart" uri="{C3380CC4-5D6E-409C-BE32-E72D297353CC}">
              <c16:uniqueId val="{00000001-703F-4AB1-8AF5-A039048F399F}"/>
            </c:ext>
          </c:extLst>
        </c:ser>
        <c:dLbls>
          <c:showLegendKey val="0"/>
          <c:showVal val="0"/>
          <c:showCatName val="0"/>
          <c:showSerName val="0"/>
          <c:showPercent val="0"/>
          <c:showBubbleSize val="0"/>
        </c:dLbls>
        <c:axId val="588254456"/>
        <c:axId val="588253280"/>
        <c:extLst/>
      </c:scatterChart>
      <c:valAx>
        <c:axId val="588254456"/>
        <c:scaling>
          <c:orientation val="minMax"/>
          <c:min val="250000"/>
        </c:scaling>
        <c:delete val="0"/>
        <c:axPos val="b"/>
        <c:majorGridlines>
          <c:spPr>
            <a:ln w="9525" cap="flat" cmpd="sng" algn="ctr">
              <a:solidFill>
                <a:schemeClr val="bg1">
                  <a:lumMod val="50000"/>
                </a:schemeClr>
              </a:solidFill>
              <a:round/>
            </a:ln>
            <a:effectLst/>
          </c:spPr>
        </c:majorGridlines>
        <c:minorGridlines>
          <c:spPr>
            <a:ln w="9525" cap="flat" cmpd="sng" algn="ctr">
              <a:solidFill>
                <a:schemeClr val="dk1">
                  <a:lumMod val="15000"/>
                  <a:lumOff val="85000"/>
                </a:schemeClr>
              </a:solidFill>
              <a:round/>
            </a:ln>
            <a:effectLst/>
          </c:spPr>
        </c:minorGridlines>
        <c:title>
          <c:tx>
            <c:rich>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r>
                  <a:rPr lang="nl-NL"/>
                  <a:t>Inschrijfprijs (X)</a:t>
                </a:r>
              </a:p>
            </c:rich>
          </c:tx>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nl-NL"/>
            </a:p>
          </c:txPr>
        </c:title>
        <c:numFmt formatCode="&quot;€&quot;\ #,##0" sourceLinked="0"/>
        <c:majorTickMark val="none"/>
        <c:minorTickMark val="none"/>
        <c:tickLblPos val="nextTo"/>
        <c:spPr>
          <a:noFill/>
          <a:ln w="9525" cap="flat" cmpd="sng" algn="ctr">
            <a:solidFill>
              <a:schemeClr val="dk1">
                <a:lumMod val="15000"/>
                <a:lumOff val="85000"/>
                <a:alpha val="54000"/>
              </a:schemeClr>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nl-NL"/>
          </a:p>
        </c:txPr>
        <c:crossAx val="588253280"/>
        <c:crossesAt val="0"/>
        <c:crossBetween val="midCat"/>
        <c:majorUnit val="50000"/>
        <c:minorUnit val="5000"/>
      </c:valAx>
      <c:valAx>
        <c:axId val="588253280"/>
        <c:scaling>
          <c:orientation val="minMax"/>
          <c:max val="450"/>
        </c:scaling>
        <c:delete val="0"/>
        <c:axPos val="l"/>
        <c:majorGridlines>
          <c:spPr>
            <a:ln w="9525" cap="flat" cmpd="sng" algn="ctr">
              <a:solidFill>
                <a:schemeClr val="dk1">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r>
                  <a:rPr lang="nl-NL"/>
                  <a:t>Punten (Y)</a:t>
                </a:r>
              </a:p>
            </c:rich>
          </c:tx>
          <c:overlay val="0"/>
          <c:spPr>
            <a:noFill/>
            <a:ln>
              <a:noFill/>
            </a:ln>
            <a:effectLst/>
          </c:spPr>
          <c:txPr>
            <a:bodyPr rot="-54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nl-NL"/>
            </a:p>
          </c:txPr>
        </c:title>
        <c:numFmt formatCode="#,##0" sourceLinked="0"/>
        <c:majorTickMark val="none"/>
        <c:minorTickMark val="none"/>
        <c:tickLblPos val="nextTo"/>
        <c:spPr>
          <a:noFill/>
          <a:ln w="9525" cap="flat" cmpd="sng" algn="ctr">
            <a:solidFill>
              <a:schemeClr val="dk1">
                <a:lumMod val="15000"/>
                <a:lumOff val="85000"/>
                <a:alpha val="54000"/>
              </a:schemeClr>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nl-NL"/>
          </a:p>
        </c:txPr>
        <c:crossAx val="588254456"/>
        <c:crosses val="autoZero"/>
        <c:crossBetween val="midCat"/>
      </c:valAx>
      <c:spPr>
        <a:pattFill prst="ltDnDiag">
          <a:fgClr>
            <a:schemeClr val="dk1">
              <a:lumMod val="15000"/>
              <a:lumOff val="85000"/>
            </a:schemeClr>
          </a:fgClr>
          <a:bgClr>
            <a:schemeClr val="lt1"/>
          </a:bgClr>
        </a:pattFill>
        <a:ln>
          <a:solidFill>
            <a:schemeClr val="bg1">
              <a:lumMod val="50000"/>
            </a:schemeClr>
          </a:solidFill>
        </a:ln>
        <a:effectLst/>
      </c:spPr>
    </c:plotArea>
    <c:legend>
      <c:legendPos val="b"/>
      <c:layout>
        <c:manualLayout>
          <c:xMode val="edge"/>
          <c:yMode val="edge"/>
          <c:x val="0.8395292909302704"/>
          <c:y val="0.29256239520822869"/>
          <c:w val="0.16047072824209471"/>
          <c:h val="0.25509932717664591"/>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nl-NL"/>
        </a:p>
      </c:txPr>
    </c:legend>
    <c:plotVisOnly val="1"/>
    <c:dispBlanksAs val="gap"/>
    <c:showDLblsOverMax val="0"/>
  </c:chart>
  <c:spPr>
    <a:solidFill>
      <a:schemeClr val="bg1">
        <a:lumMod val="95000"/>
      </a:schemeClr>
    </a:solidFill>
    <a:ln w="9525" cap="flat" cmpd="sng" algn="ctr">
      <a:noFill/>
      <a:round/>
    </a:ln>
    <a:effectLst/>
  </c:spPr>
  <c:txPr>
    <a:bodyPr/>
    <a:lstStyle/>
    <a:p>
      <a:pPr>
        <a:defRPr>
          <a:solidFill>
            <a:sysClr val="windowText" lastClr="000000"/>
          </a:solidFill>
        </a:defRPr>
      </a:pPr>
      <a:endParaRPr lang="nl-NL"/>
    </a:p>
  </c:txPr>
  <c:printSettings>
    <c:headerFooter/>
    <c:pageMargins b="0.75000000000000955" l="0.70000000000000062" r="0.70000000000000062" t="0.7500000000000095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0">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alpha val="54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tx1"/>
    </cs:fontRef>
    <cs:spPr>
      <a:ln w="9525" cap="rnd">
        <a:solidFill>
          <a:schemeClr val="phClr">
            <a:alpha val="50000"/>
          </a:scheme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15000"/>
            <a:lumOff val="8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alpha val="54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alpha val="54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jpeg"/><Relationship Id="rId5" Type="http://schemas.openxmlformats.org/officeDocument/2006/relationships/chart" Target="../charts/chart4.xml"/><Relationship Id="rId4"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11256" cy="975360"/>
    <xdr:pic>
      <xdr:nvPicPr>
        <xdr:cNvPr id="2" name="Afbeelding 1" descr="Related image">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8343" t="2757" r="38672" b="49863"/>
        <a:stretch/>
      </xdr:blipFill>
      <xdr:spPr bwMode="auto">
        <a:xfrm>
          <a:off x="0" y="0"/>
          <a:ext cx="411256" cy="97536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xdr:colOff>
      <xdr:row>0</xdr:row>
      <xdr:rowOff>1</xdr:rowOff>
    </xdr:from>
    <xdr:ext cx="411256" cy="975360"/>
    <xdr:pic>
      <xdr:nvPicPr>
        <xdr:cNvPr id="2" name="Afbeelding 1" descr="Related image">
          <a:extLst>
            <a:ext uri="{FF2B5EF4-FFF2-40B4-BE49-F238E27FC236}">
              <a16:creationId xmlns:a16="http://schemas.microsoft.com/office/drawing/2014/main" id="{D4B08AC8-CCD4-4993-95E6-F10B9A3965F2}"/>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8343" t="2757" r="38672" b="49863"/>
        <a:stretch/>
      </xdr:blipFill>
      <xdr:spPr bwMode="auto">
        <a:xfrm>
          <a:off x="1" y="1"/>
          <a:ext cx="411256" cy="97536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556260</xdr:colOff>
      <xdr:row>14</xdr:row>
      <xdr:rowOff>0</xdr:rowOff>
    </xdr:from>
    <xdr:ext cx="0" cy="2320563"/>
    <xdr:graphicFrame macro="">
      <xdr:nvGraphicFramePr>
        <xdr:cNvPr id="3" name="Grafiek 2">
          <a:extLst>
            <a:ext uri="{FF2B5EF4-FFF2-40B4-BE49-F238E27FC236}">
              <a16:creationId xmlns:a16="http://schemas.microsoft.com/office/drawing/2014/main" id="{5C53B62C-3AD5-4FB8-8890-0031AB609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1</xdr:col>
      <xdr:colOff>0</xdr:colOff>
      <xdr:row>14</xdr:row>
      <xdr:rowOff>0</xdr:rowOff>
    </xdr:from>
    <xdr:ext cx="488" cy="2383490"/>
    <xdr:graphicFrame macro="">
      <xdr:nvGraphicFramePr>
        <xdr:cNvPr id="4" name="Grafiek 3">
          <a:extLst>
            <a:ext uri="{FF2B5EF4-FFF2-40B4-BE49-F238E27FC236}">
              <a16:creationId xmlns:a16="http://schemas.microsoft.com/office/drawing/2014/main" id="{3C0413F2-AEF2-40AA-B053-3A444D190B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oneCellAnchor>
  <xdr:oneCellAnchor>
    <xdr:from>
      <xdr:col>1</xdr:col>
      <xdr:colOff>213360</xdr:colOff>
      <xdr:row>15</xdr:row>
      <xdr:rowOff>45720</xdr:rowOff>
    </xdr:from>
    <xdr:ext cx="0" cy="2371313"/>
    <xdr:graphicFrame macro="">
      <xdr:nvGraphicFramePr>
        <xdr:cNvPr id="5" name="Grafiek 4">
          <a:extLst>
            <a:ext uri="{FF2B5EF4-FFF2-40B4-BE49-F238E27FC236}">
              <a16:creationId xmlns:a16="http://schemas.microsoft.com/office/drawing/2014/main" id="{C45A1EC0-485A-4E2F-B974-F7E03B0AA4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oneCellAnchor>
  <xdr:oneCellAnchor>
    <xdr:from>
      <xdr:col>1</xdr:col>
      <xdr:colOff>53340</xdr:colOff>
      <xdr:row>13</xdr:row>
      <xdr:rowOff>44824</xdr:rowOff>
    </xdr:from>
    <xdr:ext cx="7584090" cy="2790014"/>
    <xdr:graphicFrame macro="">
      <xdr:nvGraphicFramePr>
        <xdr:cNvPr id="6" name="Grafiek 5">
          <a:extLst>
            <a:ext uri="{FF2B5EF4-FFF2-40B4-BE49-F238E27FC236}">
              <a16:creationId xmlns:a16="http://schemas.microsoft.com/office/drawing/2014/main" id="{240B93CD-EC18-417F-B619-EA61B94535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oneCellAnchor>
  <xdr:twoCellAnchor>
    <xdr:from>
      <xdr:col>3</xdr:col>
      <xdr:colOff>2125980</xdr:colOff>
      <xdr:row>14</xdr:row>
      <xdr:rowOff>108858</xdr:rowOff>
    </xdr:from>
    <xdr:to>
      <xdr:col>4</xdr:col>
      <xdr:colOff>533401</xdr:colOff>
      <xdr:row>26</xdr:row>
      <xdr:rowOff>56607</xdr:rowOff>
    </xdr:to>
    <xdr:sp macro="" textlink="">
      <xdr:nvSpPr>
        <xdr:cNvPr id="7" name="Rechthoek 6">
          <a:extLst>
            <a:ext uri="{FF2B5EF4-FFF2-40B4-BE49-F238E27FC236}">
              <a16:creationId xmlns:a16="http://schemas.microsoft.com/office/drawing/2014/main" id="{08F2C022-2AF0-42E1-9ABD-DB4DD9E51559}"/>
            </a:ext>
          </a:extLst>
        </xdr:cNvPr>
        <xdr:cNvSpPr/>
      </xdr:nvSpPr>
      <xdr:spPr>
        <a:xfrm>
          <a:off x="6240780" y="2775858"/>
          <a:ext cx="779146" cy="2233749"/>
        </a:xfrm>
        <a:prstGeom prst="rect">
          <a:avLst/>
        </a:prstGeom>
        <a:solidFill>
          <a:srgbClr val="FF0000">
            <a:alpha val="5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xdr:col>
      <xdr:colOff>599815</xdr:colOff>
      <xdr:row>14</xdr:row>
      <xdr:rowOff>100149</xdr:rowOff>
    </xdr:from>
    <xdr:to>
      <xdr:col>2</xdr:col>
      <xdr:colOff>121920</xdr:colOff>
      <xdr:row>26</xdr:row>
      <xdr:rowOff>61621</xdr:rowOff>
    </xdr:to>
    <xdr:sp macro="" textlink="">
      <xdr:nvSpPr>
        <xdr:cNvPr id="8" name="Rechthoek 7">
          <a:extLst>
            <a:ext uri="{FF2B5EF4-FFF2-40B4-BE49-F238E27FC236}">
              <a16:creationId xmlns:a16="http://schemas.microsoft.com/office/drawing/2014/main" id="{5901D0A9-4ED1-4084-B0FD-819B045B4741}"/>
            </a:ext>
          </a:extLst>
        </xdr:cNvPr>
        <xdr:cNvSpPr/>
      </xdr:nvSpPr>
      <xdr:spPr>
        <a:xfrm>
          <a:off x="1285615" y="2767149"/>
          <a:ext cx="827030" cy="2247472"/>
        </a:xfrm>
        <a:prstGeom prst="rect">
          <a:avLst/>
        </a:prstGeom>
        <a:solidFill>
          <a:srgbClr val="FFFF00">
            <a:alpha val="5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USAD00\AppData\Local\Temp\notes612B55\Prijsformulier%20Semina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IEUW"/>
      <sheetName val="Score simulatie voor Prijs"/>
    </sheetNames>
    <sheetDataSet>
      <sheetData sheetId="0">
        <row r="59">
          <cell r="H59" t="str">
            <v>Uw Inschrijfprijs</v>
          </cell>
          <cell r="J59">
            <v>310468.75</v>
          </cell>
        </row>
      </sheetData>
      <sheetData sheetId="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C334"/>
  <sheetViews>
    <sheetView tabSelected="1" zoomScale="80" zoomScaleNormal="80" workbookViewId="0">
      <selection activeCell="E6" sqref="E6:H6"/>
    </sheetView>
  </sheetViews>
  <sheetFormatPr defaultColWidth="8.81640625" defaultRowHeight="13.5" x14ac:dyDescent="0.35"/>
  <cols>
    <col min="1" max="1" width="5.7265625" style="17" customWidth="1"/>
    <col min="2" max="2" width="2.81640625" style="17" customWidth="1"/>
    <col min="3" max="3" width="16.26953125" style="7" customWidth="1"/>
    <col min="4" max="4" width="12.7265625" style="7" customWidth="1"/>
    <col min="5" max="5" width="31.26953125" style="7" customWidth="1"/>
    <col min="6" max="6" width="32.54296875" style="7" customWidth="1"/>
    <col min="7" max="7" width="30.81640625" style="7" customWidth="1"/>
    <col min="8" max="8" width="41.7265625" style="7" customWidth="1"/>
    <col min="9" max="9" width="37.7265625" style="7" customWidth="1"/>
    <col min="10" max="10" width="35.7265625" style="14" customWidth="1"/>
    <col min="11" max="11" width="8.81640625" style="17"/>
    <col min="12" max="12" width="14.1796875" style="17" bestFit="1" customWidth="1"/>
    <col min="13" max="13" width="15.81640625" style="17" customWidth="1"/>
    <col min="14" max="211" width="8.81640625" style="17"/>
    <col min="212" max="16384" width="8.81640625" style="7"/>
  </cols>
  <sheetData>
    <row r="1" spans="1:211" s="17" customFormat="1" ht="14" thickBot="1" x14ac:dyDescent="0.4">
      <c r="B1" s="15"/>
      <c r="C1" s="18"/>
      <c r="D1" s="18"/>
      <c r="E1" s="18"/>
      <c r="F1" s="18"/>
      <c r="G1" s="18"/>
      <c r="H1" s="18"/>
      <c r="I1" s="18"/>
      <c r="J1" s="6"/>
    </row>
    <row r="2" spans="1:211" ht="15.65" customHeight="1" x14ac:dyDescent="0.35">
      <c r="B2" s="15"/>
      <c r="C2" s="145" t="s">
        <v>83</v>
      </c>
      <c r="D2" s="146"/>
      <c r="E2" s="146"/>
      <c r="F2" s="146"/>
      <c r="G2" s="146"/>
      <c r="H2" s="146"/>
      <c r="I2" s="146"/>
      <c r="J2" s="147"/>
      <c r="K2" s="63"/>
      <c r="HB2" s="7"/>
      <c r="HC2" s="7"/>
    </row>
    <row r="3" spans="1:211" ht="19.149999999999999" customHeight="1" thickBot="1" x14ac:dyDescent="0.4">
      <c r="B3" s="15"/>
      <c r="C3" s="148"/>
      <c r="D3" s="149"/>
      <c r="E3" s="149"/>
      <c r="F3" s="149"/>
      <c r="G3" s="149"/>
      <c r="H3" s="149"/>
      <c r="I3" s="149"/>
      <c r="J3" s="150"/>
      <c r="K3" s="63"/>
      <c r="HB3" s="7"/>
      <c r="HC3" s="7"/>
    </row>
    <row r="4" spans="1:211" ht="14" thickBot="1" x14ac:dyDescent="0.4">
      <c r="B4" s="15"/>
      <c r="C4" s="8"/>
      <c r="D4" s="48"/>
      <c r="E4" s="48"/>
      <c r="F4" s="48"/>
      <c r="G4" s="48"/>
      <c r="H4" s="48"/>
      <c r="I4" s="48"/>
      <c r="J4" s="66"/>
      <c r="GZ4" s="7"/>
      <c r="HA4" s="7"/>
      <c r="HB4" s="7"/>
      <c r="HC4" s="7"/>
    </row>
    <row r="5" spans="1:211" ht="14.5" customHeight="1" thickBot="1" x14ac:dyDescent="0.4">
      <c r="B5" s="15"/>
      <c r="C5" s="151" t="s">
        <v>0</v>
      </c>
      <c r="D5" s="152"/>
      <c r="E5" s="152"/>
      <c r="F5" s="152"/>
      <c r="G5" s="152"/>
      <c r="H5" s="152"/>
      <c r="I5" s="153"/>
      <c r="J5" s="154"/>
      <c r="GZ5" s="7"/>
      <c r="HA5" s="7"/>
      <c r="HB5" s="7"/>
      <c r="HC5" s="7"/>
    </row>
    <row r="6" spans="1:211" ht="14.5" customHeight="1" x14ac:dyDescent="0.35">
      <c r="B6" s="15"/>
      <c r="C6" s="156" t="s">
        <v>11</v>
      </c>
      <c r="D6" s="157"/>
      <c r="E6" s="257"/>
      <c r="F6" s="257"/>
      <c r="G6" s="257"/>
      <c r="H6" s="257"/>
      <c r="I6" s="54"/>
      <c r="J6" s="66"/>
      <c r="GZ6" s="7"/>
      <c r="HA6" s="7"/>
      <c r="HB6" s="7"/>
      <c r="HC6" s="7"/>
    </row>
    <row r="7" spans="1:211" ht="14.5" customHeight="1" x14ac:dyDescent="0.35">
      <c r="B7" s="15"/>
      <c r="C7" s="156" t="s">
        <v>1</v>
      </c>
      <c r="D7" s="157"/>
      <c r="E7" s="257"/>
      <c r="F7" s="257"/>
      <c r="G7" s="257"/>
      <c r="H7" s="257"/>
      <c r="I7" s="54"/>
      <c r="J7" s="66"/>
      <c r="GZ7" s="7"/>
      <c r="HA7" s="7"/>
      <c r="HB7" s="7"/>
      <c r="HC7" s="7"/>
    </row>
    <row r="8" spans="1:211" ht="14.5" customHeight="1" x14ac:dyDescent="0.35">
      <c r="B8" s="15"/>
      <c r="C8" s="85" t="s">
        <v>2</v>
      </c>
      <c r="D8" s="86"/>
      <c r="E8" s="257"/>
      <c r="F8" s="257"/>
      <c r="G8" s="257"/>
      <c r="H8" s="257"/>
      <c r="I8" s="54"/>
      <c r="J8" s="81"/>
      <c r="GZ8" s="7"/>
      <c r="HA8" s="7"/>
      <c r="HB8" s="7"/>
      <c r="HC8" s="7"/>
    </row>
    <row r="9" spans="1:211" ht="15" customHeight="1" x14ac:dyDescent="0.35">
      <c r="B9" s="15"/>
      <c r="C9" s="156" t="s">
        <v>3</v>
      </c>
      <c r="D9" s="157"/>
      <c r="E9" s="257"/>
      <c r="F9" s="257"/>
      <c r="G9" s="257"/>
      <c r="H9" s="257"/>
      <c r="I9" s="54"/>
      <c r="J9" s="81"/>
      <c r="GZ9" s="7"/>
      <c r="HA9" s="7"/>
      <c r="HB9" s="7"/>
      <c r="HC9" s="7"/>
    </row>
    <row r="10" spans="1:211" ht="29.25" customHeight="1" x14ac:dyDescent="0.3">
      <c r="B10" s="15"/>
      <c r="C10" s="194" t="s">
        <v>60</v>
      </c>
      <c r="D10" s="195"/>
      <c r="E10" s="158" t="s">
        <v>61</v>
      </c>
      <c r="F10" s="158"/>
      <c r="G10" s="158"/>
      <c r="H10" s="258" t="s">
        <v>42</v>
      </c>
      <c r="I10" s="54"/>
      <c r="J10" s="81"/>
      <c r="GZ10" s="7"/>
      <c r="HA10" s="7"/>
      <c r="HB10" s="7"/>
      <c r="HC10" s="7"/>
    </row>
    <row r="11" spans="1:211" ht="45.65" customHeight="1" x14ac:dyDescent="0.35">
      <c r="B11" s="15"/>
      <c r="C11" s="194"/>
      <c r="D11" s="195"/>
      <c r="E11" s="257"/>
      <c r="F11" s="257"/>
      <c r="G11" s="257"/>
      <c r="H11" s="257"/>
      <c r="I11" s="47"/>
      <c r="J11" s="81"/>
      <c r="GZ11" s="7"/>
      <c r="HA11" s="7"/>
      <c r="HB11" s="7"/>
      <c r="HC11" s="7"/>
    </row>
    <row r="12" spans="1:211" ht="14" thickBot="1" x14ac:dyDescent="0.4">
      <c r="B12" s="15"/>
      <c r="C12" s="64"/>
      <c r="D12" s="65"/>
      <c r="E12" s="65"/>
      <c r="F12" s="65"/>
      <c r="G12" s="65"/>
      <c r="H12" s="65"/>
      <c r="I12" s="65"/>
      <c r="J12" s="84"/>
      <c r="GZ12" s="7"/>
      <c r="HA12" s="7"/>
      <c r="HB12" s="7"/>
      <c r="HC12" s="7"/>
    </row>
    <row r="13" spans="1:211" s="6" customFormat="1" ht="15" customHeight="1" thickBot="1" x14ac:dyDescent="0.4">
      <c r="A13" s="17"/>
      <c r="B13" s="15"/>
      <c r="C13" s="155" t="s">
        <v>7</v>
      </c>
      <c r="D13" s="153"/>
      <c r="E13" s="153"/>
      <c r="F13" s="153"/>
      <c r="G13" s="153"/>
      <c r="H13" s="153"/>
      <c r="I13" s="153"/>
      <c r="J13" s="154"/>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row>
    <row r="14" spans="1:211" s="6" customFormat="1" x14ac:dyDescent="0.35">
      <c r="A14" s="17"/>
      <c r="B14" s="15"/>
      <c r="C14" s="82"/>
      <c r="D14" s="80"/>
      <c r="E14" s="80"/>
      <c r="F14" s="80"/>
      <c r="G14" s="80"/>
      <c r="H14" s="80"/>
      <c r="I14" s="80"/>
      <c r="J14" s="81"/>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row>
    <row r="15" spans="1:211" s="6" customFormat="1" x14ac:dyDescent="0.35">
      <c r="A15" s="17"/>
      <c r="B15" s="15"/>
      <c r="C15" s="104"/>
      <c r="D15" s="105" t="s">
        <v>8</v>
      </c>
      <c r="E15" s="115"/>
      <c r="F15" s="55" t="s">
        <v>55</v>
      </c>
      <c r="G15" s="55"/>
      <c r="H15" s="57"/>
      <c r="I15" s="57"/>
      <c r="J15" s="81"/>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row>
    <row r="16" spans="1:211" x14ac:dyDescent="0.35">
      <c r="B16" s="15"/>
      <c r="C16" s="106"/>
      <c r="D16" s="107" t="s">
        <v>9</v>
      </c>
      <c r="E16" s="116"/>
      <c r="F16" s="55" t="s">
        <v>54</v>
      </c>
      <c r="G16" s="55"/>
      <c r="H16" s="57"/>
      <c r="I16" s="57"/>
      <c r="J16" s="81"/>
      <c r="GZ16" s="7"/>
      <c r="HA16" s="7"/>
      <c r="HB16" s="7"/>
      <c r="HC16" s="7"/>
    </row>
    <row r="17" spans="1:211" x14ac:dyDescent="0.35">
      <c r="B17" s="15"/>
      <c r="C17" s="104"/>
      <c r="D17" s="105" t="s">
        <v>29</v>
      </c>
      <c r="E17" s="117"/>
      <c r="F17" s="56" t="s">
        <v>10</v>
      </c>
      <c r="G17" s="56"/>
      <c r="H17" s="9"/>
      <c r="I17" s="9"/>
      <c r="J17" s="81"/>
      <c r="GZ17" s="7"/>
      <c r="HA17" s="7"/>
      <c r="HB17" s="7"/>
      <c r="HC17" s="7"/>
    </row>
    <row r="18" spans="1:211" x14ac:dyDescent="0.35">
      <c r="B18" s="15"/>
      <c r="C18" s="11"/>
      <c r="D18" s="105" t="s">
        <v>59</v>
      </c>
      <c r="E18" s="118"/>
      <c r="F18" s="56" t="s">
        <v>67</v>
      </c>
      <c r="G18" s="56"/>
      <c r="H18" s="9"/>
      <c r="I18" s="9"/>
      <c r="J18" s="81"/>
      <c r="GZ18" s="7"/>
      <c r="HA18" s="7"/>
      <c r="HB18" s="7"/>
      <c r="HC18" s="7"/>
    </row>
    <row r="19" spans="1:211" ht="14" thickBot="1" x14ac:dyDescent="0.4">
      <c r="B19" s="15"/>
      <c r="C19" s="83"/>
      <c r="D19" s="69"/>
      <c r="E19" s="69"/>
      <c r="F19" s="69"/>
      <c r="G19" s="69"/>
      <c r="H19" s="69"/>
      <c r="I19" s="69"/>
      <c r="J19" s="81"/>
      <c r="GZ19" s="7"/>
      <c r="HA19" s="7"/>
      <c r="HB19" s="7"/>
      <c r="HC19" s="7"/>
    </row>
    <row r="20" spans="1:211" ht="14.5" customHeight="1" thickBot="1" x14ac:dyDescent="0.4">
      <c r="B20" s="15"/>
      <c r="C20" s="155" t="s">
        <v>28</v>
      </c>
      <c r="D20" s="153"/>
      <c r="E20" s="153"/>
      <c r="F20" s="153"/>
      <c r="G20" s="153"/>
      <c r="H20" s="153"/>
      <c r="I20" s="153"/>
      <c r="J20" s="154"/>
      <c r="GZ20" s="7"/>
      <c r="HA20" s="7"/>
      <c r="HB20" s="7"/>
      <c r="HC20" s="7"/>
    </row>
    <row r="21" spans="1:211" ht="14.5" customHeight="1" x14ac:dyDescent="0.35">
      <c r="B21" s="15"/>
      <c r="C21" s="196" t="s">
        <v>68</v>
      </c>
      <c r="D21" s="197"/>
      <c r="E21" s="197"/>
      <c r="F21" s="197"/>
      <c r="G21" s="197"/>
      <c r="H21" s="197"/>
      <c r="I21" s="197"/>
      <c r="J21" s="198"/>
      <c r="GZ21" s="7"/>
      <c r="HA21" s="7"/>
      <c r="HB21" s="7"/>
      <c r="HC21" s="7"/>
    </row>
    <row r="22" spans="1:211" ht="14.5" customHeight="1" x14ac:dyDescent="0.35">
      <c r="B22" s="15"/>
      <c r="C22" s="159" t="s">
        <v>58</v>
      </c>
      <c r="D22" s="160"/>
      <c r="E22" s="160"/>
      <c r="F22" s="160"/>
      <c r="G22" s="160"/>
      <c r="H22" s="160"/>
      <c r="I22" s="160"/>
      <c r="J22" s="161"/>
      <c r="GZ22" s="7"/>
      <c r="HA22" s="7"/>
      <c r="HB22" s="7"/>
      <c r="HC22" s="7"/>
    </row>
    <row r="23" spans="1:211" ht="28.5" customHeight="1" x14ac:dyDescent="0.35">
      <c r="B23" s="15"/>
      <c r="C23" s="159" t="s">
        <v>82</v>
      </c>
      <c r="D23" s="160"/>
      <c r="E23" s="160"/>
      <c r="F23" s="160"/>
      <c r="G23" s="160"/>
      <c r="H23" s="160"/>
      <c r="I23" s="160"/>
      <c r="J23" s="161"/>
      <c r="GZ23" s="7"/>
      <c r="HA23" s="7"/>
      <c r="HB23" s="7"/>
      <c r="HC23" s="7"/>
    </row>
    <row r="24" spans="1:211" ht="14.5" customHeight="1" x14ac:dyDescent="0.35">
      <c r="B24" s="15"/>
      <c r="C24" s="159" t="s">
        <v>24</v>
      </c>
      <c r="D24" s="160"/>
      <c r="E24" s="160"/>
      <c r="F24" s="160"/>
      <c r="G24" s="160"/>
      <c r="H24" s="160"/>
      <c r="I24" s="160"/>
      <c r="J24" s="161"/>
      <c r="GZ24" s="7"/>
      <c r="HA24" s="7"/>
      <c r="HB24" s="7"/>
      <c r="HC24" s="7"/>
    </row>
    <row r="25" spans="1:211" s="12" customFormat="1" ht="14.5" customHeight="1" x14ac:dyDescent="0.35">
      <c r="A25" s="19"/>
      <c r="B25" s="16"/>
      <c r="C25" s="183" t="s">
        <v>43</v>
      </c>
      <c r="D25" s="184"/>
      <c r="E25" s="184"/>
      <c r="F25" s="184"/>
      <c r="G25" s="184"/>
      <c r="H25" s="184"/>
      <c r="I25" s="184"/>
      <c r="J25" s="185"/>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c r="BM25" s="19"/>
      <c r="BN25" s="19"/>
      <c r="BO25" s="19"/>
      <c r="BP25" s="19"/>
      <c r="BQ25" s="19"/>
      <c r="BR25" s="19"/>
      <c r="BS25" s="19"/>
      <c r="BT25" s="19"/>
      <c r="BU25" s="19"/>
      <c r="BV25" s="19"/>
      <c r="BW25" s="19"/>
      <c r="BX25" s="19"/>
      <c r="BY25" s="19"/>
      <c r="BZ25" s="19"/>
      <c r="CA25" s="19"/>
      <c r="CB25" s="19"/>
      <c r="CC25" s="19"/>
      <c r="CD25" s="19"/>
      <c r="CE25" s="19"/>
      <c r="CF25" s="19"/>
      <c r="CG25" s="19"/>
      <c r="CH25" s="19"/>
      <c r="CI25" s="19"/>
      <c r="CJ25" s="19"/>
      <c r="CK25" s="19"/>
      <c r="CL25" s="19"/>
      <c r="CM25" s="19"/>
      <c r="CN25" s="19"/>
      <c r="CO25" s="19"/>
      <c r="CP25" s="19"/>
      <c r="CQ25" s="19"/>
      <c r="CR25" s="19"/>
      <c r="CS25" s="19"/>
      <c r="CT25" s="19"/>
      <c r="CU25" s="19"/>
      <c r="CV25" s="19"/>
      <c r="CW25" s="19"/>
      <c r="CX25" s="19"/>
      <c r="CY25" s="19"/>
      <c r="CZ25" s="19"/>
      <c r="DA25" s="19"/>
      <c r="DB25" s="19"/>
      <c r="DC25" s="19"/>
      <c r="DD25" s="19"/>
      <c r="DE25" s="19"/>
      <c r="DF25" s="19"/>
      <c r="DG25" s="19"/>
      <c r="DH25" s="19"/>
      <c r="DI25" s="19"/>
      <c r="DJ25" s="19"/>
      <c r="DK25" s="19"/>
      <c r="DL25" s="19"/>
      <c r="DM25" s="19"/>
      <c r="DN25" s="19"/>
      <c r="DO25" s="19"/>
      <c r="DP25" s="19"/>
      <c r="DQ25" s="19"/>
      <c r="DR25" s="19"/>
      <c r="DS25" s="19"/>
      <c r="DT25" s="19"/>
      <c r="DU25" s="19"/>
      <c r="DV25" s="19"/>
      <c r="DW25" s="19"/>
      <c r="DX25" s="19"/>
      <c r="DY25" s="19"/>
      <c r="DZ25" s="19"/>
      <c r="EA25" s="19"/>
      <c r="EB25" s="19"/>
      <c r="EC25" s="19"/>
      <c r="ED25" s="19"/>
      <c r="EE25" s="19"/>
      <c r="EF25" s="19"/>
      <c r="EG25" s="19"/>
      <c r="EH25" s="19"/>
      <c r="EI25" s="19"/>
      <c r="EJ25" s="19"/>
      <c r="EK25" s="19"/>
      <c r="EL25" s="19"/>
      <c r="EM25" s="19"/>
      <c r="EN25" s="19"/>
      <c r="EO25" s="19"/>
      <c r="EP25" s="19"/>
      <c r="EQ25" s="19"/>
      <c r="ER25" s="19"/>
      <c r="ES25" s="19"/>
      <c r="ET25" s="19"/>
      <c r="EU25" s="19"/>
      <c r="EV25" s="19"/>
      <c r="EW25" s="19"/>
      <c r="EX25" s="19"/>
      <c r="EY25" s="19"/>
      <c r="EZ25" s="19"/>
      <c r="FA25" s="19"/>
      <c r="FB25" s="19"/>
      <c r="FC25" s="19"/>
      <c r="FD25" s="19"/>
      <c r="FE25" s="19"/>
      <c r="FF25" s="19"/>
      <c r="FG25" s="19"/>
      <c r="FH25" s="19"/>
      <c r="FI25" s="19"/>
      <c r="FJ25" s="19"/>
      <c r="FK25" s="19"/>
      <c r="FL25" s="19"/>
      <c r="FM25" s="19"/>
      <c r="FN25" s="19"/>
      <c r="FO25" s="19"/>
      <c r="FP25" s="19"/>
      <c r="FQ25" s="19"/>
      <c r="FR25" s="19"/>
      <c r="FS25" s="19"/>
      <c r="FT25" s="19"/>
      <c r="FU25" s="19"/>
      <c r="FV25" s="19"/>
      <c r="FW25" s="19"/>
      <c r="FX25" s="19"/>
      <c r="FY25" s="19"/>
      <c r="FZ25" s="19"/>
      <c r="GA25" s="19"/>
      <c r="GB25" s="19"/>
      <c r="GC25" s="19"/>
      <c r="GD25" s="19"/>
      <c r="GE25" s="19"/>
      <c r="GF25" s="19"/>
      <c r="GG25" s="19"/>
      <c r="GH25" s="19"/>
      <c r="GI25" s="19"/>
      <c r="GJ25" s="19"/>
      <c r="GK25" s="19"/>
      <c r="GL25" s="19"/>
      <c r="GM25" s="19"/>
      <c r="GN25" s="19"/>
      <c r="GO25" s="19"/>
      <c r="GP25" s="19"/>
      <c r="GQ25" s="19"/>
      <c r="GR25" s="19"/>
      <c r="GS25" s="19"/>
      <c r="GT25" s="19"/>
      <c r="GU25" s="19"/>
      <c r="GV25" s="19"/>
      <c r="GW25" s="19"/>
      <c r="GX25" s="19"/>
      <c r="GY25" s="19"/>
    </row>
    <row r="26" spans="1:211" s="12" customFormat="1" ht="14.5" customHeight="1" x14ac:dyDescent="0.35">
      <c r="A26" s="19"/>
      <c r="B26" s="16"/>
      <c r="C26" s="183" t="s">
        <v>56</v>
      </c>
      <c r="D26" s="184"/>
      <c r="E26" s="184"/>
      <c r="F26" s="184"/>
      <c r="G26" s="184"/>
      <c r="H26" s="184"/>
      <c r="I26" s="184"/>
      <c r="J26" s="185"/>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c r="BM26" s="19"/>
      <c r="BN26" s="19"/>
      <c r="BO26" s="19"/>
      <c r="BP26" s="19"/>
      <c r="BQ26" s="19"/>
      <c r="BR26" s="19"/>
      <c r="BS26" s="19"/>
      <c r="BT26" s="19"/>
      <c r="BU26" s="19"/>
      <c r="BV26" s="19"/>
      <c r="BW26" s="19"/>
      <c r="BX26" s="19"/>
      <c r="BY26" s="19"/>
      <c r="BZ26" s="19"/>
      <c r="CA26" s="19"/>
      <c r="CB26" s="19"/>
      <c r="CC26" s="19"/>
      <c r="CD26" s="19"/>
      <c r="CE26" s="19"/>
      <c r="CF26" s="19"/>
      <c r="CG26" s="19"/>
      <c r="CH26" s="19"/>
      <c r="CI26" s="19"/>
      <c r="CJ26" s="19"/>
      <c r="CK26" s="19"/>
      <c r="CL26" s="19"/>
      <c r="CM26" s="19"/>
      <c r="CN26" s="19"/>
      <c r="CO26" s="19"/>
      <c r="CP26" s="19"/>
      <c r="CQ26" s="19"/>
      <c r="CR26" s="19"/>
      <c r="CS26" s="19"/>
      <c r="CT26" s="19"/>
      <c r="CU26" s="19"/>
      <c r="CV26" s="19"/>
      <c r="CW26" s="19"/>
      <c r="CX26" s="19"/>
      <c r="CY26" s="19"/>
      <c r="CZ26" s="19"/>
      <c r="DA26" s="19"/>
      <c r="DB26" s="19"/>
      <c r="DC26" s="19"/>
      <c r="DD26" s="19"/>
      <c r="DE26" s="19"/>
      <c r="DF26" s="19"/>
      <c r="DG26" s="19"/>
      <c r="DH26" s="19"/>
      <c r="DI26" s="19"/>
      <c r="DJ26" s="19"/>
      <c r="DK26" s="19"/>
      <c r="DL26" s="19"/>
      <c r="DM26" s="19"/>
      <c r="DN26" s="19"/>
      <c r="DO26" s="19"/>
      <c r="DP26" s="19"/>
      <c r="DQ26" s="19"/>
      <c r="DR26" s="19"/>
      <c r="DS26" s="19"/>
      <c r="DT26" s="19"/>
      <c r="DU26" s="19"/>
      <c r="DV26" s="19"/>
      <c r="DW26" s="19"/>
      <c r="DX26" s="19"/>
      <c r="DY26" s="19"/>
      <c r="DZ26" s="19"/>
      <c r="EA26" s="19"/>
      <c r="EB26" s="19"/>
      <c r="EC26" s="19"/>
      <c r="ED26" s="19"/>
      <c r="EE26" s="19"/>
      <c r="EF26" s="19"/>
      <c r="EG26" s="19"/>
      <c r="EH26" s="19"/>
      <c r="EI26" s="19"/>
      <c r="EJ26" s="19"/>
      <c r="EK26" s="19"/>
      <c r="EL26" s="19"/>
      <c r="EM26" s="19"/>
      <c r="EN26" s="19"/>
      <c r="EO26" s="19"/>
      <c r="EP26" s="19"/>
      <c r="EQ26" s="19"/>
      <c r="ER26" s="19"/>
      <c r="ES26" s="19"/>
      <c r="ET26" s="19"/>
      <c r="EU26" s="19"/>
      <c r="EV26" s="19"/>
      <c r="EW26" s="19"/>
      <c r="EX26" s="19"/>
      <c r="EY26" s="19"/>
      <c r="EZ26" s="19"/>
      <c r="FA26" s="19"/>
      <c r="FB26" s="19"/>
      <c r="FC26" s="19"/>
      <c r="FD26" s="19"/>
      <c r="FE26" s="19"/>
      <c r="FF26" s="19"/>
      <c r="FG26" s="19"/>
      <c r="FH26" s="19"/>
      <c r="FI26" s="19"/>
      <c r="FJ26" s="19"/>
      <c r="FK26" s="19"/>
      <c r="FL26" s="19"/>
      <c r="FM26" s="19"/>
      <c r="FN26" s="19"/>
      <c r="FO26" s="19"/>
      <c r="FP26" s="19"/>
      <c r="FQ26" s="19"/>
      <c r="FR26" s="19"/>
      <c r="FS26" s="19"/>
      <c r="FT26" s="19"/>
      <c r="FU26" s="19"/>
      <c r="FV26" s="19"/>
      <c r="FW26" s="19"/>
      <c r="FX26" s="19"/>
      <c r="FY26" s="19"/>
      <c r="FZ26" s="19"/>
      <c r="GA26" s="19"/>
      <c r="GB26" s="19"/>
      <c r="GC26" s="19"/>
      <c r="GD26" s="19"/>
      <c r="GE26" s="19"/>
      <c r="GF26" s="19"/>
      <c r="GG26" s="19"/>
      <c r="GH26" s="19"/>
      <c r="GI26" s="19"/>
      <c r="GJ26" s="19"/>
      <c r="GK26" s="19"/>
      <c r="GL26" s="19"/>
      <c r="GM26" s="19"/>
      <c r="GN26" s="19"/>
      <c r="GO26" s="19"/>
      <c r="GP26" s="19"/>
      <c r="GQ26" s="19"/>
      <c r="GR26" s="19"/>
      <c r="GS26" s="19"/>
      <c r="GT26" s="19"/>
      <c r="GU26" s="19"/>
      <c r="GV26" s="19"/>
      <c r="GW26" s="19"/>
      <c r="GX26" s="19"/>
      <c r="GY26" s="19"/>
    </row>
    <row r="27" spans="1:211" s="12" customFormat="1" ht="14.5" customHeight="1" x14ac:dyDescent="0.35">
      <c r="A27" s="19"/>
      <c r="B27" s="16"/>
      <c r="C27" s="183" t="s">
        <v>45</v>
      </c>
      <c r="D27" s="184"/>
      <c r="E27" s="184"/>
      <c r="F27" s="184"/>
      <c r="G27" s="184"/>
      <c r="H27" s="184"/>
      <c r="I27" s="184"/>
      <c r="J27" s="185"/>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c r="BM27" s="19"/>
      <c r="BN27" s="19"/>
      <c r="BO27" s="19"/>
      <c r="BP27" s="19"/>
      <c r="BQ27" s="19"/>
      <c r="BR27" s="19"/>
      <c r="BS27" s="19"/>
      <c r="BT27" s="19"/>
      <c r="BU27" s="19"/>
      <c r="BV27" s="19"/>
      <c r="BW27" s="19"/>
      <c r="BX27" s="19"/>
      <c r="BY27" s="19"/>
      <c r="BZ27" s="19"/>
      <c r="CA27" s="19"/>
      <c r="CB27" s="19"/>
      <c r="CC27" s="19"/>
      <c r="CD27" s="19"/>
      <c r="CE27" s="19"/>
      <c r="CF27" s="19"/>
      <c r="CG27" s="19"/>
      <c r="CH27" s="19"/>
      <c r="CI27" s="19"/>
      <c r="CJ27" s="19"/>
      <c r="CK27" s="19"/>
      <c r="CL27" s="19"/>
      <c r="CM27" s="19"/>
      <c r="CN27" s="19"/>
      <c r="CO27" s="19"/>
      <c r="CP27" s="19"/>
      <c r="CQ27" s="19"/>
      <c r="CR27" s="19"/>
      <c r="CS27" s="19"/>
      <c r="CT27" s="19"/>
      <c r="CU27" s="19"/>
      <c r="CV27" s="19"/>
      <c r="CW27" s="19"/>
      <c r="CX27" s="19"/>
      <c r="CY27" s="19"/>
      <c r="CZ27" s="19"/>
      <c r="DA27" s="19"/>
      <c r="DB27" s="19"/>
      <c r="DC27" s="19"/>
      <c r="DD27" s="19"/>
      <c r="DE27" s="19"/>
      <c r="DF27" s="19"/>
      <c r="DG27" s="19"/>
      <c r="DH27" s="19"/>
      <c r="DI27" s="19"/>
      <c r="DJ27" s="19"/>
      <c r="DK27" s="19"/>
      <c r="DL27" s="19"/>
      <c r="DM27" s="19"/>
      <c r="DN27" s="19"/>
      <c r="DO27" s="19"/>
      <c r="DP27" s="19"/>
      <c r="DQ27" s="19"/>
      <c r="DR27" s="19"/>
      <c r="DS27" s="19"/>
      <c r="DT27" s="19"/>
      <c r="DU27" s="19"/>
      <c r="DV27" s="19"/>
      <c r="DW27" s="19"/>
      <c r="DX27" s="19"/>
      <c r="DY27" s="19"/>
      <c r="DZ27" s="19"/>
      <c r="EA27" s="19"/>
      <c r="EB27" s="19"/>
      <c r="EC27" s="19"/>
      <c r="ED27" s="19"/>
      <c r="EE27" s="19"/>
      <c r="EF27" s="19"/>
      <c r="EG27" s="19"/>
      <c r="EH27" s="19"/>
      <c r="EI27" s="19"/>
      <c r="EJ27" s="19"/>
      <c r="EK27" s="19"/>
      <c r="EL27" s="19"/>
      <c r="EM27" s="19"/>
      <c r="EN27" s="19"/>
      <c r="EO27" s="19"/>
      <c r="EP27" s="19"/>
      <c r="EQ27" s="19"/>
      <c r="ER27" s="19"/>
      <c r="ES27" s="19"/>
      <c r="ET27" s="19"/>
      <c r="EU27" s="19"/>
      <c r="EV27" s="19"/>
      <c r="EW27" s="19"/>
      <c r="EX27" s="19"/>
      <c r="EY27" s="19"/>
      <c r="EZ27" s="19"/>
      <c r="FA27" s="19"/>
      <c r="FB27" s="19"/>
      <c r="FC27" s="19"/>
      <c r="FD27" s="19"/>
      <c r="FE27" s="19"/>
      <c r="FF27" s="19"/>
      <c r="FG27" s="19"/>
      <c r="FH27" s="19"/>
      <c r="FI27" s="19"/>
      <c r="FJ27" s="19"/>
      <c r="FK27" s="19"/>
      <c r="FL27" s="19"/>
      <c r="FM27" s="19"/>
      <c r="FN27" s="19"/>
      <c r="FO27" s="19"/>
      <c r="FP27" s="19"/>
      <c r="FQ27" s="19"/>
      <c r="FR27" s="19"/>
      <c r="FS27" s="19"/>
      <c r="FT27" s="19"/>
      <c r="FU27" s="19"/>
      <c r="FV27" s="19"/>
      <c r="FW27" s="19"/>
      <c r="FX27" s="19"/>
      <c r="FY27" s="19"/>
      <c r="FZ27" s="19"/>
      <c r="GA27" s="19"/>
      <c r="GB27" s="19"/>
      <c r="GC27" s="19"/>
      <c r="GD27" s="19"/>
      <c r="GE27" s="19"/>
      <c r="GF27" s="19"/>
      <c r="GG27" s="19"/>
      <c r="GH27" s="19"/>
      <c r="GI27" s="19"/>
      <c r="GJ27" s="19"/>
      <c r="GK27" s="19"/>
      <c r="GL27" s="19"/>
      <c r="GM27" s="19"/>
      <c r="GN27" s="19"/>
      <c r="GO27" s="19"/>
      <c r="GP27" s="19"/>
      <c r="GQ27" s="19"/>
      <c r="GR27" s="19"/>
      <c r="GS27" s="19"/>
      <c r="GT27" s="19"/>
      <c r="GU27" s="19"/>
      <c r="GV27" s="19"/>
      <c r="GW27" s="19"/>
      <c r="GX27" s="19"/>
      <c r="GY27" s="19"/>
    </row>
    <row r="28" spans="1:211" s="12" customFormat="1" ht="17.25" customHeight="1" x14ac:dyDescent="0.35">
      <c r="A28" s="19"/>
      <c r="B28" s="16"/>
      <c r="C28" s="173" t="s">
        <v>69</v>
      </c>
      <c r="D28" s="174"/>
      <c r="E28" s="174"/>
      <c r="F28" s="174"/>
      <c r="G28" s="174"/>
      <c r="H28" s="174"/>
      <c r="I28" s="174"/>
      <c r="J28" s="175"/>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c r="BM28" s="19"/>
      <c r="BN28" s="19"/>
      <c r="BO28" s="19"/>
      <c r="BP28" s="19"/>
      <c r="BQ28" s="19"/>
      <c r="BR28" s="19"/>
      <c r="BS28" s="19"/>
      <c r="BT28" s="19"/>
      <c r="BU28" s="19"/>
      <c r="BV28" s="19"/>
      <c r="BW28" s="19"/>
      <c r="BX28" s="19"/>
      <c r="BY28" s="19"/>
      <c r="BZ28" s="19"/>
      <c r="CA28" s="19"/>
      <c r="CB28" s="19"/>
      <c r="CC28" s="19"/>
      <c r="CD28" s="19"/>
      <c r="CE28" s="19"/>
      <c r="CF28" s="19"/>
      <c r="CG28" s="19"/>
      <c r="CH28" s="19"/>
      <c r="CI28" s="19"/>
      <c r="CJ28" s="19"/>
      <c r="CK28" s="19"/>
      <c r="CL28" s="19"/>
      <c r="CM28" s="19"/>
      <c r="CN28" s="19"/>
      <c r="CO28" s="19"/>
      <c r="CP28" s="19"/>
      <c r="CQ28" s="19"/>
      <c r="CR28" s="19"/>
      <c r="CS28" s="19"/>
      <c r="CT28" s="19"/>
      <c r="CU28" s="19"/>
      <c r="CV28" s="19"/>
      <c r="CW28" s="19"/>
      <c r="CX28" s="19"/>
      <c r="CY28" s="19"/>
      <c r="CZ28" s="19"/>
      <c r="DA28" s="19"/>
      <c r="DB28" s="19"/>
      <c r="DC28" s="19"/>
      <c r="DD28" s="19"/>
      <c r="DE28" s="19"/>
      <c r="DF28" s="19"/>
      <c r="DG28" s="19"/>
      <c r="DH28" s="19"/>
      <c r="DI28" s="19"/>
      <c r="DJ28" s="19"/>
      <c r="DK28" s="19"/>
      <c r="DL28" s="19"/>
      <c r="DM28" s="19"/>
      <c r="DN28" s="19"/>
      <c r="DO28" s="19"/>
      <c r="DP28" s="19"/>
      <c r="DQ28" s="19"/>
      <c r="DR28" s="19"/>
      <c r="DS28" s="19"/>
      <c r="DT28" s="19"/>
      <c r="DU28" s="19"/>
      <c r="DV28" s="19"/>
      <c r="DW28" s="19"/>
      <c r="DX28" s="19"/>
      <c r="DY28" s="19"/>
      <c r="DZ28" s="19"/>
      <c r="EA28" s="19"/>
      <c r="EB28" s="19"/>
      <c r="EC28" s="19"/>
      <c r="ED28" s="19"/>
      <c r="EE28" s="19"/>
      <c r="EF28" s="19"/>
      <c r="EG28" s="19"/>
      <c r="EH28" s="19"/>
      <c r="EI28" s="19"/>
      <c r="EJ28" s="19"/>
      <c r="EK28" s="19"/>
      <c r="EL28" s="19"/>
      <c r="EM28" s="19"/>
      <c r="EN28" s="19"/>
      <c r="EO28" s="19"/>
      <c r="EP28" s="19"/>
      <c r="EQ28" s="19"/>
      <c r="ER28" s="19"/>
      <c r="ES28" s="19"/>
      <c r="ET28" s="19"/>
      <c r="EU28" s="19"/>
      <c r="EV28" s="19"/>
      <c r="EW28" s="19"/>
      <c r="EX28" s="19"/>
      <c r="EY28" s="19"/>
      <c r="EZ28" s="19"/>
      <c r="FA28" s="19"/>
      <c r="FB28" s="19"/>
      <c r="FC28" s="19"/>
      <c r="FD28" s="19"/>
      <c r="FE28" s="19"/>
      <c r="FF28" s="19"/>
      <c r="FG28" s="19"/>
      <c r="FH28" s="19"/>
      <c r="FI28" s="19"/>
      <c r="FJ28" s="19"/>
      <c r="FK28" s="19"/>
      <c r="FL28" s="19"/>
      <c r="FM28" s="19"/>
      <c r="FN28" s="19"/>
      <c r="FO28" s="19"/>
      <c r="FP28" s="19"/>
      <c r="FQ28" s="19"/>
      <c r="FR28" s="19"/>
      <c r="FS28" s="19"/>
      <c r="FT28" s="19"/>
      <c r="FU28" s="19"/>
      <c r="FV28" s="19"/>
      <c r="FW28" s="19"/>
      <c r="FX28" s="19"/>
      <c r="FY28" s="19"/>
      <c r="FZ28" s="19"/>
      <c r="GA28" s="19"/>
      <c r="GB28" s="19"/>
      <c r="GC28" s="19"/>
      <c r="GD28" s="19"/>
      <c r="GE28" s="19"/>
      <c r="GF28" s="19"/>
      <c r="GG28" s="19"/>
      <c r="GH28" s="19"/>
      <c r="GI28" s="19"/>
      <c r="GJ28" s="19"/>
      <c r="GK28" s="19"/>
      <c r="GL28" s="19"/>
      <c r="GM28" s="19"/>
      <c r="GN28" s="19"/>
      <c r="GO28" s="19"/>
      <c r="GP28" s="19"/>
      <c r="GQ28" s="19"/>
      <c r="GR28" s="19"/>
      <c r="GS28" s="19"/>
      <c r="GT28" s="19"/>
      <c r="GU28" s="19"/>
      <c r="GV28" s="19"/>
      <c r="GW28" s="19"/>
      <c r="GX28" s="19"/>
      <c r="GY28" s="19"/>
    </row>
    <row r="29" spans="1:211" s="12" customFormat="1" ht="14.5" customHeight="1" x14ac:dyDescent="0.35">
      <c r="A29" s="19"/>
      <c r="B29" s="16"/>
      <c r="C29" s="183" t="s">
        <v>84</v>
      </c>
      <c r="D29" s="174"/>
      <c r="E29" s="174"/>
      <c r="F29" s="174"/>
      <c r="G29" s="174"/>
      <c r="H29" s="174"/>
      <c r="I29" s="174"/>
      <c r="J29" s="175"/>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c r="BM29" s="19"/>
      <c r="BN29" s="19"/>
      <c r="BO29" s="19"/>
      <c r="BP29" s="19"/>
      <c r="BQ29" s="19"/>
      <c r="BR29" s="19"/>
      <c r="BS29" s="19"/>
      <c r="BT29" s="19"/>
      <c r="BU29" s="19"/>
      <c r="BV29" s="19"/>
      <c r="BW29" s="19"/>
      <c r="BX29" s="19"/>
      <c r="BY29" s="19"/>
      <c r="BZ29" s="19"/>
      <c r="CA29" s="19"/>
      <c r="CB29" s="19"/>
      <c r="CC29" s="19"/>
      <c r="CD29" s="19"/>
      <c r="CE29" s="19"/>
      <c r="CF29" s="19"/>
      <c r="CG29" s="19"/>
      <c r="CH29" s="19"/>
      <c r="CI29" s="19"/>
      <c r="CJ29" s="19"/>
      <c r="CK29" s="19"/>
      <c r="CL29" s="19"/>
      <c r="CM29" s="19"/>
      <c r="CN29" s="19"/>
      <c r="CO29" s="19"/>
      <c r="CP29" s="19"/>
      <c r="CQ29" s="19"/>
      <c r="CR29" s="19"/>
      <c r="CS29" s="19"/>
      <c r="CT29" s="19"/>
      <c r="CU29" s="19"/>
      <c r="CV29" s="19"/>
      <c r="CW29" s="19"/>
      <c r="CX29" s="19"/>
      <c r="CY29" s="19"/>
      <c r="CZ29" s="19"/>
      <c r="DA29" s="19"/>
      <c r="DB29" s="19"/>
      <c r="DC29" s="19"/>
      <c r="DD29" s="19"/>
      <c r="DE29" s="19"/>
      <c r="DF29" s="19"/>
      <c r="DG29" s="19"/>
      <c r="DH29" s="19"/>
      <c r="DI29" s="19"/>
      <c r="DJ29" s="19"/>
      <c r="DK29" s="19"/>
      <c r="DL29" s="19"/>
      <c r="DM29" s="19"/>
      <c r="DN29" s="19"/>
      <c r="DO29" s="19"/>
      <c r="DP29" s="19"/>
      <c r="DQ29" s="19"/>
      <c r="DR29" s="19"/>
      <c r="DS29" s="19"/>
      <c r="DT29" s="19"/>
      <c r="DU29" s="19"/>
      <c r="DV29" s="19"/>
      <c r="DW29" s="19"/>
      <c r="DX29" s="19"/>
      <c r="DY29" s="19"/>
      <c r="DZ29" s="19"/>
      <c r="EA29" s="19"/>
      <c r="EB29" s="19"/>
      <c r="EC29" s="19"/>
      <c r="ED29" s="19"/>
      <c r="EE29" s="19"/>
      <c r="EF29" s="19"/>
      <c r="EG29" s="19"/>
      <c r="EH29" s="19"/>
      <c r="EI29" s="19"/>
      <c r="EJ29" s="19"/>
      <c r="EK29" s="19"/>
      <c r="EL29" s="19"/>
      <c r="EM29" s="19"/>
      <c r="EN29" s="19"/>
      <c r="EO29" s="19"/>
      <c r="EP29" s="19"/>
      <c r="EQ29" s="19"/>
      <c r="ER29" s="19"/>
      <c r="ES29" s="19"/>
      <c r="ET29" s="19"/>
      <c r="EU29" s="19"/>
      <c r="EV29" s="19"/>
      <c r="EW29" s="19"/>
      <c r="EX29" s="19"/>
      <c r="EY29" s="19"/>
      <c r="EZ29" s="19"/>
      <c r="FA29" s="19"/>
      <c r="FB29" s="19"/>
      <c r="FC29" s="19"/>
      <c r="FD29" s="19"/>
      <c r="FE29" s="19"/>
      <c r="FF29" s="19"/>
      <c r="FG29" s="19"/>
      <c r="FH29" s="19"/>
      <c r="FI29" s="19"/>
      <c r="FJ29" s="19"/>
      <c r="FK29" s="19"/>
      <c r="FL29" s="19"/>
      <c r="FM29" s="19"/>
      <c r="FN29" s="19"/>
      <c r="FO29" s="19"/>
      <c r="FP29" s="19"/>
      <c r="FQ29" s="19"/>
      <c r="FR29" s="19"/>
      <c r="FS29" s="19"/>
      <c r="FT29" s="19"/>
      <c r="FU29" s="19"/>
      <c r="FV29" s="19"/>
      <c r="FW29" s="19"/>
      <c r="FX29" s="19"/>
      <c r="FY29" s="19"/>
      <c r="FZ29" s="19"/>
      <c r="GA29" s="19"/>
      <c r="GB29" s="19"/>
      <c r="GC29" s="19"/>
      <c r="GD29" s="19"/>
      <c r="GE29" s="19"/>
      <c r="GF29" s="19"/>
      <c r="GG29" s="19"/>
      <c r="GH29" s="19"/>
      <c r="GI29" s="19"/>
      <c r="GJ29" s="19"/>
      <c r="GK29" s="19"/>
      <c r="GL29" s="19"/>
      <c r="GM29" s="19"/>
      <c r="GN29" s="19"/>
      <c r="GO29" s="19"/>
      <c r="GP29" s="19"/>
      <c r="GQ29" s="19"/>
      <c r="GR29" s="19"/>
      <c r="GS29" s="19"/>
      <c r="GT29" s="19"/>
      <c r="GU29" s="19"/>
      <c r="GV29" s="19"/>
      <c r="GW29" s="19"/>
      <c r="GX29" s="19"/>
      <c r="GY29" s="19"/>
    </row>
    <row r="30" spans="1:211" s="12" customFormat="1" ht="14.5" customHeight="1" x14ac:dyDescent="0.35">
      <c r="A30" s="19"/>
      <c r="B30" s="16"/>
      <c r="C30" s="159" t="s">
        <v>70</v>
      </c>
      <c r="D30" s="174"/>
      <c r="E30" s="174"/>
      <c r="F30" s="174"/>
      <c r="G30" s="174"/>
      <c r="H30" s="174"/>
      <c r="I30" s="174"/>
      <c r="J30" s="175"/>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9"/>
      <c r="AX30" s="19"/>
      <c r="AY30" s="19"/>
      <c r="AZ30" s="19"/>
      <c r="BA30" s="19"/>
      <c r="BB30" s="19"/>
      <c r="BC30" s="19"/>
      <c r="BD30" s="19"/>
      <c r="BE30" s="19"/>
      <c r="BF30" s="19"/>
      <c r="BG30" s="19"/>
      <c r="BH30" s="19"/>
      <c r="BI30" s="19"/>
      <c r="BJ30" s="19"/>
      <c r="BK30" s="19"/>
      <c r="BL30" s="19"/>
      <c r="BM30" s="19"/>
      <c r="BN30" s="19"/>
      <c r="BO30" s="19"/>
      <c r="BP30" s="19"/>
      <c r="BQ30" s="19"/>
      <c r="BR30" s="19"/>
      <c r="BS30" s="19"/>
      <c r="BT30" s="19"/>
      <c r="BU30" s="19"/>
      <c r="BV30" s="19"/>
      <c r="BW30" s="19"/>
      <c r="BX30" s="19"/>
      <c r="BY30" s="19"/>
      <c r="BZ30" s="19"/>
      <c r="CA30" s="19"/>
      <c r="CB30" s="19"/>
      <c r="CC30" s="19"/>
      <c r="CD30" s="19"/>
      <c r="CE30" s="19"/>
      <c r="CF30" s="19"/>
      <c r="CG30" s="19"/>
      <c r="CH30" s="19"/>
      <c r="CI30" s="19"/>
      <c r="CJ30" s="19"/>
      <c r="CK30" s="19"/>
      <c r="CL30" s="19"/>
      <c r="CM30" s="19"/>
      <c r="CN30" s="19"/>
      <c r="CO30" s="19"/>
      <c r="CP30" s="19"/>
      <c r="CQ30" s="19"/>
      <c r="CR30" s="19"/>
      <c r="CS30" s="19"/>
      <c r="CT30" s="19"/>
      <c r="CU30" s="19"/>
      <c r="CV30" s="19"/>
      <c r="CW30" s="19"/>
      <c r="CX30" s="19"/>
      <c r="CY30" s="19"/>
      <c r="CZ30" s="19"/>
      <c r="DA30" s="19"/>
      <c r="DB30" s="19"/>
      <c r="DC30" s="19"/>
      <c r="DD30" s="19"/>
      <c r="DE30" s="19"/>
      <c r="DF30" s="19"/>
      <c r="DG30" s="19"/>
      <c r="DH30" s="19"/>
      <c r="DI30" s="19"/>
      <c r="DJ30" s="19"/>
      <c r="DK30" s="19"/>
      <c r="DL30" s="19"/>
      <c r="DM30" s="19"/>
      <c r="DN30" s="19"/>
      <c r="DO30" s="19"/>
      <c r="DP30" s="19"/>
      <c r="DQ30" s="19"/>
      <c r="DR30" s="19"/>
      <c r="DS30" s="19"/>
      <c r="DT30" s="19"/>
      <c r="DU30" s="19"/>
      <c r="DV30" s="19"/>
      <c r="DW30" s="19"/>
      <c r="DX30" s="19"/>
      <c r="DY30" s="19"/>
      <c r="DZ30" s="19"/>
      <c r="EA30" s="19"/>
      <c r="EB30" s="19"/>
      <c r="EC30" s="19"/>
      <c r="ED30" s="19"/>
      <c r="EE30" s="19"/>
      <c r="EF30" s="19"/>
      <c r="EG30" s="19"/>
      <c r="EH30" s="19"/>
      <c r="EI30" s="19"/>
      <c r="EJ30" s="19"/>
      <c r="EK30" s="19"/>
      <c r="EL30" s="19"/>
      <c r="EM30" s="19"/>
      <c r="EN30" s="19"/>
      <c r="EO30" s="19"/>
      <c r="EP30" s="19"/>
      <c r="EQ30" s="19"/>
      <c r="ER30" s="19"/>
      <c r="ES30" s="19"/>
      <c r="ET30" s="19"/>
      <c r="EU30" s="19"/>
      <c r="EV30" s="19"/>
      <c r="EW30" s="19"/>
      <c r="EX30" s="19"/>
      <c r="EY30" s="19"/>
      <c r="EZ30" s="19"/>
      <c r="FA30" s="19"/>
      <c r="FB30" s="19"/>
      <c r="FC30" s="19"/>
      <c r="FD30" s="19"/>
      <c r="FE30" s="19"/>
      <c r="FF30" s="19"/>
      <c r="FG30" s="19"/>
      <c r="FH30" s="19"/>
      <c r="FI30" s="19"/>
      <c r="FJ30" s="19"/>
      <c r="FK30" s="19"/>
      <c r="FL30" s="19"/>
      <c r="FM30" s="19"/>
      <c r="FN30" s="19"/>
      <c r="FO30" s="19"/>
      <c r="FP30" s="19"/>
      <c r="FQ30" s="19"/>
      <c r="FR30" s="19"/>
      <c r="FS30" s="19"/>
      <c r="FT30" s="19"/>
      <c r="FU30" s="19"/>
      <c r="FV30" s="19"/>
      <c r="FW30" s="19"/>
      <c r="FX30" s="19"/>
      <c r="FY30" s="19"/>
      <c r="FZ30" s="19"/>
      <c r="GA30" s="19"/>
      <c r="GB30" s="19"/>
      <c r="GC30" s="19"/>
      <c r="GD30" s="19"/>
      <c r="GE30" s="19"/>
      <c r="GF30" s="19"/>
      <c r="GG30" s="19"/>
      <c r="GH30" s="19"/>
      <c r="GI30" s="19"/>
      <c r="GJ30" s="19"/>
      <c r="GK30" s="19"/>
      <c r="GL30" s="19"/>
      <c r="GM30" s="19"/>
      <c r="GN30" s="19"/>
      <c r="GO30" s="19"/>
      <c r="GP30" s="19"/>
      <c r="GQ30" s="19"/>
      <c r="GR30" s="19"/>
      <c r="GS30" s="19"/>
      <c r="GT30" s="19"/>
      <c r="GU30" s="19"/>
      <c r="GV30" s="19"/>
      <c r="GW30" s="19"/>
      <c r="GX30" s="19"/>
      <c r="GY30" s="19"/>
    </row>
    <row r="31" spans="1:211" ht="29.5" customHeight="1" thickBot="1" x14ac:dyDescent="0.4">
      <c r="B31" s="15"/>
      <c r="C31" s="180" t="s">
        <v>44</v>
      </c>
      <c r="D31" s="181"/>
      <c r="E31" s="181"/>
      <c r="F31" s="181"/>
      <c r="G31" s="181"/>
      <c r="H31" s="181"/>
      <c r="I31" s="181"/>
      <c r="J31" s="182"/>
      <c r="GZ31" s="7"/>
      <c r="HA31" s="7"/>
      <c r="HB31" s="7"/>
      <c r="HC31" s="7"/>
    </row>
    <row r="32" spans="1:211" ht="14.5" customHeight="1" thickBot="1" x14ac:dyDescent="0.4">
      <c r="B32" s="15"/>
      <c r="C32" s="10"/>
      <c r="D32" s="49"/>
      <c r="E32" s="69"/>
      <c r="F32" s="69"/>
      <c r="G32" s="69"/>
      <c r="H32" s="49"/>
      <c r="I32" s="49"/>
      <c r="J32" s="81"/>
      <c r="GZ32" s="7"/>
      <c r="HA32" s="7"/>
      <c r="HB32" s="7"/>
      <c r="HC32" s="7"/>
    </row>
    <row r="33" spans="2:211" ht="15" customHeight="1" x14ac:dyDescent="0.35">
      <c r="B33" s="15"/>
      <c r="C33" s="164" t="s">
        <v>40</v>
      </c>
      <c r="D33" s="165"/>
      <c r="E33" s="166"/>
      <c r="F33" s="170" t="s">
        <v>39</v>
      </c>
      <c r="G33" s="172"/>
      <c r="H33" s="170" t="s">
        <v>41</v>
      </c>
      <c r="I33" s="172"/>
      <c r="J33" s="162" t="s">
        <v>52</v>
      </c>
    </row>
    <row r="34" spans="2:211" ht="35.15" customHeight="1" thickBot="1" x14ac:dyDescent="0.4">
      <c r="B34" s="15"/>
      <c r="C34" s="167"/>
      <c r="D34" s="168"/>
      <c r="E34" s="169"/>
      <c r="F34" s="102" t="s">
        <v>46</v>
      </c>
      <c r="G34" s="59" t="s">
        <v>47</v>
      </c>
      <c r="H34" s="171" t="s">
        <v>72</v>
      </c>
      <c r="I34" s="209"/>
      <c r="J34" s="176"/>
    </row>
    <row r="35" spans="2:211" ht="14.5" customHeight="1" x14ac:dyDescent="0.35">
      <c r="B35" s="15"/>
      <c r="C35" s="206" t="s">
        <v>66</v>
      </c>
      <c r="D35" s="207"/>
      <c r="E35" s="208"/>
      <c r="F35" s="99">
        <v>30</v>
      </c>
      <c r="G35" s="100">
        <v>1500</v>
      </c>
      <c r="H35" s="210">
        <v>2</v>
      </c>
      <c r="I35" s="211"/>
      <c r="J35" s="97">
        <v>0.5</v>
      </c>
    </row>
    <row r="36" spans="2:211" ht="14.5" customHeight="1" thickBot="1" x14ac:dyDescent="0.4">
      <c r="B36" s="15"/>
      <c r="C36" s="186" t="s">
        <v>71</v>
      </c>
      <c r="D36" s="187"/>
      <c r="E36" s="188"/>
      <c r="F36" s="99">
        <v>30</v>
      </c>
      <c r="G36" s="100">
        <v>1500</v>
      </c>
      <c r="H36" s="212">
        <v>4</v>
      </c>
      <c r="I36" s="213"/>
      <c r="J36" s="98">
        <v>0.5</v>
      </c>
    </row>
    <row r="37" spans="2:211" ht="14.5" customHeight="1" thickBot="1" x14ac:dyDescent="0.4">
      <c r="B37" s="15"/>
      <c r="C37" s="177"/>
      <c r="D37" s="178"/>
      <c r="E37" s="178"/>
      <c r="F37" s="178"/>
      <c r="G37" s="178"/>
      <c r="H37" s="178"/>
      <c r="I37" s="178"/>
      <c r="J37" s="179"/>
    </row>
    <row r="38" spans="2:211" ht="15" customHeight="1" x14ac:dyDescent="0.35">
      <c r="B38" s="15"/>
      <c r="C38" s="164" t="s">
        <v>40</v>
      </c>
      <c r="D38" s="165"/>
      <c r="E38" s="166"/>
      <c r="F38" s="162" t="s">
        <v>53</v>
      </c>
      <c r="G38" s="170" t="s">
        <v>48</v>
      </c>
      <c r="H38" s="170" t="s">
        <v>50</v>
      </c>
      <c r="I38" s="162" t="s">
        <v>49</v>
      </c>
      <c r="J38" s="162" t="s">
        <v>51</v>
      </c>
      <c r="HB38" s="7"/>
      <c r="HC38" s="7"/>
    </row>
    <row r="39" spans="2:211" ht="45" customHeight="1" thickBot="1" x14ac:dyDescent="0.4">
      <c r="B39" s="15"/>
      <c r="C39" s="167"/>
      <c r="D39" s="168"/>
      <c r="E39" s="169"/>
      <c r="F39" s="163"/>
      <c r="G39" s="171"/>
      <c r="H39" s="171"/>
      <c r="I39" s="163"/>
      <c r="J39" s="163"/>
      <c r="HB39" s="7"/>
      <c r="HC39" s="7"/>
    </row>
    <row r="40" spans="2:211" ht="14.5" customHeight="1" x14ac:dyDescent="0.35">
      <c r="B40" s="15"/>
      <c r="C40" s="206" t="s">
        <v>66</v>
      </c>
      <c r="D40" s="207"/>
      <c r="E40" s="208"/>
      <c r="F40" s="243"/>
      <c r="G40" s="244"/>
      <c r="H40" s="58"/>
      <c r="I40" s="70"/>
      <c r="J40" s="87">
        <f>H40*(1-I40)</f>
        <v>0</v>
      </c>
      <c r="HB40" s="7"/>
      <c r="HC40" s="7"/>
    </row>
    <row r="41" spans="2:211" ht="14.5" customHeight="1" thickBot="1" x14ac:dyDescent="0.4">
      <c r="B41" s="15"/>
      <c r="C41" s="186" t="s">
        <v>71</v>
      </c>
      <c r="D41" s="187"/>
      <c r="E41" s="188"/>
      <c r="F41" s="245"/>
      <c r="G41" s="246"/>
      <c r="H41" s="58"/>
      <c r="I41" s="70"/>
      <c r="J41" s="88">
        <f>H41*(1-I41)</f>
        <v>0</v>
      </c>
      <c r="HB41" s="7"/>
      <c r="HC41" s="7"/>
    </row>
    <row r="42" spans="2:211" ht="17.5" customHeight="1" thickBot="1" x14ac:dyDescent="0.4">
      <c r="B42" s="15"/>
      <c r="C42" s="76"/>
      <c r="D42" s="77"/>
      <c r="E42" s="77"/>
      <c r="F42" s="77"/>
      <c r="G42" s="77"/>
      <c r="H42" s="77"/>
      <c r="I42" s="78"/>
      <c r="J42" s="79"/>
      <c r="HB42" s="7"/>
      <c r="HC42" s="7"/>
    </row>
    <row r="43" spans="2:211" ht="16.149999999999999" customHeight="1" thickBot="1" x14ac:dyDescent="0.4">
      <c r="B43" s="15"/>
      <c r="C43" s="51"/>
      <c r="D43" s="52"/>
      <c r="E43" s="52"/>
      <c r="F43" s="52"/>
      <c r="G43" s="52"/>
      <c r="H43" s="52"/>
      <c r="I43" s="92" t="s">
        <v>64</v>
      </c>
      <c r="J43" s="90">
        <f>(J40*J35)+(J41*J36)</f>
        <v>0</v>
      </c>
      <c r="L43" s="89"/>
      <c r="HB43" s="7"/>
      <c r="HC43" s="7"/>
    </row>
    <row r="44" spans="2:211" ht="16.149999999999999" customHeight="1" x14ac:dyDescent="0.35">
      <c r="B44" s="15"/>
      <c r="C44" s="51"/>
      <c r="D44" s="52"/>
      <c r="E44" s="52"/>
      <c r="F44" s="52"/>
      <c r="G44" s="52"/>
      <c r="H44" s="52"/>
      <c r="I44" s="68"/>
      <c r="J44" s="93"/>
      <c r="L44" s="89"/>
      <c r="HB44" s="7"/>
      <c r="HC44" s="7"/>
    </row>
    <row r="45" spans="2:211" ht="16.149999999999999" customHeight="1" x14ac:dyDescent="0.35">
      <c r="B45" s="15"/>
      <c r="C45" s="51"/>
      <c r="D45" s="52"/>
      <c r="E45" s="52"/>
      <c r="F45" s="52"/>
      <c r="G45" s="52"/>
      <c r="H45" s="202" t="s">
        <v>65</v>
      </c>
      <c r="I45" s="202"/>
      <c r="J45" s="203">
        <v>250</v>
      </c>
      <c r="L45" s="89"/>
      <c r="HB45" s="7"/>
      <c r="HC45" s="7"/>
    </row>
    <row r="46" spans="2:211" ht="16.149999999999999" customHeight="1" x14ac:dyDescent="0.35">
      <c r="B46" s="15"/>
      <c r="C46" s="51"/>
      <c r="D46" s="52"/>
      <c r="E46" s="52"/>
      <c r="F46" s="52"/>
      <c r="G46" s="52"/>
      <c r="H46" s="202"/>
      <c r="I46" s="202"/>
      <c r="J46" s="203"/>
      <c r="L46" s="89"/>
      <c r="HB46" s="7"/>
      <c r="HC46" s="7"/>
    </row>
    <row r="47" spans="2:211" ht="16.149999999999999" customHeight="1" thickBot="1" x14ac:dyDescent="0.4">
      <c r="B47" s="15"/>
      <c r="C47" s="51"/>
      <c r="D47" s="52"/>
      <c r="E47" s="52"/>
      <c r="F47" s="52"/>
      <c r="G47" s="52"/>
      <c r="H47" s="52"/>
      <c r="I47" s="68"/>
      <c r="J47" s="91"/>
      <c r="L47" s="89"/>
      <c r="HB47" s="7"/>
      <c r="HC47" s="7"/>
    </row>
    <row r="48" spans="2:211" ht="21" customHeight="1" thickBot="1" x14ac:dyDescent="0.4">
      <c r="B48" s="15"/>
      <c r="C48" s="51"/>
      <c r="D48" s="52"/>
      <c r="E48" s="52"/>
      <c r="F48" s="52"/>
      <c r="G48" s="52"/>
      <c r="H48" s="204" t="s">
        <v>26</v>
      </c>
      <c r="I48" s="205"/>
      <c r="J48" s="71">
        <f>J43*J45</f>
        <v>0</v>
      </c>
      <c r="L48" s="89"/>
      <c r="HB48" s="7"/>
      <c r="HC48" s="7"/>
    </row>
    <row r="49" spans="1:211" ht="16.149999999999999" customHeight="1" thickBot="1" x14ac:dyDescent="0.4">
      <c r="B49" s="15"/>
      <c r="C49" s="51"/>
      <c r="D49" s="52"/>
      <c r="E49" s="52"/>
      <c r="F49" s="52"/>
      <c r="G49" s="52"/>
      <c r="H49" s="103"/>
      <c r="I49" s="108"/>
      <c r="J49" s="91"/>
      <c r="L49" s="89"/>
      <c r="HB49" s="7"/>
      <c r="HC49" s="7"/>
    </row>
    <row r="50" spans="1:211" ht="16.149999999999999" customHeight="1" thickBot="1" x14ac:dyDescent="0.4">
      <c r="B50" s="15"/>
      <c r="C50" s="51"/>
      <c r="D50" s="52"/>
      <c r="E50" s="52"/>
      <c r="F50" s="52"/>
      <c r="G50" s="52"/>
      <c r="H50" s="101"/>
      <c r="I50" s="101" t="s">
        <v>57</v>
      </c>
      <c r="J50" s="96">
        <f>J48*0.05</f>
        <v>0</v>
      </c>
      <c r="L50" s="89"/>
      <c r="HB50" s="7"/>
      <c r="HC50" s="7"/>
    </row>
    <row r="51" spans="1:211" ht="14" thickBot="1" x14ac:dyDescent="0.4">
      <c r="B51" s="15"/>
      <c r="C51" s="13"/>
      <c r="D51" s="50"/>
      <c r="E51" s="50"/>
      <c r="F51" s="50"/>
      <c r="G51" s="50"/>
      <c r="H51" s="50"/>
      <c r="I51" s="50"/>
      <c r="J51" s="67"/>
    </row>
    <row r="52" spans="1:211" s="6" customFormat="1" ht="31.9" customHeight="1" thickBot="1" x14ac:dyDescent="0.4">
      <c r="A52" s="17"/>
      <c r="B52" s="15"/>
      <c r="C52" s="189" t="s">
        <v>12</v>
      </c>
      <c r="D52" s="190"/>
      <c r="E52" s="190"/>
      <c r="F52" s="190"/>
      <c r="G52" s="190"/>
      <c r="H52" s="190"/>
      <c r="I52" s="190"/>
      <c r="J52" s="191"/>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17"/>
      <c r="DQ52" s="17"/>
      <c r="DR52" s="17"/>
      <c r="DS52" s="17"/>
      <c r="DT52" s="17"/>
      <c r="DU52" s="17"/>
      <c r="DV52" s="17"/>
      <c r="DW52" s="17"/>
      <c r="DX52" s="17"/>
      <c r="DY52" s="17"/>
      <c r="DZ52" s="17"/>
      <c r="EA52" s="17"/>
      <c r="EB52" s="17"/>
      <c r="EC52" s="17"/>
      <c r="ED52" s="17"/>
      <c r="EE52" s="17"/>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row>
    <row r="53" spans="1:211" ht="15.65" customHeight="1" thickBot="1" x14ac:dyDescent="0.4">
      <c r="B53" s="15"/>
      <c r="C53" s="199" t="s">
        <v>14</v>
      </c>
      <c r="D53" s="200"/>
      <c r="E53" s="200"/>
      <c r="F53" s="200"/>
      <c r="G53" s="200"/>
      <c r="H53" s="200"/>
      <c r="I53" s="200"/>
      <c r="J53" s="201"/>
    </row>
    <row r="54" spans="1:211" ht="31.9" customHeight="1" x14ac:dyDescent="0.35">
      <c r="B54" s="15"/>
      <c r="C54" s="72" t="s">
        <v>30</v>
      </c>
      <c r="D54" s="247"/>
      <c r="E54" s="248"/>
      <c r="F54" s="73" t="s">
        <v>5</v>
      </c>
      <c r="G54" s="251"/>
      <c r="H54" s="192" t="s">
        <v>13</v>
      </c>
      <c r="I54" s="253"/>
      <c r="J54" s="254"/>
      <c r="HA54" s="7"/>
      <c r="HB54" s="7"/>
      <c r="HC54" s="7"/>
    </row>
    <row r="55" spans="1:211" ht="36" customHeight="1" thickBot="1" x14ac:dyDescent="0.4">
      <c r="C55" s="74" t="s">
        <v>4</v>
      </c>
      <c r="D55" s="249"/>
      <c r="E55" s="250"/>
      <c r="F55" s="75" t="s">
        <v>6</v>
      </c>
      <c r="G55" s="252"/>
      <c r="H55" s="193"/>
      <c r="I55" s="255"/>
      <c r="J55" s="256"/>
      <c r="HA55" s="7"/>
      <c r="HB55" s="7"/>
      <c r="HC55" s="7"/>
    </row>
    <row r="56" spans="1:211" s="6" customFormat="1" ht="14.5" customHeight="1" x14ac:dyDescent="0.35">
      <c r="A56" s="17"/>
      <c r="B56" s="17"/>
      <c r="C56" s="17"/>
      <c r="D56" s="17"/>
      <c r="E56" s="17"/>
      <c r="F56" s="17"/>
      <c r="G56" s="17"/>
      <c r="H56" s="17"/>
      <c r="I56" s="17"/>
      <c r="J56" s="53"/>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c r="CO56" s="17"/>
      <c r="CP56" s="17"/>
      <c r="CQ56" s="17"/>
      <c r="CR56" s="17"/>
      <c r="CS56" s="17"/>
      <c r="CT56" s="17"/>
      <c r="CU56" s="17"/>
      <c r="CV56" s="17"/>
      <c r="CW56" s="17"/>
      <c r="CX56" s="17"/>
      <c r="CY56" s="17"/>
      <c r="CZ56" s="17"/>
      <c r="DA56" s="17"/>
      <c r="DB56" s="17"/>
      <c r="DC56" s="17"/>
      <c r="DD56" s="17"/>
      <c r="DE56" s="17"/>
      <c r="DF56" s="17"/>
      <c r="DG56" s="17"/>
      <c r="DH56" s="17"/>
      <c r="DI56" s="17"/>
      <c r="DJ56" s="17"/>
      <c r="DK56" s="17"/>
      <c r="DL56" s="17"/>
      <c r="DM56" s="17"/>
      <c r="DN56" s="17"/>
      <c r="DO56" s="17"/>
      <c r="DP56" s="17"/>
      <c r="DQ56" s="17"/>
      <c r="DR56" s="17"/>
      <c r="DS56" s="17"/>
      <c r="DT56" s="17"/>
      <c r="DU56" s="17"/>
      <c r="DV56" s="17"/>
      <c r="DW56" s="17"/>
      <c r="DX56" s="17"/>
      <c r="DY56" s="17"/>
      <c r="DZ56" s="17"/>
      <c r="EA56" s="17"/>
      <c r="EB56" s="17"/>
      <c r="EC56" s="17"/>
      <c r="ED56" s="17"/>
      <c r="EE56" s="17"/>
      <c r="EF56" s="17"/>
      <c r="EG56" s="17"/>
      <c r="EH56" s="17"/>
      <c r="EI56" s="17"/>
      <c r="EJ56" s="17"/>
      <c r="EK56" s="17"/>
      <c r="EL56" s="17"/>
      <c r="EM56" s="17"/>
      <c r="EN56" s="17"/>
      <c r="EO56" s="17"/>
      <c r="EP56" s="17"/>
      <c r="EQ56" s="17"/>
      <c r="ER56" s="17"/>
      <c r="ES56" s="17"/>
      <c r="ET56" s="17"/>
      <c r="EU56" s="17"/>
      <c r="EV56" s="17"/>
      <c r="EW56" s="17"/>
      <c r="EX56" s="17"/>
      <c r="EY56" s="17"/>
      <c r="EZ56" s="17"/>
      <c r="FA56" s="17"/>
      <c r="FB56" s="17"/>
      <c r="FC56" s="17"/>
      <c r="FD56" s="17"/>
      <c r="FE56" s="17"/>
      <c r="FF56" s="17"/>
      <c r="FG56" s="17"/>
      <c r="FH56" s="17"/>
      <c r="FI56" s="17"/>
      <c r="FJ56" s="17"/>
      <c r="FK56" s="17"/>
      <c r="FL56" s="17"/>
      <c r="FM56" s="17"/>
      <c r="FN56" s="17"/>
      <c r="FO56" s="17"/>
      <c r="FP56" s="17"/>
      <c r="FQ56" s="17"/>
      <c r="FR56" s="17"/>
      <c r="FS56" s="17"/>
      <c r="FT56" s="17"/>
      <c r="FU56" s="17"/>
      <c r="FV56" s="17"/>
      <c r="FW56" s="17"/>
      <c r="FX56" s="17"/>
      <c r="FY56" s="17"/>
      <c r="FZ56" s="17"/>
      <c r="GA56" s="17"/>
      <c r="GB56" s="17"/>
      <c r="GC56" s="17"/>
      <c r="GD56" s="17"/>
      <c r="GE56" s="17"/>
      <c r="GF56" s="17"/>
      <c r="GG56" s="17"/>
      <c r="GH56" s="17"/>
      <c r="GI56" s="17"/>
      <c r="GJ56" s="17"/>
      <c r="GK56" s="17"/>
      <c r="GL56" s="17"/>
      <c r="GM56" s="17"/>
      <c r="GN56" s="17"/>
      <c r="GO56" s="17"/>
      <c r="GP56" s="17"/>
      <c r="GQ56" s="17"/>
      <c r="GR56" s="17"/>
      <c r="GS56" s="17"/>
      <c r="GT56" s="17"/>
      <c r="GU56" s="17"/>
      <c r="GV56" s="17"/>
      <c r="GW56" s="17"/>
      <c r="GX56" s="17"/>
      <c r="GY56" s="17"/>
      <c r="GZ56" s="17"/>
      <c r="HA56" s="17"/>
      <c r="HB56" s="17"/>
      <c r="HC56" s="17"/>
    </row>
    <row r="57" spans="1:211" s="6" customFormat="1" ht="15" customHeight="1" x14ac:dyDescent="0.35">
      <c r="A57" s="17"/>
      <c r="B57" s="17"/>
      <c r="C57" s="17"/>
      <c r="D57" s="17"/>
      <c r="E57" s="17"/>
      <c r="F57" s="17"/>
      <c r="G57" s="17"/>
      <c r="H57" s="17"/>
      <c r="I57" s="17"/>
      <c r="J57" s="53"/>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c r="DG57" s="17"/>
      <c r="DH57" s="17"/>
      <c r="DI57" s="17"/>
      <c r="DJ57" s="17"/>
      <c r="DK57" s="17"/>
      <c r="DL57" s="17"/>
      <c r="DM57" s="17"/>
      <c r="DN57" s="17"/>
      <c r="DO57" s="17"/>
      <c r="DP57" s="17"/>
      <c r="DQ57" s="17"/>
      <c r="DR57" s="17"/>
      <c r="DS57" s="17"/>
      <c r="DT57" s="17"/>
      <c r="DU57" s="17"/>
      <c r="DV57" s="17"/>
      <c r="DW57" s="17"/>
      <c r="DX57" s="17"/>
      <c r="DY57" s="17"/>
      <c r="DZ57" s="17"/>
      <c r="EA57" s="17"/>
      <c r="EB57" s="17"/>
      <c r="EC57" s="17"/>
      <c r="ED57" s="17"/>
      <c r="EE57" s="17"/>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row>
    <row r="58" spans="1:211" s="6" customFormat="1" x14ac:dyDescent="0.35">
      <c r="A58" s="17"/>
      <c r="B58" s="17"/>
      <c r="C58" s="17"/>
      <c r="D58" s="17"/>
      <c r="E58" s="17"/>
      <c r="F58" s="17"/>
      <c r="G58" s="17"/>
      <c r="H58" s="17"/>
      <c r="I58" s="17"/>
      <c r="J58" s="53"/>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17"/>
      <c r="BV58" s="17"/>
      <c r="BW58" s="17"/>
      <c r="BX58" s="17"/>
      <c r="BY58" s="17"/>
      <c r="BZ58" s="17"/>
      <c r="CA58" s="17"/>
      <c r="CB58" s="17"/>
      <c r="CC58" s="17"/>
      <c r="CD58" s="17"/>
      <c r="CE58" s="17"/>
      <c r="CF58" s="17"/>
      <c r="CG58" s="17"/>
      <c r="CH58" s="17"/>
      <c r="CI58" s="17"/>
      <c r="CJ58" s="17"/>
      <c r="CK58" s="17"/>
      <c r="CL58" s="17"/>
      <c r="CM58" s="17"/>
      <c r="CN58" s="17"/>
      <c r="CO58" s="17"/>
      <c r="CP58" s="17"/>
      <c r="CQ58" s="17"/>
      <c r="CR58" s="17"/>
      <c r="CS58" s="17"/>
      <c r="CT58" s="17"/>
      <c r="CU58" s="17"/>
      <c r="CV58" s="17"/>
      <c r="CW58" s="17"/>
      <c r="CX58" s="17"/>
      <c r="CY58" s="17"/>
      <c r="CZ58" s="17"/>
      <c r="DA58" s="17"/>
      <c r="DB58" s="17"/>
      <c r="DC58" s="17"/>
      <c r="DD58" s="17"/>
      <c r="DE58" s="17"/>
      <c r="DF58" s="17"/>
      <c r="DG58" s="17"/>
      <c r="DH58" s="17"/>
      <c r="DI58" s="17"/>
      <c r="DJ58" s="17"/>
      <c r="DK58" s="17"/>
      <c r="DL58" s="17"/>
      <c r="DM58" s="17"/>
      <c r="DN58" s="17"/>
      <c r="DO58" s="17"/>
      <c r="DP58" s="17"/>
      <c r="DQ58" s="17"/>
      <c r="DR58" s="17"/>
      <c r="DS58" s="17"/>
      <c r="DT58" s="17"/>
      <c r="DU58" s="17"/>
      <c r="DV58" s="17"/>
      <c r="DW58" s="17"/>
      <c r="DX58" s="17"/>
      <c r="DY58" s="17"/>
      <c r="DZ58" s="17"/>
      <c r="EA58" s="17"/>
      <c r="EB58" s="17"/>
      <c r="EC58" s="17"/>
      <c r="ED58" s="17"/>
      <c r="EE58" s="17"/>
      <c r="EF58" s="17"/>
      <c r="EG58" s="17"/>
      <c r="EH58" s="17"/>
      <c r="EI58" s="17"/>
      <c r="EJ58" s="17"/>
      <c r="EK58" s="17"/>
      <c r="EL58" s="17"/>
      <c r="EM58" s="17"/>
      <c r="EN58" s="17"/>
      <c r="EO58" s="17"/>
      <c r="EP58" s="17"/>
      <c r="EQ58" s="17"/>
      <c r="ER58" s="17"/>
      <c r="ES58" s="17"/>
      <c r="ET58" s="17"/>
      <c r="EU58" s="17"/>
      <c r="EV58" s="17"/>
      <c r="EW58" s="17"/>
      <c r="EX58" s="17"/>
      <c r="EY58" s="17"/>
      <c r="EZ58" s="17"/>
      <c r="FA58" s="17"/>
      <c r="FB58" s="17"/>
      <c r="FC58" s="17"/>
      <c r="FD58" s="17"/>
      <c r="FE58" s="17"/>
      <c r="FF58" s="17"/>
      <c r="FG58" s="17"/>
      <c r="FH58" s="17"/>
      <c r="FI58" s="17"/>
      <c r="FJ58" s="17"/>
      <c r="FK58" s="17"/>
      <c r="FL58" s="17"/>
      <c r="FM58" s="17"/>
      <c r="FN58" s="17"/>
      <c r="FO58" s="17"/>
      <c r="FP58" s="17"/>
      <c r="FQ58" s="17"/>
      <c r="FR58" s="17"/>
      <c r="FS58" s="17"/>
      <c r="FT58" s="17"/>
      <c r="FU58" s="17"/>
      <c r="FV58" s="17"/>
      <c r="FW58" s="17"/>
      <c r="FX58" s="17"/>
      <c r="FY58" s="17"/>
      <c r="FZ58" s="17"/>
      <c r="GA58" s="17"/>
      <c r="GB58" s="17"/>
      <c r="GC58" s="17"/>
      <c r="GD58" s="17"/>
      <c r="GE58" s="17"/>
      <c r="GF58" s="17"/>
      <c r="GG58" s="17"/>
      <c r="GH58" s="17"/>
      <c r="GI58" s="17"/>
      <c r="GJ58" s="17"/>
      <c r="GK58" s="17"/>
      <c r="GL58" s="17"/>
      <c r="GM58" s="17"/>
      <c r="GN58" s="17"/>
      <c r="GO58" s="17"/>
      <c r="GP58" s="17"/>
      <c r="GQ58" s="17"/>
      <c r="GR58" s="17"/>
      <c r="GS58" s="17"/>
      <c r="GT58" s="17"/>
      <c r="GU58" s="17"/>
      <c r="GV58" s="17"/>
      <c r="GW58" s="17"/>
      <c r="GX58" s="17"/>
      <c r="GY58" s="17"/>
      <c r="GZ58" s="17"/>
      <c r="HA58" s="17"/>
      <c r="HB58" s="17"/>
      <c r="HC58" s="17"/>
    </row>
    <row r="59" spans="1:211" s="6" customFormat="1" x14ac:dyDescent="0.35">
      <c r="A59" s="17"/>
      <c r="B59" s="17"/>
      <c r="C59" s="17"/>
      <c r="D59" s="17"/>
      <c r="E59" s="17"/>
      <c r="F59" s="17"/>
      <c r="G59" s="17"/>
      <c r="H59" s="17"/>
      <c r="I59" s="17"/>
      <c r="J59" s="20"/>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c r="BW59" s="17"/>
      <c r="BX59" s="17"/>
      <c r="BY59" s="17"/>
      <c r="BZ59" s="17"/>
      <c r="CA59" s="17"/>
      <c r="CB59" s="17"/>
      <c r="CC59" s="17"/>
      <c r="CD59" s="17"/>
      <c r="CE59" s="17"/>
      <c r="CF59" s="17"/>
      <c r="CG59" s="17"/>
      <c r="CH59" s="17"/>
      <c r="CI59" s="17"/>
      <c r="CJ59" s="17"/>
      <c r="CK59" s="17"/>
      <c r="CL59" s="17"/>
      <c r="CM59" s="17"/>
      <c r="CN59" s="17"/>
      <c r="CO59" s="17"/>
      <c r="CP59" s="17"/>
      <c r="CQ59" s="17"/>
      <c r="CR59" s="17"/>
      <c r="CS59" s="17"/>
      <c r="CT59" s="17"/>
      <c r="CU59" s="17"/>
      <c r="CV59" s="17"/>
      <c r="CW59" s="17"/>
      <c r="CX59" s="17"/>
      <c r="CY59" s="17"/>
      <c r="CZ59" s="17"/>
      <c r="DA59" s="17"/>
      <c r="DB59" s="17"/>
      <c r="DC59" s="17"/>
      <c r="DD59" s="17"/>
      <c r="DE59" s="17"/>
      <c r="DF59" s="17"/>
      <c r="DG59" s="17"/>
      <c r="DH59" s="17"/>
      <c r="DI59" s="17"/>
      <c r="DJ59" s="17"/>
      <c r="DK59" s="17"/>
      <c r="DL59" s="17"/>
      <c r="DM59" s="17"/>
      <c r="DN59" s="17"/>
      <c r="DO59" s="17"/>
      <c r="DP59" s="17"/>
      <c r="DQ59" s="17"/>
      <c r="DR59" s="17"/>
      <c r="DS59" s="17"/>
      <c r="DT59" s="17"/>
      <c r="DU59" s="17"/>
      <c r="DV59" s="17"/>
      <c r="DW59" s="17"/>
      <c r="DX59" s="17"/>
      <c r="DY59" s="17"/>
      <c r="DZ59" s="17"/>
      <c r="EA59" s="17"/>
      <c r="EB59" s="17"/>
      <c r="EC59" s="17"/>
      <c r="ED59" s="17"/>
      <c r="EE59" s="17"/>
      <c r="EF59" s="17"/>
      <c r="EG59" s="17"/>
      <c r="EH59" s="17"/>
      <c r="EI59" s="17"/>
      <c r="EJ59" s="17"/>
      <c r="EK59" s="17"/>
      <c r="EL59" s="17"/>
      <c r="EM59" s="17"/>
      <c r="EN59" s="17"/>
      <c r="EO59" s="17"/>
      <c r="EP59" s="17"/>
      <c r="EQ59" s="17"/>
      <c r="ER59" s="17"/>
      <c r="ES59" s="17"/>
      <c r="ET59" s="17"/>
      <c r="EU59" s="17"/>
      <c r="EV59" s="17"/>
      <c r="EW59" s="17"/>
      <c r="EX59" s="17"/>
      <c r="EY59" s="17"/>
      <c r="EZ59" s="17"/>
      <c r="FA59" s="17"/>
      <c r="FB59" s="17"/>
      <c r="FC59" s="17"/>
      <c r="FD59" s="17"/>
      <c r="FE59" s="17"/>
      <c r="FF59" s="17"/>
      <c r="FG59" s="17"/>
      <c r="FH59" s="17"/>
      <c r="FI59" s="17"/>
      <c r="FJ59" s="17"/>
      <c r="FK59" s="17"/>
      <c r="FL59" s="17"/>
      <c r="FM59" s="17"/>
      <c r="FN59" s="17"/>
      <c r="FO59" s="17"/>
      <c r="FP59" s="17"/>
      <c r="FQ59" s="17"/>
      <c r="FR59" s="17"/>
      <c r="FS59" s="17"/>
      <c r="FT59" s="17"/>
      <c r="FU59" s="17"/>
      <c r="FV59" s="17"/>
      <c r="FW59" s="17"/>
      <c r="FX59" s="17"/>
      <c r="FY59" s="17"/>
      <c r="FZ59" s="17"/>
      <c r="GA59" s="17"/>
      <c r="GB59" s="17"/>
      <c r="GC59" s="17"/>
      <c r="GD59" s="17"/>
      <c r="GE59" s="17"/>
      <c r="GF59" s="17"/>
      <c r="GG59" s="17"/>
      <c r="GH59" s="17"/>
      <c r="GI59" s="17"/>
      <c r="GJ59" s="17"/>
      <c r="GK59" s="17"/>
      <c r="GL59" s="17"/>
      <c r="GM59" s="17"/>
      <c r="GN59" s="17"/>
      <c r="GO59" s="17"/>
      <c r="GP59" s="17"/>
      <c r="GQ59" s="17"/>
      <c r="GR59" s="17"/>
      <c r="GS59" s="17"/>
      <c r="GT59" s="17"/>
      <c r="GU59" s="17"/>
      <c r="GV59" s="17"/>
      <c r="GW59" s="17"/>
      <c r="GX59" s="17"/>
      <c r="GY59" s="17"/>
      <c r="GZ59" s="17"/>
      <c r="HA59" s="17"/>
      <c r="HB59" s="17"/>
      <c r="HC59" s="17"/>
    </row>
    <row r="60" spans="1:211" s="6" customFormat="1" x14ac:dyDescent="0.35">
      <c r="A60" s="17"/>
      <c r="B60" s="17"/>
      <c r="C60" s="17"/>
      <c r="D60" s="20"/>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17"/>
      <c r="BV60" s="17"/>
      <c r="BW60" s="17"/>
      <c r="BX60" s="17"/>
      <c r="BY60" s="17"/>
      <c r="BZ60" s="17"/>
      <c r="CA60" s="17"/>
      <c r="CB60" s="17"/>
      <c r="CC60" s="17"/>
      <c r="CD60" s="17"/>
      <c r="CE60" s="17"/>
      <c r="CF60" s="17"/>
      <c r="CG60" s="17"/>
      <c r="CH60" s="17"/>
      <c r="CI60" s="17"/>
      <c r="CJ60" s="17"/>
      <c r="CK60" s="17"/>
      <c r="CL60" s="17"/>
      <c r="CM60" s="17"/>
      <c r="CN60" s="17"/>
      <c r="CO60" s="17"/>
      <c r="CP60" s="17"/>
      <c r="CQ60" s="17"/>
      <c r="CR60" s="17"/>
      <c r="CS60" s="17"/>
      <c r="CT60" s="17"/>
      <c r="CU60" s="17"/>
      <c r="CV60" s="17"/>
      <c r="CW60" s="17"/>
      <c r="CX60" s="17"/>
      <c r="CY60" s="17"/>
      <c r="CZ60" s="17"/>
      <c r="DA60" s="17"/>
      <c r="DB60" s="17"/>
      <c r="DC60" s="17"/>
      <c r="DD60" s="17"/>
      <c r="DE60" s="17"/>
      <c r="DF60" s="17"/>
      <c r="DG60" s="17"/>
      <c r="DH60" s="17"/>
      <c r="DI60" s="17"/>
      <c r="DJ60" s="17"/>
      <c r="DK60" s="17"/>
      <c r="DL60" s="17"/>
      <c r="DM60" s="17"/>
      <c r="DN60" s="17"/>
      <c r="DO60" s="17"/>
      <c r="DP60" s="17"/>
      <c r="DQ60" s="17"/>
      <c r="DR60" s="17"/>
      <c r="DS60" s="17"/>
      <c r="DT60" s="17"/>
      <c r="DU60" s="17"/>
      <c r="DV60" s="17"/>
      <c r="DW60" s="17"/>
      <c r="DX60" s="17"/>
      <c r="DY60" s="17"/>
      <c r="DZ60" s="17"/>
      <c r="EA60" s="17"/>
      <c r="EB60" s="17"/>
      <c r="EC60" s="17"/>
      <c r="ED60" s="17"/>
      <c r="EE60" s="17"/>
      <c r="EF60" s="17"/>
      <c r="EG60" s="17"/>
      <c r="EH60" s="17"/>
      <c r="EI60" s="17"/>
      <c r="EJ60" s="17"/>
      <c r="EK60" s="17"/>
      <c r="EL60" s="17"/>
      <c r="EM60" s="17"/>
      <c r="EN60" s="17"/>
      <c r="EO60" s="17"/>
      <c r="EP60" s="17"/>
      <c r="EQ60" s="17"/>
      <c r="ER60" s="17"/>
      <c r="ES60" s="17"/>
      <c r="ET60" s="17"/>
      <c r="EU60" s="17"/>
      <c r="EV60" s="17"/>
      <c r="EW60" s="17"/>
      <c r="EX60" s="17"/>
      <c r="EY60" s="17"/>
      <c r="EZ60" s="17"/>
      <c r="FA60" s="17"/>
      <c r="FB60" s="17"/>
      <c r="FC60" s="17"/>
      <c r="FD60" s="17"/>
      <c r="FE60" s="17"/>
      <c r="FF60" s="17"/>
      <c r="FG60" s="17"/>
      <c r="FH60" s="17"/>
      <c r="FI60" s="17"/>
      <c r="FJ60" s="17"/>
      <c r="FK60" s="17"/>
      <c r="FL60" s="17"/>
      <c r="FM60" s="17"/>
      <c r="FN60" s="17"/>
      <c r="FO60" s="17"/>
      <c r="FP60" s="17"/>
      <c r="FQ60" s="17"/>
      <c r="FR60" s="17"/>
      <c r="FS60" s="17"/>
      <c r="FT60" s="17"/>
      <c r="FU60" s="17"/>
      <c r="FV60" s="17"/>
      <c r="FW60" s="17"/>
      <c r="FX60" s="17"/>
      <c r="FY60" s="17"/>
      <c r="FZ60" s="17"/>
      <c r="GA60" s="17"/>
      <c r="GB60" s="17"/>
      <c r="GC60" s="17"/>
      <c r="GD60" s="17"/>
      <c r="GE60" s="17"/>
      <c r="GF60" s="17"/>
      <c r="GG60" s="17"/>
      <c r="GH60" s="17"/>
      <c r="GI60" s="17"/>
      <c r="GJ60" s="17"/>
      <c r="GK60" s="17"/>
      <c r="GL60" s="17"/>
      <c r="GM60" s="17"/>
      <c r="GN60" s="17"/>
      <c r="GO60" s="17"/>
      <c r="GP60" s="17"/>
      <c r="GQ60" s="17"/>
      <c r="GR60" s="17"/>
      <c r="GS60" s="17"/>
      <c r="GT60" s="17"/>
      <c r="GU60" s="17"/>
      <c r="GV60" s="17"/>
      <c r="GW60" s="17"/>
    </row>
    <row r="61" spans="1:211" s="6" customFormat="1" x14ac:dyDescent="0.35">
      <c r="A61" s="17"/>
      <c r="B61" s="17"/>
      <c r="C61" s="17"/>
      <c r="D61" s="20"/>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c r="DM61" s="17"/>
      <c r="DN61" s="17"/>
      <c r="DO61" s="17"/>
      <c r="DP61" s="17"/>
      <c r="DQ61" s="17"/>
      <c r="DR61" s="17"/>
      <c r="DS61" s="17"/>
      <c r="DT61" s="17"/>
      <c r="DU61" s="17"/>
      <c r="DV61" s="17"/>
      <c r="DW61" s="17"/>
      <c r="DX61" s="17"/>
      <c r="DY61" s="17"/>
      <c r="DZ61" s="17"/>
      <c r="EA61" s="17"/>
      <c r="EB61" s="17"/>
      <c r="EC61" s="17"/>
      <c r="ED61" s="17"/>
      <c r="EE61" s="17"/>
      <c r="EF61" s="17"/>
      <c r="EG61" s="17"/>
      <c r="EH61" s="17"/>
      <c r="EI61" s="17"/>
      <c r="EJ61" s="17"/>
      <c r="EK61" s="17"/>
      <c r="EL61" s="17"/>
      <c r="EM61" s="17"/>
      <c r="EN61" s="17"/>
      <c r="EO61" s="17"/>
      <c r="EP61" s="17"/>
      <c r="EQ61" s="17"/>
      <c r="ER61" s="17"/>
      <c r="ES61" s="17"/>
      <c r="ET61" s="17"/>
      <c r="EU61" s="17"/>
      <c r="EV61" s="17"/>
      <c r="EW61" s="17"/>
      <c r="EX61" s="17"/>
      <c r="EY61" s="17"/>
      <c r="EZ61" s="17"/>
      <c r="FA61" s="17"/>
      <c r="FB61" s="17"/>
      <c r="FC61" s="17"/>
      <c r="FD61" s="17"/>
      <c r="FE61" s="17"/>
      <c r="FF61" s="17"/>
      <c r="FG61" s="17"/>
      <c r="FH61" s="17"/>
      <c r="FI61" s="17"/>
      <c r="FJ61" s="17"/>
      <c r="FK61" s="17"/>
      <c r="FL61" s="17"/>
      <c r="FM61" s="17"/>
      <c r="FN61" s="17"/>
      <c r="FO61" s="17"/>
      <c r="FP61" s="17"/>
      <c r="FQ61" s="17"/>
      <c r="FR61" s="17"/>
      <c r="FS61" s="17"/>
      <c r="FT61" s="17"/>
      <c r="FU61" s="17"/>
      <c r="FV61" s="17"/>
      <c r="FW61" s="17"/>
      <c r="FX61" s="17"/>
      <c r="FY61" s="17"/>
      <c r="FZ61" s="17"/>
      <c r="GA61" s="17"/>
      <c r="GB61" s="17"/>
      <c r="GC61" s="17"/>
      <c r="GD61" s="17"/>
      <c r="GE61" s="17"/>
      <c r="GF61" s="17"/>
      <c r="GG61" s="17"/>
      <c r="GH61" s="17"/>
      <c r="GI61" s="17"/>
      <c r="GJ61" s="17"/>
      <c r="GK61" s="17"/>
      <c r="GL61" s="17"/>
      <c r="GM61" s="17"/>
      <c r="GN61" s="17"/>
      <c r="GO61" s="17"/>
      <c r="GP61" s="17"/>
      <c r="GQ61" s="17"/>
      <c r="GR61" s="17"/>
      <c r="GS61" s="17"/>
      <c r="GT61" s="17"/>
      <c r="GU61" s="17"/>
      <c r="GV61" s="17"/>
      <c r="GW61" s="17"/>
    </row>
    <row r="62" spans="1:211" s="6" customFormat="1" x14ac:dyDescent="0.35">
      <c r="A62" s="17"/>
      <c r="B62" s="17"/>
      <c r="C62" s="17"/>
      <c r="D62" s="20"/>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c r="BL62" s="17"/>
      <c r="BM62" s="17"/>
      <c r="BN62" s="17"/>
      <c r="BO62" s="17"/>
      <c r="BP62" s="17"/>
      <c r="BQ62" s="17"/>
      <c r="BR62" s="17"/>
      <c r="BS62" s="17"/>
      <c r="BT62" s="17"/>
      <c r="BU62" s="17"/>
      <c r="BV62" s="17"/>
      <c r="BW62" s="17"/>
      <c r="BX62" s="17"/>
      <c r="BY62" s="17"/>
      <c r="BZ62" s="17"/>
      <c r="CA62" s="17"/>
      <c r="CB62" s="17"/>
      <c r="CC62" s="17"/>
      <c r="CD62" s="17"/>
      <c r="CE62" s="17"/>
      <c r="CF62" s="17"/>
      <c r="CG62" s="17"/>
      <c r="CH62" s="17"/>
      <c r="CI62" s="17"/>
      <c r="CJ62" s="17"/>
      <c r="CK62" s="17"/>
      <c r="CL62" s="17"/>
      <c r="CM62" s="17"/>
      <c r="CN62" s="17"/>
      <c r="CO62" s="17"/>
      <c r="CP62" s="17"/>
      <c r="CQ62" s="17"/>
      <c r="CR62" s="17"/>
      <c r="CS62" s="17"/>
      <c r="CT62" s="17"/>
      <c r="CU62" s="17"/>
      <c r="CV62" s="17"/>
      <c r="CW62" s="17"/>
      <c r="CX62" s="17"/>
      <c r="CY62" s="17"/>
      <c r="CZ62" s="17"/>
      <c r="DA62" s="17"/>
      <c r="DB62" s="17"/>
      <c r="DC62" s="17"/>
      <c r="DD62" s="17"/>
      <c r="DE62" s="17"/>
      <c r="DF62" s="17"/>
      <c r="DG62" s="17"/>
      <c r="DH62" s="17"/>
      <c r="DI62" s="17"/>
      <c r="DJ62" s="17"/>
      <c r="DK62" s="17"/>
      <c r="DL62" s="17"/>
      <c r="DM62" s="17"/>
      <c r="DN62" s="17"/>
      <c r="DO62" s="17"/>
      <c r="DP62" s="17"/>
      <c r="DQ62" s="17"/>
      <c r="DR62" s="17"/>
      <c r="DS62" s="17"/>
      <c r="DT62" s="17"/>
      <c r="DU62" s="17"/>
      <c r="DV62" s="17"/>
      <c r="DW62" s="17"/>
      <c r="DX62" s="17"/>
      <c r="DY62" s="17"/>
      <c r="DZ62" s="17"/>
      <c r="EA62" s="17"/>
      <c r="EB62" s="17"/>
      <c r="EC62" s="17"/>
      <c r="ED62" s="17"/>
      <c r="EE62" s="17"/>
      <c r="EF62" s="17"/>
      <c r="EG62" s="17"/>
      <c r="EH62" s="17"/>
      <c r="EI62" s="17"/>
      <c r="EJ62" s="17"/>
      <c r="EK62" s="17"/>
      <c r="EL62" s="17"/>
      <c r="EM62" s="17"/>
      <c r="EN62" s="17"/>
      <c r="EO62" s="17"/>
      <c r="EP62" s="17"/>
      <c r="EQ62" s="17"/>
      <c r="ER62" s="17"/>
      <c r="ES62" s="17"/>
      <c r="ET62" s="17"/>
      <c r="EU62" s="17"/>
      <c r="EV62" s="17"/>
      <c r="EW62" s="17"/>
      <c r="EX62" s="17"/>
      <c r="EY62" s="17"/>
      <c r="EZ62" s="17"/>
      <c r="FA62" s="17"/>
      <c r="FB62" s="17"/>
      <c r="FC62" s="17"/>
      <c r="FD62" s="17"/>
      <c r="FE62" s="17"/>
      <c r="FF62" s="17"/>
      <c r="FG62" s="17"/>
      <c r="FH62" s="17"/>
      <c r="FI62" s="17"/>
      <c r="FJ62" s="17"/>
      <c r="FK62" s="17"/>
      <c r="FL62" s="17"/>
      <c r="FM62" s="17"/>
      <c r="FN62" s="17"/>
      <c r="FO62" s="17"/>
      <c r="FP62" s="17"/>
      <c r="FQ62" s="17"/>
      <c r="FR62" s="17"/>
      <c r="FS62" s="17"/>
      <c r="FT62" s="17"/>
      <c r="FU62" s="17"/>
      <c r="FV62" s="17"/>
      <c r="FW62" s="17"/>
      <c r="FX62" s="17"/>
      <c r="FY62" s="17"/>
      <c r="FZ62" s="17"/>
      <c r="GA62" s="17"/>
      <c r="GB62" s="17"/>
      <c r="GC62" s="17"/>
      <c r="GD62" s="17"/>
      <c r="GE62" s="17"/>
      <c r="GF62" s="17"/>
      <c r="GG62" s="17"/>
      <c r="GH62" s="17"/>
      <c r="GI62" s="17"/>
      <c r="GJ62" s="17"/>
      <c r="GK62" s="17"/>
      <c r="GL62" s="17"/>
      <c r="GM62" s="17"/>
      <c r="GN62" s="17"/>
      <c r="GO62" s="17"/>
      <c r="GP62" s="17"/>
      <c r="GQ62" s="17"/>
      <c r="GR62" s="17"/>
      <c r="GS62" s="17"/>
      <c r="GT62" s="17"/>
      <c r="GU62" s="17"/>
      <c r="GV62" s="17"/>
      <c r="GW62" s="17"/>
    </row>
    <row r="63" spans="1:211" s="6" customFormat="1" x14ac:dyDescent="0.35">
      <c r="A63" s="17"/>
      <c r="B63" s="17"/>
      <c r="C63" s="17"/>
      <c r="D63" s="20"/>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7"/>
      <c r="BK63" s="17"/>
      <c r="BL63" s="17"/>
      <c r="BM63" s="17"/>
      <c r="BN63" s="17"/>
      <c r="BO63" s="17"/>
      <c r="BP63" s="17"/>
      <c r="BQ63" s="17"/>
      <c r="BR63" s="17"/>
      <c r="BS63" s="17"/>
      <c r="BT63" s="17"/>
      <c r="BU63" s="17"/>
      <c r="BV63" s="17"/>
      <c r="BW63" s="17"/>
      <c r="BX63" s="17"/>
      <c r="BY63" s="17"/>
      <c r="BZ63" s="17"/>
      <c r="CA63" s="17"/>
      <c r="CB63" s="17"/>
      <c r="CC63" s="17"/>
      <c r="CD63" s="17"/>
      <c r="CE63" s="17"/>
      <c r="CF63" s="17"/>
      <c r="CG63" s="17"/>
      <c r="CH63" s="17"/>
      <c r="CI63" s="17"/>
      <c r="CJ63" s="17"/>
      <c r="CK63" s="17"/>
      <c r="CL63" s="17"/>
      <c r="CM63" s="17"/>
      <c r="CN63" s="17"/>
      <c r="CO63" s="17"/>
      <c r="CP63" s="17"/>
      <c r="CQ63" s="17"/>
      <c r="CR63" s="17"/>
      <c r="CS63" s="17"/>
      <c r="CT63" s="17"/>
      <c r="CU63" s="17"/>
      <c r="CV63" s="17"/>
      <c r="CW63" s="17"/>
      <c r="CX63" s="17"/>
      <c r="CY63" s="17"/>
      <c r="CZ63" s="17"/>
      <c r="DA63" s="17"/>
      <c r="DB63" s="17"/>
      <c r="DC63" s="17"/>
      <c r="DD63" s="17"/>
      <c r="DE63" s="17"/>
      <c r="DF63" s="17"/>
      <c r="DG63" s="17"/>
      <c r="DH63" s="17"/>
      <c r="DI63" s="17"/>
      <c r="DJ63" s="17"/>
      <c r="DK63" s="17"/>
      <c r="DL63" s="17"/>
      <c r="DM63" s="17"/>
      <c r="DN63" s="17"/>
      <c r="DO63" s="17"/>
      <c r="DP63" s="17"/>
      <c r="DQ63" s="17"/>
      <c r="DR63" s="17"/>
      <c r="DS63" s="17"/>
      <c r="DT63" s="17"/>
      <c r="DU63" s="17"/>
      <c r="DV63" s="17"/>
      <c r="DW63" s="17"/>
      <c r="DX63" s="17"/>
      <c r="DY63" s="17"/>
      <c r="DZ63" s="17"/>
      <c r="EA63" s="17"/>
      <c r="EB63" s="17"/>
      <c r="EC63" s="17"/>
      <c r="ED63" s="17"/>
      <c r="EE63" s="17"/>
      <c r="EF63" s="17"/>
      <c r="EG63" s="17"/>
      <c r="EH63" s="17"/>
      <c r="EI63" s="17"/>
      <c r="EJ63" s="17"/>
      <c r="EK63" s="17"/>
      <c r="EL63" s="17"/>
      <c r="EM63" s="17"/>
      <c r="EN63" s="17"/>
      <c r="EO63" s="17"/>
      <c r="EP63" s="17"/>
      <c r="EQ63" s="17"/>
      <c r="ER63" s="17"/>
      <c r="ES63" s="17"/>
      <c r="ET63" s="17"/>
      <c r="EU63" s="17"/>
      <c r="EV63" s="17"/>
      <c r="EW63" s="17"/>
      <c r="EX63" s="17"/>
      <c r="EY63" s="17"/>
      <c r="EZ63" s="17"/>
      <c r="FA63" s="17"/>
      <c r="FB63" s="17"/>
      <c r="FC63" s="17"/>
      <c r="FD63" s="17"/>
      <c r="FE63" s="17"/>
      <c r="FF63" s="17"/>
      <c r="FG63" s="17"/>
      <c r="FH63" s="17"/>
      <c r="FI63" s="17"/>
      <c r="FJ63" s="17"/>
      <c r="FK63" s="17"/>
      <c r="FL63" s="17"/>
      <c r="FM63" s="17"/>
      <c r="FN63" s="17"/>
      <c r="FO63" s="17"/>
      <c r="FP63" s="17"/>
      <c r="FQ63" s="17"/>
      <c r="FR63" s="17"/>
      <c r="FS63" s="17"/>
      <c r="FT63" s="17"/>
      <c r="FU63" s="17"/>
      <c r="FV63" s="17"/>
      <c r="FW63" s="17"/>
      <c r="FX63" s="17"/>
      <c r="FY63" s="17"/>
      <c r="FZ63" s="17"/>
      <c r="GA63" s="17"/>
      <c r="GB63" s="17"/>
      <c r="GC63" s="17"/>
      <c r="GD63" s="17"/>
      <c r="GE63" s="17"/>
      <c r="GF63" s="17"/>
      <c r="GG63" s="17"/>
      <c r="GH63" s="17"/>
      <c r="GI63" s="17"/>
      <c r="GJ63" s="17"/>
      <c r="GK63" s="17"/>
      <c r="GL63" s="17"/>
      <c r="GM63" s="17"/>
      <c r="GN63" s="17"/>
      <c r="GO63" s="17"/>
      <c r="GP63" s="17"/>
      <c r="GQ63" s="17"/>
      <c r="GR63" s="17"/>
      <c r="GS63" s="17"/>
      <c r="GT63" s="17"/>
      <c r="GU63" s="17"/>
      <c r="GV63" s="17"/>
      <c r="GW63" s="17"/>
    </row>
    <row r="64" spans="1:211" s="17" customFormat="1" x14ac:dyDescent="0.35">
      <c r="D64" s="20"/>
    </row>
    <row r="65" spans="4:10" s="17" customFormat="1" x14ac:dyDescent="0.35">
      <c r="D65" s="20"/>
    </row>
    <row r="66" spans="4:10" s="17" customFormat="1" x14ac:dyDescent="0.35">
      <c r="D66" s="20"/>
    </row>
    <row r="67" spans="4:10" s="17" customFormat="1" x14ac:dyDescent="0.35">
      <c r="D67" s="20"/>
    </row>
    <row r="68" spans="4:10" s="17" customFormat="1" x14ac:dyDescent="0.35">
      <c r="D68" s="20"/>
    </row>
    <row r="69" spans="4:10" s="17" customFormat="1" x14ac:dyDescent="0.35">
      <c r="D69" s="20"/>
    </row>
    <row r="70" spans="4:10" s="17" customFormat="1" x14ac:dyDescent="0.35">
      <c r="D70" s="20"/>
    </row>
    <row r="71" spans="4:10" s="17" customFormat="1" x14ac:dyDescent="0.35">
      <c r="D71" s="20"/>
    </row>
    <row r="72" spans="4:10" s="17" customFormat="1" x14ac:dyDescent="0.35">
      <c r="J72" s="20"/>
    </row>
    <row r="73" spans="4:10" s="17" customFormat="1" x14ac:dyDescent="0.35">
      <c r="J73" s="20"/>
    </row>
    <row r="74" spans="4:10" s="17" customFormat="1" x14ac:dyDescent="0.35">
      <c r="J74" s="20"/>
    </row>
    <row r="75" spans="4:10" s="17" customFormat="1" x14ac:dyDescent="0.35">
      <c r="J75" s="20"/>
    </row>
    <row r="76" spans="4:10" s="17" customFormat="1" x14ac:dyDescent="0.35">
      <c r="J76" s="20"/>
    </row>
    <row r="77" spans="4:10" s="17" customFormat="1" x14ac:dyDescent="0.35">
      <c r="J77" s="20"/>
    </row>
    <row r="78" spans="4:10" s="17" customFormat="1" x14ac:dyDescent="0.35">
      <c r="J78" s="20"/>
    </row>
    <row r="79" spans="4:10" s="17" customFormat="1" x14ac:dyDescent="0.35">
      <c r="J79" s="20"/>
    </row>
    <row r="80" spans="4:10" s="17" customFormat="1" x14ac:dyDescent="0.35">
      <c r="J80" s="20"/>
    </row>
    <row r="81" spans="10:10" s="17" customFormat="1" x14ac:dyDescent="0.35">
      <c r="J81" s="20"/>
    </row>
    <row r="82" spans="10:10" s="17" customFormat="1" x14ac:dyDescent="0.35">
      <c r="J82" s="20"/>
    </row>
    <row r="83" spans="10:10" s="17" customFormat="1" x14ac:dyDescent="0.35">
      <c r="J83" s="20"/>
    </row>
    <row r="84" spans="10:10" s="17" customFormat="1" x14ac:dyDescent="0.35">
      <c r="J84" s="20"/>
    </row>
    <row r="85" spans="10:10" s="17" customFormat="1" x14ac:dyDescent="0.35">
      <c r="J85" s="20"/>
    </row>
    <row r="86" spans="10:10" s="17" customFormat="1" x14ac:dyDescent="0.35">
      <c r="J86" s="20"/>
    </row>
    <row r="87" spans="10:10" s="17" customFormat="1" x14ac:dyDescent="0.35">
      <c r="J87" s="20"/>
    </row>
    <row r="88" spans="10:10" s="17" customFormat="1" x14ac:dyDescent="0.35">
      <c r="J88" s="20"/>
    </row>
    <row r="89" spans="10:10" s="17" customFormat="1" x14ac:dyDescent="0.35">
      <c r="J89" s="20"/>
    </row>
    <row r="90" spans="10:10" s="17" customFormat="1" x14ac:dyDescent="0.35">
      <c r="J90" s="20"/>
    </row>
    <row r="91" spans="10:10" s="17" customFormat="1" x14ac:dyDescent="0.35">
      <c r="J91" s="20"/>
    </row>
    <row r="92" spans="10:10" s="17" customFormat="1" x14ac:dyDescent="0.35">
      <c r="J92" s="20"/>
    </row>
    <row r="93" spans="10:10" s="17" customFormat="1" x14ac:dyDescent="0.35">
      <c r="J93" s="20"/>
    </row>
    <row r="94" spans="10:10" s="17" customFormat="1" x14ac:dyDescent="0.35">
      <c r="J94" s="20"/>
    </row>
    <row r="95" spans="10:10" s="17" customFormat="1" x14ac:dyDescent="0.35">
      <c r="J95" s="20"/>
    </row>
    <row r="96" spans="10:10" s="17" customFormat="1" x14ac:dyDescent="0.35">
      <c r="J96" s="20"/>
    </row>
    <row r="97" spans="10:10" s="17" customFormat="1" x14ac:dyDescent="0.35">
      <c r="J97" s="20"/>
    </row>
    <row r="98" spans="10:10" s="17" customFormat="1" x14ac:dyDescent="0.35">
      <c r="J98" s="20"/>
    </row>
    <row r="99" spans="10:10" s="17" customFormat="1" x14ac:dyDescent="0.35">
      <c r="J99" s="20"/>
    </row>
    <row r="100" spans="10:10" s="17" customFormat="1" x14ac:dyDescent="0.35">
      <c r="J100" s="20"/>
    </row>
    <row r="101" spans="10:10" s="17" customFormat="1" x14ac:dyDescent="0.35">
      <c r="J101" s="20"/>
    </row>
    <row r="102" spans="10:10" s="17" customFormat="1" x14ac:dyDescent="0.35">
      <c r="J102" s="20"/>
    </row>
    <row r="103" spans="10:10" s="17" customFormat="1" x14ac:dyDescent="0.35">
      <c r="J103" s="20"/>
    </row>
    <row r="104" spans="10:10" s="17" customFormat="1" x14ac:dyDescent="0.35">
      <c r="J104" s="20"/>
    </row>
    <row r="105" spans="10:10" s="17" customFormat="1" x14ac:dyDescent="0.35">
      <c r="J105" s="20"/>
    </row>
    <row r="106" spans="10:10" s="17" customFormat="1" x14ac:dyDescent="0.35">
      <c r="J106" s="20"/>
    </row>
    <row r="107" spans="10:10" s="17" customFormat="1" x14ac:dyDescent="0.35">
      <c r="J107" s="20"/>
    </row>
    <row r="108" spans="10:10" s="17" customFormat="1" x14ac:dyDescent="0.35">
      <c r="J108" s="20"/>
    </row>
    <row r="109" spans="10:10" s="17" customFormat="1" x14ac:dyDescent="0.35">
      <c r="J109" s="20"/>
    </row>
    <row r="110" spans="10:10" s="17" customFormat="1" x14ac:dyDescent="0.35">
      <c r="J110" s="20"/>
    </row>
    <row r="111" spans="10:10" s="17" customFormat="1" x14ac:dyDescent="0.35">
      <c r="J111" s="20"/>
    </row>
    <row r="112" spans="10:10" s="17" customFormat="1" x14ac:dyDescent="0.35">
      <c r="J112" s="20"/>
    </row>
    <row r="113" spans="10:10" s="17" customFormat="1" x14ac:dyDescent="0.35">
      <c r="J113" s="20"/>
    </row>
    <row r="114" spans="10:10" s="17" customFormat="1" x14ac:dyDescent="0.35">
      <c r="J114" s="20"/>
    </row>
    <row r="115" spans="10:10" s="17" customFormat="1" x14ac:dyDescent="0.35">
      <c r="J115" s="20"/>
    </row>
    <row r="116" spans="10:10" s="17" customFormat="1" x14ac:dyDescent="0.35">
      <c r="J116" s="20"/>
    </row>
    <row r="117" spans="10:10" s="17" customFormat="1" x14ac:dyDescent="0.35">
      <c r="J117" s="20"/>
    </row>
    <row r="118" spans="10:10" s="17" customFormat="1" x14ac:dyDescent="0.35">
      <c r="J118" s="20"/>
    </row>
    <row r="119" spans="10:10" s="17" customFormat="1" x14ac:dyDescent="0.35">
      <c r="J119" s="20"/>
    </row>
    <row r="120" spans="10:10" s="17" customFormat="1" x14ac:dyDescent="0.35">
      <c r="J120" s="20"/>
    </row>
    <row r="121" spans="10:10" s="17" customFormat="1" x14ac:dyDescent="0.35">
      <c r="J121" s="20"/>
    </row>
    <row r="122" spans="10:10" s="17" customFormat="1" x14ac:dyDescent="0.35">
      <c r="J122" s="20"/>
    </row>
    <row r="123" spans="10:10" s="17" customFormat="1" x14ac:dyDescent="0.35">
      <c r="J123" s="20"/>
    </row>
    <row r="124" spans="10:10" s="17" customFormat="1" x14ac:dyDescent="0.35">
      <c r="J124" s="20"/>
    </row>
    <row r="125" spans="10:10" s="17" customFormat="1" x14ac:dyDescent="0.35">
      <c r="J125" s="20"/>
    </row>
    <row r="126" spans="10:10" s="17" customFormat="1" x14ac:dyDescent="0.35">
      <c r="J126" s="20"/>
    </row>
    <row r="127" spans="10:10" s="17" customFormat="1" x14ac:dyDescent="0.35">
      <c r="J127" s="20"/>
    </row>
    <row r="128" spans="10:10" s="17" customFormat="1" x14ac:dyDescent="0.35">
      <c r="J128" s="20"/>
    </row>
    <row r="129" spans="10:10" s="17" customFormat="1" x14ac:dyDescent="0.35">
      <c r="J129" s="20"/>
    </row>
    <row r="130" spans="10:10" s="17" customFormat="1" x14ac:dyDescent="0.35">
      <c r="J130" s="20"/>
    </row>
    <row r="131" spans="10:10" s="17" customFormat="1" x14ac:dyDescent="0.35">
      <c r="J131" s="20"/>
    </row>
    <row r="132" spans="10:10" s="17" customFormat="1" x14ac:dyDescent="0.35">
      <c r="J132" s="20"/>
    </row>
    <row r="133" spans="10:10" s="17" customFormat="1" x14ac:dyDescent="0.35">
      <c r="J133" s="20"/>
    </row>
    <row r="134" spans="10:10" s="17" customFormat="1" x14ac:dyDescent="0.35">
      <c r="J134" s="20"/>
    </row>
    <row r="135" spans="10:10" s="17" customFormat="1" x14ac:dyDescent="0.35">
      <c r="J135" s="20"/>
    </row>
    <row r="136" spans="10:10" s="17" customFormat="1" x14ac:dyDescent="0.35">
      <c r="J136" s="20"/>
    </row>
    <row r="137" spans="10:10" s="17" customFormat="1" x14ac:dyDescent="0.35">
      <c r="J137" s="20"/>
    </row>
    <row r="138" spans="10:10" s="17" customFormat="1" x14ac:dyDescent="0.35">
      <c r="J138" s="20"/>
    </row>
    <row r="139" spans="10:10" s="17" customFormat="1" x14ac:dyDescent="0.35">
      <c r="J139" s="20"/>
    </row>
    <row r="140" spans="10:10" s="17" customFormat="1" x14ac:dyDescent="0.35">
      <c r="J140" s="20"/>
    </row>
    <row r="141" spans="10:10" s="17" customFormat="1" x14ac:dyDescent="0.35">
      <c r="J141" s="20"/>
    </row>
    <row r="142" spans="10:10" s="17" customFormat="1" x14ac:dyDescent="0.35">
      <c r="J142" s="20"/>
    </row>
    <row r="143" spans="10:10" s="17" customFormat="1" x14ac:dyDescent="0.35">
      <c r="J143" s="20"/>
    </row>
    <row r="144" spans="10:10" s="17" customFormat="1" x14ac:dyDescent="0.35">
      <c r="J144" s="20"/>
    </row>
    <row r="145" spans="10:10" s="17" customFormat="1" x14ac:dyDescent="0.35">
      <c r="J145" s="20"/>
    </row>
    <row r="146" spans="10:10" s="17" customFormat="1" x14ac:dyDescent="0.35">
      <c r="J146" s="20"/>
    </row>
    <row r="147" spans="10:10" s="17" customFormat="1" x14ac:dyDescent="0.35">
      <c r="J147" s="20"/>
    </row>
    <row r="148" spans="10:10" s="17" customFormat="1" x14ac:dyDescent="0.35">
      <c r="J148" s="20"/>
    </row>
    <row r="149" spans="10:10" s="17" customFormat="1" x14ac:dyDescent="0.35">
      <c r="J149" s="20"/>
    </row>
    <row r="150" spans="10:10" s="17" customFormat="1" x14ac:dyDescent="0.35">
      <c r="J150" s="20"/>
    </row>
    <row r="151" spans="10:10" s="17" customFormat="1" x14ac:dyDescent="0.35">
      <c r="J151" s="20"/>
    </row>
    <row r="152" spans="10:10" s="17" customFormat="1" x14ac:dyDescent="0.35">
      <c r="J152" s="20"/>
    </row>
    <row r="153" spans="10:10" s="17" customFormat="1" x14ac:dyDescent="0.35">
      <c r="J153" s="20"/>
    </row>
    <row r="154" spans="10:10" s="17" customFormat="1" x14ac:dyDescent="0.35">
      <c r="J154" s="20"/>
    </row>
    <row r="155" spans="10:10" s="17" customFormat="1" x14ac:dyDescent="0.35">
      <c r="J155" s="20"/>
    </row>
    <row r="156" spans="10:10" s="17" customFormat="1" x14ac:dyDescent="0.35">
      <c r="J156" s="20"/>
    </row>
    <row r="157" spans="10:10" s="17" customFormat="1" x14ac:dyDescent="0.35">
      <c r="J157" s="20"/>
    </row>
    <row r="158" spans="10:10" s="17" customFormat="1" x14ac:dyDescent="0.35">
      <c r="J158" s="20"/>
    </row>
    <row r="159" spans="10:10" s="17" customFormat="1" x14ac:dyDescent="0.35">
      <c r="J159" s="20"/>
    </row>
    <row r="160" spans="10:10" s="17" customFormat="1" x14ac:dyDescent="0.35">
      <c r="J160" s="20"/>
    </row>
    <row r="161" spans="10:10" s="17" customFormat="1" x14ac:dyDescent="0.35">
      <c r="J161" s="20"/>
    </row>
    <row r="162" spans="10:10" s="17" customFormat="1" x14ac:dyDescent="0.35">
      <c r="J162" s="20"/>
    </row>
    <row r="163" spans="10:10" s="17" customFormat="1" x14ac:dyDescent="0.35">
      <c r="J163" s="20"/>
    </row>
    <row r="164" spans="10:10" s="17" customFormat="1" x14ac:dyDescent="0.35">
      <c r="J164" s="20"/>
    </row>
    <row r="165" spans="10:10" s="17" customFormat="1" x14ac:dyDescent="0.35">
      <c r="J165" s="20"/>
    </row>
    <row r="166" spans="10:10" s="17" customFormat="1" x14ac:dyDescent="0.35">
      <c r="J166" s="20"/>
    </row>
    <row r="167" spans="10:10" s="17" customFormat="1" x14ac:dyDescent="0.35">
      <c r="J167" s="20"/>
    </row>
    <row r="168" spans="10:10" s="17" customFormat="1" x14ac:dyDescent="0.35">
      <c r="J168" s="20"/>
    </row>
    <row r="169" spans="10:10" s="17" customFormat="1" x14ac:dyDescent="0.35">
      <c r="J169" s="20"/>
    </row>
    <row r="170" spans="10:10" s="17" customFormat="1" x14ac:dyDescent="0.35">
      <c r="J170" s="20"/>
    </row>
    <row r="171" spans="10:10" s="17" customFormat="1" x14ac:dyDescent="0.35">
      <c r="J171" s="20"/>
    </row>
    <row r="172" spans="10:10" s="17" customFormat="1" x14ac:dyDescent="0.35">
      <c r="J172" s="20"/>
    </row>
    <row r="173" spans="10:10" s="17" customFormat="1" x14ac:dyDescent="0.35">
      <c r="J173" s="20"/>
    </row>
    <row r="174" spans="10:10" s="17" customFormat="1" x14ac:dyDescent="0.35">
      <c r="J174" s="20"/>
    </row>
    <row r="175" spans="10:10" s="17" customFormat="1" x14ac:dyDescent="0.35">
      <c r="J175" s="20"/>
    </row>
    <row r="176" spans="10:10" s="17" customFormat="1" x14ac:dyDescent="0.35">
      <c r="J176" s="20"/>
    </row>
    <row r="177" spans="10:10" s="17" customFormat="1" x14ac:dyDescent="0.35">
      <c r="J177" s="20"/>
    </row>
    <row r="178" spans="10:10" s="17" customFormat="1" x14ac:dyDescent="0.35">
      <c r="J178" s="20"/>
    </row>
    <row r="179" spans="10:10" s="17" customFormat="1" x14ac:dyDescent="0.35">
      <c r="J179" s="20"/>
    </row>
    <row r="180" spans="10:10" s="17" customFormat="1" x14ac:dyDescent="0.35">
      <c r="J180" s="20"/>
    </row>
    <row r="181" spans="10:10" s="17" customFormat="1" x14ac:dyDescent="0.35">
      <c r="J181" s="20"/>
    </row>
    <row r="182" spans="10:10" s="17" customFormat="1" x14ac:dyDescent="0.35">
      <c r="J182" s="20"/>
    </row>
    <row r="183" spans="10:10" s="17" customFormat="1" x14ac:dyDescent="0.35">
      <c r="J183" s="20"/>
    </row>
    <row r="184" spans="10:10" s="17" customFormat="1" x14ac:dyDescent="0.35">
      <c r="J184" s="20"/>
    </row>
    <row r="185" spans="10:10" s="17" customFormat="1" x14ac:dyDescent="0.35">
      <c r="J185" s="20"/>
    </row>
    <row r="186" spans="10:10" s="17" customFormat="1" x14ac:dyDescent="0.35">
      <c r="J186" s="20"/>
    </row>
    <row r="187" spans="10:10" s="17" customFormat="1" x14ac:dyDescent="0.35">
      <c r="J187" s="20"/>
    </row>
    <row r="188" spans="10:10" s="17" customFormat="1" x14ac:dyDescent="0.35">
      <c r="J188" s="20"/>
    </row>
    <row r="189" spans="10:10" s="17" customFormat="1" x14ac:dyDescent="0.35">
      <c r="J189" s="20"/>
    </row>
    <row r="190" spans="10:10" s="17" customFormat="1" x14ac:dyDescent="0.35">
      <c r="J190" s="20"/>
    </row>
    <row r="191" spans="10:10" s="17" customFormat="1" x14ac:dyDescent="0.35">
      <c r="J191" s="20"/>
    </row>
    <row r="192" spans="10:10" s="17" customFormat="1" x14ac:dyDescent="0.35">
      <c r="J192" s="20"/>
    </row>
    <row r="193" spans="10:10" s="17" customFormat="1" x14ac:dyDescent="0.35">
      <c r="J193" s="20"/>
    </row>
    <row r="194" spans="10:10" s="17" customFormat="1" x14ac:dyDescent="0.35">
      <c r="J194" s="20"/>
    </row>
    <row r="195" spans="10:10" s="17" customFormat="1" x14ac:dyDescent="0.35">
      <c r="J195" s="20"/>
    </row>
    <row r="196" spans="10:10" s="17" customFormat="1" x14ac:dyDescent="0.35">
      <c r="J196" s="20"/>
    </row>
    <row r="197" spans="10:10" s="17" customFormat="1" x14ac:dyDescent="0.35">
      <c r="J197" s="20"/>
    </row>
    <row r="198" spans="10:10" s="17" customFormat="1" x14ac:dyDescent="0.35">
      <c r="J198" s="20"/>
    </row>
    <row r="199" spans="10:10" s="17" customFormat="1" x14ac:dyDescent="0.35">
      <c r="J199" s="20"/>
    </row>
    <row r="200" spans="10:10" s="17" customFormat="1" x14ac:dyDescent="0.35">
      <c r="J200" s="20"/>
    </row>
    <row r="201" spans="10:10" s="17" customFormat="1" x14ac:dyDescent="0.35">
      <c r="J201" s="20"/>
    </row>
    <row r="202" spans="10:10" s="17" customFormat="1" x14ac:dyDescent="0.35">
      <c r="J202" s="20"/>
    </row>
    <row r="203" spans="10:10" s="17" customFormat="1" x14ac:dyDescent="0.35">
      <c r="J203" s="20"/>
    </row>
    <row r="204" spans="10:10" s="17" customFormat="1" x14ac:dyDescent="0.35">
      <c r="J204" s="20"/>
    </row>
    <row r="205" spans="10:10" s="17" customFormat="1" x14ac:dyDescent="0.35">
      <c r="J205" s="20"/>
    </row>
    <row r="206" spans="10:10" s="17" customFormat="1" x14ac:dyDescent="0.35">
      <c r="J206" s="20"/>
    </row>
    <row r="207" spans="10:10" s="17" customFormat="1" x14ac:dyDescent="0.35">
      <c r="J207" s="20"/>
    </row>
    <row r="208" spans="10:10" s="17" customFormat="1" x14ac:dyDescent="0.35">
      <c r="J208" s="20"/>
    </row>
    <row r="209" spans="10:10" s="17" customFormat="1" x14ac:dyDescent="0.35">
      <c r="J209" s="20"/>
    </row>
    <row r="210" spans="10:10" s="17" customFormat="1" x14ac:dyDescent="0.35">
      <c r="J210" s="20"/>
    </row>
    <row r="211" spans="10:10" s="17" customFormat="1" x14ac:dyDescent="0.35">
      <c r="J211" s="20"/>
    </row>
    <row r="212" spans="10:10" s="17" customFormat="1" x14ac:dyDescent="0.35">
      <c r="J212" s="20"/>
    </row>
    <row r="213" spans="10:10" s="17" customFormat="1" x14ac:dyDescent="0.35">
      <c r="J213" s="20"/>
    </row>
    <row r="214" spans="10:10" s="17" customFormat="1" x14ac:dyDescent="0.35">
      <c r="J214" s="20"/>
    </row>
    <row r="215" spans="10:10" s="17" customFormat="1" x14ac:dyDescent="0.35">
      <c r="J215" s="20"/>
    </row>
    <row r="216" spans="10:10" s="17" customFormat="1" x14ac:dyDescent="0.35">
      <c r="J216" s="20"/>
    </row>
    <row r="217" spans="10:10" s="17" customFormat="1" x14ac:dyDescent="0.35">
      <c r="J217" s="20"/>
    </row>
    <row r="218" spans="10:10" s="17" customFormat="1" x14ac:dyDescent="0.35">
      <c r="J218" s="20"/>
    </row>
    <row r="219" spans="10:10" s="17" customFormat="1" x14ac:dyDescent="0.35">
      <c r="J219" s="20"/>
    </row>
    <row r="220" spans="10:10" s="17" customFormat="1" x14ac:dyDescent="0.35">
      <c r="J220" s="20"/>
    </row>
    <row r="221" spans="10:10" s="17" customFormat="1" x14ac:dyDescent="0.35">
      <c r="J221" s="20"/>
    </row>
    <row r="222" spans="10:10" s="17" customFormat="1" x14ac:dyDescent="0.35">
      <c r="J222" s="20"/>
    </row>
    <row r="223" spans="10:10" s="17" customFormat="1" x14ac:dyDescent="0.35">
      <c r="J223" s="20"/>
    </row>
    <row r="224" spans="10:10" s="17" customFormat="1" x14ac:dyDescent="0.35">
      <c r="J224" s="20"/>
    </row>
    <row r="225" spans="10:10" s="17" customFormat="1" x14ac:dyDescent="0.35">
      <c r="J225" s="20"/>
    </row>
    <row r="226" spans="10:10" s="17" customFormat="1" x14ac:dyDescent="0.35">
      <c r="J226" s="20"/>
    </row>
    <row r="227" spans="10:10" s="17" customFormat="1" x14ac:dyDescent="0.35">
      <c r="J227" s="20"/>
    </row>
    <row r="228" spans="10:10" s="17" customFormat="1" x14ac:dyDescent="0.35">
      <c r="J228" s="20"/>
    </row>
    <row r="229" spans="10:10" s="17" customFormat="1" x14ac:dyDescent="0.35">
      <c r="J229" s="20"/>
    </row>
    <row r="230" spans="10:10" s="17" customFormat="1" x14ac:dyDescent="0.35">
      <c r="J230" s="20"/>
    </row>
    <row r="231" spans="10:10" s="17" customFormat="1" x14ac:dyDescent="0.35">
      <c r="J231" s="20"/>
    </row>
    <row r="232" spans="10:10" s="17" customFormat="1" x14ac:dyDescent="0.35">
      <c r="J232" s="20"/>
    </row>
    <row r="233" spans="10:10" s="17" customFormat="1" x14ac:dyDescent="0.35">
      <c r="J233" s="20"/>
    </row>
    <row r="234" spans="10:10" s="17" customFormat="1" x14ac:dyDescent="0.35">
      <c r="J234" s="20"/>
    </row>
    <row r="235" spans="10:10" s="17" customFormat="1" x14ac:dyDescent="0.35">
      <c r="J235" s="20"/>
    </row>
    <row r="236" spans="10:10" s="17" customFormat="1" x14ac:dyDescent="0.35">
      <c r="J236" s="20"/>
    </row>
    <row r="237" spans="10:10" s="17" customFormat="1" x14ac:dyDescent="0.35">
      <c r="J237" s="20"/>
    </row>
    <row r="238" spans="10:10" s="17" customFormat="1" x14ac:dyDescent="0.35">
      <c r="J238" s="20"/>
    </row>
    <row r="239" spans="10:10" s="17" customFormat="1" x14ac:dyDescent="0.35">
      <c r="J239" s="20"/>
    </row>
    <row r="240" spans="10:10" s="17" customFormat="1" x14ac:dyDescent="0.35">
      <c r="J240" s="20"/>
    </row>
    <row r="241" spans="10:10" s="17" customFormat="1" x14ac:dyDescent="0.35">
      <c r="J241" s="20"/>
    </row>
    <row r="242" spans="10:10" s="17" customFormat="1" x14ac:dyDescent="0.35">
      <c r="J242" s="20"/>
    </row>
    <row r="243" spans="10:10" s="17" customFormat="1" x14ac:dyDescent="0.35">
      <c r="J243" s="20"/>
    </row>
    <row r="244" spans="10:10" s="17" customFormat="1" x14ac:dyDescent="0.35">
      <c r="J244" s="20"/>
    </row>
    <row r="245" spans="10:10" s="17" customFormat="1" x14ac:dyDescent="0.35">
      <c r="J245" s="20"/>
    </row>
    <row r="246" spans="10:10" s="17" customFormat="1" x14ac:dyDescent="0.35">
      <c r="J246" s="20"/>
    </row>
    <row r="247" spans="10:10" s="17" customFormat="1" x14ac:dyDescent="0.35">
      <c r="J247" s="20"/>
    </row>
    <row r="248" spans="10:10" s="17" customFormat="1" x14ac:dyDescent="0.35">
      <c r="J248" s="20"/>
    </row>
    <row r="249" spans="10:10" s="17" customFormat="1" x14ac:dyDescent="0.35">
      <c r="J249" s="20"/>
    </row>
    <row r="250" spans="10:10" s="17" customFormat="1" x14ac:dyDescent="0.35">
      <c r="J250" s="20"/>
    </row>
    <row r="251" spans="10:10" s="17" customFormat="1" x14ac:dyDescent="0.35">
      <c r="J251" s="20"/>
    </row>
    <row r="252" spans="10:10" s="17" customFormat="1" x14ac:dyDescent="0.35">
      <c r="J252" s="20"/>
    </row>
    <row r="253" spans="10:10" s="17" customFormat="1" x14ac:dyDescent="0.35">
      <c r="J253" s="20"/>
    </row>
    <row r="254" spans="10:10" s="17" customFormat="1" x14ac:dyDescent="0.35">
      <c r="J254" s="20"/>
    </row>
    <row r="255" spans="10:10" s="17" customFormat="1" x14ac:dyDescent="0.35">
      <c r="J255" s="20"/>
    </row>
    <row r="256" spans="10:10" s="17" customFormat="1" x14ac:dyDescent="0.35">
      <c r="J256" s="20"/>
    </row>
    <row r="257" spans="10:10" s="17" customFormat="1" x14ac:dyDescent="0.35">
      <c r="J257" s="20"/>
    </row>
    <row r="258" spans="10:10" s="17" customFormat="1" x14ac:dyDescent="0.35">
      <c r="J258" s="20"/>
    </row>
    <row r="259" spans="10:10" s="17" customFormat="1" x14ac:dyDescent="0.35">
      <c r="J259" s="20"/>
    </row>
    <row r="260" spans="10:10" s="17" customFormat="1" x14ac:dyDescent="0.35">
      <c r="J260" s="20"/>
    </row>
    <row r="261" spans="10:10" s="17" customFormat="1" x14ac:dyDescent="0.35">
      <c r="J261" s="20"/>
    </row>
    <row r="262" spans="10:10" s="17" customFormat="1" x14ac:dyDescent="0.35">
      <c r="J262" s="20"/>
    </row>
    <row r="263" spans="10:10" s="17" customFormat="1" x14ac:dyDescent="0.35">
      <c r="J263" s="20"/>
    </row>
    <row r="264" spans="10:10" s="17" customFormat="1" x14ac:dyDescent="0.35">
      <c r="J264" s="20"/>
    </row>
    <row r="265" spans="10:10" s="17" customFormat="1" x14ac:dyDescent="0.35">
      <c r="J265" s="20"/>
    </row>
    <row r="266" spans="10:10" s="17" customFormat="1" x14ac:dyDescent="0.35">
      <c r="J266" s="20"/>
    </row>
    <row r="267" spans="10:10" s="17" customFormat="1" x14ac:dyDescent="0.35">
      <c r="J267" s="20"/>
    </row>
    <row r="268" spans="10:10" s="17" customFormat="1" x14ac:dyDescent="0.35">
      <c r="J268" s="20"/>
    </row>
    <row r="269" spans="10:10" s="17" customFormat="1" x14ac:dyDescent="0.35">
      <c r="J269" s="20"/>
    </row>
    <row r="270" spans="10:10" s="17" customFormat="1" x14ac:dyDescent="0.35">
      <c r="J270" s="20"/>
    </row>
    <row r="271" spans="10:10" s="17" customFormat="1" x14ac:dyDescent="0.35">
      <c r="J271" s="20"/>
    </row>
    <row r="272" spans="10:10" s="17" customFormat="1" x14ac:dyDescent="0.35">
      <c r="J272" s="20"/>
    </row>
    <row r="273" spans="10:10" s="17" customFormat="1" x14ac:dyDescent="0.35">
      <c r="J273" s="20"/>
    </row>
    <row r="274" spans="10:10" s="17" customFormat="1" x14ac:dyDescent="0.35">
      <c r="J274" s="20"/>
    </row>
    <row r="275" spans="10:10" s="17" customFormat="1" x14ac:dyDescent="0.35">
      <c r="J275" s="20"/>
    </row>
    <row r="276" spans="10:10" s="17" customFormat="1" x14ac:dyDescent="0.35">
      <c r="J276" s="20"/>
    </row>
    <row r="277" spans="10:10" s="17" customFormat="1" x14ac:dyDescent="0.35">
      <c r="J277" s="20"/>
    </row>
    <row r="278" spans="10:10" s="17" customFormat="1" x14ac:dyDescent="0.35">
      <c r="J278" s="20"/>
    </row>
    <row r="279" spans="10:10" s="17" customFormat="1" x14ac:dyDescent="0.35">
      <c r="J279" s="20"/>
    </row>
    <row r="280" spans="10:10" s="17" customFormat="1" x14ac:dyDescent="0.35">
      <c r="J280" s="20"/>
    </row>
    <row r="281" spans="10:10" s="17" customFormat="1" x14ac:dyDescent="0.35">
      <c r="J281" s="20"/>
    </row>
    <row r="282" spans="10:10" s="17" customFormat="1" x14ac:dyDescent="0.35">
      <c r="J282" s="20"/>
    </row>
    <row r="283" spans="10:10" s="17" customFormat="1" x14ac:dyDescent="0.35">
      <c r="J283" s="20"/>
    </row>
    <row r="284" spans="10:10" s="17" customFormat="1" x14ac:dyDescent="0.35">
      <c r="J284" s="20"/>
    </row>
    <row r="285" spans="10:10" s="17" customFormat="1" x14ac:dyDescent="0.35">
      <c r="J285" s="20"/>
    </row>
    <row r="286" spans="10:10" s="17" customFormat="1" x14ac:dyDescent="0.35">
      <c r="J286" s="20"/>
    </row>
    <row r="287" spans="10:10" s="17" customFormat="1" x14ac:dyDescent="0.35">
      <c r="J287" s="20"/>
    </row>
    <row r="288" spans="10:10" s="17" customFormat="1" x14ac:dyDescent="0.35">
      <c r="J288" s="20"/>
    </row>
    <row r="289" spans="10:10" s="17" customFormat="1" x14ac:dyDescent="0.35">
      <c r="J289" s="20"/>
    </row>
    <row r="290" spans="10:10" s="17" customFormat="1" x14ac:dyDescent="0.35">
      <c r="J290" s="20"/>
    </row>
    <row r="291" spans="10:10" s="17" customFormat="1" x14ac:dyDescent="0.35">
      <c r="J291" s="20"/>
    </row>
    <row r="292" spans="10:10" s="17" customFormat="1" x14ac:dyDescent="0.35">
      <c r="J292" s="20"/>
    </row>
    <row r="293" spans="10:10" s="17" customFormat="1" x14ac:dyDescent="0.35">
      <c r="J293" s="20"/>
    </row>
    <row r="294" spans="10:10" s="17" customFormat="1" x14ac:dyDescent="0.35">
      <c r="J294" s="20"/>
    </row>
    <row r="295" spans="10:10" s="17" customFormat="1" x14ac:dyDescent="0.35">
      <c r="J295" s="20"/>
    </row>
    <row r="296" spans="10:10" s="17" customFormat="1" x14ac:dyDescent="0.35">
      <c r="J296" s="20"/>
    </row>
    <row r="297" spans="10:10" s="17" customFormat="1" x14ac:dyDescent="0.35">
      <c r="J297" s="20"/>
    </row>
    <row r="298" spans="10:10" s="17" customFormat="1" x14ac:dyDescent="0.35">
      <c r="J298" s="20"/>
    </row>
    <row r="299" spans="10:10" s="17" customFormat="1" x14ac:dyDescent="0.35">
      <c r="J299" s="20"/>
    </row>
    <row r="300" spans="10:10" s="17" customFormat="1" x14ac:dyDescent="0.35">
      <c r="J300" s="20"/>
    </row>
    <row r="301" spans="10:10" s="17" customFormat="1" x14ac:dyDescent="0.35">
      <c r="J301" s="20"/>
    </row>
    <row r="302" spans="10:10" s="17" customFormat="1" x14ac:dyDescent="0.35">
      <c r="J302" s="20"/>
    </row>
    <row r="303" spans="10:10" s="17" customFormat="1" x14ac:dyDescent="0.35">
      <c r="J303" s="20"/>
    </row>
    <row r="304" spans="10:10" s="17" customFormat="1" x14ac:dyDescent="0.35">
      <c r="J304" s="20"/>
    </row>
    <row r="305" spans="10:10" s="17" customFormat="1" x14ac:dyDescent="0.35">
      <c r="J305" s="20"/>
    </row>
    <row r="306" spans="10:10" s="17" customFormat="1" x14ac:dyDescent="0.35">
      <c r="J306" s="20"/>
    </row>
    <row r="307" spans="10:10" s="17" customFormat="1" x14ac:dyDescent="0.35">
      <c r="J307" s="20"/>
    </row>
    <row r="308" spans="10:10" s="17" customFormat="1" x14ac:dyDescent="0.35">
      <c r="J308" s="20"/>
    </row>
    <row r="309" spans="10:10" s="17" customFormat="1" x14ac:dyDescent="0.35">
      <c r="J309" s="20"/>
    </row>
    <row r="310" spans="10:10" s="17" customFormat="1" x14ac:dyDescent="0.35">
      <c r="J310" s="20"/>
    </row>
    <row r="311" spans="10:10" s="17" customFormat="1" x14ac:dyDescent="0.35">
      <c r="J311" s="20"/>
    </row>
    <row r="312" spans="10:10" s="17" customFormat="1" x14ac:dyDescent="0.35">
      <c r="J312" s="20"/>
    </row>
    <row r="313" spans="10:10" s="17" customFormat="1" x14ac:dyDescent="0.35">
      <c r="J313" s="20"/>
    </row>
    <row r="314" spans="10:10" s="17" customFormat="1" x14ac:dyDescent="0.35">
      <c r="J314" s="20"/>
    </row>
    <row r="315" spans="10:10" s="17" customFormat="1" x14ac:dyDescent="0.35">
      <c r="J315" s="20"/>
    </row>
    <row r="316" spans="10:10" s="17" customFormat="1" x14ac:dyDescent="0.35">
      <c r="J316" s="20"/>
    </row>
    <row r="317" spans="10:10" s="17" customFormat="1" x14ac:dyDescent="0.35">
      <c r="J317" s="20"/>
    </row>
    <row r="318" spans="10:10" s="17" customFormat="1" x14ac:dyDescent="0.35">
      <c r="J318" s="20"/>
    </row>
    <row r="319" spans="10:10" s="17" customFormat="1" x14ac:dyDescent="0.35">
      <c r="J319" s="20"/>
    </row>
    <row r="320" spans="10:10" s="17" customFormat="1" x14ac:dyDescent="0.35">
      <c r="J320" s="20"/>
    </row>
    <row r="321" spans="3:10" s="17" customFormat="1" x14ac:dyDescent="0.35">
      <c r="J321" s="20"/>
    </row>
    <row r="322" spans="3:10" s="17" customFormat="1" x14ac:dyDescent="0.35">
      <c r="J322" s="20"/>
    </row>
    <row r="323" spans="3:10" s="17" customFormat="1" x14ac:dyDescent="0.35">
      <c r="J323" s="20"/>
    </row>
    <row r="324" spans="3:10" s="17" customFormat="1" x14ac:dyDescent="0.35">
      <c r="J324" s="20"/>
    </row>
    <row r="325" spans="3:10" s="17" customFormat="1" x14ac:dyDescent="0.35">
      <c r="J325" s="20"/>
    </row>
    <row r="326" spans="3:10" s="17" customFormat="1" x14ac:dyDescent="0.35">
      <c r="J326" s="20"/>
    </row>
    <row r="327" spans="3:10" s="17" customFormat="1" x14ac:dyDescent="0.35">
      <c r="J327" s="20"/>
    </row>
    <row r="328" spans="3:10" s="17" customFormat="1" x14ac:dyDescent="0.35">
      <c r="J328" s="20"/>
    </row>
    <row r="329" spans="3:10" s="17" customFormat="1" x14ac:dyDescent="0.35">
      <c r="J329" s="20"/>
    </row>
    <row r="330" spans="3:10" s="17" customFormat="1" x14ac:dyDescent="0.35">
      <c r="J330" s="20"/>
    </row>
    <row r="331" spans="3:10" s="17" customFormat="1" x14ac:dyDescent="0.35">
      <c r="J331" s="20"/>
    </row>
    <row r="332" spans="3:10" s="17" customFormat="1" x14ac:dyDescent="0.35">
      <c r="J332" s="20"/>
    </row>
    <row r="333" spans="3:10" s="17" customFormat="1" x14ac:dyDescent="0.35">
      <c r="J333" s="20"/>
    </row>
    <row r="334" spans="3:10" x14ac:dyDescent="0.35">
      <c r="C334" s="17"/>
      <c r="D334" s="17"/>
      <c r="E334" s="17"/>
      <c r="F334" s="17"/>
      <c r="G334" s="17"/>
      <c r="H334" s="17"/>
      <c r="I334" s="17"/>
      <c r="J334" s="20"/>
    </row>
  </sheetData>
  <sheetProtection algorithmName="SHA-512" hashValue="p5wM4Lvu2EIKS4QNJ0xlND7Fbq+i/FSPkPJvUo8ZJHlSnhr/4WEXTu6d3YbquYaWFqwmav04eSVP54cJsRgn5w==" saltValue="yYRSesKyaWhFSMQGXZ5/NA==" spinCount="100000" sheet="1" formatCells="0"/>
  <mergeCells count="52">
    <mergeCell ref="C40:E40"/>
    <mergeCell ref="C30:J30"/>
    <mergeCell ref="C29:J29"/>
    <mergeCell ref="H34:I34"/>
    <mergeCell ref="H35:I35"/>
    <mergeCell ref="H36:I36"/>
    <mergeCell ref="C35:E35"/>
    <mergeCell ref="C52:J52"/>
    <mergeCell ref="H54:H55"/>
    <mergeCell ref="D54:E54"/>
    <mergeCell ref="C10:D11"/>
    <mergeCell ref="C26:J26"/>
    <mergeCell ref="C25:J25"/>
    <mergeCell ref="C21:J21"/>
    <mergeCell ref="C24:J24"/>
    <mergeCell ref="C23:J23"/>
    <mergeCell ref="D55:E55"/>
    <mergeCell ref="I54:J55"/>
    <mergeCell ref="C53:J53"/>
    <mergeCell ref="H45:I46"/>
    <mergeCell ref="J45:J46"/>
    <mergeCell ref="H48:I48"/>
    <mergeCell ref="C41:E41"/>
    <mergeCell ref="C22:J22"/>
    <mergeCell ref="I38:I39"/>
    <mergeCell ref="C33:E34"/>
    <mergeCell ref="C38:E39"/>
    <mergeCell ref="F38:F39"/>
    <mergeCell ref="G38:G39"/>
    <mergeCell ref="H38:H39"/>
    <mergeCell ref="H33:I33"/>
    <mergeCell ref="F33:G33"/>
    <mergeCell ref="C28:J28"/>
    <mergeCell ref="J33:J34"/>
    <mergeCell ref="J38:J39"/>
    <mergeCell ref="C37:J37"/>
    <mergeCell ref="C31:J31"/>
    <mergeCell ref="C27:J27"/>
    <mergeCell ref="C36:E36"/>
    <mergeCell ref="C2:J3"/>
    <mergeCell ref="C5:J5"/>
    <mergeCell ref="C13:J13"/>
    <mergeCell ref="C20:J20"/>
    <mergeCell ref="C7:D7"/>
    <mergeCell ref="C6:D6"/>
    <mergeCell ref="E6:H6"/>
    <mergeCell ref="E7:H7"/>
    <mergeCell ref="E8:H8"/>
    <mergeCell ref="E10:G10"/>
    <mergeCell ref="E11:H11"/>
    <mergeCell ref="C9:D9"/>
    <mergeCell ref="E9:H9"/>
  </mergeCells>
  <pageMargins left="0.7" right="0.7" top="0.75" bottom="0.75" header="0.3" footer="0.3"/>
  <pageSetup orientation="portrait" r:id="rId1"/>
  <ignoredErrors>
    <ignoredError sqref="J40"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3411B-19BD-434B-B103-B6C8EE6CC930}">
  <dimension ref="A1:XFC217"/>
  <sheetViews>
    <sheetView zoomScale="90" zoomScaleNormal="90" workbookViewId="0">
      <selection activeCell="I17" sqref="I17"/>
    </sheetView>
  </sheetViews>
  <sheetFormatPr defaultColWidth="0" defaultRowHeight="11.5" x14ac:dyDescent="0.25"/>
  <cols>
    <col min="1" max="1" width="10.26953125" style="2" customWidth="1"/>
    <col min="2" max="2" width="19.54296875" style="2" customWidth="1"/>
    <col min="3" max="3" width="31.81640625" style="2" customWidth="1"/>
    <col min="4" max="4" width="35.54296875" style="2" customWidth="1"/>
    <col min="5" max="5" width="36.26953125" style="2" bestFit="1" customWidth="1"/>
    <col min="6" max="6" width="15.54296875" style="2" customWidth="1"/>
    <col min="7" max="7" width="24.81640625" style="2" bestFit="1" customWidth="1"/>
    <col min="8" max="8" width="16.54296875" style="2" customWidth="1"/>
    <col min="9" max="9" width="23.1796875" style="2" customWidth="1"/>
    <col min="10" max="10" width="21.7265625" style="2" hidden="1" customWidth="1"/>
    <col min="11" max="11" width="12.7265625" style="2" hidden="1" customWidth="1"/>
    <col min="12" max="12" width="10.1796875" style="2" hidden="1" customWidth="1"/>
    <col min="13" max="13" width="16.7265625" style="2" hidden="1" customWidth="1"/>
    <col min="14" max="14" width="4.81640625" style="2" hidden="1" customWidth="1"/>
    <col min="15" max="15" width="6.54296875" style="2" hidden="1" customWidth="1"/>
    <col min="16" max="16" width="13.453125" style="2" hidden="1" customWidth="1"/>
    <col min="17" max="17" width="12.26953125" style="2" hidden="1" customWidth="1"/>
    <col min="18" max="18" width="22.7265625" style="2" hidden="1" customWidth="1"/>
    <col min="19" max="19" width="1.26953125" style="2" hidden="1" customWidth="1"/>
    <col min="20" max="20" width="26.453125" style="2" hidden="1" customWidth="1"/>
    <col min="21" max="21" width="12.7265625" style="2" hidden="1" customWidth="1"/>
    <col min="22" max="22" width="8.81640625" style="2" hidden="1" customWidth="1"/>
    <col min="23" max="23" width="2.26953125" style="2" hidden="1" customWidth="1"/>
    <col min="24" max="24" width="8.81640625" style="2" hidden="1" customWidth="1"/>
    <col min="25" max="25" width="27.81640625" style="2" hidden="1" customWidth="1"/>
    <col min="26" max="26" width="12.7265625" style="2" hidden="1" customWidth="1"/>
    <col min="27" max="27" width="8.81640625" style="2" hidden="1" customWidth="1"/>
    <col min="28" max="28" width="2.54296875" style="2" hidden="1" customWidth="1"/>
    <col min="29" max="29" width="8.81640625" style="2" hidden="1" customWidth="1"/>
    <col min="30" max="30" width="25.54296875" style="2" hidden="1" customWidth="1"/>
    <col min="31" max="31" width="12.7265625" style="2" hidden="1" customWidth="1"/>
    <col min="32" max="32" width="8.81640625" style="2" hidden="1" customWidth="1"/>
    <col min="33" max="33" width="2" style="2" hidden="1" customWidth="1"/>
    <col min="34" max="34" width="8.81640625" style="2" hidden="1" customWidth="1"/>
    <col min="35" max="35" width="26.81640625" style="2" hidden="1" customWidth="1"/>
    <col min="36" max="36" width="12.7265625" style="2" hidden="1" customWidth="1"/>
    <col min="37" max="39" width="8.81640625" style="2" hidden="1" customWidth="1"/>
    <col min="40" max="40" width="26.1796875" style="2" hidden="1" customWidth="1"/>
    <col min="41" max="41" width="12.7265625" style="2" hidden="1" customWidth="1"/>
    <col min="42" max="42" width="8.81640625" style="2" hidden="1" customWidth="1"/>
    <col min="43" max="43" width="2.26953125" style="2" hidden="1" customWidth="1"/>
    <col min="44" max="44" width="8.81640625" style="2" hidden="1" customWidth="1"/>
    <col min="45" max="45" width="26.54296875" style="2" hidden="1" customWidth="1"/>
    <col min="46" max="46" width="12.7265625" style="2" hidden="1" customWidth="1"/>
    <col min="47" max="47" width="8.81640625" style="2" hidden="1" customWidth="1"/>
    <col min="48" max="48" width="1.81640625" style="2" hidden="1" customWidth="1"/>
    <col min="49" max="49" width="20" style="2" hidden="1" customWidth="1"/>
    <col min="50" max="50" width="16.54296875" style="2" hidden="1" customWidth="1"/>
    <col min="51" max="51" width="12.7265625" style="2" hidden="1" customWidth="1"/>
    <col min="52" max="52" width="8.81640625" style="2" hidden="1" customWidth="1"/>
    <col min="53" max="53" width="1.7265625" style="2" hidden="1" customWidth="1"/>
    <col min="54" max="54" width="13" style="2" hidden="1" customWidth="1"/>
    <col min="55" max="55" width="21.81640625" style="2" hidden="1" customWidth="1"/>
    <col min="56" max="56" width="12.7265625" style="2" hidden="1" customWidth="1"/>
    <col min="57" max="57" width="12.7265625" style="2" hidden="1"/>
    <col min="58" max="16381" width="8.81640625" style="2" hidden="1"/>
    <col min="16382" max="16382" width="37.54296875" style="2" customWidth="1"/>
    <col min="16383" max="16383" width="44.7265625" style="2" customWidth="1"/>
    <col min="16384" max="16384" width="1.453125" style="2" hidden="1"/>
  </cols>
  <sheetData>
    <row r="1" spans="1:19" ht="12" thickBot="1" x14ac:dyDescent="0.3">
      <c r="A1" s="60"/>
      <c r="B1" s="60"/>
      <c r="C1" s="61"/>
      <c r="D1" s="60"/>
      <c r="E1" s="60"/>
      <c r="F1" s="60"/>
      <c r="G1" s="60"/>
      <c r="H1" s="60"/>
      <c r="I1" s="60"/>
      <c r="J1" s="1"/>
      <c r="K1" s="1"/>
      <c r="L1" s="1"/>
      <c r="M1" s="1"/>
    </row>
    <row r="2" spans="1:19" ht="29.5" customHeight="1" thickBot="1" x14ac:dyDescent="0.3">
      <c r="A2" s="60"/>
      <c r="B2" s="230" t="s">
        <v>62</v>
      </c>
      <c r="C2" s="231"/>
      <c r="D2" s="231"/>
      <c r="E2" s="231"/>
      <c r="F2" s="231"/>
      <c r="G2" s="231"/>
      <c r="H2" s="231"/>
      <c r="I2" s="232"/>
      <c r="J2" s="137"/>
      <c r="K2" s="137"/>
      <c r="L2" s="137"/>
      <c r="M2" s="137"/>
      <c r="N2" s="137"/>
      <c r="O2" s="137"/>
      <c r="P2" s="137"/>
      <c r="Q2" s="137"/>
      <c r="R2" s="136"/>
    </row>
    <row r="3" spans="1:19" ht="13.9" customHeight="1" x14ac:dyDescent="0.35">
      <c r="A3" s="1"/>
      <c r="B3" s="215" t="s">
        <v>78</v>
      </c>
      <c r="C3" s="216"/>
      <c r="D3" s="216"/>
      <c r="E3" s="216"/>
      <c r="F3" s="216"/>
      <c r="G3" s="216"/>
      <c r="H3" s="216"/>
      <c r="I3" s="217"/>
      <c r="J3" s="135"/>
      <c r="K3" s="135"/>
      <c r="L3" s="135"/>
      <c r="M3" s="135"/>
      <c r="N3" s="135"/>
      <c r="O3" s="134"/>
      <c r="P3" s="134"/>
      <c r="Q3" s="134"/>
      <c r="R3" s="133"/>
    </row>
    <row r="4" spans="1:19" ht="14.5" customHeight="1" x14ac:dyDescent="0.3">
      <c r="A4" s="3"/>
      <c r="B4" s="218"/>
      <c r="C4" s="219"/>
      <c r="D4" s="219"/>
      <c r="E4" s="219"/>
      <c r="F4" s="219"/>
      <c r="G4" s="219"/>
      <c r="H4" s="219"/>
      <c r="I4" s="220"/>
      <c r="J4" s="132"/>
      <c r="K4" s="132"/>
      <c r="L4" s="132"/>
      <c r="M4" s="132"/>
      <c r="N4" s="132"/>
      <c r="O4" s="132"/>
      <c r="P4" s="132"/>
      <c r="Q4" s="132"/>
      <c r="R4" s="131"/>
    </row>
    <row r="5" spans="1:19" ht="14.5" customHeight="1" x14ac:dyDescent="0.25">
      <c r="A5" s="130"/>
      <c r="B5" s="218"/>
      <c r="C5" s="219"/>
      <c r="D5" s="219"/>
      <c r="E5" s="219"/>
      <c r="F5" s="219"/>
      <c r="G5" s="219"/>
      <c r="H5" s="219"/>
      <c r="I5" s="220"/>
      <c r="J5" s="129"/>
      <c r="K5" s="129"/>
      <c r="L5" s="129"/>
      <c r="M5" s="129"/>
      <c r="N5" s="129"/>
      <c r="O5" s="129"/>
      <c r="P5" s="129"/>
      <c r="Q5" s="129"/>
      <c r="R5" s="129"/>
    </row>
    <row r="6" spans="1:19" ht="40.15" customHeight="1" x14ac:dyDescent="0.25">
      <c r="A6" s="4"/>
      <c r="B6" s="218"/>
      <c r="C6" s="219"/>
      <c r="D6" s="219"/>
      <c r="E6" s="219"/>
      <c r="F6" s="219"/>
      <c r="G6" s="219"/>
      <c r="H6" s="219"/>
      <c r="I6" s="220"/>
      <c r="J6" s="128"/>
      <c r="K6" s="128"/>
      <c r="L6" s="128"/>
      <c r="M6" s="128"/>
      <c r="N6" s="128"/>
      <c r="O6" s="128"/>
      <c r="P6" s="128"/>
      <c r="Q6" s="128"/>
      <c r="R6" s="128"/>
      <c r="S6" s="128"/>
    </row>
    <row r="7" spans="1:19" ht="31.15" customHeight="1" thickBot="1" x14ac:dyDescent="0.3">
      <c r="B7" s="221"/>
      <c r="C7" s="222"/>
      <c r="D7" s="222"/>
      <c r="E7" s="222"/>
      <c r="F7" s="222"/>
      <c r="G7" s="222"/>
      <c r="H7" s="222"/>
      <c r="I7" s="223"/>
    </row>
    <row r="8" spans="1:19" ht="15" customHeight="1" x14ac:dyDescent="0.25">
      <c r="B8" s="233" t="s">
        <v>15</v>
      </c>
      <c r="C8" s="234"/>
      <c r="D8" s="234"/>
      <c r="E8" s="235"/>
      <c r="F8" s="233" t="s">
        <v>25</v>
      </c>
      <c r="G8" s="234"/>
      <c r="H8" s="234"/>
      <c r="I8" s="236"/>
    </row>
    <row r="9" spans="1:19" ht="11.5" customHeight="1" x14ac:dyDescent="0.25">
      <c r="B9" s="22"/>
      <c r="C9" s="23"/>
      <c r="D9" s="24"/>
      <c r="E9" s="127"/>
      <c r="F9" s="25"/>
      <c r="G9" s="26"/>
      <c r="H9" s="26"/>
      <c r="I9" s="27"/>
    </row>
    <row r="10" spans="1:19" ht="14" thickBot="1" x14ac:dyDescent="0.35">
      <c r="B10" s="28"/>
      <c r="C10" s="29"/>
      <c r="D10" s="30" t="s">
        <v>16</v>
      </c>
      <c r="E10" s="31" t="s">
        <v>17</v>
      </c>
      <c r="F10" s="32" t="s">
        <v>18</v>
      </c>
      <c r="G10" s="33" t="s">
        <v>18</v>
      </c>
      <c r="H10" s="33" t="s">
        <v>38</v>
      </c>
      <c r="I10" s="34" t="s">
        <v>19</v>
      </c>
    </row>
    <row r="11" spans="1:19" ht="14" thickBot="1" x14ac:dyDescent="0.35">
      <c r="B11" s="237" t="s">
        <v>20</v>
      </c>
      <c r="C11" s="238"/>
      <c r="D11" s="138">
        <v>550000</v>
      </c>
      <c r="E11" s="126">
        <v>0</v>
      </c>
      <c r="F11" s="35">
        <v>1</v>
      </c>
      <c r="G11" s="36" t="s">
        <v>27</v>
      </c>
      <c r="H11" s="109">
        <f xml:space="preserve"> Prijzenblad!J48</f>
        <v>0</v>
      </c>
      <c r="I11" s="37">
        <f>300-300*((H11-250000)/(300000))^2</f>
        <v>91.666666666666629</v>
      </c>
    </row>
    <row r="12" spans="1:19" ht="14" hidden="1" thickBot="1" x14ac:dyDescent="0.35">
      <c r="B12" s="239" t="s">
        <v>21</v>
      </c>
      <c r="C12" s="240"/>
      <c r="D12" s="139"/>
      <c r="E12" s="125"/>
      <c r="F12" s="38">
        <v>2</v>
      </c>
      <c r="G12" s="39" t="s">
        <v>22</v>
      </c>
      <c r="H12" s="110"/>
      <c r="I12" s="62">
        <f>-400*1.012^(0.0012*(H12-550000))+405.5</f>
        <v>405.34762218603322</v>
      </c>
    </row>
    <row r="13" spans="1:19" ht="12" customHeight="1" thickBot="1" x14ac:dyDescent="0.35">
      <c r="B13" s="241" t="s">
        <v>23</v>
      </c>
      <c r="C13" s="242"/>
      <c r="D13" s="140">
        <v>250000</v>
      </c>
      <c r="E13" s="124">
        <v>300</v>
      </c>
      <c r="F13" s="38">
        <v>2</v>
      </c>
      <c r="G13" s="39" t="s">
        <v>34</v>
      </c>
      <c r="H13" s="114">
        <v>249000</v>
      </c>
      <c r="I13" s="37">
        <f t="shared" ref="I13:I19" si="0">300-300*((H13-250000)/(300000))^2</f>
        <v>299.99666666666667</v>
      </c>
    </row>
    <row r="14" spans="1:19" ht="12" customHeight="1" x14ac:dyDescent="0.3">
      <c r="B14" s="40"/>
      <c r="C14" s="41"/>
      <c r="D14" s="41"/>
      <c r="E14" s="41"/>
      <c r="F14" s="38">
        <v>3</v>
      </c>
      <c r="G14" s="39" t="s">
        <v>35</v>
      </c>
      <c r="H14" s="110">
        <v>250000</v>
      </c>
      <c r="I14" s="62">
        <f t="shared" si="0"/>
        <v>300</v>
      </c>
    </row>
    <row r="15" spans="1:19" ht="12" customHeight="1" x14ac:dyDescent="0.3">
      <c r="B15" s="42"/>
      <c r="C15" s="122"/>
      <c r="D15" s="122"/>
      <c r="E15" s="122"/>
      <c r="F15" s="38">
        <v>4</v>
      </c>
      <c r="G15" s="39" t="s">
        <v>31</v>
      </c>
      <c r="H15" s="110">
        <v>300000</v>
      </c>
      <c r="I15" s="62">
        <f t="shared" si="0"/>
        <v>291.66666666666669</v>
      </c>
      <c r="J15" s="5"/>
    </row>
    <row r="16" spans="1:19" ht="13.5" x14ac:dyDescent="0.3">
      <c r="B16" s="42"/>
      <c r="C16" s="122"/>
      <c r="D16" s="122"/>
      <c r="E16" s="122"/>
      <c r="F16" s="38">
        <v>5</v>
      </c>
      <c r="G16" s="39" t="s">
        <v>32</v>
      </c>
      <c r="H16" s="110">
        <v>350000</v>
      </c>
      <c r="I16" s="62">
        <f t="shared" si="0"/>
        <v>266.66666666666669</v>
      </c>
    </row>
    <row r="17" spans="1:9" ht="13.5" x14ac:dyDescent="0.3">
      <c r="B17" s="42"/>
      <c r="C17" s="122"/>
      <c r="D17" s="122"/>
      <c r="E17" s="122"/>
      <c r="F17" s="38">
        <v>6</v>
      </c>
      <c r="G17" s="39" t="s">
        <v>33</v>
      </c>
      <c r="H17" s="110">
        <v>450000</v>
      </c>
      <c r="I17" s="62">
        <f t="shared" si="0"/>
        <v>166.66666666666669</v>
      </c>
    </row>
    <row r="18" spans="1:9" ht="11.5" customHeight="1" x14ac:dyDescent="0.3">
      <c r="B18" s="42"/>
      <c r="C18" s="122"/>
      <c r="D18" s="122"/>
      <c r="E18" s="122"/>
      <c r="F18" s="38">
        <v>7</v>
      </c>
      <c r="G18" s="39" t="s">
        <v>36</v>
      </c>
      <c r="H18" s="110">
        <v>550000</v>
      </c>
      <c r="I18" s="62">
        <f t="shared" si="0"/>
        <v>0</v>
      </c>
    </row>
    <row r="19" spans="1:9" ht="12" customHeight="1" thickBot="1" x14ac:dyDescent="0.35">
      <c r="B19" s="42"/>
      <c r="C19" s="122"/>
      <c r="D19" s="122"/>
      <c r="E19" s="122"/>
      <c r="F19" s="43">
        <v>8</v>
      </c>
      <c r="G19" s="44" t="s">
        <v>37</v>
      </c>
      <c r="H19" s="111">
        <v>551000</v>
      </c>
      <c r="I19" s="62">
        <f t="shared" si="0"/>
        <v>-2.0033333333333871</v>
      </c>
    </row>
    <row r="20" spans="1:9" ht="14.5" customHeight="1" x14ac:dyDescent="0.3">
      <c r="B20" s="42"/>
      <c r="C20" s="122"/>
      <c r="D20" s="122"/>
      <c r="E20" s="122"/>
      <c r="F20" s="224" t="s">
        <v>63</v>
      </c>
      <c r="G20" s="225"/>
      <c r="H20" s="225"/>
      <c r="I20" s="226"/>
    </row>
    <row r="21" spans="1:9" ht="14.5" customHeight="1" x14ac:dyDescent="0.3">
      <c r="B21" s="42"/>
      <c r="C21" s="122"/>
      <c r="D21" s="122"/>
      <c r="E21" s="122"/>
      <c r="F21" s="224"/>
      <c r="G21" s="225"/>
      <c r="H21" s="225"/>
      <c r="I21" s="226"/>
    </row>
    <row r="22" spans="1:9" ht="14.5" customHeight="1" x14ac:dyDescent="0.3">
      <c r="B22" s="42"/>
      <c r="C22" s="122"/>
      <c r="D22" s="122"/>
      <c r="E22" s="122"/>
      <c r="F22" s="224"/>
      <c r="G22" s="225"/>
      <c r="H22" s="225"/>
      <c r="I22" s="226"/>
    </row>
    <row r="23" spans="1:9" ht="14.5" customHeight="1" x14ac:dyDescent="0.3">
      <c r="B23" s="42"/>
      <c r="C23" s="122"/>
      <c r="D23" s="122"/>
      <c r="E23" s="122"/>
      <c r="F23" s="224"/>
      <c r="G23" s="225"/>
      <c r="H23" s="225"/>
      <c r="I23" s="226"/>
    </row>
    <row r="24" spans="1:9" ht="14.5" customHeight="1" x14ac:dyDescent="0.3">
      <c r="B24" s="42"/>
      <c r="C24" s="122"/>
      <c r="D24" s="122"/>
      <c r="E24" s="122"/>
      <c r="F24" s="224"/>
      <c r="G24" s="225"/>
      <c r="H24" s="225"/>
      <c r="I24" s="226"/>
    </row>
    <row r="25" spans="1:9" ht="14.5" customHeight="1" x14ac:dyDescent="0.3">
      <c r="B25" s="42"/>
      <c r="C25" s="122"/>
      <c r="D25" s="122"/>
      <c r="E25" s="122"/>
      <c r="F25" s="224"/>
      <c r="G25" s="225"/>
      <c r="H25" s="225"/>
      <c r="I25" s="226"/>
    </row>
    <row r="26" spans="1:9" ht="14.5" customHeight="1" x14ac:dyDescent="0.3">
      <c r="B26" s="42"/>
      <c r="C26" s="122"/>
      <c r="D26" s="122"/>
      <c r="E26" s="122"/>
      <c r="F26" s="224"/>
      <c r="G26" s="225"/>
      <c r="H26" s="225"/>
      <c r="I26" s="226"/>
    </row>
    <row r="27" spans="1:9" ht="14.5" customHeight="1" x14ac:dyDescent="0.3">
      <c r="B27" s="42"/>
      <c r="C27" s="122"/>
      <c r="D27" s="122"/>
      <c r="E27" s="122"/>
      <c r="F27" s="224"/>
      <c r="G27" s="225"/>
      <c r="H27" s="225"/>
      <c r="I27" s="226"/>
    </row>
    <row r="28" spans="1:9" ht="14.5" customHeight="1" x14ac:dyDescent="0.3">
      <c r="B28" s="42"/>
      <c r="C28" s="122"/>
      <c r="D28" s="122"/>
      <c r="E28" s="122"/>
      <c r="F28" s="224"/>
      <c r="G28" s="225"/>
      <c r="H28" s="225"/>
      <c r="I28" s="226"/>
    </row>
    <row r="29" spans="1:9" ht="14.5" customHeight="1" x14ac:dyDescent="0.3">
      <c r="B29" s="42"/>
      <c r="C29" s="122"/>
      <c r="D29" s="123"/>
      <c r="E29" s="122"/>
      <c r="F29" s="224"/>
      <c r="G29" s="225"/>
      <c r="H29" s="225"/>
      <c r="I29" s="226"/>
    </row>
    <row r="30" spans="1:9" ht="24.65" customHeight="1" thickBot="1" x14ac:dyDescent="0.35">
      <c r="B30" s="45"/>
      <c r="C30" s="46"/>
      <c r="D30" s="46"/>
      <c r="E30" s="46"/>
      <c r="F30" s="227"/>
      <c r="G30" s="228"/>
      <c r="H30" s="228"/>
      <c r="I30" s="229"/>
    </row>
    <row r="32" spans="1:9" x14ac:dyDescent="0.25">
      <c r="A32" s="21"/>
      <c r="B32" s="21"/>
      <c r="C32" s="21"/>
      <c r="D32" s="21"/>
      <c r="E32" s="21"/>
      <c r="F32" s="21"/>
      <c r="G32" s="21"/>
      <c r="H32" s="21"/>
      <c r="I32" s="21"/>
    </row>
    <row r="33" spans="1:9" x14ac:dyDescent="0.25">
      <c r="A33" s="21"/>
      <c r="B33" s="21"/>
      <c r="C33" s="21"/>
      <c r="D33" s="21"/>
      <c r="E33" s="21"/>
      <c r="F33" s="21"/>
      <c r="G33" s="21"/>
      <c r="H33" s="21"/>
      <c r="I33" s="21"/>
    </row>
    <row r="34" spans="1:9" x14ac:dyDescent="0.25">
      <c r="A34" s="21"/>
      <c r="B34" s="21"/>
      <c r="C34" s="21"/>
      <c r="D34" s="21"/>
      <c r="E34" s="21"/>
      <c r="F34" s="21"/>
      <c r="G34" s="21"/>
      <c r="H34" s="21"/>
      <c r="I34" s="21"/>
    </row>
    <row r="35" spans="1:9" x14ac:dyDescent="0.25">
      <c r="A35" s="21"/>
      <c r="B35" s="21"/>
      <c r="C35" s="21"/>
      <c r="D35" s="21"/>
      <c r="E35" s="21"/>
      <c r="F35" s="21"/>
      <c r="G35" s="21"/>
      <c r="H35" s="21"/>
      <c r="I35" s="21"/>
    </row>
    <row r="36" spans="1:9" x14ac:dyDescent="0.25">
      <c r="A36" s="112"/>
      <c r="B36" s="112"/>
      <c r="C36" s="112"/>
      <c r="D36" s="112"/>
      <c r="E36" s="112"/>
      <c r="F36" s="21"/>
      <c r="G36" s="21"/>
      <c r="H36" s="21"/>
      <c r="I36" s="21"/>
    </row>
    <row r="37" spans="1:9" x14ac:dyDescent="0.25">
      <c r="A37" s="112"/>
      <c r="B37" s="112"/>
      <c r="C37" s="112"/>
      <c r="D37" s="112"/>
      <c r="E37" s="112"/>
      <c r="F37" s="21"/>
      <c r="G37" s="21"/>
      <c r="H37" s="21"/>
      <c r="I37" s="21"/>
    </row>
    <row r="38" spans="1:9" ht="14.5" customHeight="1" x14ac:dyDescent="0.25">
      <c r="A38" s="214"/>
      <c r="B38" s="141" t="s">
        <v>81</v>
      </c>
      <c r="C38" s="113"/>
      <c r="D38" s="142" t="s">
        <v>79</v>
      </c>
      <c r="E38" s="113"/>
      <c r="F38" s="21"/>
      <c r="G38" s="21"/>
      <c r="H38" s="21"/>
      <c r="I38" s="21"/>
    </row>
    <row r="39" spans="1:9" ht="14.5" customHeight="1" x14ac:dyDescent="0.25">
      <c r="A39" s="214"/>
      <c r="B39" s="113" t="s">
        <v>80</v>
      </c>
      <c r="C39" s="113"/>
      <c r="D39" s="113"/>
      <c r="E39" s="113"/>
      <c r="F39" s="21"/>
      <c r="G39" s="21"/>
      <c r="H39" s="21"/>
      <c r="I39" s="21"/>
    </row>
    <row r="40" spans="1:9" ht="14.5" customHeight="1" x14ac:dyDescent="0.25">
      <c r="A40" s="214"/>
      <c r="B40" s="113" t="s">
        <v>73</v>
      </c>
      <c r="C40" s="113"/>
      <c r="D40" s="113"/>
      <c r="E40" s="113"/>
      <c r="F40" s="21"/>
      <c r="G40" s="21"/>
      <c r="H40" s="21"/>
      <c r="I40" s="21"/>
    </row>
    <row r="41" spans="1:9" ht="12.65" customHeight="1" x14ac:dyDescent="0.25">
      <c r="A41" s="214"/>
      <c r="B41" s="113" t="s">
        <v>74</v>
      </c>
      <c r="C41" s="113"/>
      <c r="D41" s="113"/>
      <c r="E41" s="113"/>
      <c r="F41" s="21"/>
      <c r="G41" s="21"/>
      <c r="H41" s="21"/>
      <c r="I41" s="21"/>
    </row>
    <row r="42" spans="1:9" ht="12.65" customHeight="1" x14ac:dyDescent="0.25">
      <c r="A42" s="143"/>
      <c r="B42" s="113" t="s">
        <v>75</v>
      </c>
      <c r="C42" s="113"/>
      <c r="D42" s="113"/>
      <c r="E42" s="113"/>
      <c r="F42" s="21"/>
      <c r="G42" s="21"/>
      <c r="H42" s="21"/>
      <c r="I42" s="21"/>
    </row>
    <row r="43" spans="1:9" ht="12.65" customHeight="1" x14ac:dyDescent="0.25">
      <c r="A43" s="143"/>
      <c r="B43" s="113"/>
      <c r="C43" s="113"/>
      <c r="D43" s="113"/>
      <c r="E43" s="113"/>
      <c r="F43" s="21"/>
      <c r="G43" s="21"/>
      <c r="H43" s="21"/>
      <c r="I43" s="21"/>
    </row>
    <row r="44" spans="1:9" ht="12.65" customHeight="1" x14ac:dyDescent="0.25">
      <c r="A44" s="144" t="s">
        <v>76</v>
      </c>
      <c r="B44" s="141" t="s">
        <v>77</v>
      </c>
      <c r="C44" s="141" t="s">
        <v>26</v>
      </c>
      <c r="D44" s="113"/>
      <c r="E44" s="113"/>
      <c r="F44" s="21"/>
      <c r="G44" s="21"/>
      <c r="H44" s="21"/>
      <c r="I44" s="21"/>
    </row>
    <row r="45" spans="1:9" x14ac:dyDescent="0.25">
      <c r="A45" s="120">
        <v>550000</v>
      </c>
      <c r="B45" s="113">
        <f t="shared" ref="B45:B76" si="1">400-400*((A45-250000)/300000)^2</f>
        <v>0</v>
      </c>
      <c r="C45" s="113">
        <f>400-400*(([1]NIEUW!J59-250000)/(300000))^2</f>
        <v>383.7490234375</v>
      </c>
      <c r="D45" s="95"/>
      <c r="E45" s="95"/>
    </row>
    <row r="46" spans="1:9" x14ac:dyDescent="0.25">
      <c r="A46" s="120">
        <f t="shared" ref="A46:A77" si="2">A45-5000</f>
        <v>545000</v>
      </c>
      <c r="B46" s="113">
        <f t="shared" si="1"/>
        <v>13.222222222222229</v>
      </c>
      <c r="C46" s="95"/>
      <c r="D46" s="95"/>
      <c r="E46" s="95"/>
    </row>
    <row r="47" spans="1:9" x14ac:dyDescent="0.25">
      <c r="A47" s="120">
        <f t="shared" si="2"/>
        <v>540000</v>
      </c>
      <c r="B47" s="113">
        <f t="shared" si="1"/>
        <v>26.222222222222229</v>
      </c>
      <c r="C47" s="95"/>
      <c r="D47" s="95"/>
      <c r="E47" s="95"/>
    </row>
    <row r="48" spans="1:9" x14ac:dyDescent="0.25">
      <c r="A48" s="120">
        <f t="shared" si="2"/>
        <v>535000</v>
      </c>
      <c r="B48" s="113">
        <f t="shared" si="1"/>
        <v>39</v>
      </c>
      <c r="C48" s="95"/>
      <c r="D48" s="95"/>
      <c r="E48" s="95"/>
    </row>
    <row r="49" spans="1:5" x14ac:dyDescent="0.25">
      <c r="A49" s="120">
        <f t="shared" si="2"/>
        <v>530000</v>
      </c>
      <c r="B49" s="113">
        <f t="shared" si="1"/>
        <v>51.555555555555543</v>
      </c>
      <c r="C49" s="95"/>
      <c r="D49" s="95"/>
      <c r="E49" s="95"/>
    </row>
    <row r="50" spans="1:5" x14ac:dyDescent="0.25">
      <c r="A50" s="120">
        <f t="shared" si="2"/>
        <v>525000</v>
      </c>
      <c r="B50" s="113">
        <f t="shared" si="1"/>
        <v>63.888888888888914</v>
      </c>
      <c r="C50" s="95"/>
      <c r="D50" s="95"/>
      <c r="E50" s="95"/>
    </row>
    <row r="51" spans="1:5" x14ac:dyDescent="0.25">
      <c r="A51" s="120">
        <f t="shared" si="2"/>
        <v>520000</v>
      </c>
      <c r="B51" s="113">
        <f t="shared" si="1"/>
        <v>76</v>
      </c>
      <c r="C51" s="95"/>
      <c r="D51" s="95"/>
      <c r="E51" s="95"/>
    </row>
    <row r="52" spans="1:5" x14ac:dyDescent="0.25">
      <c r="A52" s="120">
        <f t="shared" si="2"/>
        <v>515000</v>
      </c>
      <c r="B52" s="113">
        <f t="shared" si="1"/>
        <v>87.888888888888914</v>
      </c>
      <c r="C52" s="95"/>
      <c r="D52" s="95"/>
      <c r="E52" s="95"/>
    </row>
    <row r="53" spans="1:5" x14ac:dyDescent="0.25">
      <c r="A53" s="120">
        <f t="shared" si="2"/>
        <v>510000</v>
      </c>
      <c r="B53" s="113">
        <f t="shared" si="1"/>
        <v>99.555555555555543</v>
      </c>
      <c r="C53" s="95"/>
      <c r="D53" s="95"/>
      <c r="E53" s="95"/>
    </row>
    <row r="54" spans="1:5" x14ac:dyDescent="0.25">
      <c r="A54" s="120">
        <f t="shared" si="2"/>
        <v>505000</v>
      </c>
      <c r="B54" s="113">
        <f t="shared" si="1"/>
        <v>111.00000000000006</v>
      </c>
      <c r="C54" s="95"/>
      <c r="D54" s="95"/>
      <c r="E54" s="95"/>
    </row>
    <row r="55" spans="1:5" x14ac:dyDescent="0.25">
      <c r="A55" s="120">
        <f t="shared" si="2"/>
        <v>500000</v>
      </c>
      <c r="B55" s="113">
        <f t="shared" si="1"/>
        <v>122.22222222222217</v>
      </c>
      <c r="C55" s="95"/>
      <c r="D55" s="95"/>
      <c r="E55" s="95"/>
    </row>
    <row r="56" spans="1:5" x14ac:dyDescent="0.25">
      <c r="A56" s="120">
        <f t="shared" si="2"/>
        <v>495000</v>
      </c>
      <c r="B56" s="113">
        <f t="shared" si="1"/>
        <v>133.22222222222223</v>
      </c>
      <c r="C56" s="95"/>
      <c r="D56" s="95"/>
      <c r="E56" s="95"/>
    </row>
    <row r="57" spans="1:5" x14ac:dyDescent="0.25">
      <c r="A57" s="120">
        <f t="shared" si="2"/>
        <v>490000</v>
      </c>
      <c r="B57" s="113">
        <f t="shared" si="1"/>
        <v>143.99999999999994</v>
      </c>
      <c r="C57" s="95"/>
      <c r="D57" s="95"/>
      <c r="E57" s="95"/>
    </row>
    <row r="58" spans="1:5" x14ac:dyDescent="0.25">
      <c r="A58" s="120">
        <f t="shared" si="2"/>
        <v>485000</v>
      </c>
      <c r="B58" s="113">
        <f t="shared" si="1"/>
        <v>154.55555555555554</v>
      </c>
      <c r="C58" s="95"/>
      <c r="D58" s="95"/>
      <c r="E58" s="95"/>
    </row>
    <row r="59" spans="1:5" x14ac:dyDescent="0.25">
      <c r="A59" s="120">
        <f t="shared" si="2"/>
        <v>480000</v>
      </c>
      <c r="B59" s="113">
        <f t="shared" si="1"/>
        <v>164.88888888888886</v>
      </c>
      <c r="C59" s="95"/>
      <c r="D59" s="95"/>
      <c r="E59" s="95"/>
    </row>
    <row r="60" spans="1:5" x14ac:dyDescent="0.25">
      <c r="A60" s="120">
        <f t="shared" si="2"/>
        <v>475000</v>
      </c>
      <c r="B60" s="113">
        <f t="shared" si="1"/>
        <v>175</v>
      </c>
      <c r="C60" s="95"/>
      <c r="D60" s="95"/>
      <c r="E60" s="95"/>
    </row>
    <row r="61" spans="1:5" x14ac:dyDescent="0.25">
      <c r="A61" s="120">
        <f t="shared" si="2"/>
        <v>470000</v>
      </c>
      <c r="B61" s="113">
        <f t="shared" si="1"/>
        <v>184.88888888888891</v>
      </c>
      <c r="C61" s="95"/>
      <c r="D61" s="95"/>
      <c r="E61" s="95"/>
    </row>
    <row r="62" spans="1:5" x14ac:dyDescent="0.25">
      <c r="A62" s="120">
        <f t="shared" si="2"/>
        <v>465000</v>
      </c>
      <c r="B62" s="113">
        <f t="shared" si="1"/>
        <v>194.55555555555554</v>
      </c>
      <c r="C62" s="95"/>
      <c r="D62" s="95"/>
      <c r="E62" s="95"/>
    </row>
    <row r="63" spans="1:5" x14ac:dyDescent="0.25">
      <c r="A63" s="120">
        <f t="shared" si="2"/>
        <v>460000</v>
      </c>
      <c r="B63" s="113">
        <f t="shared" si="1"/>
        <v>204.00000000000003</v>
      </c>
      <c r="C63" s="95"/>
      <c r="D63" s="95"/>
      <c r="E63" s="95"/>
    </row>
    <row r="64" spans="1:5" x14ac:dyDescent="0.25">
      <c r="A64" s="120">
        <f t="shared" si="2"/>
        <v>455000</v>
      </c>
      <c r="B64" s="113">
        <f t="shared" si="1"/>
        <v>213.22222222222223</v>
      </c>
      <c r="C64" s="95"/>
      <c r="D64" s="95"/>
      <c r="E64" s="95"/>
    </row>
    <row r="65" spans="1:5" x14ac:dyDescent="0.25">
      <c r="A65" s="120">
        <f t="shared" si="2"/>
        <v>450000</v>
      </c>
      <c r="B65" s="113">
        <f t="shared" si="1"/>
        <v>222.22222222222223</v>
      </c>
      <c r="C65" s="95"/>
      <c r="D65" s="95"/>
      <c r="E65" s="95"/>
    </row>
    <row r="66" spans="1:5" x14ac:dyDescent="0.25">
      <c r="A66" s="120">
        <f t="shared" si="2"/>
        <v>445000</v>
      </c>
      <c r="B66" s="113">
        <f t="shared" si="1"/>
        <v>230.99999999999997</v>
      </c>
      <c r="C66" s="95"/>
      <c r="D66" s="95"/>
      <c r="E66" s="95"/>
    </row>
    <row r="67" spans="1:5" x14ac:dyDescent="0.25">
      <c r="A67" s="120">
        <f t="shared" si="2"/>
        <v>440000</v>
      </c>
      <c r="B67" s="113">
        <f t="shared" si="1"/>
        <v>239.55555555555557</v>
      </c>
      <c r="C67" s="95"/>
      <c r="D67" s="95"/>
      <c r="E67" s="95"/>
    </row>
    <row r="68" spans="1:5" x14ac:dyDescent="0.25">
      <c r="A68" s="120">
        <f t="shared" si="2"/>
        <v>435000</v>
      </c>
      <c r="B68" s="113">
        <f t="shared" si="1"/>
        <v>247.88888888888886</v>
      </c>
      <c r="C68" s="95"/>
      <c r="D68" s="95"/>
      <c r="E68" s="95"/>
    </row>
    <row r="69" spans="1:5" x14ac:dyDescent="0.25">
      <c r="A69" s="120">
        <f t="shared" si="2"/>
        <v>430000</v>
      </c>
      <c r="B69" s="113">
        <f t="shared" si="1"/>
        <v>256</v>
      </c>
      <c r="C69" s="95"/>
      <c r="D69" s="95"/>
      <c r="E69" s="95"/>
    </row>
    <row r="70" spans="1:5" x14ac:dyDescent="0.25">
      <c r="A70" s="120">
        <f t="shared" si="2"/>
        <v>425000</v>
      </c>
      <c r="B70" s="113">
        <f t="shared" si="1"/>
        <v>263.88888888888886</v>
      </c>
      <c r="C70" s="95"/>
      <c r="D70" s="95"/>
      <c r="E70" s="95"/>
    </row>
    <row r="71" spans="1:5" x14ac:dyDescent="0.25">
      <c r="A71" s="120">
        <f t="shared" si="2"/>
        <v>420000</v>
      </c>
      <c r="B71" s="113">
        <f t="shared" si="1"/>
        <v>271.55555555555554</v>
      </c>
      <c r="C71" s="95"/>
      <c r="D71" s="95"/>
      <c r="E71" s="95"/>
    </row>
    <row r="72" spans="1:5" x14ac:dyDescent="0.25">
      <c r="A72" s="120">
        <f t="shared" si="2"/>
        <v>415000</v>
      </c>
      <c r="B72" s="113">
        <f t="shared" si="1"/>
        <v>279</v>
      </c>
      <c r="C72" s="95"/>
      <c r="D72" s="95"/>
      <c r="E72" s="95"/>
    </row>
    <row r="73" spans="1:5" x14ac:dyDescent="0.25">
      <c r="A73" s="120">
        <f t="shared" si="2"/>
        <v>410000</v>
      </c>
      <c r="B73" s="113">
        <f t="shared" si="1"/>
        <v>286.22222222222223</v>
      </c>
      <c r="C73" s="95"/>
      <c r="D73" s="95"/>
      <c r="E73" s="95"/>
    </row>
    <row r="74" spans="1:5" x14ac:dyDescent="0.25">
      <c r="A74" s="120">
        <f t="shared" si="2"/>
        <v>405000</v>
      </c>
      <c r="B74" s="113">
        <f t="shared" si="1"/>
        <v>293.22222222222217</v>
      </c>
      <c r="C74" s="95"/>
      <c r="D74" s="95"/>
      <c r="E74" s="95"/>
    </row>
    <row r="75" spans="1:5" x14ac:dyDescent="0.25">
      <c r="A75" s="120">
        <f t="shared" si="2"/>
        <v>400000</v>
      </c>
      <c r="B75" s="113">
        <f t="shared" si="1"/>
        <v>300</v>
      </c>
      <c r="C75" s="95"/>
      <c r="D75" s="95"/>
      <c r="E75" s="95"/>
    </row>
    <row r="76" spans="1:5" x14ac:dyDescent="0.25">
      <c r="A76" s="120">
        <f t="shared" si="2"/>
        <v>395000</v>
      </c>
      <c r="B76" s="113">
        <f t="shared" si="1"/>
        <v>306.55555555555554</v>
      </c>
      <c r="C76" s="95"/>
      <c r="D76" s="95"/>
      <c r="E76" s="95"/>
    </row>
    <row r="77" spans="1:5" x14ac:dyDescent="0.25">
      <c r="A77" s="120">
        <f t="shared" si="2"/>
        <v>390000</v>
      </c>
      <c r="B77" s="113">
        <f t="shared" ref="B77:B105" si="3">400-400*((A77-250000)/300000)^2</f>
        <v>312.88888888888891</v>
      </c>
      <c r="C77" s="95"/>
      <c r="D77" s="95"/>
      <c r="E77" s="95"/>
    </row>
    <row r="78" spans="1:5" x14ac:dyDescent="0.25">
      <c r="A78" s="120">
        <f t="shared" ref="A78:A105" si="4">A77-5000</f>
        <v>385000</v>
      </c>
      <c r="B78" s="113">
        <f t="shared" si="3"/>
        <v>319</v>
      </c>
      <c r="C78" s="95"/>
      <c r="D78" s="95"/>
      <c r="E78" s="95"/>
    </row>
    <row r="79" spans="1:5" x14ac:dyDescent="0.25">
      <c r="A79" s="120">
        <f t="shared" si="4"/>
        <v>380000</v>
      </c>
      <c r="B79" s="113">
        <f t="shared" si="3"/>
        <v>324.88888888888891</v>
      </c>
      <c r="C79" s="95"/>
      <c r="D79" s="95"/>
      <c r="E79" s="95"/>
    </row>
    <row r="80" spans="1:5" x14ac:dyDescent="0.25">
      <c r="A80" s="120">
        <f t="shared" si="4"/>
        <v>375000</v>
      </c>
      <c r="B80" s="113">
        <f t="shared" si="3"/>
        <v>330.55555555555554</v>
      </c>
      <c r="C80" s="95"/>
      <c r="D80" s="95"/>
      <c r="E80" s="95"/>
    </row>
    <row r="81" spans="1:5" x14ac:dyDescent="0.25">
      <c r="A81" s="120">
        <f t="shared" si="4"/>
        <v>370000</v>
      </c>
      <c r="B81" s="113">
        <f t="shared" si="3"/>
        <v>336</v>
      </c>
      <c r="C81" s="95"/>
      <c r="D81" s="95"/>
      <c r="E81" s="95"/>
    </row>
    <row r="82" spans="1:5" x14ac:dyDescent="0.25">
      <c r="A82" s="120">
        <f t="shared" si="4"/>
        <v>365000</v>
      </c>
      <c r="B82" s="113">
        <f t="shared" si="3"/>
        <v>341.22222222222223</v>
      </c>
      <c r="C82" s="95"/>
      <c r="D82" s="95"/>
      <c r="E82" s="95"/>
    </row>
    <row r="83" spans="1:5" x14ac:dyDescent="0.25">
      <c r="A83" s="120">
        <f t="shared" si="4"/>
        <v>360000</v>
      </c>
      <c r="B83" s="113">
        <f t="shared" si="3"/>
        <v>346.22222222222223</v>
      </c>
      <c r="C83" s="95"/>
      <c r="D83" s="95"/>
      <c r="E83" s="95"/>
    </row>
    <row r="84" spans="1:5" x14ac:dyDescent="0.25">
      <c r="A84" s="120">
        <f t="shared" si="4"/>
        <v>355000</v>
      </c>
      <c r="B84" s="113">
        <f t="shared" si="3"/>
        <v>351</v>
      </c>
      <c r="C84" s="95"/>
      <c r="D84" s="95"/>
      <c r="E84" s="95"/>
    </row>
    <row r="85" spans="1:5" x14ac:dyDescent="0.25">
      <c r="A85" s="120">
        <f t="shared" si="4"/>
        <v>350000</v>
      </c>
      <c r="B85" s="113">
        <f t="shared" si="3"/>
        <v>355.55555555555554</v>
      </c>
      <c r="C85" s="95"/>
      <c r="D85" s="95"/>
      <c r="E85" s="95"/>
    </row>
    <row r="86" spans="1:5" x14ac:dyDescent="0.25">
      <c r="A86" s="120">
        <f t="shared" si="4"/>
        <v>345000</v>
      </c>
      <c r="B86" s="113">
        <f t="shared" si="3"/>
        <v>359.88888888888891</v>
      </c>
      <c r="C86" s="95"/>
      <c r="D86" s="95"/>
      <c r="E86" s="95"/>
    </row>
    <row r="87" spans="1:5" x14ac:dyDescent="0.25">
      <c r="A87" s="120">
        <f t="shared" si="4"/>
        <v>340000</v>
      </c>
      <c r="B87" s="113">
        <f t="shared" si="3"/>
        <v>364</v>
      </c>
      <c r="C87" s="95"/>
      <c r="D87" s="95"/>
      <c r="E87" s="95"/>
    </row>
    <row r="88" spans="1:5" x14ac:dyDescent="0.25">
      <c r="A88" s="120">
        <f t="shared" si="4"/>
        <v>335000</v>
      </c>
      <c r="B88" s="113">
        <f t="shared" si="3"/>
        <v>367.88888888888891</v>
      </c>
      <c r="C88" s="95"/>
      <c r="D88" s="95"/>
      <c r="E88" s="95"/>
    </row>
    <row r="89" spans="1:5" x14ac:dyDescent="0.25">
      <c r="A89" s="120">
        <f t="shared" si="4"/>
        <v>330000</v>
      </c>
      <c r="B89" s="113">
        <f t="shared" si="3"/>
        <v>371.55555555555554</v>
      </c>
      <c r="C89" s="95"/>
      <c r="D89" s="95"/>
      <c r="E89" s="95"/>
    </row>
    <row r="90" spans="1:5" x14ac:dyDescent="0.25">
      <c r="A90" s="120">
        <f t="shared" si="4"/>
        <v>325000</v>
      </c>
      <c r="B90" s="113">
        <f t="shared" si="3"/>
        <v>375</v>
      </c>
      <c r="C90" s="95"/>
      <c r="D90" s="95"/>
      <c r="E90" s="95"/>
    </row>
    <row r="91" spans="1:5" x14ac:dyDescent="0.25">
      <c r="A91" s="120">
        <f t="shared" si="4"/>
        <v>320000</v>
      </c>
      <c r="B91" s="113">
        <f t="shared" si="3"/>
        <v>378.22222222222223</v>
      </c>
      <c r="C91" s="95"/>
      <c r="D91" s="95"/>
      <c r="E91" s="95"/>
    </row>
    <row r="92" spans="1:5" x14ac:dyDescent="0.25">
      <c r="A92" s="120">
        <f t="shared" si="4"/>
        <v>315000</v>
      </c>
      <c r="B92" s="113">
        <f t="shared" si="3"/>
        <v>381.22222222222223</v>
      </c>
      <c r="C92" s="95"/>
      <c r="D92" s="95"/>
      <c r="E92" s="95"/>
    </row>
    <row r="93" spans="1:5" x14ac:dyDescent="0.25">
      <c r="A93" s="120">
        <f t="shared" si="4"/>
        <v>310000</v>
      </c>
      <c r="B93" s="113">
        <f t="shared" si="3"/>
        <v>384</v>
      </c>
      <c r="C93" s="95"/>
      <c r="D93" s="95"/>
      <c r="E93" s="95"/>
    </row>
    <row r="94" spans="1:5" x14ac:dyDescent="0.25">
      <c r="A94" s="120">
        <f t="shared" si="4"/>
        <v>305000</v>
      </c>
      <c r="B94" s="113">
        <f t="shared" si="3"/>
        <v>386.55555555555554</v>
      </c>
      <c r="C94" s="95"/>
      <c r="D94" s="95"/>
      <c r="E94" s="95"/>
    </row>
    <row r="95" spans="1:5" x14ac:dyDescent="0.25">
      <c r="A95" s="120">
        <f t="shared" si="4"/>
        <v>300000</v>
      </c>
      <c r="B95" s="113">
        <f t="shared" si="3"/>
        <v>388.88888888888891</v>
      </c>
      <c r="C95" s="95"/>
      <c r="D95" s="95"/>
      <c r="E95" s="95"/>
    </row>
    <row r="96" spans="1:5" x14ac:dyDescent="0.25">
      <c r="A96" s="120">
        <f t="shared" si="4"/>
        <v>295000</v>
      </c>
      <c r="B96" s="113">
        <f t="shared" si="3"/>
        <v>391</v>
      </c>
      <c r="C96" s="95"/>
      <c r="D96" s="95"/>
      <c r="E96" s="95"/>
    </row>
    <row r="97" spans="1:5" x14ac:dyDescent="0.25">
      <c r="A97" s="120">
        <f t="shared" si="4"/>
        <v>290000</v>
      </c>
      <c r="B97" s="113">
        <f t="shared" si="3"/>
        <v>392.88888888888891</v>
      </c>
      <c r="C97" s="95"/>
      <c r="D97" s="95"/>
      <c r="E97" s="95"/>
    </row>
    <row r="98" spans="1:5" x14ac:dyDescent="0.25">
      <c r="A98" s="120">
        <f t="shared" si="4"/>
        <v>285000</v>
      </c>
      <c r="B98" s="113">
        <f t="shared" si="3"/>
        <v>394.55555555555554</v>
      </c>
      <c r="C98" s="95"/>
      <c r="D98" s="95"/>
      <c r="E98" s="95"/>
    </row>
    <row r="99" spans="1:5" x14ac:dyDescent="0.25">
      <c r="A99" s="120">
        <f t="shared" si="4"/>
        <v>280000</v>
      </c>
      <c r="B99" s="113">
        <f t="shared" si="3"/>
        <v>396</v>
      </c>
      <c r="C99" s="95"/>
      <c r="D99" s="95"/>
      <c r="E99" s="95"/>
    </row>
    <row r="100" spans="1:5" x14ac:dyDescent="0.25">
      <c r="A100" s="120">
        <f t="shared" si="4"/>
        <v>275000</v>
      </c>
      <c r="B100" s="113">
        <f t="shared" si="3"/>
        <v>397.22222222222223</v>
      </c>
      <c r="C100" s="95"/>
      <c r="D100" s="95"/>
      <c r="E100" s="95"/>
    </row>
    <row r="101" spans="1:5" x14ac:dyDescent="0.25">
      <c r="A101" s="120">
        <f t="shared" si="4"/>
        <v>270000</v>
      </c>
      <c r="B101" s="113">
        <f t="shared" si="3"/>
        <v>398.22222222222223</v>
      </c>
      <c r="C101" s="95"/>
      <c r="D101" s="95"/>
      <c r="E101" s="95"/>
    </row>
    <row r="102" spans="1:5" x14ac:dyDescent="0.25">
      <c r="A102" s="120">
        <f t="shared" si="4"/>
        <v>265000</v>
      </c>
      <c r="B102" s="113">
        <f t="shared" si="3"/>
        <v>399</v>
      </c>
      <c r="C102" s="95"/>
      <c r="D102" s="95"/>
      <c r="E102" s="95"/>
    </row>
    <row r="103" spans="1:5" x14ac:dyDescent="0.25">
      <c r="A103" s="120">
        <f t="shared" si="4"/>
        <v>260000</v>
      </c>
      <c r="B103" s="113">
        <f t="shared" si="3"/>
        <v>399.55555555555554</v>
      </c>
      <c r="C103" s="95"/>
      <c r="D103" s="95"/>
      <c r="E103" s="95"/>
    </row>
    <row r="104" spans="1:5" x14ac:dyDescent="0.25">
      <c r="A104" s="120">
        <f t="shared" si="4"/>
        <v>255000</v>
      </c>
      <c r="B104" s="113">
        <f t="shared" si="3"/>
        <v>399.88888888888891</v>
      </c>
      <c r="C104" s="95"/>
      <c r="D104" s="95"/>
      <c r="E104" s="95"/>
    </row>
    <row r="105" spans="1:5" x14ac:dyDescent="0.25">
      <c r="A105" s="120">
        <f t="shared" si="4"/>
        <v>250000</v>
      </c>
      <c r="B105" s="113">
        <f t="shared" si="3"/>
        <v>400</v>
      </c>
      <c r="C105" s="95"/>
      <c r="D105" s="95"/>
      <c r="E105" s="95"/>
    </row>
    <row r="106" spans="1:5" x14ac:dyDescent="0.25">
      <c r="A106" s="120"/>
      <c r="B106" s="113"/>
      <c r="C106" s="95"/>
      <c r="D106" s="95"/>
      <c r="E106" s="95"/>
    </row>
    <row r="107" spans="1:5" x14ac:dyDescent="0.25">
      <c r="A107" s="120"/>
      <c r="B107" s="113"/>
      <c r="C107" s="95"/>
      <c r="D107" s="95"/>
      <c r="E107" s="95"/>
    </row>
    <row r="108" spans="1:5" x14ac:dyDescent="0.25">
      <c r="A108" s="120"/>
      <c r="B108" s="113"/>
      <c r="C108" s="95"/>
      <c r="D108" s="95"/>
      <c r="E108" s="95"/>
    </row>
    <row r="109" spans="1:5" x14ac:dyDescent="0.25">
      <c r="A109" s="120"/>
      <c r="B109" s="113"/>
      <c r="C109" s="95"/>
      <c r="D109" s="95"/>
      <c r="E109" s="95"/>
    </row>
    <row r="110" spans="1:5" x14ac:dyDescent="0.25">
      <c r="A110" s="120"/>
      <c r="B110" s="113"/>
      <c r="C110" s="95"/>
      <c r="D110" s="95"/>
      <c r="E110" s="95"/>
    </row>
    <row r="111" spans="1:5" x14ac:dyDescent="0.25">
      <c r="A111" s="120"/>
      <c r="B111" s="113"/>
      <c r="C111" s="95"/>
      <c r="D111" s="95"/>
      <c r="E111" s="95"/>
    </row>
    <row r="112" spans="1:5" x14ac:dyDescent="0.25">
      <c r="A112" s="120"/>
      <c r="B112" s="113"/>
      <c r="C112" s="95"/>
      <c r="D112" s="95"/>
      <c r="E112" s="95"/>
    </row>
    <row r="113" spans="1:5" x14ac:dyDescent="0.25">
      <c r="A113" s="120"/>
      <c r="B113" s="113"/>
      <c r="C113" s="95"/>
      <c r="D113" s="95"/>
      <c r="E113" s="95"/>
    </row>
    <row r="114" spans="1:5" x14ac:dyDescent="0.25">
      <c r="A114" s="120"/>
      <c r="B114" s="113"/>
      <c r="C114" s="95"/>
      <c r="D114" s="95"/>
      <c r="E114" s="95"/>
    </row>
    <row r="115" spans="1:5" x14ac:dyDescent="0.25">
      <c r="A115" s="120"/>
      <c r="B115" s="113"/>
      <c r="C115" s="95"/>
      <c r="D115" s="95"/>
      <c r="E115" s="95"/>
    </row>
    <row r="116" spans="1:5" x14ac:dyDescent="0.25">
      <c r="A116" s="120"/>
      <c r="B116" s="113"/>
      <c r="C116" s="95"/>
      <c r="D116" s="95"/>
      <c r="E116" s="95"/>
    </row>
    <row r="117" spans="1:5" x14ac:dyDescent="0.25">
      <c r="A117" s="120"/>
      <c r="B117" s="113"/>
      <c r="C117" s="95"/>
      <c r="D117" s="95"/>
      <c r="E117" s="95"/>
    </row>
    <row r="118" spans="1:5" x14ac:dyDescent="0.25">
      <c r="A118" s="120">
        <f t="shared" ref="A118:A131" si="5">A117-1000</f>
        <v>-1000</v>
      </c>
      <c r="B118" s="113">
        <f t="shared" ref="B118:B131" si="6">-400*1.075^(0.0008*(A118-185000))+402.9</f>
        <v>402.89151834680501</v>
      </c>
      <c r="C118" s="95"/>
      <c r="D118" s="95"/>
      <c r="E118" s="95"/>
    </row>
    <row r="119" spans="1:5" x14ac:dyDescent="0.25">
      <c r="A119" s="120">
        <f t="shared" si="5"/>
        <v>-2000</v>
      </c>
      <c r="B119" s="113">
        <f t="shared" si="6"/>
        <v>402.89199514002757</v>
      </c>
      <c r="C119" s="95"/>
      <c r="D119" s="95"/>
      <c r="E119" s="95"/>
    </row>
    <row r="120" spans="1:5" x14ac:dyDescent="0.25">
      <c r="A120" s="120">
        <f t="shared" si="5"/>
        <v>-3000</v>
      </c>
      <c r="B120" s="113">
        <f t="shared" si="6"/>
        <v>402.89244513048283</v>
      </c>
      <c r="C120" s="95"/>
      <c r="D120" s="95"/>
      <c r="E120" s="95"/>
    </row>
    <row r="121" spans="1:5" x14ac:dyDescent="0.25">
      <c r="A121" s="120">
        <f t="shared" si="5"/>
        <v>-4000</v>
      </c>
      <c r="B121" s="113">
        <f t="shared" si="6"/>
        <v>402.89286982487914</v>
      </c>
      <c r="C121" s="95"/>
      <c r="D121" s="95"/>
      <c r="E121" s="95"/>
    </row>
    <row r="122" spans="1:5" x14ac:dyDescent="0.25">
      <c r="A122" s="120">
        <f t="shared" si="5"/>
        <v>-5000</v>
      </c>
      <c r="B122" s="113">
        <f t="shared" si="6"/>
        <v>402.89327064522575</v>
      </c>
      <c r="C122" s="95"/>
      <c r="D122" s="95"/>
      <c r="E122" s="95"/>
    </row>
    <row r="123" spans="1:5" x14ac:dyDescent="0.25">
      <c r="A123" s="120">
        <f t="shared" si="5"/>
        <v>-6000</v>
      </c>
      <c r="B123" s="113">
        <f t="shared" si="6"/>
        <v>402.89364893359419</v>
      </c>
      <c r="C123" s="95"/>
      <c r="D123" s="95"/>
      <c r="E123" s="95"/>
    </row>
    <row r="124" spans="1:5" x14ac:dyDescent="0.25">
      <c r="A124" s="120">
        <f t="shared" si="5"/>
        <v>-7000</v>
      </c>
      <c r="B124" s="113">
        <f t="shared" si="6"/>
        <v>402.89400595661186</v>
      </c>
      <c r="C124" s="95"/>
      <c r="D124" s="95"/>
      <c r="E124" s="95"/>
    </row>
    <row r="125" spans="1:5" x14ac:dyDescent="0.25">
      <c r="A125" s="120">
        <f t="shared" si="5"/>
        <v>-8000</v>
      </c>
      <c r="B125" s="113">
        <f t="shared" si="6"/>
        <v>402.89434290970314</v>
      </c>
      <c r="C125" s="95"/>
      <c r="D125" s="95"/>
      <c r="E125" s="95"/>
    </row>
    <row r="126" spans="1:5" x14ac:dyDescent="0.25">
      <c r="A126" s="120">
        <f t="shared" si="5"/>
        <v>-9000</v>
      </c>
      <c r="B126" s="113">
        <f t="shared" si="6"/>
        <v>402.89466092109211</v>
      </c>
      <c r="C126" s="95"/>
      <c r="D126" s="95"/>
      <c r="E126" s="95"/>
    </row>
    <row r="127" spans="1:5" x14ac:dyDescent="0.25">
      <c r="A127" s="120">
        <f t="shared" si="5"/>
        <v>-10000</v>
      </c>
      <c r="B127" s="113">
        <f t="shared" si="6"/>
        <v>402.89496105557998</v>
      </c>
      <c r="C127" s="95"/>
      <c r="D127" s="95"/>
      <c r="E127" s="95"/>
    </row>
    <row r="128" spans="1:5" x14ac:dyDescent="0.25">
      <c r="A128" s="120">
        <f t="shared" si="5"/>
        <v>-11000</v>
      </c>
      <c r="B128" s="113">
        <f t="shared" si="6"/>
        <v>402.89524431811066</v>
      </c>
      <c r="C128" s="95"/>
      <c r="D128" s="95"/>
      <c r="E128" s="94"/>
    </row>
    <row r="129" spans="1:5" x14ac:dyDescent="0.25">
      <c r="A129" s="120">
        <f t="shared" si="5"/>
        <v>-12000</v>
      </c>
      <c r="B129" s="113">
        <f t="shared" si="6"/>
        <v>402.89551165713544</v>
      </c>
      <c r="C129" s="95"/>
      <c r="D129" s="95"/>
      <c r="E129" s="94"/>
    </row>
    <row r="130" spans="1:5" x14ac:dyDescent="0.25">
      <c r="A130" s="120">
        <f t="shared" si="5"/>
        <v>-13000</v>
      </c>
      <c r="B130" s="113">
        <f t="shared" si="6"/>
        <v>402.89576396778875</v>
      </c>
      <c r="C130" s="95"/>
      <c r="D130" s="95"/>
      <c r="E130" s="94"/>
    </row>
    <row r="131" spans="1:5" x14ac:dyDescent="0.25">
      <c r="A131" s="120">
        <f t="shared" si="5"/>
        <v>-14000</v>
      </c>
      <c r="B131" s="113">
        <f t="shared" si="6"/>
        <v>402.89600209488526</v>
      </c>
      <c r="C131" s="95"/>
      <c r="D131" s="95"/>
      <c r="E131" s="94"/>
    </row>
    <row r="132" spans="1:5" x14ac:dyDescent="0.25">
      <c r="A132" s="120"/>
      <c r="B132" s="95"/>
      <c r="C132" s="95"/>
      <c r="D132" s="95"/>
      <c r="E132" s="94"/>
    </row>
    <row r="133" spans="1:5" x14ac:dyDescent="0.25">
      <c r="A133" s="120"/>
      <c r="B133" s="95"/>
      <c r="C133" s="95"/>
      <c r="D133" s="95"/>
      <c r="E133" s="94"/>
    </row>
    <row r="134" spans="1:5" x14ac:dyDescent="0.25">
      <c r="A134" s="120"/>
      <c r="B134" s="95"/>
      <c r="C134" s="95"/>
      <c r="D134" s="95"/>
      <c r="E134" s="94"/>
    </row>
    <row r="135" spans="1:5" x14ac:dyDescent="0.25">
      <c r="A135" s="120"/>
      <c r="B135" s="95"/>
      <c r="C135" s="95"/>
      <c r="D135" s="95"/>
      <c r="E135" s="94"/>
    </row>
    <row r="136" spans="1:5" x14ac:dyDescent="0.25">
      <c r="A136" s="120"/>
      <c r="B136" s="95"/>
      <c r="C136" s="95"/>
      <c r="D136" s="95"/>
      <c r="E136" s="94"/>
    </row>
    <row r="137" spans="1:5" x14ac:dyDescent="0.25">
      <c r="A137" s="120"/>
      <c r="B137" s="95"/>
      <c r="C137" s="95"/>
      <c r="D137" s="95"/>
      <c r="E137" s="94"/>
    </row>
    <row r="138" spans="1:5" x14ac:dyDescent="0.25">
      <c r="A138" s="120"/>
      <c r="B138" s="95"/>
      <c r="C138" s="95"/>
      <c r="D138" s="95"/>
      <c r="E138" s="94"/>
    </row>
    <row r="139" spans="1:5" x14ac:dyDescent="0.25">
      <c r="A139" s="120"/>
      <c r="B139" s="95"/>
      <c r="C139" s="95"/>
      <c r="D139" s="95"/>
      <c r="E139" s="94"/>
    </row>
    <row r="140" spans="1:5" x14ac:dyDescent="0.25">
      <c r="A140" s="120"/>
      <c r="B140" s="95"/>
      <c r="C140" s="95"/>
      <c r="D140" s="95"/>
      <c r="E140" s="94"/>
    </row>
    <row r="141" spans="1:5" x14ac:dyDescent="0.25">
      <c r="A141" s="120"/>
      <c r="B141" s="95"/>
      <c r="C141" s="95"/>
      <c r="D141" s="95"/>
      <c r="E141" s="94"/>
    </row>
    <row r="142" spans="1:5" x14ac:dyDescent="0.25">
      <c r="A142" s="120"/>
      <c r="B142" s="95"/>
      <c r="C142" s="95"/>
      <c r="D142" s="95"/>
      <c r="E142" s="94"/>
    </row>
    <row r="143" spans="1:5" x14ac:dyDescent="0.25">
      <c r="A143" s="120"/>
      <c r="B143" s="95"/>
      <c r="C143" s="95"/>
      <c r="D143" s="95"/>
      <c r="E143" s="94"/>
    </row>
    <row r="144" spans="1:5" x14ac:dyDescent="0.25">
      <c r="A144" s="120"/>
      <c r="B144" s="95"/>
      <c r="C144" s="95"/>
      <c r="D144" s="95"/>
      <c r="E144" s="94"/>
    </row>
    <row r="145" spans="1:5" x14ac:dyDescent="0.25">
      <c r="A145" s="120"/>
      <c r="B145" s="95"/>
      <c r="C145" s="95"/>
      <c r="D145" s="95"/>
      <c r="E145" s="94"/>
    </row>
    <row r="146" spans="1:5" x14ac:dyDescent="0.25">
      <c r="A146" s="120"/>
      <c r="B146" s="95"/>
      <c r="C146" s="95"/>
      <c r="D146" s="95"/>
      <c r="E146" s="94"/>
    </row>
    <row r="147" spans="1:5" x14ac:dyDescent="0.25">
      <c r="A147" s="120"/>
      <c r="B147" s="95"/>
      <c r="C147" s="95"/>
      <c r="D147" s="95"/>
      <c r="E147" s="94"/>
    </row>
    <row r="148" spans="1:5" x14ac:dyDescent="0.25">
      <c r="A148" s="120"/>
      <c r="B148" s="95"/>
      <c r="C148" s="95"/>
      <c r="D148" s="95"/>
      <c r="E148" s="94"/>
    </row>
    <row r="149" spans="1:5" x14ac:dyDescent="0.25">
      <c r="A149" s="120"/>
      <c r="B149" s="95"/>
      <c r="C149" s="95"/>
      <c r="D149" s="95"/>
      <c r="E149" s="94"/>
    </row>
    <row r="150" spans="1:5" x14ac:dyDescent="0.25">
      <c r="A150" s="120"/>
      <c r="B150" s="95"/>
      <c r="C150" s="95"/>
      <c r="D150" s="95"/>
      <c r="E150" s="94"/>
    </row>
    <row r="151" spans="1:5" x14ac:dyDescent="0.25">
      <c r="A151" s="120"/>
      <c r="B151" s="95"/>
      <c r="C151" s="95"/>
      <c r="D151" s="95"/>
      <c r="E151" s="94"/>
    </row>
    <row r="152" spans="1:5" x14ac:dyDescent="0.25">
      <c r="A152" s="120"/>
      <c r="B152" s="95"/>
      <c r="C152" s="95"/>
      <c r="D152" s="95"/>
      <c r="E152" s="94"/>
    </row>
    <row r="153" spans="1:5" x14ac:dyDescent="0.25">
      <c r="A153" s="120"/>
      <c r="B153" s="95"/>
      <c r="C153" s="95"/>
      <c r="D153" s="95"/>
      <c r="E153" s="94"/>
    </row>
    <row r="154" spans="1:5" x14ac:dyDescent="0.25">
      <c r="A154" s="120"/>
      <c r="B154" s="95"/>
      <c r="C154" s="95"/>
      <c r="D154" s="95"/>
      <c r="E154" s="94"/>
    </row>
    <row r="155" spans="1:5" x14ac:dyDescent="0.25">
      <c r="A155" s="120"/>
      <c r="B155" s="95"/>
      <c r="C155" s="95"/>
      <c r="D155" s="95"/>
      <c r="E155" s="94"/>
    </row>
    <row r="156" spans="1:5" x14ac:dyDescent="0.25">
      <c r="A156" s="120"/>
      <c r="B156" s="95"/>
      <c r="C156" s="95"/>
      <c r="D156" s="95"/>
      <c r="E156" s="94"/>
    </row>
    <row r="157" spans="1:5" x14ac:dyDescent="0.25">
      <c r="A157" s="120"/>
      <c r="B157" s="95"/>
      <c r="C157" s="95"/>
      <c r="D157" s="95"/>
      <c r="E157" s="94"/>
    </row>
    <row r="158" spans="1:5" x14ac:dyDescent="0.25">
      <c r="A158" s="120"/>
      <c r="B158" s="95"/>
      <c r="C158" s="95"/>
      <c r="D158" s="95"/>
      <c r="E158" s="94"/>
    </row>
    <row r="159" spans="1:5" x14ac:dyDescent="0.25">
      <c r="A159" s="119"/>
      <c r="B159" s="94"/>
      <c r="C159" s="94"/>
      <c r="D159" s="94"/>
      <c r="E159" s="94"/>
    </row>
    <row r="160" spans="1:5" x14ac:dyDescent="0.25">
      <c r="A160" s="119"/>
      <c r="B160" s="94"/>
      <c r="C160" s="94"/>
      <c r="D160" s="94"/>
      <c r="E160" s="94"/>
    </row>
    <row r="161" spans="1:5" x14ac:dyDescent="0.25">
      <c r="A161" s="119"/>
      <c r="B161" s="94"/>
      <c r="C161" s="94"/>
      <c r="D161" s="94"/>
      <c r="E161" s="94"/>
    </row>
    <row r="162" spans="1:5" x14ac:dyDescent="0.25">
      <c r="A162" s="119"/>
      <c r="B162" s="94"/>
      <c r="C162" s="94"/>
      <c r="D162" s="94"/>
      <c r="E162" s="94"/>
    </row>
    <row r="163" spans="1:5" x14ac:dyDescent="0.25">
      <c r="A163" s="119"/>
      <c r="B163" s="94"/>
      <c r="C163" s="94"/>
      <c r="D163" s="94"/>
      <c r="E163" s="94"/>
    </row>
    <row r="164" spans="1:5" x14ac:dyDescent="0.25">
      <c r="A164" s="119"/>
      <c r="B164" s="94"/>
      <c r="C164" s="94"/>
      <c r="D164" s="94"/>
      <c r="E164" s="94"/>
    </row>
    <row r="165" spans="1:5" x14ac:dyDescent="0.25">
      <c r="A165" s="119"/>
      <c r="B165" s="94"/>
      <c r="C165" s="94"/>
      <c r="D165" s="94"/>
      <c r="E165" s="94"/>
    </row>
    <row r="166" spans="1:5" x14ac:dyDescent="0.25">
      <c r="A166" s="119"/>
      <c r="B166" s="94"/>
      <c r="C166" s="94"/>
      <c r="D166" s="94"/>
      <c r="E166" s="94"/>
    </row>
    <row r="167" spans="1:5" x14ac:dyDescent="0.25">
      <c r="A167" s="119"/>
      <c r="B167" s="94"/>
      <c r="C167" s="94"/>
      <c r="D167" s="94"/>
      <c r="E167" s="94"/>
    </row>
    <row r="168" spans="1:5" x14ac:dyDescent="0.25">
      <c r="A168" s="119"/>
      <c r="B168" s="94"/>
      <c r="C168" s="94"/>
      <c r="D168" s="94"/>
      <c r="E168" s="94"/>
    </row>
    <row r="169" spans="1:5" x14ac:dyDescent="0.25">
      <c r="A169" s="119"/>
      <c r="B169" s="94"/>
      <c r="C169" s="94"/>
      <c r="D169" s="94"/>
      <c r="E169" s="94"/>
    </row>
    <row r="170" spans="1:5" x14ac:dyDescent="0.25">
      <c r="A170" s="119"/>
      <c r="B170" s="94"/>
      <c r="C170" s="94"/>
      <c r="D170" s="94"/>
      <c r="E170" s="94"/>
    </row>
    <row r="171" spans="1:5" x14ac:dyDescent="0.25">
      <c r="A171" s="119"/>
      <c r="B171" s="94"/>
      <c r="C171" s="94"/>
      <c r="D171" s="94"/>
      <c r="E171" s="94"/>
    </row>
    <row r="172" spans="1:5" x14ac:dyDescent="0.25">
      <c r="A172" s="119"/>
      <c r="B172" s="94"/>
      <c r="C172" s="94"/>
      <c r="D172" s="94"/>
      <c r="E172" s="94"/>
    </row>
    <row r="173" spans="1:5" x14ac:dyDescent="0.25">
      <c r="A173" s="119"/>
      <c r="B173" s="94"/>
      <c r="C173" s="94"/>
      <c r="D173" s="94"/>
      <c r="E173" s="94"/>
    </row>
    <row r="174" spans="1:5" x14ac:dyDescent="0.25">
      <c r="A174" s="119"/>
      <c r="B174" s="94"/>
      <c r="C174" s="94"/>
      <c r="D174" s="94"/>
      <c r="E174" s="94"/>
    </row>
    <row r="175" spans="1:5" x14ac:dyDescent="0.25">
      <c r="A175" s="119"/>
      <c r="B175" s="94"/>
      <c r="C175" s="94"/>
      <c r="D175" s="94"/>
      <c r="E175" s="94"/>
    </row>
    <row r="176" spans="1:5" x14ac:dyDescent="0.25">
      <c r="A176" s="119"/>
      <c r="B176" s="94"/>
      <c r="C176" s="94"/>
      <c r="D176" s="94"/>
      <c r="E176" s="94"/>
    </row>
    <row r="177" spans="1:5" x14ac:dyDescent="0.25">
      <c r="A177" s="119"/>
      <c r="B177" s="94"/>
      <c r="C177" s="94"/>
      <c r="D177" s="94"/>
      <c r="E177" s="94"/>
    </row>
    <row r="178" spans="1:5" x14ac:dyDescent="0.25">
      <c r="A178" s="119"/>
      <c r="B178" s="94"/>
      <c r="C178" s="94"/>
      <c r="D178" s="94"/>
      <c r="E178" s="94"/>
    </row>
    <row r="179" spans="1:5" x14ac:dyDescent="0.25">
      <c r="A179" s="119"/>
      <c r="B179" s="94"/>
      <c r="C179" s="94"/>
      <c r="D179" s="94"/>
      <c r="E179" s="94"/>
    </row>
    <row r="180" spans="1:5" x14ac:dyDescent="0.25">
      <c r="A180" s="119"/>
      <c r="B180" s="94"/>
      <c r="C180" s="94"/>
      <c r="D180" s="94"/>
      <c r="E180" s="94"/>
    </row>
    <row r="181" spans="1:5" x14ac:dyDescent="0.25">
      <c r="A181" s="119"/>
      <c r="B181" s="94"/>
      <c r="C181" s="94"/>
      <c r="D181" s="94"/>
      <c r="E181" s="94"/>
    </row>
    <row r="182" spans="1:5" x14ac:dyDescent="0.25">
      <c r="A182" s="119"/>
      <c r="B182" s="94"/>
      <c r="C182" s="94"/>
      <c r="D182" s="94"/>
      <c r="E182" s="94"/>
    </row>
    <row r="183" spans="1:5" x14ac:dyDescent="0.25">
      <c r="A183" s="119"/>
      <c r="B183" s="94"/>
      <c r="C183" s="94"/>
      <c r="D183" s="94"/>
      <c r="E183" s="94"/>
    </row>
    <row r="184" spans="1:5" x14ac:dyDescent="0.25">
      <c r="A184" s="119"/>
      <c r="B184" s="94"/>
      <c r="C184" s="94"/>
      <c r="D184" s="94"/>
      <c r="E184" s="94"/>
    </row>
    <row r="185" spans="1:5" x14ac:dyDescent="0.25">
      <c r="A185" s="119"/>
      <c r="B185" s="94"/>
      <c r="C185" s="94"/>
      <c r="D185" s="94"/>
      <c r="E185" s="94"/>
    </row>
    <row r="186" spans="1:5" x14ac:dyDescent="0.25">
      <c r="A186" s="119"/>
      <c r="B186" s="94"/>
      <c r="C186" s="94"/>
      <c r="D186" s="94"/>
      <c r="E186" s="94"/>
    </row>
    <row r="187" spans="1:5" x14ac:dyDescent="0.25">
      <c r="A187" s="121"/>
    </row>
    <row r="188" spans="1:5" x14ac:dyDescent="0.25">
      <c r="A188" s="121"/>
    </row>
    <row r="189" spans="1:5" x14ac:dyDescent="0.25">
      <c r="A189" s="121"/>
    </row>
    <row r="190" spans="1:5" x14ac:dyDescent="0.25">
      <c r="A190" s="121"/>
    </row>
    <row r="191" spans="1:5" x14ac:dyDescent="0.25">
      <c r="A191" s="121"/>
    </row>
    <row r="192" spans="1:5" x14ac:dyDescent="0.25">
      <c r="A192" s="121"/>
    </row>
    <row r="193" spans="1:1" x14ac:dyDescent="0.25">
      <c r="A193" s="121"/>
    </row>
    <row r="194" spans="1:1" x14ac:dyDescent="0.25">
      <c r="A194" s="121"/>
    </row>
    <row r="195" spans="1:1" x14ac:dyDescent="0.25">
      <c r="A195" s="121"/>
    </row>
    <row r="196" spans="1:1" x14ac:dyDescent="0.25">
      <c r="A196" s="121"/>
    </row>
    <row r="197" spans="1:1" x14ac:dyDescent="0.25">
      <c r="A197" s="121"/>
    </row>
    <row r="198" spans="1:1" x14ac:dyDescent="0.25">
      <c r="A198" s="121"/>
    </row>
    <row r="199" spans="1:1" x14ac:dyDescent="0.25">
      <c r="A199" s="121"/>
    </row>
    <row r="200" spans="1:1" x14ac:dyDescent="0.25">
      <c r="A200" s="121"/>
    </row>
    <row r="201" spans="1:1" x14ac:dyDescent="0.25">
      <c r="A201" s="121"/>
    </row>
    <row r="202" spans="1:1" x14ac:dyDescent="0.25">
      <c r="A202" s="121"/>
    </row>
    <row r="203" spans="1:1" x14ac:dyDescent="0.25">
      <c r="A203" s="121"/>
    </row>
    <row r="204" spans="1:1" x14ac:dyDescent="0.25">
      <c r="A204" s="121"/>
    </row>
    <row r="205" spans="1:1" x14ac:dyDescent="0.25">
      <c r="A205" s="121"/>
    </row>
    <row r="206" spans="1:1" x14ac:dyDescent="0.25">
      <c r="A206" s="121"/>
    </row>
    <row r="207" spans="1:1" x14ac:dyDescent="0.25">
      <c r="A207" s="121"/>
    </row>
    <row r="208" spans="1:1" x14ac:dyDescent="0.25">
      <c r="A208" s="121"/>
    </row>
    <row r="209" spans="1:1" x14ac:dyDescent="0.25">
      <c r="A209" s="121"/>
    </row>
    <row r="210" spans="1:1" x14ac:dyDescent="0.25">
      <c r="A210" s="121"/>
    </row>
    <row r="211" spans="1:1" x14ac:dyDescent="0.25">
      <c r="A211" s="121"/>
    </row>
    <row r="212" spans="1:1" x14ac:dyDescent="0.25">
      <c r="A212" s="121"/>
    </row>
    <row r="213" spans="1:1" x14ac:dyDescent="0.25">
      <c r="A213" s="121"/>
    </row>
    <row r="214" spans="1:1" x14ac:dyDescent="0.25">
      <c r="A214" s="121"/>
    </row>
    <row r="215" spans="1:1" x14ac:dyDescent="0.25">
      <c r="A215" s="121"/>
    </row>
    <row r="216" spans="1:1" x14ac:dyDescent="0.25">
      <c r="A216" s="121"/>
    </row>
    <row r="217" spans="1:1" x14ac:dyDescent="0.25">
      <c r="A217" s="121"/>
    </row>
  </sheetData>
  <sheetProtection algorithmName="SHA-512" hashValue="0NJU5lCY5vVNjkWXSRu+1H7CnPbfE+B9SQh8O4ihUJuehlAW3Vqqm6Q1J5ZBBfQ0xEVus6vEvnwG+tFRWuBrcg==" saltValue="dmiDtHKhEK43wyfVfOuwJw==" spinCount="100000" sheet="1" formatCells="0" formatColumns="0" formatRows="0" insertColumns="0" insertRows="0" insertHyperlinks="0" deleteColumns="0" deleteRows="0" sort="0" autoFilter="0" pivotTables="0"/>
  <mergeCells count="9">
    <mergeCell ref="A38:A41"/>
    <mergeCell ref="B3:I7"/>
    <mergeCell ref="F20:I30"/>
    <mergeCell ref="B2:I2"/>
    <mergeCell ref="B8:E8"/>
    <mergeCell ref="F8:I8"/>
    <mergeCell ref="B11:C11"/>
    <mergeCell ref="B12:C12"/>
    <mergeCell ref="B13:C13"/>
  </mergeCells>
  <conditionalFormatting sqref="H11:H19">
    <cfRule type="cellIs" dxfId="3" priority="3" operator="greaterThan">
      <formula>$D$11</formula>
    </cfRule>
    <cfRule type="cellIs" dxfId="2" priority="4" operator="lessThan">
      <formula>$D$13</formula>
    </cfRule>
  </conditionalFormatting>
  <conditionalFormatting sqref="I11:I19">
    <cfRule type="cellIs" dxfId="1" priority="1" operator="lessThan">
      <formula>0</formula>
    </cfRule>
    <cfRule type="cellIs" dxfId="0" priority="2" operator="greaterThan">
      <formula>400.04</formula>
    </cfRule>
  </conditionalFormatting>
  <dataValidations count="1">
    <dataValidation type="list" allowBlank="1" showInputMessage="1" showErrorMessage="1" sqref="K3:N3" xr:uid="{00000000-0002-0000-0100-000000000000}">
      <formula1>"Kromme,Lineair"</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Score simulatie voor Prijs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2023-03-15T11:04:56Z</dcterms:modified>
</cp:coreProperties>
</file>