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2-024 Hulpmiddelen voor Slechtziende en blinde mensen\04 - BESCHRIJVENDE DOCUMENTEN\Bijlagen\"/>
    </mc:Choice>
  </mc:AlternateContent>
  <bookViews>
    <workbookView xWindow="0" yWindow="0" windowWidth="19200" windowHeight="7716"/>
  </bookViews>
  <sheets>
    <sheet name="Samenvatting" sheetId="7" r:id="rId1"/>
    <sheet name="1. Hardware &amp; Software" sheetId="1" r:id="rId2"/>
    <sheet name="2.Uurtarieven" sheetId="4" r:id="rId3"/>
    <sheet name="3. O&amp;S installed base" sheetId="6" r:id="rId4"/>
    <sheet name="Blad1" sheetId="8" state="hidden" r:id="rId5"/>
    <sheet name="BPK-Grafiek" sheetId="9" r:id="rId6"/>
    <sheet name="DATA" sheetId="10" state="hidden" r:id="rId7"/>
  </sheets>
  <externalReferences>
    <externalReference r:id="rId8"/>
  </externalReferences>
  <definedNames>
    <definedName name="LAQ">[1]Superformule!$K$22</definedName>
    <definedName name="Maximaal">'[1]HULP-velden'!$L$20</definedName>
    <definedName name="Percentage_Qeisen">'[1]HULP-velden'!$J$80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9" l="1"/>
  <c r="C7" i="10" s="1"/>
  <c r="H15" i="1"/>
  <c r="B33" i="1"/>
  <c r="F11" i="9"/>
  <c r="G11" i="9"/>
  <c r="G13" i="9" s="1"/>
  <c r="G12" i="9"/>
  <c r="F13" i="9"/>
  <c r="D7" i="10" s="1"/>
  <c r="E15" i="9"/>
  <c r="F18" i="9"/>
  <c r="G18" i="9" s="1"/>
  <c r="F19" i="9"/>
  <c r="G19" i="9"/>
  <c r="F20" i="9"/>
  <c r="G20" i="9" s="1"/>
  <c r="F82" i="9"/>
  <c r="E7" i="10" l="1"/>
  <c r="F14" i="9" s="1"/>
  <c r="F7" i="10"/>
  <c r="F25" i="6" l="1"/>
  <c r="H12" i="1" l="1"/>
  <c r="H13" i="1"/>
  <c r="H14" i="1"/>
  <c r="H16" i="1"/>
  <c r="H17" i="1"/>
  <c r="H18" i="1"/>
  <c r="H19" i="1"/>
  <c r="H20" i="1"/>
  <c r="H21" i="1"/>
  <c r="H22" i="1"/>
  <c r="H24" i="1"/>
  <c r="H25" i="1"/>
  <c r="H26" i="1"/>
  <c r="H27" i="1"/>
  <c r="H28" i="1"/>
  <c r="H29" i="1"/>
  <c r="H30" i="1"/>
  <c r="H31" i="1"/>
  <c r="H11" i="1"/>
  <c r="F19" i="6" l="1"/>
  <c r="F20" i="6"/>
  <c r="F21" i="6"/>
  <c r="F22" i="6"/>
  <c r="F23" i="6"/>
  <c r="F24" i="6"/>
  <c r="F26" i="6"/>
  <c r="F18" i="6"/>
  <c r="F12" i="6"/>
  <c r="F13" i="6"/>
  <c r="F14" i="6"/>
  <c r="F15" i="6"/>
  <c r="F16" i="6"/>
  <c r="F11" i="6"/>
  <c r="B28" i="6" l="1"/>
  <c r="D12" i="4"/>
  <c r="D13" i="4"/>
  <c r="F15" i="7" l="1"/>
  <c r="D15" i="4"/>
  <c r="D14" i="4"/>
  <c r="D16" i="4" l="1"/>
  <c r="F14" i="7" s="1"/>
  <c r="F13" i="7" l="1"/>
  <c r="F18" i="7" s="1"/>
</calcChain>
</file>

<file path=xl/sharedStrings.xml><?xml version="1.0" encoding="utf-8"?>
<sst xmlns="http://schemas.openxmlformats.org/spreadsheetml/2006/main" count="243" uniqueCount="145">
  <si>
    <t>Prijs totaal</t>
  </si>
  <si>
    <t>Prijs Per stuk</t>
  </si>
  <si>
    <t>Uw producent</t>
  </si>
  <si>
    <t>Uw artikelnaam</t>
  </si>
  <si>
    <t>Producent</t>
  </si>
  <si>
    <t>Categorie</t>
  </si>
  <si>
    <t>Bijlage 8: Prijsmodel</t>
  </si>
  <si>
    <t>Europese Aanbesteding</t>
  </si>
  <si>
    <t xml:space="preserve"> Kenmerk: IUC22-024</t>
  </si>
  <si>
    <t>Hardware</t>
  </si>
  <si>
    <t>Brailleleesregel 14 cellig</t>
  </si>
  <si>
    <t>Brailleleesregel 40 cellig</t>
  </si>
  <si>
    <t>Brailleleesregel 80 cellig</t>
  </si>
  <si>
    <t>Standaard voor Brailleleesregel 80 cellig</t>
  </si>
  <si>
    <t>Brailleprinter</t>
  </si>
  <si>
    <t>Braille type machine</t>
  </si>
  <si>
    <t>Focus V5-14</t>
  </si>
  <si>
    <t>Focus V5-40</t>
  </si>
  <si>
    <t>Focus V5-80</t>
  </si>
  <si>
    <t>Focus V5-80 keybord stand</t>
  </si>
  <si>
    <t xml:space="preserve">Index Everest  </t>
  </si>
  <si>
    <t xml:space="preserve">Perkins </t>
  </si>
  <si>
    <t>Loep 10 inch</t>
  </si>
  <si>
    <t>Compact 10 HD met spraak</t>
  </si>
  <si>
    <t>Beeldschermloep 24 inch met spraakmodule</t>
  </si>
  <si>
    <t>CVC Speech</t>
  </si>
  <si>
    <t>Beeldschermloep 22 inch met spraakmodule</t>
  </si>
  <si>
    <t>Toetsenbord voor vergrotingsoftware</t>
  </si>
  <si>
    <t>diverse types</t>
  </si>
  <si>
    <t xml:space="preserve">Monitor 27"  </t>
  </si>
  <si>
    <t xml:space="preserve">Headset  </t>
  </si>
  <si>
    <t>Jabra en Plantronics</t>
  </si>
  <si>
    <t>Referentieartikelen Arbo ICT werkplek</t>
  </si>
  <si>
    <t>Software</t>
  </si>
  <si>
    <t xml:space="preserve">Braille met spraak  </t>
  </si>
  <si>
    <t>Fusion Enterprise 5-user</t>
  </si>
  <si>
    <t>Fusion single version</t>
  </si>
  <si>
    <t>Brailleprintsoftware</t>
  </si>
  <si>
    <t>Duxburry</t>
  </si>
  <si>
    <t xml:space="preserve">Vergrotingssoftware </t>
  </si>
  <si>
    <t>Spraak invoer</t>
  </si>
  <si>
    <t>Dragon Naturally Speaking Corporate</t>
  </si>
  <si>
    <t>Dragon Naturally Speaking Corporate single user licentie</t>
  </si>
  <si>
    <t xml:space="preserve">Spraakuitvoer </t>
  </si>
  <si>
    <t xml:space="preserve">Spika en Claroread </t>
  </si>
  <si>
    <t>(Prijzen en Tarieven exclusief BTW)</t>
  </si>
  <si>
    <t>Tarief</t>
  </si>
  <si>
    <t>Subtotaal</t>
  </si>
  <si>
    <t>Indien de consultancy gratis is, dan mag er de waarde '0' (nul) worden ingevuld.</t>
  </si>
  <si>
    <t>Aan het aantal geschatte af te nemen uren kunnen geen rechten worden ontleend.</t>
  </si>
  <si>
    <t>Tevens geldt dat er geen afnameverplichting is</t>
  </si>
  <si>
    <t xml:space="preserve">Europese aanbesteding </t>
  </si>
  <si>
    <t>Uren</t>
  </si>
  <si>
    <t>Artikelnaam (of gelijkwaardig)</t>
  </si>
  <si>
    <t>Indicatie aantallen initielecontract periode</t>
  </si>
  <si>
    <t>Supernova corperate V20</t>
  </si>
  <si>
    <t>Installatie Hardware &amp; Software</t>
  </si>
  <si>
    <t>Werkplek scholing</t>
  </si>
  <si>
    <t>Testen Releases &amp; Maatwerk</t>
  </si>
  <si>
    <t xml:space="preserve">Consultancy </t>
  </si>
  <si>
    <t>Installed base Arbo ICT werkplek</t>
  </si>
  <si>
    <t>Artikelnaam</t>
  </si>
  <si>
    <t>Aantal</t>
  </si>
  <si>
    <t>Ten behoeve van Vergelijkinswaarde</t>
  </si>
  <si>
    <t>Ten behoeve van vergelijkingswaarde</t>
  </si>
  <si>
    <r>
      <t>Vergelijkingswaarde t.b.v. BPK-formule (P</t>
    </r>
    <r>
      <rPr>
        <b/>
        <vertAlign val="subscript"/>
        <sz val="14"/>
        <color theme="1"/>
        <rFont val="Verdana"/>
        <family val="2"/>
      </rPr>
      <t>i</t>
    </r>
    <r>
      <rPr>
        <b/>
        <sz val="14"/>
        <color theme="1"/>
        <rFont val="Verdana"/>
        <family val="2"/>
      </rPr>
      <t>)</t>
    </r>
  </si>
  <si>
    <t xml:space="preserve">Naam inschrijver: </t>
  </si>
  <si>
    <t>(Prijzen exclusief BTW)</t>
  </si>
  <si>
    <t>Samenvatting</t>
  </si>
  <si>
    <t>Europese aanbesteding</t>
  </si>
  <si>
    <t>IUC22-024</t>
  </si>
  <si>
    <t>1. Hardware &amp; Software</t>
  </si>
  <si>
    <t>2. Uurtarieven</t>
  </si>
  <si>
    <t>3. Onderhoud support installed Base</t>
  </si>
  <si>
    <t>Hardware &amp; Software</t>
  </si>
  <si>
    <t>Uurtarieven</t>
  </si>
  <si>
    <t>Onderhoud &amp; Support Installed Base</t>
  </si>
  <si>
    <t>Prijs per stuk per jaar</t>
  </si>
  <si>
    <t>Prijs totaal initiele contractperiode</t>
  </si>
  <si>
    <t>Dyslexie font (Subscription)</t>
  </si>
  <si>
    <t>Prijs per update / renewal per jaar</t>
  </si>
  <si>
    <t>%</t>
  </si>
  <si>
    <t>Totaal kwaliteit</t>
  </si>
  <si>
    <t xml:space="preserve"> </t>
  </si>
  <si>
    <t>Totaal</t>
  </si>
  <si>
    <t>Wensen</t>
  </si>
  <si>
    <t xml:space="preserve">Eisen </t>
  </si>
  <si>
    <t>Procenten</t>
  </si>
  <si>
    <t>Punten</t>
  </si>
  <si>
    <t>Opbouw Score voor kwaliteit</t>
  </si>
  <si>
    <t>*1</t>
  </si>
  <si>
    <t>Indicatie BPK-score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</si>
  <si>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</si>
  <si>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 xml:space="preserve">Kwaliteit in eisen </t>
  </si>
  <si>
    <t>Score Kwaliteit</t>
  </si>
  <si>
    <t>Indicatie eigen score</t>
  </si>
  <si>
    <t>Vergelijkingswaarde</t>
  </si>
  <si>
    <t>BPK-Grafiek</t>
  </si>
  <si>
    <t>"All-in Arbo ICT werkplekonderhoud, inclusief levering"</t>
  </si>
  <si>
    <t>Qbonus</t>
  </si>
  <si>
    <t>Qwensen</t>
  </si>
  <si>
    <t>Uw Inschrijving</t>
  </si>
  <si>
    <t>Qeisen</t>
  </si>
  <si>
    <t>LAQ (norm)</t>
  </si>
  <si>
    <t>Bonus (extra)</t>
  </si>
  <si>
    <t>genormaliseerd</t>
  </si>
  <si>
    <t>LAQ</t>
  </si>
  <si>
    <t>P</t>
  </si>
  <si>
    <t>Qref</t>
  </si>
  <si>
    <t>Qmin</t>
  </si>
  <si>
    <t>Qmax</t>
  </si>
  <si>
    <t>Referentie (Qmax)</t>
  </si>
  <si>
    <t>Referentie</t>
  </si>
  <si>
    <t>Pref</t>
  </si>
  <si>
    <t>Exponent</t>
  </si>
  <si>
    <t>Hulpvelden t.b.v grafiek</t>
  </si>
  <si>
    <t>P berekend uit Q en EMVI=1,1</t>
  </si>
  <si>
    <t>EMVI</t>
  </si>
  <si>
    <t>Q berekend bij P=0 en EMVI=1,1</t>
  </si>
  <si>
    <t>P berekend uit Q en EMVI=0,6</t>
  </si>
  <si>
    <t>Q berekend bij P=0 en EMVI=0,6</t>
  </si>
  <si>
    <t>P berekend uit Q en EMVI=0,7</t>
  </si>
  <si>
    <t>Q berekend bij P=0 en EMVI=0,7</t>
  </si>
  <si>
    <t>P berekend uit Q en EMVI=0,8</t>
  </si>
  <si>
    <t>Q berekend bij P=0 en EMVI=0,8</t>
  </si>
  <si>
    <t>P berekend uit Q en EMVI=0,9</t>
  </si>
  <si>
    <t>Q berekend bij P=0 en EMVI=0,9</t>
  </si>
  <si>
    <t>P berekend uit Q en EMVI=1</t>
  </si>
  <si>
    <t>Q berekend bij P=0 en EMVI=1</t>
  </si>
  <si>
    <t>hulp=Q bij P=0</t>
  </si>
  <si>
    <t>EMVI-lijnen</t>
  </si>
  <si>
    <t>Ref (onder)</t>
  </si>
  <si>
    <t>Ref (boven)</t>
  </si>
  <si>
    <t>Ref</t>
  </si>
  <si>
    <t>Q</t>
  </si>
  <si>
    <t xml:space="preserve">P </t>
  </si>
  <si>
    <t>EVMI-punten</t>
  </si>
  <si>
    <r>
      <t xml:space="preserve">Voordat de TAB-bladen </t>
    </r>
    <r>
      <rPr>
        <i/>
        <sz val="12"/>
        <color theme="0" tint="-0.14996795556505021"/>
        <rFont val="Verdana"/>
        <family val="2"/>
      </rPr>
      <t>"TBV PRIJSMODEL (1)"</t>
    </r>
    <r>
      <rPr>
        <sz val="12"/>
        <color theme="0" tint="-0.14996795556505021"/>
        <rFont val="Verdana"/>
        <family val="2"/>
      </rPr>
      <t xml:space="preserve"> EN </t>
    </r>
    <r>
      <rPr>
        <i/>
        <sz val="12"/>
        <color theme="0" tint="-0.14996795556505021"/>
        <rFont val="Verdana"/>
        <family val="2"/>
      </rPr>
      <t>"TBV PRIJSMODEL (2)"</t>
    </r>
    <r>
      <rPr>
        <sz val="12"/>
        <color theme="0" tint="-0.14996795556505021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</si>
  <si>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LET OP  !!!</t>
  </si>
  <si>
    <t>Uw inschrijving</t>
  </si>
  <si>
    <t>Hulpvelden</t>
  </si>
  <si>
    <t>Hulpdata Grafiek Superformule</t>
  </si>
  <si>
    <t>All-in Arbo ICT werkplekonderhoud, inclusief levering</t>
  </si>
  <si>
    <t>Kenmerk: IUC22-024</t>
  </si>
  <si>
    <t>Enterprise licentie (tot 30,000) gebruikers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</si>
</sst>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* #,##0.00_);_(&quot;€&quot;* \(#,##0.00\);_(&quot;€&quot;* &quot;-&quot;??_);_(@_)"/>
    <numFmt numFmtId="165" formatCode="&quot;€&quot;\ #,##0.00_-"/>
    <numFmt numFmtId="166" formatCode="&quot;€&quot;\ #,##0.00"/>
    <numFmt numFmtId="167" formatCode="_-* #,##0.00_-;_-* #,##0.00\-;_-* &quot;-&quot;??_-;_-@_-"/>
    <numFmt numFmtId="168" formatCode="0.0"/>
    <numFmt numFmtId="169" formatCode="0.000"/>
    <numFmt numFmtId="170" formatCode="&quot;€&quot;#,##0.00_);\(&quot;€&quot;#,##0.00\)"/>
    <numFmt numFmtId="171" formatCode="_ &quot;€&quot;\ * #,##0_ ;_ &quot;€&quot;\ * \-#,##0_ ;_ &quot;€&quot;\ * &quot;-&quot;??_ ;_ @_ "/>
    <numFmt numFmtId="172" formatCode="_(* #,##0.00_);_(* \(#,##0.00\);_(* &quot;-&quot;??_);_(@_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1"/>
      <name val="Verdana"/>
      <family val="2"/>
    </font>
    <font>
      <sz val="10"/>
      <name val="Tahoma"/>
      <family val="2"/>
    </font>
    <font>
      <sz val="10"/>
      <color indexed="8"/>
      <name val="Tahoma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6"/>
      <color theme="0"/>
      <name val="Arial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sz val="10"/>
      <name val="Verdana"/>
      <family val="2"/>
    </font>
    <font>
      <b/>
      <sz val="12"/>
      <name val="Verdana"/>
      <family val="2"/>
    </font>
    <font>
      <b/>
      <vertAlign val="subscript"/>
      <sz val="14"/>
      <color theme="1"/>
      <name val="Verdana"/>
      <family val="2"/>
    </font>
    <font>
      <i/>
      <sz val="10"/>
      <color theme="1"/>
      <name val="Verdana"/>
      <family val="2"/>
    </font>
    <font>
      <sz val="10"/>
      <color indexed="9"/>
      <name val="Verdana"/>
      <family val="2"/>
    </font>
    <font>
      <b/>
      <sz val="10"/>
      <color theme="1"/>
      <name val="Verdana"/>
      <family val="2"/>
    </font>
    <font>
      <sz val="10"/>
      <color indexed="8"/>
      <name val="Verdana"/>
      <family val="2"/>
    </font>
    <font>
      <b/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8"/>
      <color rgb="FFFF0000"/>
      <name val="Verdana"/>
      <family val="2"/>
    </font>
    <font>
      <b/>
      <sz val="11"/>
      <color theme="0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18"/>
      <color theme="0"/>
      <name val="Verdana"/>
      <family val="2"/>
    </font>
    <font>
      <sz val="11"/>
      <color theme="0" tint="-0.14996795556505021"/>
      <name val="Calibri"/>
      <family val="2"/>
      <scheme val="minor"/>
    </font>
    <font>
      <sz val="11"/>
      <color theme="0" tint="-0.14996795556505021"/>
      <name val="Verdana"/>
      <family val="2"/>
    </font>
    <font>
      <b/>
      <sz val="11"/>
      <color theme="0" tint="-0.14996795556505021"/>
      <name val="Verdana"/>
      <family val="2"/>
    </font>
    <font>
      <i/>
      <sz val="11"/>
      <color theme="0" tint="-0.14996795556505021"/>
      <name val="Verdana"/>
      <family val="2"/>
    </font>
    <font>
      <sz val="12"/>
      <color theme="0" tint="-0.14996795556505021"/>
      <name val="Verdana"/>
      <family val="2"/>
    </font>
    <font>
      <i/>
      <sz val="12"/>
      <color theme="0" tint="-0.14996795556505021"/>
      <name val="Verdana"/>
      <family val="2"/>
    </font>
    <font>
      <b/>
      <sz val="12"/>
      <color theme="0" tint="-0.14996795556505021"/>
      <name val="Verdana"/>
      <family val="2"/>
    </font>
    <font>
      <sz val="24"/>
      <color theme="0" tint="-0.1499679555650502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F7A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4F16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5" fillId="0" borderId="0"/>
    <xf numFmtId="43" fontId="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</cellStyleXfs>
  <cellXfs count="253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44" fontId="2" fillId="0" borderId="0" xfId="0" applyNumberFormat="1" applyFont="1" applyProtection="1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44" fontId="2" fillId="2" borderId="0" xfId="0" applyNumberFormat="1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/>
    </xf>
    <xf numFmtId="44" fontId="3" fillId="0" borderId="0" xfId="0" applyNumberFormat="1" applyFont="1" applyFill="1" applyBorder="1" applyAlignment="1" applyProtection="1"/>
    <xf numFmtId="44" fontId="4" fillId="3" borderId="1" xfId="0" applyNumberFormat="1" applyFont="1" applyFill="1" applyBorder="1" applyAlignment="1" applyProtection="1"/>
    <xf numFmtId="0" fontId="5" fillId="3" borderId="2" xfId="0" applyFont="1" applyFill="1" applyBorder="1" applyAlignment="1" applyProtection="1">
      <alignment horizontal="center"/>
    </xf>
    <xf numFmtId="0" fontId="6" fillId="0" borderId="3" xfId="2" applyFont="1" applyFill="1" applyBorder="1" applyAlignment="1" applyProtection="1">
      <alignment horizontal="left"/>
    </xf>
    <xf numFmtId="44" fontId="2" fillId="0" borderId="6" xfId="0" applyNumberFormat="1" applyFont="1" applyBorder="1" applyAlignment="1" applyProtection="1">
      <alignment horizontal="center" vertical="center" wrapText="1"/>
    </xf>
    <xf numFmtId="44" fontId="2" fillId="4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8" fillId="4" borderId="7" xfId="0" applyFont="1" applyFill="1" applyBorder="1" applyAlignment="1" applyProtection="1">
      <alignment vertical="center" wrapText="1"/>
      <protection locked="0"/>
    </xf>
    <xf numFmtId="0" fontId="8" fillId="4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vertical="center" wrapText="1"/>
    </xf>
    <xf numFmtId="0" fontId="6" fillId="0" borderId="7" xfId="2" applyFont="1" applyFill="1" applyBorder="1" applyAlignment="1" applyProtection="1">
      <alignment horizontal="left"/>
    </xf>
    <xf numFmtId="0" fontId="6" fillId="0" borderId="7" xfId="0" applyFont="1" applyFill="1" applyBorder="1" applyProtection="1"/>
    <xf numFmtId="0" fontId="2" fillId="0" borderId="7" xfId="2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8" xfId="0" applyFont="1" applyFill="1" applyBorder="1" applyAlignment="1" applyProtection="1">
      <alignment horizontal="left" vertical="center" wrapText="1"/>
    </xf>
    <xf numFmtId="0" fontId="2" fillId="4" borderId="7" xfId="0" applyFont="1" applyFill="1" applyBorder="1" applyAlignment="1" applyProtection="1">
      <alignment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44" fontId="2" fillId="5" borderId="0" xfId="0" applyNumberFormat="1" applyFont="1" applyFill="1" applyBorder="1" applyProtection="1"/>
    <xf numFmtId="0" fontId="2" fillId="5" borderId="0" xfId="0" applyFont="1" applyFill="1" applyBorder="1" applyAlignment="1" applyProtection="1">
      <alignment horizontal="center"/>
    </xf>
    <xf numFmtId="0" fontId="2" fillId="5" borderId="0" xfId="0" applyFont="1" applyFill="1" applyBorder="1" applyProtection="1"/>
    <xf numFmtId="44" fontId="2" fillId="5" borderId="11" xfId="0" applyNumberFormat="1" applyFont="1" applyFill="1" applyBorder="1" applyProtection="1"/>
    <xf numFmtId="0" fontId="2" fillId="5" borderId="11" xfId="0" applyFont="1" applyFill="1" applyBorder="1" applyAlignment="1" applyProtection="1">
      <alignment horizontal="center"/>
    </xf>
    <xf numFmtId="0" fontId="2" fillId="5" borderId="11" xfId="0" applyFont="1" applyFill="1" applyBorder="1" applyProtection="1"/>
    <xf numFmtId="0" fontId="9" fillId="0" borderId="0" xfId="0" applyFont="1" applyAlignment="1" applyProtection="1"/>
    <xf numFmtId="164" fontId="9" fillId="0" borderId="0" xfId="1" applyFont="1" applyAlignment="1" applyProtection="1">
      <alignment horizontal="left"/>
    </xf>
    <xf numFmtId="0" fontId="10" fillId="6" borderId="0" xfId="0" applyFont="1" applyFill="1" applyBorder="1" applyAlignment="1" applyProtection="1"/>
    <xf numFmtId="0" fontId="11" fillId="6" borderId="0" xfId="0" applyFont="1" applyFill="1" applyBorder="1" applyProtection="1"/>
    <xf numFmtId="0" fontId="12" fillId="6" borderId="13" xfId="0" applyFont="1" applyFill="1" applyBorder="1" applyAlignment="1" applyProtection="1">
      <alignment vertical="center"/>
    </xf>
    <xf numFmtId="0" fontId="10" fillId="0" borderId="0" xfId="0" applyFont="1" applyProtection="1"/>
    <xf numFmtId="0" fontId="13" fillId="6" borderId="13" xfId="0" applyFont="1" applyFill="1" applyBorder="1" applyAlignment="1" applyProtection="1"/>
    <xf numFmtId="0" fontId="13" fillId="6" borderId="0" xfId="0" applyFont="1" applyFill="1" applyBorder="1" applyAlignment="1" applyProtection="1"/>
    <xf numFmtId="0" fontId="10" fillId="6" borderId="11" xfId="0" applyFont="1" applyFill="1" applyBorder="1" applyAlignment="1" applyProtection="1"/>
    <xf numFmtId="0" fontId="11" fillId="6" borderId="11" xfId="0" applyFont="1" applyFill="1" applyBorder="1" applyProtection="1"/>
    <xf numFmtId="0" fontId="14" fillId="6" borderId="12" xfId="0" applyFont="1" applyFill="1" applyBorder="1" applyAlignment="1" applyProtection="1"/>
    <xf numFmtId="0" fontId="15" fillId="0" borderId="7" xfId="3" applyFont="1" applyFill="1" applyBorder="1"/>
    <xf numFmtId="0" fontId="15" fillId="0" borderId="7" xfId="3" applyFont="1" applyBorder="1" applyProtection="1">
      <protection locked="0"/>
    </xf>
    <xf numFmtId="0" fontId="15" fillId="0" borderId="7" xfId="3" applyFont="1" applyBorder="1"/>
    <xf numFmtId="0" fontId="15" fillId="0" borderId="7" xfId="3" applyBorder="1"/>
    <xf numFmtId="0" fontId="16" fillId="0" borderId="7" xfId="3" applyFont="1" applyBorder="1"/>
    <xf numFmtId="0" fontId="15" fillId="0" borderId="7" xfId="3" applyBorder="1" applyAlignment="1" applyProtection="1">
      <alignment horizontal="left"/>
      <protection locked="0"/>
    </xf>
    <xf numFmtId="0" fontId="2" fillId="7" borderId="8" xfId="0" applyFont="1" applyFill="1" applyBorder="1" applyAlignment="1" applyProtection="1">
      <alignment horizontal="left" vertical="center" wrapText="1"/>
    </xf>
    <xf numFmtId="0" fontId="2" fillId="7" borderId="0" xfId="0" applyFont="1" applyFill="1" applyProtection="1"/>
    <xf numFmtId="0" fontId="8" fillId="7" borderId="7" xfId="0" applyFont="1" applyFill="1" applyBorder="1" applyAlignment="1" applyProtection="1">
      <alignment horizontal="left" vertical="center" wrapText="1"/>
      <protection locked="0"/>
    </xf>
    <xf numFmtId="0" fontId="8" fillId="7" borderId="7" xfId="0" applyFont="1" applyFill="1" applyBorder="1" applyAlignment="1" applyProtection="1">
      <alignment vertical="center" wrapText="1"/>
      <protection locked="0"/>
    </xf>
    <xf numFmtId="0" fontId="2" fillId="7" borderId="7" xfId="0" applyFont="1" applyFill="1" applyBorder="1" applyAlignment="1" applyProtection="1">
      <alignment horizontal="center" vertical="center" wrapText="1"/>
    </xf>
    <xf numFmtId="44" fontId="2" fillId="7" borderId="7" xfId="0" applyNumberFormat="1" applyFont="1" applyFill="1" applyBorder="1" applyAlignment="1" applyProtection="1">
      <alignment horizontal="center" vertical="center"/>
      <protection locked="0"/>
    </xf>
    <xf numFmtId="44" fontId="2" fillId="7" borderId="6" xfId="0" applyNumberFormat="1" applyFont="1" applyFill="1" applyBorder="1" applyAlignment="1" applyProtection="1">
      <alignment horizontal="center" vertical="center" wrapText="1"/>
    </xf>
    <xf numFmtId="0" fontId="17" fillId="0" borderId="0" xfId="5" applyFont="1" applyFill="1" applyBorder="1" applyAlignment="1" applyProtection="1">
      <alignment vertical="top"/>
      <protection hidden="1"/>
    </xf>
    <xf numFmtId="165" fontId="6" fillId="0" borderId="0" xfId="5" applyNumberFormat="1" applyFont="1" applyFill="1" applyBorder="1" applyAlignment="1" applyProtection="1">
      <alignment vertical="top"/>
      <protection hidden="1"/>
    </xf>
    <xf numFmtId="0" fontId="18" fillId="0" borderId="0" xfId="5" applyFont="1" applyAlignment="1" applyProtection="1">
      <alignment vertical="top"/>
      <protection hidden="1"/>
    </xf>
    <xf numFmtId="165" fontId="19" fillId="6" borderId="7" xfId="0" applyNumberFormat="1" applyFont="1" applyFill="1" applyBorder="1" applyAlignment="1" applyProtection="1">
      <alignment horizontal="right"/>
      <protection hidden="1"/>
    </xf>
    <xf numFmtId="165" fontId="19" fillId="6" borderId="7" xfId="0" applyNumberFormat="1" applyFont="1" applyFill="1" applyBorder="1" applyAlignment="1" applyProtection="1">
      <alignment horizontal="right" wrapText="1"/>
      <protection hidden="1"/>
    </xf>
    <xf numFmtId="166" fontId="2" fillId="8" borderId="7" xfId="0" applyNumberFormat="1" applyFont="1" applyFill="1" applyBorder="1" applyAlignment="1" applyProtection="1">
      <alignment vertical="center"/>
      <protection locked="0"/>
    </xf>
    <xf numFmtId="166" fontId="2" fillId="2" borderId="7" xfId="0" applyNumberFormat="1" applyFont="1" applyFill="1" applyBorder="1" applyAlignment="1" applyProtection="1">
      <alignment vertical="center"/>
      <protection hidden="1"/>
    </xf>
    <xf numFmtId="165" fontId="19" fillId="2" borderId="0" xfId="0" applyNumberFormat="1" applyFont="1" applyFill="1" applyBorder="1" applyAlignment="1" applyProtection="1">
      <alignment vertical="center"/>
      <protection hidden="1"/>
    </xf>
    <xf numFmtId="165" fontId="19" fillId="2" borderId="0" xfId="0" applyNumberFormat="1" applyFont="1" applyFill="1" applyBorder="1" applyAlignment="1" applyProtection="1">
      <alignment vertical="top"/>
      <protection hidden="1"/>
    </xf>
    <xf numFmtId="165" fontId="2" fillId="2" borderId="0" xfId="0" applyNumberFormat="1" applyFont="1" applyFill="1" applyBorder="1" applyAlignment="1" applyProtection="1">
      <alignment vertical="top"/>
      <protection hidden="1"/>
    </xf>
    <xf numFmtId="165" fontId="20" fillId="2" borderId="0" xfId="0" applyNumberFormat="1" applyFont="1" applyFill="1" applyBorder="1" applyAlignment="1" applyProtection="1">
      <alignment vertical="top"/>
      <protection hidden="1"/>
    </xf>
    <xf numFmtId="0" fontId="17" fillId="0" borderId="14" xfId="5" applyFont="1" applyFill="1" applyBorder="1" applyAlignment="1" applyProtection="1">
      <alignment vertical="top"/>
      <protection hidden="1"/>
    </xf>
    <xf numFmtId="165" fontId="6" fillId="0" borderId="14" xfId="5" applyNumberFormat="1" applyFont="1" applyFill="1" applyBorder="1" applyAlignment="1" applyProtection="1">
      <alignment vertical="top"/>
      <protection hidden="1"/>
    </xf>
    <xf numFmtId="0" fontId="21" fillId="0" borderId="0" xfId="0" applyFont="1" applyAlignment="1" applyProtection="1">
      <alignment vertical="top"/>
      <protection hidden="1"/>
    </xf>
    <xf numFmtId="1" fontId="22" fillId="6" borderId="0" xfId="0" applyNumberFormat="1" applyFont="1" applyFill="1" applyBorder="1" applyAlignment="1" applyProtection="1">
      <alignment horizontal="right" vertical="top"/>
      <protection hidden="1"/>
    </xf>
    <xf numFmtId="3" fontId="22" fillId="6" borderId="0" xfId="0" applyNumberFormat="1" applyFont="1" applyFill="1" applyBorder="1" applyAlignment="1" applyProtection="1">
      <alignment horizontal="right" vertical="top"/>
      <protection hidden="1"/>
    </xf>
    <xf numFmtId="0" fontId="19" fillId="6" borderId="0" xfId="0" applyFont="1" applyFill="1" applyBorder="1" applyAlignment="1" applyProtection="1">
      <alignment vertical="top"/>
      <protection hidden="1"/>
    </xf>
    <xf numFmtId="165" fontId="22" fillId="6" borderId="0" xfId="0" applyNumberFormat="1" applyFont="1" applyFill="1" applyBorder="1" applyAlignment="1" applyProtection="1">
      <alignment horizontal="right" vertical="top"/>
      <protection hidden="1"/>
    </xf>
    <xf numFmtId="165" fontId="22" fillId="6" borderId="0" xfId="0" applyNumberFormat="1" applyFont="1" applyFill="1" applyBorder="1" applyAlignment="1" applyProtection="1">
      <alignment vertical="top"/>
      <protection hidden="1"/>
    </xf>
    <xf numFmtId="0" fontId="23" fillId="6" borderId="0" xfId="0" applyFont="1" applyFill="1" applyBorder="1" applyAlignment="1" applyProtection="1">
      <alignment vertical="top"/>
      <protection hidden="1"/>
    </xf>
    <xf numFmtId="0" fontId="19" fillId="6" borderId="0" xfId="0" applyFont="1" applyFill="1" applyAlignment="1" applyProtection="1">
      <alignment vertical="top"/>
      <protection hidden="1"/>
    </xf>
    <xf numFmtId="0" fontId="24" fillId="6" borderId="0" xfId="0" applyFont="1" applyFill="1" applyBorder="1" applyAlignment="1" applyProtection="1">
      <alignment vertical="top"/>
      <protection hidden="1"/>
    </xf>
    <xf numFmtId="0" fontId="4" fillId="6" borderId="0" xfId="0" applyFont="1" applyFill="1" applyBorder="1" applyAlignment="1" applyProtection="1">
      <alignment vertical="top"/>
      <protection hidden="1"/>
    </xf>
    <xf numFmtId="165" fontId="3" fillId="6" borderId="0" xfId="0" applyNumberFormat="1" applyFont="1" applyFill="1" applyBorder="1" applyAlignment="1" applyProtection="1">
      <alignment horizontal="right" vertical="top"/>
      <protection hidden="1"/>
    </xf>
    <xf numFmtId="165" fontId="3" fillId="6" borderId="0" xfId="0" applyNumberFormat="1" applyFont="1" applyFill="1" applyBorder="1" applyAlignment="1" applyProtection="1">
      <alignment vertical="top"/>
      <protection hidden="1"/>
    </xf>
    <xf numFmtId="0" fontId="3" fillId="6" borderId="0" xfId="0" applyFont="1" applyFill="1" applyBorder="1" applyAlignment="1" applyProtection="1">
      <alignment vertical="top"/>
      <protection hidden="1"/>
    </xf>
    <xf numFmtId="165" fontId="5" fillId="6" borderId="0" xfId="0" applyNumberFormat="1" applyFont="1" applyFill="1" applyBorder="1" applyAlignment="1" applyProtection="1">
      <alignment horizontal="right" vertical="top"/>
      <protection hidden="1"/>
    </xf>
    <xf numFmtId="165" fontId="5" fillId="6" borderId="0" xfId="0" applyNumberFormat="1" applyFont="1" applyFill="1" applyBorder="1" applyAlignment="1" applyProtection="1">
      <alignment vertical="top"/>
      <protection hidden="1"/>
    </xf>
    <xf numFmtId="0" fontId="5" fillId="6" borderId="0" xfId="0" applyFont="1" applyFill="1" applyBorder="1" applyAlignment="1" applyProtection="1">
      <alignment vertical="top"/>
      <protection hidden="1"/>
    </xf>
    <xf numFmtId="166" fontId="2" fillId="2" borderId="0" xfId="0" applyNumberFormat="1" applyFont="1" applyFill="1" applyBorder="1" applyAlignment="1" applyProtection="1">
      <alignment vertical="center"/>
      <protection hidden="1"/>
    </xf>
    <xf numFmtId="165" fontId="5" fillId="6" borderId="7" xfId="0" applyNumberFormat="1" applyFont="1" applyFill="1" applyBorder="1" applyAlignment="1" applyProtection="1">
      <protection hidden="1"/>
    </xf>
    <xf numFmtId="165" fontId="19" fillId="0" borderId="0" xfId="0" applyNumberFormat="1" applyFont="1" applyFill="1" applyBorder="1" applyAlignment="1" applyProtection="1">
      <alignment horizontal="right" wrapText="1"/>
      <protection hidden="1"/>
    </xf>
    <xf numFmtId="165" fontId="19" fillId="0" borderId="0" xfId="0" applyNumberFormat="1" applyFont="1" applyFill="1" applyBorder="1" applyAlignment="1" applyProtection="1">
      <alignment vertical="center"/>
      <protection hidden="1"/>
    </xf>
    <xf numFmtId="166" fontId="2" fillId="0" borderId="0" xfId="0" applyNumberFormat="1" applyFont="1" applyFill="1" applyBorder="1" applyAlignment="1" applyProtection="1">
      <alignment vertical="center"/>
      <protection hidden="1"/>
    </xf>
    <xf numFmtId="3" fontId="2" fillId="2" borderId="7" xfId="0" applyNumberFormat="1" applyFont="1" applyFill="1" applyBorder="1" applyAlignment="1" applyProtection="1">
      <alignment vertical="center"/>
      <protection hidden="1"/>
    </xf>
    <xf numFmtId="165" fontId="2" fillId="0" borderId="7" xfId="0" applyNumberFormat="1" applyFont="1" applyFill="1" applyBorder="1" applyAlignment="1" applyProtection="1">
      <alignment vertical="center"/>
      <protection hidden="1"/>
    </xf>
    <xf numFmtId="0" fontId="25" fillId="0" borderId="0" xfId="3" applyFont="1"/>
    <xf numFmtId="0" fontId="15" fillId="0" borderId="0" xfId="3"/>
    <xf numFmtId="0" fontId="15" fillId="0" borderId="0" xfId="3" applyFont="1" applyFill="1"/>
    <xf numFmtId="0" fontId="15" fillId="0" borderId="0" xfId="3" applyFont="1" applyProtection="1">
      <protection locked="0"/>
    </xf>
    <xf numFmtId="0" fontId="15" fillId="0" borderId="0" xfId="3" applyFont="1"/>
    <xf numFmtId="0" fontId="16" fillId="0" borderId="0" xfId="3" applyFont="1"/>
    <xf numFmtId="0" fontId="15" fillId="0" borderId="0" xfId="3" applyAlignment="1" applyProtection="1">
      <alignment horizontal="left"/>
      <protection locked="0"/>
    </xf>
    <xf numFmtId="0" fontId="15" fillId="0" borderId="0" xfId="3" applyFont="1" applyAlignment="1" applyProtection="1">
      <alignment horizontal="right"/>
      <protection locked="0"/>
    </xf>
    <xf numFmtId="0" fontId="26" fillId="0" borderId="0" xfId="3" applyFont="1"/>
    <xf numFmtId="0" fontId="15" fillId="0" borderId="0" xfId="3" quotePrefix="1"/>
    <xf numFmtId="0" fontId="15" fillId="0" borderId="7" xfId="3" applyFont="1" applyFill="1" applyBorder="1" applyProtection="1">
      <protection locked="0"/>
    </xf>
    <xf numFmtId="0" fontId="2" fillId="0" borderId="7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165" fontId="19" fillId="9" borderId="7" xfId="0" applyNumberFormat="1" applyFont="1" applyFill="1" applyBorder="1" applyAlignment="1" applyProtection="1">
      <alignment vertical="center"/>
      <protection hidden="1"/>
    </xf>
    <xf numFmtId="166" fontId="19" fillId="9" borderId="7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protection hidden="1"/>
    </xf>
    <xf numFmtId="1" fontId="9" fillId="0" borderId="0" xfId="0" applyNumberFormat="1" applyFont="1" applyAlignment="1" applyProtection="1">
      <alignment horizontal="center"/>
      <protection hidden="1"/>
    </xf>
    <xf numFmtId="1" fontId="9" fillId="0" borderId="0" xfId="0" applyNumberFormat="1" applyFont="1" applyFill="1" applyBorder="1" applyAlignment="1" applyProtection="1">
      <alignment horizontal="right"/>
      <protection hidden="1"/>
    </xf>
    <xf numFmtId="1" fontId="9" fillId="0" borderId="0" xfId="0" applyNumberFormat="1" applyFont="1" applyFill="1" applyBorder="1" applyProtection="1">
      <protection hidden="1"/>
    </xf>
    <xf numFmtId="1" fontId="27" fillId="0" borderId="0" xfId="0" applyNumberFormat="1" applyFont="1" applyFill="1" applyBorder="1" applyProtection="1">
      <protection hidden="1"/>
    </xf>
    <xf numFmtId="1" fontId="9" fillId="0" borderId="14" xfId="0" applyNumberFormat="1" applyFont="1" applyFill="1" applyBorder="1" applyAlignment="1" applyProtection="1">
      <alignment horizontal="right"/>
      <protection hidden="1"/>
    </xf>
    <xf numFmtId="1" fontId="9" fillId="0" borderId="14" xfId="0" applyNumberFormat="1" applyFont="1" applyFill="1" applyBorder="1" applyProtection="1">
      <protection hidden="1"/>
    </xf>
    <xf numFmtId="1" fontId="27" fillId="0" borderId="14" xfId="0" applyNumberFormat="1" applyFont="1" applyFill="1" applyBorder="1" applyProtection="1">
      <protection hidden="1"/>
    </xf>
    <xf numFmtId="44" fontId="28" fillId="3" borderId="15" xfId="0" applyNumberFormat="1" applyFont="1" applyFill="1" applyBorder="1" applyAlignment="1" applyProtection="1">
      <alignment vertical="center"/>
      <protection hidden="1"/>
    </xf>
    <xf numFmtId="0" fontId="9" fillId="3" borderId="16" xfId="0" applyFont="1" applyFill="1" applyBorder="1" applyAlignment="1" applyProtection="1">
      <protection hidden="1"/>
    </xf>
    <xf numFmtId="0" fontId="13" fillId="3" borderId="17" xfId="0" applyFont="1" applyFill="1" applyBorder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0" fontId="30" fillId="0" borderId="0" xfId="0" applyFont="1" applyBorder="1" applyAlignment="1" applyProtection="1">
      <alignment horizontal="center" vertical="top" wrapText="1"/>
      <protection hidden="1"/>
    </xf>
    <xf numFmtId="0" fontId="13" fillId="2" borderId="0" xfId="0" applyFont="1" applyFill="1" applyBorder="1" applyAlignment="1" applyProtection="1">
      <alignment horizontal="left"/>
      <protection hidden="1"/>
    </xf>
    <xf numFmtId="44" fontId="27" fillId="3" borderId="7" xfId="7" applyFont="1" applyFill="1" applyBorder="1" applyAlignment="1" applyProtection="1">
      <alignment vertical="center"/>
      <protection hidden="1"/>
    </xf>
    <xf numFmtId="0" fontId="13" fillId="6" borderId="18" xfId="0" applyFont="1" applyFill="1" applyBorder="1" applyAlignment="1" applyProtection="1">
      <alignment horizontal="left"/>
      <protection hidden="1"/>
    </xf>
    <xf numFmtId="165" fontId="13" fillId="6" borderId="19" xfId="0" applyNumberFormat="1" applyFont="1" applyFill="1" applyBorder="1" applyAlignment="1" applyProtection="1">
      <alignment vertical="center"/>
      <protection hidden="1"/>
    </xf>
    <xf numFmtId="1" fontId="13" fillId="6" borderId="19" xfId="0" applyNumberFormat="1" applyFont="1" applyFill="1" applyBorder="1" applyAlignment="1" applyProtection="1">
      <alignment horizontal="center" vertical="center"/>
      <protection hidden="1"/>
    </xf>
    <xf numFmtId="0" fontId="11" fillId="6" borderId="18" xfId="0" applyFont="1" applyFill="1" applyBorder="1" applyAlignment="1" applyProtection="1">
      <alignment horizontal="right" vertical="center"/>
      <protection hidden="1"/>
    </xf>
    <xf numFmtId="165" fontId="13" fillId="6" borderId="18" xfId="0" applyNumberFormat="1" applyFont="1" applyFill="1" applyBorder="1" applyAlignment="1" applyProtection="1">
      <alignment vertical="center"/>
      <protection hidden="1"/>
    </xf>
    <xf numFmtId="1" fontId="27" fillId="0" borderId="0" xfId="0" applyNumberFormat="1" applyFont="1" applyFill="1" applyBorder="1" applyAlignment="1" applyProtection="1">
      <alignment horizontal="center"/>
      <protection hidden="1"/>
    </xf>
    <xf numFmtId="1" fontId="27" fillId="0" borderId="14" xfId="0" applyNumberFormat="1" applyFont="1" applyFill="1" applyBorder="1" applyAlignment="1" applyProtection="1">
      <alignment horizontal="center"/>
      <protection hidden="1"/>
    </xf>
    <xf numFmtId="44" fontId="9" fillId="0" borderId="0" xfId="7" applyFont="1" applyAlignment="1" applyProtection="1">
      <alignment horizontal="left"/>
      <protection hidden="1"/>
    </xf>
    <xf numFmtId="165" fontId="9" fillId="0" borderId="0" xfId="0" applyNumberFormat="1" applyFont="1" applyAlignment="1" applyProtection="1">
      <protection hidden="1"/>
    </xf>
    <xf numFmtId="0" fontId="31" fillId="6" borderId="0" xfId="0" applyFont="1" applyFill="1" applyProtection="1">
      <protection hidden="1"/>
    </xf>
    <xf numFmtId="0" fontId="32" fillId="6" borderId="0" xfId="0" applyFont="1" applyFill="1" applyProtection="1">
      <protection hidden="1"/>
    </xf>
    <xf numFmtId="1" fontId="9" fillId="6" borderId="0" xfId="0" applyNumberFormat="1" applyFont="1" applyFill="1" applyAlignment="1" applyProtection="1">
      <alignment horizontal="center"/>
      <protection hidden="1"/>
    </xf>
    <xf numFmtId="0" fontId="11" fillId="6" borderId="0" xfId="0" applyFont="1" applyFill="1" applyProtection="1">
      <protection hidden="1"/>
    </xf>
    <xf numFmtId="0" fontId="33" fillId="6" borderId="0" xfId="0" applyFont="1" applyFill="1" applyBorder="1" applyAlignment="1" applyProtection="1">
      <alignment horizontal="left" vertical="center"/>
      <protection hidden="1"/>
    </xf>
    <xf numFmtId="0" fontId="33" fillId="10" borderId="7" xfId="0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protection hidden="1"/>
    </xf>
    <xf numFmtId="0" fontId="34" fillId="6" borderId="0" xfId="0" applyFont="1" applyFill="1" applyAlignment="1" applyProtection="1">
      <alignment horizontal="left" vertical="center"/>
      <protection hidden="1"/>
    </xf>
    <xf numFmtId="1" fontId="32" fillId="6" borderId="0" xfId="0" applyNumberFormat="1" applyFont="1" applyFill="1" applyBorder="1" applyAlignment="1" applyProtection="1">
      <alignment horizontal="left"/>
      <protection hidden="1"/>
    </xf>
    <xf numFmtId="1" fontId="30" fillId="6" borderId="0" xfId="0" applyNumberFormat="1" applyFont="1" applyFill="1" applyBorder="1" applyAlignment="1" applyProtection="1">
      <alignment horizontal="left"/>
      <protection hidden="1"/>
    </xf>
    <xf numFmtId="1" fontId="32" fillId="6" borderId="0" xfId="0" applyNumberFormat="1" applyFont="1" applyFill="1" applyAlignment="1" applyProtection="1">
      <alignment horizontal="left"/>
      <protection hidden="1"/>
    </xf>
    <xf numFmtId="1" fontId="35" fillId="6" borderId="0" xfId="0" applyNumberFormat="1" applyFont="1" applyFill="1" applyAlignment="1" applyProtection="1">
      <alignment horizontal="left"/>
      <protection hidden="1"/>
    </xf>
    <xf numFmtId="0" fontId="36" fillId="6" borderId="0" xfId="0" applyFont="1" applyFill="1" applyProtection="1">
      <protection hidden="1"/>
    </xf>
    <xf numFmtId="1" fontId="13" fillId="6" borderId="0" xfId="0" applyNumberFormat="1" applyFont="1" applyFill="1" applyBorder="1" applyAlignment="1" applyProtection="1">
      <alignment horizontal="left"/>
      <protection hidden="1"/>
    </xf>
    <xf numFmtId="1" fontId="14" fillId="6" borderId="0" xfId="0" applyNumberFormat="1" applyFont="1" applyFill="1" applyBorder="1" applyAlignment="1" applyProtection="1">
      <alignment horizontal="left"/>
      <protection hidden="1"/>
    </xf>
    <xf numFmtId="0" fontId="6" fillId="0" borderId="3" xfId="0" applyFont="1" applyBorder="1" applyAlignment="1" applyProtection="1">
      <alignment vertical="center" wrapText="1"/>
    </xf>
    <xf numFmtId="0" fontId="5" fillId="9" borderId="2" xfId="0" applyFont="1" applyFill="1" applyBorder="1" applyAlignment="1" applyProtection="1">
      <alignment horizontal="center"/>
    </xf>
    <xf numFmtId="44" fontId="4" fillId="9" borderId="1" xfId="0" applyNumberFormat="1" applyFont="1" applyFill="1" applyBorder="1" applyAlignment="1" applyProtection="1"/>
    <xf numFmtId="44" fontId="37" fillId="7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hidden="1"/>
    </xf>
    <xf numFmtId="168" fontId="38" fillId="0" borderId="18" xfId="0" applyNumberFormat="1" applyFont="1" applyBorder="1" applyAlignment="1" applyProtection="1">
      <alignment horizontal="left" vertical="center"/>
      <protection hidden="1"/>
    </xf>
    <xf numFmtId="0" fontId="38" fillId="0" borderId="19" xfId="8" applyNumberFormat="1" applyFont="1" applyBorder="1" applyAlignment="1" applyProtection="1">
      <alignment vertical="center"/>
      <protection hidden="1"/>
    </xf>
    <xf numFmtId="0" fontId="10" fillId="0" borderId="7" xfId="0" applyFont="1" applyBorder="1" applyAlignment="1" applyProtection="1">
      <alignment horizontal="right" vertical="center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wrapText="1"/>
      <protection hidden="1"/>
    </xf>
    <xf numFmtId="1" fontId="21" fillId="0" borderId="14" xfId="0" applyNumberFormat="1" applyFont="1" applyFill="1" applyBorder="1" applyProtection="1">
      <protection hidden="1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Protection="1">
      <protection locked="0"/>
    </xf>
    <xf numFmtId="168" fontId="38" fillId="0" borderId="0" xfId="0" applyNumberFormat="1" applyFont="1" applyBorder="1" applyAlignment="1" applyProtection="1">
      <alignment horizontal="left" vertical="center"/>
      <protection hidden="1"/>
    </xf>
    <xf numFmtId="168" fontId="38" fillId="0" borderId="0" xfId="0" applyNumberFormat="1" applyFont="1" applyBorder="1" applyAlignment="1" applyProtection="1">
      <alignment horizontal="right" vertical="center"/>
      <protection hidden="1"/>
    </xf>
    <xf numFmtId="3" fontId="10" fillId="0" borderId="0" xfId="0" applyNumberFormat="1" applyFont="1" applyBorder="1" applyAlignment="1" applyProtection="1">
      <alignment horizontal="right" vertical="center"/>
      <protection hidden="1"/>
    </xf>
    <xf numFmtId="168" fontId="38" fillId="0" borderId="19" xfId="0" applyNumberFormat="1" applyFont="1" applyBorder="1" applyAlignment="1" applyProtection="1">
      <alignment horizontal="right" vertical="center"/>
      <protection hidden="1"/>
    </xf>
    <xf numFmtId="3" fontId="10" fillId="0" borderId="7" xfId="0" applyNumberFormat="1" applyFont="1" applyBorder="1" applyAlignment="1" applyProtection="1">
      <alignment horizontal="right" vertical="center"/>
      <protection hidden="1"/>
    </xf>
    <xf numFmtId="0" fontId="38" fillId="0" borderId="0" xfId="0" applyFont="1" applyProtection="1">
      <protection hidden="1"/>
    </xf>
    <xf numFmtId="0" fontId="12" fillId="6" borderId="21" xfId="0" applyFont="1" applyFill="1" applyBorder="1" applyAlignment="1" applyProtection="1">
      <alignment horizontal="right" vertical="center" wrapText="1"/>
      <protection hidden="1"/>
    </xf>
    <xf numFmtId="0" fontId="38" fillId="0" borderId="0" xfId="9" applyFont="1" applyBorder="1" applyAlignment="1" applyProtection="1">
      <alignment horizontal="left" vertical="center"/>
      <protection hidden="1"/>
    </xf>
    <xf numFmtId="0" fontId="39" fillId="0" borderId="0" xfId="0" applyFont="1" applyBorder="1" applyAlignment="1" applyProtection="1">
      <alignment horizontal="right" vertical="center"/>
      <protection hidden="1"/>
    </xf>
    <xf numFmtId="0" fontId="38" fillId="0" borderId="20" xfId="9" applyFont="1" applyBorder="1" applyAlignment="1" applyProtection="1">
      <alignment vertical="center"/>
      <protection hidden="1"/>
    </xf>
    <xf numFmtId="0" fontId="38" fillId="0" borderId="18" xfId="9" applyFont="1" applyBorder="1" applyAlignment="1" applyProtection="1">
      <alignment vertical="center"/>
      <protection hidden="1"/>
    </xf>
    <xf numFmtId="0" fontId="30" fillId="0" borderId="22" xfId="9" applyFont="1" applyBorder="1" applyAlignment="1" applyProtection="1">
      <alignment vertical="center"/>
      <protection hidden="1"/>
    </xf>
    <xf numFmtId="0" fontId="39" fillId="0" borderId="19" xfId="0" applyFont="1" applyBorder="1" applyAlignment="1" applyProtection="1">
      <alignment horizontal="right" vertical="center"/>
      <protection hidden="1"/>
    </xf>
    <xf numFmtId="169" fontId="40" fillId="0" borderId="7" xfId="0" applyNumberFormat="1" applyFont="1" applyFill="1" applyBorder="1" applyAlignment="1" applyProtection="1">
      <alignment horizontal="right" vertical="center"/>
      <protection hidden="1"/>
    </xf>
    <xf numFmtId="0" fontId="10" fillId="0" borderId="18" xfId="0" applyFont="1" applyBorder="1" applyAlignment="1" applyProtection="1">
      <alignment horizontal="right" vertical="center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3" fontId="38" fillId="11" borderId="7" xfId="0" quotePrefix="1" applyNumberFormat="1" applyFont="1" applyFill="1" applyBorder="1" applyAlignment="1" applyProtection="1">
      <alignment horizontal="right" vertical="center" wrapText="1"/>
      <protection locked="0"/>
    </xf>
    <xf numFmtId="3" fontId="38" fillId="2" borderId="7" xfId="0" quotePrefix="1" applyNumberFormat="1" applyFont="1" applyFill="1" applyBorder="1" applyAlignment="1" applyProtection="1">
      <alignment horizontal="right" vertical="center" wrapText="1"/>
      <protection hidden="1"/>
    </xf>
    <xf numFmtId="0" fontId="12" fillId="6" borderId="18" xfId="0" applyFont="1" applyFill="1" applyBorder="1" applyAlignment="1" applyProtection="1">
      <alignment horizontal="right" vertical="center" wrapText="1"/>
      <protection hidden="1"/>
    </xf>
    <xf numFmtId="170" fontId="38" fillId="3" borderId="7" xfId="1" quotePrefix="1" applyNumberFormat="1" applyFont="1" applyFill="1" applyBorder="1" applyAlignment="1" applyProtection="1">
      <alignment horizontal="right" vertical="center" wrapText="1"/>
      <protection hidden="1"/>
    </xf>
    <xf numFmtId="164" fontId="9" fillId="0" borderId="0" xfId="1" applyFont="1" applyAlignment="1" applyProtection="1">
      <alignment horizontal="left"/>
      <protection hidden="1"/>
    </xf>
    <xf numFmtId="0" fontId="10" fillId="6" borderId="0" xfId="0" applyFont="1" applyFill="1" applyBorder="1" applyAlignment="1" applyProtection="1">
      <protection hidden="1"/>
    </xf>
    <xf numFmtId="0" fontId="12" fillId="6" borderId="0" xfId="0" applyFont="1" applyFill="1" applyAlignment="1" applyProtection="1">
      <alignment vertical="center"/>
      <protection hidden="1"/>
    </xf>
    <xf numFmtId="0" fontId="41" fillId="6" borderId="0" xfId="0" applyFont="1" applyFill="1" applyBorder="1" applyProtection="1">
      <protection hidden="1"/>
    </xf>
    <xf numFmtId="0" fontId="13" fillId="6" borderId="0" xfId="0" applyFont="1" applyFill="1" applyAlignment="1" applyProtection="1">
      <protection hidden="1"/>
    </xf>
    <xf numFmtId="0" fontId="14" fillId="6" borderId="0" xfId="0" applyFont="1" applyFill="1" applyAlignment="1" applyProtection="1">
      <protection hidden="1"/>
    </xf>
    <xf numFmtId="0" fontId="42" fillId="2" borderId="0" xfId="0" applyFont="1" applyFill="1" applyBorder="1" applyProtection="1">
      <protection hidden="1"/>
    </xf>
    <xf numFmtId="0" fontId="42" fillId="2" borderId="0" xfId="0" applyFont="1" applyFill="1" applyBorder="1" applyProtection="1">
      <protection locked="0"/>
    </xf>
    <xf numFmtId="164" fontId="43" fillId="2" borderId="0" xfId="1" applyFont="1" applyFill="1" applyBorder="1" applyAlignment="1" applyProtection="1">
      <alignment horizontal="right" vertical="center"/>
      <protection locked="0"/>
    </xf>
    <xf numFmtId="0" fontId="43" fillId="2" borderId="0" xfId="0" applyFont="1" applyFill="1" applyBorder="1" applyAlignment="1" applyProtection="1">
      <alignment horizontal="right" vertical="center"/>
      <protection locked="0"/>
    </xf>
    <xf numFmtId="0" fontId="43" fillId="2" borderId="0" xfId="0" applyFont="1" applyFill="1" applyBorder="1" applyAlignment="1" applyProtection="1">
      <alignment horizontal="center" vertical="center"/>
      <protection locked="0"/>
    </xf>
    <xf numFmtId="164" fontId="43" fillId="2" borderId="0" xfId="1" applyFont="1" applyFill="1" applyBorder="1" applyAlignment="1" applyProtection="1">
      <alignment horizontal="center" vertical="center"/>
      <protection locked="0"/>
    </xf>
    <xf numFmtId="1" fontId="43" fillId="2" borderId="0" xfId="0" applyNumberFormat="1" applyFont="1" applyFill="1" applyBorder="1" applyAlignment="1" applyProtection="1">
      <alignment horizontal="center" vertical="center"/>
      <protection locked="0"/>
    </xf>
    <xf numFmtId="1" fontId="43" fillId="2" borderId="0" xfId="0" applyNumberFormat="1" applyFont="1" applyFill="1" applyBorder="1" applyAlignment="1" applyProtection="1">
      <alignment horizontal="right" vertical="center"/>
      <protection locked="0"/>
    </xf>
    <xf numFmtId="0" fontId="42" fillId="2" borderId="0" xfId="0" applyFont="1" applyFill="1" applyBorder="1" applyAlignment="1" applyProtection="1">
      <alignment horizontal="center" vertical="center"/>
      <protection locked="0"/>
    </xf>
    <xf numFmtId="171" fontId="43" fillId="2" borderId="0" xfId="1" applyNumberFormat="1" applyFont="1" applyFill="1" applyBorder="1" applyAlignment="1" applyProtection="1">
      <alignment horizontal="right" vertical="center"/>
      <protection locked="0"/>
    </xf>
    <xf numFmtId="1" fontId="43" fillId="2" borderId="0" xfId="10" applyNumberFormat="1" applyFont="1" applyFill="1" applyBorder="1" applyAlignment="1" applyProtection="1">
      <alignment horizontal="center" vertical="center"/>
      <protection locked="0"/>
    </xf>
    <xf numFmtId="0" fontId="44" fillId="2" borderId="0" xfId="0" applyFont="1" applyFill="1" applyBorder="1" applyAlignment="1" applyProtection="1">
      <alignment horizontal="left" vertical="center"/>
      <protection locked="0"/>
    </xf>
    <xf numFmtId="0" fontId="43" fillId="2" borderId="0" xfId="0" applyFont="1" applyFill="1" applyBorder="1" applyProtection="1">
      <protection locked="0"/>
    </xf>
    <xf numFmtId="0" fontId="43" fillId="2" borderId="0" xfId="0" applyFont="1" applyFill="1" applyBorder="1" applyProtection="1">
      <protection hidden="1"/>
    </xf>
    <xf numFmtId="172" fontId="43" fillId="2" borderId="0" xfId="10" applyFont="1" applyFill="1" applyBorder="1" applyAlignment="1" applyProtection="1">
      <alignment horizontal="right"/>
      <protection locked="0"/>
    </xf>
    <xf numFmtId="2" fontId="43" fillId="2" borderId="0" xfId="0" applyNumberFormat="1" applyFont="1" applyFill="1" applyBorder="1" applyProtection="1">
      <protection locked="0"/>
    </xf>
    <xf numFmtId="0" fontId="43" fillId="2" borderId="0" xfId="0" applyFont="1" applyFill="1" applyBorder="1" applyAlignment="1" applyProtection="1">
      <alignment wrapText="1"/>
      <protection locked="0"/>
    </xf>
    <xf numFmtId="172" fontId="43" fillId="2" borderId="0" xfId="10" applyNumberFormat="1" applyFont="1" applyFill="1" applyBorder="1" applyAlignment="1" applyProtection="1">
      <alignment vertical="center"/>
      <protection locked="0"/>
    </xf>
    <xf numFmtId="0" fontId="43" fillId="2" borderId="0" xfId="0" applyFont="1" applyFill="1" applyBorder="1" applyAlignment="1" applyProtection="1">
      <alignment vertical="center" wrapText="1"/>
      <protection locked="0"/>
    </xf>
    <xf numFmtId="0" fontId="43" fillId="2" borderId="0" xfId="0" applyFont="1" applyFill="1" applyBorder="1" applyAlignment="1" applyProtection="1">
      <alignment vertical="center"/>
      <protection locked="0"/>
    </xf>
    <xf numFmtId="172" fontId="44" fillId="2" borderId="0" xfId="10" applyNumberFormat="1" applyFont="1" applyFill="1" applyBorder="1" applyAlignment="1" applyProtection="1">
      <alignment vertical="center"/>
      <protection locked="0"/>
    </xf>
    <xf numFmtId="0" fontId="44" fillId="2" borderId="0" xfId="0" applyFont="1" applyFill="1" applyBorder="1" applyAlignment="1" applyProtection="1">
      <alignment horizontal="right" vertical="center"/>
      <protection locked="0"/>
    </xf>
    <xf numFmtId="0" fontId="44" fillId="2" borderId="0" xfId="0" applyFont="1" applyFill="1" applyBorder="1" applyAlignment="1" applyProtection="1">
      <alignment vertical="center"/>
      <protection locked="0"/>
    </xf>
    <xf numFmtId="169" fontId="45" fillId="2" borderId="0" xfId="0" applyNumberFormat="1" applyFont="1" applyFill="1" applyBorder="1" applyAlignment="1" applyProtection="1">
      <alignment horizontal="right" vertical="center"/>
      <protection locked="0"/>
    </xf>
    <xf numFmtId="168" fontId="45" fillId="2" borderId="0" xfId="0" applyNumberFormat="1" applyFont="1" applyFill="1" applyBorder="1" applyAlignment="1" applyProtection="1">
      <alignment horizontal="right" vertical="center"/>
      <protection locked="0"/>
    </xf>
    <xf numFmtId="170" fontId="45" fillId="2" borderId="0" xfId="1" applyNumberFormat="1" applyFont="1" applyFill="1" applyBorder="1" applyAlignment="1" applyProtection="1">
      <alignment horizontal="right" vertical="center"/>
      <protection locked="0"/>
    </xf>
    <xf numFmtId="0" fontId="45" fillId="2" borderId="0" xfId="0" applyFont="1" applyFill="1" applyBorder="1" applyAlignment="1" applyProtection="1">
      <alignment horizontal="center" vertical="center"/>
      <protection locked="0"/>
    </xf>
    <xf numFmtId="0" fontId="43" fillId="2" borderId="0" xfId="0" applyFont="1" applyFill="1" applyBorder="1" applyAlignment="1" applyProtection="1">
      <alignment vertical="center"/>
      <protection hidden="1"/>
    </xf>
    <xf numFmtId="0" fontId="46" fillId="2" borderId="0" xfId="0" applyFont="1" applyFill="1" applyBorder="1" applyAlignment="1" applyProtection="1">
      <alignment vertical="center"/>
      <protection hidden="1"/>
    </xf>
    <xf numFmtId="0" fontId="48" fillId="2" borderId="0" xfId="0" applyFont="1" applyFill="1" applyBorder="1" applyAlignment="1" applyProtection="1">
      <alignment vertical="center"/>
      <protection hidden="1"/>
    </xf>
    <xf numFmtId="1" fontId="45" fillId="2" borderId="0" xfId="0" applyNumberFormat="1" applyFont="1" applyFill="1" applyBorder="1" applyAlignment="1" applyProtection="1">
      <alignment horizontal="right" vertical="center"/>
      <protection hidden="1"/>
    </xf>
    <xf numFmtId="169" fontId="45" fillId="2" borderId="0" xfId="0" applyNumberFormat="1" applyFont="1" applyFill="1" applyBorder="1" applyAlignment="1" applyProtection="1">
      <alignment horizontal="right" vertical="center"/>
      <protection hidden="1"/>
    </xf>
    <xf numFmtId="168" fontId="43" fillId="2" borderId="0" xfId="0" applyNumberFormat="1" applyFont="1" applyFill="1" applyBorder="1" applyAlignment="1" applyProtection="1">
      <alignment horizontal="right" vertical="center" wrapText="1"/>
      <protection hidden="1"/>
    </xf>
    <xf numFmtId="164" fontId="43" fillId="2" borderId="0" xfId="1" applyNumberFormat="1" applyFont="1" applyFill="1" applyBorder="1" applyAlignment="1" applyProtection="1">
      <alignment horizontal="right" vertical="center" wrapText="1"/>
      <protection hidden="1"/>
    </xf>
    <xf numFmtId="0" fontId="43" fillId="2" borderId="0" xfId="0" applyFont="1" applyFill="1" applyBorder="1" applyAlignment="1" applyProtection="1">
      <alignment horizontal="center" vertical="center"/>
      <protection hidden="1"/>
    </xf>
    <xf numFmtId="0" fontId="44" fillId="2" borderId="0" xfId="0" applyFont="1" applyFill="1" applyBorder="1" applyAlignment="1" applyProtection="1">
      <alignment horizontal="left" vertical="center"/>
      <protection hidden="1"/>
    </xf>
    <xf numFmtId="0" fontId="43" fillId="2" borderId="0" xfId="0" applyFont="1" applyFill="1" applyBorder="1" applyAlignment="1" applyProtection="1">
      <alignment wrapText="1"/>
      <protection hidden="1"/>
    </xf>
    <xf numFmtId="0" fontId="7" fillId="5" borderId="6" xfId="0" applyFont="1" applyFill="1" applyBorder="1" applyAlignment="1" applyProtection="1">
      <alignment horizontal="center" vertical="center" wrapText="1"/>
    </xf>
    <xf numFmtId="0" fontId="7" fillId="5" borderId="9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44" fontId="7" fillId="5" borderId="9" xfId="0" applyNumberFormat="1" applyFont="1" applyFill="1" applyBorder="1" applyAlignment="1" applyProtection="1">
      <alignment horizontal="center" vertical="center" wrapText="1"/>
    </xf>
    <xf numFmtId="44" fontId="7" fillId="5" borderId="5" xfId="0" applyNumberFormat="1" applyFont="1" applyFill="1" applyBorder="1" applyAlignment="1" applyProtection="1">
      <alignment horizontal="center" vertical="center" wrapText="1"/>
    </xf>
    <xf numFmtId="0" fontId="7" fillId="5" borderId="12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4" xfId="0" applyFont="1" applyFill="1" applyBorder="1" applyAlignment="1" applyProtection="1">
      <alignment horizontal="left" vertical="center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12" fillId="6" borderId="20" xfId="0" applyFont="1" applyFill="1" applyBorder="1" applyAlignment="1" applyProtection="1">
      <alignment horizontal="center" vertical="center"/>
      <protection hidden="1"/>
    </xf>
    <xf numFmtId="0" fontId="12" fillId="6" borderId="0" xfId="0" applyFont="1" applyFill="1" applyBorder="1" applyAlignment="1" applyProtection="1">
      <alignment horizontal="center" vertical="center"/>
      <protection hidden="1"/>
    </xf>
    <xf numFmtId="0" fontId="12" fillId="6" borderId="19" xfId="0" applyFont="1" applyFill="1" applyBorder="1" applyAlignment="1" applyProtection="1">
      <alignment horizontal="left" vertical="center" wrapText="1"/>
      <protection hidden="1"/>
    </xf>
    <xf numFmtId="0" fontId="12" fillId="6" borderId="18" xfId="0" applyFont="1" applyFill="1" applyBorder="1" applyAlignment="1" applyProtection="1">
      <alignment horizontal="left" vertical="center" wrapText="1"/>
      <protection hidden="1"/>
    </xf>
    <xf numFmtId="0" fontId="12" fillId="6" borderId="19" xfId="0" applyFont="1" applyFill="1" applyBorder="1" applyAlignment="1" applyProtection="1">
      <alignment horizontal="right" vertical="center" wrapText="1"/>
      <protection hidden="1"/>
    </xf>
    <xf numFmtId="0" fontId="12" fillId="6" borderId="18" xfId="0" applyFont="1" applyFill="1" applyBorder="1" applyAlignment="1" applyProtection="1">
      <alignment horizontal="right" vertical="center" wrapText="1"/>
      <protection hidden="1"/>
    </xf>
    <xf numFmtId="0" fontId="12" fillId="0" borderId="7" xfId="0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right" vertical="center"/>
      <protection hidden="1"/>
    </xf>
    <xf numFmtId="0" fontId="12" fillId="0" borderId="19" xfId="0" applyFont="1" applyBorder="1" applyAlignment="1" applyProtection="1">
      <alignment horizontal="right" vertical="center"/>
      <protection hidden="1"/>
    </xf>
    <xf numFmtId="0" fontId="12" fillId="0" borderId="18" xfId="0" applyFont="1" applyBorder="1" applyAlignment="1" applyProtection="1">
      <alignment horizontal="right" vertical="center"/>
      <protection hidden="1"/>
    </xf>
    <xf numFmtId="0" fontId="12" fillId="0" borderId="7" xfId="0" applyFont="1" applyBorder="1" applyAlignment="1" applyProtection="1">
      <alignment horizontal="right" vertical="center"/>
      <protection hidden="1"/>
    </xf>
    <xf numFmtId="0" fontId="10" fillId="0" borderId="19" xfId="0" applyFont="1" applyBorder="1" applyAlignment="1" applyProtection="1">
      <alignment horizontal="right" vertical="center"/>
      <protection hidden="1"/>
    </xf>
    <xf numFmtId="0" fontId="10" fillId="0" borderId="18" xfId="0" applyFont="1" applyBorder="1" applyAlignment="1" applyProtection="1">
      <alignment horizontal="right" vertical="center"/>
      <protection hidden="1"/>
    </xf>
    <xf numFmtId="0" fontId="49" fillId="2" borderId="0" xfId="0" applyFont="1" applyFill="1" applyBorder="1" applyAlignment="1" applyProtection="1">
      <alignment vertical="center"/>
      <protection hidden="1"/>
    </xf>
    <xf numFmtId="0" fontId="46" fillId="2" borderId="0" xfId="0" applyFont="1" applyFill="1" applyBorder="1" applyAlignment="1" applyProtection="1">
      <alignment horizontal="left" vertical="top" wrapText="1"/>
      <protection hidden="1"/>
    </xf>
  </cellXfs>
  <cellStyles count="11">
    <cellStyle name="Komma 2" xfId="6"/>
    <cellStyle name="Komma 3" xfId="4"/>
    <cellStyle name="Komma 4" xfId="10"/>
    <cellStyle name="Normal 2" xfId="2"/>
    <cellStyle name="Normal_Maandrapportage B-CICT december 2003" xfId="3"/>
    <cellStyle name="Procent" xfId="8" builtinId="5"/>
    <cellStyle name="Standaard" xfId="0" builtinId="0"/>
    <cellStyle name="Standaard 3" xfId="9"/>
    <cellStyle name="Standaard 4" xfId="5"/>
    <cellStyle name="Valuta" xfId="1" builtinId="4"/>
    <cellStyle name="Valuta 2" xfId="7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1.25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25</c:v>
                </c:pt>
                <c:pt idx="8">
                  <c:v>30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55.000000000000007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5781.25</c:v>
                </c:pt>
                <c:pt idx="2">
                  <c:v>11562.5</c:v>
                </c:pt>
                <c:pt idx="3">
                  <c:v>23125</c:v>
                </c:pt>
                <c:pt idx="4">
                  <c:v>46250</c:v>
                </c:pt>
                <c:pt idx="5">
                  <c:v>69375</c:v>
                </c:pt>
                <c:pt idx="6">
                  <c:v>92500</c:v>
                </c:pt>
                <c:pt idx="7">
                  <c:v>115625</c:v>
                </c:pt>
                <c:pt idx="8">
                  <c:v>138750</c:v>
                </c:pt>
                <c:pt idx="9">
                  <c:v>161875</c:v>
                </c:pt>
                <c:pt idx="10">
                  <c:v>185000</c:v>
                </c:pt>
                <c:pt idx="11">
                  <c:v>208125</c:v>
                </c:pt>
                <c:pt idx="12">
                  <c:v>231250</c:v>
                </c:pt>
                <c:pt idx="13">
                  <c:v>254375</c:v>
                </c:pt>
                <c:pt idx="14">
                  <c:v>277500</c:v>
                </c:pt>
                <c:pt idx="15">
                  <c:v>300625</c:v>
                </c:pt>
                <c:pt idx="16">
                  <c:v>323750</c:v>
                </c:pt>
                <c:pt idx="17">
                  <c:v>346875</c:v>
                </c:pt>
                <c:pt idx="18">
                  <c:v>370000</c:v>
                </c:pt>
                <c:pt idx="19">
                  <c:v>393125</c:v>
                </c:pt>
                <c:pt idx="20">
                  <c:v>416250</c:v>
                </c:pt>
                <c:pt idx="21">
                  <c:v>439375</c:v>
                </c:pt>
                <c:pt idx="22">
                  <c:v>462500</c:v>
                </c:pt>
              </c:numCache>
            </c:numRef>
          </c:yVal>
          <c:smooth val="0"/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15.999999999999998</c:v>
                </c:pt>
                <c:pt idx="1">
                  <c:v>17.049999999999997</c:v>
                </c:pt>
                <c:pt idx="2">
                  <c:v>18.099999999999998</c:v>
                </c:pt>
                <c:pt idx="3">
                  <c:v>20.2</c:v>
                </c:pt>
                <c:pt idx="4">
                  <c:v>24.399999999999995</c:v>
                </c:pt>
                <c:pt idx="5">
                  <c:v>28.599999999999998</c:v>
                </c:pt>
                <c:pt idx="6">
                  <c:v>32.800000000000004</c:v>
                </c:pt>
                <c:pt idx="7">
                  <c:v>37</c:v>
                </c:pt>
                <c:pt idx="8">
                  <c:v>41.199999999999996</c:v>
                </c:pt>
                <c:pt idx="9">
                  <c:v>45.4</c:v>
                </c:pt>
                <c:pt idx="10">
                  <c:v>49.6</c:v>
                </c:pt>
                <c:pt idx="11">
                  <c:v>53.800000000000004</c:v>
                </c:pt>
                <c:pt idx="12">
                  <c:v>57.999999999999993</c:v>
                </c:pt>
                <c:pt idx="13">
                  <c:v>62.2</c:v>
                </c:pt>
                <c:pt idx="14">
                  <c:v>66.400000000000006</c:v>
                </c:pt>
                <c:pt idx="15">
                  <c:v>70.599999999999994</c:v>
                </c:pt>
                <c:pt idx="16">
                  <c:v>74.8</c:v>
                </c:pt>
                <c:pt idx="17">
                  <c:v>79</c:v>
                </c:pt>
                <c:pt idx="18">
                  <c:v>83.2</c:v>
                </c:pt>
                <c:pt idx="19">
                  <c:v>87.4</c:v>
                </c:pt>
                <c:pt idx="20">
                  <c:v>91.600000000000009</c:v>
                </c:pt>
                <c:pt idx="21">
                  <c:v>95.8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4856.25000000002</c:v>
                </c:pt>
                <c:pt idx="2">
                  <c:v>9712.4999999999582</c:v>
                </c:pt>
                <c:pt idx="3">
                  <c:v>19424.999999999996</c:v>
                </c:pt>
                <c:pt idx="4">
                  <c:v>38849.999999999993</c:v>
                </c:pt>
                <c:pt idx="5">
                  <c:v>58274.999999999993</c:v>
                </c:pt>
                <c:pt idx="6">
                  <c:v>77699.999999999985</c:v>
                </c:pt>
                <c:pt idx="7">
                  <c:v>97124.999999999985</c:v>
                </c:pt>
                <c:pt idx="8">
                  <c:v>116550.00000000006</c:v>
                </c:pt>
                <c:pt idx="9">
                  <c:v>135974.99999999997</c:v>
                </c:pt>
                <c:pt idx="10">
                  <c:v>155400.00000000006</c:v>
                </c:pt>
                <c:pt idx="11">
                  <c:v>174824.99999999997</c:v>
                </c:pt>
                <c:pt idx="12">
                  <c:v>194250.00000000006</c:v>
                </c:pt>
                <c:pt idx="13">
                  <c:v>213674.99999999997</c:v>
                </c:pt>
                <c:pt idx="14">
                  <c:v>233100.00000000003</c:v>
                </c:pt>
                <c:pt idx="15">
                  <c:v>252524.99999999997</c:v>
                </c:pt>
                <c:pt idx="16">
                  <c:v>271950.00000000006</c:v>
                </c:pt>
                <c:pt idx="17">
                  <c:v>291375.00000000006</c:v>
                </c:pt>
                <c:pt idx="18">
                  <c:v>310800.00000000006</c:v>
                </c:pt>
                <c:pt idx="19">
                  <c:v>330225</c:v>
                </c:pt>
                <c:pt idx="20">
                  <c:v>349650</c:v>
                </c:pt>
                <c:pt idx="21">
                  <c:v>369075</c:v>
                </c:pt>
                <c:pt idx="22">
                  <c:v>388500</c:v>
                </c:pt>
              </c:numCache>
            </c:numRef>
          </c:yVal>
          <c:smooth val="0"/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31.999999999999996</c:v>
                </c:pt>
                <c:pt idx="1">
                  <c:v>32.849999999999994</c:v>
                </c:pt>
                <c:pt idx="2">
                  <c:v>33.699999999999996</c:v>
                </c:pt>
                <c:pt idx="3">
                  <c:v>35.399999999999991</c:v>
                </c:pt>
                <c:pt idx="4">
                  <c:v>38.799999999999997</c:v>
                </c:pt>
                <c:pt idx="5">
                  <c:v>42.199999999999996</c:v>
                </c:pt>
                <c:pt idx="6">
                  <c:v>45.599999999999994</c:v>
                </c:pt>
                <c:pt idx="7">
                  <c:v>48.999999999999993</c:v>
                </c:pt>
                <c:pt idx="8">
                  <c:v>52.400000000000006</c:v>
                </c:pt>
                <c:pt idx="9">
                  <c:v>55.8</c:v>
                </c:pt>
                <c:pt idx="10">
                  <c:v>59.199999999999996</c:v>
                </c:pt>
                <c:pt idx="11">
                  <c:v>62.6</c:v>
                </c:pt>
                <c:pt idx="12">
                  <c:v>66</c:v>
                </c:pt>
                <c:pt idx="13">
                  <c:v>69.399999999999991</c:v>
                </c:pt>
                <c:pt idx="14">
                  <c:v>72.8</c:v>
                </c:pt>
                <c:pt idx="15">
                  <c:v>76.2</c:v>
                </c:pt>
                <c:pt idx="16">
                  <c:v>79.599999999999994</c:v>
                </c:pt>
                <c:pt idx="17">
                  <c:v>83</c:v>
                </c:pt>
                <c:pt idx="18">
                  <c:v>86.4</c:v>
                </c:pt>
                <c:pt idx="19">
                  <c:v>89.8</c:v>
                </c:pt>
                <c:pt idx="20">
                  <c:v>93.2</c:v>
                </c:pt>
                <c:pt idx="21">
                  <c:v>96.6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3931.2500000000396</c:v>
                </c:pt>
                <c:pt idx="2">
                  <c:v>7862.4999999999964</c:v>
                </c:pt>
                <c:pt idx="3">
                  <c:v>15724.999999999993</c:v>
                </c:pt>
                <c:pt idx="4">
                  <c:v>31449.999999999985</c:v>
                </c:pt>
                <c:pt idx="5">
                  <c:v>47174.999999999978</c:v>
                </c:pt>
                <c:pt idx="6">
                  <c:v>62899.999999999971</c:v>
                </c:pt>
                <c:pt idx="7">
                  <c:v>78624.999999999971</c:v>
                </c:pt>
                <c:pt idx="8">
                  <c:v>94350.000000000044</c:v>
                </c:pt>
                <c:pt idx="9">
                  <c:v>110074.99999999996</c:v>
                </c:pt>
                <c:pt idx="10">
                  <c:v>125800.00000000003</c:v>
                </c:pt>
                <c:pt idx="11">
                  <c:v>141525.00000000003</c:v>
                </c:pt>
                <c:pt idx="12">
                  <c:v>157250.00000000003</c:v>
                </c:pt>
                <c:pt idx="13">
                  <c:v>172975.00000000009</c:v>
                </c:pt>
                <c:pt idx="14">
                  <c:v>188700.00000000009</c:v>
                </c:pt>
                <c:pt idx="15">
                  <c:v>204425.00000000009</c:v>
                </c:pt>
                <c:pt idx="16">
                  <c:v>220150</c:v>
                </c:pt>
                <c:pt idx="17">
                  <c:v>235875.00000000006</c:v>
                </c:pt>
                <c:pt idx="18">
                  <c:v>251600.00000000006</c:v>
                </c:pt>
                <c:pt idx="19">
                  <c:v>267325.00000000006</c:v>
                </c:pt>
                <c:pt idx="20">
                  <c:v>283050.00000000006</c:v>
                </c:pt>
                <c:pt idx="21">
                  <c:v>298775.00000000006</c:v>
                </c:pt>
                <c:pt idx="22">
                  <c:v>314500.00000000006</c:v>
                </c:pt>
              </c:numCache>
            </c:numRef>
          </c:yVal>
          <c:smooth val="0"/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48.000000000000007</c:v>
                </c:pt>
                <c:pt idx="1">
                  <c:v>48.650000000000006</c:v>
                </c:pt>
                <c:pt idx="2">
                  <c:v>49.300000000000004</c:v>
                </c:pt>
                <c:pt idx="3">
                  <c:v>50.6</c:v>
                </c:pt>
                <c:pt idx="4">
                  <c:v>53.2</c:v>
                </c:pt>
                <c:pt idx="5">
                  <c:v>55.800000000000004</c:v>
                </c:pt>
                <c:pt idx="6">
                  <c:v>58.4</c:v>
                </c:pt>
                <c:pt idx="7">
                  <c:v>61</c:v>
                </c:pt>
                <c:pt idx="8">
                  <c:v>63.6</c:v>
                </c:pt>
                <c:pt idx="9">
                  <c:v>66.2</c:v>
                </c:pt>
                <c:pt idx="10">
                  <c:v>68.8</c:v>
                </c:pt>
                <c:pt idx="11">
                  <c:v>71.399999999999991</c:v>
                </c:pt>
                <c:pt idx="12">
                  <c:v>74</c:v>
                </c:pt>
                <c:pt idx="13">
                  <c:v>76.599999999999994</c:v>
                </c:pt>
                <c:pt idx="14">
                  <c:v>79.2</c:v>
                </c:pt>
                <c:pt idx="15">
                  <c:v>81.8</c:v>
                </c:pt>
                <c:pt idx="16">
                  <c:v>84.399999999999991</c:v>
                </c:pt>
                <c:pt idx="17">
                  <c:v>87</c:v>
                </c:pt>
                <c:pt idx="18">
                  <c:v>89.600000000000009</c:v>
                </c:pt>
                <c:pt idx="19">
                  <c:v>92.2</c:v>
                </c:pt>
                <c:pt idx="20">
                  <c:v>94.8</c:v>
                </c:pt>
                <c:pt idx="21">
                  <c:v>97.399999999999991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3006.2499999999768</c:v>
                </c:pt>
                <c:pt idx="2">
                  <c:v>6012.4999999999536</c:v>
                </c:pt>
                <c:pt idx="3">
                  <c:v>12024.999999999991</c:v>
                </c:pt>
                <c:pt idx="4">
                  <c:v>24049.999999999982</c:v>
                </c:pt>
                <c:pt idx="5">
                  <c:v>36074.999999999971</c:v>
                </c:pt>
                <c:pt idx="6">
                  <c:v>48099.999999999964</c:v>
                </c:pt>
                <c:pt idx="7">
                  <c:v>60124.999999999949</c:v>
                </c:pt>
                <c:pt idx="8">
                  <c:v>72149.999999999942</c:v>
                </c:pt>
                <c:pt idx="9">
                  <c:v>84175.000000000015</c:v>
                </c:pt>
                <c:pt idx="10">
                  <c:v>96199.999999999927</c:v>
                </c:pt>
                <c:pt idx="11">
                  <c:v>108225</c:v>
                </c:pt>
                <c:pt idx="12">
                  <c:v>120249.99999999999</c:v>
                </c:pt>
                <c:pt idx="13">
                  <c:v>132274.99999999997</c:v>
                </c:pt>
                <c:pt idx="14">
                  <c:v>144299.99999999997</c:v>
                </c:pt>
                <c:pt idx="15">
                  <c:v>156324.99999999994</c:v>
                </c:pt>
                <c:pt idx="16">
                  <c:v>168349.99999999994</c:v>
                </c:pt>
                <c:pt idx="17">
                  <c:v>180374.99999999994</c:v>
                </c:pt>
                <c:pt idx="18">
                  <c:v>192400</c:v>
                </c:pt>
                <c:pt idx="19">
                  <c:v>204425</c:v>
                </c:pt>
                <c:pt idx="20">
                  <c:v>216450</c:v>
                </c:pt>
                <c:pt idx="21">
                  <c:v>228474.99999999997</c:v>
                </c:pt>
                <c:pt idx="22">
                  <c:v>240499.99999999997</c:v>
                </c:pt>
              </c:numCache>
            </c:numRef>
          </c:yVal>
          <c:smooth val="0"/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60</c:v>
                </c:pt>
                <c:pt idx="1">
                  <c:v>60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740000.00000000012</c:v>
                </c:pt>
              </c:numCache>
            </c:numRef>
          </c:yVal>
          <c:smooth val="0"/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740000.00000000012</c:v>
                </c:pt>
              </c:numCache>
            </c:numRef>
          </c:yVal>
          <c:smooth val="0"/>
          <c:extLst/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80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370000</c:v>
                </c:pt>
              </c:numCache>
            </c:numRef>
          </c:yVal>
          <c:smooth val="0"/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462500</c:v>
                </c:pt>
              </c:numCache>
            </c:numRef>
          </c:yVal>
          <c:smooth val="0"/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60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60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/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740000.00000000012</c:v>
                </c:pt>
              </c:numCache>
            </c:numRef>
          </c:yVal>
          <c:smooth val="0"/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-4</c:v>
                </c:pt>
                <c:pt idx="1">
                  <c:v>-4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740000.00000000012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277320"/>
        <c:axId val="204277712"/>
        <c:extLst/>
      </c:scatterChart>
      <c:valAx>
        <c:axId val="204277320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204277712"/>
        <c:crosses val="autoZero"/>
        <c:crossBetween val="midCat"/>
        <c:majorUnit val="10"/>
      </c:valAx>
      <c:valAx>
        <c:axId val="204277712"/>
        <c:scaling>
          <c:orientation val="minMax"/>
          <c:max val="740000.00000000012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204277320"/>
        <c:crosses val="autoZero"/>
        <c:crossBetween val="midCat"/>
        <c:majorUnit val="37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222885</xdr:colOff>
      <xdr:row>2</xdr:row>
      <xdr:rowOff>57150</xdr:rowOff>
    </xdr:from>
    <xdr:ext cx="1076325" cy="801902"/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6452235" y="438150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1196340</xdr:colOff>
      <xdr:row>7</xdr:row>
      <xdr:rowOff>185732</xdr:rowOff>
    </xdr:from>
    <xdr:ext cx="1600200" cy="231463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6101715" y="1519232"/>
          <a:ext cx="1600200" cy="2314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796641</xdr:colOff>
      <xdr:row>2</xdr:row>
      <xdr:rowOff>84605</xdr:rowOff>
    </xdr:from>
    <xdr:ext cx="1498979" cy="751602"/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0741" y="450365"/>
          <a:ext cx="1498979" cy="75160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1029258</xdr:colOff>
      <xdr:row>1</xdr:row>
      <xdr:rowOff>8630</xdr:rowOff>
    </xdr:from>
    <xdr:ext cx="1125855" cy="991767"/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6" r="-6048"/>
        <a:stretch/>
      </xdr:blipFill>
      <xdr:spPr>
        <a:xfrm>
          <a:off x="7818678" y="191510"/>
          <a:ext cx="1125855" cy="991767"/>
        </a:xfrm>
        <a:prstGeom prst="rect">
          <a:avLst/>
        </a:prstGeom>
      </xdr:spPr>
    </xdr:pic>
    <xdr:clientData/>
  </xdr:oneCellAnchor>
  <xdr:oneCellAnchor>
    <xdr:from>
      <xdr:col>5</xdr:col>
      <xdr:colOff>554917</xdr:colOff>
      <xdr:row>5</xdr:row>
      <xdr:rowOff>45701</xdr:rowOff>
    </xdr:from>
    <xdr:ext cx="1645023" cy="481760"/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</a:blip>
        <a:stretch>
          <a:fillRect/>
        </a:stretch>
      </xdr:blipFill>
      <xdr:spPr>
        <a:xfrm>
          <a:off x="7308142" y="1207751"/>
          <a:ext cx="1645023" cy="4817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796641</xdr:colOff>
      <xdr:row>2</xdr:row>
      <xdr:rowOff>84605</xdr:rowOff>
    </xdr:from>
    <xdr:ext cx="1498979" cy="751602"/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64691" y="618005"/>
          <a:ext cx="1498979" cy="75160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3574676</xdr:colOff>
      <xdr:row>2</xdr:row>
      <xdr:rowOff>84605</xdr:rowOff>
    </xdr:from>
    <xdr:ext cx="1393836" cy="438094"/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8876" y="465605"/>
          <a:ext cx="1393836" cy="438094"/>
        </a:xfrm>
        <a:prstGeom prst="rect">
          <a:avLst/>
        </a:prstGeom>
      </xdr:spPr>
    </xdr:pic>
    <xdr:clientData/>
  </xdr:oneCellAnchor>
  <xdr:twoCellAnchor>
    <xdr:from>
      <xdr:col>1</xdr:col>
      <xdr:colOff>6350</xdr:colOff>
      <xdr:row>7</xdr:row>
      <xdr:rowOff>12700</xdr:rowOff>
    </xdr:from>
    <xdr:to>
      <xdr:col>1</xdr:col>
      <xdr:colOff>6356350</xdr:colOff>
      <xdr:row>25</xdr:row>
      <xdr:rowOff>209550</xdr:rowOff>
    </xdr:to>
    <xdr:graphicFrame macro="">
      <xdr:nvGraphicFramePr>
        <xdr:cNvPr id="3" name="Grafiek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862853</xdr:colOff>
      <xdr:row>9</xdr:row>
      <xdr:rowOff>11206</xdr:rowOff>
    </xdr:from>
    <xdr:ext cx="1501589" cy="1874184"/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1725706"/>
          <a:ext cx="1501589" cy="1874184"/>
        </a:xfrm>
        <a:prstGeom prst="rect">
          <a:avLst/>
        </a:prstGeom>
      </xdr:spPr>
    </xdr:pic>
    <xdr:clientData/>
  </xdr:one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.belastingdienst.nl\Homes\Usr\timms00\Mijn%20Documenten\UITGANGSPUNTEN%20-%20IUC22-024%20-%20Arbo%20ICT%20werkplekken%200.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L20">
            <v>1.25</v>
          </cell>
        </row>
        <row r="80">
          <cell r="J80">
            <v>0.6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="80" zoomScaleNormal="80" workbookViewId="0">
      <selection activeCell="F14" sqref="F14"/>
    </sheetView>
  </sheetViews>
  <sheetFormatPr defaultColWidth="0" defaultRowHeight="18" customHeight="1" x14ac:dyDescent="0.2"/>
  <cols>
    <col min="1" max="1" width="2.6640625" style="112" customWidth="1"/>
    <col min="2" max="2" width="7.44140625" style="113" bestFit="1" customWidth="1"/>
    <col min="3" max="3" width="63.44140625" style="112" customWidth="1"/>
    <col min="4" max="4" width="18.109375" style="112" bestFit="1" customWidth="1"/>
    <col min="5" max="5" width="1.6640625" style="112" customWidth="1"/>
    <col min="6" max="6" width="24.6640625" style="112" customWidth="1"/>
    <col min="7" max="7" width="2.6640625" style="112" customWidth="1"/>
    <col min="8" max="8" width="18.109375" style="112" hidden="1" customWidth="1"/>
    <col min="9" max="9" width="13.109375" style="112" hidden="1" customWidth="1"/>
    <col min="10" max="14" width="37.5546875" style="112" hidden="1" customWidth="1"/>
    <col min="15" max="16384" width="19.5546875" style="112" hidden="1"/>
  </cols>
  <sheetData>
    <row r="1" spans="2:10" ht="18" customHeight="1" x14ac:dyDescent="0.2">
      <c r="B1" s="138"/>
      <c r="C1" s="142"/>
      <c r="D1" s="142"/>
      <c r="E1" s="142"/>
      <c r="F1" s="142"/>
    </row>
    <row r="2" spans="2:10" ht="18" customHeight="1" x14ac:dyDescent="0.35">
      <c r="B2" s="150" t="s">
        <v>69</v>
      </c>
      <c r="C2" s="139"/>
      <c r="D2" s="139"/>
      <c r="E2" s="139"/>
      <c r="F2" s="139"/>
    </row>
    <row r="3" spans="2:10" ht="18" customHeight="1" x14ac:dyDescent="0.35">
      <c r="B3" s="149" t="s">
        <v>142</v>
      </c>
      <c r="C3" s="139"/>
      <c r="D3" s="148"/>
      <c r="E3" s="148"/>
      <c r="F3" s="139"/>
    </row>
    <row r="4" spans="2:10" ht="18" customHeight="1" x14ac:dyDescent="0.3">
      <c r="B4" s="147" t="s">
        <v>68</v>
      </c>
      <c r="C4" s="139"/>
      <c r="D4" s="139"/>
      <c r="E4" s="139"/>
      <c r="F4" s="139"/>
    </row>
    <row r="5" spans="2:10" ht="18" customHeight="1" x14ac:dyDescent="0.2">
      <c r="B5" s="146" t="s">
        <v>70</v>
      </c>
      <c r="C5" s="139"/>
      <c r="D5" s="139"/>
      <c r="E5" s="139"/>
      <c r="F5" s="139"/>
    </row>
    <row r="6" spans="2:10" ht="18" customHeight="1" x14ac:dyDescent="0.2">
      <c r="B6" s="145" t="s">
        <v>67</v>
      </c>
      <c r="C6" s="139"/>
      <c r="D6" s="139"/>
      <c r="E6" s="139"/>
      <c r="F6" s="139"/>
    </row>
    <row r="7" spans="2:10" ht="18" customHeight="1" x14ac:dyDescent="0.2">
      <c r="B7" s="144"/>
      <c r="C7" s="139"/>
      <c r="D7" s="139"/>
      <c r="E7" s="139"/>
      <c r="F7" s="139"/>
    </row>
    <row r="8" spans="2:10" ht="18" customHeight="1" x14ac:dyDescent="0.2">
      <c r="B8" s="138"/>
      <c r="C8" s="143" t="s">
        <v>66</v>
      </c>
      <c r="D8" s="142"/>
      <c r="E8" s="142"/>
      <c r="F8" s="139"/>
      <c r="H8" s="135"/>
      <c r="J8" s="134"/>
    </row>
    <row r="9" spans="2:10" ht="18" customHeight="1" x14ac:dyDescent="0.2">
      <c r="B9" s="138"/>
      <c r="C9" s="141"/>
      <c r="D9" s="136"/>
      <c r="E9" s="140"/>
      <c r="F9" s="139"/>
      <c r="H9" s="135"/>
      <c r="J9" s="134"/>
    </row>
    <row r="10" spans="2:10" ht="18" customHeight="1" x14ac:dyDescent="0.2">
      <c r="B10" s="138"/>
      <c r="C10" s="137"/>
      <c r="D10" s="136"/>
      <c r="E10" s="136"/>
      <c r="F10" s="136"/>
      <c r="H10" s="135"/>
      <c r="J10" s="134"/>
    </row>
    <row r="11" spans="2:10" ht="18" customHeight="1" thickBot="1" x14ac:dyDescent="0.25">
      <c r="B11" s="133"/>
      <c r="C11" s="119"/>
      <c r="D11" s="118"/>
      <c r="E11" s="118"/>
      <c r="F11" s="117"/>
    </row>
    <row r="12" spans="2:10" ht="18" customHeight="1" x14ac:dyDescent="0.2">
      <c r="B12" s="132"/>
      <c r="C12" s="116"/>
      <c r="D12" s="115"/>
      <c r="E12" s="115"/>
      <c r="F12" s="114"/>
    </row>
    <row r="13" spans="2:10" ht="18" customHeight="1" x14ac:dyDescent="0.2">
      <c r="B13" s="129">
        <v>1</v>
      </c>
      <c r="C13" s="128" t="s">
        <v>74</v>
      </c>
      <c r="D13" s="131"/>
      <c r="E13" s="115"/>
      <c r="F13" s="126">
        <f>'1. Hardware &amp; Software'!B33</f>
        <v>0</v>
      </c>
    </row>
    <row r="14" spans="2:10" ht="18" customHeight="1" x14ac:dyDescent="0.3">
      <c r="B14" s="129">
        <v>2</v>
      </c>
      <c r="C14" s="128" t="s">
        <v>75</v>
      </c>
      <c r="D14" s="130"/>
      <c r="E14" s="125"/>
      <c r="F14" s="126">
        <f>'2.Uurtarieven'!D16</f>
        <v>0</v>
      </c>
    </row>
    <row r="15" spans="2:10" ht="18" customHeight="1" x14ac:dyDescent="0.3">
      <c r="B15" s="129">
        <v>3</v>
      </c>
      <c r="C15" s="128" t="s">
        <v>76</v>
      </c>
      <c r="D15" s="127"/>
      <c r="E15" s="125"/>
      <c r="F15" s="126">
        <f>'3. O&amp;S installed base'!B28</f>
        <v>0</v>
      </c>
    </row>
    <row r="16" spans="2:10" ht="18" customHeight="1" thickBot="1" x14ac:dyDescent="0.25">
      <c r="B16" s="119"/>
      <c r="C16" s="119"/>
      <c r="D16" s="118"/>
      <c r="E16" s="118"/>
      <c r="F16" s="117"/>
    </row>
    <row r="17" spans="2:6" ht="18" customHeight="1" thickBot="1" x14ac:dyDescent="0.25">
      <c r="C17" s="124"/>
      <c r="D17" s="124"/>
      <c r="E17" s="124"/>
      <c r="F17" s="123"/>
    </row>
    <row r="18" spans="2:6" ht="25.2" customHeight="1" thickBot="1" x14ac:dyDescent="0.45">
      <c r="C18" s="122" t="s">
        <v>65</v>
      </c>
      <c r="D18" s="121"/>
      <c r="E18" s="121"/>
      <c r="F18" s="120">
        <f>SUM(F13:F15)</f>
        <v>0</v>
      </c>
    </row>
    <row r="19" spans="2:6" ht="18" customHeight="1" thickBot="1" x14ac:dyDescent="0.25">
      <c r="B19" s="119"/>
      <c r="C19" s="119"/>
      <c r="D19" s="118"/>
      <c r="E19" s="118"/>
      <c r="F19" s="117"/>
    </row>
    <row r="20" spans="2:6" ht="18" customHeight="1" x14ac:dyDescent="0.2">
      <c r="B20" s="116"/>
      <c r="C20" s="116"/>
      <c r="D20" s="115"/>
      <c r="E20" s="115"/>
      <c r="F20" s="114"/>
    </row>
  </sheetData>
  <sheetProtection algorithmName="SHA-512" hashValue="OC3jkBVweBwnPcTesHBySSVvd0D4S/TpBd0Gvu4dFlfz3kYT25VbIkfYTe7BMRqIUM/OQa4J9AxRQmoAXc1I0g==" saltValue="Lmx9+wsZUo/9+iMrvaK12Q==" spinCount="100000" sheet="1" objects="1" scenarios="1"/>
  <protectedRanges>
    <protectedRange sqref="C9" name="Bereik1"/>
  </protectedRange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="70" zoomScaleNormal="70" workbookViewId="0">
      <selection activeCell="C16" sqref="C16"/>
    </sheetView>
  </sheetViews>
  <sheetFormatPr defaultColWidth="9.109375" defaultRowHeight="13.2" x14ac:dyDescent="0.25"/>
  <cols>
    <col min="1" max="2" width="43.88671875" style="5" customWidth="1"/>
    <col min="3" max="3" width="40.109375" style="4" bestFit="1" customWidth="1"/>
    <col min="4" max="4" width="38.109375" style="4" customWidth="1"/>
    <col min="5" max="5" width="38.44140625" style="1" customWidth="1"/>
    <col min="6" max="6" width="49.5546875" style="1" bestFit="1" customWidth="1"/>
    <col min="7" max="7" width="28.88671875" style="2" customWidth="1"/>
    <col min="8" max="8" width="15.5546875" style="3" bestFit="1" customWidth="1"/>
    <col min="9" max="16384" width="9.109375" style="1"/>
  </cols>
  <sheetData>
    <row r="1" spans="1:10" s="42" customFormat="1" ht="21" customHeight="1" thickBot="1" x14ac:dyDescent="0.3">
      <c r="A1" s="37"/>
      <c r="B1" s="37"/>
      <c r="C1" s="37"/>
      <c r="D1" s="37"/>
      <c r="E1" s="37"/>
      <c r="F1" s="37"/>
      <c r="G1" s="37"/>
      <c r="H1" s="37"/>
    </row>
    <row r="2" spans="1:10" s="42" customFormat="1" ht="21" customHeight="1" x14ac:dyDescent="0.35">
      <c r="A2" s="47" t="s">
        <v>7</v>
      </c>
      <c r="B2" s="46"/>
      <c r="C2" s="46"/>
      <c r="D2" s="46"/>
      <c r="E2" s="46"/>
      <c r="F2" s="45"/>
      <c r="G2" s="45"/>
      <c r="H2" s="45"/>
    </row>
    <row r="3" spans="1:10" s="42" customFormat="1" ht="21" customHeight="1" x14ac:dyDescent="0.3">
      <c r="A3" s="43" t="s">
        <v>6</v>
      </c>
      <c r="B3" s="40"/>
      <c r="C3" s="44"/>
      <c r="D3" s="40"/>
      <c r="E3" s="40"/>
      <c r="F3" s="39"/>
      <c r="G3" s="39"/>
      <c r="H3" s="39"/>
    </row>
    <row r="4" spans="1:10" s="42" customFormat="1" ht="21" customHeight="1" x14ac:dyDescent="0.3">
      <c r="A4" s="43" t="s">
        <v>98</v>
      </c>
      <c r="B4" s="40"/>
      <c r="C4" s="40"/>
      <c r="D4" s="40"/>
      <c r="E4" s="40"/>
      <c r="F4" s="39"/>
      <c r="G4" s="39"/>
      <c r="H4" s="39"/>
    </row>
    <row r="5" spans="1:10" s="42" customFormat="1" ht="21" customHeight="1" x14ac:dyDescent="0.25">
      <c r="A5" s="41" t="s">
        <v>8</v>
      </c>
      <c r="B5" s="40"/>
      <c r="C5" s="40"/>
      <c r="D5" s="40"/>
      <c r="E5" s="40"/>
      <c r="F5" s="39"/>
      <c r="G5" s="39"/>
      <c r="H5" s="39"/>
    </row>
    <row r="6" spans="1:10" s="37" customFormat="1" ht="15" customHeight="1" thickBot="1" x14ac:dyDescent="0.35">
      <c r="A6" s="43" t="s">
        <v>71</v>
      </c>
      <c r="B6" s="40"/>
      <c r="C6" s="40"/>
      <c r="D6" s="40"/>
      <c r="E6" s="40"/>
      <c r="F6" s="39"/>
      <c r="G6" s="39"/>
      <c r="H6" s="39"/>
      <c r="I6" s="38"/>
    </row>
    <row r="7" spans="1:10" ht="12.75" customHeight="1" x14ac:dyDescent="0.25">
      <c r="A7" s="232" t="s">
        <v>32</v>
      </c>
      <c r="B7" s="233"/>
      <c r="C7" s="233"/>
      <c r="D7" s="233"/>
      <c r="E7" s="36"/>
      <c r="F7" s="36"/>
      <c r="G7" s="35"/>
      <c r="H7" s="34"/>
      <c r="I7" s="6"/>
      <c r="J7" s="6"/>
    </row>
    <row r="8" spans="1:10" ht="13.5" customHeight="1" x14ac:dyDescent="0.25">
      <c r="A8" s="234"/>
      <c r="B8" s="235"/>
      <c r="C8" s="235"/>
      <c r="D8" s="235"/>
      <c r="E8" s="33"/>
      <c r="F8" s="33"/>
      <c r="G8" s="32"/>
      <c r="H8" s="31"/>
      <c r="I8" s="6"/>
      <c r="J8" s="6"/>
    </row>
    <row r="9" spans="1:10" ht="17.25" customHeight="1" x14ac:dyDescent="0.25">
      <c r="A9" s="236" t="s">
        <v>5</v>
      </c>
      <c r="B9" s="237" t="s">
        <v>53</v>
      </c>
      <c r="C9" s="237" t="s">
        <v>4</v>
      </c>
      <c r="D9" s="228" t="s">
        <v>3</v>
      </c>
      <c r="E9" s="228" t="s">
        <v>2</v>
      </c>
      <c r="F9" s="228" t="s">
        <v>54</v>
      </c>
      <c r="G9" s="230" t="s">
        <v>1</v>
      </c>
      <c r="H9" s="227" t="s">
        <v>0</v>
      </c>
      <c r="I9" s="6"/>
      <c r="J9" s="6"/>
    </row>
    <row r="10" spans="1:10" ht="24.75" customHeight="1" x14ac:dyDescent="0.25">
      <c r="A10" s="236"/>
      <c r="B10" s="237"/>
      <c r="C10" s="237"/>
      <c r="D10" s="229"/>
      <c r="E10" s="229"/>
      <c r="F10" s="229"/>
      <c r="G10" s="231"/>
      <c r="H10" s="227"/>
      <c r="I10" s="6"/>
      <c r="J10" s="6"/>
    </row>
    <row r="11" spans="1:10" x14ac:dyDescent="0.25">
      <c r="A11" s="27" t="s">
        <v>9</v>
      </c>
      <c r="B11" s="48" t="s">
        <v>10</v>
      </c>
      <c r="C11" s="21" t="s">
        <v>16</v>
      </c>
      <c r="D11" s="20"/>
      <c r="E11" s="19"/>
      <c r="F11" s="17">
        <v>2</v>
      </c>
      <c r="G11" s="16"/>
      <c r="H11" s="15">
        <f>F11*G11</f>
        <v>0</v>
      </c>
      <c r="I11" s="6"/>
      <c r="J11" s="6"/>
    </row>
    <row r="12" spans="1:10" x14ac:dyDescent="0.25">
      <c r="A12" s="28" t="s">
        <v>9</v>
      </c>
      <c r="B12" s="48" t="s">
        <v>11</v>
      </c>
      <c r="C12" s="21" t="s">
        <v>17</v>
      </c>
      <c r="D12" s="20"/>
      <c r="E12" s="19"/>
      <c r="F12" s="17">
        <v>3</v>
      </c>
      <c r="G12" s="16"/>
      <c r="H12" s="15">
        <f t="shared" ref="H12:H31" si="0">F12*G12</f>
        <v>0</v>
      </c>
      <c r="I12" s="6"/>
      <c r="J12" s="6"/>
    </row>
    <row r="13" spans="1:10" x14ac:dyDescent="0.25">
      <c r="A13" s="27" t="s">
        <v>9</v>
      </c>
      <c r="B13" s="48" t="s">
        <v>12</v>
      </c>
      <c r="C13" s="21" t="s">
        <v>18</v>
      </c>
      <c r="D13" s="20"/>
      <c r="E13" s="19"/>
      <c r="F13" s="17">
        <v>10</v>
      </c>
      <c r="G13" s="16"/>
      <c r="H13" s="15">
        <f t="shared" si="0"/>
        <v>0</v>
      </c>
      <c r="I13" s="6"/>
      <c r="J13" s="6"/>
    </row>
    <row r="14" spans="1:10" x14ac:dyDescent="0.25">
      <c r="A14" s="28" t="s">
        <v>9</v>
      </c>
      <c r="B14" s="48" t="s">
        <v>13</v>
      </c>
      <c r="C14" s="21" t="s">
        <v>19</v>
      </c>
      <c r="D14" s="30"/>
      <c r="E14" s="29"/>
      <c r="F14" s="17">
        <v>1</v>
      </c>
      <c r="G14" s="16"/>
      <c r="H14" s="15">
        <f t="shared" si="0"/>
        <v>0</v>
      </c>
      <c r="I14" s="6"/>
      <c r="J14" s="6"/>
    </row>
    <row r="15" spans="1:10" x14ac:dyDescent="0.25">
      <c r="A15" s="27" t="s">
        <v>9</v>
      </c>
      <c r="B15" s="48" t="s">
        <v>14</v>
      </c>
      <c r="C15" s="21" t="s">
        <v>20</v>
      </c>
      <c r="D15" s="20"/>
      <c r="E15" s="19"/>
      <c r="F15" s="17">
        <v>5</v>
      </c>
      <c r="G15" s="16"/>
      <c r="H15" s="15">
        <f>F15*G15</f>
        <v>0</v>
      </c>
      <c r="I15" s="6"/>
      <c r="J15" s="6"/>
    </row>
    <row r="16" spans="1:10" x14ac:dyDescent="0.25">
      <c r="A16" s="28" t="s">
        <v>9</v>
      </c>
      <c r="B16" s="49" t="s">
        <v>15</v>
      </c>
      <c r="C16" s="21" t="s">
        <v>21</v>
      </c>
      <c r="D16" s="20"/>
      <c r="E16" s="19"/>
      <c r="F16" s="17">
        <v>1</v>
      </c>
      <c r="G16" s="16"/>
      <c r="H16" s="15">
        <f t="shared" si="0"/>
        <v>0</v>
      </c>
      <c r="I16" s="6"/>
      <c r="J16" s="6"/>
    </row>
    <row r="17" spans="1:10" x14ac:dyDescent="0.25">
      <c r="A17" s="28" t="s">
        <v>9</v>
      </c>
      <c r="B17" s="48" t="s">
        <v>22</v>
      </c>
      <c r="C17" s="50" t="s">
        <v>23</v>
      </c>
      <c r="D17" s="20"/>
      <c r="E17" s="19"/>
      <c r="F17" s="17">
        <v>15</v>
      </c>
      <c r="G17" s="16"/>
      <c r="H17" s="15">
        <f t="shared" si="0"/>
        <v>0</v>
      </c>
      <c r="I17" s="6"/>
      <c r="J17" s="6"/>
    </row>
    <row r="18" spans="1:10" x14ac:dyDescent="0.25">
      <c r="A18" s="28" t="s">
        <v>9</v>
      </c>
      <c r="B18" s="48" t="s">
        <v>24</v>
      </c>
      <c r="C18" s="51" t="s">
        <v>25</v>
      </c>
      <c r="D18" s="20"/>
      <c r="E18" s="19"/>
      <c r="F18" s="17">
        <v>2</v>
      </c>
      <c r="G18" s="16"/>
      <c r="H18" s="15">
        <f t="shared" si="0"/>
        <v>0</v>
      </c>
      <c r="I18" s="6"/>
      <c r="J18" s="6"/>
    </row>
    <row r="19" spans="1:10" ht="12.9" customHeight="1" x14ac:dyDescent="0.25">
      <c r="A19" s="27" t="s">
        <v>9</v>
      </c>
      <c r="B19" s="48" t="s">
        <v>26</v>
      </c>
      <c r="C19" s="51" t="s">
        <v>25</v>
      </c>
      <c r="D19" s="20"/>
      <c r="E19" s="19"/>
      <c r="F19" s="17">
        <v>3</v>
      </c>
      <c r="G19" s="16"/>
      <c r="H19" s="15">
        <f t="shared" si="0"/>
        <v>0</v>
      </c>
      <c r="I19" s="6"/>
      <c r="J19" s="6"/>
    </row>
    <row r="20" spans="1:10" x14ac:dyDescent="0.25">
      <c r="A20" s="28" t="s">
        <v>9</v>
      </c>
      <c r="B20" s="52" t="s">
        <v>27</v>
      </c>
      <c r="C20" s="48" t="s">
        <v>28</v>
      </c>
      <c r="D20" s="20"/>
      <c r="E20" s="19"/>
      <c r="F20" s="17">
        <v>80</v>
      </c>
      <c r="G20" s="16"/>
      <c r="H20" s="15">
        <f t="shared" si="0"/>
        <v>0</v>
      </c>
      <c r="I20" s="6"/>
      <c r="J20" s="6"/>
    </row>
    <row r="21" spans="1:10" x14ac:dyDescent="0.25">
      <c r="A21" s="27">
        <v>50</v>
      </c>
      <c r="B21" s="50" t="s">
        <v>29</v>
      </c>
      <c r="C21" s="51" t="s">
        <v>28</v>
      </c>
      <c r="D21" s="20"/>
      <c r="E21" s="19"/>
      <c r="F21" s="17">
        <v>50</v>
      </c>
      <c r="G21" s="16"/>
      <c r="H21" s="15">
        <f t="shared" si="0"/>
        <v>0</v>
      </c>
      <c r="I21" s="6"/>
      <c r="J21" s="6"/>
    </row>
    <row r="22" spans="1:10" x14ac:dyDescent="0.25">
      <c r="A22" s="27" t="s">
        <v>9</v>
      </c>
      <c r="B22" s="49" t="s">
        <v>30</v>
      </c>
      <c r="C22" s="53" t="s">
        <v>31</v>
      </c>
      <c r="D22" s="20"/>
      <c r="E22" s="19"/>
      <c r="F22" s="17">
        <v>80</v>
      </c>
      <c r="G22" s="16"/>
      <c r="H22" s="15">
        <f t="shared" si="0"/>
        <v>0</v>
      </c>
      <c r="I22" s="6"/>
      <c r="J22" s="6"/>
    </row>
    <row r="23" spans="1:10" x14ac:dyDescent="0.25">
      <c r="A23" s="54"/>
      <c r="B23" s="55"/>
      <c r="C23" s="55"/>
      <c r="D23" s="56"/>
      <c r="E23" s="57"/>
      <c r="F23" s="58"/>
      <c r="G23" s="59"/>
      <c r="H23" s="59"/>
      <c r="I23" s="6"/>
      <c r="J23" s="6"/>
    </row>
    <row r="24" spans="1:10" x14ac:dyDescent="0.25">
      <c r="A24" s="27" t="s">
        <v>33</v>
      </c>
      <c r="B24" s="26" t="s">
        <v>34</v>
      </c>
      <c r="C24" s="21" t="s">
        <v>35</v>
      </c>
      <c r="D24" s="20"/>
      <c r="E24" s="19"/>
      <c r="F24" s="17">
        <v>2</v>
      </c>
      <c r="G24" s="16"/>
      <c r="H24" s="15">
        <f t="shared" si="0"/>
        <v>0</v>
      </c>
      <c r="I24" s="6"/>
      <c r="J24" s="6"/>
    </row>
    <row r="25" spans="1:10" x14ac:dyDescent="0.25">
      <c r="A25" s="27" t="s">
        <v>33</v>
      </c>
      <c r="B25" s="26" t="s">
        <v>34</v>
      </c>
      <c r="C25" s="21" t="s">
        <v>36</v>
      </c>
      <c r="D25" s="20"/>
      <c r="E25" s="19"/>
      <c r="F25" s="17">
        <v>2</v>
      </c>
      <c r="G25" s="16"/>
      <c r="H25" s="15">
        <f t="shared" si="0"/>
        <v>0</v>
      </c>
      <c r="I25" s="6"/>
      <c r="J25" s="6"/>
    </row>
    <row r="26" spans="1:10" x14ac:dyDescent="0.25">
      <c r="A26" s="27" t="s">
        <v>33</v>
      </c>
      <c r="B26" s="22" t="s">
        <v>37</v>
      </c>
      <c r="C26" s="21" t="s">
        <v>38</v>
      </c>
      <c r="D26" s="20"/>
      <c r="E26" s="19"/>
      <c r="F26" s="25">
        <v>2</v>
      </c>
      <c r="G26" s="16"/>
      <c r="H26" s="15">
        <f t="shared" si="0"/>
        <v>0</v>
      </c>
      <c r="I26" s="6"/>
      <c r="J26" s="6"/>
    </row>
    <row r="27" spans="1:10" x14ac:dyDescent="0.25">
      <c r="A27" s="27" t="s">
        <v>33</v>
      </c>
      <c r="B27" s="22" t="s">
        <v>39</v>
      </c>
      <c r="C27" s="21" t="s">
        <v>55</v>
      </c>
      <c r="D27" s="20"/>
      <c r="E27" s="19"/>
      <c r="F27" s="24">
        <v>40</v>
      </c>
      <c r="G27" s="16"/>
      <c r="H27" s="15">
        <f t="shared" si="0"/>
        <v>0</v>
      </c>
      <c r="I27" s="6"/>
      <c r="J27" s="6"/>
    </row>
    <row r="28" spans="1:10" x14ac:dyDescent="0.25">
      <c r="A28" s="27" t="s">
        <v>33</v>
      </c>
      <c r="B28" s="22" t="s">
        <v>39</v>
      </c>
      <c r="C28" s="21" t="s">
        <v>35</v>
      </c>
      <c r="D28" s="20"/>
      <c r="E28" s="19"/>
      <c r="F28" s="24">
        <v>2</v>
      </c>
      <c r="G28" s="16"/>
      <c r="H28" s="15">
        <f t="shared" si="0"/>
        <v>0</v>
      </c>
      <c r="I28" s="6"/>
      <c r="J28" s="6"/>
    </row>
    <row r="29" spans="1:10" x14ac:dyDescent="0.25">
      <c r="A29" s="27" t="s">
        <v>33</v>
      </c>
      <c r="B29" s="22" t="s">
        <v>40</v>
      </c>
      <c r="C29" s="21" t="s">
        <v>41</v>
      </c>
      <c r="D29" s="20"/>
      <c r="E29" s="19"/>
      <c r="F29" s="18">
        <v>30</v>
      </c>
      <c r="G29" s="16"/>
      <c r="H29" s="15">
        <f t="shared" si="0"/>
        <v>0</v>
      </c>
      <c r="I29" s="6"/>
      <c r="J29" s="6"/>
    </row>
    <row r="30" spans="1:10" ht="26.4" x14ac:dyDescent="0.25">
      <c r="A30" s="27" t="s">
        <v>33</v>
      </c>
      <c r="B30" s="23" t="s">
        <v>40</v>
      </c>
      <c r="C30" s="21" t="s">
        <v>42</v>
      </c>
      <c r="D30" s="20"/>
      <c r="E30" s="19"/>
      <c r="F30" s="18">
        <v>1</v>
      </c>
      <c r="G30" s="16"/>
      <c r="H30" s="15">
        <f t="shared" si="0"/>
        <v>0</v>
      </c>
      <c r="I30" s="6"/>
      <c r="J30" s="6"/>
    </row>
    <row r="31" spans="1:10" x14ac:dyDescent="0.25">
      <c r="A31" s="27" t="s">
        <v>33</v>
      </c>
      <c r="B31" s="22" t="s">
        <v>43</v>
      </c>
      <c r="C31" s="21" t="s">
        <v>44</v>
      </c>
      <c r="D31" s="20"/>
      <c r="E31" s="19"/>
      <c r="F31" s="18">
        <v>7</v>
      </c>
      <c r="G31" s="16"/>
      <c r="H31" s="15">
        <f t="shared" si="0"/>
        <v>0</v>
      </c>
      <c r="I31" s="6"/>
      <c r="J31" s="6"/>
    </row>
    <row r="32" spans="1:10" ht="20.100000000000001" customHeight="1" thickBot="1" x14ac:dyDescent="0.3">
      <c r="A32" s="10"/>
      <c r="B32" s="10"/>
      <c r="C32" s="9"/>
      <c r="D32" s="9"/>
      <c r="E32" s="6"/>
      <c r="F32" s="6"/>
      <c r="G32" s="7"/>
      <c r="H32" s="8"/>
      <c r="I32" s="6"/>
      <c r="J32" s="6"/>
    </row>
    <row r="33" spans="1:10" ht="33" customHeight="1" thickBot="1" x14ac:dyDescent="0.35">
      <c r="A33" s="152" t="s">
        <v>64</v>
      </c>
      <c r="B33" s="153">
        <f>SUM(H11:H31)</f>
        <v>0</v>
      </c>
      <c r="C33" s="9"/>
      <c r="D33" s="9"/>
      <c r="G33" s="1"/>
      <c r="H33" s="1"/>
      <c r="I33" s="6"/>
      <c r="J33" s="6"/>
    </row>
    <row r="34" spans="1:10" ht="60" customHeight="1" x14ac:dyDescent="0.4">
      <c r="C34" s="11"/>
      <c r="D34" s="11"/>
      <c r="E34" s="6"/>
      <c r="F34" s="6"/>
      <c r="G34" s="7"/>
      <c r="H34" s="8"/>
      <c r="I34" s="6"/>
      <c r="J34" s="6"/>
    </row>
    <row r="35" spans="1:10" ht="20.100000000000001" customHeight="1" x14ac:dyDescent="0.25">
      <c r="A35" s="10"/>
      <c r="B35" s="10"/>
      <c r="C35" s="10"/>
      <c r="D35" s="10"/>
      <c r="E35" s="6"/>
      <c r="F35" s="6"/>
      <c r="G35" s="6"/>
      <c r="H35" s="6"/>
      <c r="I35" s="6"/>
      <c r="J35" s="6"/>
    </row>
    <row r="36" spans="1:10" ht="20.100000000000001" customHeight="1" x14ac:dyDescent="0.25">
      <c r="A36" s="10"/>
      <c r="B36" s="10"/>
      <c r="C36" s="9"/>
      <c r="D36" s="9"/>
      <c r="E36" s="6"/>
      <c r="F36" s="6"/>
      <c r="G36" s="7"/>
      <c r="H36" s="8"/>
      <c r="I36" s="6"/>
      <c r="J36" s="6"/>
    </row>
    <row r="37" spans="1:10" x14ac:dyDescent="0.25">
      <c r="A37" s="10"/>
      <c r="B37" s="10"/>
      <c r="C37" s="9"/>
      <c r="D37" s="9"/>
      <c r="E37" s="6"/>
      <c r="F37" s="6"/>
      <c r="G37" s="7"/>
      <c r="H37" s="8"/>
      <c r="I37" s="6"/>
      <c r="J37" s="6"/>
    </row>
    <row r="38" spans="1:10" x14ac:dyDescent="0.25">
      <c r="A38" s="10"/>
      <c r="B38" s="10"/>
      <c r="C38" s="9"/>
      <c r="D38" s="9"/>
      <c r="E38" s="6"/>
      <c r="F38" s="6"/>
      <c r="G38" s="7"/>
      <c r="H38" s="8"/>
      <c r="I38" s="6"/>
      <c r="J38" s="6"/>
    </row>
    <row r="39" spans="1:10" x14ac:dyDescent="0.25">
      <c r="A39" s="10"/>
      <c r="B39" s="10"/>
      <c r="C39" s="9"/>
      <c r="D39" s="9"/>
      <c r="E39" s="6"/>
      <c r="F39" s="6"/>
      <c r="G39" s="7"/>
      <c r="H39" s="8"/>
      <c r="I39" s="6"/>
      <c r="J39" s="6"/>
    </row>
    <row r="40" spans="1:10" x14ac:dyDescent="0.25">
      <c r="I40" s="6"/>
      <c r="J40" s="6"/>
    </row>
  </sheetData>
  <sheetProtection algorithmName="SHA-512" hashValue="6bRlkAjCVh3nGRmc6YH03diu6GcKiniAy5AxyAaN7Tp/EvQIpvLxERwlERaiSae3erazbAeuSFVY/KQCj94Rkw==" saltValue="a4poiNqZWuA1fyCj3Kqizg==" spinCount="100000" sheet="1" objects="1" scenarios="1"/>
  <protectedRanges>
    <protectedRange sqref="G11:G31" name="Bereik3"/>
    <protectedRange sqref="D11:E31" name="Bereik2"/>
    <protectedRange algorithmName="SHA-512" hashValue="b3V6cQWnkd9OawAewA35mmmP41HPYkzHIiBuwxDv2d/E1rQymf2NbDfrfhYtDMfWGWvtol0M/ryll73quRvISQ==" saltValue="dGFdn3qCKVr9Ma9v+SF90g==" spinCount="100000" sqref="C4:D5 G11:G31 H23 D11:E31" name="Bereik1"/>
  </protectedRanges>
  <mergeCells count="9">
    <mergeCell ref="H9:H10"/>
    <mergeCell ref="E9:E10"/>
    <mergeCell ref="G9:G10"/>
    <mergeCell ref="F9:F10"/>
    <mergeCell ref="A7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"/>
  <sheetViews>
    <sheetView showGridLines="0" zoomScale="80" zoomScaleNormal="80" workbookViewId="0">
      <selection activeCell="B12" sqref="B12:B15"/>
    </sheetView>
  </sheetViews>
  <sheetFormatPr defaultColWidth="0" defaultRowHeight="13.8" zeroHeight="1" x14ac:dyDescent="0.3"/>
  <cols>
    <col min="1" max="1" width="34.6640625" style="74" customWidth="1"/>
    <col min="2" max="7" width="15.6640625" style="74" customWidth="1"/>
    <col min="8" max="8" width="4.33203125" style="74" customWidth="1"/>
    <col min="9" max="9" width="15.88671875" style="74" hidden="1" customWidth="1"/>
    <col min="10" max="10" width="11.88671875" style="74" hidden="1" customWidth="1"/>
    <col min="11" max="11" width="3.6640625" style="74" hidden="1" customWidth="1"/>
    <col min="12" max="13" width="9.109375" style="74" hidden="1" customWidth="1"/>
    <col min="14" max="16384" width="8.88671875" style="74" hidden="1"/>
  </cols>
  <sheetData>
    <row r="1" spans="1:11" ht="15" customHeight="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5" customHeight="1" x14ac:dyDescent="0.3">
      <c r="A2" s="77"/>
      <c r="B2" s="77"/>
      <c r="C2" s="89"/>
      <c r="D2" s="88"/>
      <c r="E2" s="88"/>
      <c r="F2" s="88"/>
      <c r="G2" s="87"/>
      <c r="H2" s="63"/>
      <c r="I2" s="63"/>
      <c r="J2" s="63"/>
      <c r="K2" s="63"/>
    </row>
    <row r="3" spans="1:11" ht="22.8" x14ac:dyDescent="0.3">
      <c r="A3" s="86" t="s">
        <v>51</v>
      </c>
      <c r="B3" s="86"/>
      <c r="C3" s="86"/>
      <c r="D3" s="85"/>
      <c r="E3" s="85"/>
      <c r="F3" s="85"/>
      <c r="G3" s="84"/>
      <c r="H3" s="63"/>
      <c r="I3" s="63"/>
      <c r="J3" s="63"/>
      <c r="K3" s="63"/>
    </row>
    <row r="4" spans="1:11" ht="17.399999999999999" x14ac:dyDescent="0.3">
      <c r="A4" s="83" t="s">
        <v>142</v>
      </c>
      <c r="B4" s="83"/>
      <c r="C4" s="79"/>
      <c r="D4" s="79"/>
      <c r="E4" s="79"/>
      <c r="F4" s="79"/>
      <c r="G4" s="78"/>
      <c r="H4" s="63"/>
      <c r="I4" s="63"/>
      <c r="J4" s="63"/>
      <c r="K4" s="63"/>
    </row>
    <row r="5" spans="1:11" ht="21" x14ac:dyDescent="0.3">
      <c r="A5" s="82"/>
      <c r="B5" s="82"/>
      <c r="C5" s="79"/>
      <c r="D5" s="79"/>
      <c r="E5" s="79"/>
      <c r="F5" s="79"/>
      <c r="G5" s="78"/>
      <c r="H5" s="63"/>
      <c r="I5" s="63"/>
      <c r="J5" s="63"/>
      <c r="K5" s="63"/>
    </row>
    <row r="6" spans="1:11" x14ac:dyDescent="0.3">
      <c r="A6" s="81" t="s">
        <v>143</v>
      </c>
      <c r="B6" s="81"/>
      <c r="C6" s="79"/>
      <c r="D6" s="79"/>
      <c r="E6" s="79"/>
      <c r="F6" s="79"/>
      <c r="G6" s="78"/>
      <c r="H6" s="63"/>
      <c r="I6" s="63"/>
      <c r="J6" s="63"/>
      <c r="K6" s="63"/>
    </row>
    <row r="7" spans="1:11" x14ac:dyDescent="0.3">
      <c r="A7" s="80" t="s">
        <v>45</v>
      </c>
      <c r="B7" s="80"/>
      <c r="C7" s="79"/>
      <c r="D7" s="79"/>
      <c r="E7" s="79"/>
      <c r="F7" s="79"/>
      <c r="G7" s="78"/>
      <c r="H7" s="63"/>
      <c r="I7" s="63"/>
      <c r="J7" s="63"/>
      <c r="K7" s="63"/>
    </row>
    <row r="8" spans="1:11" ht="15" customHeight="1" x14ac:dyDescent="0.3">
      <c r="A8" s="81" t="s">
        <v>72</v>
      </c>
      <c r="B8" s="77"/>
      <c r="C8" s="76"/>
      <c r="D8" s="75"/>
      <c r="E8" s="75"/>
      <c r="F8" s="75"/>
      <c r="G8" s="75"/>
      <c r="H8" s="63"/>
      <c r="I8" s="63"/>
      <c r="J8" s="63"/>
      <c r="K8" s="63"/>
    </row>
    <row r="9" spans="1:11" ht="14.4" thickBot="1" x14ac:dyDescent="0.35">
      <c r="A9" s="72"/>
      <c r="B9" s="72"/>
      <c r="C9" s="72"/>
      <c r="D9" s="73"/>
      <c r="E9" s="73"/>
      <c r="F9" s="73"/>
      <c r="G9" s="73"/>
      <c r="H9" s="63"/>
      <c r="I9" s="63"/>
      <c r="J9" s="63"/>
      <c r="K9" s="63"/>
    </row>
    <row r="10" spans="1:11" x14ac:dyDescent="0.3">
      <c r="A10" s="61"/>
      <c r="B10" s="61"/>
      <c r="C10" s="61"/>
      <c r="D10" s="62"/>
      <c r="E10" s="62"/>
      <c r="F10" s="62"/>
      <c r="G10" s="62"/>
      <c r="H10" s="63"/>
      <c r="I10" s="63"/>
      <c r="J10" s="63"/>
      <c r="K10" s="63"/>
    </row>
    <row r="11" spans="1:11" ht="17.7" customHeight="1" x14ac:dyDescent="0.3">
      <c r="A11" s="91" t="s">
        <v>5</v>
      </c>
      <c r="B11" s="64" t="s">
        <v>46</v>
      </c>
      <c r="C11" s="64" t="s">
        <v>52</v>
      </c>
      <c r="D11" s="65" t="s">
        <v>47</v>
      </c>
      <c r="E11" s="92"/>
      <c r="F11" s="92"/>
      <c r="H11" s="63"/>
      <c r="I11" s="63"/>
      <c r="J11" s="63"/>
      <c r="K11" s="63"/>
    </row>
    <row r="12" spans="1:11" ht="17.7" customHeight="1" x14ac:dyDescent="0.3">
      <c r="A12" s="96" t="s">
        <v>56</v>
      </c>
      <c r="B12" s="66"/>
      <c r="C12" s="95">
        <v>40</v>
      </c>
      <c r="D12" s="67">
        <f>B12*C12</f>
        <v>0</v>
      </c>
      <c r="E12" s="93"/>
      <c r="F12" s="93"/>
      <c r="H12" s="63"/>
      <c r="I12" s="63"/>
      <c r="J12" s="63"/>
      <c r="K12" s="63"/>
    </row>
    <row r="13" spans="1:11" ht="17.7" customHeight="1" x14ac:dyDescent="0.3">
      <c r="A13" s="96" t="s">
        <v>57</v>
      </c>
      <c r="B13" s="66"/>
      <c r="C13" s="95">
        <v>250</v>
      </c>
      <c r="D13" s="67">
        <f>B13*C13</f>
        <v>0</v>
      </c>
      <c r="E13" s="94"/>
      <c r="F13" s="94"/>
      <c r="H13" s="63"/>
      <c r="I13" s="63"/>
      <c r="J13" s="63"/>
      <c r="K13" s="63"/>
    </row>
    <row r="14" spans="1:11" ht="17.7" customHeight="1" x14ac:dyDescent="0.3">
      <c r="A14" s="96" t="s">
        <v>58</v>
      </c>
      <c r="B14" s="66"/>
      <c r="C14" s="95">
        <v>250</v>
      </c>
      <c r="D14" s="67">
        <f>B14*C14</f>
        <v>0</v>
      </c>
      <c r="E14" s="90"/>
      <c r="F14" s="90"/>
      <c r="H14" s="63"/>
      <c r="I14" s="63"/>
      <c r="J14" s="63"/>
      <c r="K14" s="63"/>
    </row>
    <row r="15" spans="1:11" ht="17.7" customHeight="1" x14ac:dyDescent="0.3">
      <c r="A15" s="96" t="s">
        <v>59</v>
      </c>
      <c r="B15" s="66"/>
      <c r="C15" s="95">
        <v>10</v>
      </c>
      <c r="D15" s="67">
        <f>B15*C15</f>
        <v>0</v>
      </c>
      <c r="E15" s="90"/>
      <c r="F15" s="90"/>
      <c r="H15" s="63"/>
      <c r="I15" s="63"/>
      <c r="J15" s="63"/>
      <c r="K15" s="63"/>
    </row>
    <row r="16" spans="1:11" ht="18" customHeight="1" x14ac:dyDescent="0.3">
      <c r="A16" s="110" t="s">
        <v>64</v>
      </c>
      <c r="B16" s="110"/>
      <c r="C16" s="110"/>
      <c r="D16" s="111">
        <f>SUM(D12:D15)</f>
        <v>0</v>
      </c>
      <c r="E16" s="68"/>
      <c r="F16" s="68"/>
      <c r="H16" s="63"/>
      <c r="I16" s="63"/>
      <c r="J16" s="63"/>
      <c r="K16" s="63"/>
    </row>
    <row r="17" spans="1:11" x14ac:dyDescent="0.3">
      <c r="A17" s="70" t="s">
        <v>48</v>
      </c>
      <c r="B17" s="70"/>
      <c r="C17" s="70"/>
      <c r="D17" s="70"/>
      <c r="E17" s="70"/>
      <c r="F17" s="70"/>
      <c r="G17" s="70"/>
      <c r="H17" s="63"/>
      <c r="I17" s="63"/>
      <c r="J17" s="63"/>
      <c r="K17" s="63"/>
    </row>
    <row r="18" spans="1:11" x14ac:dyDescent="0.3">
      <c r="A18" s="70"/>
      <c r="B18" s="70"/>
      <c r="C18" s="70"/>
      <c r="D18" s="70"/>
      <c r="E18" s="70"/>
      <c r="F18" s="70"/>
      <c r="G18" s="70"/>
      <c r="H18" s="63"/>
      <c r="I18" s="63"/>
      <c r="J18" s="63"/>
      <c r="K18" s="63"/>
    </row>
    <row r="19" spans="1:11" x14ac:dyDescent="0.3"/>
    <row r="20" spans="1:11" x14ac:dyDescent="0.3">
      <c r="A20" s="71" t="s">
        <v>49</v>
      </c>
      <c r="B20" s="70"/>
    </row>
    <row r="21" spans="1:11" x14ac:dyDescent="0.3">
      <c r="A21" s="71" t="s">
        <v>50</v>
      </c>
      <c r="B21" s="69"/>
    </row>
    <row r="22" spans="1:11" x14ac:dyDescent="0.3"/>
    <row r="23" spans="1:11" x14ac:dyDescent="0.3"/>
    <row r="24" spans="1:11" x14ac:dyDescent="0.3"/>
    <row r="25" spans="1:11" x14ac:dyDescent="0.3"/>
    <row r="26" spans="1:11" x14ac:dyDescent="0.3"/>
    <row r="27" spans="1:11" x14ac:dyDescent="0.3"/>
    <row r="28" spans="1:11" x14ac:dyDescent="0.3"/>
    <row r="29" spans="1:11" x14ac:dyDescent="0.3"/>
    <row r="30" spans="1:11" x14ac:dyDescent="0.3"/>
    <row r="31" spans="1:11" x14ac:dyDescent="0.3"/>
    <row r="32" spans="1:11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</sheetData>
  <sheetProtection algorithmName="SHA-512" hashValue="pu+BNiKlR119ArffRJykaZtq7DfdMRWzOVo8Nrj2M9TEbX2SlHEWeAMXDN3sjfTzJpqMr0ZrPHMpTzGaE41oIw==" saltValue="pwRt4RD0awf6h1njHjfMIQ==" spinCount="100000" sheet="1" objects="1" scenarios="1"/>
  <protectedRanges>
    <protectedRange sqref="B12:B15" name="Bereik1"/>
  </protectedRange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zoomScale="80" zoomScaleNormal="80" workbookViewId="0">
      <selection activeCell="D28" sqref="D28"/>
    </sheetView>
  </sheetViews>
  <sheetFormatPr defaultColWidth="9.109375" defaultRowHeight="13.2" x14ac:dyDescent="0.25"/>
  <cols>
    <col min="1" max="2" width="43.88671875" style="5" customWidth="1"/>
    <col min="3" max="3" width="40.109375" style="4" bestFit="1" customWidth="1"/>
    <col min="4" max="4" width="38.109375" style="4" customWidth="1"/>
    <col min="5" max="5" width="38.44140625" style="1" customWidth="1"/>
    <col min="6" max="6" width="41.6640625" style="1" customWidth="1"/>
    <col min="7" max="16384" width="9.109375" style="1"/>
  </cols>
  <sheetData>
    <row r="1" spans="1:8" s="42" customFormat="1" ht="21" customHeight="1" thickBot="1" x14ac:dyDescent="0.3">
      <c r="A1" s="37"/>
      <c r="B1" s="37"/>
      <c r="C1" s="37"/>
      <c r="D1" s="37"/>
      <c r="E1" s="37"/>
      <c r="F1" s="37"/>
    </row>
    <row r="2" spans="1:8" s="42" customFormat="1" ht="21" customHeight="1" x14ac:dyDescent="0.35">
      <c r="A2" s="47" t="s">
        <v>7</v>
      </c>
      <c r="B2" s="46"/>
      <c r="C2" s="46"/>
      <c r="D2" s="46"/>
      <c r="E2" s="46"/>
      <c r="F2" s="45"/>
    </row>
    <row r="3" spans="1:8" s="42" customFormat="1" ht="21" customHeight="1" x14ac:dyDescent="0.3">
      <c r="A3" s="43" t="s">
        <v>6</v>
      </c>
      <c r="B3" s="40"/>
      <c r="C3" s="44"/>
      <c r="D3" s="40"/>
      <c r="E3" s="40"/>
      <c r="F3" s="39"/>
    </row>
    <row r="4" spans="1:8" s="42" customFormat="1" ht="21" customHeight="1" x14ac:dyDescent="0.3">
      <c r="A4" s="43" t="s">
        <v>98</v>
      </c>
      <c r="B4" s="40"/>
      <c r="C4" s="40"/>
      <c r="D4" s="40"/>
      <c r="E4" s="40"/>
      <c r="F4" s="39"/>
    </row>
    <row r="5" spans="1:8" s="42" customFormat="1" ht="21" customHeight="1" x14ac:dyDescent="0.25">
      <c r="A5" s="41" t="s">
        <v>8</v>
      </c>
      <c r="B5" s="40"/>
      <c r="C5" s="40"/>
      <c r="D5" s="40"/>
      <c r="E5" s="40"/>
      <c r="F5" s="39"/>
    </row>
    <row r="6" spans="1:8" s="37" customFormat="1" ht="15" customHeight="1" thickBot="1" x14ac:dyDescent="0.35">
      <c r="A6" s="43" t="s">
        <v>73</v>
      </c>
      <c r="B6" s="40"/>
      <c r="C6" s="40"/>
      <c r="D6" s="40"/>
      <c r="E6" s="40"/>
      <c r="F6" s="39"/>
      <c r="G6" s="38"/>
    </row>
    <row r="7" spans="1:8" ht="12.75" customHeight="1" x14ac:dyDescent="0.25">
      <c r="A7" s="232" t="s">
        <v>60</v>
      </c>
      <c r="B7" s="233"/>
      <c r="C7" s="233"/>
      <c r="D7" s="233"/>
      <c r="E7" s="36"/>
      <c r="F7" s="36"/>
      <c r="G7" s="6"/>
      <c r="H7" s="6"/>
    </row>
    <row r="8" spans="1:8" ht="13.5" customHeight="1" x14ac:dyDescent="0.25">
      <c r="A8" s="234"/>
      <c r="B8" s="235"/>
      <c r="C8" s="235"/>
      <c r="D8" s="235"/>
      <c r="E8" s="33"/>
      <c r="F8" s="33"/>
      <c r="G8" s="6"/>
      <c r="H8" s="6"/>
    </row>
    <row r="9" spans="1:8" ht="17.25" customHeight="1" x14ac:dyDescent="0.25">
      <c r="A9" s="236" t="s">
        <v>5</v>
      </c>
      <c r="B9" s="237" t="s">
        <v>61</v>
      </c>
      <c r="C9" s="237" t="s">
        <v>4</v>
      </c>
      <c r="D9" s="228" t="s">
        <v>62</v>
      </c>
      <c r="E9" s="230" t="s">
        <v>77</v>
      </c>
      <c r="F9" s="227" t="s">
        <v>78</v>
      </c>
      <c r="G9" s="6"/>
      <c r="H9" s="6"/>
    </row>
    <row r="10" spans="1:8" ht="24.75" customHeight="1" x14ac:dyDescent="0.25">
      <c r="A10" s="236"/>
      <c r="B10" s="237"/>
      <c r="C10" s="237"/>
      <c r="D10" s="229"/>
      <c r="E10" s="231"/>
      <c r="F10" s="227"/>
      <c r="G10" s="6"/>
      <c r="H10" s="6"/>
    </row>
    <row r="11" spans="1:8" x14ac:dyDescent="0.25">
      <c r="A11" s="27" t="s">
        <v>9</v>
      </c>
      <c r="B11" s="48" t="s">
        <v>10</v>
      </c>
      <c r="C11" s="21" t="s">
        <v>16</v>
      </c>
      <c r="D11" s="17">
        <v>2</v>
      </c>
      <c r="E11" s="16"/>
      <c r="F11" s="15">
        <f t="shared" ref="F11:F16" si="0">(D11*E11)*2</f>
        <v>0</v>
      </c>
      <c r="G11" s="6"/>
      <c r="H11" s="6"/>
    </row>
    <row r="12" spans="1:8" x14ac:dyDescent="0.25">
      <c r="A12" s="28" t="s">
        <v>9</v>
      </c>
      <c r="B12" s="48" t="s">
        <v>11</v>
      </c>
      <c r="C12" s="21" t="s">
        <v>17</v>
      </c>
      <c r="D12" s="17">
        <v>3</v>
      </c>
      <c r="E12" s="16"/>
      <c r="F12" s="15">
        <f t="shared" si="0"/>
        <v>0</v>
      </c>
      <c r="G12" s="6"/>
      <c r="H12" s="6"/>
    </row>
    <row r="13" spans="1:8" x14ac:dyDescent="0.25">
      <c r="A13" s="27" t="s">
        <v>9</v>
      </c>
      <c r="B13" s="48" t="s">
        <v>12</v>
      </c>
      <c r="C13" s="21" t="s">
        <v>18</v>
      </c>
      <c r="D13" s="17">
        <v>10</v>
      </c>
      <c r="E13" s="16"/>
      <c r="F13" s="15">
        <f t="shared" si="0"/>
        <v>0</v>
      </c>
      <c r="G13" s="6"/>
      <c r="H13" s="6"/>
    </row>
    <row r="14" spans="1:8" x14ac:dyDescent="0.25">
      <c r="A14" s="28" t="s">
        <v>9</v>
      </c>
      <c r="B14" s="48" t="s">
        <v>13</v>
      </c>
      <c r="C14" s="108" t="s">
        <v>19</v>
      </c>
      <c r="D14" s="109">
        <v>11</v>
      </c>
      <c r="E14" s="16"/>
      <c r="F14" s="15">
        <f t="shared" si="0"/>
        <v>0</v>
      </c>
      <c r="G14" s="6"/>
      <c r="H14" s="6"/>
    </row>
    <row r="15" spans="1:8" x14ac:dyDescent="0.25">
      <c r="A15" s="28" t="s">
        <v>9</v>
      </c>
      <c r="B15" s="48" t="s">
        <v>14</v>
      </c>
      <c r="C15" s="108" t="s">
        <v>20</v>
      </c>
      <c r="D15" s="109">
        <v>5</v>
      </c>
      <c r="E15" s="16"/>
      <c r="F15" s="15">
        <f t="shared" si="0"/>
        <v>0</v>
      </c>
      <c r="G15" s="6"/>
      <c r="H15" s="6"/>
    </row>
    <row r="16" spans="1:8" x14ac:dyDescent="0.25">
      <c r="A16" s="28" t="s">
        <v>9</v>
      </c>
      <c r="B16" s="107" t="s">
        <v>15</v>
      </c>
      <c r="C16" s="108" t="s">
        <v>21</v>
      </c>
      <c r="D16" s="109">
        <v>1</v>
      </c>
      <c r="E16" s="16"/>
      <c r="F16" s="15">
        <f t="shared" si="0"/>
        <v>0</v>
      </c>
      <c r="G16" s="6"/>
      <c r="H16" s="6"/>
    </row>
    <row r="17" spans="1:8" ht="27" customHeight="1" x14ac:dyDescent="0.25">
      <c r="A17" s="54"/>
      <c r="B17" s="55"/>
      <c r="C17" s="55"/>
      <c r="D17" s="58"/>
      <c r="E17" s="154" t="s">
        <v>80</v>
      </c>
      <c r="F17" s="60"/>
      <c r="G17" s="6"/>
      <c r="H17" s="6"/>
    </row>
    <row r="18" spans="1:8" ht="12.75" customHeight="1" x14ac:dyDescent="0.25">
      <c r="A18" s="27" t="s">
        <v>33</v>
      </c>
      <c r="B18" s="26" t="s">
        <v>34</v>
      </c>
      <c r="C18" s="21" t="s">
        <v>35</v>
      </c>
      <c r="D18" s="17">
        <v>2</v>
      </c>
      <c r="E18" s="16"/>
      <c r="F18" s="15">
        <f>(E18*D18)*2</f>
        <v>0</v>
      </c>
      <c r="G18" s="6"/>
      <c r="H18" s="6"/>
    </row>
    <row r="19" spans="1:8" x14ac:dyDescent="0.25">
      <c r="A19" s="27" t="s">
        <v>33</v>
      </c>
      <c r="B19" s="26" t="s">
        <v>34</v>
      </c>
      <c r="C19" s="21" t="s">
        <v>36</v>
      </c>
      <c r="D19" s="17">
        <v>6</v>
      </c>
      <c r="E19" s="16"/>
      <c r="F19" s="15">
        <f t="shared" ref="F19:F26" si="1">(E19*D19)*2</f>
        <v>0</v>
      </c>
      <c r="G19" s="6"/>
      <c r="H19" s="6"/>
    </row>
    <row r="20" spans="1:8" x14ac:dyDescent="0.25">
      <c r="A20" s="27" t="s">
        <v>33</v>
      </c>
      <c r="B20" s="22" t="s">
        <v>37</v>
      </c>
      <c r="C20" s="21" t="s">
        <v>38</v>
      </c>
      <c r="D20" s="25">
        <v>5</v>
      </c>
      <c r="E20" s="16"/>
      <c r="F20" s="15">
        <f t="shared" si="1"/>
        <v>0</v>
      </c>
      <c r="G20" s="6"/>
      <c r="H20" s="6"/>
    </row>
    <row r="21" spans="1:8" x14ac:dyDescent="0.25">
      <c r="A21" s="27" t="s">
        <v>33</v>
      </c>
      <c r="B21" s="22" t="s">
        <v>39</v>
      </c>
      <c r="C21" s="21" t="s">
        <v>55</v>
      </c>
      <c r="D21" s="24">
        <v>102</v>
      </c>
      <c r="E21" s="16"/>
      <c r="F21" s="15">
        <f t="shared" si="1"/>
        <v>0</v>
      </c>
      <c r="G21" s="6"/>
      <c r="H21" s="6"/>
    </row>
    <row r="22" spans="1:8" x14ac:dyDescent="0.25">
      <c r="A22" s="27" t="s">
        <v>33</v>
      </c>
      <c r="B22" s="22" t="s">
        <v>39</v>
      </c>
      <c r="C22" s="21" t="s">
        <v>35</v>
      </c>
      <c r="D22" s="24">
        <v>5</v>
      </c>
      <c r="E22" s="16"/>
      <c r="F22" s="15">
        <f t="shared" si="1"/>
        <v>0</v>
      </c>
      <c r="G22" s="6"/>
      <c r="H22" s="6"/>
    </row>
    <row r="23" spans="1:8" x14ac:dyDescent="0.25">
      <c r="A23" s="27" t="s">
        <v>33</v>
      </c>
      <c r="B23" s="22" t="s">
        <v>40</v>
      </c>
      <c r="C23" s="21" t="s">
        <v>41</v>
      </c>
      <c r="D23" s="18">
        <v>95</v>
      </c>
      <c r="E23" s="16"/>
      <c r="F23" s="15">
        <f t="shared" si="1"/>
        <v>0</v>
      </c>
      <c r="G23" s="6"/>
      <c r="H23" s="6"/>
    </row>
    <row r="24" spans="1:8" ht="26.4" x14ac:dyDescent="0.25">
      <c r="A24" s="27" t="s">
        <v>33</v>
      </c>
      <c r="B24" s="23" t="s">
        <v>40</v>
      </c>
      <c r="C24" s="21" t="s">
        <v>42</v>
      </c>
      <c r="D24" s="18">
        <v>1</v>
      </c>
      <c r="E24" s="16"/>
      <c r="F24" s="15">
        <f t="shared" si="1"/>
        <v>0</v>
      </c>
      <c r="G24" s="6"/>
      <c r="H24" s="6"/>
    </row>
    <row r="25" spans="1:8" x14ac:dyDescent="0.25">
      <c r="A25" s="27" t="s">
        <v>33</v>
      </c>
      <c r="B25" s="22" t="s">
        <v>43</v>
      </c>
      <c r="C25" s="21" t="s">
        <v>44</v>
      </c>
      <c r="D25" s="18">
        <v>13</v>
      </c>
      <c r="E25" s="16"/>
      <c r="F25" s="15">
        <f t="shared" ref="F25" si="2">(E25*D25)*2</f>
        <v>0</v>
      </c>
      <c r="G25" s="6"/>
      <c r="H25" s="6"/>
    </row>
    <row r="26" spans="1:8" ht="13.8" thickBot="1" x14ac:dyDescent="0.3">
      <c r="A26" s="27" t="s">
        <v>33</v>
      </c>
      <c r="B26" s="14" t="s">
        <v>79</v>
      </c>
      <c r="C26" s="151" t="s">
        <v>144</v>
      </c>
      <c r="D26" s="18">
        <v>1</v>
      </c>
      <c r="E26" s="16"/>
      <c r="F26" s="15">
        <f t="shared" si="1"/>
        <v>0</v>
      </c>
      <c r="G26" s="6"/>
      <c r="H26" s="6"/>
    </row>
    <row r="27" spans="1:8" ht="20.100000000000001" customHeight="1" thickBot="1" x14ac:dyDescent="0.3">
      <c r="A27" s="10"/>
      <c r="B27" s="10"/>
      <c r="C27" s="9"/>
      <c r="D27" s="9"/>
      <c r="E27" s="6"/>
      <c r="F27" s="6"/>
      <c r="G27" s="6"/>
      <c r="H27" s="6"/>
    </row>
    <row r="28" spans="1:8" ht="33" customHeight="1" thickBot="1" x14ac:dyDescent="0.35">
      <c r="A28" s="13" t="s">
        <v>63</v>
      </c>
      <c r="B28" s="12">
        <f>SUM(F11:F26)</f>
        <v>0</v>
      </c>
      <c r="C28" s="9"/>
      <c r="D28" s="9"/>
      <c r="G28" s="6"/>
      <c r="H28" s="6"/>
    </row>
    <row r="29" spans="1:8" ht="60" customHeight="1" x14ac:dyDescent="0.4">
      <c r="C29" s="11"/>
      <c r="D29" s="11"/>
      <c r="E29" s="6"/>
      <c r="F29" s="6"/>
      <c r="G29" s="6"/>
      <c r="H29" s="6"/>
    </row>
    <row r="30" spans="1:8" ht="20.100000000000001" customHeight="1" x14ac:dyDescent="0.25">
      <c r="A30" s="10"/>
      <c r="B30" s="10"/>
      <c r="C30" s="10"/>
      <c r="D30" s="10"/>
      <c r="E30" s="6"/>
      <c r="F30" s="6"/>
      <c r="G30" s="6"/>
      <c r="H30" s="6"/>
    </row>
    <row r="31" spans="1:8" ht="20.100000000000001" customHeight="1" x14ac:dyDescent="0.25">
      <c r="A31" s="97"/>
      <c r="B31" s="98"/>
      <c r="C31" s="9"/>
      <c r="D31" s="9"/>
      <c r="E31" s="6"/>
      <c r="F31" s="6"/>
      <c r="G31" s="6"/>
      <c r="H31" s="6"/>
    </row>
    <row r="32" spans="1:8" x14ac:dyDescent="0.25">
      <c r="A32" s="97"/>
      <c r="B32" s="98"/>
      <c r="C32" s="9"/>
      <c r="D32" s="9"/>
      <c r="E32" s="6"/>
      <c r="F32" s="6"/>
      <c r="G32" s="6"/>
      <c r="H32" s="6"/>
    </row>
    <row r="33" spans="1:8" x14ac:dyDescent="0.25">
      <c r="A33" s="99"/>
      <c r="B33" s="98"/>
      <c r="C33" s="9"/>
      <c r="D33" s="9"/>
      <c r="E33" s="6"/>
      <c r="F33" s="6"/>
      <c r="G33" s="6"/>
      <c r="H33" s="6"/>
    </row>
    <row r="34" spans="1:8" x14ac:dyDescent="0.25">
      <c r="A34" s="99"/>
      <c r="B34" s="98"/>
      <c r="C34" s="9"/>
      <c r="D34" s="9"/>
      <c r="E34" s="6"/>
      <c r="F34" s="6"/>
      <c r="G34" s="6"/>
      <c r="H34" s="6"/>
    </row>
    <row r="35" spans="1:8" x14ac:dyDescent="0.25">
      <c r="A35" s="99"/>
      <c r="B35" s="98"/>
      <c r="G35" s="6"/>
      <c r="H35" s="6"/>
    </row>
    <row r="36" spans="1:8" x14ac:dyDescent="0.25">
      <c r="A36" s="99"/>
      <c r="B36" s="98"/>
    </row>
    <row r="37" spans="1:8" x14ac:dyDescent="0.25">
      <c r="A37" s="99"/>
      <c r="B37" s="98"/>
    </row>
    <row r="38" spans="1:8" x14ac:dyDescent="0.25">
      <c r="A38" s="100"/>
      <c r="B38" s="98"/>
    </row>
    <row r="39" spans="1:8" x14ac:dyDescent="0.25">
      <c r="A39" s="99"/>
      <c r="B39" s="98"/>
    </row>
    <row r="40" spans="1:8" x14ac:dyDescent="0.25">
      <c r="A40" s="97"/>
      <c r="B40" s="98"/>
    </row>
    <row r="41" spans="1:8" x14ac:dyDescent="0.25">
      <c r="A41" s="99"/>
      <c r="B41" s="101"/>
    </row>
    <row r="42" spans="1:8" x14ac:dyDescent="0.25">
      <c r="A42" s="99"/>
      <c r="B42" s="98"/>
    </row>
    <row r="43" spans="1:8" x14ac:dyDescent="0.25">
      <c r="A43" s="99"/>
      <c r="B43" s="98"/>
    </row>
    <row r="44" spans="1:8" x14ac:dyDescent="0.25">
      <c r="A44" s="99"/>
      <c r="B44" s="98"/>
    </row>
    <row r="45" spans="1:8" x14ac:dyDescent="0.25">
      <c r="A45" s="102"/>
      <c r="B45" s="99"/>
    </row>
    <row r="46" spans="1:8" x14ac:dyDescent="0.25">
      <c r="A46" s="101"/>
      <c r="B46" s="98"/>
    </row>
    <row r="47" spans="1:8" x14ac:dyDescent="0.25">
      <c r="A47" s="101"/>
      <c r="B47" s="98"/>
    </row>
    <row r="48" spans="1:8" x14ac:dyDescent="0.25">
      <c r="A48" s="102"/>
      <c r="B48" s="102"/>
    </row>
    <row r="49" spans="1:2" x14ac:dyDescent="0.25">
      <c r="A49" s="97"/>
      <c r="B49" s="102"/>
    </row>
    <row r="50" spans="1:2" x14ac:dyDescent="0.25">
      <c r="A50" s="100"/>
      <c r="B50" s="103"/>
    </row>
    <row r="51" spans="1:2" x14ac:dyDescent="0.25">
      <c r="A51" s="100"/>
      <c r="B51" s="104"/>
    </row>
    <row r="52" spans="1:2" x14ac:dyDescent="0.25">
      <c r="A52" s="105"/>
      <c r="B52" s="102"/>
    </row>
    <row r="53" spans="1:2" x14ac:dyDescent="0.25">
      <c r="A53" s="97"/>
      <c r="B53" s="97"/>
    </row>
    <row r="54" spans="1:2" x14ac:dyDescent="0.25">
      <c r="A54" s="102"/>
      <c r="B54" s="106"/>
    </row>
    <row r="55" spans="1:2" x14ac:dyDescent="0.25">
      <c r="A55" s="102"/>
      <c r="B55" s="106"/>
    </row>
    <row r="56" spans="1:2" x14ac:dyDescent="0.25">
      <c r="A56" s="102"/>
      <c r="B56" s="101"/>
    </row>
    <row r="57" spans="1:2" x14ac:dyDescent="0.25">
      <c r="A57" s="105"/>
      <c r="B57" s="102"/>
    </row>
    <row r="58" spans="1:2" x14ac:dyDescent="0.25">
      <c r="A58" s="97"/>
      <c r="B58" s="102"/>
    </row>
    <row r="59" spans="1:2" x14ac:dyDescent="0.25">
      <c r="A59" s="102"/>
      <c r="B59" s="102"/>
    </row>
    <row r="60" spans="1:2" x14ac:dyDescent="0.25">
      <c r="A60" s="102"/>
      <c r="B60" s="106"/>
    </row>
    <row r="61" spans="1:2" x14ac:dyDescent="0.25">
      <c r="A61" s="102"/>
      <c r="B61" s="102"/>
    </row>
    <row r="62" spans="1:2" x14ac:dyDescent="0.25">
      <c r="A62" s="97"/>
      <c r="B62" s="102"/>
    </row>
    <row r="63" spans="1:2" x14ac:dyDescent="0.25">
      <c r="A63" s="102"/>
      <c r="B63" s="102"/>
    </row>
    <row r="64" spans="1:2" x14ac:dyDescent="0.25">
      <c r="A64" s="102"/>
      <c r="B64" s="102"/>
    </row>
    <row r="65" spans="1:2" x14ac:dyDescent="0.25">
      <c r="A65" s="102"/>
      <c r="B65" s="102"/>
    </row>
    <row r="66" spans="1:2" x14ac:dyDescent="0.25">
      <c r="A66" s="97"/>
      <c r="B66" s="102"/>
    </row>
    <row r="67" spans="1:2" x14ac:dyDescent="0.25">
      <c r="A67" s="102"/>
      <c r="B67" s="101"/>
    </row>
    <row r="68" spans="1:2" x14ac:dyDescent="0.25">
      <c r="A68" s="101"/>
      <c r="B68" s="101"/>
    </row>
  </sheetData>
  <sheetProtection algorithmName="SHA-512" hashValue="KeEQcgC4iGXRl6ibQenqO5x3BDi4wHGeZReOdi5KFsE+hDzm7IMmOcYsKMpa4f0wQoHvA4gi5elhnOwVm7ZqNA==" saltValue="ICyktzqj0QztS4+nwFBqgw==" spinCount="100000" sheet="1" objects="1" scenarios="1"/>
  <protectedRanges>
    <protectedRange sqref="E11:E16 E18:E26" name="Bereik2"/>
    <protectedRange algorithmName="SHA-512" hashValue="b3V6cQWnkd9OawAewA35mmmP41HPYkzHIiBuwxDv2d/E1rQymf2NbDfrfhYtDMfWGWvtol0M/ryll73quRvISQ==" saltValue="dGFdn3qCKVr9Ma9v+SF90g==" spinCount="100000" sqref="C4:D5 E11:E26" name="Bereik1"/>
  </protectedRanges>
  <mergeCells count="7">
    <mergeCell ref="E9:E10"/>
    <mergeCell ref="F9:F10"/>
    <mergeCell ref="A7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Q94"/>
  <sheetViews>
    <sheetView showGridLines="0" zoomScaleNormal="100" workbookViewId="0">
      <selection activeCell="E23" sqref="E23"/>
    </sheetView>
  </sheetViews>
  <sheetFormatPr defaultColWidth="0" defaultRowHeight="0" customHeight="1" zeroHeight="1" x14ac:dyDescent="0.3"/>
  <cols>
    <col min="1" max="1" width="3.6640625" style="155" customWidth="1"/>
    <col min="2" max="2" width="95.6640625" style="155" customWidth="1"/>
    <col min="3" max="3" width="1.6640625" style="155" customWidth="1"/>
    <col min="4" max="4" width="2.88671875" style="155" customWidth="1"/>
    <col min="5" max="5" width="54.5546875" style="155" customWidth="1"/>
    <col min="6" max="6" width="20.6640625" style="155" customWidth="1"/>
    <col min="7" max="7" width="11.33203125" style="155" customWidth="1"/>
    <col min="8" max="8" width="4.109375" style="155" customWidth="1"/>
    <col min="9" max="9" width="4.6640625" style="155" customWidth="1"/>
    <col min="10" max="10" width="3.6640625" style="155" customWidth="1"/>
    <col min="11" max="16384" width="9.109375" style="155" hidden="1"/>
  </cols>
  <sheetData>
    <row r="1" spans="1:11" s="159" customFormat="1" ht="21" customHeight="1" x14ac:dyDescent="0.25">
      <c r="A1" s="112"/>
      <c r="B1" s="112"/>
      <c r="C1" s="112"/>
      <c r="D1" s="112"/>
      <c r="E1" s="112"/>
      <c r="F1" s="112"/>
      <c r="G1" s="112"/>
      <c r="H1" s="112"/>
      <c r="I1" s="112"/>
    </row>
    <row r="2" spans="1:11" s="159" customFormat="1" ht="21" customHeight="1" x14ac:dyDescent="0.35">
      <c r="A2" s="112"/>
      <c r="B2" s="189" t="s">
        <v>7</v>
      </c>
      <c r="C2" s="139"/>
      <c r="D2" s="139"/>
      <c r="E2" s="139"/>
      <c r="F2" s="139"/>
      <c r="G2" s="185"/>
      <c r="H2" s="185"/>
      <c r="I2" s="185"/>
    </row>
    <row r="3" spans="1:11" s="159" customFormat="1" ht="21" customHeight="1" x14ac:dyDescent="0.3">
      <c r="A3" s="112"/>
      <c r="B3" s="188" t="s">
        <v>98</v>
      </c>
      <c r="C3" s="139"/>
      <c r="D3" s="139"/>
      <c r="E3" s="139"/>
      <c r="F3" s="139"/>
      <c r="G3" s="185"/>
      <c r="H3" s="185"/>
      <c r="I3" s="185"/>
    </row>
    <row r="4" spans="1:11" s="159" customFormat="1" ht="21" customHeight="1" x14ac:dyDescent="0.35">
      <c r="A4" s="112"/>
      <c r="B4" s="187" t="s">
        <v>97</v>
      </c>
      <c r="C4" s="139"/>
      <c r="D4" s="139"/>
      <c r="E4" s="139"/>
      <c r="F4" s="139"/>
      <c r="G4" s="185"/>
      <c r="H4" s="185"/>
      <c r="I4" s="185"/>
    </row>
    <row r="5" spans="1:11" s="159" customFormat="1" ht="21" customHeight="1" x14ac:dyDescent="0.25">
      <c r="A5" s="112"/>
      <c r="B5" s="186" t="s">
        <v>8</v>
      </c>
      <c r="C5" s="139"/>
      <c r="D5" s="139"/>
      <c r="E5" s="139"/>
      <c r="F5" s="139"/>
      <c r="G5" s="185"/>
      <c r="H5" s="185"/>
      <c r="I5" s="185"/>
    </row>
    <row r="6" spans="1:11" s="112" customFormat="1" ht="15" customHeight="1" thickBot="1" x14ac:dyDescent="0.3">
      <c r="B6" s="119"/>
      <c r="C6" s="117"/>
      <c r="D6" s="117"/>
      <c r="E6" s="117"/>
      <c r="F6" s="118"/>
      <c r="G6" s="161"/>
      <c r="H6" s="161"/>
      <c r="I6" s="161"/>
      <c r="K6" s="184"/>
    </row>
    <row r="7" spans="1:11" s="159" customFormat="1" ht="15" customHeight="1" x14ac:dyDescent="0.25">
      <c r="A7" s="112"/>
    </row>
    <row r="8" spans="1:11" s="159" customFormat="1" ht="27.9" customHeight="1" x14ac:dyDescent="0.25">
      <c r="A8" s="160"/>
      <c r="B8" s="160"/>
      <c r="D8" s="248" t="s">
        <v>96</v>
      </c>
      <c r="E8" s="248"/>
      <c r="F8" s="183">
        <f>Samenvatting!F18</f>
        <v>0</v>
      </c>
    </row>
    <row r="9" spans="1:11" s="159" customFormat="1" ht="12.75" customHeight="1" x14ac:dyDescent="0.25">
      <c r="B9" s="160"/>
      <c r="C9" s="160"/>
    </row>
    <row r="10" spans="1:11" s="159" customFormat="1" ht="27.9" customHeight="1" x14ac:dyDescent="0.25">
      <c r="A10" s="163"/>
      <c r="B10" s="162"/>
      <c r="C10" s="162"/>
      <c r="D10" s="240" t="s">
        <v>95</v>
      </c>
      <c r="E10" s="241"/>
      <c r="F10" s="182" t="s">
        <v>94</v>
      </c>
      <c r="G10" s="242" t="s">
        <v>87</v>
      </c>
      <c r="H10" s="243"/>
    </row>
    <row r="11" spans="1:11" s="159" customFormat="1" ht="27.9" customHeight="1" x14ac:dyDescent="0.25">
      <c r="A11" s="163"/>
      <c r="B11" s="162"/>
      <c r="C11" s="162"/>
      <c r="D11" s="249" t="s">
        <v>93</v>
      </c>
      <c r="E11" s="250"/>
      <c r="F11" s="181">
        <f>+DATA!G41</f>
        <v>150</v>
      </c>
      <c r="G11" s="167">
        <f>+F11/DATA!$G$40*100</f>
        <v>60</v>
      </c>
      <c r="H11" s="156" t="s">
        <v>81</v>
      </c>
    </row>
    <row r="12" spans="1:11" s="159" customFormat="1" ht="27.9" customHeight="1" x14ac:dyDescent="0.25">
      <c r="A12" s="163"/>
      <c r="B12" s="162"/>
      <c r="C12" s="162"/>
      <c r="D12" s="249" t="s">
        <v>92</v>
      </c>
      <c r="E12" s="250"/>
      <c r="F12" s="180"/>
      <c r="G12" s="167">
        <f>+F12/DATA!$G$40*100</f>
        <v>0</v>
      </c>
      <c r="H12" s="156" t="s">
        <v>81</v>
      </c>
    </row>
    <row r="13" spans="1:11" s="159" customFormat="1" ht="27.9" customHeight="1" x14ac:dyDescent="0.25">
      <c r="A13" s="163"/>
      <c r="B13" s="163"/>
      <c r="C13" s="162"/>
      <c r="D13" s="179"/>
      <c r="E13" s="178" t="s">
        <v>82</v>
      </c>
      <c r="F13" s="168">
        <f>SUM(F11:F12)</f>
        <v>150</v>
      </c>
      <c r="G13" s="167">
        <f>SUM(G11:G12)</f>
        <v>60</v>
      </c>
      <c r="H13" s="156" t="s">
        <v>81</v>
      </c>
    </row>
    <row r="14" spans="1:11" s="159" customFormat="1" ht="27.9" customHeight="1" x14ac:dyDescent="0.25">
      <c r="A14" s="163"/>
      <c r="B14" s="163"/>
      <c r="C14" s="162"/>
      <c r="D14" s="246" t="s">
        <v>91</v>
      </c>
      <c r="E14" s="247"/>
      <c r="F14" s="177">
        <f>+DATA!E7</f>
        <v>0.625</v>
      </c>
    </row>
    <row r="15" spans="1:11" s="159" customFormat="1" ht="27.9" customHeight="1" x14ac:dyDescent="0.25">
      <c r="A15" s="163"/>
      <c r="B15" s="162"/>
      <c r="C15" s="162"/>
      <c r="D15" s="176" t="s">
        <v>90</v>
      </c>
      <c r="E15" s="175" t="str">
        <f>"Eigen inschatting door Inschrijver. Waarde tussen 0 en "&amp;F19&amp;" punten."</f>
        <v>Eigen inschatting door Inschrijver. Waarde tussen 0 en 100 punten.</v>
      </c>
      <c r="F15" s="174"/>
      <c r="G15" s="173"/>
      <c r="H15" s="171"/>
    </row>
    <row r="16" spans="1:11" s="159" customFormat="1" ht="27.9" customHeight="1" x14ac:dyDescent="0.25">
      <c r="A16" s="163"/>
      <c r="B16" s="163"/>
      <c r="C16" s="162"/>
      <c r="D16" s="172"/>
      <c r="E16" s="171"/>
      <c r="F16" s="171"/>
      <c r="G16" s="171"/>
    </row>
    <row r="17" spans="1:13" s="159" customFormat="1" ht="27.9" customHeight="1" x14ac:dyDescent="0.25">
      <c r="A17" s="163"/>
      <c r="B17" s="163"/>
      <c r="C17" s="162"/>
      <c r="D17" s="240" t="s">
        <v>89</v>
      </c>
      <c r="E17" s="241"/>
      <c r="F17" s="170" t="s">
        <v>88</v>
      </c>
      <c r="G17" s="242" t="s">
        <v>87</v>
      </c>
      <c r="H17" s="243"/>
    </row>
    <row r="18" spans="1:13" s="159" customFormat="1" ht="27.9" customHeight="1" x14ac:dyDescent="0.25">
      <c r="A18" s="163"/>
      <c r="B18" s="163"/>
      <c r="C18" s="162"/>
      <c r="D18" s="244" t="s">
        <v>86</v>
      </c>
      <c r="E18" s="244"/>
      <c r="F18" s="168">
        <f>DATA!G41</f>
        <v>150</v>
      </c>
      <c r="G18" s="167">
        <f>+F18/DATA!$G$40*100</f>
        <v>60</v>
      </c>
      <c r="H18" s="156" t="s">
        <v>81</v>
      </c>
    </row>
    <row r="19" spans="1:13" s="159" customFormat="1" ht="27.9" customHeight="1" x14ac:dyDescent="0.25">
      <c r="A19" s="163"/>
      <c r="B19" s="163"/>
      <c r="C19" s="162"/>
      <c r="D19" s="244" t="s">
        <v>85</v>
      </c>
      <c r="E19" s="244"/>
      <c r="F19" s="168">
        <f>DATA!G42</f>
        <v>100</v>
      </c>
      <c r="G19" s="167">
        <f>+F19/DATA!$G$40*100</f>
        <v>40</v>
      </c>
      <c r="H19" s="156" t="s">
        <v>81</v>
      </c>
      <c r="K19" s="169"/>
      <c r="L19" s="169"/>
      <c r="M19" s="169"/>
    </row>
    <row r="20" spans="1:13" s="159" customFormat="1" ht="27.9" customHeight="1" x14ac:dyDescent="0.25">
      <c r="A20" s="163"/>
      <c r="B20" s="162"/>
      <c r="C20" s="162"/>
      <c r="D20" s="244" t="s">
        <v>84</v>
      </c>
      <c r="E20" s="244"/>
      <c r="F20" s="168">
        <f>SUM(F18:F19)</f>
        <v>250</v>
      </c>
      <c r="G20" s="167">
        <f>+F20/DATA!$G$40*100</f>
        <v>100</v>
      </c>
      <c r="H20" s="156" t="s">
        <v>81</v>
      </c>
    </row>
    <row r="21" spans="1:13" s="159" customFormat="1" ht="27.9" customHeight="1" x14ac:dyDescent="0.25">
      <c r="A21" s="163"/>
      <c r="B21" s="162"/>
      <c r="C21" s="162"/>
      <c r="D21" s="160"/>
      <c r="E21" s="160"/>
      <c r="F21" s="160"/>
      <c r="G21" s="160"/>
      <c r="H21" s="160"/>
    </row>
    <row r="22" spans="1:13" s="159" customFormat="1" ht="27.9" customHeight="1" x14ac:dyDescent="0.25">
      <c r="A22" s="163"/>
      <c r="B22" s="162"/>
      <c r="C22" s="162"/>
      <c r="D22" s="245"/>
      <c r="E22" s="245"/>
      <c r="F22" s="166"/>
      <c r="G22" s="165"/>
      <c r="H22" s="164"/>
    </row>
    <row r="23" spans="1:13" s="159" customFormat="1" ht="27.9" customHeight="1" x14ac:dyDescent="0.25">
      <c r="A23" s="163"/>
      <c r="B23" s="162"/>
      <c r="C23" s="162"/>
      <c r="D23" s="160"/>
      <c r="E23" s="160"/>
      <c r="F23" s="160"/>
      <c r="G23" s="160"/>
      <c r="H23" s="160"/>
    </row>
    <row r="24" spans="1:13" s="159" customFormat="1" ht="27.9" customHeight="1" x14ac:dyDescent="0.25">
      <c r="A24" s="163"/>
      <c r="B24" s="162"/>
      <c r="C24" s="162"/>
      <c r="D24" s="160"/>
      <c r="E24" s="160"/>
      <c r="F24" s="160"/>
      <c r="G24" s="160"/>
      <c r="H24" s="160"/>
    </row>
    <row r="25" spans="1:13" s="159" customFormat="1" ht="27.9" customHeight="1" x14ac:dyDescent="0.25">
      <c r="A25" s="163"/>
      <c r="B25" s="162"/>
      <c r="C25" s="162"/>
      <c r="D25" s="160"/>
      <c r="E25" s="160"/>
      <c r="F25" s="160"/>
      <c r="G25" s="160"/>
      <c r="H25" s="160"/>
    </row>
    <row r="26" spans="1:13" s="159" customFormat="1" ht="27.75" customHeight="1" x14ac:dyDescent="0.25">
      <c r="A26" s="112"/>
      <c r="B26" s="162"/>
      <c r="C26" s="162"/>
      <c r="D26" s="160"/>
      <c r="E26" s="160"/>
      <c r="F26" s="160"/>
      <c r="G26" s="160"/>
      <c r="H26" s="160"/>
    </row>
    <row r="27" spans="1:13" s="159" customFormat="1" ht="15" customHeight="1" thickBot="1" x14ac:dyDescent="0.3">
      <c r="A27" s="112"/>
      <c r="B27" s="119"/>
      <c r="C27" s="117"/>
      <c r="D27" s="117"/>
      <c r="E27" s="117"/>
      <c r="F27" s="118"/>
      <c r="G27" s="161"/>
      <c r="H27" s="161"/>
    </row>
    <row r="28" spans="1:13" s="159" customFormat="1" ht="15" customHeight="1" x14ac:dyDescent="0.25"/>
    <row r="29" spans="1:13" s="159" customFormat="1" ht="27.9" hidden="1" customHeight="1" x14ac:dyDescent="0.25">
      <c r="B29" s="160"/>
    </row>
    <row r="30" spans="1:13" s="159" customFormat="1" ht="27.9" hidden="1" customHeight="1" x14ac:dyDescent="0.25">
      <c r="B30" s="160"/>
    </row>
    <row r="31" spans="1:13" s="159" customFormat="1" ht="27.9" hidden="1" customHeight="1" x14ac:dyDescent="0.25">
      <c r="B31" s="160"/>
    </row>
    <row r="32" spans="1:13" s="159" customFormat="1" ht="27.9" hidden="1" customHeight="1" x14ac:dyDescent="0.25">
      <c r="B32" s="160"/>
    </row>
    <row r="33" spans="2:17" s="159" customFormat="1" ht="27.9" hidden="1" customHeight="1" x14ac:dyDescent="0.25">
      <c r="B33" s="160"/>
    </row>
    <row r="34" spans="2:17" s="159" customFormat="1" ht="27.9" hidden="1" customHeight="1" x14ac:dyDescent="0.25">
      <c r="B34" s="160"/>
      <c r="Q34" s="159" t="s">
        <v>83</v>
      </c>
    </row>
    <row r="35" spans="2:17" s="159" customFormat="1" ht="27.9" hidden="1" customHeight="1" x14ac:dyDescent="0.25">
      <c r="B35" s="160"/>
    </row>
    <row r="36" spans="2:17" s="159" customFormat="1" ht="27.9" hidden="1" customHeight="1" x14ac:dyDescent="0.3">
      <c r="B36" s="160"/>
      <c r="G36" s="155"/>
    </row>
    <row r="37" spans="2:17" s="159" customFormat="1" ht="27.9" hidden="1" customHeight="1" x14ac:dyDescent="0.3">
      <c r="B37" s="160"/>
      <c r="G37" s="155"/>
    </row>
    <row r="38" spans="2:17" s="159" customFormat="1" ht="27.9" hidden="1" customHeight="1" x14ac:dyDescent="0.3">
      <c r="D38" s="155"/>
      <c r="E38" s="155"/>
      <c r="F38" s="155"/>
      <c r="G38" s="155"/>
    </row>
    <row r="39" spans="2:17" ht="15" hidden="1" customHeight="1" x14ac:dyDescent="0.3"/>
    <row r="40" spans="2:17" ht="15" hidden="1" customHeight="1" x14ac:dyDescent="0.3"/>
    <row r="41" spans="2:17" ht="15" hidden="1" customHeight="1" x14ac:dyDescent="0.3"/>
    <row r="42" spans="2:17" ht="15" hidden="1" customHeight="1" x14ac:dyDescent="0.3"/>
    <row r="43" spans="2:17" ht="15" hidden="1" customHeight="1" x14ac:dyDescent="0.3"/>
    <row r="44" spans="2:17" ht="15" hidden="1" customHeight="1" x14ac:dyDescent="0.3"/>
    <row r="45" spans="2:17" ht="15" hidden="1" customHeight="1" x14ac:dyDescent="0.3"/>
    <row r="46" spans="2:17" ht="15" hidden="1" customHeight="1" x14ac:dyDescent="0.3"/>
    <row r="47" spans="2:17" ht="15" hidden="1" customHeight="1" x14ac:dyDescent="0.3"/>
    <row r="48" spans="2:17" ht="15" hidden="1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  <row r="81" spans="3:7" ht="15" hidden="1" customHeight="1" x14ac:dyDescent="0.3"/>
    <row r="82" spans="3:7" ht="15" hidden="1" customHeight="1" x14ac:dyDescent="0.3">
      <c r="C82" s="238" t="s">
        <v>82</v>
      </c>
      <c r="D82" s="239"/>
      <c r="E82" s="158">
        <v>1650</v>
      </c>
      <c r="F82" s="157" t="e">
        <f>+E82/Qmax*100</f>
        <v>#NAME?</v>
      </c>
      <c r="G82" s="156" t="s">
        <v>81</v>
      </c>
    </row>
    <row r="83" spans="3:7" ht="15" hidden="1" customHeight="1" x14ac:dyDescent="0.3"/>
    <row r="84" spans="3:7" ht="15" hidden="1" customHeight="1" x14ac:dyDescent="0.3"/>
    <row r="85" spans="3:7" ht="15" hidden="1" customHeight="1" x14ac:dyDescent="0.3"/>
    <row r="86" spans="3:7" ht="15" hidden="1" customHeight="1" x14ac:dyDescent="0.3"/>
    <row r="87" spans="3:7" ht="15" hidden="1" customHeight="1" x14ac:dyDescent="0.3"/>
    <row r="88" spans="3:7" ht="15" hidden="1" customHeight="1" x14ac:dyDescent="0.3"/>
    <row r="89" spans="3:7" ht="15" hidden="1" customHeight="1" x14ac:dyDescent="0.3"/>
    <row r="90" spans="3:7" ht="15" hidden="1" customHeight="1" x14ac:dyDescent="0.3"/>
    <row r="91" spans="3:7" ht="15" hidden="1" customHeight="1" x14ac:dyDescent="0.3"/>
    <row r="92" spans="3:7" ht="15" hidden="1" customHeight="1" x14ac:dyDescent="0.3"/>
    <row r="93" spans="3:7" ht="15" hidden="1" customHeight="1" x14ac:dyDescent="0.3"/>
    <row r="94" spans="3:7" ht="15" hidden="1" customHeight="1" x14ac:dyDescent="0.3"/>
  </sheetData>
  <sheetProtection algorithmName="SHA-512" hashValue="zpZUOvfo3PFFV3RevpR08P4dYB2ud0YzsWgCgSkJUX8pWhc4LQBhYnoq56yi76W/5WdjpTEXnmU+58RKHcenaw==" saltValue="WwdFA4lNxBOivtbtqYb7WA==" spinCount="100000" sheet="1" objects="1" scenarios="1"/>
  <protectedRanges>
    <protectedRange sqref="F12" name="Bereik2"/>
    <protectedRange sqref="F12 F8" name="Bereik1"/>
  </protectedRanges>
  <mergeCells count="13">
    <mergeCell ref="D14:E14"/>
    <mergeCell ref="D8:E8"/>
    <mergeCell ref="D10:E10"/>
    <mergeCell ref="G10:H10"/>
    <mergeCell ref="D11:E11"/>
    <mergeCell ref="D12:E12"/>
    <mergeCell ref="C82:D82"/>
    <mergeCell ref="D17:E17"/>
    <mergeCell ref="G17:H17"/>
    <mergeCell ref="D18:E18"/>
    <mergeCell ref="D19:E19"/>
    <mergeCell ref="D20:E20"/>
    <mergeCell ref="D22:E22"/>
  </mergeCells>
  <pageMargins left="0.7" right="0.7" top="0.75" bottom="0.75" header="0.3" footer="0.3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showGridLines="0" topLeftCell="A7" zoomScaleNormal="100" workbookViewId="0">
      <selection activeCell="E24" sqref="E24"/>
    </sheetView>
  </sheetViews>
  <sheetFormatPr defaultColWidth="0" defaultRowHeight="14.4" zeroHeight="1" x14ac:dyDescent="0.3"/>
  <cols>
    <col min="1" max="1" width="3.6640625" style="190" customWidth="1"/>
    <col min="2" max="27" width="21.6640625" style="190" customWidth="1"/>
    <col min="28" max="28" width="3.6640625" style="190" customWidth="1"/>
    <col min="29" max="31" width="21.6640625" style="190" hidden="1" customWidth="1"/>
    <col min="32" max="16384" width="9.109375" style="190" hidden="1"/>
  </cols>
  <sheetData>
    <row r="1" spans="2:28" ht="21" customHeight="1" x14ac:dyDescent="0.3">
      <c r="AB1" s="203"/>
    </row>
    <row r="2" spans="2:28" s="203" customFormat="1" ht="21" customHeight="1" x14ac:dyDescent="0.25">
      <c r="B2" s="251" t="s">
        <v>141</v>
      </c>
      <c r="C2" s="251"/>
      <c r="D2" s="251"/>
      <c r="E2" s="251"/>
    </row>
    <row r="3" spans="2:28" s="203" customFormat="1" ht="21" customHeight="1" x14ac:dyDescent="0.25">
      <c r="B3" s="251"/>
      <c r="C3" s="251"/>
      <c r="D3" s="251"/>
      <c r="E3" s="251"/>
    </row>
    <row r="4" spans="2:28" s="203" customFormat="1" ht="21" customHeight="1" x14ac:dyDescent="0.25">
      <c r="B4" s="251"/>
      <c r="C4" s="251"/>
      <c r="D4" s="251"/>
      <c r="E4" s="251"/>
    </row>
    <row r="5" spans="2:28" s="203" customFormat="1" ht="21" customHeight="1" x14ac:dyDescent="0.25">
      <c r="B5" s="226"/>
    </row>
    <row r="6" spans="2:28" s="203" customFormat="1" ht="27.9" customHeight="1" x14ac:dyDescent="0.25">
      <c r="B6" s="225" t="s">
        <v>140</v>
      </c>
    </row>
    <row r="7" spans="2:28" s="203" customFormat="1" ht="27.9" customHeight="1" x14ac:dyDescent="0.25">
      <c r="B7" s="224" t="s">
        <v>139</v>
      </c>
      <c r="C7" s="223">
        <f>+'BPK-Grafiek'!$F$8</f>
        <v>0</v>
      </c>
      <c r="D7" s="222">
        <f>+'BPK-Grafiek'!$F$13</f>
        <v>150</v>
      </c>
      <c r="E7" s="221">
        <f>IFERROR((0.5*($C$7/$G$38)^$F$38+0.5*(2-$D$7/$H$38)^$F$38)^(1/$F$38),0)</f>
        <v>0.625</v>
      </c>
      <c r="F7" s="220">
        <f>+D7/G40*100</f>
        <v>60</v>
      </c>
    </row>
    <row r="8" spans="2:28" s="203" customFormat="1" ht="27.9" customHeight="1" x14ac:dyDescent="0.25"/>
    <row r="9" spans="2:28" s="217" customFormat="1" ht="27.9" customHeight="1" x14ac:dyDescent="0.3">
      <c r="B9" s="219" t="s">
        <v>138</v>
      </c>
      <c r="C9" s="252" t="s">
        <v>137</v>
      </c>
      <c r="D9" s="252"/>
      <c r="E9" s="252"/>
      <c r="F9" s="252"/>
      <c r="G9" s="252"/>
      <c r="H9" s="252"/>
      <c r="I9" s="252"/>
      <c r="J9" s="252"/>
      <c r="K9" s="218"/>
      <c r="L9" s="218"/>
    </row>
    <row r="10" spans="2:28" s="217" customFormat="1" ht="27.9" customHeight="1" x14ac:dyDescent="0.3">
      <c r="C10" s="252"/>
      <c r="D10" s="252"/>
      <c r="E10" s="252"/>
      <c r="F10" s="252"/>
      <c r="G10" s="252"/>
      <c r="H10" s="252"/>
      <c r="I10" s="252"/>
      <c r="J10" s="252"/>
    </row>
    <row r="11" spans="2:28" s="203" customFormat="1" ht="27.9" customHeight="1" x14ac:dyDescent="0.25">
      <c r="B11" s="201" t="s">
        <v>136</v>
      </c>
      <c r="C11" s="211" t="s">
        <v>135</v>
      </c>
      <c r="D11" s="211" t="s">
        <v>134</v>
      </c>
      <c r="E11" s="211" t="s">
        <v>117</v>
      </c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</row>
    <row r="12" spans="2:28" s="203" customFormat="1" ht="27.9" customHeight="1" x14ac:dyDescent="0.25">
      <c r="B12" s="216" t="s">
        <v>133</v>
      </c>
      <c r="C12" s="215">
        <v>370000</v>
      </c>
      <c r="D12" s="214">
        <v>200</v>
      </c>
      <c r="E12" s="213">
        <v>1</v>
      </c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</row>
    <row r="13" spans="2:28" s="203" customFormat="1" ht="27.9" customHeight="1" x14ac:dyDescent="0.25">
      <c r="B13" s="216" t="s">
        <v>132</v>
      </c>
      <c r="C13" s="215">
        <v>462500</v>
      </c>
      <c r="D13" s="214">
        <v>250</v>
      </c>
      <c r="E13" s="213">
        <v>1</v>
      </c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</row>
    <row r="14" spans="2:28" s="203" customFormat="1" ht="27.9" customHeight="1" x14ac:dyDescent="0.25">
      <c r="B14" s="216" t="s">
        <v>131</v>
      </c>
      <c r="C14" s="215">
        <v>0</v>
      </c>
      <c r="D14" s="214">
        <v>0</v>
      </c>
      <c r="E14" s="213">
        <v>1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</row>
    <row r="15" spans="2:28" s="203" customFormat="1" ht="27.9" customHeight="1" x14ac:dyDescent="0.25"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</row>
    <row r="16" spans="2:28" s="203" customFormat="1" ht="27.9" customHeight="1" x14ac:dyDescent="0.25">
      <c r="B16" s="212" t="s">
        <v>130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</row>
    <row r="17" spans="2:27" s="203" customFormat="1" ht="27.9" customHeight="1" x14ac:dyDescent="0.25">
      <c r="B17" s="202"/>
      <c r="C17" s="211" t="s">
        <v>129</v>
      </c>
      <c r="D17" s="207">
        <v>0</v>
      </c>
      <c r="E17" s="207">
        <v>1.2500000000000001E-2</v>
      </c>
      <c r="F17" s="207">
        <v>2.5000000000000001E-2</v>
      </c>
      <c r="G17" s="207">
        <v>0.05</v>
      </c>
      <c r="H17" s="207">
        <v>0.1</v>
      </c>
      <c r="I17" s="207">
        <v>0.15</v>
      </c>
      <c r="J17" s="207">
        <v>0.2</v>
      </c>
      <c r="K17" s="207">
        <v>0.25</v>
      </c>
      <c r="L17" s="207">
        <v>0.3</v>
      </c>
      <c r="M17" s="207">
        <v>0.35</v>
      </c>
      <c r="N17" s="207">
        <v>0.4</v>
      </c>
      <c r="O17" s="207">
        <v>0.45</v>
      </c>
      <c r="P17" s="207">
        <v>0.5</v>
      </c>
      <c r="Q17" s="207">
        <v>0.55000000000000004</v>
      </c>
      <c r="R17" s="207">
        <v>0.6</v>
      </c>
      <c r="S17" s="207">
        <v>0.65</v>
      </c>
      <c r="T17" s="207">
        <v>0.7</v>
      </c>
      <c r="U17" s="207">
        <v>0.75</v>
      </c>
      <c r="V17" s="207">
        <v>0.8</v>
      </c>
      <c r="W17" s="207">
        <v>0.85</v>
      </c>
      <c r="X17" s="207">
        <v>0.9</v>
      </c>
      <c r="Y17" s="207">
        <v>0.95</v>
      </c>
      <c r="Z17" s="207">
        <v>1</v>
      </c>
      <c r="AA17" s="210">
        <v>0</v>
      </c>
    </row>
    <row r="18" spans="2:27" s="203" customFormat="1" ht="27.9" customHeight="1" x14ac:dyDescent="0.25">
      <c r="B18" s="208" t="s">
        <v>128</v>
      </c>
      <c r="C18" s="207">
        <v>0</v>
      </c>
      <c r="D18" s="207">
        <v>0</v>
      </c>
      <c r="E18" s="207">
        <v>3.125</v>
      </c>
      <c r="F18" s="207">
        <v>6.25</v>
      </c>
      <c r="G18" s="207">
        <v>12.5</v>
      </c>
      <c r="H18" s="207">
        <v>25</v>
      </c>
      <c r="I18" s="207">
        <v>37.5</v>
      </c>
      <c r="J18" s="207">
        <v>50</v>
      </c>
      <c r="K18" s="207">
        <v>62.5</v>
      </c>
      <c r="L18" s="207">
        <v>75</v>
      </c>
      <c r="M18" s="207">
        <v>87.5</v>
      </c>
      <c r="N18" s="207">
        <v>100</v>
      </c>
      <c r="O18" s="207">
        <v>112.5</v>
      </c>
      <c r="P18" s="207">
        <v>125</v>
      </c>
      <c r="Q18" s="207">
        <v>137.5</v>
      </c>
      <c r="R18" s="207">
        <v>150</v>
      </c>
      <c r="S18" s="207">
        <v>162.5</v>
      </c>
      <c r="T18" s="207">
        <v>175</v>
      </c>
      <c r="U18" s="207">
        <v>187.5</v>
      </c>
      <c r="V18" s="207">
        <v>200</v>
      </c>
      <c r="W18" s="207">
        <v>212.5</v>
      </c>
      <c r="X18" s="207">
        <v>225</v>
      </c>
      <c r="Y18" s="207">
        <v>237.5</v>
      </c>
      <c r="Z18" s="207">
        <v>250</v>
      </c>
      <c r="AA18" s="207" t="s">
        <v>117</v>
      </c>
    </row>
    <row r="19" spans="2:27" s="203" customFormat="1" ht="27.9" customHeight="1" x14ac:dyDescent="0.25">
      <c r="B19" s="208" t="s">
        <v>127</v>
      </c>
      <c r="C19" s="207"/>
      <c r="D19" s="207">
        <v>0</v>
      </c>
      <c r="E19" s="207">
        <v>5781.25</v>
      </c>
      <c r="F19" s="207">
        <v>11562.5</v>
      </c>
      <c r="G19" s="207">
        <v>23125</v>
      </c>
      <c r="H19" s="207">
        <v>46250</v>
      </c>
      <c r="I19" s="207">
        <v>69375</v>
      </c>
      <c r="J19" s="207">
        <v>92500</v>
      </c>
      <c r="K19" s="207">
        <v>115625</v>
      </c>
      <c r="L19" s="207">
        <v>138750</v>
      </c>
      <c r="M19" s="207">
        <v>161875</v>
      </c>
      <c r="N19" s="207">
        <v>185000</v>
      </c>
      <c r="O19" s="207">
        <v>208125</v>
      </c>
      <c r="P19" s="207">
        <v>231250</v>
      </c>
      <c r="Q19" s="207">
        <v>254375</v>
      </c>
      <c r="R19" s="207">
        <v>277500</v>
      </c>
      <c r="S19" s="207">
        <v>300625</v>
      </c>
      <c r="T19" s="207">
        <v>323750</v>
      </c>
      <c r="U19" s="207">
        <v>346875</v>
      </c>
      <c r="V19" s="207">
        <v>370000</v>
      </c>
      <c r="W19" s="207">
        <v>393125</v>
      </c>
      <c r="X19" s="207">
        <v>416250</v>
      </c>
      <c r="Y19" s="207">
        <v>439375</v>
      </c>
      <c r="Z19" s="207">
        <v>462500</v>
      </c>
      <c r="AA19" s="207">
        <v>1</v>
      </c>
    </row>
    <row r="20" spans="2:27" s="203" customFormat="1" ht="27.9" customHeight="1" x14ac:dyDescent="0.25">
      <c r="B20" s="209"/>
      <c r="C20" s="207"/>
      <c r="D20" s="207">
        <v>0</v>
      </c>
      <c r="E20" s="207">
        <v>1.25</v>
      </c>
      <c r="F20" s="207">
        <v>2.5</v>
      </c>
      <c r="G20" s="207">
        <v>5</v>
      </c>
      <c r="H20" s="207">
        <v>10</v>
      </c>
      <c r="I20" s="207">
        <v>15</v>
      </c>
      <c r="J20" s="207">
        <v>20</v>
      </c>
      <c r="K20" s="207">
        <v>25</v>
      </c>
      <c r="L20" s="207">
        <v>30</v>
      </c>
      <c r="M20" s="207">
        <v>35</v>
      </c>
      <c r="N20" s="207">
        <v>40</v>
      </c>
      <c r="O20" s="207">
        <v>45</v>
      </c>
      <c r="P20" s="207">
        <v>50</v>
      </c>
      <c r="Q20" s="207">
        <v>55.000000000000007</v>
      </c>
      <c r="R20" s="207">
        <v>60</v>
      </c>
      <c r="S20" s="207">
        <v>65</v>
      </c>
      <c r="T20" s="207">
        <v>70</v>
      </c>
      <c r="U20" s="207">
        <v>75</v>
      </c>
      <c r="V20" s="207">
        <v>80</v>
      </c>
      <c r="W20" s="207">
        <v>85</v>
      </c>
      <c r="X20" s="207">
        <v>90</v>
      </c>
      <c r="Y20" s="207">
        <v>95</v>
      </c>
      <c r="Z20" s="207">
        <v>100</v>
      </c>
      <c r="AA20" s="207">
        <v>0</v>
      </c>
    </row>
    <row r="21" spans="2:27" s="203" customFormat="1" ht="27.9" customHeight="1" x14ac:dyDescent="0.25">
      <c r="B21" s="208" t="s">
        <v>126</v>
      </c>
      <c r="C21" s="207">
        <v>39.999999999999993</v>
      </c>
      <c r="D21" s="207">
        <v>39.999999999999993</v>
      </c>
      <c r="E21" s="207">
        <v>42.624999999999993</v>
      </c>
      <c r="F21" s="207">
        <v>45.249999999999993</v>
      </c>
      <c r="G21" s="207">
        <v>50.499999999999993</v>
      </c>
      <c r="H21" s="207">
        <v>60.999999999999993</v>
      </c>
      <c r="I21" s="207">
        <v>71.5</v>
      </c>
      <c r="J21" s="207">
        <v>82</v>
      </c>
      <c r="K21" s="207">
        <v>92.5</v>
      </c>
      <c r="L21" s="207">
        <v>103</v>
      </c>
      <c r="M21" s="207">
        <v>113.5</v>
      </c>
      <c r="N21" s="207">
        <v>124</v>
      </c>
      <c r="O21" s="207">
        <v>134.5</v>
      </c>
      <c r="P21" s="207">
        <v>145</v>
      </c>
      <c r="Q21" s="207">
        <v>155.5</v>
      </c>
      <c r="R21" s="207">
        <v>166</v>
      </c>
      <c r="S21" s="207">
        <v>176.5</v>
      </c>
      <c r="T21" s="207">
        <v>187</v>
      </c>
      <c r="U21" s="207">
        <v>197.5</v>
      </c>
      <c r="V21" s="207">
        <v>208</v>
      </c>
      <c r="W21" s="207">
        <v>218.5</v>
      </c>
      <c r="X21" s="207">
        <v>229</v>
      </c>
      <c r="Y21" s="207">
        <v>239.5</v>
      </c>
      <c r="Z21" s="207">
        <v>250</v>
      </c>
      <c r="AA21" s="207" t="s">
        <v>117</v>
      </c>
    </row>
    <row r="22" spans="2:27" s="203" customFormat="1" ht="27.9" customHeight="1" x14ac:dyDescent="0.25">
      <c r="B22" s="208" t="s">
        <v>125</v>
      </c>
      <c r="C22" s="207"/>
      <c r="D22" s="207">
        <v>0</v>
      </c>
      <c r="E22" s="207">
        <v>4856.25000000002</v>
      </c>
      <c r="F22" s="207">
        <v>9712.4999999999582</v>
      </c>
      <c r="G22" s="207">
        <v>19424.999999999996</v>
      </c>
      <c r="H22" s="207">
        <v>38849.999999999993</v>
      </c>
      <c r="I22" s="207">
        <v>58274.999999999993</v>
      </c>
      <c r="J22" s="207">
        <v>77699.999999999985</v>
      </c>
      <c r="K22" s="207">
        <v>97124.999999999985</v>
      </c>
      <c r="L22" s="207">
        <v>116550.00000000006</v>
      </c>
      <c r="M22" s="207">
        <v>135974.99999999997</v>
      </c>
      <c r="N22" s="207">
        <v>155400.00000000006</v>
      </c>
      <c r="O22" s="207">
        <v>174824.99999999997</v>
      </c>
      <c r="P22" s="207">
        <v>194250.00000000006</v>
      </c>
      <c r="Q22" s="207">
        <v>213674.99999999997</v>
      </c>
      <c r="R22" s="207">
        <v>233100.00000000003</v>
      </c>
      <c r="S22" s="207">
        <v>252524.99999999997</v>
      </c>
      <c r="T22" s="207">
        <v>271950.00000000006</v>
      </c>
      <c r="U22" s="207">
        <v>291375.00000000006</v>
      </c>
      <c r="V22" s="207">
        <v>310800.00000000006</v>
      </c>
      <c r="W22" s="207">
        <v>330225</v>
      </c>
      <c r="X22" s="207">
        <v>349650</v>
      </c>
      <c r="Y22" s="207">
        <v>369075</v>
      </c>
      <c r="Z22" s="207">
        <v>388500</v>
      </c>
      <c r="AA22" s="207">
        <v>0.9</v>
      </c>
    </row>
    <row r="23" spans="2:27" s="203" customFormat="1" ht="27.9" customHeight="1" x14ac:dyDescent="0.25">
      <c r="B23" s="209"/>
      <c r="C23" s="207"/>
      <c r="D23" s="207">
        <v>15.999999999999998</v>
      </c>
      <c r="E23" s="207">
        <v>17.049999999999997</v>
      </c>
      <c r="F23" s="207">
        <v>18.099999999999998</v>
      </c>
      <c r="G23" s="207">
        <v>20.2</v>
      </c>
      <c r="H23" s="207">
        <v>24.399999999999995</v>
      </c>
      <c r="I23" s="207">
        <v>28.599999999999998</v>
      </c>
      <c r="J23" s="207">
        <v>32.800000000000004</v>
      </c>
      <c r="K23" s="207">
        <v>37</v>
      </c>
      <c r="L23" s="207">
        <v>41.199999999999996</v>
      </c>
      <c r="M23" s="207">
        <v>45.4</v>
      </c>
      <c r="N23" s="207">
        <v>49.6</v>
      </c>
      <c r="O23" s="207">
        <v>53.800000000000004</v>
      </c>
      <c r="P23" s="207">
        <v>57.999999999999993</v>
      </c>
      <c r="Q23" s="207">
        <v>62.2</v>
      </c>
      <c r="R23" s="207">
        <v>66.400000000000006</v>
      </c>
      <c r="S23" s="207">
        <v>70.599999999999994</v>
      </c>
      <c r="T23" s="207">
        <v>74.8</v>
      </c>
      <c r="U23" s="207">
        <v>79</v>
      </c>
      <c r="V23" s="207">
        <v>83.2</v>
      </c>
      <c r="W23" s="207">
        <v>87.4</v>
      </c>
      <c r="X23" s="207">
        <v>91.600000000000009</v>
      </c>
      <c r="Y23" s="207">
        <v>95.8</v>
      </c>
      <c r="Z23" s="207">
        <v>100</v>
      </c>
      <c r="AA23" s="207">
        <v>0</v>
      </c>
    </row>
    <row r="24" spans="2:27" s="203" customFormat="1" ht="27.9" customHeight="1" x14ac:dyDescent="0.25">
      <c r="B24" s="208" t="s">
        <v>124</v>
      </c>
      <c r="C24" s="207">
        <v>79.999999999999986</v>
      </c>
      <c r="D24" s="207">
        <v>79.999999999999986</v>
      </c>
      <c r="E24" s="207">
        <v>82.124999999999986</v>
      </c>
      <c r="F24" s="207">
        <v>84.249999999999986</v>
      </c>
      <c r="G24" s="207">
        <v>88.499999999999986</v>
      </c>
      <c r="H24" s="207">
        <v>96.999999999999986</v>
      </c>
      <c r="I24" s="207">
        <v>105.49999999999999</v>
      </c>
      <c r="J24" s="207">
        <v>113.99999999999999</v>
      </c>
      <c r="K24" s="207">
        <v>122.49999999999999</v>
      </c>
      <c r="L24" s="207">
        <v>131</v>
      </c>
      <c r="M24" s="207">
        <v>139.49999999999997</v>
      </c>
      <c r="N24" s="207">
        <v>148</v>
      </c>
      <c r="O24" s="207">
        <v>156.5</v>
      </c>
      <c r="P24" s="207">
        <v>165</v>
      </c>
      <c r="Q24" s="207">
        <v>173.5</v>
      </c>
      <c r="R24" s="207">
        <v>182</v>
      </c>
      <c r="S24" s="207">
        <v>190.5</v>
      </c>
      <c r="T24" s="207">
        <v>198.99999999999997</v>
      </c>
      <c r="U24" s="207">
        <v>207.5</v>
      </c>
      <c r="V24" s="207">
        <v>216</v>
      </c>
      <c r="W24" s="207">
        <v>224.5</v>
      </c>
      <c r="X24" s="207">
        <v>233</v>
      </c>
      <c r="Y24" s="207">
        <v>241.5</v>
      </c>
      <c r="Z24" s="207">
        <v>250</v>
      </c>
      <c r="AA24" s="207" t="s">
        <v>117</v>
      </c>
    </row>
    <row r="25" spans="2:27" s="203" customFormat="1" ht="27.9" customHeight="1" x14ac:dyDescent="0.25">
      <c r="B25" s="208" t="s">
        <v>123</v>
      </c>
      <c r="C25" s="207"/>
      <c r="D25" s="207">
        <v>0</v>
      </c>
      <c r="E25" s="207">
        <v>3931.2500000000396</v>
      </c>
      <c r="F25" s="207">
        <v>7862.4999999999964</v>
      </c>
      <c r="G25" s="207">
        <v>15724.999999999993</v>
      </c>
      <c r="H25" s="207">
        <v>31449.999999999985</v>
      </c>
      <c r="I25" s="207">
        <v>47174.999999999978</v>
      </c>
      <c r="J25" s="207">
        <v>62899.999999999971</v>
      </c>
      <c r="K25" s="207">
        <v>78624.999999999971</v>
      </c>
      <c r="L25" s="207">
        <v>94350.000000000044</v>
      </c>
      <c r="M25" s="207">
        <v>110074.99999999996</v>
      </c>
      <c r="N25" s="207">
        <v>125800.00000000003</v>
      </c>
      <c r="O25" s="207">
        <v>141525.00000000003</v>
      </c>
      <c r="P25" s="207">
        <v>157250.00000000003</v>
      </c>
      <c r="Q25" s="207">
        <v>172975.00000000009</v>
      </c>
      <c r="R25" s="207">
        <v>188700.00000000009</v>
      </c>
      <c r="S25" s="207">
        <v>204425.00000000009</v>
      </c>
      <c r="T25" s="207">
        <v>220150</v>
      </c>
      <c r="U25" s="207">
        <v>235875.00000000006</v>
      </c>
      <c r="V25" s="207">
        <v>251600.00000000006</v>
      </c>
      <c r="W25" s="207">
        <v>267325.00000000006</v>
      </c>
      <c r="X25" s="207">
        <v>283050.00000000006</v>
      </c>
      <c r="Y25" s="207">
        <v>298775.00000000006</v>
      </c>
      <c r="Z25" s="207">
        <v>314500.00000000006</v>
      </c>
      <c r="AA25" s="207">
        <v>0.8</v>
      </c>
    </row>
    <row r="26" spans="2:27" s="203" customFormat="1" ht="27.9" customHeight="1" x14ac:dyDescent="0.25">
      <c r="B26" s="209"/>
      <c r="C26" s="207"/>
      <c r="D26" s="207">
        <v>31.999999999999996</v>
      </c>
      <c r="E26" s="207">
        <v>32.849999999999994</v>
      </c>
      <c r="F26" s="207">
        <v>33.699999999999996</v>
      </c>
      <c r="G26" s="207">
        <v>35.399999999999991</v>
      </c>
      <c r="H26" s="207">
        <v>38.799999999999997</v>
      </c>
      <c r="I26" s="207">
        <v>42.199999999999996</v>
      </c>
      <c r="J26" s="207">
        <v>45.599999999999994</v>
      </c>
      <c r="K26" s="207">
        <v>48.999999999999993</v>
      </c>
      <c r="L26" s="207">
        <v>52.400000000000006</v>
      </c>
      <c r="M26" s="207">
        <v>55.8</v>
      </c>
      <c r="N26" s="207">
        <v>59.199999999999996</v>
      </c>
      <c r="O26" s="207">
        <v>62.6</v>
      </c>
      <c r="P26" s="207">
        <v>66</v>
      </c>
      <c r="Q26" s="207">
        <v>69.399999999999991</v>
      </c>
      <c r="R26" s="207">
        <v>72.8</v>
      </c>
      <c r="S26" s="207">
        <v>76.2</v>
      </c>
      <c r="T26" s="207">
        <v>79.599999999999994</v>
      </c>
      <c r="U26" s="207">
        <v>83</v>
      </c>
      <c r="V26" s="207">
        <v>86.4</v>
      </c>
      <c r="W26" s="207">
        <v>89.8</v>
      </c>
      <c r="X26" s="207">
        <v>93.2</v>
      </c>
      <c r="Y26" s="207">
        <v>96.6</v>
      </c>
      <c r="Z26" s="207">
        <v>100</v>
      </c>
      <c r="AA26" s="207" t="s">
        <v>83</v>
      </c>
    </row>
    <row r="27" spans="2:27" s="203" customFormat="1" ht="27.9" customHeight="1" x14ac:dyDescent="0.25">
      <c r="B27" s="208" t="s">
        <v>122</v>
      </c>
      <c r="C27" s="207">
        <v>120.00000000000001</v>
      </c>
      <c r="D27" s="207">
        <v>120.00000000000001</v>
      </c>
      <c r="E27" s="207">
        <v>121.62500000000001</v>
      </c>
      <c r="F27" s="207">
        <v>123.25000000000001</v>
      </c>
      <c r="G27" s="207">
        <v>126.50000000000001</v>
      </c>
      <c r="H27" s="207">
        <v>133</v>
      </c>
      <c r="I27" s="207">
        <v>139.5</v>
      </c>
      <c r="J27" s="207">
        <v>146</v>
      </c>
      <c r="K27" s="207">
        <v>152.5</v>
      </c>
      <c r="L27" s="207">
        <v>159</v>
      </c>
      <c r="M27" s="207">
        <v>165.5</v>
      </c>
      <c r="N27" s="207">
        <v>172</v>
      </c>
      <c r="O27" s="207">
        <v>178.5</v>
      </c>
      <c r="P27" s="207">
        <v>185</v>
      </c>
      <c r="Q27" s="207">
        <v>191.5</v>
      </c>
      <c r="R27" s="207">
        <v>198</v>
      </c>
      <c r="S27" s="207">
        <v>204.5</v>
      </c>
      <c r="T27" s="207">
        <v>211</v>
      </c>
      <c r="U27" s="207">
        <v>217.5</v>
      </c>
      <c r="V27" s="207">
        <v>224</v>
      </c>
      <c r="W27" s="207">
        <v>230.5</v>
      </c>
      <c r="X27" s="207">
        <v>237</v>
      </c>
      <c r="Y27" s="207">
        <v>243.5</v>
      </c>
      <c r="Z27" s="207">
        <v>250</v>
      </c>
      <c r="AA27" s="207" t="s">
        <v>117</v>
      </c>
    </row>
    <row r="28" spans="2:27" s="203" customFormat="1" ht="27.9" customHeight="1" x14ac:dyDescent="0.25">
      <c r="B28" s="208" t="s">
        <v>121</v>
      </c>
      <c r="C28" s="207"/>
      <c r="D28" s="207">
        <v>0</v>
      </c>
      <c r="E28" s="207">
        <v>3006.2499999999768</v>
      </c>
      <c r="F28" s="207">
        <v>6012.4999999999536</v>
      </c>
      <c r="G28" s="207">
        <v>12024.999999999991</v>
      </c>
      <c r="H28" s="207">
        <v>24049.999999999982</v>
      </c>
      <c r="I28" s="207">
        <v>36074.999999999971</v>
      </c>
      <c r="J28" s="207">
        <v>48099.999999999964</v>
      </c>
      <c r="K28" s="207">
        <v>60124.999999999949</v>
      </c>
      <c r="L28" s="207">
        <v>72149.999999999942</v>
      </c>
      <c r="M28" s="207">
        <v>84175.000000000015</v>
      </c>
      <c r="N28" s="207">
        <v>96199.999999999927</v>
      </c>
      <c r="O28" s="207">
        <v>108225</v>
      </c>
      <c r="P28" s="207">
        <v>120249.99999999999</v>
      </c>
      <c r="Q28" s="207">
        <v>132274.99999999997</v>
      </c>
      <c r="R28" s="207">
        <v>144299.99999999997</v>
      </c>
      <c r="S28" s="207">
        <v>156324.99999999994</v>
      </c>
      <c r="T28" s="207">
        <v>168349.99999999994</v>
      </c>
      <c r="U28" s="207">
        <v>180374.99999999994</v>
      </c>
      <c r="V28" s="207">
        <v>192400</v>
      </c>
      <c r="W28" s="207">
        <v>204425</v>
      </c>
      <c r="X28" s="207">
        <v>216450</v>
      </c>
      <c r="Y28" s="207">
        <v>228474.99999999997</v>
      </c>
      <c r="Z28" s="207">
        <v>240499.99999999997</v>
      </c>
      <c r="AA28" s="207">
        <v>0.7</v>
      </c>
    </row>
    <row r="29" spans="2:27" s="203" customFormat="1" ht="27.9" customHeight="1" x14ac:dyDescent="0.25">
      <c r="B29" s="206"/>
      <c r="C29" s="202"/>
      <c r="D29" s="207">
        <v>48.000000000000007</v>
      </c>
      <c r="E29" s="207">
        <v>48.650000000000006</v>
      </c>
      <c r="F29" s="207">
        <v>49.300000000000004</v>
      </c>
      <c r="G29" s="207">
        <v>50.6</v>
      </c>
      <c r="H29" s="207">
        <v>53.2</v>
      </c>
      <c r="I29" s="207">
        <v>55.800000000000004</v>
      </c>
      <c r="J29" s="207">
        <v>58.4</v>
      </c>
      <c r="K29" s="207">
        <v>61</v>
      </c>
      <c r="L29" s="207">
        <v>63.6</v>
      </c>
      <c r="M29" s="207">
        <v>66.2</v>
      </c>
      <c r="N29" s="207">
        <v>68.8</v>
      </c>
      <c r="O29" s="207">
        <v>71.399999999999991</v>
      </c>
      <c r="P29" s="207">
        <v>74</v>
      </c>
      <c r="Q29" s="207">
        <v>76.599999999999994</v>
      </c>
      <c r="R29" s="207">
        <v>79.2</v>
      </c>
      <c r="S29" s="207">
        <v>81.8</v>
      </c>
      <c r="T29" s="207">
        <v>84.399999999999991</v>
      </c>
      <c r="U29" s="207">
        <v>87</v>
      </c>
      <c r="V29" s="207">
        <v>89.600000000000009</v>
      </c>
      <c r="W29" s="207">
        <v>92.2</v>
      </c>
      <c r="X29" s="207">
        <v>94.8</v>
      </c>
      <c r="Y29" s="207">
        <v>97.399999999999991</v>
      </c>
      <c r="Z29" s="207">
        <v>100</v>
      </c>
      <c r="AA29" s="207">
        <v>0</v>
      </c>
    </row>
    <row r="30" spans="2:27" s="203" customFormat="1" ht="27.9" customHeight="1" x14ac:dyDescent="0.25">
      <c r="B30" s="208" t="s">
        <v>120</v>
      </c>
      <c r="C30" s="207">
        <v>160</v>
      </c>
      <c r="D30" s="207">
        <v>160</v>
      </c>
      <c r="E30" s="207">
        <v>161.125</v>
      </c>
      <c r="F30" s="207">
        <v>162.25</v>
      </c>
      <c r="G30" s="207">
        <v>164.5</v>
      </c>
      <c r="H30" s="207">
        <v>169</v>
      </c>
      <c r="I30" s="207">
        <v>173.5</v>
      </c>
      <c r="J30" s="207">
        <v>178</v>
      </c>
      <c r="K30" s="207">
        <v>182.5</v>
      </c>
      <c r="L30" s="207">
        <v>187</v>
      </c>
      <c r="M30" s="207">
        <v>191.5</v>
      </c>
      <c r="N30" s="207">
        <v>196</v>
      </c>
      <c r="O30" s="207">
        <v>200.5</v>
      </c>
      <c r="P30" s="207">
        <v>205</v>
      </c>
      <c r="Q30" s="207">
        <v>209.5</v>
      </c>
      <c r="R30" s="207">
        <v>214</v>
      </c>
      <c r="S30" s="207">
        <v>218.5</v>
      </c>
      <c r="T30" s="207">
        <v>223</v>
      </c>
      <c r="U30" s="207">
        <v>227.5</v>
      </c>
      <c r="V30" s="207">
        <v>232</v>
      </c>
      <c r="W30" s="207">
        <v>236.5</v>
      </c>
      <c r="X30" s="207">
        <v>241</v>
      </c>
      <c r="Y30" s="207">
        <v>245.5</v>
      </c>
      <c r="Z30" s="207">
        <v>250</v>
      </c>
      <c r="AA30" s="207" t="s">
        <v>117</v>
      </c>
    </row>
    <row r="31" spans="2:27" s="203" customFormat="1" ht="27.75" customHeight="1" x14ac:dyDescent="0.25">
      <c r="B31" s="208" t="s">
        <v>119</v>
      </c>
      <c r="C31" s="207"/>
      <c r="D31" s="207">
        <v>0</v>
      </c>
      <c r="E31" s="207">
        <v>2081.2499999999968</v>
      </c>
      <c r="F31" s="207">
        <v>4162.4999999999936</v>
      </c>
      <c r="G31" s="207">
        <v>8324.9999999999873</v>
      </c>
      <c r="H31" s="207">
        <v>16649.999999999975</v>
      </c>
      <c r="I31" s="207">
        <v>24975.000000000044</v>
      </c>
      <c r="J31" s="207">
        <v>33300.000000000029</v>
      </c>
      <c r="K31" s="207">
        <v>41625.000000000015</v>
      </c>
      <c r="L31" s="207">
        <v>49950</v>
      </c>
      <c r="M31" s="207">
        <v>58274.999999999993</v>
      </c>
      <c r="N31" s="207">
        <v>66599.999999999971</v>
      </c>
      <c r="O31" s="207">
        <v>74924.999999999971</v>
      </c>
      <c r="P31" s="207">
        <v>83249.999999999956</v>
      </c>
      <c r="Q31" s="207">
        <v>91575.000000000015</v>
      </c>
      <c r="R31" s="207">
        <v>99900</v>
      </c>
      <c r="S31" s="207">
        <v>108225</v>
      </c>
      <c r="T31" s="207">
        <v>116549.99999999999</v>
      </c>
      <c r="U31" s="207">
        <v>124874.99999999997</v>
      </c>
      <c r="V31" s="207">
        <v>133199.99999999994</v>
      </c>
      <c r="W31" s="207">
        <v>141525.00000000003</v>
      </c>
      <c r="X31" s="207">
        <v>149850</v>
      </c>
      <c r="Y31" s="207">
        <v>158175</v>
      </c>
      <c r="Z31" s="207">
        <v>166499.99999999997</v>
      </c>
      <c r="AA31" s="207">
        <v>0.6</v>
      </c>
    </row>
    <row r="32" spans="2:27" s="203" customFormat="1" ht="27.9" customHeight="1" x14ac:dyDescent="0.25">
      <c r="B32" s="209"/>
      <c r="C32" s="207"/>
      <c r="D32" s="207">
        <v>64</v>
      </c>
      <c r="E32" s="207">
        <v>64.45</v>
      </c>
      <c r="F32" s="207">
        <v>64.900000000000006</v>
      </c>
      <c r="G32" s="207">
        <v>65.8</v>
      </c>
      <c r="H32" s="207">
        <v>67.600000000000009</v>
      </c>
      <c r="I32" s="207">
        <v>69.399999999999991</v>
      </c>
      <c r="J32" s="207">
        <v>71.2</v>
      </c>
      <c r="K32" s="207">
        <v>73</v>
      </c>
      <c r="L32" s="207">
        <v>74.8</v>
      </c>
      <c r="M32" s="207">
        <v>76.599999999999994</v>
      </c>
      <c r="N32" s="207">
        <v>78.400000000000006</v>
      </c>
      <c r="O32" s="207">
        <v>80.2</v>
      </c>
      <c r="P32" s="207">
        <v>82</v>
      </c>
      <c r="Q32" s="207">
        <v>83.8</v>
      </c>
      <c r="R32" s="207">
        <v>85.6</v>
      </c>
      <c r="S32" s="207">
        <v>87.4</v>
      </c>
      <c r="T32" s="207">
        <v>89.2</v>
      </c>
      <c r="U32" s="207">
        <v>91</v>
      </c>
      <c r="V32" s="207">
        <v>92.800000000000011</v>
      </c>
      <c r="W32" s="207">
        <v>94.6</v>
      </c>
      <c r="X32" s="207">
        <v>96.399999999999991</v>
      </c>
      <c r="Y32" s="207">
        <v>98.2</v>
      </c>
      <c r="Z32" s="207">
        <v>100</v>
      </c>
      <c r="AA32" s="207" t="s">
        <v>83</v>
      </c>
    </row>
    <row r="33" spans="2:27" s="203" customFormat="1" ht="27.9" customHeight="1" x14ac:dyDescent="0.25">
      <c r="B33" s="208" t="s">
        <v>118</v>
      </c>
      <c r="C33" s="207">
        <v>-40.000000000000036</v>
      </c>
      <c r="D33" s="207">
        <v>-40.000000000000036</v>
      </c>
      <c r="E33" s="207">
        <v>-36.375000000000036</v>
      </c>
      <c r="F33" s="207">
        <v>-32.750000000000036</v>
      </c>
      <c r="G33" s="207">
        <v>-25.500000000000032</v>
      </c>
      <c r="H33" s="207">
        <v>-11.000000000000028</v>
      </c>
      <c r="I33" s="207">
        <v>3.4999999999999716</v>
      </c>
      <c r="J33" s="207">
        <v>17.999999999999979</v>
      </c>
      <c r="K33" s="207">
        <v>32.499999999999979</v>
      </c>
      <c r="L33" s="207">
        <v>46.999999999999979</v>
      </c>
      <c r="M33" s="207">
        <v>61.499999999999979</v>
      </c>
      <c r="N33" s="207">
        <v>76</v>
      </c>
      <c r="O33" s="207">
        <v>90.5</v>
      </c>
      <c r="P33" s="207">
        <v>105</v>
      </c>
      <c r="Q33" s="207">
        <v>119.50000000000003</v>
      </c>
      <c r="R33" s="207">
        <v>134</v>
      </c>
      <c r="S33" s="207">
        <v>148.50000000000003</v>
      </c>
      <c r="T33" s="207">
        <v>163</v>
      </c>
      <c r="U33" s="207">
        <v>177.50000000000003</v>
      </c>
      <c r="V33" s="207">
        <v>192.00000000000003</v>
      </c>
      <c r="W33" s="207">
        <v>206.5</v>
      </c>
      <c r="X33" s="207">
        <v>221.00000000000003</v>
      </c>
      <c r="Y33" s="207">
        <v>235.50000000000003</v>
      </c>
      <c r="Z33" s="207">
        <v>250.00000000000003</v>
      </c>
      <c r="AA33" s="207" t="s">
        <v>117</v>
      </c>
    </row>
    <row r="34" spans="2:27" s="203" customFormat="1" ht="27.9" customHeight="1" x14ac:dyDescent="0.25">
      <c r="B34" s="208" t="s">
        <v>116</v>
      </c>
      <c r="C34" s="207"/>
      <c r="D34" s="207">
        <v>0</v>
      </c>
      <c r="E34" s="207">
        <v>6706.24999999998</v>
      </c>
      <c r="F34" s="207">
        <v>13412.49999999996</v>
      </c>
      <c r="G34" s="207">
        <v>26824.99999999992</v>
      </c>
      <c r="H34" s="207">
        <v>53650.000000000007</v>
      </c>
      <c r="I34" s="207">
        <v>80475.000000000015</v>
      </c>
      <c r="J34" s="207">
        <v>107300.00000000001</v>
      </c>
      <c r="K34" s="207">
        <v>134125.00000000003</v>
      </c>
      <c r="L34" s="207">
        <v>160950.00000000003</v>
      </c>
      <c r="M34" s="207">
        <v>187775.00000000003</v>
      </c>
      <c r="N34" s="207">
        <v>214600.00000000003</v>
      </c>
      <c r="O34" s="207">
        <v>241425.00000000012</v>
      </c>
      <c r="P34" s="207">
        <v>268250.00000000006</v>
      </c>
      <c r="Q34" s="207">
        <v>295075.00000000012</v>
      </c>
      <c r="R34" s="207">
        <v>321900.00000000006</v>
      </c>
      <c r="S34" s="207">
        <v>348725.00000000012</v>
      </c>
      <c r="T34" s="207">
        <v>375550.00000000006</v>
      </c>
      <c r="U34" s="207">
        <v>402375.00000000012</v>
      </c>
      <c r="V34" s="207">
        <v>429200.00000000012</v>
      </c>
      <c r="W34" s="207">
        <v>456025.00000000006</v>
      </c>
      <c r="X34" s="207">
        <v>482850.00000000012</v>
      </c>
      <c r="Y34" s="207">
        <v>509675.00000000012</v>
      </c>
      <c r="Z34" s="207">
        <v>536500.00000000012</v>
      </c>
      <c r="AA34" s="207">
        <v>1.1000000000000001</v>
      </c>
    </row>
    <row r="35" spans="2:27" s="203" customFormat="1" ht="27.9" customHeight="1" x14ac:dyDescent="0.25">
      <c r="B35" s="206"/>
      <c r="C35" s="202"/>
      <c r="D35" s="207">
        <v>-16.000000000000014</v>
      </c>
      <c r="E35" s="207">
        <v>-14.550000000000013</v>
      </c>
      <c r="F35" s="207">
        <v>-13.100000000000014</v>
      </c>
      <c r="G35" s="207">
        <v>-10.200000000000014</v>
      </c>
      <c r="H35" s="207">
        <v>-4.4000000000000119</v>
      </c>
      <c r="I35" s="207">
        <v>1.3999999999999886</v>
      </c>
      <c r="J35" s="207">
        <v>7.1999999999999913</v>
      </c>
      <c r="K35" s="207">
        <v>12.999999999999993</v>
      </c>
      <c r="L35" s="207">
        <v>18.79999999999999</v>
      </c>
      <c r="M35" s="207">
        <v>24.599999999999991</v>
      </c>
      <c r="N35" s="207">
        <v>30.4</v>
      </c>
      <c r="O35" s="207">
        <v>36.199999999999996</v>
      </c>
      <c r="P35" s="207">
        <v>42</v>
      </c>
      <c r="Q35" s="207">
        <v>47.800000000000011</v>
      </c>
      <c r="R35" s="207">
        <v>53.6</v>
      </c>
      <c r="S35" s="207">
        <v>59.400000000000006</v>
      </c>
      <c r="T35" s="207">
        <v>65.2</v>
      </c>
      <c r="U35" s="207">
        <v>71.000000000000014</v>
      </c>
      <c r="V35" s="207">
        <v>76.800000000000011</v>
      </c>
      <c r="W35" s="207">
        <v>82.6</v>
      </c>
      <c r="X35" s="207">
        <v>88.4</v>
      </c>
      <c r="Y35" s="207">
        <v>94.2</v>
      </c>
      <c r="Z35" s="207">
        <v>100.00000000000003</v>
      </c>
      <c r="AA35" s="207">
        <v>0</v>
      </c>
    </row>
    <row r="36" spans="2:27" s="203" customFormat="1" ht="27.9" customHeight="1" x14ac:dyDescent="0.25">
      <c r="B36" s="206"/>
      <c r="C36" s="202"/>
      <c r="D36" s="206"/>
      <c r="E36" s="205"/>
      <c r="F36" s="202"/>
      <c r="G36" s="204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</row>
    <row r="37" spans="2:27" ht="27.9" customHeight="1" x14ac:dyDescent="0.3">
      <c r="B37" s="201" t="s">
        <v>115</v>
      </c>
      <c r="C37" s="202"/>
      <c r="D37" s="202"/>
      <c r="E37" s="191"/>
      <c r="F37" s="201" t="s">
        <v>114</v>
      </c>
      <c r="G37" s="201" t="s">
        <v>113</v>
      </c>
      <c r="H37" s="201" t="s">
        <v>108</v>
      </c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</row>
    <row r="38" spans="2:27" ht="27.9" customHeight="1" x14ac:dyDescent="0.3">
      <c r="B38" s="194" t="s">
        <v>112</v>
      </c>
      <c r="C38" s="199">
        <v>370000</v>
      </c>
      <c r="D38" s="197">
        <v>80</v>
      </c>
      <c r="E38" s="191"/>
      <c r="F38" s="194">
        <v>1</v>
      </c>
      <c r="G38" s="195">
        <v>370000</v>
      </c>
      <c r="H38" s="194">
        <v>200</v>
      </c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</row>
    <row r="39" spans="2:27" ht="27.9" customHeight="1" x14ac:dyDescent="0.3">
      <c r="B39" s="194" t="s">
        <v>111</v>
      </c>
      <c r="C39" s="199">
        <v>462500</v>
      </c>
      <c r="D39" s="197">
        <v>100</v>
      </c>
      <c r="E39" s="191"/>
      <c r="F39" s="20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</row>
    <row r="40" spans="2:27" ht="27.9" customHeight="1" x14ac:dyDescent="0.3">
      <c r="B40" s="194" t="s">
        <v>110</v>
      </c>
      <c r="C40" s="193">
        <v>100</v>
      </c>
      <c r="D40" s="193">
        <v>100</v>
      </c>
      <c r="E40" s="191"/>
      <c r="F40" s="194" t="s">
        <v>110</v>
      </c>
      <c r="G40" s="200">
        <v>250</v>
      </c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</row>
    <row r="41" spans="2:27" ht="27.9" customHeight="1" x14ac:dyDescent="0.3">
      <c r="B41" s="194" t="s">
        <v>109</v>
      </c>
      <c r="C41" s="193">
        <v>60</v>
      </c>
      <c r="D41" s="193">
        <v>60</v>
      </c>
      <c r="E41" s="191"/>
      <c r="F41" s="194" t="s">
        <v>109</v>
      </c>
      <c r="G41" s="194">
        <v>150</v>
      </c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</row>
    <row r="42" spans="2:27" ht="27.9" customHeight="1" x14ac:dyDescent="0.3">
      <c r="B42" s="194" t="s">
        <v>108</v>
      </c>
      <c r="C42" s="193">
        <v>80</v>
      </c>
      <c r="D42" s="193">
        <v>80</v>
      </c>
      <c r="E42" s="191"/>
      <c r="F42" s="194" t="s">
        <v>100</v>
      </c>
      <c r="G42" s="196">
        <v>100</v>
      </c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</row>
    <row r="43" spans="2:27" ht="27.9" customHeight="1" x14ac:dyDescent="0.3">
      <c r="B43" s="194" t="s">
        <v>107</v>
      </c>
      <c r="C43" s="192">
        <v>0</v>
      </c>
      <c r="D43" s="199">
        <v>740000.00000000012</v>
      </c>
      <c r="E43" s="191"/>
      <c r="F43" s="194" t="s">
        <v>106</v>
      </c>
      <c r="G43" s="196">
        <v>-10</v>
      </c>
      <c r="H43" s="196">
        <v>-10</v>
      </c>
      <c r="I43" s="198" t="s">
        <v>105</v>
      </c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</row>
    <row r="44" spans="2:27" ht="27.9" customHeight="1" x14ac:dyDescent="0.3">
      <c r="B44" s="194" t="s">
        <v>104</v>
      </c>
      <c r="C44" s="193">
        <v>160</v>
      </c>
      <c r="D44" s="197">
        <v>160</v>
      </c>
      <c r="E44" s="191"/>
      <c r="F44" s="194" t="s">
        <v>103</v>
      </c>
      <c r="G44" s="196">
        <v>-4</v>
      </c>
      <c r="H44" s="196">
        <v>-4</v>
      </c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</row>
    <row r="45" spans="2:27" ht="27.9" customHeight="1" x14ac:dyDescent="0.3">
      <c r="B45" s="194" t="s">
        <v>102</v>
      </c>
      <c r="C45" s="193">
        <v>30</v>
      </c>
      <c r="D45" s="192">
        <v>37000</v>
      </c>
      <c r="E45" s="191"/>
      <c r="F45" s="194" t="s">
        <v>101</v>
      </c>
      <c r="G45" s="196">
        <v>60</v>
      </c>
      <c r="H45" s="195">
        <v>0</v>
      </c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</row>
    <row r="46" spans="2:27" ht="27.9" customHeight="1" x14ac:dyDescent="0.3">
      <c r="B46" s="194" t="s">
        <v>100</v>
      </c>
      <c r="C46" s="193">
        <v>80</v>
      </c>
      <c r="D46" s="192">
        <v>37000</v>
      </c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</row>
    <row r="47" spans="2:27" ht="27.9" customHeight="1" x14ac:dyDescent="0.3">
      <c r="B47" s="194" t="s">
        <v>99</v>
      </c>
      <c r="C47" s="193">
        <v>130</v>
      </c>
      <c r="D47" s="192">
        <v>37000</v>
      </c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</row>
    <row r="48" spans="2:27" ht="27.9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</sheetData>
  <sheetProtection algorithmName="SHA-512" hashValue="K8qfhh7Xvur8FbzkI7nHhy26XfNpoaQvWv9uAQUbFDPV5CWPzxlYYBNwLo+FHhfEpJ4/G8BtpHuMf0SnlAWmGQ==" saltValue="57bMQ8qlNSrnko9qWB5zo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Samenvatting</vt:lpstr>
      <vt:lpstr>1. Hardware &amp; Software</vt:lpstr>
      <vt:lpstr>2.Uurtarieven</vt:lpstr>
      <vt:lpstr>3. O&amp;S installed base</vt:lpstr>
      <vt:lpstr>Blad1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S.H.W. Timmen</dc:creator>
  <cp:lastModifiedBy>Kim K. van den Berg</cp:lastModifiedBy>
  <dcterms:created xsi:type="dcterms:W3CDTF">2022-10-03T09:02:50Z</dcterms:created>
  <dcterms:modified xsi:type="dcterms:W3CDTF">2022-11-07T13:46:43Z</dcterms:modified>
</cp:coreProperties>
</file>