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31"/>
  <workbookPr defaultThemeVersion="166925"/>
  <mc:AlternateContent xmlns:mc="http://schemas.openxmlformats.org/markup-compatibility/2006">
    <mc:Choice Requires="x15">
      <x15ac:absPath xmlns:x15ac="http://schemas.microsoft.com/office/spreadsheetml/2010/11/ac" url="https://servicepunt71-my.sharepoint.com/personal/h_dahhane_servicepunt71_nl/Documents/Herorientatie Wmo/aanbestedingsstukken laatste redactie/Perceel Begeleiding en wonen met ondersteuning, doelgroep GGZ en VG/"/>
    </mc:Choice>
  </mc:AlternateContent>
  <xr:revisionPtr revIDLastSave="10" documentId="8_{D4FFFF8D-7DED-4B21-9713-C92F520E2A93}" xr6:coauthVersionLast="47" xr6:coauthVersionMax="47" xr10:uidLastSave="{C1FB4908-AE6A-496B-99AA-74E475CFA749}"/>
  <bookViews>
    <workbookView xWindow="-21720" yWindow="3405" windowWidth="21840" windowHeight="13140" activeTab="5" xr2:uid="{57648902-521D-46BC-BD82-F3A1ABFE2810}"/>
  </bookViews>
  <sheets>
    <sheet name="WmO GGZ" sheetId="1" r:id="rId1"/>
    <sheet name="WmO Jeugd" sheetId="3" r:id="rId2"/>
    <sheet name="WmO VG" sheetId="2" r:id="rId3"/>
    <sheet name="Ambulant GGZ" sheetId="4" r:id="rId4"/>
    <sheet name="Ambulant Jeugd" sheetId="6" r:id="rId5"/>
    <sheet name="Ambulant VG"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3" i="6" l="1"/>
  <c r="G13" i="6"/>
  <c r="F13" i="6"/>
  <c r="E13" i="6"/>
  <c r="D13" i="6"/>
  <c r="H12" i="6"/>
  <c r="G12" i="6"/>
  <c r="F12" i="6"/>
  <c r="E12" i="6"/>
  <c r="D12" i="6"/>
  <c r="F11" i="6"/>
  <c r="E11" i="6"/>
  <c r="C11" i="6"/>
  <c r="F10" i="6"/>
  <c r="E10" i="6"/>
  <c r="C10" i="6"/>
  <c r="H9" i="6"/>
  <c r="G9" i="6"/>
  <c r="F9" i="6"/>
  <c r="E9" i="6"/>
  <c r="D9" i="6"/>
  <c r="H13" i="5"/>
  <c r="G13" i="5"/>
  <c r="F13" i="5"/>
  <c r="E13" i="5"/>
  <c r="D13" i="5"/>
  <c r="H12" i="5"/>
  <c r="G12" i="5"/>
  <c r="F12" i="5"/>
  <c r="E12" i="5"/>
  <c r="D12" i="5"/>
  <c r="F11" i="5"/>
  <c r="E11" i="5"/>
  <c r="C11" i="5"/>
  <c r="F10" i="5"/>
  <c r="E10" i="5"/>
  <c r="C10" i="5"/>
  <c r="H9" i="5"/>
  <c r="G9" i="5"/>
  <c r="F9" i="5"/>
  <c r="E9" i="5"/>
  <c r="D9" i="5"/>
  <c r="H13" i="4"/>
  <c r="G13" i="4"/>
  <c r="F13" i="4"/>
  <c r="E13" i="4"/>
  <c r="D13" i="4"/>
  <c r="H12" i="4"/>
  <c r="G12" i="4"/>
  <c r="F12" i="4"/>
  <c r="E12" i="4"/>
  <c r="D12" i="4"/>
  <c r="F11" i="4"/>
  <c r="E11" i="4"/>
  <c r="C11" i="4"/>
  <c r="F10" i="4"/>
  <c r="E10" i="4"/>
  <c r="C10" i="4"/>
  <c r="H9" i="4"/>
  <c r="G9" i="4"/>
  <c r="F9" i="4"/>
  <c r="E9" i="4"/>
  <c r="D9" i="4"/>
  <c r="G13" i="3"/>
  <c r="F13" i="3"/>
  <c r="E13" i="3"/>
  <c r="D13" i="3"/>
  <c r="C13" i="3"/>
  <c r="G12" i="3"/>
  <c r="F12" i="3"/>
  <c r="E12" i="3"/>
  <c r="D12" i="3"/>
  <c r="C12" i="3"/>
  <c r="E11" i="3"/>
  <c r="D11" i="3"/>
  <c r="E10" i="3"/>
  <c r="D10" i="3"/>
  <c r="G9" i="3"/>
  <c r="F9" i="3"/>
  <c r="E9" i="3"/>
  <c r="D9" i="3"/>
  <c r="C9" i="3"/>
  <c r="G13" i="2"/>
  <c r="F13" i="2"/>
  <c r="E13" i="2"/>
  <c r="D13" i="2"/>
  <c r="C13" i="2"/>
  <c r="G12" i="2"/>
  <c r="F12" i="2"/>
  <c r="E12" i="2"/>
  <c r="D12" i="2"/>
  <c r="C12" i="2"/>
  <c r="E11" i="2"/>
  <c r="D11" i="2"/>
  <c r="E10" i="2"/>
  <c r="D10" i="2"/>
  <c r="G9" i="2"/>
  <c r="F9" i="2"/>
  <c r="E9" i="2"/>
  <c r="D9" i="2"/>
  <c r="C9" i="2"/>
  <c r="G13" i="1"/>
  <c r="F13" i="1"/>
  <c r="E13" i="1"/>
  <c r="D13" i="1"/>
  <c r="C13" i="1"/>
  <c r="G12" i="1"/>
  <c r="F12" i="1"/>
  <c r="E12" i="1"/>
  <c r="D12" i="1"/>
  <c r="C12" i="1"/>
  <c r="D11" i="1"/>
  <c r="D10" i="1"/>
  <c r="E11" i="1"/>
  <c r="E10" i="1"/>
  <c r="G9" i="1"/>
  <c r="F9" i="1"/>
  <c r="E9" i="1"/>
  <c r="D9" i="1"/>
  <c r="C9" i="1"/>
</calcChain>
</file>

<file path=xl/sharedStrings.xml><?xml version="1.0" encoding="utf-8"?>
<sst xmlns="http://schemas.openxmlformats.org/spreadsheetml/2006/main" count="217" uniqueCount="45">
  <si>
    <t>Weektarieven Wonen met Ondersteuning GGZ (prijspeil 2022)</t>
  </si>
  <si>
    <t>Uit Rebel rapportage</t>
  </si>
  <si>
    <t>uurtarief 2022 GGZ</t>
  </si>
  <si>
    <t>dagdeeltarief 2022 regulier</t>
  </si>
  <si>
    <t>dagdeeltarief 2022 plus</t>
  </si>
  <si>
    <t xml:space="preserve">Modules </t>
  </si>
  <si>
    <t xml:space="preserve">Leefgebieden per Module </t>
  </si>
  <si>
    <t>intensiteit 1</t>
  </si>
  <si>
    <t>intensiteit 2</t>
  </si>
  <si>
    <t>intensiteit 3</t>
  </si>
  <si>
    <t>intensiteit 4</t>
  </si>
  <si>
    <t>intensiteit 5</t>
  </si>
  <si>
    <t xml:space="preserve">Ondersteuning </t>
  </si>
  <si>
    <t xml:space="preserve">Sociaal &amp; Persoonlijk Functioneren </t>
  </si>
  <si>
    <r>
      <rPr>
        <i/>
        <u/>
        <sz val="11"/>
        <color theme="1"/>
        <rFont val="Calibri"/>
        <family val="2"/>
        <scheme val="minor"/>
      </rPr>
      <t>Extra</t>
    </r>
    <r>
      <rPr>
        <i/>
        <sz val="11"/>
        <color theme="1"/>
        <rFont val="Calibri"/>
        <family val="2"/>
        <scheme val="minor"/>
      </rPr>
      <t xml:space="preserve"> Ondersteuning bij Zelfzorg en Gezondheid </t>
    </r>
  </si>
  <si>
    <t>**</t>
  </si>
  <si>
    <r>
      <rPr>
        <i/>
        <u/>
        <sz val="11"/>
        <color theme="1"/>
        <rFont val="Calibri"/>
        <family val="2"/>
        <scheme val="minor"/>
      </rPr>
      <t>Extra</t>
    </r>
    <r>
      <rPr>
        <i/>
        <sz val="11"/>
        <color theme="1"/>
        <rFont val="Calibri"/>
        <family val="2"/>
        <scheme val="minor"/>
      </rPr>
      <t xml:space="preserve"> Ondersteuning bij geldzaken </t>
    </r>
  </si>
  <si>
    <t>Daginvulling regulier ***</t>
  </si>
  <si>
    <t>Daginvulling plus****</t>
  </si>
  <si>
    <t>Vervoer regulier per etmaal</t>
  </si>
  <si>
    <t>Vervoer rolstoel per etmaal</t>
  </si>
  <si>
    <t>Veiligheid</t>
  </si>
  <si>
    <t xml:space="preserve">24 uurs oproepbaar of aanwezigheid </t>
  </si>
  <si>
    <t xml:space="preserve">Sociaal Beheer Overdag </t>
  </si>
  <si>
    <t xml:space="preserve">Ongepland en/of Sociaal Beheer en/of kosten gezamenlijk wonen </t>
  </si>
  <si>
    <t xml:space="preserve">Huisvestingskosten Intramuraal </t>
  </si>
  <si>
    <t xml:space="preserve">Huur &amp; inrichting plus extra verblijfskosten igv intramuraal </t>
  </si>
  <si>
    <r>
      <t xml:space="preserve">**= lichte Ondersteuning vlak van </t>
    </r>
    <r>
      <rPr>
        <sz val="8"/>
        <rFont val="Arial"/>
        <family val="2"/>
      </rPr>
      <t>zelfzorg en financiën zit inbegrepen in leefgebied SPF. Alleen indien er tijdelijke forse inzet nodig is op dit vlak en/of extra andere expertise moeten worden ingeschakeld, worden de Leefgebieden extra Ondersteuning bij zelfzorg en gezondheid en/of extra Ondersteuning bij Geldzaken actief (zie voor exacte invulling de “Resultatengids Arrangementenmodel Leidse regio”) </t>
    </r>
  </si>
  <si>
    <t>***= 1 tot en met 2 dagdelen per week is bedoeld voor de opstartfase van dagbesteding, in de regel zal er daarna doorgeschakeld worden naar een andere Intensiteit.  Intensiteit 5 zal alleen in uitzonderingsgevallen worden toegepast</t>
  </si>
  <si>
    <t>**** = Bij daginvulling wordt een onderscheid gemaakt in daginvulling regulier en plus. Indien het noodzakelijk is voor de Cliënt om deel te nemen aan daginvulling in kleine groepen (groepsgrootte per Begeleider van &lt; 6 cliënten) is daginvulling plus aan de orde. </t>
  </si>
  <si>
    <t xml:space="preserve">De Leidse Regio gemeenten zijn voornemens weektarieven gaan hanteren per 1-1-2023. In de implementatiefase zal de haalbaarheid nader bezien worden </t>
  </si>
  <si>
    <t xml:space="preserve">NB indien een cliënt tijdelijk afwezig is (bijv. vanwege opname) is een verlaagd tarief (opgebouwd uit module Veiligheid en Sociaal Beheer) aan de orde </t>
  </si>
  <si>
    <t>Weektarieven Wonen met Ondersteuning Jeugd (prijspeil 2022)</t>
  </si>
  <si>
    <t>uurtarief 2022 Jeugd</t>
  </si>
  <si>
    <t>aan de speciale tarieven voor Jeugdigen overkomend uit de Jeugdwet zijn voorwaarden verbonden, zie beschrijvend document</t>
  </si>
  <si>
    <t>Weektarieven Wonen met Ondersteuning VG (prijspeil 2022)</t>
  </si>
  <si>
    <t>uurtarief 2022 VG</t>
  </si>
  <si>
    <t>Weektarieven Ambulant GGZ (prijspeil 2022)</t>
  </si>
  <si>
    <t>Modules</t>
  </si>
  <si>
    <t>Waakvlam* (declaratie per uur)</t>
  </si>
  <si>
    <t xml:space="preserve">Nvt </t>
  </si>
  <si>
    <t>* in het geval van (nog tijdelijke) behoefte aan professioneel waakvlamcontact, wat niet in het Voorveld georganiseerd kan worden, wordt deze ingevuld door het mini arrangement “waakvlam Ondersteuning”. Declaratie vindt in tegenstelling tot de intensiteiten wel plaats op basis van werkelijke inzet (PxQ)</t>
  </si>
  <si>
    <t>Voor de tarieven voor de module Ondersteuning is uitgegaan van de bestaande verhouding individuele begeleiding basis en speciaal per doelgroep om tot een gewogen gemiddeld tarief voor de nieuwe vorm Ondersteuning Leefgebieden te komen. Mochten de gemeenten van de Leidse regio alsnog besluiten om een substantieel deel van de Ondersteuning uit de maatwerkvoorziening te halen, dan zullen de gemeenten in overleg met de aanbieders komen tot een aanpassing van het tarief</t>
  </si>
  <si>
    <t>Weektarieven Ambulant Jeugd (prijspeil 2022)</t>
  </si>
  <si>
    <t>Weektarieven Ambulant VG (prijspeil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</si>
</sst>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i/>
      <sz val="11"/>
      <color theme="1"/>
      <name val="Calibri"/>
      <family val="2"/>
      <scheme val="minor"/>
    </font>
    <font>
      <u/>
      <sz val="11"/>
      <color theme="1"/>
      <name val="Calibri"/>
      <family val="2"/>
      <scheme val="minor"/>
    </font>
    <font>
      <sz val="8"/>
      <color rgb="FF000000"/>
      <name val="Arial"/>
      <family val="2"/>
    </font>
    <font>
      <sz val="8"/>
      <name val="Arial"/>
      <family val="2"/>
    </font>
    <font>
      <sz val="10"/>
      <name val="Arial"/>
      <family val="2"/>
    </font>
    <font>
      <i/>
      <u/>
      <sz val="11"/>
      <color theme="1"/>
      <name val="Calibri"/>
      <family val="2"/>
      <scheme val="minor"/>
    </font>
    <font>
      <sz val="10"/>
      <color rgb="FF0070C0"/>
      <name val="Arial"/>
      <family val="2"/>
    </font>
    <font>
      <sz val="11"/>
      <color rgb="FF0070C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5" tint="0.39997558519241921"/>
        <bgColor indexed="64"/>
      </patternFill>
    </fill>
    <fill>
      <patternFill patternType="solid">
        <fgColor theme="7" tint="0.39997558519241921"/>
        <bgColor indexed="64"/>
      </patternFill>
    </fill>
    <fill>
      <patternFill patternType="lightDown">
        <bgColor theme="0" tint="-0.14996795556505021"/>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7">
    <xf numFmtId="0" fontId="0" fillId="0" borderId="0" xfId="0"/>
    <xf numFmtId="0" fontId="0" fillId="0" borderId="0" xfId="0" applyAlignment="1">
      <alignment wrapText="1"/>
    </xf>
    <xf numFmtId="44" fontId="0" fillId="0" borderId="1" xfId="0" applyNumberFormat="1" applyBorder="1"/>
    <xf numFmtId="0" fontId="1" fillId="0" borderId="0" xfId="0" applyFont="1"/>
    <xf numFmtId="0" fontId="0" fillId="4" borderId="1" xfId="0" applyFill="1" applyBorder="1"/>
    <xf numFmtId="0" fontId="0" fillId="5" borderId="1" xfId="0" applyFill="1" applyBorder="1"/>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0" fillId="9" borderId="1" xfId="0" applyFill="1" applyBorder="1" applyAlignment="1">
      <alignment wrapText="1"/>
    </xf>
    <xf numFmtId="0" fontId="0" fillId="4" borderId="1" xfId="0" applyFill="1" applyBorder="1" applyAlignment="1">
      <alignment horizontal="center"/>
    </xf>
    <xf numFmtId="44" fontId="2" fillId="0" borderId="1" xfId="0" applyNumberFormat="1" applyFont="1" applyBorder="1"/>
    <xf numFmtId="0" fontId="3" fillId="3" borderId="1" xfId="0" applyFont="1" applyFill="1" applyBorder="1"/>
    <xf numFmtId="0" fontId="3" fillId="3" borderId="1" xfId="0" applyFont="1" applyFill="1" applyBorder="1" applyAlignment="1">
      <alignment wrapText="1"/>
    </xf>
    <xf numFmtId="0" fontId="4" fillId="5" borderId="1" xfId="0" applyFont="1" applyFill="1" applyBorder="1" applyAlignment="1">
      <alignment wrapText="1"/>
    </xf>
    <xf numFmtId="0" fontId="4" fillId="6" borderId="1" xfId="0" applyFont="1" applyFill="1" applyBorder="1" applyAlignment="1">
      <alignment wrapText="1"/>
    </xf>
    <xf numFmtId="0" fontId="4" fillId="7" borderId="1" xfId="0" applyFont="1" applyFill="1" applyBorder="1" applyAlignment="1">
      <alignment wrapText="1"/>
    </xf>
    <xf numFmtId="0" fontId="4" fillId="8" borderId="1" xfId="0" applyFont="1" applyFill="1" applyBorder="1" applyAlignment="1">
      <alignment wrapText="1"/>
    </xf>
    <xf numFmtId="0" fontId="1" fillId="3" borderId="1" xfId="0" applyFont="1" applyFill="1" applyBorder="1"/>
    <xf numFmtId="0" fontId="1" fillId="3" borderId="1" xfId="0" applyFont="1" applyFill="1" applyBorder="1" applyAlignment="1">
      <alignment wrapText="1"/>
    </xf>
    <xf numFmtId="0" fontId="1" fillId="3" borderId="1" xfId="0" applyFont="1" applyFill="1" applyBorder="1" applyAlignment="1">
      <alignment horizontal="center" wrapText="1"/>
    </xf>
    <xf numFmtId="0" fontId="1" fillId="3" borderId="1" xfId="0" applyFont="1" applyFill="1" applyBorder="1" applyAlignment="1">
      <alignment horizontal="center"/>
    </xf>
    <xf numFmtId="0" fontId="4" fillId="9" borderId="1" xfId="0" applyFont="1" applyFill="1" applyBorder="1" applyAlignment="1">
      <alignment wrapText="1"/>
    </xf>
    <xf numFmtId="44" fontId="2" fillId="10" borderId="1" xfId="0" applyNumberFormat="1" applyFont="1" applyFill="1" applyBorder="1"/>
    <xf numFmtId="0" fontId="4" fillId="2" borderId="0" xfId="0" applyFont="1" applyFill="1"/>
    <xf numFmtId="44" fontId="4" fillId="2" borderId="0" xfId="0" applyNumberFormat="1" applyFont="1" applyFill="1" applyAlignment="1">
      <alignment wrapText="1"/>
    </xf>
    <xf numFmtId="0" fontId="5" fillId="0" borderId="0" xfId="0" applyFont="1"/>
    <xf numFmtId="0" fontId="8" fillId="0" borderId="0" xfId="0" applyFont="1" applyAlignment="1">
      <alignment horizontal="left" vertical="center" wrapText="1"/>
    </xf>
    <xf numFmtId="0" fontId="0" fillId="4" borderId="1" xfId="0" applyFill="1" applyBorder="1" applyAlignment="1">
      <alignment horizontal="center" vertical="center"/>
    </xf>
    <xf numFmtId="0" fontId="4" fillId="0" borderId="0" xfId="0" applyFont="1"/>
    <xf numFmtId="0" fontId="4" fillId="0" borderId="0" xfId="0" applyFont="1" applyAlignment="1">
      <alignment wrapText="1"/>
    </xf>
    <xf numFmtId="0" fontId="11" fillId="0" borderId="0" xfId="0" applyFont="1"/>
    <xf numFmtId="0" fontId="11" fillId="0" borderId="0" xfId="0" applyFont="1" applyAlignment="1">
      <alignment wrapText="1"/>
    </xf>
    <xf numFmtId="0" fontId="6" fillId="0" borderId="2" xfId="0" applyFont="1" applyBorder="1" applyAlignment="1">
      <alignment horizontal="left" vertical="center" wrapText="1"/>
    </xf>
    <xf numFmtId="0" fontId="7" fillId="0" borderId="0" xfId="0" applyFont="1" applyAlignment="1">
      <alignment horizontal="left" vertical="center" wrapText="1"/>
    </xf>
    <xf numFmtId="0" fontId="10" fillId="0" borderId="0" xfId="0" applyFont="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BBB83-5C94-428D-B994-0B5FD325C1E0}">
  <dimension ref="A1:G25"/>
  <sheetViews>
    <sheetView topLeftCell="A8" zoomScaleNormal="100" workbookViewId="0">
      <selection activeCell="A25" sqref="A25"/>
    </sheetView>
  </sheetViews>
  <sheetFormatPr defaultRowHeight="14.25"/>
  <cols>
    <col min="1" max="1" width="27.85546875" customWidth="1"/>
    <col min="2" max="2" width="40.5703125" style="1" customWidth="1"/>
    <col min="3" max="3" width="10.140625" customWidth="1"/>
    <col min="4" max="4" width="11" customWidth="1"/>
    <col min="5" max="5" width="10.42578125" customWidth="1"/>
    <col min="6" max="6" width="10.28515625" customWidth="1"/>
    <col min="7" max="7" width="10.85546875" customWidth="1"/>
  </cols>
  <sheetData>
    <row r="1" spans="1:7">
      <c r="A1" s="3" t="s">
        <v>0</v>
      </c>
    </row>
    <row r="2" spans="1:7">
      <c r="A2" s="3"/>
    </row>
    <row r="3" spans="1:7">
      <c r="A3" s="27" t="s">
        <v>1</v>
      </c>
    </row>
    <row r="4" spans="1:7">
      <c r="A4" s="25" t="s">
        <v>2</v>
      </c>
      <c r="B4" s="26">
        <v>60.13</v>
      </c>
    </row>
    <row r="5" spans="1:7">
      <c r="A5" s="25" t="s">
        <v>3</v>
      </c>
      <c r="B5" s="26">
        <v>36.76</v>
      </c>
    </row>
    <row r="6" spans="1:7">
      <c r="A6" s="25" t="s">
        <v>4</v>
      </c>
      <c r="B6" s="26">
        <v>52.96</v>
      </c>
    </row>
    <row r="8" spans="1:7" s="3" customFormat="1">
      <c r="A8" s="19" t="s">
        <v>5</v>
      </c>
      <c r="B8" s="20" t="s">
        <v>6</v>
      </c>
      <c r="C8" s="22" t="s">
        <v>7</v>
      </c>
      <c r="D8" s="22" t="s">
        <v>8</v>
      </c>
      <c r="E8" s="22" t="s">
        <v>9</v>
      </c>
      <c r="F8" s="22" t="s">
        <v>10</v>
      </c>
      <c r="G8" s="22" t="s">
        <v>11</v>
      </c>
    </row>
    <row r="9" spans="1:7">
      <c r="A9" s="5" t="s">
        <v>12</v>
      </c>
      <c r="B9" s="15" t="s">
        <v>13</v>
      </c>
      <c r="C9" s="2">
        <f>SUM($B$4*1)</f>
        <v>60.13</v>
      </c>
      <c r="D9" s="2">
        <f>SUM($B$4*2)</f>
        <v>120.26</v>
      </c>
      <c r="E9" s="2">
        <f>SUM($B$4*3)</f>
        <v>180.39000000000001</v>
      </c>
      <c r="F9" s="2">
        <f>SUM($B$4*4.5)</f>
        <v>270.58500000000004</v>
      </c>
      <c r="G9" s="2">
        <f>SUM($B$4*6)</f>
        <v>360.78000000000003</v>
      </c>
    </row>
    <row r="10" spans="1:7">
      <c r="A10" s="5"/>
      <c r="B10" s="15" t="s">
        <v>14</v>
      </c>
      <c r="C10" s="11" t="s">
        <v>15</v>
      </c>
      <c r="D10" s="2">
        <f>SUM($B$4*1.5)</f>
        <v>90.195000000000007</v>
      </c>
      <c r="E10" s="2">
        <f t="shared" ref="E10:E11" si="0">SUM($B$4*3)</f>
        <v>180.39000000000001</v>
      </c>
      <c r="F10" s="4"/>
      <c r="G10" s="4"/>
    </row>
    <row r="11" spans="1:7">
      <c r="A11" s="5"/>
      <c r="B11" s="15" t="s">
        <v>16</v>
      </c>
      <c r="C11" s="11" t="s">
        <v>15</v>
      </c>
      <c r="D11" s="2">
        <f>SUM($B$4*1.5)</f>
        <v>90.195000000000007</v>
      </c>
      <c r="E11" s="2">
        <f t="shared" si="0"/>
        <v>180.39000000000001</v>
      </c>
      <c r="F11" s="4"/>
      <c r="G11" s="4"/>
    </row>
    <row r="12" spans="1:7">
      <c r="A12" s="6"/>
      <c r="B12" s="16" t="s">
        <v>17</v>
      </c>
      <c r="C12" s="2">
        <f>SUM($B$5*1.5)</f>
        <v>55.14</v>
      </c>
      <c r="D12" s="2">
        <f>SUM($B$5*3.5)</f>
        <v>128.66</v>
      </c>
      <c r="E12" s="2">
        <f>SUM($B$5*5.5)</f>
        <v>202.17999999999998</v>
      </c>
      <c r="F12" s="2">
        <f>SUM($B$5*7.5)</f>
        <v>275.7</v>
      </c>
      <c r="G12" s="2">
        <f>SUM($B$5*9.5)</f>
        <v>349.21999999999997</v>
      </c>
    </row>
    <row r="13" spans="1:7">
      <c r="A13" s="6"/>
      <c r="B13" s="16" t="s">
        <v>18</v>
      </c>
      <c r="C13" s="2">
        <f>SUM($B$6*1.5)</f>
        <v>79.44</v>
      </c>
      <c r="D13" s="2">
        <f>SUM($B$6*3.5)</f>
        <v>185.36</v>
      </c>
      <c r="E13" s="2">
        <f>SUM($B$6*5.5)</f>
        <v>291.28000000000003</v>
      </c>
      <c r="F13" s="2">
        <f>SUM($B$6*7.5)</f>
        <v>397.2</v>
      </c>
      <c r="G13" s="2">
        <f>SUM($B$6*9.5)</f>
        <v>503.12</v>
      </c>
    </row>
    <row r="14" spans="1:7">
      <c r="A14" s="6"/>
      <c r="B14" s="16" t="s">
        <v>19</v>
      </c>
      <c r="C14" s="2">
        <v>10</v>
      </c>
      <c r="D14" s="4"/>
      <c r="E14" s="4"/>
      <c r="F14" s="4"/>
      <c r="G14" s="4"/>
    </row>
    <row r="15" spans="1:7">
      <c r="A15" s="6"/>
      <c r="B15" s="16" t="s">
        <v>20</v>
      </c>
      <c r="C15" s="2">
        <v>22.5</v>
      </c>
      <c r="D15" s="4"/>
      <c r="E15" s="4"/>
      <c r="F15" s="4"/>
      <c r="G15" s="4"/>
    </row>
    <row r="16" spans="1:7">
      <c r="A16" s="7" t="s">
        <v>21</v>
      </c>
      <c r="B16" s="17" t="s">
        <v>22</v>
      </c>
      <c r="C16" s="12">
        <v>53.76</v>
      </c>
      <c r="D16" s="12">
        <v>69.099999999999994</v>
      </c>
      <c r="E16" s="12">
        <v>107.45</v>
      </c>
      <c r="F16" s="12">
        <v>214.97</v>
      </c>
      <c r="G16" s="4"/>
    </row>
    <row r="17" spans="1:7" ht="28.5">
      <c r="A17" s="8" t="s">
        <v>23</v>
      </c>
      <c r="B17" s="18" t="s">
        <v>24</v>
      </c>
      <c r="C17" s="24"/>
      <c r="D17" s="12">
        <v>117.6</v>
      </c>
      <c r="E17" s="12">
        <v>227.99</v>
      </c>
      <c r="F17" s="12">
        <v>371.42</v>
      </c>
      <c r="G17" s="4"/>
    </row>
    <row r="18" spans="1:7" ht="28.5">
      <c r="A18" s="9" t="s">
        <v>25</v>
      </c>
      <c r="B18" s="23" t="s">
        <v>26</v>
      </c>
      <c r="C18" s="2">
        <v>294.83999999999997</v>
      </c>
      <c r="D18" s="4"/>
      <c r="E18" s="4"/>
      <c r="F18" s="4"/>
      <c r="G18" s="4"/>
    </row>
    <row r="19" spans="1:7" ht="28.35" customHeight="1">
      <c r="A19" s="34" t="s">
        <v>27</v>
      </c>
      <c r="B19" s="34"/>
      <c r="C19" s="34"/>
      <c r="D19" s="34"/>
      <c r="E19" s="34"/>
      <c r="F19" s="34"/>
      <c r="G19" s="34"/>
    </row>
    <row r="20" spans="1:7" ht="19.899999999999999" customHeight="1">
      <c r="A20" s="35" t="s">
        <v>28</v>
      </c>
      <c r="B20" s="35"/>
      <c r="C20" s="35"/>
      <c r="D20" s="35"/>
      <c r="E20" s="35"/>
      <c r="F20" s="35"/>
      <c r="G20" s="35"/>
    </row>
    <row r="21" spans="1:7" ht="21.75" customHeight="1">
      <c r="A21" s="35" t="s">
        <v>29</v>
      </c>
      <c r="B21" s="35"/>
      <c r="C21" s="35"/>
      <c r="D21" s="35"/>
      <c r="E21" s="35"/>
      <c r="F21" s="35"/>
      <c r="G21" s="35"/>
    </row>
    <row r="22" spans="1:7">
      <c r="A22" s="28"/>
    </row>
    <row r="23" spans="1:7">
      <c r="A23" s="30" t="s">
        <v>30</v>
      </c>
      <c r="B23" s="31"/>
      <c r="C23" s="30"/>
      <c r="D23" s="30"/>
      <c r="E23" s="30"/>
      <c r="F23" s="30"/>
    </row>
    <row r="25" spans="1:7" s="32" customFormat="1">
      <c r="A25" s="32" t="s">
        <v>31</v>
      </c>
      <c r="B25" s="33"/>
    </row>
  </sheetData>
  <mergeCells count="3">
    <mergeCell ref="A19:G19"/>
    <mergeCell ref="A21:G21"/>
    <mergeCell ref="A20:G20"/>
  </mergeCells>
  <pageMargins left="0.7" right="0.7" top="0.75" bottom="0.75" header="0.3" footer="0.3"/>
  <pageSetup paperSize="9" scale="94"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4263-9F78-4880-A5AD-AD50EF57CF60}">
  <dimension ref="A1:G27"/>
  <sheetViews>
    <sheetView topLeftCell="A3" zoomScaleNormal="100" workbookViewId="0">
      <selection activeCell="A27" sqref="A27"/>
    </sheetView>
  </sheetViews>
  <sheetFormatPr defaultRowHeight="14.25"/>
  <cols>
    <col min="1" max="1" width="27.85546875" customWidth="1"/>
    <col min="2" max="2" width="41.7109375" style="1" customWidth="1"/>
    <col min="3" max="3" width="10.28515625" customWidth="1"/>
    <col min="4" max="4" width="10" customWidth="1"/>
    <col min="5" max="5" width="9.85546875" customWidth="1"/>
    <col min="6" max="6" width="10.140625" customWidth="1"/>
    <col min="7" max="7" width="10.28515625" customWidth="1"/>
  </cols>
  <sheetData>
    <row r="1" spans="1:7">
      <c r="A1" s="3" t="s">
        <v>32</v>
      </c>
    </row>
    <row r="2" spans="1:7">
      <c r="A2" s="3"/>
    </row>
    <row r="3" spans="1:7">
      <c r="A3" s="27" t="s">
        <v>1</v>
      </c>
    </row>
    <row r="4" spans="1:7">
      <c r="A4" s="25" t="s">
        <v>33</v>
      </c>
      <c r="B4" s="26">
        <v>65.45</v>
      </c>
    </row>
    <row r="5" spans="1:7">
      <c r="A5" s="25" t="s">
        <v>3</v>
      </c>
      <c r="B5" s="26">
        <v>36.76</v>
      </c>
    </row>
    <row r="6" spans="1:7">
      <c r="A6" s="25" t="s">
        <v>4</v>
      </c>
      <c r="B6" s="26">
        <v>52.96</v>
      </c>
    </row>
    <row r="8" spans="1:7" s="3" customFormat="1">
      <c r="A8" s="19" t="s">
        <v>5</v>
      </c>
      <c r="B8" s="20" t="s">
        <v>6</v>
      </c>
      <c r="C8" s="22" t="s">
        <v>7</v>
      </c>
      <c r="D8" s="22" t="s">
        <v>8</v>
      </c>
      <c r="E8" s="22" t="s">
        <v>9</v>
      </c>
      <c r="F8" s="22" t="s">
        <v>10</v>
      </c>
      <c r="G8" s="22" t="s">
        <v>11</v>
      </c>
    </row>
    <row r="9" spans="1:7">
      <c r="A9" s="5" t="s">
        <v>12</v>
      </c>
      <c r="B9" s="15" t="s">
        <v>13</v>
      </c>
      <c r="C9" s="2">
        <f>SUM($B$4*1)</f>
        <v>65.45</v>
      </c>
      <c r="D9" s="2">
        <f>SUM($B$4*2)</f>
        <v>130.9</v>
      </c>
      <c r="E9" s="2">
        <f>SUM($B$4*3)</f>
        <v>196.35000000000002</v>
      </c>
      <c r="F9" s="2">
        <f>SUM($B$4*4.5)</f>
        <v>294.52500000000003</v>
      </c>
      <c r="G9" s="2">
        <f>SUM($B$4*6)</f>
        <v>392.70000000000005</v>
      </c>
    </row>
    <row r="10" spans="1:7">
      <c r="A10" s="5"/>
      <c r="B10" s="15" t="s">
        <v>14</v>
      </c>
      <c r="C10" s="29" t="s">
        <v>15</v>
      </c>
      <c r="D10" s="2">
        <f>SUM($B$4*1.5)</f>
        <v>98.175000000000011</v>
      </c>
      <c r="E10" s="2">
        <f t="shared" ref="E10:E11" si="0">SUM($B$4*3)</f>
        <v>196.35000000000002</v>
      </c>
      <c r="F10" s="4"/>
      <c r="G10" s="4"/>
    </row>
    <row r="11" spans="1:7">
      <c r="A11" s="5"/>
      <c r="B11" s="15" t="s">
        <v>16</v>
      </c>
      <c r="C11" s="29" t="s">
        <v>15</v>
      </c>
      <c r="D11" s="2">
        <f>SUM($B$4*1.5)</f>
        <v>98.175000000000011</v>
      </c>
      <c r="E11" s="2">
        <f t="shared" si="0"/>
        <v>196.35000000000002</v>
      </c>
      <c r="F11" s="4"/>
      <c r="G11" s="4"/>
    </row>
    <row r="12" spans="1:7">
      <c r="A12" s="6"/>
      <c r="B12" s="16" t="s">
        <v>17</v>
      </c>
      <c r="C12" s="2">
        <f>SUM($B$5*1.5)</f>
        <v>55.14</v>
      </c>
      <c r="D12" s="2">
        <f>SUM($B$5*3.5)</f>
        <v>128.66</v>
      </c>
      <c r="E12" s="2">
        <f>SUM($B$5*5.5)</f>
        <v>202.17999999999998</v>
      </c>
      <c r="F12" s="2">
        <f>SUM($B$5*7.5)</f>
        <v>275.7</v>
      </c>
      <c r="G12" s="2">
        <f>SUM($B$5*9.5)</f>
        <v>349.21999999999997</v>
      </c>
    </row>
    <row r="13" spans="1:7">
      <c r="A13" s="6"/>
      <c r="B13" s="16" t="s">
        <v>18</v>
      </c>
      <c r="C13" s="2">
        <f>SUM($B$6*1.5)</f>
        <v>79.44</v>
      </c>
      <c r="D13" s="2">
        <f>SUM($B$6*3.5)</f>
        <v>185.36</v>
      </c>
      <c r="E13" s="2">
        <f>SUM($B$6*5.5)</f>
        <v>291.28000000000003</v>
      </c>
      <c r="F13" s="2">
        <f>SUM($B$6*7.5)</f>
        <v>397.2</v>
      </c>
      <c r="G13" s="2">
        <f>SUM($B$6*9.5)</f>
        <v>503.12</v>
      </c>
    </row>
    <row r="14" spans="1:7">
      <c r="A14" s="6"/>
      <c r="B14" s="16" t="s">
        <v>19</v>
      </c>
      <c r="C14" s="2">
        <v>10</v>
      </c>
      <c r="D14" s="4"/>
      <c r="E14" s="4"/>
      <c r="F14" s="4"/>
      <c r="G14" s="4"/>
    </row>
    <row r="15" spans="1:7">
      <c r="A15" s="6"/>
      <c r="B15" s="16" t="s">
        <v>20</v>
      </c>
      <c r="C15" s="2">
        <v>22.5</v>
      </c>
      <c r="D15" s="4"/>
      <c r="E15" s="4"/>
      <c r="F15" s="4"/>
      <c r="G15" s="4"/>
    </row>
    <row r="16" spans="1:7">
      <c r="A16" s="7" t="s">
        <v>21</v>
      </c>
      <c r="B16" s="17" t="s">
        <v>22</v>
      </c>
      <c r="C16" s="12">
        <v>51.38</v>
      </c>
      <c r="D16" s="12">
        <v>66.040000000000006</v>
      </c>
      <c r="E16" s="12">
        <v>102.69</v>
      </c>
      <c r="F16" s="12">
        <v>205.38</v>
      </c>
      <c r="G16" s="4"/>
    </row>
    <row r="17" spans="1:7" ht="28.5">
      <c r="A17" s="8" t="s">
        <v>23</v>
      </c>
      <c r="B17" s="18" t="s">
        <v>24</v>
      </c>
      <c r="C17" s="24"/>
      <c r="D17" s="12">
        <v>118.93</v>
      </c>
      <c r="E17" s="12">
        <v>221.13</v>
      </c>
      <c r="F17" s="12">
        <v>360.43</v>
      </c>
      <c r="G17" s="4"/>
    </row>
    <row r="18" spans="1:7" ht="28.5">
      <c r="A18" s="9" t="s">
        <v>25</v>
      </c>
      <c r="B18" s="10" t="s">
        <v>26</v>
      </c>
      <c r="C18" s="2">
        <v>294.83999999999997</v>
      </c>
      <c r="D18" s="4"/>
      <c r="E18" s="4"/>
      <c r="F18" s="4"/>
      <c r="G18" s="4"/>
    </row>
    <row r="19" spans="1:7" ht="31.35" customHeight="1">
      <c r="A19" s="34" t="s">
        <v>27</v>
      </c>
      <c r="B19" s="34"/>
      <c r="C19" s="34"/>
      <c r="D19" s="34"/>
      <c r="E19" s="34"/>
      <c r="F19" s="34"/>
      <c r="G19" s="34"/>
    </row>
    <row r="20" spans="1:7" ht="19.899999999999999" customHeight="1">
      <c r="A20" s="35" t="s">
        <v>28</v>
      </c>
      <c r="B20" s="35"/>
      <c r="C20" s="35"/>
      <c r="D20" s="35"/>
      <c r="E20" s="35"/>
      <c r="F20" s="35"/>
      <c r="G20" s="35"/>
    </row>
    <row r="21" spans="1:7" ht="21.75" customHeight="1">
      <c r="A21" s="35" t="s">
        <v>29</v>
      </c>
      <c r="B21" s="35"/>
      <c r="C21" s="35"/>
      <c r="D21" s="35"/>
      <c r="E21" s="35"/>
      <c r="F21" s="35"/>
      <c r="G21" s="35"/>
    </row>
    <row r="23" spans="1:7" s="30" customFormat="1">
      <c r="A23" s="30" t="s">
        <v>34</v>
      </c>
      <c r="B23" s="31"/>
    </row>
    <row r="25" spans="1:7">
      <c r="A25" s="30" t="s">
        <v>30</v>
      </c>
      <c r="B25" s="31"/>
      <c r="C25" s="30"/>
      <c r="D25" s="30"/>
      <c r="E25" s="30"/>
      <c r="F25" s="30"/>
    </row>
    <row r="27" spans="1:7" s="32" customFormat="1">
      <c r="A27" s="32" t="s">
        <v>31</v>
      </c>
      <c r="B27" s="33"/>
    </row>
  </sheetData>
  <mergeCells count="3">
    <mergeCell ref="A19:G19"/>
    <mergeCell ref="A20:G20"/>
    <mergeCell ref="A21:G21"/>
  </mergeCells>
  <pageMargins left="0.7" right="0.7" top="0.75" bottom="0.75" header="0.3" footer="0.3"/>
  <pageSetup paperSize="9" scale="9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A6A0F-ABFD-4C7A-81B9-6B068127E183}">
  <dimension ref="A1:G25"/>
  <sheetViews>
    <sheetView topLeftCell="A12" zoomScaleNormal="100" zoomScaleSheetLayoutView="100" workbookViewId="0">
      <selection activeCell="B30" sqref="B30"/>
    </sheetView>
  </sheetViews>
  <sheetFormatPr defaultRowHeight="14.25"/>
  <cols>
    <col min="1" max="1" width="27.85546875" customWidth="1"/>
    <col min="2" max="2" width="41.85546875" style="1" customWidth="1"/>
    <col min="3" max="3" width="10.42578125" customWidth="1"/>
    <col min="4" max="4" width="9.85546875" customWidth="1"/>
    <col min="5" max="5" width="10.7109375" customWidth="1"/>
    <col min="6" max="7" width="10" customWidth="1"/>
  </cols>
  <sheetData>
    <row r="1" spans="1:7">
      <c r="A1" s="3" t="s">
        <v>35</v>
      </c>
    </row>
    <row r="2" spans="1:7">
      <c r="A2" s="3"/>
    </row>
    <row r="3" spans="1:7">
      <c r="A3" s="27" t="s">
        <v>1</v>
      </c>
    </row>
    <row r="4" spans="1:7">
      <c r="A4" s="25" t="s">
        <v>36</v>
      </c>
      <c r="B4" s="26">
        <v>51.77</v>
      </c>
    </row>
    <row r="5" spans="1:7">
      <c r="A5" s="25" t="s">
        <v>3</v>
      </c>
      <c r="B5" s="26">
        <v>35.25</v>
      </c>
    </row>
    <row r="6" spans="1:7">
      <c r="A6" s="25" t="s">
        <v>4</v>
      </c>
      <c r="B6" s="26">
        <v>51.05</v>
      </c>
    </row>
    <row r="8" spans="1:7" s="3" customFormat="1">
      <c r="A8" s="19" t="s">
        <v>5</v>
      </c>
      <c r="B8" s="20" t="s">
        <v>6</v>
      </c>
      <c r="C8" s="22" t="s">
        <v>7</v>
      </c>
      <c r="D8" s="22" t="s">
        <v>8</v>
      </c>
      <c r="E8" s="22" t="s">
        <v>9</v>
      </c>
      <c r="F8" s="22" t="s">
        <v>10</v>
      </c>
      <c r="G8" s="22" t="s">
        <v>11</v>
      </c>
    </row>
    <row r="9" spans="1:7">
      <c r="A9" s="5" t="s">
        <v>12</v>
      </c>
      <c r="B9" s="15" t="s">
        <v>13</v>
      </c>
      <c r="C9" s="2">
        <f>SUM($B$4*1)</f>
        <v>51.77</v>
      </c>
      <c r="D9" s="2">
        <f>SUM($B$4*2)</f>
        <v>103.54</v>
      </c>
      <c r="E9" s="2">
        <f>SUM($B$4*3)</f>
        <v>155.31</v>
      </c>
      <c r="F9" s="2">
        <f>SUM($B$4*4.5)</f>
        <v>232.965</v>
      </c>
      <c r="G9" s="2">
        <f>SUM($B$4*6)</f>
        <v>310.62</v>
      </c>
    </row>
    <row r="10" spans="1:7">
      <c r="A10" s="5"/>
      <c r="B10" s="15" t="s">
        <v>14</v>
      </c>
      <c r="C10" s="29" t="s">
        <v>15</v>
      </c>
      <c r="D10" s="2">
        <f>SUM($B$4*1.5)</f>
        <v>77.655000000000001</v>
      </c>
      <c r="E10" s="2">
        <f t="shared" ref="E10:E11" si="0">SUM($B$4*3)</f>
        <v>155.31</v>
      </c>
      <c r="F10" s="4"/>
      <c r="G10" s="4"/>
    </row>
    <row r="11" spans="1:7">
      <c r="A11" s="5"/>
      <c r="B11" s="15" t="s">
        <v>16</v>
      </c>
      <c r="C11" s="29" t="s">
        <v>15</v>
      </c>
      <c r="D11" s="2">
        <f>SUM($B$4*1.5)</f>
        <v>77.655000000000001</v>
      </c>
      <c r="E11" s="2">
        <f t="shared" si="0"/>
        <v>155.31</v>
      </c>
      <c r="F11" s="4"/>
      <c r="G11" s="4"/>
    </row>
    <row r="12" spans="1:7">
      <c r="A12" s="6"/>
      <c r="B12" s="16" t="s">
        <v>17</v>
      </c>
      <c r="C12" s="2">
        <f>SUM($B$5*1.5)</f>
        <v>52.875</v>
      </c>
      <c r="D12" s="2">
        <f>SUM($B$5*3.5)</f>
        <v>123.375</v>
      </c>
      <c r="E12" s="2">
        <f>SUM($B$5*5.5)</f>
        <v>193.875</v>
      </c>
      <c r="F12" s="2">
        <f>SUM($B$5*7.5)</f>
        <v>264.375</v>
      </c>
      <c r="G12" s="2">
        <f>SUM($B$5*9.5)</f>
        <v>334.875</v>
      </c>
    </row>
    <row r="13" spans="1:7">
      <c r="A13" s="6"/>
      <c r="B13" s="16" t="s">
        <v>18</v>
      </c>
      <c r="C13" s="2">
        <f>SUM($B$6*1.5)</f>
        <v>76.574999999999989</v>
      </c>
      <c r="D13" s="2">
        <f>SUM($B$6*3.5)</f>
        <v>178.67499999999998</v>
      </c>
      <c r="E13" s="2">
        <f>SUM($B$6*5.5)</f>
        <v>280.77499999999998</v>
      </c>
      <c r="F13" s="2">
        <f>SUM($B$6*7.5)</f>
        <v>382.875</v>
      </c>
      <c r="G13" s="2">
        <f>SUM($B$6*9.5)</f>
        <v>484.97499999999997</v>
      </c>
    </row>
    <row r="14" spans="1:7">
      <c r="A14" s="6"/>
      <c r="B14" s="16" t="s">
        <v>19</v>
      </c>
      <c r="C14" s="2">
        <v>10</v>
      </c>
      <c r="D14" s="4"/>
      <c r="E14" s="4"/>
      <c r="F14" s="4"/>
      <c r="G14" s="4"/>
    </row>
    <row r="15" spans="1:7">
      <c r="A15" s="6"/>
      <c r="B15" s="16" t="s">
        <v>20</v>
      </c>
      <c r="C15" s="2">
        <v>22.5</v>
      </c>
      <c r="D15" s="4"/>
      <c r="E15" s="4"/>
      <c r="F15" s="4"/>
      <c r="G15" s="4"/>
    </row>
    <row r="16" spans="1:7">
      <c r="A16" s="7" t="s">
        <v>21</v>
      </c>
      <c r="B16" s="17" t="s">
        <v>22</v>
      </c>
      <c r="C16" s="12">
        <v>46.69</v>
      </c>
      <c r="D16" s="12">
        <v>60.03</v>
      </c>
      <c r="E16" s="12">
        <v>93.38</v>
      </c>
      <c r="F16" s="12">
        <v>186.76</v>
      </c>
      <c r="G16" s="4"/>
    </row>
    <row r="17" spans="1:7" ht="28.5">
      <c r="A17" s="8" t="s">
        <v>23</v>
      </c>
      <c r="B17" s="18" t="s">
        <v>24</v>
      </c>
      <c r="C17" s="24"/>
      <c r="D17" s="12">
        <v>108.85</v>
      </c>
      <c r="E17" s="12">
        <v>201.25</v>
      </c>
      <c r="F17" s="12">
        <v>325.5</v>
      </c>
      <c r="G17" s="4"/>
    </row>
    <row r="18" spans="1:7" ht="28.5">
      <c r="A18" s="9" t="s">
        <v>25</v>
      </c>
      <c r="B18" s="23" t="s">
        <v>26</v>
      </c>
      <c r="C18" s="2">
        <v>294.83999999999997</v>
      </c>
      <c r="D18" s="4"/>
      <c r="E18" s="4"/>
      <c r="F18" s="4"/>
      <c r="G18" s="4"/>
    </row>
    <row r="19" spans="1:7" ht="33.950000000000003" customHeight="1">
      <c r="A19" s="34" t="s">
        <v>27</v>
      </c>
      <c r="B19" s="34"/>
      <c r="C19" s="34"/>
      <c r="D19" s="34"/>
      <c r="E19" s="34"/>
      <c r="F19" s="34"/>
      <c r="G19" s="34"/>
    </row>
    <row r="20" spans="1:7" ht="19.899999999999999" customHeight="1">
      <c r="A20" s="35" t="s">
        <v>28</v>
      </c>
      <c r="B20" s="35"/>
      <c r="C20" s="35"/>
      <c r="D20" s="35"/>
      <c r="E20" s="35"/>
      <c r="F20" s="35"/>
      <c r="G20" s="35"/>
    </row>
    <row r="21" spans="1:7" ht="21.75" customHeight="1">
      <c r="A21" s="35" t="s">
        <v>29</v>
      </c>
      <c r="B21" s="35"/>
      <c r="C21" s="35"/>
      <c r="D21" s="35"/>
      <c r="E21" s="35"/>
      <c r="F21" s="35"/>
      <c r="G21" s="35"/>
    </row>
    <row r="23" spans="1:7">
      <c r="A23" s="30" t="s">
        <v>30</v>
      </c>
      <c r="B23" s="31"/>
      <c r="C23" s="30"/>
      <c r="D23" s="30"/>
      <c r="E23" s="30"/>
      <c r="F23" s="30"/>
    </row>
    <row r="25" spans="1:7" s="32" customFormat="1">
      <c r="A25" s="32" t="s">
        <v>31</v>
      </c>
      <c r="B25" s="33"/>
    </row>
  </sheetData>
  <mergeCells count="3">
    <mergeCell ref="A19:G19"/>
    <mergeCell ref="A20:G20"/>
    <mergeCell ref="A21:G21"/>
  </mergeCells>
  <pageMargins left="0.7" right="0.7" top="0.75" bottom="0.75" header="0.3" footer="0.3"/>
  <pageSetup paperSize="9" scale="95"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6972A-D5C4-495C-B610-F116CC226B62}">
  <dimension ref="A1:H25"/>
  <sheetViews>
    <sheetView topLeftCell="A8" zoomScaleNormal="100" workbookViewId="0">
      <selection activeCell="N35" sqref="N35"/>
    </sheetView>
  </sheetViews>
  <sheetFormatPr defaultRowHeight="14.25"/>
  <cols>
    <col min="1" max="1" width="27.85546875" customWidth="1"/>
    <col min="2" max="2" width="40.28515625" style="1" customWidth="1"/>
    <col min="3" max="3" width="16.85546875" customWidth="1"/>
    <col min="4" max="4" width="10" customWidth="1"/>
    <col min="5" max="5" width="9.85546875" customWidth="1"/>
    <col min="6" max="6" width="10.28515625" customWidth="1"/>
    <col min="7" max="7" width="11.140625" customWidth="1"/>
    <col min="8" max="8" width="10" customWidth="1"/>
  </cols>
  <sheetData>
    <row r="1" spans="1:8">
      <c r="A1" s="3" t="s">
        <v>37</v>
      </c>
    </row>
    <row r="2" spans="1:8">
      <c r="A2" s="3"/>
    </row>
    <row r="3" spans="1:8">
      <c r="A3" s="27" t="s">
        <v>1</v>
      </c>
    </row>
    <row r="4" spans="1:8">
      <c r="A4" s="25" t="s">
        <v>2</v>
      </c>
      <c r="B4" s="26">
        <v>63.86</v>
      </c>
    </row>
    <row r="5" spans="1:8">
      <c r="A5" s="25" t="s">
        <v>3</v>
      </c>
      <c r="B5" s="26">
        <v>36.76</v>
      </c>
    </row>
    <row r="6" spans="1:8">
      <c r="A6" s="25" t="s">
        <v>4</v>
      </c>
      <c r="B6" s="26">
        <v>52.96</v>
      </c>
    </row>
    <row r="8" spans="1:8" s="3" customFormat="1" ht="28.5">
      <c r="A8" s="19" t="s">
        <v>38</v>
      </c>
      <c r="B8" s="20" t="s">
        <v>6</v>
      </c>
      <c r="C8" s="21" t="s">
        <v>39</v>
      </c>
      <c r="D8" s="22" t="s">
        <v>7</v>
      </c>
      <c r="E8" s="22" t="s">
        <v>8</v>
      </c>
      <c r="F8" s="22" t="s">
        <v>9</v>
      </c>
      <c r="G8" s="22" t="s">
        <v>10</v>
      </c>
      <c r="H8" s="22" t="s">
        <v>11</v>
      </c>
    </row>
    <row r="9" spans="1:8">
      <c r="A9" s="5" t="s">
        <v>12</v>
      </c>
      <c r="B9" s="15" t="s">
        <v>13</v>
      </c>
      <c r="C9" s="2">
        <v>63.6</v>
      </c>
      <c r="D9" s="2">
        <f>SUM($B$4*1)</f>
        <v>63.86</v>
      </c>
      <c r="E9" s="2">
        <f>SUM($B$4*2)</f>
        <v>127.72</v>
      </c>
      <c r="F9" s="2">
        <f>SUM($B$4*3)</f>
        <v>191.57999999999998</v>
      </c>
      <c r="G9" s="2">
        <f>SUM($B$4*4.5)</f>
        <v>287.37</v>
      </c>
      <c r="H9" s="2">
        <f>SUM($B$4*6)</f>
        <v>383.15999999999997</v>
      </c>
    </row>
    <row r="10" spans="1:8">
      <c r="A10" s="5"/>
      <c r="B10" s="15" t="s">
        <v>14</v>
      </c>
      <c r="C10" s="2">
        <f>SUM($C$9)</f>
        <v>63.6</v>
      </c>
      <c r="D10" s="29" t="s">
        <v>15</v>
      </c>
      <c r="E10" s="2">
        <f>SUM($B$4*1.5)</f>
        <v>95.789999999999992</v>
      </c>
      <c r="F10" s="2">
        <f t="shared" ref="F10:F11" si="0">SUM($B$4*3)</f>
        <v>191.57999999999998</v>
      </c>
      <c r="G10" s="4"/>
      <c r="H10" s="4"/>
    </row>
    <row r="11" spans="1:8">
      <c r="A11" s="5"/>
      <c r="B11" s="15" t="s">
        <v>16</v>
      </c>
      <c r="C11" s="2">
        <f>SUM($C$9)</f>
        <v>63.6</v>
      </c>
      <c r="D11" s="29" t="s">
        <v>15</v>
      </c>
      <c r="E11" s="2">
        <f>SUM($B$4*1.5)</f>
        <v>95.789999999999992</v>
      </c>
      <c r="F11" s="2">
        <f t="shared" si="0"/>
        <v>191.57999999999998</v>
      </c>
      <c r="G11" s="4"/>
      <c r="H11" s="4"/>
    </row>
    <row r="12" spans="1:8">
      <c r="A12" s="6"/>
      <c r="B12" s="16" t="s">
        <v>17</v>
      </c>
      <c r="C12" s="11" t="s">
        <v>40</v>
      </c>
      <c r="D12" s="2">
        <f>SUM($B$5*1.5)</f>
        <v>55.14</v>
      </c>
      <c r="E12" s="2">
        <f>SUM($B$5*3.5)</f>
        <v>128.66</v>
      </c>
      <c r="F12" s="2">
        <f>SUM($B$5*5.5)</f>
        <v>202.17999999999998</v>
      </c>
      <c r="G12" s="2">
        <f>SUM($B$5*7.5)</f>
        <v>275.7</v>
      </c>
      <c r="H12" s="2">
        <f>SUM($B$5*9.5)</f>
        <v>349.21999999999997</v>
      </c>
    </row>
    <row r="13" spans="1:8">
      <c r="A13" s="6"/>
      <c r="B13" s="16" t="s">
        <v>18</v>
      </c>
      <c r="C13" s="11" t="s">
        <v>40</v>
      </c>
      <c r="D13" s="2">
        <f>SUM($B$6*1.5)</f>
        <v>79.44</v>
      </c>
      <c r="E13" s="2">
        <f>SUM($B$6*3.5)</f>
        <v>185.36</v>
      </c>
      <c r="F13" s="2">
        <f>SUM($B$6*5.5)</f>
        <v>291.28000000000003</v>
      </c>
      <c r="G13" s="2">
        <f>SUM($B$6*7.5)</f>
        <v>397.2</v>
      </c>
      <c r="H13" s="2">
        <f>SUM($B$6*9.5)</f>
        <v>503.12</v>
      </c>
    </row>
    <row r="14" spans="1:8">
      <c r="A14" s="6"/>
      <c r="B14" s="16" t="s">
        <v>19</v>
      </c>
      <c r="C14" s="11" t="s">
        <v>40</v>
      </c>
      <c r="D14" s="2">
        <v>10</v>
      </c>
      <c r="E14" s="4"/>
      <c r="F14" s="4"/>
      <c r="G14" s="4"/>
      <c r="H14" s="4"/>
    </row>
    <row r="15" spans="1:8">
      <c r="A15" s="6"/>
      <c r="B15" s="16" t="s">
        <v>20</v>
      </c>
      <c r="C15" s="11" t="s">
        <v>40</v>
      </c>
      <c r="D15" s="2">
        <v>22.5</v>
      </c>
      <c r="E15" s="4"/>
      <c r="F15" s="4"/>
      <c r="G15" s="4"/>
      <c r="H15" s="4"/>
    </row>
    <row r="16" spans="1:8">
      <c r="A16" s="7" t="s">
        <v>21</v>
      </c>
      <c r="B16" s="17" t="s">
        <v>22</v>
      </c>
      <c r="C16" s="11" t="s">
        <v>40</v>
      </c>
      <c r="D16" s="12">
        <v>53.76</v>
      </c>
      <c r="E16" s="24"/>
      <c r="F16" s="24"/>
      <c r="G16" s="24"/>
      <c r="H16" s="4"/>
    </row>
    <row r="17" spans="1:8" ht="28.5">
      <c r="A17" s="8" t="s">
        <v>23</v>
      </c>
      <c r="B17" s="18" t="s">
        <v>24</v>
      </c>
      <c r="C17" s="11" t="s">
        <v>40</v>
      </c>
      <c r="D17" s="12">
        <v>65.099999999999994</v>
      </c>
      <c r="E17" s="24"/>
      <c r="F17" s="24"/>
      <c r="G17" s="24"/>
      <c r="H17" s="4"/>
    </row>
    <row r="18" spans="1:8" ht="18" customHeight="1">
      <c r="A18" s="35" t="s">
        <v>41</v>
      </c>
      <c r="B18" s="35"/>
      <c r="C18" s="35"/>
      <c r="D18" s="35"/>
      <c r="E18" s="35"/>
      <c r="F18" s="35"/>
      <c r="G18" s="35"/>
      <c r="H18" s="35"/>
    </row>
    <row r="19" spans="1:8" ht="25.5" customHeight="1">
      <c r="A19" s="34" t="s">
        <v>27</v>
      </c>
      <c r="B19" s="34"/>
      <c r="C19" s="34"/>
      <c r="D19" s="34"/>
      <c r="E19" s="34"/>
      <c r="F19" s="34"/>
      <c r="G19" s="34"/>
      <c r="H19" s="34"/>
    </row>
    <row r="20" spans="1:8" ht="19.899999999999999" customHeight="1">
      <c r="A20" s="35" t="s">
        <v>28</v>
      </c>
      <c r="B20" s="35"/>
      <c r="C20" s="35"/>
      <c r="D20" s="35"/>
      <c r="E20" s="35"/>
      <c r="F20" s="35"/>
      <c r="G20" s="35"/>
      <c r="H20" s="35"/>
    </row>
    <row r="21" spans="1:8" ht="21.75" customHeight="1">
      <c r="A21" s="35" t="s">
        <v>29</v>
      </c>
      <c r="B21" s="35"/>
      <c r="C21" s="35"/>
      <c r="D21" s="35"/>
      <c r="E21" s="35"/>
      <c r="F21" s="35"/>
      <c r="G21" s="35"/>
      <c r="H21" s="35"/>
    </row>
    <row r="23" spans="1:8" ht="44.25" customHeight="1">
      <c r="A23" s="36" t="s">
        <v>42</v>
      </c>
      <c r="B23" s="36"/>
      <c r="C23" s="36"/>
      <c r="D23" s="36"/>
      <c r="E23" s="36"/>
      <c r="F23" s="36"/>
      <c r="G23" s="36"/>
      <c r="H23" s="36"/>
    </row>
    <row r="25" spans="1:8">
      <c r="A25" s="30" t="s">
        <v>30</v>
      </c>
      <c r="B25" s="31"/>
      <c r="C25" s="30"/>
      <c r="D25" s="30"/>
      <c r="E25" s="30"/>
      <c r="F25" s="30"/>
      <c r="G25" s="30"/>
    </row>
  </sheetData>
  <mergeCells count="5">
    <mergeCell ref="A18:H18"/>
    <mergeCell ref="A19:H19"/>
    <mergeCell ref="A20:H20"/>
    <mergeCell ref="A21:H21"/>
    <mergeCell ref="A23:H23"/>
  </mergeCells>
  <pageMargins left="0.7" right="0.7" top="0.75" bottom="0.75" header="0.3" footer="0.3"/>
  <pageSetup paperSize="9" scale="96"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7D6DC-8D39-4FF2-8A7F-C59929F9D398}">
  <dimension ref="A1:H25"/>
  <sheetViews>
    <sheetView topLeftCell="A7" zoomScaleNormal="100" workbookViewId="0">
      <selection activeCell="C7" sqref="C7"/>
    </sheetView>
  </sheetViews>
  <sheetFormatPr defaultRowHeight="14.25"/>
  <cols>
    <col min="1" max="1" width="27.85546875" customWidth="1"/>
    <col min="2" max="2" width="40.42578125" style="1" customWidth="1"/>
    <col min="3" max="3" width="16.85546875" customWidth="1"/>
    <col min="4" max="6" width="10.5703125" customWidth="1"/>
    <col min="7" max="7" width="10.140625" customWidth="1"/>
    <col min="8" max="8" width="11.42578125" customWidth="1"/>
  </cols>
  <sheetData>
    <row r="1" spans="1:8">
      <c r="A1" s="3" t="s">
        <v>43</v>
      </c>
    </row>
    <row r="2" spans="1:8">
      <c r="A2" s="3"/>
    </row>
    <row r="3" spans="1:8">
      <c r="A3" s="27" t="s">
        <v>1</v>
      </c>
    </row>
    <row r="4" spans="1:8">
      <c r="A4" s="25" t="s">
        <v>33</v>
      </c>
      <c r="B4" s="26">
        <v>71.27</v>
      </c>
    </row>
    <row r="5" spans="1:8">
      <c r="A5" s="25" t="s">
        <v>3</v>
      </c>
      <c r="B5" s="26">
        <v>36.76</v>
      </c>
    </row>
    <row r="6" spans="1:8">
      <c r="A6" s="25" t="s">
        <v>4</v>
      </c>
      <c r="B6" s="26">
        <v>52.96</v>
      </c>
    </row>
    <row r="8" spans="1:8" s="3" customFormat="1" ht="28.5">
      <c r="A8" s="19" t="s">
        <v>38</v>
      </c>
      <c r="B8" s="20" t="s">
        <v>6</v>
      </c>
      <c r="C8" s="21" t="s">
        <v>39</v>
      </c>
      <c r="D8" s="22" t="s">
        <v>7</v>
      </c>
      <c r="E8" s="22" t="s">
        <v>8</v>
      </c>
      <c r="F8" s="22" t="s">
        <v>9</v>
      </c>
      <c r="G8" s="22" t="s">
        <v>10</v>
      </c>
      <c r="H8" s="22" t="s">
        <v>11</v>
      </c>
    </row>
    <row r="9" spans="1:8">
      <c r="A9" s="5" t="s">
        <v>12</v>
      </c>
      <c r="B9" s="15" t="s">
        <v>13</v>
      </c>
      <c r="C9" s="2">
        <v>71.400000000000006</v>
      </c>
      <c r="D9" s="2">
        <f>SUM($B$4*1)</f>
        <v>71.27</v>
      </c>
      <c r="E9" s="2">
        <f>SUM($B$4*2)</f>
        <v>142.54</v>
      </c>
      <c r="F9" s="2">
        <f>SUM($B$4*3)</f>
        <v>213.81</v>
      </c>
      <c r="G9" s="2">
        <f>SUM($B$4*4.5)</f>
        <v>320.71499999999997</v>
      </c>
      <c r="H9" s="2">
        <f>SUM($B$4*6)</f>
        <v>427.62</v>
      </c>
    </row>
    <row r="10" spans="1:8">
      <c r="A10" s="5"/>
      <c r="B10" s="15" t="s">
        <v>14</v>
      </c>
      <c r="C10" s="2">
        <f>SUM($C$9)</f>
        <v>71.400000000000006</v>
      </c>
      <c r="D10" s="29" t="s">
        <v>15</v>
      </c>
      <c r="E10" s="2">
        <f>SUM($B$4*1.5)</f>
        <v>106.905</v>
      </c>
      <c r="F10" s="2">
        <f t="shared" ref="F10:F11" si="0">SUM($B$4*3)</f>
        <v>213.81</v>
      </c>
      <c r="G10" s="4"/>
      <c r="H10" s="4"/>
    </row>
    <row r="11" spans="1:8">
      <c r="A11" s="5"/>
      <c r="B11" s="15" t="s">
        <v>16</v>
      </c>
      <c r="C11" s="2">
        <f>SUM($C$9)</f>
        <v>71.400000000000006</v>
      </c>
      <c r="D11" s="29" t="s">
        <v>15</v>
      </c>
      <c r="E11" s="2">
        <f>SUM($B$4*1.5)</f>
        <v>106.905</v>
      </c>
      <c r="F11" s="2">
        <f t="shared" si="0"/>
        <v>213.81</v>
      </c>
      <c r="G11" s="4"/>
      <c r="H11" s="4"/>
    </row>
    <row r="12" spans="1:8">
      <c r="A12" s="6"/>
      <c r="B12" s="16" t="s">
        <v>17</v>
      </c>
      <c r="C12" s="11" t="s">
        <v>40</v>
      </c>
      <c r="D12" s="2">
        <f>SUM($B$5*1.5)</f>
        <v>55.14</v>
      </c>
      <c r="E12" s="2">
        <f>SUM($B$5*3.5)</f>
        <v>128.66</v>
      </c>
      <c r="F12" s="2">
        <f>SUM($B$5*5.5)</f>
        <v>202.17999999999998</v>
      </c>
      <c r="G12" s="2">
        <f>SUM($B$5*7.5)</f>
        <v>275.7</v>
      </c>
      <c r="H12" s="2">
        <f>SUM($B$5*9.5)</f>
        <v>349.21999999999997</v>
      </c>
    </row>
    <row r="13" spans="1:8">
      <c r="A13" s="6"/>
      <c r="B13" s="16" t="s">
        <v>18</v>
      </c>
      <c r="C13" s="11" t="s">
        <v>40</v>
      </c>
      <c r="D13" s="2">
        <f>SUM($B$6*1.5)</f>
        <v>79.44</v>
      </c>
      <c r="E13" s="2">
        <f>SUM($B$6*3.5)</f>
        <v>185.36</v>
      </c>
      <c r="F13" s="2">
        <f>SUM($B$6*5.5)</f>
        <v>291.28000000000003</v>
      </c>
      <c r="G13" s="2">
        <f>SUM($B$6*7.5)</f>
        <v>397.2</v>
      </c>
      <c r="H13" s="2">
        <f>SUM($B$6*9.5)</f>
        <v>503.12</v>
      </c>
    </row>
    <row r="14" spans="1:8">
      <c r="A14" s="6"/>
      <c r="B14" s="16" t="s">
        <v>19</v>
      </c>
      <c r="C14" s="11" t="s">
        <v>40</v>
      </c>
      <c r="D14" s="2">
        <v>10</v>
      </c>
      <c r="E14" s="4"/>
      <c r="F14" s="4"/>
      <c r="G14" s="4"/>
      <c r="H14" s="4"/>
    </row>
    <row r="15" spans="1:8">
      <c r="A15" s="6"/>
      <c r="B15" s="16" t="s">
        <v>20</v>
      </c>
      <c r="C15" s="11" t="s">
        <v>40</v>
      </c>
      <c r="D15" s="2">
        <v>22.5</v>
      </c>
      <c r="E15" s="4"/>
      <c r="F15" s="4"/>
      <c r="G15" s="4"/>
      <c r="H15" s="4"/>
    </row>
    <row r="16" spans="1:8">
      <c r="A16" s="7" t="s">
        <v>21</v>
      </c>
      <c r="B16" s="17" t="s">
        <v>22</v>
      </c>
      <c r="C16" s="11" t="s">
        <v>40</v>
      </c>
      <c r="D16" s="12">
        <v>51.38</v>
      </c>
      <c r="E16" s="24"/>
      <c r="F16" s="24"/>
      <c r="G16" s="24"/>
      <c r="H16" s="4"/>
    </row>
    <row r="17" spans="1:8" ht="28.5">
      <c r="A17" s="8" t="s">
        <v>23</v>
      </c>
      <c r="B17" s="18" t="s">
        <v>24</v>
      </c>
      <c r="C17" s="11" t="s">
        <v>40</v>
      </c>
      <c r="D17" s="12">
        <v>66.430000000000007</v>
      </c>
      <c r="E17" s="24"/>
      <c r="F17" s="24"/>
      <c r="G17" s="24"/>
      <c r="H17" s="4"/>
    </row>
    <row r="18" spans="1:8" ht="18" customHeight="1">
      <c r="A18" s="35" t="s">
        <v>41</v>
      </c>
      <c r="B18" s="35"/>
      <c r="C18" s="35"/>
      <c r="D18" s="35"/>
      <c r="E18" s="35"/>
      <c r="F18" s="35"/>
      <c r="G18" s="35"/>
      <c r="H18" s="35"/>
    </row>
    <row r="19" spans="1:8" ht="25.5" customHeight="1">
      <c r="A19" s="34" t="s">
        <v>27</v>
      </c>
      <c r="B19" s="34"/>
      <c r="C19" s="34"/>
      <c r="D19" s="34"/>
      <c r="E19" s="34"/>
      <c r="F19" s="34"/>
      <c r="G19" s="34"/>
      <c r="H19" s="34"/>
    </row>
    <row r="20" spans="1:8" ht="19.899999999999999" customHeight="1">
      <c r="A20" s="35" t="s">
        <v>28</v>
      </c>
      <c r="B20" s="35"/>
      <c r="C20" s="35"/>
      <c r="D20" s="35"/>
      <c r="E20" s="35"/>
      <c r="F20" s="35"/>
      <c r="G20" s="35"/>
      <c r="H20" s="35"/>
    </row>
    <row r="21" spans="1:8" ht="21.75" customHeight="1">
      <c r="A21" s="35" t="s">
        <v>29</v>
      </c>
      <c r="B21" s="35"/>
      <c r="C21" s="35"/>
      <c r="D21" s="35"/>
      <c r="E21" s="35"/>
      <c r="F21" s="35"/>
      <c r="G21" s="35"/>
      <c r="H21" s="35"/>
    </row>
    <row r="23" spans="1:8" ht="44.25" customHeight="1">
      <c r="A23" s="36" t="s">
        <v>42</v>
      </c>
      <c r="B23" s="36"/>
      <c r="C23" s="36"/>
      <c r="D23" s="36"/>
      <c r="E23" s="36"/>
      <c r="F23" s="36"/>
      <c r="G23" s="36"/>
      <c r="H23" s="36"/>
    </row>
    <row r="25" spans="1:8">
      <c r="A25" s="30" t="s">
        <v>30</v>
      </c>
      <c r="B25" s="31"/>
      <c r="C25" s="30"/>
      <c r="D25" s="30"/>
      <c r="E25" s="30"/>
      <c r="F25" s="30"/>
      <c r="G25" s="30"/>
    </row>
  </sheetData>
  <mergeCells count="5">
    <mergeCell ref="A18:H18"/>
    <mergeCell ref="A19:H19"/>
    <mergeCell ref="A20:H20"/>
    <mergeCell ref="A21:H21"/>
    <mergeCell ref="A23:H23"/>
  </mergeCells>
  <pageMargins left="0.7" right="0.7" top="0.75" bottom="0.75" header="0.3" footer="0.3"/>
  <pageSetup paperSize="9" scale="94"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46D06-49A6-4625-B19C-C5D39C2FE75E}">
  <dimension ref="A1:H25"/>
  <sheetViews>
    <sheetView tabSelected="1" topLeftCell="A9" zoomScaleNormal="100" workbookViewId="0">
      <selection activeCell="A25" sqref="A25"/>
    </sheetView>
  </sheetViews>
  <sheetFormatPr defaultRowHeight="14.25"/>
  <cols>
    <col min="1" max="1" width="27.85546875" customWidth="1"/>
    <col min="2" max="2" width="40.28515625" style="1" customWidth="1"/>
    <col min="3" max="3" width="16.85546875" customWidth="1"/>
    <col min="4" max="4" width="11.5703125" customWidth="1"/>
    <col min="5" max="5" width="11.28515625" customWidth="1"/>
    <col min="6" max="6" width="11.140625" customWidth="1"/>
    <col min="7" max="7" width="10.42578125" customWidth="1"/>
    <col min="8" max="8" width="11.85546875" customWidth="1"/>
  </cols>
  <sheetData>
    <row r="1" spans="1:8">
      <c r="A1" s="3" t="s">
        <v>44</v>
      </c>
    </row>
    <row r="2" spans="1:8">
      <c r="A2" s="3"/>
    </row>
    <row r="3" spans="1:8">
      <c r="A3" s="27" t="s">
        <v>1</v>
      </c>
    </row>
    <row r="4" spans="1:8">
      <c r="A4" s="25" t="s">
        <v>36</v>
      </c>
      <c r="B4" s="26">
        <v>54.06</v>
      </c>
    </row>
    <row r="5" spans="1:8">
      <c r="A5" s="25" t="s">
        <v>3</v>
      </c>
      <c r="B5" s="26">
        <v>35.25</v>
      </c>
    </row>
    <row r="6" spans="1:8">
      <c r="A6" s="25" t="s">
        <v>4</v>
      </c>
      <c r="B6" s="26">
        <v>51.05</v>
      </c>
    </row>
    <row r="8" spans="1:8" ht="28.5">
      <c r="A8" s="13" t="s">
        <v>38</v>
      </c>
      <c r="B8" s="14" t="s">
        <v>6</v>
      </c>
      <c r="C8" s="21" t="s">
        <v>39</v>
      </c>
      <c r="D8" s="22" t="s">
        <v>7</v>
      </c>
      <c r="E8" s="22" t="s">
        <v>8</v>
      </c>
      <c r="F8" s="22" t="s">
        <v>9</v>
      </c>
      <c r="G8" s="22" t="s">
        <v>10</v>
      </c>
      <c r="H8" s="22" t="s">
        <v>11</v>
      </c>
    </row>
    <row r="9" spans="1:8">
      <c r="A9" s="5" t="s">
        <v>12</v>
      </c>
      <c r="B9" s="15" t="s">
        <v>13</v>
      </c>
      <c r="C9" s="2">
        <v>54</v>
      </c>
      <c r="D9" s="2">
        <f>SUM($B$4*1)</f>
        <v>54.06</v>
      </c>
      <c r="E9" s="2">
        <f>SUM($B$4*2)</f>
        <v>108.12</v>
      </c>
      <c r="F9" s="2">
        <f>SUM($B$4*3)</f>
        <v>162.18</v>
      </c>
      <c r="G9" s="2">
        <f>SUM($B$4*4.5)</f>
        <v>243.27</v>
      </c>
      <c r="H9" s="2">
        <f>SUM($B$4*6)</f>
        <v>324.36</v>
      </c>
    </row>
    <row r="10" spans="1:8" ht="16.5" customHeight="1">
      <c r="A10" s="5"/>
      <c r="B10" s="15" t="s">
        <v>14</v>
      </c>
      <c r="C10" s="2">
        <f>SUM($C$9)</f>
        <v>54</v>
      </c>
      <c r="D10" s="29" t="s">
        <v>15</v>
      </c>
      <c r="E10" s="2">
        <f>SUM($B$4*1.5)</f>
        <v>81.09</v>
      </c>
      <c r="F10" s="2">
        <f t="shared" ref="F10:F11" si="0">SUM($B$4*3)</f>
        <v>162.18</v>
      </c>
      <c r="G10" s="4"/>
      <c r="H10" s="4"/>
    </row>
    <row r="11" spans="1:8">
      <c r="A11" s="5"/>
      <c r="B11" s="15" t="s">
        <v>16</v>
      </c>
      <c r="C11" s="2">
        <f>SUM($C$9)</f>
        <v>54</v>
      </c>
      <c r="D11" s="29" t="s">
        <v>15</v>
      </c>
      <c r="E11" s="2">
        <f>SUM($B$4*1.5)</f>
        <v>81.09</v>
      </c>
      <c r="F11" s="2">
        <f t="shared" si="0"/>
        <v>162.18</v>
      </c>
      <c r="G11" s="4"/>
      <c r="H11" s="4"/>
    </row>
    <row r="12" spans="1:8">
      <c r="A12" s="6"/>
      <c r="B12" s="16" t="s">
        <v>17</v>
      </c>
      <c r="C12" s="11" t="s">
        <v>40</v>
      </c>
      <c r="D12" s="2">
        <f>SUM($B$5*1.5)</f>
        <v>52.875</v>
      </c>
      <c r="E12" s="2">
        <f>SUM($B$5*3.5)</f>
        <v>123.375</v>
      </c>
      <c r="F12" s="2">
        <f>SUM($B$5*5.5)</f>
        <v>193.875</v>
      </c>
      <c r="G12" s="2">
        <f>SUM($B$5*7.5)</f>
        <v>264.375</v>
      </c>
      <c r="H12" s="2">
        <f>SUM($B$5*9.5)</f>
        <v>334.875</v>
      </c>
    </row>
    <row r="13" spans="1:8">
      <c r="A13" s="6"/>
      <c r="B13" s="16" t="s">
        <v>18</v>
      </c>
      <c r="C13" s="11" t="s">
        <v>40</v>
      </c>
      <c r="D13" s="2">
        <f>SUM($B$6*1.5)</f>
        <v>76.574999999999989</v>
      </c>
      <c r="E13" s="2">
        <f>SUM($B$6*3.5)</f>
        <v>178.67499999999998</v>
      </c>
      <c r="F13" s="2">
        <f>SUM($B$6*5.5)</f>
        <v>280.77499999999998</v>
      </c>
      <c r="G13" s="2">
        <f>SUM($B$6*7.5)</f>
        <v>382.875</v>
      </c>
      <c r="H13" s="2">
        <f>SUM($B$6*9.5)</f>
        <v>484.97499999999997</v>
      </c>
    </row>
    <row r="14" spans="1:8">
      <c r="A14" s="6"/>
      <c r="B14" s="16" t="s">
        <v>19</v>
      </c>
      <c r="C14" s="11" t="s">
        <v>40</v>
      </c>
      <c r="D14" s="2">
        <v>10</v>
      </c>
      <c r="E14" s="4"/>
      <c r="F14" s="4"/>
      <c r="G14" s="4"/>
      <c r="H14" s="4"/>
    </row>
    <row r="15" spans="1:8">
      <c r="A15" s="6"/>
      <c r="B15" s="16" t="s">
        <v>20</v>
      </c>
      <c r="C15" s="11" t="s">
        <v>40</v>
      </c>
      <c r="D15" s="2">
        <v>22.5</v>
      </c>
      <c r="E15" s="4"/>
      <c r="F15" s="4"/>
      <c r="G15" s="4"/>
      <c r="H15" s="4"/>
    </row>
    <row r="16" spans="1:8">
      <c r="A16" s="7" t="s">
        <v>21</v>
      </c>
      <c r="B16" s="17" t="s">
        <v>22</v>
      </c>
      <c r="C16" s="11" t="s">
        <v>40</v>
      </c>
      <c r="D16" s="12">
        <v>46.69</v>
      </c>
      <c r="E16" s="24"/>
      <c r="F16" s="24"/>
      <c r="G16" s="24"/>
      <c r="H16" s="4"/>
    </row>
    <row r="17" spans="1:8" ht="28.5">
      <c r="A17" s="8" t="s">
        <v>23</v>
      </c>
      <c r="B17" s="18" t="s">
        <v>24</v>
      </c>
      <c r="C17" s="11" t="s">
        <v>40</v>
      </c>
      <c r="D17" s="12">
        <v>56.35</v>
      </c>
      <c r="E17" s="24"/>
      <c r="F17" s="24"/>
      <c r="G17" s="24"/>
      <c r="H17" s="4"/>
    </row>
    <row r="18" spans="1:8" ht="18" customHeight="1">
      <c r="A18" s="35" t="s">
        <v>41</v>
      </c>
      <c r="B18" s="35"/>
      <c r="C18" s="35"/>
      <c r="D18" s="35"/>
      <c r="E18" s="35"/>
      <c r="F18" s="35"/>
      <c r="G18" s="35"/>
      <c r="H18" s="35"/>
    </row>
    <row r="19" spans="1:8" ht="25.5" customHeight="1">
      <c r="A19" s="34" t="s">
        <v>27</v>
      </c>
      <c r="B19" s="34"/>
      <c r="C19" s="34"/>
      <c r="D19" s="34"/>
      <c r="E19" s="34"/>
      <c r="F19" s="34"/>
      <c r="G19" s="34"/>
      <c r="H19" s="34"/>
    </row>
    <row r="20" spans="1:8" ht="19.899999999999999" customHeight="1">
      <c r="A20" s="35" t="s">
        <v>28</v>
      </c>
      <c r="B20" s="35"/>
      <c r="C20" s="35"/>
      <c r="D20" s="35"/>
      <c r="E20" s="35"/>
      <c r="F20" s="35"/>
      <c r="G20" s="35"/>
      <c r="H20" s="35"/>
    </row>
    <row r="21" spans="1:8" ht="21.75" customHeight="1">
      <c r="A21" s="35" t="s">
        <v>29</v>
      </c>
      <c r="B21" s="35"/>
      <c r="C21" s="35"/>
      <c r="D21" s="35"/>
      <c r="E21" s="35"/>
      <c r="F21" s="35"/>
      <c r="G21" s="35"/>
      <c r="H21" s="35"/>
    </row>
    <row r="23" spans="1:8" ht="49.5" customHeight="1">
      <c r="A23" s="36" t="s">
        <v>42</v>
      </c>
      <c r="B23" s="36"/>
      <c r="C23" s="36"/>
      <c r="D23" s="36"/>
      <c r="E23" s="36"/>
      <c r="F23" s="36"/>
      <c r="G23" s="36"/>
      <c r="H23" s="36"/>
    </row>
    <row r="25" spans="1:8">
      <c r="A25" s="30" t="s">
        <v>30</v>
      </c>
      <c r="B25" s="31"/>
      <c r="C25" s="30"/>
      <c r="D25" s="30"/>
      <c r="E25" s="30"/>
      <c r="F25" s="30"/>
      <c r="G25" s="30"/>
    </row>
  </sheetData>
  <mergeCells count="5">
    <mergeCell ref="A18:H18"/>
    <mergeCell ref="A19:H19"/>
    <mergeCell ref="A20:H20"/>
    <mergeCell ref="A21:H21"/>
    <mergeCell ref="A23:H23"/>
  </mergeCells>
  <pageMargins left="0.7" right="0.7" top="0.75" bottom="0.75" header="0.3" footer="0.3"/>
  <pageSetup paperSize="9" scale="9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Peijs, Remco</dc:creator>
  <cp:keywords/>
  <dc:description/>
  <cp:lastModifiedBy>Peijs, Remco</cp:lastModifiedBy>
  <cp:revision/>
  <dcterms:created xsi:type="dcterms:W3CDTF">2022-04-05T08:28:34Z</dcterms:created>
  <dcterms:modified xsi:type="dcterms:W3CDTF">2022-04-08T09:37:57Z</dcterms:modified>
  <cp:category/>
  <cp:contentStatus/>
</cp:coreProperties>
</file>