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Zone.college/Aanbestedingen/Fietslease 2022/6. NvI/"/>
    </mc:Choice>
  </mc:AlternateContent>
  <xr:revisionPtr revIDLastSave="14" documentId="8_{715FD470-9F76-4706-89D2-E404BBA90AEE}" xr6:coauthVersionLast="47" xr6:coauthVersionMax="47" xr10:uidLastSave="{405731CF-C5F1-41C3-9B87-0E9916573B1E}"/>
  <bookViews>
    <workbookView xWindow="-120" yWindow="-120" windowWidth="29040" windowHeight="15840" xr2:uid="{8584175C-E93C-4FB6-B66E-584A0251FBD5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E9" i="1"/>
  <c r="E10" i="1"/>
  <c r="E11" i="1"/>
  <c r="E8" i="1"/>
  <c r="F25" i="1"/>
  <c r="D26" i="1"/>
  <c r="D27" i="1"/>
  <c r="D28" i="1"/>
  <c r="D25" i="1"/>
  <c r="F26" i="1"/>
  <c r="F27" i="1"/>
  <c r="F28" i="1"/>
  <c r="E17" i="1"/>
  <c r="E18" i="1"/>
  <c r="E19" i="1"/>
  <c r="E16" i="1"/>
  <c r="E20" i="1" l="1"/>
  <c r="E21" i="1" s="1"/>
  <c r="F29" i="1"/>
  <c r="F30" i="1" s="1"/>
  <c r="H17" i="1" s="1"/>
  <c r="E22" i="1" l="1"/>
  <c r="H16" i="1" s="1"/>
  <c r="E12" i="1" l="1"/>
  <c r="H15" i="1" s="1"/>
  <c r="H18" i="1" l="1"/>
</calcChain>
</file>

<file path=xl/sharedStrings.xml><?xml version="1.0" encoding="utf-8"?>
<sst xmlns="http://schemas.openxmlformats.org/spreadsheetml/2006/main" count="43" uniqueCount="27">
  <si>
    <t>Zone.college</t>
  </si>
  <si>
    <t>Fietslease</t>
  </si>
  <si>
    <t xml:space="preserve">Prijzenblad </t>
  </si>
  <si>
    <t>Soort fiets</t>
  </si>
  <si>
    <t>Adviesprijs (incl. btw)</t>
  </si>
  <si>
    <t>Eigen risico bij schade</t>
  </si>
  <si>
    <t>Stadsfiets</t>
  </si>
  <si>
    <t>E-bike</t>
  </si>
  <si>
    <t>Racefiets</t>
  </si>
  <si>
    <t>Speed pedelec</t>
  </si>
  <si>
    <t>Max eigen risico</t>
  </si>
  <si>
    <t>Aantal fietsen voor weging</t>
  </si>
  <si>
    <t>Totaal</t>
  </si>
  <si>
    <t>Aantal fietsen voor weging - obv 100 fietsen</t>
  </si>
  <si>
    <t xml:space="preserve">Gemiddeld overname </t>
  </si>
  <si>
    <t>Gemiddeld eigen risico per fiets</t>
  </si>
  <si>
    <t>Eigen risico</t>
  </si>
  <si>
    <t>Overnamesom</t>
  </si>
  <si>
    <t>Overname</t>
  </si>
  <si>
    <t>Kosten 50 leasefietsen + onderhoud</t>
  </si>
  <si>
    <t>Fictieve aantallen voor vergelijkingsprijs</t>
  </si>
  <si>
    <t>Vergelijkingsprijs</t>
  </si>
  <si>
    <t>tbv vergelijkingsprijs: 1x schade voor 65 fietsen en 2x schade voor 30 fietsen</t>
  </si>
  <si>
    <t>Leaseprijs met all-in onderhoud per maand</t>
  </si>
  <si>
    <t>Totaal per jaar</t>
  </si>
  <si>
    <t>tbv vergelijkingsprijs: van 100 fietsen wordt 50% overgenomen</t>
  </si>
  <si>
    <t>Overname% van de adviesprijs na leasecontract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</si>
</sst>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6" fontId="3" fillId="0" borderId="1" xfId="0" applyNumberFormat="1" applyFont="1" applyBorder="1" applyAlignment="1">
      <alignment vertical="center" wrapText="1"/>
    </xf>
    <xf numFmtId="0" fontId="0" fillId="0" borderId="1" xfId="0" applyBorder="1"/>
    <xf numFmtId="44" fontId="0" fillId="0" borderId="1" xfId="0" applyNumberFormat="1" applyBorder="1"/>
    <xf numFmtId="0" fontId="8" fillId="0" borderId="3" xfId="0" applyFont="1" applyBorder="1" applyAlignment="1">
      <alignment vertical="center"/>
    </xf>
    <xf numFmtId="44" fontId="0" fillId="0" borderId="0" xfId="0" applyNumberFormat="1"/>
    <xf numFmtId="0" fontId="0" fillId="0" borderId="2" xfId="0" applyBorder="1" applyAlignment="1">
      <alignment horizontal="right" wrapText="1"/>
    </xf>
    <xf numFmtId="0" fontId="7" fillId="4" borderId="0" xfId="0" applyFont="1" applyFill="1"/>
    <xf numFmtId="0" fontId="0" fillId="4" borderId="0" xfId="0" applyFill="1"/>
    <xf numFmtId="0" fontId="6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right" wrapText="1"/>
    </xf>
    <xf numFmtId="44" fontId="0" fillId="4" borderId="1" xfId="0" applyNumberFormat="1" applyFill="1" applyBorder="1"/>
    <xf numFmtId="44" fontId="6" fillId="0" borderId="1" xfId="1" applyFont="1" applyBorder="1" applyProtection="1"/>
    <xf numFmtId="0" fontId="0" fillId="4" borderId="1" xfId="0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44" fontId="2" fillId="4" borderId="1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44" fontId="5" fillId="0" borderId="0" xfId="0" applyNumberFormat="1" applyFont="1"/>
    <xf numFmtId="0" fontId="0" fillId="0" borderId="2" xfId="0" applyBorder="1" applyAlignment="1">
      <alignment wrapText="1"/>
    </xf>
    <xf numFmtId="44" fontId="0" fillId="2" borderId="1" xfId="1" applyFont="1" applyFill="1" applyBorder="1" applyProtection="1">
      <protection locked="0"/>
    </xf>
    <xf numFmtId="44" fontId="3" fillId="2" borderId="1" xfId="1" applyFont="1" applyFill="1" applyBorder="1" applyAlignment="1" applyProtection="1">
      <alignment vertical="center" wrapText="1"/>
      <protection locked="0"/>
    </xf>
    <xf numFmtId="9" fontId="3" fillId="2" borderId="1" xfId="2" applyFont="1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horizontal="right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F7667-1E87-46A4-A639-8D5C2E3D2E8E}">
  <dimension ref="A1:H31"/>
  <sheetViews>
    <sheetView tabSelected="1" zoomScale="86" workbookViewId="0">
      <selection activeCell="D26" sqref="D26"/>
    </sheetView>
  </sheetViews>
  <sheetFormatPr defaultColWidth="9.140625" defaultRowHeight="15" x14ac:dyDescent="0.25"/>
  <cols>
    <col min="1" max="1" width="16.7109375" customWidth="1"/>
    <col min="2" max="2" width="18.7109375" customWidth="1"/>
    <col min="3" max="3" width="19" customWidth="1"/>
    <col min="4" max="4" width="18.42578125" customWidth="1"/>
    <col min="5" max="5" width="19.42578125" customWidth="1"/>
    <col min="6" max="6" width="22.7109375" customWidth="1"/>
    <col min="7" max="7" width="21.5703125" customWidth="1"/>
    <col min="8" max="8" width="15.85546875" customWidth="1"/>
    <col min="9" max="9" width="13.28515625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2">
        <v>45002</v>
      </c>
    </row>
    <row r="7" spans="1:8" ht="60" x14ac:dyDescent="0.25">
      <c r="A7" s="3" t="s">
        <v>3</v>
      </c>
      <c r="B7" s="3" t="s">
        <v>4</v>
      </c>
      <c r="C7" s="3" t="s">
        <v>23</v>
      </c>
      <c r="D7" s="3" t="s">
        <v>13</v>
      </c>
      <c r="E7" s="3" t="s">
        <v>24</v>
      </c>
    </row>
    <row r="8" spans="1:8" x14ac:dyDescent="0.25">
      <c r="A8" s="4" t="s">
        <v>6</v>
      </c>
      <c r="B8" s="5">
        <v>800</v>
      </c>
      <c r="C8" s="25"/>
      <c r="D8" s="6">
        <v>5</v>
      </c>
      <c r="E8" s="7">
        <f>D8*C8*12</f>
        <v>0</v>
      </c>
    </row>
    <row r="9" spans="1:8" x14ac:dyDescent="0.25">
      <c r="A9" s="4" t="s">
        <v>7</v>
      </c>
      <c r="B9" s="5">
        <v>3500</v>
      </c>
      <c r="C9" s="25"/>
      <c r="D9" s="6">
        <v>70</v>
      </c>
      <c r="E9" s="7">
        <f t="shared" ref="E9:E11" si="0">D9*C9*12</f>
        <v>0</v>
      </c>
    </row>
    <row r="10" spans="1:8" x14ac:dyDescent="0.25">
      <c r="A10" s="4" t="s">
        <v>8</v>
      </c>
      <c r="B10" s="5">
        <v>3800</v>
      </c>
      <c r="C10" s="25"/>
      <c r="D10" s="6">
        <v>15</v>
      </c>
      <c r="E10" s="7">
        <f t="shared" si="0"/>
        <v>0</v>
      </c>
    </row>
    <row r="11" spans="1:8" x14ac:dyDescent="0.25">
      <c r="A11" s="4" t="s">
        <v>9</v>
      </c>
      <c r="B11" s="5">
        <v>5000</v>
      </c>
      <c r="C11" s="25"/>
      <c r="D11" s="6">
        <v>10</v>
      </c>
      <c r="E11" s="7">
        <f t="shared" si="0"/>
        <v>0</v>
      </c>
    </row>
    <row r="12" spans="1:8" ht="15" customHeight="1" x14ac:dyDescent="0.25">
      <c r="A12" s="8"/>
      <c r="D12" s="10" t="s">
        <v>12</v>
      </c>
      <c r="E12" s="9">
        <f>SUM(E8:E11)</f>
        <v>0</v>
      </c>
    </row>
    <row r="13" spans="1:8" x14ac:dyDescent="0.25">
      <c r="F13" s="9"/>
      <c r="G13" s="9"/>
    </row>
    <row r="14" spans="1:8" x14ac:dyDescent="0.25">
      <c r="G14" s="11" t="s">
        <v>20</v>
      </c>
      <c r="H14" s="12"/>
    </row>
    <row r="15" spans="1:8" ht="30" x14ac:dyDescent="0.25">
      <c r="A15" s="3" t="s">
        <v>3</v>
      </c>
      <c r="B15" s="3" t="s">
        <v>5</v>
      </c>
      <c r="C15" s="13" t="s">
        <v>10</v>
      </c>
      <c r="D15" s="3" t="s">
        <v>11</v>
      </c>
      <c r="E15" s="3" t="s">
        <v>12</v>
      </c>
      <c r="G15" s="14" t="s">
        <v>19</v>
      </c>
      <c r="H15" s="15">
        <f>E12/2</f>
        <v>0</v>
      </c>
    </row>
    <row r="16" spans="1:8" x14ac:dyDescent="0.25">
      <c r="A16" s="4" t="s">
        <v>6</v>
      </c>
      <c r="B16" s="26"/>
      <c r="C16" s="16">
        <v>25</v>
      </c>
      <c r="D16" s="6">
        <v>5</v>
      </c>
      <c r="E16" s="7">
        <f>D16*B16</f>
        <v>0</v>
      </c>
      <c r="G16" s="17" t="s">
        <v>16</v>
      </c>
      <c r="H16" s="15">
        <f>E22</f>
        <v>0</v>
      </c>
    </row>
    <row r="17" spans="1:8" x14ac:dyDescent="0.25">
      <c r="A17" s="4" t="s">
        <v>7</v>
      </c>
      <c r="B17" s="26"/>
      <c r="C17" s="16">
        <v>25</v>
      </c>
      <c r="D17" s="6">
        <v>70</v>
      </c>
      <c r="E17" s="7">
        <f t="shared" ref="E17:E19" si="1">D17*B17</f>
        <v>0</v>
      </c>
      <c r="G17" s="17" t="s">
        <v>17</v>
      </c>
      <c r="H17" s="15">
        <f>F31</f>
        <v>0</v>
      </c>
    </row>
    <row r="18" spans="1:8" x14ac:dyDescent="0.25">
      <c r="A18" s="4" t="s">
        <v>8</v>
      </c>
      <c r="B18" s="26"/>
      <c r="C18" s="16">
        <v>50</v>
      </c>
      <c r="D18" s="6">
        <v>15</v>
      </c>
      <c r="E18" s="7">
        <f t="shared" si="1"/>
        <v>0</v>
      </c>
      <c r="G18" s="18" t="s">
        <v>21</v>
      </c>
      <c r="H18" s="19">
        <f>SUM(H15:H17)</f>
        <v>0</v>
      </c>
    </row>
    <row r="19" spans="1:8" x14ac:dyDescent="0.25">
      <c r="A19" s="4" t="s">
        <v>9</v>
      </c>
      <c r="B19" s="26"/>
      <c r="C19" s="16">
        <v>50</v>
      </c>
      <c r="D19" s="6">
        <v>10</v>
      </c>
      <c r="E19" s="7">
        <f t="shared" si="1"/>
        <v>0</v>
      </c>
    </row>
    <row r="20" spans="1:8" x14ac:dyDescent="0.25">
      <c r="C20" s="28" t="s">
        <v>12</v>
      </c>
      <c r="D20" s="28"/>
      <c r="E20" s="9">
        <f>SUM(E16:E19)</f>
        <v>0</v>
      </c>
    </row>
    <row r="21" spans="1:8" x14ac:dyDescent="0.25">
      <c r="B21" s="20"/>
      <c r="C21" s="9"/>
      <c r="D21" s="21" t="s">
        <v>15</v>
      </c>
      <c r="E21" s="9">
        <f>E20/100</f>
        <v>0</v>
      </c>
    </row>
    <row r="22" spans="1:8" x14ac:dyDescent="0.25">
      <c r="B22" s="20"/>
      <c r="C22" s="9"/>
      <c r="D22" s="22" t="s">
        <v>22</v>
      </c>
      <c r="E22" s="23">
        <f>(E21*65)+(E21*30)</f>
        <v>0</v>
      </c>
    </row>
    <row r="24" spans="1:8" ht="45" x14ac:dyDescent="0.25">
      <c r="A24" s="3" t="s">
        <v>3</v>
      </c>
      <c r="B24" s="3" t="s">
        <v>4</v>
      </c>
      <c r="C24" s="3" t="s">
        <v>26</v>
      </c>
      <c r="D24" s="3" t="s">
        <v>18</v>
      </c>
      <c r="E24" s="3" t="s">
        <v>11</v>
      </c>
      <c r="F24" s="3" t="s">
        <v>12</v>
      </c>
    </row>
    <row r="25" spans="1:8" x14ac:dyDescent="0.25">
      <c r="A25" s="4" t="s">
        <v>6</v>
      </c>
      <c r="B25" s="5">
        <v>800</v>
      </c>
      <c r="C25" s="27"/>
      <c r="D25" s="5">
        <f>C25*B25</f>
        <v>0</v>
      </c>
      <c r="E25" s="6">
        <v>5</v>
      </c>
      <c r="F25" s="7">
        <f>B25*C25*E25</f>
        <v>0</v>
      </c>
    </row>
    <row r="26" spans="1:8" x14ac:dyDescent="0.25">
      <c r="A26" s="4" t="s">
        <v>7</v>
      </c>
      <c r="B26" s="5">
        <v>3500</v>
      </c>
      <c r="C26" s="27"/>
      <c r="D26" s="5">
        <f t="shared" ref="D26:D28" si="2">C26*B26</f>
        <v>0</v>
      </c>
      <c r="E26" s="6">
        <v>70</v>
      </c>
      <c r="F26" s="7">
        <f>B26*C26*E26</f>
        <v>0</v>
      </c>
    </row>
    <row r="27" spans="1:8" x14ac:dyDescent="0.25">
      <c r="A27" s="4" t="s">
        <v>8</v>
      </c>
      <c r="B27" s="5">
        <v>3800</v>
      </c>
      <c r="C27" s="27"/>
      <c r="D27" s="5">
        <f t="shared" si="2"/>
        <v>0</v>
      </c>
      <c r="E27" s="6">
        <v>15</v>
      </c>
      <c r="F27" s="7">
        <f>B27*C27*E27</f>
        <v>0</v>
      </c>
    </row>
    <row r="28" spans="1:8" x14ac:dyDescent="0.25">
      <c r="A28" s="4" t="s">
        <v>9</v>
      </c>
      <c r="B28" s="5">
        <v>5000</v>
      </c>
      <c r="C28" s="27"/>
      <c r="D28" s="5">
        <f t="shared" si="2"/>
        <v>0</v>
      </c>
      <c r="E28" s="6">
        <v>10</v>
      </c>
      <c r="F28" s="7">
        <f>B28*C28*E28</f>
        <v>0</v>
      </c>
    </row>
    <row r="29" spans="1:8" x14ac:dyDescent="0.25">
      <c r="C29" s="9"/>
      <c r="D29" s="24"/>
      <c r="E29" s="10" t="s">
        <v>12</v>
      </c>
      <c r="F29" s="9">
        <f>SUM(F25:F28)</f>
        <v>0</v>
      </c>
    </row>
    <row r="30" spans="1:8" x14ac:dyDescent="0.25">
      <c r="E30" s="21" t="s">
        <v>14</v>
      </c>
      <c r="F30" s="9">
        <f>F29/100</f>
        <v>0</v>
      </c>
    </row>
    <row r="31" spans="1:8" x14ac:dyDescent="0.25">
      <c r="E31" s="22" t="s">
        <v>25</v>
      </c>
      <c r="F31" s="9">
        <f>F30*50</f>
        <v>0</v>
      </c>
    </row>
  </sheetData>
  <sheetProtection algorithmName="SHA-512" hashValue="zYZk2atzkzYrsWIcyF/oRA1jQ7g1HBsmLOYP7NpbRGvbsoQ3rRJeHYKd0nQz97PNbytYGwlBNBbIJR2aklpcNQ==" saltValue="srDseio+0PBfhOyXYM++7w==" spinCount="100000" sheet="1" objects="1" scenarios="1"/>
  <mergeCells count="1">
    <mergeCell ref="C20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Props1.xml><?xml version="1.0" encoding="utf-8"?>
<ds:datastoreItem xmlns:ds="http://schemas.openxmlformats.org/officeDocument/2006/customXml" ds:itemID="{ADA85599-E3DE-4F85-A094-E1CC9460B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BEFF53-AE84-43FB-958E-53D59F3FD8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A43A0F-18AE-490C-A999-80CC7A776124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 | InkoopMeesters</dc:creator>
  <cp:lastModifiedBy>Yvonne Kemink | InkoopMeesters</cp:lastModifiedBy>
  <dcterms:created xsi:type="dcterms:W3CDTF">2023-02-15T08:58:18Z</dcterms:created>
  <dcterms:modified xsi:type="dcterms:W3CDTF">2023-03-17T11:24:41Z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MediaServiceImageTags">
    <vt:lpwstr/>
  </property>
</Properties>
</file>