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2500\"/>
    </mc:Choice>
  </mc:AlternateContent>
  <xr:revisionPtr revIDLastSave="0" documentId="13_ncr:1_{82508A5C-5FBD-4ADF-A823-8BE5885EC2BA}" xr6:coauthVersionLast="47" xr6:coauthVersionMax="47" xr10:uidLastSave="{00000000-0000-0000-0000-000000000000}"/>
  <bookViews>
    <workbookView xWindow="-120" yWindow="-120" windowWidth="29040" windowHeight="15840" tabRatio="990" activeTab="6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Apple" sheetId="8" r:id="rId5"/>
    <sheet name="4. Accessoires" sheetId="9" r:id="rId6"/>
    <sheet name="5. Reparatietarieven" sheetId="11" r:id="rId7"/>
    <sheet name="6. Overige diensten" sheetId="12" state="hidden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" l="1"/>
  <c r="E6" i="12"/>
  <c r="E7" i="12"/>
  <c r="E8" i="11"/>
  <c r="D15" i="2"/>
  <c r="E15" i="2" s="1"/>
  <c r="F15" i="2" s="1"/>
  <c r="D14" i="2"/>
  <c r="E14" i="2" s="1"/>
  <c r="F14" i="2" s="1"/>
  <c r="D13" i="2"/>
  <c r="E13" i="2" s="1"/>
  <c r="F13" i="2" s="1"/>
  <c r="D11" i="2"/>
  <c r="E11" i="2" s="1"/>
  <c r="F11" i="2" s="1"/>
  <c r="D10" i="2"/>
  <c r="E10" i="2" s="1"/>
  <c r="F10" i="2" s="1"/>
  <c r="B13" i="2"/>
  <c r="B11" i="2"/>
  <c r="B10" i="2"/>
  <c r="B12" i="2"/>
  <c r="D12" i="2"/>
  <c r="E12" i="2" s="1"/>
  <c r="F12" i="2" s="1"/>
  <c r="D9" i="2"/>
  <c r="E9" i="2" s="1"/>
  <c r="F9" i="2" s="1"/>
  <c r="D8" i="2"/>
  <c r="E8" i="2" s="1"/>
  <c r="F8" i="2" s="1"/>
  <c r="D7" i="2"/>
  <c r="E7" i="2" s="1"/>
  <c r="F7" i="2" s="1"/>
  <c r="B17" i="2"/>
  <c r="B15" i="2"/>
  <c r="B8" i="2"/>
  <c r="B9" i="2"/>
  <c r="B14" i="2"/>
  <c r="E5" i="12" l="1"/>
  <c r="E4" i="12"/>
  <c r="E6" i="11"/>
  <c r="E4" i="11"/>
  <c r="E9" i="11" s="1"/>
  <c r="E8" i="12" l="1"/>
  <c r="F18" i="2" s="1"/>
  <c r="F17" i="2"/>
  <c r="F20" i="2" l="1" a="1"/>
  <c r="F2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<sst xmlns="http://schemas.openxmlformats.org/spreadsheetml/2006/main" count="217" uniqueCount="151">
  <si>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</si>
  <si>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</si>
  <si>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</si>
  <si>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</si>
  <si>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</si>
  <si>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</si>
  <si>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</si>
  <si>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Scherm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</si>
  <si>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</si>
  <si>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</si>
  <si>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</si>
  <si>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</si>
  <si>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</si>
  <si>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</si>
  <si>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</si>
  <si>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</si>
  <si>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</si>
  <si>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</si>
  <si>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</si>
  <si>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</si>
  <si>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</si>
  <si>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</si>
  <si>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</si>
  <si>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</si>
  <si>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</si>
  <si>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</si>
  <si>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</si>
  <si>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</si>
  <si>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</si>
  <si>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</si>
  <si>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</si>
  <si>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</si>
  <si>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</si>
  <si>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</si>
  <si>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</si>
  <si>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</si>
  <si>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Minimaal 12 uur batterijlading</t>
  </si>
  <si>
    <t>Google-licentie meegeleverd</t>
  </si>
  <si>
    <t>Prijzenblad t.b.v. de gunning</t>
  </si>
  <si>
    <t>Model</t>
  </si>
  <si>
    <t>Materiaal</t>
  </si>
  <si>
    <t>Metaal of soortgelijk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</si>
  <si>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</si>
  <si>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</si>
  <si>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</si>
  <si>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</si>
  <si>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</si>
  <si>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</si>
  <si>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</si>
  <si>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</si>
  <si>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</si>
  <si>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</si>
  <si>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</si>
  <si>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</si>
  <si>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</si>
  <si>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</si>
  <si>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</si>
  <si>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U kunt de meest actuele iPad leveren. De opdrachtgever maakt bij de aanschaf een keuze voor het model binnen deze overeenkomst.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</si>
  <si>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</si>
  <si>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</si>
  <si>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</si>
  <si>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</si>
  <si>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</si>
  <si>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</si>
  <si>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</si>
  <si>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</si>
  <si>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</si>
  <si>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Opslagpercentage </t>
  </si>
  <si>
    <t xml:space="preserve">   </t>
  </si>
  <si>
    <t>1.1</t>
  </si>
  <si>
    <t xml:space="preserve">1.2 </t>
  </si>
  <si>
    <t>Oplaadkarren Chromebooks</t>
  </si>
  <si>
    <t>2.1</t>
  </si>
  <si>
    <t>1.2</t>
  </si>
  <si>
    <t>3.1</t>
  </si>
  <si>
    <t>3.2</t>
  </si>
  <si>
    <t>4.1</t>
  </si>
  <si>
    <t>5.1</t>
  </si>
  <si>
    <t>Accessoires</t>
  </si>
  <si>
    <t xml:space="preserve"> </t>
  </si>
  <si>
    <t>Laptops</t>
  </si>
  <si>
    <t>Desktops</t>
  </si>
  <si>
    <t>Monitoren Desktop</t>
  </si>
  <si>
    <t>Oplaadkasten iPads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</si>
  <si>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</si>
  <si>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</si>
  <si>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</si>
  <si>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Er dient een mogelijkheid te zijn om een verwisselbare aansluitkoppelstuk op de aansluiting te plaatsen, minimaal USB C</t>
  </si>
  <si>
    <t>De oplaadkar is voorzien van een 220V stopcontact (geaard en gezekerd)</t>
  </si>
  <si>
    <t>De kabels zijn volledig weggewerkt in de oplaadkar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</si>
  <si>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</si>
  <si>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</si>
  <si>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</si>
  <si>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</si>
  <si>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</si>
  <si>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</si>
  <si>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</si>
  <si>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</si>
  <si>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</si>
  <si>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</si>
  <si>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</si>
  <si>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</si>
  <si>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</si>
  <si>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2 HDMI-aansluitingen en/of 2 displaypoort</t>
  </si>
  <si>
    <t>Reparatietarieven</t>
  </si>
  <si>
    <t>6.1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</si>
  <si>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</si>
  <si>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</si>
  <si>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</si>
  <si>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</si>
  <si>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</si>
  <si>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</si>
  <si>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</si>
  <si>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</si>
  <si>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7.1</t>
  </si>
  <si>
    <t>Fictief aantal</t>
  </si>
  <si>
    <t>Prijs per stuk</t>
  </si>
  <si>
    <t>Minimaal 128 Gb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</si>
  <si>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</si>
  <si>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</si>
  <si>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</si>
  <si>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</si>
  <si>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Uitpakken en afvoeren verpakkingsmateriaal</t>
  </si>
  <si>
    <t>Afvoeren oude hardware inclusief het aanleveren van certificaten van vernietiging</t>
  </si>
  <si>
    <t xml:space="preserve">Korting- en/of Opslagpercentage </t>
  </si>
  <si>
    <t>Let op: kortingspercentage</t>
  </si>
  <si>
    <t>Macbooks</t>
  </si>
  <si>
    <t>Apple</t>
  </si>
  <si>
    <t xml:space="preserve">U kunt de meest actuele Macbooks leveren. De opdrachtgever maakt bij de aanschaf een keuze voor het model binnen deze overeenkomst. </t>
  </si>
  <si>
    <t>Windows</t>
  </si>
  <si>
    <t>2.2</t>
  </si>
  <si>
    <t>2.3</t>
  </si>
  <si>
    <t>3.3</t>
  </si>
  <si>
    <t>Totaal vergelijkingsprijs</t>
  </si>
  <si>
    <t>Korting- en of Opslag bedrag</t>
  </si>
  <si>
    <t>Vergelijkingsprijs</t>
  </si>
  <si>
    <t xml:space="preserve">Volledig werkend opleveren </t>
  </si>
  <si>
    <t>Overige diensten (optioneel)</t>
  </si>
  <si>
    <t>Stichting Confessioneel Onderwijs Leiden</t>
  </si>
  <si>
    <t>Leiden</t>
  </si>
  <si>
    <t>R. van de Wal</t>
  </si>
  <si>
    <t>Lid College van Bestuur</t>
  </si>
  <si>
    <t>Leonieke Westra</t>
  </si>
  <si>
    <t>Via Tenderned</t>
  </si>
  <si>
    <t>085-2003991</t>
  </si>
  <si>
    <t>Labelen / bestickeren / gravering gekoppeld aan CMDB;</t>
  </si>
  <si>
    <t>Windows 10 HOME (mogelijkheid tot Windows 11 HOME)</t>
  </si>
  <si>
    <t>Oplevering</t>
  </si>
  <si>
    <t>in DEP</t>
  </si>
  <si>
    <t>in G-Suite</t>
  </si>
  <si>
    <t>Per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</si>
</sst>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0" fontId="7" fillId="6" borderId="1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44" fontId="7" fillId="0" borderId="1" xfId="1" applyFont="1" applyFill="1" applyBorder="1"/>
    <xf numFmtId="44" fontId="7" fillId="0" borderId="14" xfId="1" applyFont="1" applyFill="1" applyBorder="1"/>
    <xf numFmtId="0" fontId="8" fillId="0" borderId="1" xfId="0" applyFont="1" applyBorder="1"/>
    <xf numFmtId="44" fontId="8" fillId="0" borderId="1" xfId="1" applyFont="1" applyFill="1" applyBorder="1" applyProtection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U kunt geen rechten ontlenen aan de bedragen.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u een lager percentage opgeeft wordt u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F28" sqref="F28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6" t="s">
        <v>18</v>
      </c>
      <c r="B1" s="11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5">
      <c r="A2" s="17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35">
      <c r="A3" s="116" t="s">
        <v>97</v>
      </c>
      <c r="B3" s="11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25">
      <c r="A4" s="55" t="s">
        <v>19</v>
      </c>
      <c r="B4" s="20" t="s">
        <v>138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25">
      <c r="A5" s="55" t="s">
        <v>20</v>
      </c>
      <c r="B5" s="20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25">
      <c r="A6" s="55" t="s">
        <v>21</v>
      </c>
      <c r="B6" s="21">
        <v>41166061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25">
      <c r="A7" s="55" t="s">
        <v>22</v>
      </c>
      <c r="B7" s="20" t="s">
        <v>140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25">
      <c r="A8" s="55" t="s">
        <v>23</v>
      </c>
      <c r="B8" s="20" t="s">
        <v>141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25">
      <c r="A9" s="1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35">
      <c r="A10" s="117" t="s">
        <v>24</v>
      </c>
      <c r="B10" s="11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25">
      <c r="A11" s="55" t="s">
        <v>99</v>
      </c>
      <c r="B11" s="22" t="s">
        <v>142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25">
      <c r="A12" s="55" t="s">
        <v>100</v>
      </c>
      <c r="B12" s="23" t="s">
        <v>144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25">
      <c r="A13" s="55" t="s">
        <v>101</v>
      </c>
      <c r="B13" s="67" t="s">
        <v>143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25">
      <c r="A14" s="18"/>
      <c r="B14" s="1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35">
      <c r="A15" s="116" t="s">
        <v>98</v>
      </c>
      <c r="B15" s="11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25">
      <c r="A16" s="55" t="s">
        <v>25</v>
      </c>
      <c r="B16" s="3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25">
      <c r="A17" s="55" t="s">
        <v>26</v>
      </c>
      <c r="B17" s="3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25">
      <c r="A18" s="55" t="s">
        <v>27</v>
      </c>
      <c r="B18" s="5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25">
      <c r="A19" s="55" t="s">
        <v>28</v>
      </c>
      <c r="B19" s="5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25">
      <c r="A20" s="55" t="s">
        <v>29</v>
      </c>
      <c r="B20" s="5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25">
      <c r="A21" s="24"/>
      <c r="B21" s="2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25">
      <c r="A22" s="55" t="s">
        <v>30</v>
      </c>
      <c r="B22" s="5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25">
      <c r="A23" s="55" t="s">
        <v>31</v>
      </c>
      <c r="B23" s="5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25">
      <c r="A24" s="55" t="s">
        <v>32</v>
      </c>
      <c r="B24" s="5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25">
      <c r="A25" s="55" t="s">
        <v>33</v>
      </c>
      <c r="B25" s="5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25">
      <c r="A26" s="55" t="s">
        <v>34</v>
      </c>
      <c r="B26" s="5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25">
      <c r="A27" s="55" t="s">
        <v>35</v>
      </c>
      <c r="B27" s="6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25"/>
    <row r="29" spans="1:121" s="3" customFormat="1" x14ac:dyDescent="0.25"/>
    <row r="30" spans="1:121" s="3" customFormat="1" x14ac:dyDescent="0.25"/>
    <row r="31" spans="1:121" s="3" customFormat="1" x14ac:dyDescent="0.25"/>
    <row r="32" spans="1:121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  <row r="611" s="3" customFormat="1" x14ac:dyDescent="0.25"/>
    <row r="612" s="3" customFormat="1" x14ac:dyDescent="0.25"/>
    <row r="613" s="3" customFormat="1" x14ac:dyDescent="0.25"/>
    <row r="614" s="3" customFormat="1" x14ac:dyDescent="0.25"/>
    <row r="615" s="3" customFormat="1" x14ac:dyDescent="0.25"/>
    <row r="616" s="3" customFormat="1" x14ac:dyDescent="0.25"/>
    <row r="617" s="3" customFormat="1" x14ac:dyDescent="0.25"/>
    <row r="618" s="3" customFormat="1" x14ac:dyDescent="0.25"/>
    <row r="619" s="3" customFormat="1" x14ac:dyDescent="0.25"/>
    <row r="620" s="3" customFormat="1" x14ac:dyDescent="0.25"/>
    <row r="621" s="3" customFormat="1" x14ac:dyDescent="0.25"/>
    <row r="622" s="3" customFormat="1" x14ac:dyDescent="0.25"/>
    <row r="623" s="3" customFormat="1" x14ac:dyDescent="0.25"/>
    <row r="624" s="3" customFormat="1" x14ac:dyDescent="0.25"/>
    <row r="625" s="3" customFormat="1" x14ac:dyDescent="0.25"/>
    <row r="626" s="3" customFormat="1" x14ac:dyDescent="0.25"/>
    <row r="627" s="3" customFormat="1" x14ac:dyDescent="0.25"/>
    <row r="628" s="3" customFormat="1" x14ac:dyDescent="0.25"/>
    <row r="629" s="3" customFormat="1" x14ac:dyDescent="0.25"/>
    <row r="630" s="3" customFormat="1" x14ac:dyDescent="0.25"/>
    <row r="631" s="3" customFormat="1" x14ac:dyDescent="0.25"/>
    <row r="632" s="3" customFormat="1" x14ac:dyDescent="0.25"/>
    <row r="633" s="3" customFormat="1" x14ac:dyDescent="0.25"/>
    <row r="634" s="3" customFormat="1" x14ac:dyDescent="0.25"/>
    <row r="635" s="3" customFormat="1" x14ac:dyDescent="0.25"/>
    <row r="636" s="3" customFormat="1" x14ac:dyDescent="0.25"/>
    <row r="637" s="3" customFormat="1" x14ac:dyDescent="0.25"/>
    <row r="638" s="3" customFormat="1" x14ac:dyDescent="0.25"/>
    <row r="639" s="3" customFormat="1" x14ac:dyDescent="0.25"/>
    <row r="640" s="3" customFormat="1" x14ac:dyDescent="0.25"/>
    <row r="641" s="3" customFormat="1" x14ac:dyDescent="0.25"/>
    <row r="642" s="3" customFormat="1" x14ac:dyDescent="0.25"/>
    <row r="643" s="3" customFormat="1" x14ac:dyDescent="0.25"/>
    <row r="644" s="3" customFormat="1" x14ac:dyDescent="0.25"/>
    <row r="645" s="3" customFormat="1" x14ac:dyDescent="0.25"/>
    <row r="646" s="3" customFormat="1" x14ac:dyDescent="0.25"/>
    <row r="647" s="3" customFormat="1" x14ac:dyDescent="0.25"/>
    <row r="648" s="3" customFormat="1" x14ac:dyDescent="0.25"/>
    <row r="649" s="3" customFormat="1" x14ac:dyDescent="0.25"/>
    <row r="650" s="3" customFormat="1" x14ac:dyDescent="0.25"/>
    <row r="651" s="3" customFormat="1" x14ac:dyDescent="0.25"/>
    <row r="652" s="3" customFormat="1" x14ac:dyDescent="0.25"/>
    <row r="653" s="3" customFormat="1" x14ac:dyDescent="0.25"/>
    <row r="654" s="3" customFormat="1" x14ac:dyDescent="0.25"/>
    <row r="655" s="3" customFormat="1" x14ac:dyDescent="0.25"/>
    <row r="656" s="3" customFormat="1" x14ac:dyDescent="0.25"/>
    <row r="657" s="3" customFormat="1" x14ac:dyDescent="0.25"/>
    <row r="658" s="3" customFormat="1" x14ac:dyDescent="0.25"/>
    <row r="659" s="3" customFormat="1" x14ac:dyDescent="0.25"/>
    <row r="660" s="3" customFormat="1" x14ac:dyDescent="0.25"/>
    <row r="661" s="3" customFormat="1" x14ac:dyDescent="0.25"/>
    <row r="662" s="3" customFormat="1" x14ac:dyDescent="0.25"/>
    <row r="663" s="3" customFormat="1" x14ac:dyDescent="0.25"/>
    <row r="664" s="3" customFormat="1" x14ac:dyDescent="0.25"/>
    <row r="665" s="3" customFormat="1" x14ac:dyDescent="0.25"/>
    <row r="666" s="3" customFormat="1" x14ac:dyDescent="0.25"/>
    <row r="667" s="3" customFormat="1" x14ac:dyDescent="0.25"/>
    <row r="668" s="3" customFormat="1" x14ac:dyDescent="0.25"/>
    <row r="669" s="3" customFormat="1" x14ac:dyDescent="0.25"/>
    <row r="670" s="3" customFormat="1" x14ac:dyDescent="0.25"/>
    <row r="671" s="3" customFormat="1" x14ac:dyDescent="0.25"/>
    <row r="672" s="3" customFormat="1" x14ac:dyDescent="0.25"/>
    <row r="673" s="3" customFormat="1" x14ac:dyDescent="0.25"/>
    <row r="674" s="3" customFormat="1" x14ac:dyDescent="0.25"/>
    <row r="675" s="3" customFormat="1" x14ac:dyDescent="0.25"/>
    <row r="676" s="3" customFormat="1" x14ac:dyDescent="0.25"/>
    <row r="677" s="3" customFormat="1" x14ac:dyDescent="0.25"/>
    <row r="678" s="3" customFormat="1" x14ac:dyDescent="0.25"/>
    <row r="679" s="3" customFormat="1" x14ac:dyDescent="0.25"/>
    <row r="680" s="3" customFormat="1" x14ac:dyDescent="0.25"/>
    <row r="681" s="3" customFormat="1" x14ac:dyDescent="0.25"/>
    <row r="682" s="3" customFormat="1" x14ac:dyDescent="0.25"/>
    <row r="683" s="3" customFormat="1" x14ac:dyDescent="0.25"/>
    <row r="684" s="3" customFormat="1" x14ac:dyDescent="0.25"/>
    <row r="685" s="3" customFormat="1" x14ac:dyDescent="0.25"/>
    <row r="686" s="3" customFormat="1" x14ac:dyDescent="0.25"/>
    <row r="687" s="3" customFormat="1" x14ac:dyDescent="0.25"/>
    <row r="688" s="3" customFormat="1" x14ac:dyDescent="0.25"/>
    <row r="689" s="3" customFormat="1" x14ac:dyDescent="0.25"/>
    <row r="690" s="3" customFormat="1" x14ac:dyDescent="0.25"/>
    <row r="691" s="3" customFormat="1" x14ac:dyDescent="0.25"/>
    <row r="692" s="3" customFormat="1" x14ac:dyDescent="0.25"/>
    <row r="693" s="3" customFormat="1" x14ac:dyDescent="0.25"/>
    <row r="694" s="3" customFormat="1" x14ac:dyDescent="0.25"/>
    <row r="695" s="3" customFormat="1" x14ac:dyDescent="0.25"/>
    <row r="696" s="3" customFormat="1" x14ac:dyDescent="0.25"/>
    <row r="697" s="3" customFormat="1" x14ac:dyDescent="0.25"/>
    <row r="698" s="3" customFormat="1" x14ac:dyDescent="0.25"/>
    <row r="699" s="3" customFormat="1" x14ac:dyDescent="0.25"/>
    <row r="700" s="3" customFormat="1" x14ac:dyDescent="0.25"/>
    <row r="701" s="3" customFormat="1" x14ac:dyDescent="0.25"/>
    <row r="702" s="3" customFormat="1" x14ac:dyDescent="0.25"/>
    <row r="703" s="3" customFormat="1" x14ac:dyDescent="0.25"/>
    <row r="704" s="3" customFormat="1" x14ac:dyDescent="0.25"/>
    <row r="705" s="3" customFormat="1" x14ac:dyDescent="0.25"/>
    <row r="706" s="3" customFormat="1" x14ac:dyDescent="0.25"/>
    <row r="707" s="3" customFormat="1" x14ac:dyDescent="0.25"/>
    <row r="708" s="3" customFormat="1" x14ac:dyDescent="0.25"/>
    <row r="709" s="3" customFormat="1" x14ac:dyDescent="0.25"/>
    <row r="710" s="3" customFormat="1" x14ac:dyDescent="0.25"/>
    <row r="711" s="3" customFormat="1" x14ac:dyDescent="0.25"/>
    <row r="712" s="3" customFormat="1" x14ac:dyDescent="0.25"/>
    <row r="713" s="3" customFormat="1" x14ac:dyDescent="0.25"/>
    <row r="714" s="3" customFormat="1" x14ac:dyDescent="0.25"/>
    <row r="715" s="3" customFormat="1" x14ac:dyDescent="0.25"/>
    <row r="716" s="3" customFormat="1" x14ac:dyDescent="0.25"/>
    <row r="717" s="3" customFormat="1" x14ac:dyDescent="0.25"/>
    <row r="718" s="3" customFormat="1" x14ac:dyDescent="0.25"/>
    <row r="719" s="3" customFormat="1" x14ac:dyDescent="0.25"/>
    <row r="720" s="3" customFormat="1" x14ac:dyDescent="0.25"/>
    <row r="721" s="3" customFormat="1" x14ac:dyDescent="0.25"/>
    <row r="722" s="3" customFormat="1" x14ac:dyDescent="0.25"/>
    <row r="723" s="3" customFormat="1" x14ac:dyDescent="0.25"/>
    <row r="724" s="3" customFormat="1" x14ac:dyDescent="0.25"/>
    <row r="725" s="3" customFormat="1" x14ac:dyDescent="0.25"/>
    <row r="726" s="3" customFormat="1" x14ac:dyDescent="0.25"/>
    <row r="727" s="3" customFormat="1" x14ac:dyDescent="0.25"/>
    <row r="728" s="3" customFormat="1" x14ac:dyDescent="0.25"/>
    <row r="729" s="3" customFormat="1" x14ac:dyDescent="0.25"/>
    <row r="730" s="3" customFormat="1" x14ac:dyDescent="0.25"/>
    <row r="731" s="3" customFormat="1" x14ac:dyDescent="0.25"/>
    <row r="732" s="3" customFormat="1" x14ac:dyDescent="0.25"/>
    <row r="733" s="3" customFormat="1" x14ac:dyDescent="0.25"/>
    <row r="734" s="3" customFormat="1" x14ac:dyDescent="0.25"/>
    <row r="735" s="3" customFormat="1" x14ac:dyDescent="0.25"/>
    <row r="736" s="3" customFormat="1" x14ac:dyDescent="0.25"/>
    <row r="737" s="3" customFormat="1" x14ac:dyDescent="0.25"/>
    <row r="738" s="3" customFormat="1" x14ac:dyDescent="0.25"/>
    <row r="739" s="3" customFormat="1" x14ac:dyDescent="0.25"/>
    <row r="740" s="3" customFormat="1" x14ac:dyDescent="0.25"/>
    <row r="741" s="3" customFormat="1" x14ac:dyDescent="0.25"/>
    <row r="742" s="3" customFormat="1" x14ac:dyDescent="0.25"/>
    <row r="743" s="3" customFormat="1" x14ac:dyDescent="0.25"/>
    <row r="744" s="3" customFormat="1" x14ac:dyDescent="0.25"/>
    <row r="745" s="3" customFormat="1" x14ac:dyDescent="0.25"/>
    <row r="746" s="3" customFormat="1" x14ac:dyDescent="0.25"/>
    <row r="747" s="3" customFormat="1" x14ac:dyDescent="0.25"/>
    <row r="748" s="3" customFormat="1" x14ac:dyDescent="0.25"/>
    <row r="749" s="3" customFormat="1" x14ac:dyDescent="0.25"/>
    <row r="750" s="3" customFormat="1" x14ac:dyDescent="0.25"/>
    <row r="751" s="3" customFormat="1" x14ac:dyDescent="0.25"/>
    <row r="752" s="3" customFormat="1" x14ac:dyDescent="0.25"/>
    <row r="753" s="3" customFormat="1" x14ac:dyDescent="0.25"/>
    <row r="754" s="3" customFormat="1" x14ac:dyDescent="0.25"/>
    <row r="755" s="3" customFormat="1" x14ac:dyDescent="0.25"/>
    <row r="756" s="3" customFormat="1" x14ac:dyDescent="0.25"/>
    <row r="757" s="3" customFormat="1" x14ac:dyDescent="0.25"/>
    <row r="758" s="3" customFormat="1" x14ac:dyDescent="0.25"/>
    <row r="759" s="3" customFormat="1" x14ac:dyDescent="0.25"/>
    <row r="760" s="3" customFormat="1" x14ac:dyDescent="0.25"/>
    <row r="761" s="3" customFormat="1" x14ac:dyDescent="0.25"/>
    <row r="762" s="3" customFormat="1" x14ac:dyDescent="0.25"/>
    <row r="763" s="3" customFormat="1" x14ac:dyDescent="0.25"/>
    <row r="764" s="3" customFormat="1" x14ac:dyDescent="0.25"/>
    <row r="765" s="3" customFormat="1" x14ac:dyDescent="0.25"/>
    <row r="766" s="3" customFormat="1" x14ac:dyDescent="0.25"/>
    <row r="767" s="3" customFormat="1" x14ac:dyDescent="0.25"/>
    <row r="768" s="3" customFormat="1" x14ac:dyDescent="0.25"/>
    <row r="769" s="3" customFormat="1" x14ac:dyDescent="0.25"/>
    <row r="770" s="3" customFormat="1" x14ac:dyDescent="0.25"/>
    <row r="771" s="3" customFormat="1" x14ac:dyDescent="0.25"/>
    <row r="772" s="3" customFormat="1" x14ac:dyDescent="0.25"/>
    <row r="773" s="3" customFormat="1" x14ac:dyDescent="0.25"/>
    <row r="774" s="3" customFormat="1" x14ac:dyDescent="0.25"/>
    <row r="775" s="3" customFormat="1" x14ac:dyDescent="0.25"/>
    <row r="776" s="3" customFormat="1" x14ac:dyDescent="0.25"/>
    <row r="777" s="3" customFormat="1" x14ac:dyDescent="0.25"/>
    <row r="778" s="3" customFormat="1" x14ac:dyDescent="0.25"/>
    <row r="779" s="3" customFormat="1" x14ac:dyDescent="0.25"/>
    <row r="780" s="3" customFormat="1" x14ac:dyDescent="0.25"/>
    <row r="781" s="3" customFormat="1" x14ac:dyDescent="0.25"/>
    <row r="782" s="3" customFormat="1" x14ac:dyDescent="0.25"/>
    <row r="783" s="3" customFormat="1" x14ac:dyDescent="0.25"/>
    <row r="784" s="3" customFormat="1" x14ac:dyDescent="0.25"/>
    <row r="785" s="3" customFormat="1" x14ac:dyDescent="0.25"/>
    <row r="786" s="3" customFormat="1" x14ac:dyDescent="0.25"/>
    <row r="787" s="3" customFormat="1" x14ac:dyDescent="0.25"/>
    <row r="788" s="3" customFormat="1" x14ac:dyDescent="0.25"/>
    <row r="789" s="3" customFormat="1" x14ac:dyDescent="0.25"/>
    <row r="790" s="3" customFormat="1" x14ac:dyDescent="0.25"/>
    <row r="791" s="3" customFormat="1" x14ac:dyDescent="0.25"/>
    <row r="792" s="3" customFormat="1" x14ac:dyDescent="0.25"/>
    <row r="793" s="3" customFormat="1" x14ac:dyDescent="0.25"/>
    <row r="794" s="3" customFormat="1" x14ac:dyDescent="0.25"/>
    <row r="795" s="3" customFormat="1" x14ac:dyDescent="0.25"/>
    <row r="796" s="3" customFormat="1" x14ac:dyDescent="0.25"/>
    <row r="797" s="3" customFormat="1" x14ac:dyDescent="0.25"/>
    <row r="798" s="3" customFormat="1" x14ac:dyDescent="0.25"/>
    <row r="799" s="3" customFormat="1" x14ac:dyDescent="0.25"/>
    <row r="800" s="3" customFormat="1" x14ac:dyDescent="0.25"/>
    <row r="801" s="3" customFormat="1" x14ac:dyDescent="0.25"/>
    <row r="802" s="3" customFormat="1" x14ac:dyDescent="0.25"/>
    <row r="803" s="3" customFormat="1" x14ac:dyDescent="0.25"/>
    <row r="804" s="3" customFormat="1" x14ac:dyDescent="0.25"/>
    <row r="805" s="3" customFormat="1" x14ac:dyDescent="0.25"/>
    <row r="806" s="3" customFormat="1" x14ac:dyDescent="0.25"/>
    <row r="807" s="3" customFormat="1" x14ac:dyDescent="0.25"/>
    <row r="808" s="3" customFormat="1" x14ac:dyDescent="0.25"/>
    <row r="809" s="3" customFormat="1" x14ac:dyDescent="0.25"/>
    <row r="810" s="3" customFormat="1" x14ac:dyDescent="0.25"/>
    <row r="811" s="3" customFormat="1" x14ac:dyDescent="0.25"/>
    <row r="812" s="3" customFormat="1" x14ac:dyDescent="0.25"/>
    <row r="813" s="3" customFormat="1" x14ac:dyDescent="0.25"/>
    <row r="814" s="3" customFormat="1" x14ac:dyDescent="0.25"/>
    <row r="815" s="3" customFormat="1" x14ac:dyDescent="0.25"/>
    <row r="816" s="3" customFormat="1" x14ac:dyDescent="0.25"/>
    <row r="817" s="3" customFormat="1" x14ac:dyDescent="0.25"/>
    <row r="818" s="3" customFormat="1" x14ac:dyDescent="0.25"/>
    <row r="819" s="3" customFormat="1" x14ac:dyDescent="0.25"/>
    <row r="820" s="3" customFormat="1" x14ac:dyDescent="0.25"/>
    <row r="821" s="3" customFormat="1" x14ac:dyDescent="0.25"/>
    <row r="822" s="3" customFormat="1" x14ac:dyDescent="0.25"/>
    <row r="823" s="3" customFormat="1" x14ac:dyDescent="0.25"/>
    <row r="824" s="3" customFormat="1" x14ac:dyDescent="0.25"/>
    <row r="825" s="3" customFormat="1" x14ac:dyDescent="0.25"/>
    <row r="826" s="3" customFormat="1" x14ac:dyDescent="0.25"/>
    <row r="827" s="3" customFormat="1" x14ac:dyDescent="0.25"/>
    <row r="828" s="3" customFormat="1" x14ac:dyDescent="0.25"/>
    <row r="829" s="3" customFormat="1" x14ac:dyDescent="0.25"/>
    <row r="830" s="3" customFormat="1" x14ac:dyDescent="0.25"/>
    <row r="831" s="3" customFormat="1" x14ac:dyDescent="0.25"/>
    <row r="832" s="3" customFormat="1" x14ac:dyDescent="0.25"/>
    <row r="833" s="3" customFormat="1" x14ac:dyDescent="0.25"/>
    <row r="834" s="3" customFormat="1" x14ac:dyDescent="0.25"/>
    <row r="835" s="3" customFormat="1" x14ac:dyDescent="0.25"/>
    <row r="836" s="3" customFormat="1" x14ac:dyDescent="0.25"/>
    <row r="837" s="3" customFormat="1" x14ac:dyDescent="0.25"/>
    <row r="838" s="3" customFormat="1" x14ac:dyDescent="0.25"/>
    <row r="839" s="3" customFormat="1" x14ac:dyDescent="0.25"/>
    <row r="840" s="3" customFormat="1" x14ac:dyDescent="0.25"/>
    <row r="841" s="3" customFormat="1" x14ac:dyDescent="0.25"/>
    <row r="842" s="3" customFormat="1" x14ac:dyDescent="0.25"/>
    <row r="843" s="3" customFormat="1" x14ac:dyDescent="0.25"/>
    <row r="844" s="3" customFormat="1" x14ac:dyDescent="0.25"/>
    <row r="845" s="3" customFormat="1" x14ac:dyDescent="0.25"/>
    <row r="846" s="3" customFormat="1" x14ac:dyDescent="0.25"/>
    <row r="847" s="3" customFormat="1" x14ac:dyDescent="0.25"/>
    <row r="848" s="3" customFormat="1" x14ac:dyDescent="0.25"/>
    <row r="849" s="3" customFormat="1" x14ac:dyDescent="0.25"/>
    <row r="850" s="3" customFormat="1" x14ac:dyDescent="0.25"/>
    <row r="851" s="3" customFormat="1" x14ac:dyDescent="0.25"/>
    <row r="852" s="3" customFormat="1" x14ac:dyDescent="0.25"/>
    <row r="853" s="3" customFormat="1" x14ac:dyDescent="0.25"/>
    <row r="854" s="3" customFormat="1" x14ac:dyDescent="0.25"/>
    <row r="855" s="3" customFormat="1" x14ac:dyDescent="0.25"/>
    <row r="856" s="3" customFormat="1" x14ac:dyDescent="0.25"/>
    <row r="857" s="3" customFormat="1" x14ac:dyDescent="0.25"/>
    <row r="858" s="3" customFormat="1" x14ac:dyDescent="0.25"/>
    <row r="859" s="3" customFormat="1" x14ac:dyDescent="0.25"/>
    <row r="860" s="3" customFormat="1" x14ac:dyDescent="0.25"/>
    <row r="861" s="3" customFormat="1" x14ac:dyDescent="0.25"/>
    <row r="862" s="3" customFormat="1" x14ac:dyDescent="0.25"/>
    <row r="863" s="3" customFormat="1" x14ac:dyDescent="0.25"/>
    <row r="864" s="3" customFormat="1" x14ac:dyDescent="0.25"/>
    <row r="865" spans="3:121" s="3" customFormat="1" x14ac:dyDescent="0.25"/>
    <row r="866" spans="3:121" s="3" customFormat="1" x14ac:dyDescent="0.25"/>
    <row r="867" spans="3:121" s="3" customFormat="1" x14ac:dyDescent="0.25"/>
    <row r="868" spans="3:121" s="3" customFormat="1" x14ac:dyDescent="0.25"/>
    <row r="869" spans="3:121" s="3" customFormat="1" x14ac:dyDescent="0.25"/>
    <row r="870" spans="3:121" s="3" customFormat="1" x14ac:dyDescent="0.25"/>
    <row r="871" spans="3:121" s="3" customFormat="1" x14ac:dyDescent="0.25"/>
    <row r="872" spans="3:121" s="3" customFormat="1" x14ac:dyDescent="0.25"/>
    <row r="873" spans="3:121" s="3" customFormat="1" x14ac:dyDescent="0.25"/>
    <row r="874" spans="3:121" s="3" customFormat="1" x14ac:dyDescent="0.25"/>
    <row r="875" spans="3:121" s="3" customFormat="1" x14ac:dyDescent="0.25"/>
    <row r="876" spans="3:121" s="3" customFormat="1" x14ac:dyDescent="0.25"/>
    <row r="877" spans="3:121" x14ac:dyDescent="0.25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25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25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25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25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WHNAgMl72PucLv6tJTXbpIKr3diZytI95HYWNhxIVIhJ6KvyiohqS/iGGMvkPcg2FhdK1gm9gcyTg7QKNuxbfA==" saltValue="7fv4Y33sKHvpEJuIe+Mg5Q==" spinCount="100000" sheet="1" objects="1" scenarios="1"/>
  <mergeCells count="4">
    <mergeCell ref="A1:B1"/>
    <mergeCell ref="A3:B3"/>
    <mergeCell ref="A15:B15"/>
    <mergeCell ref="A10:B10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6"/>
  <sheetViews>
    <sheetView zoomScaleNormal="100" zoomScaleSheetLayoutView="85" workbookViewId="0">
      <selection activeCell="D13" sqref="D13"/>
    </sheetView>
  </sheetViews>
  <sheetFormatPr defaultColWidth="9.140625" defaultRowHeight="15" x14ac:dyDescent="0.25"/>
  <cols>
    <col min="1" max="1" width="3.85546875" style="1" bestFit="1" customWidth="1"/>
    <col min="2" max="3" width="43" style="1" customWidth="1"/>
    <col min="4" max="4" width="38.140625" style="1" customWidth="1"/>
    <col min="5" max="5" width="30.85546875" style="1" customWidth="1"/>
    <col min="6" max="6" width="19.5703125" style="1" customWidth="1"/>
    <col min="7" max="13" width="9.140625" style="1"/>
    <col min="14" max="40" width="9.140625" style="8"/>
    <col min="41" max="16384" width="9.140625" style="1"/>
  </cols>
  <sheetData>
    <row r="1" spans="1:13" ht="23.25" x14ac:dyDescent="0.35">
      <c r="A1" s="26"/>
      <c r="B1" s="118" t="s">
        <v>38</v>
      </c>
      <c r="C1" s="118"/>
      <c r="D1" s="118"/>
      <c r="E1" s="118"/>
      <c r="F1" s="118"/>
      <c r="G1" s="8"/>
      <c r="H1" s="8"/>
      <c r="I1" s="8"/>
      <c r="J1" s="8"/>
      <c r="K1" s="8"/>
      <c r="L1" s="8"/>
      <c r="M1" s="8"/>
    </row>
    <row r="2" spans="1:13" ht="23.25" x14ac:dyDescent="0.35">
      <c r="A2" s="27"/>
      <c r="B2" s="28" t="s">
        <v>50</v>
      </c>
      <c r="C2" s="29"/>
      <c r="D2" s="29"/>
      <c r="E2" s="29"/>
      <c r="F2" s="29"/>
      <c r="G2" s="8"/>
      <c r="H2" s="8"/>
      <c r="I2" s="8"/>
      <c r="J2" s="8"/>
      <c r="K2" s="8"/>
      <c r="L2" s="8"/>
      <c r="M2" s="8"/>
    </row>
    <row r="3" spans="1:13" ht="23.25" x14ac:dyDescent="0.35">
      <c r="A3" s="27"/>
      <c r="B3" s="28"/>
      <c r="C3" s="29"/>
      <c r="D3" s="29"/>
      <c r="E3" s="29"/>
      <c r="F3" s="29"/>
      <c r="G3" s="8"/>
      <c r="H3" s="8"/>
      <c r="I3" s="8"/>
      <c r="J3" s="8"/>
      <c r="K3" s="8"/>
      <c r="L3" s="8"/>
      <c r="M3" s="8"/>
    </row>
    <row r="4" spans="1:13" ht="33.75" customHeight="1" x14ac:dyDescent="0.35">
      <c r="A4" s="27"/>
      <c r="B4" s="28"/>
      <c r="C4" s="29"/>
      <c r="D4" s="29"/>
      <c r="E4" s="29"/>
      <c r="F4" s="29"/>
      <c r="G4" s="8"/>
      <c r="H4" s="8"/>
      <c r="I4" s="8"/>
      <c r="J4" s="8"/>
      <c r="K4" s="8"/>
      <c r="L4" s="8"/>
      <c r="M4" s="8"/>
    </row>
    <row r="5" spans="1:13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x14ac:dyDescent="0.25">
      <c r="A6" s="30"/>
      <c r="B6" s="33" t="s">
        <v>118</v>
      </c>
      <c r="C6" s="33" t="s">
        <v>121</v>
      </c>
      <c r="D6" s="34" t="s">
        <v>124</v>
      </c>
      <c r="E6" s="34" t="s">
        <v>134</v>
      </c>
      <c r="F6" s="35" t="s">
        <v>135</v>
      </c>
      <c r="G6" s="8"/>
      <c r="H6" s="8"/>
      <c r="I6" s="8"/>
      <c r="J6" s="8"/>
      <c r="K6" s="8"/>
      <c r="L6" s="8"/>
      <c r="M6" s="8"/>
    </row>
    <row r="7" spans="1:13" x14ac:dyDescent="0.25">
      <c r="A7" s="31" t="s">
        <v>69</v>
      </c>
      <c r="B7" s="2" t="s">
        <v>1</v>
      </c>
      <c r="C7" s="112">
        <v>230000</v>
      </c>
      <c r="D7" s="81">
        <f>'1. Chromebooks'!C11</f>
        <v>0</v>
      </c>
      <c r="E7" s="106">
        <f>SUM(C7*D7)</f>
        <v>0</v>
      </c>
      <c r="F7" s="82">
        <f>SUM(C7+E7)</f>
        <v>230000</v>
      </c>
      <c r="G7" s="8"/>
      <c r="H7" s="8"/>
      <c r="I7" s="8"/>
      <c r="J7" s="8"/>
      <c r="K7" s="8"/>
      <c r="L7" s="8"/>
      <c r="M7" s="8"/>
    </row>
    <row r="8" spans="1:13" x14ac:dyDescent="0.25">
      <c r="A8" s="31" t="s">
        <v>70</v>
      </c>
      <c r="B8" s="2" t="str">
        <f>'1. Chromebooks'!B13</f>
        <v>Oplaadkarren Chromebooks</v>
      </c>
      <c r="C8" s="112">
        <v>50000</v>
      </c>
      <c r="D8" s="81">
        <f>'1. Chromebooks'!C22</f>
        <v>0</v>
      </c>
      <c r="E8" s="106">
        <f t="shared" ref="E8:E15" si="0">SUM(C8*D8)</f>
        <v>0</v>
      </c>
      <c r="F8" s="82">
        <f t="shared" ref="F8:F15" si="1">SUM(C8+E8)</f>
        <v>50000</v>
      </c>
      <c r="G8" s="8"/>
      <c r="H8" s="8"/>
      <c r="I8" s="8"/>
      <c r="J8" s="8"/>
      <c r="K8" s="8"/>
      <c r="L8" s="8"/>
      <c r="M8" s="8"/>
    </row>
    <row r="9" spans="1:13" x14ac:dyDescent="0.25">
      <c r="A9" s="31" t="s">
        <v>72</v>
      </c>
      <c r="B9" s="14" t="str">
        <f>'2. Windows'!B3</f>
        <v>Laptops</v>
      </c>
      <c r="C9" s="113">
        <v>290000</v>
      </c>
      <c r="D9" s="81">
        <f>'2. Windows'!C10</f>
        <v>0</v>
      </c>
      <c r="E9" s="106">
        <f t="shared" si="0"/>
        <v>0</v>
      </c>
      <c r="F9" s="82">
        <f t="shared" si="1"/>
        <v>290000</v>
      </c>
      <c r="G9" s="8"/>
      <c r="H9" s="8"/>
      <c r="I9" s="8"/>
      <c r="J9" s="8"/>
      <c r="K9" s="8"/>
      <c r="L9" s="8"/>
      <c r="M9" s="8"/>
    </row>
    <row r="10" spans="1:13" x14ac:dyDescent="0.25">
      <c r="A10" s="32" t="s">
        <v>130</v>
      </c>
      <c r="B10" s="2" t="str">
        <f>'2. Windows'!B12</f>
        <v>Desktops</v>
      </c>
      <c r="C10" s="112">
        <v>47000</v>
      </c>
      <c r="D10" s="81">
        <f>'2. Windows'!C20</f>
        <v>0</v>
      </c>
      <c r="E10" s="106">
        <f t="shared" si="0"/>
        <v>0</v>
      </c>
      <c r="F10" s="82">
        <f t="shared" si="1"/>
        <v>47000</v>
      </c>
      <c r="G10" s="8"/>
      <c r="H10" s="8"/>
      <c r="I10" s="8"/>
      <c r="J10" s="8"/>
      <c r="K10" s="8"/>
      <c r="L10" s="8"/>
      <c r="M10" s="8"/>
    </row>
    <row r="11" spans="1:13" x14ac:dyDescent="0.25">
      <c r="A11" s="32" t="s">
        <v>131</v>
      </c>
      <c r="B11" s="2" t="str">
        <f>'2. Windows'!B22</f>
        <v>Monitoren Desktop</v>
      </c>
      <c r="C11" s="112">
        <v>20000</v>
      </c>
      <c r="D11" s="81">
        <f>'2. Windows'!C31</f>
        <v>0</v>
      </c>
      <c r="E11" s="106">
        <f t="shared" si="0"/>
        <v>0</v>
      </c>
      <c r="F11" s="82">
        <f t="shared" si="1"/>
        <v>20000</v>
      </c>
      <c r="G11" s="8"/>
      <c r="H11" s="8"/>
      <c r="I11" s="8"/>
      <c r="J11" s="8"/>
      <c r="K11" s="8"/>
      <c r="L11" s="8"/>
      <c r="M11" s="8"/>
    </row>
    <row r="12" spans="1:13" x14ac:dyDescent="0.25">
      <c r="A12" s="32" t="s">
        <v>74</v>
      </c>
      <c r="B12" s="2" t="str">
        <f>'3. Apple'!B3</f>
        <v>iPads</v>
      </c>
      <c r="C12" s="112">
        <v>10000</v>
      </c>
      <c r="D12" s="81">
        <f>'3. Apple'!C10</f>
        <v>0</v>
      </c>
      <c r="E12" s="106">
        <f t="shared" si="0"/>
        <v>0</v>
      </c>
      <c r="F12" s="82">
        <f>SUM(C12-E12)</f>
        <v>10000</v>
      </c>
      <c r="G12" s="8"/>
      <c r="H12" s="8"/>
      <c r="I12" s="8"/>
      <c r="J12" s="8"/>
      <c r="K12" s="8"/>
      <c r="L12" s="8"/>
      <c r="M12" s="8"/>
    </row>
    <row r="13" spans="1:13" x14ac:dyDescent="0.25">
      <c r="A13" s="32" t="s">
        <v>75</v>
      </c>
      <c r="B13" s="2" t="str">
        <f>'3. Apple'!B12</f>
        <v>Macbooks</v>
      </c>
      <c r="C13" s="112">
        <v>10000</v>
      </c>
      <c r="D13" s="81">
        <f>'3. Apple'!C18</f>
        <v>0</v>
      </c>
      <c r="E13" s="106">
        <f t="shared" si="0"/>
        <v>0</v>
      </c>
      <c r="F13" s="82">
        <f>SUM(C13-E13)</f>
        <v>10000</v>
      </c>
      <c r="G13" s="8"/>
      <c r="H13" s="8"/>
      <c r="I13" s="8"/>
      <c r="J13" s="8"/>
      <c r="K13" s="8"/>
      <c r="L13" s="8"/>
      <c r="M13" s="8"/>
    </row>
    <row r="14" spans="1:13" x14ac:dyDescent="0.25">
      <c r="A14" s="32" t="s">
        <v>132</v>
      </c>
      <c r="B14" s="2" t="str">
        <f>'3. Apple'!B20</f>
        <v>Oplaadkasten iPads</v>
      </c>
      <c r="C14" s="112">
        <v>10000</v>
      </c>
      <c r="D14" s="81">
        <f>'3. Apple'!C29</f>
        <v>0</v>
      </c>
      <c r="E14" s="106">
        <f t="shared" si="0"/>
        <v>0</v>
      </c>
      <c r="F14" s="82">
        <f t="shared" si="1"/>
        <v>10000</v>
      </c>
      <c r="G14" s="8"/>
      <c r="H14" s="8"/>
      <c r="I14" s="8"/>
      <c r="J14" s="8"/>
      <c r="K14" s="8"/>
      <c r="L14" s="8"/>
      <c r="M14" s="8"/>
    </row>
    <row r="15" spans="1:13" x14ac:dyDescent="0.25">
      <c r="A15" s="32" t="s">
        <v>76</v>
      </c>
      <c r="B15" s="2" t="str">
        <f>'4. Accessoires'!B3</f>
        <v>Accessoires</v>
      </c>
      <c r="C15" s="112">
        <v>82000</v>
      </c>
      <c r="D15" s="81">
        <f>'4. Accessoires'!B7</f>
        <v>0</v>
      </c>
      <c r="E15" s="106">
        <f t="shared" si="0"/>
        <v>0</v>
      </c>
      <c r="F15" s="82">
        <f t="shared" si="1"/>
        <v>82000</v>
      </c>
      <c r="G15" s="8"/>
      <c r="H15" s="8"/>
      <c r="I15" s="8"/>
      <c r="J15" s="8"/>
      <c r="K15" s="8"/>
      <c r="L15" s="8"/>
      <c r="M15" s="8"/>
    </row>
    <row r="16" spans="1:13" ht="15.75" x14ac:dyDescent="0.25">
      <c r="A16" s="30"/>
      <c r="B16" s="33" t="s">
        <v>119</v>
      </c>
      <c r="C16" s="33"/>
      <c r="D16" s="34"/>
      <c r="E16" s="34"/>
      <c r="F16" s="35" t="s">
        <v>135</v>
      </c>
      <c r="G16" s="8"/>
      <c r="H16" s="8"/>
      <c r="I16" s="8"/>
      <c r="J16" s="8"/>
      <c r="K16" s="8"/>
      <c r="L16" s="8"/>
      <c r="M16" s="8"/>
    </row>
    <row r="17" spans="1:13" x14ac:dyDescent="0.25">
      <c r="A17" s="32" t="s">
        <v>105</v>
      </c>
      <c r="B17" s="2" t="str">
        <f>'5. Reparatietarieven'!B3</f>
        <v>Reparatietarieven</v>
      </c>
      <c r="C17" s="83"/>
      <c r="D17" s="84"/>
      <c r="E17" s="84"/>
      <c r="F17" s="82">
        <f>'5. Reparatietarieven'!E9</f>
        <v>10000</v>
      </c>
      <c r="G17" s="8"/>
      <c r="H17" s="8"/>
      <c r="I17" s="8"/>
      <c r="J17" s="8"/>
      <c r="K17" s="8"/>
      <c r="L17" s="8"/>
      <c r="M17" s="8"/>
    </row>
    <row r="18" spans="1:13" hidden="1" x14ac:dyDescent="0.25">
      <c r="A18" s="32" t="s">
        <v>114</v>
      </c>
      <c r="B18" s="2" t="str">
        <f>'6. Overige diensten'!B3</f>
        <v>Overige diensten</v>
      </c>
      <c r="C18" s="83"/>
      <c r="D18" s="85"/>
      <c r="E18" s="85"/>
      <c r="F18" s="82">
        <f>'6. Overige diensten'!E8</f>
        <v>0</v>
      </c>
      <c r="G18" s="8"/>
      <c r="H18" s="8"/>
      <c r="I18" s="8"/>
      <c r="J18" s="8"/>
      <c r="K18" s="8"/>
      <c r="L18" s="8"/>
      <c r="M18" s="8"/>
    </row>
    <row r="19" spans="1:13" x14ac:dyDescent="0.25">
      <c r="A19" s="8"/>
      <c r="B19" s="8"/>
      <c r="C19" s="15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8.75" x14ac:dyDescent="0.3">
      <c r="A20" s="8"/>
      <c r="B20" s="8"/>
      <c r="C20" s="8"/>
      <c r="D20" s="36" t="s">
        <v>133</v>
      </c>
      <c r="E20" s="36"/>
      <c r="F20" s="37" cm="1">
        <f t="array" ref="F20:F21">SUM(F7:F15)+(F17:F18)</f>
        <v>759000</v>
      </c>
      <c r="G20" s="8"/>
      <c r="H20" s="8"/>
      <c r="I20" s="8"/>
      <c r="J20" s="8"/>
      <c r="K20" s="8"/>
      <c r="L20" s="8"/>
      <c r="M20" s="8"/>
    </row>
    <row r="21" spans="1:13" hidden="1" x14ac:dyDescent="0.25">
      <c r="A21" s="8"/>
      <c r="B21" s="8"/>
      <c r="C21" s="8"/>
      <c r="D21" s="8"/>
      <c r="E21" s="8"/>
      <c r="F21" s="8">
        <v>749000</v>
      </c>
      <c r="G21" s="8"/>
      <c r="H21" s="8"/>
      <c r="I21" s="8"/>
      <c r="J21" s="8"/>
      <c r="K21" s="8"/>
      <c r="L21" s="8"/>
      <c r="M21" s="8"/>
    </row>
    <row r="22" spans="1:13" ht="18.75" x14ac:dyDescent="0.3">
      <c r="A22" s="8"/>
      <c r="B22" s="8"/>
      <c r="C22" s="8"/>
      <c r="D22" s="11"/>
      <c r="E22" s="11"/>
      <c r="F22" s="12"/>
      <c r="G22" s="8"/>
      <c r="H22" s="8"/>
      <c r="I22" s="8"/>
      <c r="J22" s="8"/>
      <c r="K22" s="8"/>
      <c r="L22" s="8"/>
      <c r="M22" s="8"/>
    </row>
    <row r="23" spans="1:1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5">
      <c r="A32" s="8"/>
      <c r="B32" s="3" t="s">
        <v>79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s="8" customFormat="1" x14ac:dyDescent="0.25"/>
    <row r="41" spans="1:13" s="8" customFormat="1" x14ac:dyDescent="0.25"/>
    <row r="42" spans="1:13" s="8" customFormat="1" x14ac:dyDescent="0.25"/>
    <row r="43" spans="1:13" s="8" customFormat="1" x14ac:dyDescent="0.25"/>
    <row r="44" spans="1:13" s="8" customFormat="1" x14ac:dyDescent="0.25"/>
    <row r="45" spans="1:13" s="8" customFormat="1" x14ac:dyDescent="0.25"/>
    <row r="46" spans="1:13" s="8" customFormat="1" x14ac:dyDescent="0.25"/>
    <row r="47" spans="1:13" s="8" customFormat="1" x14ac:dyDescent="0.25"/>
    <row r="48" spans="1:13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</sheetData>
  <sheetProtection algorithmName="SHA-512" hashValue="VY/GDMUfanOnBKMUUvgZHAuoVPsNeFUjzga8k3zHccz65/j0WbQFjCKCF02DoHb2R8+9qfJehXIuWcrBlAX/3g==" saltValue="rYwAbZVcv43xvjldICEp+A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7"/>
  <sheetViews>
    <sheetView zoomScale="90" zoomScaleNormal="90" workbookViewId="0">
      <selection activeCell="H8" sqref="H8"/>
    </sheetView>
  </sheetViews>
  <sheetFormatPr defaultRowHeight="15" x14ac:dyDescent="0.25"/>
  <cols>
    <col min="1" max="1" width="4.5703125" bestFit="1" customWidth="1"/>
    <col min="2" max="2" width="39" bestFit="1" customWidth="1"/>
    <col min="3" max="3" width="64.7109375" bestFit="1" customWidth="1"/>
    <col min="20" max="54" width="9.140625" style="3"/>
  </cols>
  <sheetData>
    <row r="1" spans="1:19" ht="23.25" x14ac:dyDescent="0.35">
      <c r="A1" s="39"/>
      <c r="B1" s="118" t="s">
        <v>1</v>
      </c>
      <c r="C1" s="1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25" customHeight="1" x14ac:dyDescent="0.35">
      <c r="A2" s="40" t="s">
        <v>69</v>
      </c>
      <c r="B2" s="91" t="s">
        <v>1</v>
      </c>
      <c r="C2" s="4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31"/>
      <c r="B3" s="90" t="s">
        <v>2</v>
      </c>
      <c r="C3" s="4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A4" s="44"/>
      <c r="B4" s="2" t="s">
        <v>4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44"/>
      <c r="B5" s="2" t="s">
        <v>6</v>
      </c>
      <c r="C5" s="9" t="s">
        <v>37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5">
      <c r="A6" s="44"/>
      <c r="B6" s="2" t="s">
        <v>8</v>
      </c>
      <c r="C6" s="9" t="s">
        <v>36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44"/>
      <c r="B7" s="2" t="s">
        <v>52</v>
      </c>
      <c r="C7" s="61" t="s">
        <v>102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44"/>
      <c r="B8" s="2" t="s">
        <v>13</v>
      </c>
      <c r="C8" s="9" t="s">
        <v>42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44"/>
      <c r="B9" s="10" t="s">
        <v>147</v>
      </c>
      <c r="C9" s="94" t="s">
        <v>149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8.75" x14ac:dyDescent="0.3">
      <c r="A10" s="45"/>
      <c r="B10" s="92" t="s">
        <v>9</v>
      </c>
      <c r="C10" s="4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21" x14ac:dyDescent="0.35">
      <c r="A11" s="48"/>
      <c r="B11" s="2" t="s">
        <v>0</v>
      </c>
      <c r="C11" s="10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23.25" x14ac:dyDescent="0.35">
      <c r="A13" s="50" t="s">
        <v>73</v>
      </c>
      <c r="B13" s="51" t="s">
        <v>71</v>
      </c>
      <c r="C13" s="5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1"/>
      <c r="B14" s="90" t="s">
        <v>2</v>
      </c>
      <c r="C14" s="43" t="s">
        <v>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64"/>
      <c r="B15" s="62" t="s">
        <v>10</v>
      </c>
      <c r="C15" s="6" t="s">
        <v>84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64"/>
      <c r="B16" s="62" t="s">
        <v>11</v>
      </c>
      <c r="C16" s="6" t="s">
        <v>85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64"/>
      <c r="B17" s="63" t="s">
        <v>12</v>
      </c>
      <c r="C17" s="6" t="s">
        <v>86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64"/>
      <c r="B18" s="63" t="s">
        <v>13</v>
      </c>
      <c r="C18" s="6" t="s">
        <v>88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30" x14ac:dyDescent="0.25">
      <c r="A19" s="64"/>
      <c r="B19" s="63" t="s">
        <v>14</v>
      </c>
      <c r="C19" s="7" t="s">
        <v>87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64"/>
      <c r="B20" s="63" t="s">
        <v>15</v>
      </c>
      <c r="C20" s="6" t="s">
        <v>89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8.75" x14ac:dyDescent="0.3">
      <c r="A21" s="64"/>
      <c r="B21" s="92" t="s">
        <v>16</v>
      </c>
      <c r="C21" s="4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21" x14ac:dyDescent="0.35">
      <c r="A22" s="48"/>
      <c r="B22" s="62" t="s">
        <v>51</v>
      </c>
      <c r="C22" s="10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/>
      <c r="B40" s="3"/>
      <c r="C40" s="3"/>
    </row>
    <row r="41" spans="1:19" s="3" customFormat="1" x14ac:dyDescent="0.25"/>
    <row r="42" spans="1:19" s="3" customFormat="1" x14ac:dyDescent="0.25"/>
    <row r="43" spans="1:19" s="3" customFormat="1" x14ac:dyDescent="0.25"/>
    <row r="44" spans="1:19" s="3" customFormat="1" x14ac:dyDescent="0.25"/>
    <row r="45" spans="1:19" s="3" customFormat="1" x14ac:dyDescent="0.25"/>
    <row r="46" spans="1:19" s="3" customFormat="1" x14ac:dyDescent="0.25"/>
    <row r="47" spans="1:19" s="3" customFormat="1" x14ac:dyDescent="0.25"/>
    <row r="48" spans="1:19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</sheetData>
  <sheetProtection algorithmName="SHA-512" hashValue="D2Efx53OUZwhwzV7CmfaJ/w0lrzvoFhvVnIbQzDYdIIe7QodnFjxK8Qh49w8D0GCSnF0RegJGeecmBXPcqV7cg==" saltValue="jfY3BvZElXS2RlnPr56CF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41"/>
  <sheetViews>
    <sheetView zoomScale="90" zoomScaleNormal="90" workbookViewId="0">
      <selection activeCell="C31" sqref="C31"/>
    </sheetView>
  </sheetViews>
  <sheetFormatPr defaultRowHeight="15" x14ac:dyDescent="0.25"/>
  <cols>
    <col min="1" max="1" width="4.5703125" bestFit="1" customWidth="1"/>
    <col min="2" max="2" width="39" bestFit="1" customWidth="1"/>
    <col min="3" max="3" width="64.7109375" bestFit="1" customWidth="1"/>
    <col min="4" max="4" width="69.140625" customWidth="1"/>
  </cols>
  <sheetData>
    <row r="1" spans="1:16" ht="23.25" x14ac:dyDescent="0.35">
      <c r="A1" s="39"/>
      <c r="B1" s="118" t="s">
        <v>129</v>
      </c>
      <c r="C1" s="1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25" x14ac:dyDescent="0.35">
      <c r="A2" s="98"/>
      <c r="B2" s="99"/>
      <c r="C2" s="100"/>
    </row>
    <row r="3" spans="1:16" ht="23.25" x14ac:dyDescent="0.35">
      <c r="A3" s="40" t="s">
        <v>72</v>
      </c>
      <c r="B3" s="91" t="s">
        <v>80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25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30" x14ac:dyDescent="0.25">
      <c r="A5" s="44"/>
      <c r="B5" s="2" t="s">
        <v>39</v>
      </c>
      <c r="C5" s="9" t="s">
        <v>93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25">
      <c r="A6" s="44"/>
      <c r="B6" s="2" t="s">
        <v>6</v>
      </c>
      <c r="C6" s="9" t="s">
        <v>146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25">
      <c r="A7" s="44"/>
      <c r="B7" s="2" t="s">
        <v>52</v>
      </c>
      <c r="C7" s="9" t="s">
        <v>102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25">
      <c r="A8" s="44"/>
      <c r="B8" s="10" t="s">
        <v>13</v>
      </c>
      <c r="C8" s="94" t="s">
        <v>42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.75" x14ac:dyDescent="0.3">
      <c r="A9" s="45"/>
      <c r="B9" s="49" t="s">
        <v>43</v>
      </c>
      <c r="C9" s="9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35">
      <c r="A10" s="47"/>
      <c r="B10" s="2" t="s">
        <v>0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40" t="s">
        <v>130</v>
      </c>
      <c r="B12" s="91" t="s">
        <v>81</v>
      </c>
      <c r="C12" s="4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44"/>
      <c r="B14" s="2" t="s">
        <v>39</v>
      </c>
      <c r="C14" s="9" t="s">
        <v>54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44"/>
      <c r="B15" s="2" t="s">
        <v>6</v>
      </c>
      <c r="C15" s="9" t="s">
        <v>146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44"/>
      <c r="B16" s="2" t="s">
        <v>52</v>
      </c>
      <c r="C16" s="61" t="s">
        <v>102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44"/>
      <c r="B17" s="2" t="s">
        <v>40</v>
      </c>
      <c r="C17" s="9" t="s">
        <v>41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44"/>
      <c r="B18" s="10" t="s">
        <v>13</v>
      </c>
      <c r="C18" s="94" t="s">
        <v>42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.75" x14ac:dyDescent="0.3">
      <c r="A19" s="45"/>
      <c r="B19" s="49" t="s">
        <v>53</v>
      </c>
      <c r="C19" s="9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1" x14ac:dyDescent="0.35">
      <c r="A20" s="47"/>
      <c r="B20" s="2" t="s">
        <v>0</v>
      </c>
      <c r="C20" s="10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25" x14ac:dyDescent="0.35">
      <c r="A22" s="50" t="s">
        <v>131</v>
      </c>
      <c r="B22" s="51" t="s">
        <v>82</v>
      </c>
      <c r="C22" s="6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1"/>
      <c r="B23" s="90" t="s">
        <v>2</v>
      </c>
      <c r="C23" s="43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44"/>
      <c r="B24" s="2" t="s">
        <v>44</v>
      </c>
      <c r="C24" s="9" t="s">
        <v>92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44"/>
      <c r="B25" s="2" t="s">
        <v>7</v>
      </c>
      <c r="C25" s="9" t="s">
        <v>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44"/>
      <c r="B26" s="2" t="s">
        <v>52</v>
      </c>
      <c r="C26" s="9" t="s">
        <v>102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44"/>
      <c r="B27" s="16" t="s">
        <v>14</v>
      </c>
      <c r="C27" s="95" t="s">
        <v>103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44"/>
      <c r="B28" s="2" t="s">
        <v>46</v>
      </c>
      <c r="C28" s="9" t="s">
        <v>96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44"/>
      <c r="B29" s="2" t="s">
        <v>47</v>
      </c>
      <c r="C29" s="9" t="s">
        <v>48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8.75" x14ac:dyDescent="0.3">
      <c r="A30" s="45"/>
      <c r="B30" s="49" t="s">
        <v>49</v>
      </c>
      <c r="C30" s="9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21" x14ac:dyDescent="0.35">
      <c r="A31" s="47"/>
      <c r="B31" s="2" t="s">
        <v>0</v>
      </c>
      <c r="C31" s="10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</row>
    <row r="41" spans="1:16" x14ac:dyDescent="0.25">
      <c r="A41" s="3"/>
      <c r="B41" s="3"/>
    </row>
  </sheetData>
  <sheetProtection algorithmName="SHA-512" hashValue="+95yKBjR24JGQ/V+LH2WTKOMKvH524GRgG1pLjS+P8CdcD9NyK6P5+BeZkrt3kJZlT3sf+B4s5Ofuoq1cvijeQ==" saltValue="ycat/Hat1YvBDLs+sJBgfg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8"/>
  <sheetViews>
    <sheetView zoomScale="80" zoomScaleNormal="80" workbookViewId="0">
      <selection activeCell="G19" sqref="G19"/>
    </sheetView>
  </sheetViews>
  <sheetFormatPr defaultRowHeight="15" x14ac:dyDescent="0.25"/>
  <cols>
    <col min="1" max="1" width="5.28515625" customWidth="1"/>
    <col min="2" max="2" width="39" bestFit="1" customWidth="1"/>
    <col min="3" max="3" width="72.7109375" bestFit="1" customWidth="1"/>
    <col min="4" max="4" width="34.42578125" customWidth="1"/>
    <col min="17" max="55" width="9.140625" style="3"/>
  </cols>
  <sheetData>
    <row r="1" spans="1:16" ht="23.25" x14ac:dyDescent="0.35">
      <c r="A1" s="39"/>
      <c r="B1" s="118" t="s">
        <v>127</v>
      </c>
      <c r="C1" s="1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25" x14ac:dyDescent="0.35">
      <c r="A2" s="98"/>
      <c r="B2" s="99"/>
      <c r="C2" s="100"/>
    </row>
    <row r="3" spans="1:16" ht="32.25" customHeight="1" x14ac:dyDescent="0.35">
      <c r="A3" s="40" t="s">
        <v>74</v>
      </c>
      <c r="B3" s="91" t="s">
        <v>55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30" x14ac:dyDescent="0.25">
      <c r="A5" s="96"/>
      <c r="B5" s="62" t="s">
        <v>56</v>
      </c>
      <c r="C5" s="9" t="s">
        <v>57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25">
      <c r="A6" s="96"/>
      <c r="B6" s="62" t="s">
        <v>58</v>
      </c>
      <c r="C6" s="4" t="s">
        <v>117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96"/>
      <c r="B7" s="62" t="s">
        <v>59</v>
      </c>
      <c r="C7" s="4" t="s">
        <v>60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96"/>
      <c r="B8" s="2" t="s">
        <v>147</v>
      </c>
      <c r="C8" s="4" t="s">
        <v>148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.75" x14ac:dyDescent="0.3">
      <c r="A9" s="64"/>
      <c r="B9" s="92" t="s">
        <v>61</v>
      </c>
      <c r="C9" s="4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1" x14ac:dyDescent="0.35">
      <c r="A10" s="48"/>
      <c r="B10" s="89" t="s">
        <v>125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40" t="s">
        <v>75</v>
      </c>
      <c r="B12" s="91" t="s">
        <v>126</v>
      </c>
      <c r="C12" s="4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30" x14ac:dyDescent="0.25">
      <c r="A14" s="96"/>
      <c r="B14" s="62" t="s">
        <v>56</v>
      </c>
      <c r="C14" s="9" t="s">
        <v>128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6"/>
      <c r="B15" s="62" t="s">
        <v>59</v>
      </c>
      <c r="C15" s="4" t="s">
        <v>60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6"/>
      <c r="B16" s="2" t="s">
        <v>147</v>
      </c>
      <c r="C16" s="4" t="s">
        <v>148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8.75" x14ac:dyDescent="0.3">
      <c r="A17" s="64"/>
      <c r="B17" s="92" t="s">
        <v>61</v>
      </c>
      <c r="C17" s="4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1" x14ac:dyDescent="0.35">
      <c r="A18" s="48"/>
      <c r="B18" s="89" t="s">
        <v>125</v>
      </c>
      <c r="C18" s="10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3.25" x14ac:dyDescent="0.35">
      <c r="A20" s="50" t="s">
        <v>132</v>
      </c>
      <c r="B20" s="51" t="s">
        <v>83</v>
      </c>
      <c r="C20" s="5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1"/>
      <c r="B21" s="53" t="s">
        <v>2</v>
      </c>
      <c r="C21" s="54" t="s">
        <v>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7"/>
      <c r="B22" t="s">
        <v>10</v>
      </c>
      <c r="C22" s="13" t="s">
        <v>62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7"/>
      <c r="B23" s="63" t="s">
        <v>12</v>
      </c>
      <c r="C23" s="6" t="s">
        <v>63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97"/>
      <c r="B24" s="63" t="s">
        <v>64</v>
      </c>
      <c r="C24" s="6" t="s">
        <v>90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7"/>
      <c r="B25" s="63" t="s">
        <v>13</v>
      </c>
      <c r="C25" s="6" t="s">
        <v>65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30" x14ac:dyDescent="0.25">
      <c r="A26" s="97"/>
      <c r="B26" s="63" t="s">
        <v>14</v>
      </c>
      <c r="C26" s="7" t="s">
        <v>66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97"/>
      <c r="B27" s="63" t="s">
        <v>15</v>
      </c>
      <c r="C27" s="6" t="s">
        <v>91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8.75" x14ac:dyDescent="0.3">
      <c r="A28" s="64"/>
      <c r="B28" s="92" t="s">
        <v>16</v>
      </c>
      <c r="C28" s="4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23.25" x14ac:dyDescent="0.35">
      <c r="A29" s="48"/>
      <c r="B29" s="66" t="s">
        <v>67</v>
      </c>
      <c r="C29" s="10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 t="s">
        <v>68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33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</row>
    <row r="67" spans="1:16" x14ac:dyDescent="0.25">
      <c r="A67" s="3"/>
      <c r="B67" s="3"/>
      <c r="C67" s="3"/>
    </row>
    <row r="68" spans="1:16" x14ac:dyDescent="0.25">
      <c r="A68" s="3"/>
      <c r="B68" s="3"/>
      <c r="C68" s="3"/>
    </row>
  </sheetData>
  <sheetProtection algorithmName="SHA-512" hashValue="8odzpz/GZ6FwNrGrx1tv0D3u7+rA3dPQCWMuMi0p0YdnIuruqdSY2TD93TE7T1faBDZjyDYHy/cd3jTncea+og==" saltValue="6o9n44i8TGGTq6/4G9q96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5" x14ac:dyDescent="0.25"/>
  <cols>
    <col min="1" max="1" width="6.140625" customWidth="1"/>
    <col min="2" max="2" width="86" bestFit="1" customWidth="1"/>
    <col min="3" max="3" width="69.140625" customWidth="1"/>
    <col min="16" max="46" width="9.140625" style="3"/>
  </cols>
  <sheetData>
    <row r="1" spans="1:15" ht="23.25" x14ac:dyDescent="0.35">
      <c r="A1" s="39"/>
      <c r="B1" s="88" t="s">
        <v>78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25" x14ac:dyDescent="0.35">
      <c r="A2" s="98"/>
      <c r="B2" s="99"/>
    </row>
    <row r="3" spans="1:15" ht="23.25" x14ac:dyDescent="0.35">
      <c r="A3" s="50" t="s">
        <v>76</v>
      </c>
      <c r="B3" s="10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25">
      <c r="A4" s="45"/>
      <c r="B4" s="68" t="s">
        <v>120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25">
      <c r="A5" s="45"/>
      <c r="B5" s="9" t="s">
        <v>95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">
      <c r="A6" s="45"/>
      <c r="B6" s="104" t="s">
        <v>94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35">
      <c r="A7" s="47"/>
      <c r="B7" s="10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25"/>
    <row r="35" spans="1:15" s="3" customFormat="1" x14ac:dyDescent="0.25"/>
    <row r="36" spans="1:15" s="3" customFormat="1" x14ac:dyDescent="0.25"/>
    <row r="37" spans="1:15" s="3" customFormat="1" x14ac:dyDescent="0.25"/>
    <row r="38" spans="1:15" s="3" customFormat="1" x14ac:dyDescent="0.25"/>
    <row r="39" spans="1:15" s="3" customFormat="1" x14ac:dyDescent="0.25"/>
    <row r="40" spans="1:15" s="3" customFormat="1" x14ac:dyDescent="0.25"/>
    <row r="41" spans="1:15" s="3" customFormat="1" x14ac:dyDescent="0.25"/>
    <row r="42" spans="1:15" s="3" customFormat="1" x14ac:dyDescent="0.25"/>
    <row r="43" spans="1:15" s="3" customFormat="1" x14ac:dyDescent="0.25"/>
    <row r="44" spans="1:15" s="3" customFormat="1" x14ac:dyDescent="0.25"/>
    <row r="45" spans="1:15" s="3" customFormat="1" x14ac:dyDescent="0.25"/>
    <row r="46" spans="1:15" s="3" customFormat="1" x14ac:dyDescent="0.25"/>
    <row r="47" spans="1:15" s="3" customFormat="1" x14ac:dyDescent="0.25"/>
    <row r="48" spans="1:15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</sheetData>
  <sheetProtection algorithmName="SHA-512" hashValue="Aehhax9zPD49ExV97kTczYsjwJ8LhWDV7j0s65cOx6jmdoqWOFGIi9qPVF8dzWuy9s5d+TA4SnFMduzwd+necw==" saltValue="lsLSYK5g/ZCFTcUEvzxxA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1"/>
  <sheetViews>
    <sheetView tabSelected="1" zoomScale="90" zoomScaleNormal="90" workbookViewId="0">
      <pane ySplit="2" topLeftCell="A3" activePane="bottomLeft" state="frozen"/>
      <selection activeCell="C33" sqref="C33"/>
      <selection pane="bottomLeft" activeCell="I12" sqref="I12"/>
    </sheetView>
  </sheetViews>
  <sheetFormatPr defaultColWidth="9.140625" defaultRowHeight="15" x14ac:dyDescent="0.25"/>
  <cols>
    <col min="1" max="1" width="6.140625" customWidth="1"/>
    <col min="2" max="2" width="39" bestFit="1" customWidth="1"/>
    <col min="3" max="3" width="40.28515625" bestFit="1" customWidth="1"/>
    <col min="4" max="4" width="28" customWidth="1"/>
    <col min="5" max="5" width="30.42578125" customWidth="1"/>
    <col min="17" max="41" width="9.140625" style="3"/>
  </cols>
  <sheetData>
    <row r="1" spans="1:41" ht="23.25" x14ac:dyDescent="0.35">
      <c r="A1" s="120" t="s">
        <v>104</v>
      </c>
      <c r="B1" s="121"/>
      <c r="C1" s="121"/>
      <c r="D1" s="121"/>
      <c r="E1" s="121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25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75" x14ac:dyDescent="0.25">
      <c r="A3" s="70" t="s">
        <v>77</v>
      </c>
      <c r="B3" s="71" t="s">
        <v>104</v>
      </c>
      <c r="C3" s="72" t="s">
        <v>106</v>
      </c>
      <c r="D3" s="72" t="s">
        <v>107</v>
      </c>
      <c r="E3" s="72" t="s">
        <v>108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25">
      <c r="A4" s="41"/>
      <c r="B4" s="68" t="s">
        <v>109</v>
      </c>
      <c r="C4" s="114">
        <v>50</v>
      </c>
      <c r="D4" s="75"/>
      <c r="E4" s="109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ht="15.75" x14ac:dyDescent="0.25">
      <c r="A5" s="41"/>
      <c r="B5" s="41"/>
      <c r="C5" s="72" t="s">
        <v>106</v>
      </c>
      <c r="D5" s="72" t="s">
        <v>150</v>
      </c>
      <c r="E5" s="72" t="s">
        <v>108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25">
      <c r="A6" s="41"/>
      <c r="B6" s="68" t="s">
        <v>110</v>
      </c>
      <c r="C6" s="114">
        <v>50</v>
      </c>
      <c r="D6" s="75"/>
      <c r="E6" s="109">
        <f>SUM(C6*D6)</f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ht="15.75" x14ac:dyDescent="0.25">
      <c r="A7" s="41"/>
      <c r="B7" s="32"/>
      <c r="C7" s="72" t="s">
        <v>111</v>
      </c>
      <c r="D7" s="32" t="s">
        <v>0</v>
      </c>
      <c r="E7" s="76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25">
      <c r="A8" s="41"/>
      <c r="B8" s="9" t="s">
        <v>112</v>
      </c>
      <c r="C8" s="115">
        <v>10000</v>
      </c>
      <c r="D8" s="77"/>
      <c r="E8" s="110">
        <f>SUM(C8*D8)+C8</f>
        <v>10000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25">
      <c r="A9" s="3"/>
      <c r="B9" s="3"/>
      <c r="C9" s="3"/>
      <c r="D9" s="32" t="s">
        <v>17</v>
      </c>
      <c r="E9" s="78">
        <f>SUM(E4:E8)</f>
        <v>10000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s="3" customFormat="1" x14ac:dyDescent="0.25"/>
    <row r="38" spans="1:16" s="3" customFormat="1" x14ac:dyDescent="0.25"/>
    <row r="39" spans="1:16" s="3" customFormat="1" x14ac:dyDescent="0.25"/>
    <row r="40" spans="1:16" s="3" customFormat="1" x14ac:dyDescent="0.25"/>
    <row r="41" spans="1:16" s="3" customFormat="1" x14ac:dyDescent="0.25"/>
    <row r="42" spans="1:16" s="3" customFormat="1" x14ac:dyDescent="0.25"/>
    <row r="43" spans="1:16" s="3" customFormat="1" x14ac:dyDescent="0.25"/>
    <row r="44" spans="1:16" s="3" customFormat="1" x14ac:dyDescent="0.25"/>
    <row r="45" spans="1:16" s="3" customFormat="1" x14ac:dyDescent="0.25"/>
    <row r="46" spans="1:16" s="3" customFormat="1" x14ac:dyDescent="0.25"/>
    <row r="47" spans="1:16" s="3" customFormat="1" x14ac:dyDescent="0.25"/>
    <row r="48" spans="1:16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</sheetData>
  <sheetProtection algorithmName="SHA-512" hashValue="6jwaW7wdYfv0BbDiKlnlm5oTRCShFEKYI2xRAVRoEVkuMm82vx2H8Xu/Bo3cYrpfwLIXeiWQUT5p0ocIGv7OLw==" saltValue="vX6t3zUS3QoTwDR3HcYu/Q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A39" sqref="A39"/>
      <selection pane="bottomLeft" activeCell="B12" sqref="B12"/>
    </sheetView>
  </sheetViews>
  <sheetFormatPr defaultColWidth="9.140625" defaultRowHeight="15" x14ac:dyDescent="0.25"/>
  <cols>
    <col min="1" max="1" width="6.140625" customWidth="1"/>
    <col min="2" max="2" width="76.140625" customWidth="1"/>
    <col min="3" max="3" width="19.85546875" customWidth="1"/>
    <col min="4" max="4" width="28" customWidth="1"/>
    <col min="5" max="5" width="30.42578125" customWidth="1"/>
    <col min="17" max="41" width="9.140625" style="3"/>
  </cols>
  <sheetData>
    <row r="1" spans="1:41" ht="23.25" x14ac:dyDescent="0.35">
      <c r="A1" s="120" t="s">
        <v>137</v>
      </c>
      <c r="B1" s="121"/>
      <c r="C1" s="121"/>
      <c r="D1" s="121"/>
      <c r="E1" s="121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25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75" x14ac:dyDescent="0.25">
      <c r="A3" s="70" t="s">
        <v>105</v>
      </c>
      <c r="B3" s="71" t="s">
        <v>113</v>
      </c>
      <c r="C3" s="72" t="s">
        <v>115</v>
      </c>
      <c r="D3" s="72" t="s">
        <v>116</v>
      </c>
      <c r="E3" s="72" t="s">
        <v>108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25">
      <c r="A4" s="41"/>
      <c r="B4" s="79" t="s">
        <v>122</v>
      </c>
      <c r="C4" s="107"/>
      <c r="D4" s="80"/>
      <c r="E4" s="111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25">
      <c r="A5" s="46"/>
      <c r="B5" s="9" t="s">
        <v>123</v>
      </c>
      <c r="C5" s="108"/>
      <c r="D5" s="75"/>
      <c r="E5" s="111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25">
      <c r="A6" s="46"/>
      <c r="B6" s="9" t="s">
        <v>145</v>
      </c>
      <c r="C6" s="108"/>
      <c r="D6" s="75"/>
      <c r="E6" s="111">
        <f t="shared" ref="E6:E7" si="0">SUM(C6*D6)</f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25">
      <c r="A7" s="46"/>
      <c r="B7" s="9" t="s">
        <v>136</v>
      </c>
      <c r="C7" s="108"/>
      <c r="D7" s="75"/>
      <c r="E7" s="111">
        <f t="shared" si="0"/>
        <v>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s="3" customFormat="1" x14ac:dyDescent="0.25">
      <c r="D8" s="86" t="s">
        <v>108</v>
      </c>
      <c r="E8" s="87">
        <f>SUM(E4:E7)</f>
        <v>0</v>
      </c>
    </row>
    <row r="9" spans="1:41" s="3" customFormat="1" x14ac:dyDescent="0.25"/>
    <row r="10" spans="1:41" s="3" customFormat="1" x14ac:dyDescent="0.25"/>
    <row r="11" spans="1:41" s="3" customFormat="1" x14ac:dyDescent="0.25"/>
    <row r="12" spans="1:41" s="3" customFormat="1" x14ac:dyDescent="0.25"/>
    <row r="13" spans="1:41" s="3" customFormat="1" x14ac:dyDescent="0.25"/>
    <row r="14" spans="1:41" s="3" customFormat="1" x14ac:dyDescent="0.25"/>
    <row r="15" spans="1:41" s="3" customFormat="1" x14ac:dyDescent="0.25"/>
    <row r="16" spans="1:41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</sheetData>
  <sheetProtection algorithmName="SHA-512" hashValue="n5Epxkr2mwaoEQjgO7F6fCyLhQCNhuUpHQGCU06SaOpFBWOkTWD3/b5oMWzatiBUw3MaeFUUHtI0d2st/K7u1Q==" saltValue="0gg2cErsHRwDt/dRvF6O4A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4E48C-2F85-4010-9035-44F29089F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C3760-860E-4644-BA2F-A8906B982732}">
  <ds:schemaRefs>
    <ds:schemaRef ds:uri="dfec79fd-c3e8-4b59-9c52-eb47915f85aa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Apple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2023-03-20T13:14:38Z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