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0"/>
  <workbookPr filterPrivacy="1" defaultThemeVersion="166925"/>
  <xr:revisionPtr revIDLastSave="0" documentId="13_ncr:1_{9BEF0230-71CE-E044-ABAD-9DDFA9BD6D52}" xr6:coauthVersionLast="36" xr6:coauthVersionMax="36" xr10:uidLastSave="{00000000-0000-0000-0000-000000000000}"/>
  <bookViews>
    <workbookView xWindow="100" yWindow="500" windowWidth="26600" windowHeight="16480" xr2:uid="{00000000-000D-0000-FFFF-FFFF00000000}"/>
  </bookViews>
  <sheets>
    <sheet name="Voorblad inschrijfbiljet" sheetId="7" r:id="rId1"/>
    <sheet name="Tarieven prijslijst " sheetId="8" r:id="rId2"/>
    <sheet name="Gunningsmodel" sheetId="5"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3" i="8" l="1"/>
  <c r="E24" i="5" l="1"/>
  <c r="E23" i="5"/>
  <c r="E22" i="5"/>
  <c r="E21" i="5"/>
  <c r="E20" i="5"/>
  <c r="E19" i="5"/>
  <c r="E18" i="8"/>
  <c r="E20" i="8" l="1"/>
  <c r="E12" i="8" l="1"/>
  <c r="E13" i="8"/>
  <c r="E16" i="8" l="1"/>
  <c r="E17" i="8"/>
  <c r="E15" i="8"/>
  <c r="E11" i="8"/>
  <c r="E21" i="8" l="1"/>
  <c r="E5" i="5" s="1"/>
  <c r="F24" i="5"/>
  <c r="G3" i="5" l="1"/>
  <c r="F19" i="5"/>
  <c r="F20" i="5"/>
  <c r="F23" i="5"/>
  <c r="F22" i="5"/>
  <c r="F21" i="5"/>
  <c r="G8" i="5" l="1"/>
  <c r="G29" i="5" s="1"/>
</calcChain>
</file>

<file path=xl/sharedStrings.xml><?xml version="1.0" encoding="utf-8"?>
<sst xmlns="http://schemas.openxmlformats.org/spreadsheetml/2006/main" count="84" uniqueCount="73">
  <si>
    <t>Prijs</t>
  </si>
  <si>
    <t>Onvoldoende</t>
  </si>
  <si>
    <t>Voldoende</t>
  </si>
  <si>
    <t>Goed</t>
  </si>
  <si>
    <t>Uitstekend</t>
  </si>
  <si>
    <t>Knock-out</t>
  </si>
  <si>
    <t>Score FK</t>
  </si>
  <si>
    <t>Behaalde
Fictieve Korting</t>
  </si>
  <si>
    <t>Maximaal haalbare
Fictieve Korting</t>
  </si>
  <si>
    <t>Gunningscriterium</t>
  </si>
  <si>
    <t>Kwaliteit</t>
  </si>
  <si>
    <t>Inschrijving</t>
  </si>
  <si>
    <t>Inschrijfprijs</t>
  </si>
  <si>
    <t>Totaal</t>
  </si>
  <si>
    <t>Behaalde Fictieve Korting</t>
  </si>
  <si>
    <t>Vergelijkingsprijs (= Prijs - Behaalde Fictieve Korting Kwaliteit)</t>
  </si>
  <si>
    <t>Beoordeling criteria</t>
  </si>
  <si>
    <t>Handtekening:</t>
  </si>
  <si>
    <t>Plaats en datum van ondertekening:</t>
  </si>
  <si>
    <t>Naam, voorletters en functie van de ondertekenaar:</t>
  </si>
  <si>
    <t>In geval van een inschrijving door een samenwerkingsverband van ondernemers, de bovenstaande gegevens van elk van de deelnemers aan het samenwerkingsverband en de aanduiding van de ondernemer die optreedt als gemachtigde om hen in alle zaken in het kader van de aanbestedingsprocedure en de uitvoering van de opdracht te vertegenwoordigen.</t>
  </si>
  <si>
    <t>Bij een rechtspersoon de statutaire naam, het volledige vestigingsadres en, indien beschikbaar, het KVK nummer</t>
  </si>
  <si>
    <t>Bij een natuurlijk persoon, de naam, voornaam en het volledige adres van de inschrijver</t>
  </si>
  <si>
    <t xml:space="preserve">Naam Inschrijver: </t>
  </si>
  <si>
    <t>Opmerking</t>
  </si>
  <si>
    <t>Onderwerp</t>
  </si>
  <si>
    <t xml:space="preserve">                                             </t>
  </si>
  <si>
    <t>Volgnr. 1</t>
  </si>
  <si>
    <t>Volgnr. 2</t>
  </si>
  <si>
    <t>Aantal</t>
  </si>
  <si>
    <t>[Euro ex btw]</t>
  </si>
  <si>
    <t>Totaalprijs</t>
  </si>
  <si>
    <t>Voorwaarden</t>
  </si>
  <si>
    <t xml:space="preserve">Gunningsmodel </t>
  </si>
  <si>
    <t>2. Inschrijver dient alle prijzen te vermelden of te verdisconteren, prijzen die niet zijn vermeld of verdisconteert mogen niet gefactureerd worden.</t>
  </si>
  <si>
    <t>4. Het is niet toegestan wijzigingen in de spreadsheat aan te brengen dan het invoeren van waarde in de groene velden.</t>
  </si>
  <si>
    <t>6. Alle prijzen zijn exclusief BTW in euro's.</t>
  </si>
  <si>
    <t>7. Het prijzenblad dient rechtsgeldig ondertekend te zijn.</t>
  </si>
  <si>
    <t>Onderdeel</t>
  </si>
  <si>
    <t>Totale inschrijfprijs</t>
  </si>
  <si>
    <r>
      <t>Inschrijver dient de</t>
    </r>
    <r>
      <rPr>
        <sz val="10"/>
        <color rgb="FFFFFF00"/>
        <rFont val="Arial"/>
        <family val="2"/>
      </rPr>
      <t xml:space="preserve"> gele</t>
    </r>
    <r>
      <rPr>
        <b/>
        <sz val="16"/>
        <color rgb="FFFFFF00"/>
        <rFont val="Arial"/>
        <family val="2"/>
      </rPr>
      <t xml:space="preserve"> velden</t>
    </r>
    <r>
      <rPr>
        <sz val="10"/>
        <rFont val="Arial"/>
        <family val="2"/>
      </rPr>
      <t xml:space="preserve"> in te vullen.</t>
    </r>
  </si>
  <si>
    <t>(Aangeboden) Tarief</t>
  </si>
  <si>
    <t>5. Negatieve prijzen en prijzen die de formule frusteren zijn niet toegestaan.</t>
  </si>
  <si>
    <t>Inschrijvingen die niet aan bovenstaande voorwaarden voldoen kunnen ongeldig verklaard en terzijde gelegd worden.</t>
  </si>
  <si>
    <t>Toelichting</t>
  </si>
  <si>
    <t xml:space="preserve">                                    Inschrijfbiljet "Digitale kantooromgeving Recreatie Noord-Holland"</t>
  </si>
  <si>
    <t>GC-5 Interview sleutelfunctionaris</t>
  </si>
  <si>
    <t xml:space="preserve">                                    TARIEVENLIJST OVEREENKOMST "Digitale kantooromgeving Recreatie Noord-Holland" </t>
  </si>
  <si>
    <t>GC-1 Prestatie dossier</t>
  </si>
  <si>
    <t>GC-3 Risico dossier</t>
  </si>
  <si>
    <t>GC-4 Kansen dossier</t>
  </si>
  <si>
    <t>GC-6 Duurzaamheid</t>
  </si>
  <si>
    <t>Uitbreidingskosten per extra gebruikers (inclusief support en beheerskosten)</t>
  </si>
  <si>
    <t>(All-in prijs/ inclusief alle benodigdheden)</t>
  </si>
  <si>
    <t>Totaalbedrag op basis van 1 maand dienstverlening</t>
  </si>
  <si>
    <t>3. De vergelijkingsprijs (zie sheet gunningsmodel) en score per gunningscritieria kan bekend worden gemaakt in de voorlopige gunning.</t>
  </si>
  <si>
    <r>
      <t xml:space="preserve">Back-up en restore kosten </t>
    </r>
    <r>
      <rPr>
        <b/>
        <sz val="10"/>
        <rFont val="Arial"/>
        <family val="2"/>
      </rPr>
      <t>per maand</t>
    </r>
  </si>
  <si>
    <r>
      <t xml:space="preserve">Supportkosten </t>
    </r>
    <r>
      <rPr>
        <b/>
        <sz val="10"/>
        <rFont val="Arial"/>
        <family val="2"/>
      </rPr>
      <t>per maand</t>
    </r>
    <r>
      <rPr>
        <sz val="10"/>
        <rFont val="Arial"/>
        <family val="2"/>
      </rPr>
      <t xml:space="preserve"> (zoals helpdesksupport)</t>
    </r>
  </si>
  <si>
    <t>Matig</t>
  </si>
  <si>
    <t>GC-2 Project plan</t>
  </si>
  <si>
    <t>8. Alle door Inschrijver verstrekte tarieven en prijzen dienen markconform en realistische te zijn. Indien blijkt dat er niet marktconform of realistische is ingeschreven, is de aanbestedende dienst gerechtigd de inschrijving ongeldig te verklaren.</t>
  </si>
  <si>
    <r>
      <t xml:space="preserve">Abbonements-/ licentie kosten </t>
    </r>
    <r>
      <rPr>
        <b/>
        <sz val="10"/>
        <rFont val="Arial"/>
        <family val="2"/>
      </rPr>
      <t>per maand en per gebruiker</t>
    </r>
    <r>
      <rPr>
        <sz val="10"/>
        <rFont val="Arial"/>
        <family val="2"/>
      </rPr>
      <t xml:space="preserve"> (linear schaalbaar naar boven en beneden)</t>
    </r>
  </si>
  <si>
    <t>Exitplan kosten (wordt niet meegegerekend in het gunningsmodel)</t>
  </si>
  <si>
    <t>RNH wenst een raming te ontvangen van de kosten van een Exit plan. De raming mag in de definitieve offerte voor het Exit plan maximaal 15% afwijken t.o.v. hetgeen dat geraamd is in het prijzenblad.</t>
  </si>
  <si>
    <r>
      <t xml:space="preserve">1. De ingevulde </t>
    </r>
    <r>
      <rPr>
        <b/>
        <sz val="10"/>
        <rFont val="Arial"/>
        <family val="2"/>
      </rPr>
      <t>aantallen, kolom D,</t>
    </r>
    <r>
      <rPr>
        <sz val="10"/>
        <rFont val="Arial"/>
        <family val="2"/>
      </rPr>
      <t xml:space="preserve"> zijn een aanname t.b.v. het bepalen van de Ecomische Meest Voordelige inschrijving. De ingevulde prijzen, kolom C, gelden voor de looptijd van de overeenkomst.</t>
    </r>
  </si>
  <si>
    <r>
      <rPr>
        <b/>
        <sz val="10"/>
        <rFont val="Arial"/>
        <family val="2"/>
      </rPr>
      <t xml:space="preserve">Uurtarief </t>
    </r>
    <r>
      <rPr>
        <sz val="10"/>
        <rFont val="Arial"/>
        <family val="2"/>
      </rPr>
      <t>Junior ICT adviseur, 0-4 jaar werkervaring.</t>
    </r>
  </si>
  <si>
    <r>
      <rPr>
        <b/>
        <sz val="10"/>
        <rFont val="Arial"/>
        <family val="2"/>
      </rPr>
      <t xml:space="preserve">Uurtarief </t>
    </r>
    <r>
      <rPr>
        <sz val="10"/>
        <rFont val="Arial"/>
        <family val="2"/>
      </rPr>
      <t>Medior ICT adviseur, 4-8 jaar werkervaring</t>
    </r>
  </si>
  <si>
    <r>
      <rPr>
        <b/>
        <sz val="10"/>
        <rFont val="Arial"/>
        <family val="2"/>
      </rPr>
      <t xml:space="preserve">Uurtarief </t>
    </r>
    <r>
      <rPr>
        <sz val="10"/>
        <rFont val="Arial"/>
        <family val="2"/>
      </rPr>
      <t>Senior ICT adviseur, 8+ jaar werkervaring</t>
    </r>
  </si>
  <si>
    <t>Functieprofiel ICT adviseur:
Als ICT adviseur richt je advisering zich op het technisch informatie- en communicatiebeleid en mede realiseren van (instellingsbrede) ICT-projecten. RNH vertelt de wensen en hoe de huidige informatiesystemen binnen het bedrijf eruitzien. De ICT adviseur brengt de verbeterpunten in kaart en komt met een advies dat is afgestemd op de eisen van RNH. Het uiteindelijke advies moet uitvoerbaar zijn en passen bij de organisatie. De bevindingen worden aan RNH voorgelegd en bij akkoord geïmplementeerd.
Functieprofiel eisen:
- Minimaal een afgeronde opleiding op hbo niveau op gebied van informatiemanagement of ICT of een vergelijkbare opleiding
- Projectmatig inzetbaar
- Ervaring met het leiden van projecten en implementeren van applicaties binnen een organisatie
- Levert een bijdrage aan de verdere ontwikkeling en professionalisering van het ICT beheer
- Proactief en ondernemend in het signaleren en bespreken van consequenties van ontwikkelingen en knelpunten.
- Probleemoplossend vermogen voor het interpreteren en oplossen van knelpunten.</t>
  </si>
  <si>
    <r>
      <t xml:space="preserve">Beheers kosten (onderhoud, upgrades en updates) </t>
    </r>
    <r>
      <rPr>
        <b/>
        <sz val="10"/>
        <rFont val="Arial"/>
        <family val="2"/>
      </rPr>
      <t>per maand</t>
    </r>
  </si>
  <si>
    <t>Zie bijlage J - Applicatieoverzicht_RNH2022</t>
  </si>
  <si>
    <t>Zie bijlage G - Gunningscriteria, GC-2 Project plan, pagina 4</t>
  </si>
  <si>
    <t>(Linear schaalbaar)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</si>
</sst>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_(&quot;€&quot;\ * \(#,##0.00\);_(&quot;€&quot;\ * &quot;-&quot;??_);_(@_)"/>
    <numFmt numFmtId="164" formatCode="&quot;€&quot;\ #,##0.00;&quot;€&quot;\ \-#,##0.00"/>
    <numFmt numFmtId="165" formatCode="_ &quot;€&quot;\ * #,##0.00_ ;_ &quot;€&quot;\ * \-#,##0.00_ ;_ &quot;€&quot;\ * &quot;-&quot;??_ ;_ @_ "/>
    <numFmt numFmtId="166" formatCode="_-&quot;€&quot;\ * #,##0.00_-;_-&quot;€&quot;\ * #,##0.00\-;_-&quot;€&quot;\ * &quot;-&quot;??_-;_-@_-"/>
    <numFmt numFmtId="167" formatCode="_-* #,##0.00_-;_-* #,##0.00\-;_-* &quot;-&quot;??_-;_-@_-"/>
  </numFmts>
  <fonts count="18">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4"/>
      <color theme="0"/>
      <name val="Calibri"/>
      <family val="2"/>
      <scheme val="minor"/>
    </font>
    <font>
      <sz val="14"/>
      <color theme="0"/>
      <name val="Calibri"/>
      <family val="2"/>
      <scheme val="minor"/>
    </font>
    <font>
      <sz val="10"/>
      <name val="Arial"/>
      <family val="2"/>
    </font>
    <font>
      <sz val="10"/>
      <name val="Arial"/>
      <family val="2"/>
    </font>
    <font>
      <b/>
      <sz val="10"/>
      <name val="Arial"/>
      <family val="2"/>
    </font>
    <font>
      <sz val="9"/>
      <name val="Verdana"/>
      <family val="2"/>
    </font>
    <font>
      <b/>
      <sz val="10"/>
      <name val="Verdana"/>
      <family val="2"/>
    </font>
    <font>
      <b/>
      <sz val="10"/>
      <name val="Swis721 Ex BT"/>
      <family val="2"/>
    </font>
    <font>
      <sz val="8"/>
      <name val="Verdana"/>
      <family val="2"/>
    </font>
    <font>
      <b/>
      <sz val="14"/>
      <name val="Swis721 Ex BT"/>
      <family val="2"/>
    </font>
    <font>
      <sz val="10"/>
      <color rgb="FFFFFF00"/>
      <name val="Arial"/>
      <family val="2"/>
    </font>
    <font>
      <b/>
      <sz val="16"/>
      <color rgb="FFFFFF00"/>
      <name val="Arial"/>
      <family val="2"/>
    </font>
    <font>
      <b/>
      <sz val="9"/>
      <name val="Verdana"/>
      <family val="2"/>
    </font>
  </fonts>
  <fills count="10">
    <fill>
      <patternFill patternType="none"/>
    </fill>
    <fill>
      <patternFill patternType="gray125"/>
    </fill>
    <fill>
      <patternFill patternType="solid">
        <fgColor theme="9"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9" tint="0.79998168889431442"/>
        <bgColor indexed="64"/>
      </patternFill>
    </fill>
    <fill>
      <patternFill patternType="solid">
        <fgColor theme="9"/>
        <bgColor indexed="64"/>
      </patternFill>
    </fill>
    <fill>
      <patternFill patternType="solid">
        <fgColor rgb="FF7030A0"/>
        <bgColor indexed="64"/>
      </patternFill>
    </fill>
    <fill>
      <patternFill patternType="solid">
        <fgColor theme="0"/>
        <bgColor indexed="64"/>
      </patternFill>
    </fill>
    <fill>
      <patternFill patternType="solid">
        <fgColor rgb="FFFFFF00"/>
        <bgColor indexed="64"/>
      </patternFill>
    </fill>
  </fills>
  <borders count="32">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5">
    <xf numFmtId="0" fontId="0" fillId="0" borderId="0"/>
    <xf numFmtId="9" fontId="1" fillId="0" borderId="0" applyFont="0" applyFill="0" applyBorder="0" applyAlignment="0" applyProtection="0"/>
    <xf numFmtId="0" fontId="7" fillId="0" borderId="0"/>
    <xf numFmtId="167" fontId="7" fillId="0" borderId="0" applyFont="0" applyFill="0" applyBorder="0" applyAlignment="0" applyProtection="0"/>
    <xf numFmtId="44" fontId="1" fillId="0" borderId="0" applyFont="0" applyFill="0" applyBorder="0" applyAlignment="0" applyProtection="0"/>
  </cellStyleXfs>
  <cellXfs count="147">
    <xf numFmtId="0" fontId="0" fillId="0" borderId="0" xfId="0"/>
    <xf numFmtId="165" fontId="0" fillId="0" borderId="0" xfId="0" applyNumberFormat="1"/>
    <xf numFmtId="9" fontId="0" fillId="0" borderId="0" xfId="0" applyNumberFormat="1"/>
    <xf numFmtId="0" fontId="0" fillId="0" borderId="3" xfId="0" applyBorder="1" applyAlignment="1">
      <alignment horizontal="right"/>
    </xf>
    <xf numFmtId="9" fontId="0" fillId="0" borderId="3" xfId="0" applyNumberFormat="1" applyBorder="1" applyAlignment="1">
      <alignment horizontal="right"/>
    </xf>
    <xf numFmtId="0" fontId="0" fillId="0" borderId="4" xfId="0" applyBorder="1"/>
    <xf numFmtId="0" fontId="0" fillId="0" borderId="5" xfId="0" applyBorder="1"/>
    <xf numFmtId="0" fontId="0" fillId="0" borderId="6" xfId="0" applyBorder="1"/>
    <xf numFmtId="0" fontId="0" fillId="0" borderId="0" xfId="0" applyBorder="1"/>
    <xf numFmtId="0" fontId="4" fillId="0" borderId="0" xfId="0" applyFont="1"/>
    <xf numFmtId="165" fontId="0" fillId="0" borderId="0" xfId="0" applyNumberFormat="1" applyBorder="1" applyAlignment="1">
      <alignment horizontal="right"/>
    </xf>
    <xf numFmtId="0" fontId="0" fillId="0" borderId="11" xfId="0" applyBorder="1"/>
    <xf numFmtId="0" fontId="0" fillId="0" borderId="13" xfId="0" applyBorder="1"/>
    <xf numFmtId="165" fontId="0" fillId="0" borderId="13" xfId="0" applyNumberFormat="1" applyBorder="1"/>
    <xf numFmtId="0" fontId="0" fillId="0" borderId="2" xfId="0" applyBorder="1"/>
    <xf numFmtId="0" fontId="0" fillId="0" borderId="14" xfId="0" applyBorder="1"/>
    <xf numFmtId="0" fontId="0" fillId="0" borderId="15" xfId="0" applyBorder="1"/>
    <xf numFmtId="0" fontId="2" fillId="0" borderId="0" xfId="0" applyFont="1" applyFill="1" applyBorder="1" applyAlignment="1">
      <alignment horizontal="right" wrapText="1"/>
    </xf>
    <xf numFmtId="0" fontId="5" fillId="2" borderId="16" xfId="0" applyFont="1" applyFill="1" applyBorder="1" applyAlignment="1">
      <alignment vertical="center"/>
    </xf>
    <xf numFmtId="0" fontId="5" fillId="2" borderId="17" xfId="0" applyFont="1" applyFill="1" applyBorder="1" applyAlignment="1">
      <alignment vertical="center"/>
    </xf>
    <xf numFmtId="0" fontId="6" fillId="2" borderId="17" xfId="0" applyFont="1" applyFill="1" applyBorder="1" applyAlignment="1">
      <alignment vertical="center"/>
    </xf>
    <xf numFmtId="0" fontId="5" fillId="2" borderId="17" xfId="0" applyFont="1" applyFill="1" applyBorder="1" applyAlignment="1">
      <alignment horizontal="right" vertical="center"/>
    </xf>
    <xf numFmtId="0" fontId="6" fillId="0" borderId="0" xfId="0" applyFont="1" applyAlignment="1">
      <alignment vertical="center"/>
    </xf>
    <xf numFmtId="164" fontId="0" fillId="0" borderId="3" xfId="0" applyNumberFormat="1" applyBorder="1"/>
    <xf numFmtId="164" fontId="0" fillId="0" borderId="3" xfId="0" applyNumberFormat="1" applyBorder="1" applyAlignment="1">
      <alignment horizontal="right"/>
    </xf>
    <xf numFmtId="9" fontId="0" fillId="0" borderId="0" xfId="1" applyFont="1"/>
    <xf numFmtId="164" fontId="0" fillId="0" borderId="0" xfId="0" applyNumberFormat="1" applyBorder="1" applyAlignment="1">
      <alignment horizontal="right"/>
    </xf>
    <xf numFmtId="9" fontId="0" fillId="0" borderId="0" xfId="1" applyFont="1" applyBorder="1" applyAlignment="1">
      <alignment horizontal="right"/>
    </xf>
    <xf numFmtId="0" fontId="0" fillId="0" borderId="0" xfId="0" applyBorder="1" applyAlignment="1">
      <alignment horizontal="center" wrapText="1"/>
    </xf>
    <xf numFmtId="0" fontId="0" fillId="0" borderId="0" xfId="0" applyBorder="1" applyAlignment="1">
      <alignment horizontal="right"/>
    </xf>
    <xf numFmtId="0" fontId="0" fillId="0" borderId="3" xfId="0" applyBorder="1"/>
    <xf numFmtId="9" fontId="0" fillId="0" borderId="0" xfId="0" applyNumberFormat="1" applyBorder="1" applyAlignment="1">
      <alignment horizontal="right"/>
    </xf>
    <xf numFmtId="0" fontId="0" fillId="0" borderId="3" xfId="0" applyBorder="1"/>
    <xf numFmtId="0" fontId="0" fillId="0" borderId="3" xfId="0" applyBorder="1" applyAlignment="1">
      <alignment horizontal="left" wrapText="1"/>
    </xf>
    <xf numFmtId="0" fontId="0" fillId="0" borderId="3" xfId="0" applyBorder="1"/>
    <xf numFmtId="0" fontId="7" fillId="0" borderId="0" xfId="2"/>
    <xf numFmtId="0" fontId="7" fillId="0" borderId="19" xfId="2" applyFill="1" applyBorder="1" applyAlignment="1">
      <alignment vertical="center"/>
    </xf>
    <xf numFmtId="0" fontId="7" fillId="0" borderId="21" xfId="2" applyBorder="1" applyAlignment="1">
      <alignment vertical="center"/>
    </xf>
    <xf numFmtId="0" fontId="9" fillId="0" borderId="0" xfId="2" applyFont="1"/>
    <xf numFmtId="0" fontId="7" fillId="0" borderId="0" xfId="2" applyAlignment="1">
      <alignment wrapText="1"/>
    </xf>
    <xf numFmtId="0" fontId="10" fillId="3" borderId="2" xfId="2" applyFont="1" applyFill="1" applyBorder="1" applyAlignment="1">
      <alignment horizontal="center"/>
    </xf>
    <xf numFmtId="4" fontId="10" fillId="3" borderId="13" xfId="2" applyNumberFormat="1" applyFont="1" applyFill="1" applyBorder="1" applyAlignment="1">
      <alignment horizontal="center"/>
    </xf>
    <xf numFmtId="0" fontId="10" fillId="3" borderId="13" xfId="2" applyFont="1" applyFill="1" applyBorder="1"/>
    <xf numFmtId="0" fontId="10" fillId="0" borderId="12" xfId="2" applyFont="1" applyBorder="1" applyAlignment="1">
      <alignment horizontal="center"/>
    </xf>
    <xf numFmtId="0" fontId="10" fillId="3" borderId="11" xfId="2" applyFont="1" applyFill="1" applyBorder="1" applyAlignment="1">
      <alignment horizontal="center"/>
    </xf>
    <xf numFmtId="4" fontId="10" fillId="3" borderId="0" xfId="2" applyNumberFormat="1" applyFont="1" applyFill="1" applyBorder="1" applyAlignment="1">
      <alignment horizontal="center"/>
    </xf>
    <xf numFmtId="0" fontId="10" fillId="3" borderId="0" xfId="2" applyFont="1" applyFill="1" applyBorder="1"/>
    <xf numFmtId="0" fontId="10" fillId="0" borderId="10" xfId="2" applyFont="1" applyBorder="1" applyAlignment="1">
      <alignment horizontal="center"/>
    </xf>
    <xf numFmtId="0" fontId="10" fillId="3" borderId="0" xfId="2" applyFont="1" applyFill="1" applyBorder="1" applyAlignment="1">
      <alignment horizontal="center"/>
    </xf>
    <xf numFmtId="0" fontId="11" fillId="3" borderId="0" xfId="2" applyFont="1" applyFill="1" applyBorder="1"/>
    <xf numFmtId="0" fontId="7" fillId="3" borderId="11" xfId="2" applyFill="1" applyBorder="1"/>
    <xf numFmtId="0" fontId="7" fillId="3" borderId="0" xfId="2" applyFill="1" applyBorder="1"/>
    <xf numFmtId="0" fontId="7" fillId="3" borderId="9" xfId="2" applyFill="1" applyBorder="1"/>
    <xf numFmtId="0" fontId="7" fillId="3" borderId="8" xfId="2" applyFill="1" applyBorder="1"/>
    <xf numFmtId="0" fontId="10" fillId="3" borderId="8" xfId="2" applyFont="1" applyFill="1" applyBorder="1"/>
    <xf numFmtId="0" fontId="10" fillId="0" borderId="7" xfId="2" applyFont="1" applyBorder="1" applyAlignment="1">
      <alignment horizontal="center"/>
    </xf>
    <xf numFmtId="0" fontId="10" fillId="0" borderId="11" xfId="2" applyFont="1" applyBorder="1" applyAlignment="1">
      <alignment horizontal="center"/>
    </xf>
    <xf numFmtId="0" fontId="10" fillId="0" borderId="9" xfId="2" applyFont="1" applyBorder="1" applyAlignment="1">
      <alignment horizontal="center"/>
    </xf>
    <xf numFmtId="0" fontId="0" fillId="0" borderId="3" xfId="0" applyBorder="1"/>
    <xf numFmtId="0" fontId="7" fillId="0" borderId="0" xfId="2" applyBorder="1"/>
    <xf numFmtId="0" fontId="0" fillId="0" borderId="3" xfId="0" applyBorder="1"/>
    <xf numFmtId="0" fontId="7" fillId="0" borderId="0" xfId="2" applyBorder="1" applyAlignment="1">
      <alignment wrapText="1"/>
    </xf>
    <xf numFmtId="0" fontId="2" fillId="5" borderId="3" xfId="0" applyFont="1" applyFill="1" applyBorder="1"/>
    <xf numFmtId="0" fontId="2" fillId="5" borderId="3" xfId="0" applyFont="1" applyFill="1" applyBorder="1" applyAlignment="1">
      <alignment horizontal="right"/>
    </xf>
    <xf numFmtId="0" fontId="2" fillId="6" borderId="3" xfId="0" applyFont="1" applyFill="1" applyBorder="1" applyAlignment="1">
      <alignment vertical="top"/>
    </xf>
    <xf numFmtId="165" fontId="2" fillId="6" borderId="3" xfId="0" applyNumberFormat="1" applyFont="1" applyFill="1" applyBorder="1" applyAlignment="1">
      <alignment horizontal="right" wrapText="1"/>
    </xf>
    <xf numFmtId="0" fontId="2" fillId="6" borderId="3" xfId="0" applyFont="1" applyFill="1" applyBorder="1" applyAlignment="1">
      <alignment horizontal="right" wrapText="1"/>
    </xf>
    <xf numFmtId="0" fontId="5" fillId="7" borderId="7" xfId="0" applyFont="1" applyFill="1" applyBorder="1"/>
    <xf numFmtId="0" fontId="0" fillId="7" borderId="10" xfId="0" applyFill="1" applyBorder="1"/>
    <xf numFmtId="0" fontId="0" fillId="7" borderId="12" xfId="0" applyFill="1" applyBorder="1"/>
    <xf numFmtId="0" fontId="5" fillId="7" borderId="8" xfId="0" applyFont="1" applyFill="1" applyBorder="1"/>
    <xf numFmtId="0" fontId="3" fillId="7" borderId="8" xfId="0" applyFont="1" applyFill="1" applyBorder="1"/>
    <xf numFmtId="165" fontId="3" fillId="7" borderId="8" xfId="0" applyNumberFormat="1" applyFont="1" applyFill="1" applyBorder="1"/>
    <xf numFmtId="0" fontId="5" fillId="7" borderId="8" xfId="0" applyFont="1" applyFill="1" applyBorder="1" applyAlignment="1">
      <alignment horizontal="right"/>
    </xf>
    <xf numFmtId="0" fontId="5" fillId="4" borderId="7" xfId="0" applyFont="1" applyFill="1" applyBorder="1"/>
    <xf numFmtId="0" fontId="0" fillId="4" borderId="10" xfId="0" applyFill="1" applyBorder="1"/>
    <xf numFmtId="0" fontId="0" fillId="4" borderId="12" xfId="0" applyFill="1" applyBorder="1"/>
    <xf numFmtId="0" fontId="4" fillId="4" borderId="8" xfId="0" applyFont="1" applyFill="1" applyBorder="1"/>
    <xf numFmtId="0" fontId="0" fillId="4" borderId="8" xfId="0" applyFill="1" applyBorder="1"/>
    <xf numFmtId="0" fontId="5" fillId="4" borderId="8" xfId="0" applyFont="1" applyFill="1" applyBorder="1" applyAlignment="1">
      <alignment horizontal="right"/>
    </xf>
    <xf numFmtId="166" fontId="13" fillId="8" borderId="29" xfId="3" applyNumberFormat="1" applyFont="1" applyFill="1" applyBorder="1" applyAlignment="1" applyProtection="1">
      <alignment horizontal="center"/>
      <protection locked="0"/>
    </xf>
    <xf numFmtId="0" fontId="7" fillId="8" borderId="24" xfId="2" applyFill="1" applyBorder="1" applyProtection="1">
      <protection locked="0"/>
    </xf>
    <xf numFmtId="0" fontId="7" fillId="8" borderId="0" xfId="2" applyFill="1"/>
    <xf numFmtId="0" fontId="0" fillId="5" borderId="3" xfId="0" applyFill="1" applyBorder="1"/>
    <xf numFmtId="164" fontId="0" fillId="5" borderId="3" xfId="0" applyNumberFormat="1" applyFill="1" applyBorder="1"/>
    <xf numFmtId="0" fontId="14" fillId="3" borderId="0" xfId="2" applyFont="1" applyFill="1" applyBorder="1"/>
    <xf numFmtId="0" fontId="7" fillId="0" borderId="0" xfId="2" applyFont="1"/>
    <xf numFmtId="14" fontId="7" fillId="9" borderId="20" xfId="2" applyNumberFormat="1" applyFill="1" applyBorder="1" applyProtection="1">
      <protection locked="0"/>
    </xf>
    <xf numFmtId="0" fontId="7" fillId="9" borderId="18" xfId="2" applyFill="1" applyBorder="1" applyProtection="1">
      <protection locked="0"/>
    </xf>
    <xf numFmtId="166" fontId="13" fillId="9" borderId="29" xfId="3" applyNumberFormat="1" applyFont="1" applyFill="1" applyBorder="1" applyAlignment="1" applyProtection="1">
      <alignment horizontal="center"/>
      <protection locked="0"/>
    </xf>
    <xf numFmtId="0" fontId="7" fillId="9" borderId="24" xfId="2" applyFill="1" applyBorder="1" applyProtection="1">
      <protection locked="0"/>
    </xf>
    <xf numFmtId="0" fontId="7" fillId="0" borderId="0" xfId="2" applyAlignment="1">
      <alignment horizontal="left" wrapText="1"/>
    </xf>
    <xf numFmtId="0" fontId="0" fillId="0" borderId="3" xfId="0" applyBorder="1"/>
    <xf numFmtId="0" fontId="7" fillId="9" borderId="20" xfId="2" applyFont="1" applyFill="1" applyBorder="1" applyAlignment="1" applyProtection="1">
      <alignment vertical="top" wrapText="1"/>
      <protection locked="0"/>
    </xf>
    <xf numFmtId="0" fontId="10" fillId="0" borderId="7" xfId="2" applyFont="1" applyBorder="1" applyAlignment="1" applyProtection="1">
      <alignment horizontal="center"/>
    </xf>
    <xf numFmtId="0" fontId="10" fillId="3" borderId="8" xfId="2" applyFont="1" applyFill="1" applyBorder="1" applyProtection="1"/>
    <xf numFmtId="0" fontId="7" fillId="3" borderId="8" xfId="2" applyFill="1" applyBorder="1" applyProtection="1"/>
    <xf numFmtId="0" fontId="10" fillId="0" borderId="10" xfId="2" applyFont="1" applyBorder="1" applyAlignment="1" applyProtection="1">
      <alignment horizontal="center"/>
    </xf>
    <xf numFmtId="0" fontId="12" fillId="3" borderId="0" xfId="2" applyFont="1" applyFill="1" applyBorder="1" applyProtection="1"/>
    <xf numFmtId="0" fontId="7" fillId="3" borderId="0" xfId="2" applyFill="1" applyBorder="1" applyProtection="1"/>
    <xf numFmtId="0" fontId="11" fillId="3" borderId="0" xfId="2" applyFont="1" applyFill="1" applyBorder="1" applyProtection="1"/>
    <xf numFmtId="4" fontId="10" fillId="3" borderId="0" xfId="2" applyNumberFormat="1" applyFont="1" applyFill="1" applyBorder="1" applyAlignment="1" applyProtection="1">
      <alignment horizontal="center"/>
    </xf>
    <xf numFmtId="0" fontId="10" fillId="3" borderId="0" xfId="2" applyFont="1" applyFill="1" applyBorder="1" applyAlignment="1" applyProtection="1">
      <alignment horizontal="center"/>
    </xf>
    <xf numFmtId="0" fontId="10" fillId="3" borderId="0" xfId="2" applyFont="1" applyFill="1" applyBorder="1" applyProtection="1"/>
    <xf numFmtId="0" fontId="10" fillId="0" borderId="12" xfId="2" applyFont="1" applyBorder="1" applyAlignment="1" applyProtection="1">
      <alignment horizontal="center"/>
    </xf>
    <xf numFmtId="0" fontId="10" fillId="3" borderId="13" xfId="2" applyFont="1" applyFill="1" applyBorder="1" applyProtection="1"/>
    <xf numFmtId="4" fontId="10" fillId="3" borderId="13" xfId="2" applyNumberFormat="1" applyFont="1" applyFill="1" applyBorder="1" applyAlignment="1" applyProtection="1">
      <alignment horizontal="center"/>
    </xf>
    <xf numFmtId="4" fontId="10" fillId="0" borderId="27" xfId="2" applyNumberFormat="1" applyFont="1" applyBorder="1" applyAlignment="1" applyProtection="1">
      <alignment horizontal="center"/>
    </xf>
    <xf numFmtId="4" fontId="10" fillId="0" borderId="26" xfId="2" applyNumberFormat="1" applyFont="1" applyBorder="1" applyAlignment="1" applyProtection="1">
      <alignment horizontal="center"/>
    </xf>
    <xf numFmtId="0" fontId="7" fillId="0" borderId="25" xfId="2" applyBorder="1" applyProtection="1"/>
    <xf numFmtId="0" fontId="7" fillId="0" borderId="3" xfId="2" applyFont="1" applyFill="1" applyBorder="1" applyProtection="1"/>
    <xf numFmtId="0" fontId="13" fillId="5" borderId="29" xfId="3" applyNumberFormat="1" applyFont="1" applyFill="1" applyBorder="1" applyAlignment="1" applyProtection="1">
      <alignment horizontal="center"/>
    </xf>
    <xf numFmtId="166" fontId="13" fillId="6" borderId="29" xfId="3" applyNumberFormat="1" applyFont="1" applyFill="1" applyBorder="1" applyAlignment="1" applyProtection="1">
      <alignment horizontal="center"/>
    </xf>
    <xf numFmtId="0" fontId="7" fillId="8" borderId="25" xfId="2" applyFill="1" applyBorder="1" applyProtection="1"/>
    <xf numFmtId="0" fontId="8" fillId="8" borderId="3" xfId="2" applyFont="1" applyFill="1" applyBorder="1" applyProtection="1"/>
    <xf numFmtId="166" fontId="13" fillId="8" borderId="29" xfId="3" applyNumberFormat="1" applyFont="1" applyFill="1" applyBorder="1" applyAlignment="1" applyProtection="1">
      <alignment horizontal="center"/>
    </xf>
    <xf numFmtId="0" fontId="13" fillId="8" borderId="29" xfId="3" applyNumberFormat="1" applyFont="1" applyFill="1" applyBorder="1" applyAlignment="1" applyProtection="1">
      <alignment horizontal="center"/>
    </xf>
    <xf numFmtId="0" fontId="7" fillId="0" borderId="0" xfId="2" applyProtection="1"/>
    <xf numFmtId="0" fontId="9" fillId="0" borderId="3" xfId="2" applyFont="1" applyFill="1" applyBorder="1" applyProtection="1"/>
    <xf numFmtId="166" fontId="13" fillId="5" borderId="29" xfId="3" applyNumberFormat="1" applyFont="1" applyFill="1" applyBorder="1" applyAlignment="1" applyProtection="1">
      <alignment horizontal="center"/>
    </xf>
    <xf numFmtId="0" fontId="8" fillId="0" borderId="0" xfId="2" applyFont="1" applyProtection="1"/>
    <xf numFmtId="166" fontId="7" fillId="0" borderId="0" xfId="2" applyNumberFormat="1" applyFill="1" applyBorder="1" applyProtection="1"/>
    <xf numFmtId="0" fontId="7" fillId="0" borderId="0" xfId="2" applyFill="1" applyBorder="1" applyProtection="1"/>
    <xf numFmtId="0" fontId="7" fillId="0" borderId="0" xfId="2" applyBorder="1" applyProtection="1"/>
    <xf numFmtId="0" fontId="9" fillId="0" borderId="0" xfId="2" applyFont="1" applyProtection="1"/>
    <xf numFmtId="0" fontId="7" fillId="0" borderId="0" xfId="2" applyFill="1" applyProtection="1"/>
    <xf numFmtId="0" fontId="17" fillId="0" borderId="6" xfId="2" applyFont="1" applyBorder="1" applyAlignment="1" applyProtection="1">
      <alignment horizontal="center"/>
    </xf>
    <xf numFmtId="0" fontId="10" fillId="0" borderId="28" xfId="2" applyFont="1" applyBorder="1" applyAlignment="1" applyProtection="1">
      <alignment horizontal="center"/>
    </xf>
    <xf numFmtId="44" fontId="0" fillId="0" borderId="3" xfId="4" applyFont="1" applyFill="1" applyBorder="1"/>
    <xf numFmtId="44" fontId="0" fillId="0" borderId="13" xfId="1" applyNumberFormat="1" applyFont="1" applyBorder="1"/>
    <xf numFmtId="0" fontId="7" fillId="9" borderId="24" xfId="2" applyFill="1" applyBorder="1" applyAlignment="1" applyProtection="1">
      <alignment wrapText="1"/>
      <protection locked="0"/>
    </xf>
    <xf numFmtId="0" fontId="7" fillId="0" borderId="0" xfId="2" applyFont="1" applyAlignment="1">
      <alignment wrapText="1"/>
    </xf>
    <xf numFmtId="0" fontId="7" fillId="0" borderId="7" xfId="2" applyBorder="1" applyAlignment="1">
      <alignment horizontal="left" vertical="center"/>
    </xf>
    <xf numFmtId="0" fontId="7" fillId="0" borderId="10" xfId="2" applyBorder="1" applyAlignment="1">
      <alignment horizontal="left" vertical="center"/>
    </xf>
    <xf numFmtId="0" fontId="7" fillId="0" borderId="22" xfId="2" applyBorder="1" applyAlignment="1">
      <alignment horizontal="left" vertical="center"/>
    </xf>
    <xf numFmtId="0" fontId="7" fillId="9" borderId="30" xfId="2" applyFill="1" applyBorder="1" applyAlignment="1" applyProtection="1">
      <alignment horizontal="left" vertical="center"/>
      <protection locked="0"/>
    </xf>
    <xf numFmtId="0" fontId="7" fillId="9" borderId="23" xfId="2" applyFill="1" applyBorder="1" applyAlignment="1" applyProtection="1">
      <alignment horizontal="left" vertical="center"/>
      <protection locked="0"/>
    </xf>
    <xf numFmtId="0" fontId="7" fillId="9" borderId="31" xfId="2" applyFill="1" applyBorder="1" applyAlignment="1" applyProtection="1">
      <alignment horizontal="left" vertical="center"/>
      <protection locked="0"/>
    </xf>
    <xf numFmtId="0" fontId="13" fillId="5" borderId="6" xfId="3" applyNumberFormat="1" applyFont="1" applyFill="1" applyBorder="1" applyAlignment="1" applyProtection="1">
      <alignment horizontal="left" vertical="top" wrapText="1"/>
    </xf>
    <xf numFmtId="0" fontId="13" fillId="5" borderId="29" xfId="3" applyNumberFormat="1" applyFont="1" applyFill="1" applyBorder="1" applyAlignment="1" applyProtection="1">
      <alignment horizontal="left" vertical="top" wrapText="1"/>
    </xf>
    <xf numFmtId="164" fontId="5" fillId="2" borderId="17" xfId="0" applyNumberFormat="1" applyFont="1" applyFill="1" applyBorder="1" applyAlignment="1">
      <alignment horizontal="right" vertical="center"/>
    </xf>
    <xf numFmtId="164" fontId="5" fillId="2" borderId="1" xfId="0" applyNumberFormat="1" applyFont="1" applyFill="1" applyBorder="1" applyAlignment="1">
      <alignment horizontal="right" vertical="center"/>
    </xf>
    <xf numFmtId="164" fontId="5" fillId="7" borderId="8" xfId="0" applyNumberFormat="1" applyFont="1" applyFill="1" applyBorder="1" applyAlignment="1">
      <alignment horizontal="right"/>
    </xf>
    <xf numFmtId="164" fontId="5" fillId="7" borderId="9" xfId="0" applyNumberFormat="1" applyFont="1" applyFill="1" applyBorder="1" applyAlignment="1">
      <alignment horizontal="right"/>
    </xf>
    <xf numFmtId="164" fontId="5" fillId="4" borderId="8" xfId="0" applyNumberFormat="1" applyFont="1" applyFill="1" applyBorder="1"/>
    <xf numFmtId="164" fontId="5" fillId="4" borderId="9" xfId="0" applyNumberFormat="1" applyFont="1" applyFill="1" applyBorder="1"/>
    <xf numFmtId="0" fontId="0" fillId="0" borderId="3" xfId="0" applyBorder="1"/>
  </cellXfs>
  <cellStyles count="5">
    <cellStyle name="Comma 2" xfId="3" xr:uid="{00000000-0005-0000-0000-000000000000}"/>
    <cellStyle name="Normal 2" xfId="2" xr:uid="{00000000-0005-0000-0000-000003000000}"/>
    <cellStyle name="Procent" xfId="1" builtinId="5"/>
    <cellStyle name="Standaard" xfId="0" builtinId="0"/>
    <cellStyle name="Valuta" xfId="4" builtinId="4"/>
  </cellStyles>
  <dxfs count="3">
    <dxf>
      <fill>
        <patternFill>
          <bgColor theme="5" tint="0.59996337778862885"/>
        </patternFill>
      </fill>
    </dxf>
    <dxf>
      <fill>
        <patternFill>
          <bgColor theme="5" tint="0.59996337778862885"/>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2570602</xdr:colOff>
      <xdr:row>0</xdr:row>
      <xdr:rowOff>107109</xdr:rowOff>
    </xdr:from>
    <xdr:to>
      <xdr:col>2</xdr:col>
      <xdr:colOff>3748040</xdr:colOff>
      <xdr:row>7</xdr:row>
      <xdr:rowOff>54677</xdr:rowOff>
    </xdr:to>
    <xdr:pic>
      <xdr:nvPicPr>
        <xdr:cNvPr id="4" name="Afbeelding 3" descr="Recreatie Noord-Holland - YouTube">
          <a:extLst>
            <a:ext uri="{FF2B5EF4-FFF2-40B4-BE49-F238E27FC236}">
              <a16:creationId xmlns:a16="http://schemas.microsoft.com/office/drawing/2014/main" id="{DF0656DA-E78B-CD47-A0B9-BB57949C5E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53373" y="107109"/>
          <a:ext cx="1177438" cy="1202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1083735</xdr:colOff>
      <xdr:row>0</xdr:row>
      <xdr:rowOff>84666</xdr:rowOff>
    </xdr:from>
    <xdr:to>
      <xdr:col>3</xdr:col>
      <xdr:colOff>233406</xdr:colOff>
      <xdr:row>7</xdr:row>
      <xdr:rowOff>101600</xdr:rowOff>
    </xdr:to>
    <xdr:pic>
      <xdr:nvPicPr>
        <xdr:cNvPr id="4" name="Afbeelding 3" descr="Recreatie Noord-Holland - YouTube">
          <a:extLst>
            <a:ext uri="{FF2B5EF4-FFF2-40B4-BE49-F238E27FC236}">
              <a16:creationId xmlns:a16="http://schemas.microsoft.com/office/drawing/2014/main" id="{012758D6-EC2A-074F-A4C7-3B037127EB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5068" y="84666"/>
          <a:ext cx="1177438" cy="1202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5"/>
  <sheetViews>
    <sheetView tabSelected="1" zoomScale="83" zoomScaleNormal="74" workbookViewId="0">
      <selection activeCell="C10" sqref="C10:C12"/>
    </sheetView>
  </sheetViews>
  <sheetFormatPr baseColWidth="10" defaultColWidth="8.6640625" defaultRowHeight="13"/>
  <cols>
    <col min="1" max="1" width="8.6640625" style="35"/>
    <col min="2" max="2" width="69.83203125" style="35" customWidth="1"/>
    <col min="3" max="3" width="58.5" style="35" customWidth="1"/>
    <col min="4" max="4" width="110.6640625" style="35" customWidth="1"/>
    <col min="5" max="16384" width="8.6640625" style="35"/>
  </cols>
  <sheetData>
    <row r="1" spans="1:4" ht="14" thickBot="1">
      <c r="A1" s="55"/>
      <c r="B1" s="54"/>
      <c r="C1" s="53"/>
      <c r="D1" s="52"/>
    </row>
    <row r="2" spans="1:4" ht="18">
      <c r="A2" s="55" t="s">
        <v>27</v>
      </c>
      <c r="B2" s="85" t="s">
        <v>45</v>
      </c>
      <c r="C2" s="51"/>
      <c r="D2" s="50"/>
    </row>
    <row r="3" spans="1:4">
      <c r="A3" s="47"/>
      <c r="B3" s="49" t="s">
        <v>26</v>
      </c>
      <c r="C3" s="45"/>
      <c r="D3" s="44"/>
    </row>
    <row r="4" spans="1:4">
      <c r="A4" s="47"/>
      <c r="B4" s="48"/>
      <c r="C4" s="48"/>
      <c r="D4" s="44"/>
    </row>
    <row r="5" spans="1:4">
      <c r="A5" s="47"/>
      <c r="B5" s="46"/>
      <c r="C5" s="45"/>
      <c r="D5" s="44"/>
    </row>
    <row r="6" spans="1:4">
      <c r="A6" s="47"/>
      <c r="B6" s="46"/>
      <c r="C6" s="45"/>
      <c r="D6" s="44"/>
    </row>
    <row r="7" spans="1:4">
      <c r="A7" s="47"/>
      <c r="B7" s="46"/>
      <c r="C7" s="45"/>
      <c r="D7" s="44"/>
    </row>
    <row r="8" spans="1:4" ht="14" thickBot="1">
      <c r="A8" s="43"/>
      <c r="B8" s="42"/>
      <c r="C8" s="41"/>
      <c r="D8" s="40"/>
    </row>
    <row r="9" spans="1:4" ht="37.5" customHeight="1" thickBot="1">
      <c r="B9" s="35" t="s">
        <v>25</v>
      </c>
      <c r="D9" s="35" t="s">
        <v>24</v>
      </c>
    </row>
    <row r="10" spans="1:4">
      <c r="B10" s="132" t="s">
        <v>23</v>
      </c>
      <c r="C10" s="135"/>
      <c r="D10" s="59" t="s">
        <v>22</v>
      </c>
    </row>
    <row r="11" spans="1:4" ht="14">
      <c r="B11" s="133"/>
      <c r="C11" s="136"/>
      <c r="D11" s="61" t="s">
        <v>21</v>
      </c>
    </row>
    <row r="12" spans="1:4" ht="42">
      <c r="B12" s="134"/>
      <c r="C12" s="137"/>
      <c r="D12" s="39" t="s">
        <v>20</v>
      </c>
    </row>
    <row r="13" spans="1:4" ht="63.75" customHeight="1">
      <c r="B13" s="37" t="s">
        <v>19</v>
      </c>
      <c r="C13" s="93"/>
      <c r="D13" s="86" t="s">
        <v>40</v>
      </c>
    </row>
    <row r="14" spans="1:4" ht="45" customHeight="1">
      <c r="B14" s="37" t="s">
        <v>18</v>
      </c>
      <c r="C14" s="87"/>
    </row>
    <row r="15" spans="1:4" ht="158" customHeight="1" thickBot="1">
      <c r="B15" s="36" t="s">
        <v>17</v>
      </c>
      <c r="C15" s="88"/>
    </row>
  </sheetData>
  <sheetProtection algorithmName="SHA-512" hashValue="VkyTn6PzL7B5o6pecyCr8Hhckk/D3t/jie7K3O9i+5GmpxnRTvGRwY5CflUrFdAdRQxSMdOQFSiHmWvDvpsYGA==" saltValue="HE1NPpJhRM7+PrDjLx5ZFQ==" spinCount="100000" sheet="1" selectLockedCells="1"/>
  <mergeCells count="2">
    <mergeCell ref="B10:B12"/>
    <mergeCell ref="C10:C12"/>
  </mergeCells>
  <pageMargins left="0.25" right="0.25" top="0.75" bottom="0.75" header="0.3" footer="0.3"/>
  <pageSetup paperSize="9"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35"/>
  <sheetViews>
    <sheetView zoomScale="89" zoomScaleNormal="69" workbookViewId="0">
      <selection activeCell="F14" sqref="F14"/>
    </sheetView>
  </sheetViews>
  <sheetFormatPr baseColWidth="10" defaultColWidth="8.6640625" defaultRowHeight="13"/>
  <cols>
    <col min="1" max="1" width="8.6640625" style="117"/>
    <col min="2" max="2" width="86.83203125" style="117" customWidth="1"/>
    <col min="3" max="3" width="20.33203125" style="117" customWidth="1"/>
    <col min="4" max="4" width="16.83203125" style="117" customWidth="1"/>
    <col min="5" max="5" width="20.33203125" style="117" customWidth="1"/>
    <col min="6" max="6" width="108.83203125" style="35" bestFit="1" customWidth="1"/>
    <col min="7" max="16384" width="8.6640625" style="35"/>
  </cols>
  <sheetData>
    <row r="1" spans="1:21">
      <c r="A1" s="94" t="s">
        <v>28</v>
      </c>
      <c r="B1" s="95"/>
      <c r="C1" s="96"/>
      <c r="D1" s="96"/>
      <c r="E1" s="96"/>
      <c r="F1" s="52"/>
    </row>
    <row r="2" spans="1:21">
      <c r="A2" s="97"/>
      <c r="B2" s="98" t="s">
        <v>47</v>
      </c>
      <c r="C2" s="99"/>
      <c r="D2" s="99"/>
      <c r="E2" s="99"/>
      <c r="F2" s="50"/>
    </row>
    <row r="3" spans="1:21">
      <c r="A3" s="97"/>
      <c r="B3" s="100" t="s">
        <v>26</v>
      </c>
      <c r="C3" s="101"/>
      <c r="D3" s="101"/>
      <c r="E3" s="101"/>
      <c r="F3" s="44"/>
    </row>
    <row r="4" spans="1:21">
      <c r="A4" s="97"/>
      <c r="B4" s="102"/>
      <c r="C4" s="102"/>
      <c r="D4" s="102"/>
      <c r="E4" s="102"/>
      <c r="F4" s="44"/>
    </row>
    <row r="5" spans="1:21">
      <c r="A5" s="97"/>
      <c r="B5" s="101"/>
      <c r="C5" s="101"/>
      <c r="D5" s="101"/>
      <c r="E5" s="101"/>
      <c r="F5" s="44"/>
    </row>
    <row r="6" spans="1:21">
      <c r="A6" s="97"/>
      <c r="B6" s="103"/>
      <c r="C6" s="101"/>
      <c r="D6" s="101"/>
      <c r="E6" s="101"/>
      <c r="F6" s="44"/>
    </row>
    <row r="7" spans="1:21">
      <c r="A7" s="97"/>
      <c r="B7" s="103"/>
      <c r="C7" s="101"/>
      <c r="D7" s="101"/>
      <c r="E7" s="101"/>
      <c r="F7" s="44"/>
    </row>
    <row r="8" spans="1:21" ht="14" thickBot="1">
      <c r="A8" s="104"/>
      <c r="B8" s="105"/>
      <c r="C8" s="106"/>
      <c r="D8" s="106"/>
      <c r="E8" s="106"/>
      <c r="F8" s="40"/>
    </row>
    <row r="9" spans="1:21">
      <c r="A9" s="94"/>
      <c r="B9" s="127" t="s">
        <v>38</v>
      </c>
      <c r="C9" s="107" t="s">
        <v>41</v>
      </c>
      <c r="D9" s="107" t="s">
        <v>29</v>
      </c>
      <c r="E9" s="107" t="s">
        <v>31</v>
      </c>
      <c r="F9" s="57"/>
    </row>
    <row r="10" spans="1:21">
      <c r="A10" s="97"/>
      <c r="B10" s="126" t="s">
        <v>53</v>
      </c>
      <c r="C10" s="108" t="s">
        <v>30</v>
      </c>
      <c r="D10" s="108"/>
      <c r="E10" s="108" t="s">
        <v>30</v>
      </c>
      <c r="F10" s="56" t="s">
        <v>44</v>
      </c>
    </row>
    <row r="11" spans="1:21" ht="52" customHeight="1">
      <c r="A11" s="109"/>
      <c r="B11" s="110" t="s">
        <v>65</v>
      </c>
      <c r="C11" s="89"/>
      <c r="D11" s="111">
        <v>10</v>
      </c>
      <c r="E11" s="112">
        <f>C11*D11</f>
        <v>0</v>
      </c>
      <c r="F11" s="138" t="s">
        <v>68</v>
      </c>
    </row>
    <row r="12" spans="1:21" s="82" customFormat="1" ht="48" customHeight="1">
      <c r="A12" s="113"/>
      <c r="B12" s="110" t="s">
        <v>66</v>
      </c>
      <c r="C12" s="89"/>
      <c r="D12" s="111">
        <v>10</v>
      </c>
      <c r="E12" s="112">
        <f>C12*D12</f>
        <v>0</v>
      </c>
      <c r="F12" s="138"/>
      <c r="G12" s="35"/>
      <c r="H12" s="35"/>
      <c r="I12" s="35"/>
      <c r="J12" s="35"/>
      <c r="K12" s="35"/>
      <c r="L12" s="35"/>
      <c r="M12" s="35"/>
      <c r="N12" s="35"/>
      <c r="O12" s="35"/>
      <c r="P12" s="35"/>
      <c r="Q12" s="35"/>
      <c r="R12" s="35"/>
      <c r="S12" s="35"/>
      <c r="T12" s="35"/>
      <c r="U12" s="35"/>
    </row>
    <row r="13" spans="1:21" ht="54" customHeight="1">
      <c r="A13" s="109"/>
      <c r="B13" s="110" t="s">
        <v>67</v>
      </c>
      <c r="C13" s="89"/>
      <c r="D13" s="111">
        <v>15</v>
      </c>
      <c r="E13" s="112">
        <f>C13*D13</f>
        <v>0</v>
      </c>
      <c r="F13" s="139"/>
    </row>
    <row r="14" spans="1:21" s="82" customFormat="1">
      <c r="A14" s="113"/>
      <c r="B14" s="114"/>
      <c r="C14" s="80"/>
      <c r="D14" s="116"/>
      <c r="E14" s="115"/>
      <c r="F14" s="81"/>
      <c r="G14" s="35"/>
      <c r="H14" s="35"/>
      <c r="I14" s="35"/>
      <c r="J14" s="35"/>
      <c r="K14" s="35"/>
      <c r="L14" s="35"/>
      <c r="M14" s="35"/>
      <c r="N14" s="35"/>
      <c r="O14" s="35"/>
      <c r="P14" s="35"/>
      <c r="Q14" s="35"/>
      <c r="R14" s="35"/>
      <c r="S14" s="35"/>
      <c r="T14" s="35"/>
      <c r="U14" s="35"/>
    </row>
    <row r="15" spans="1:21">
      <c r="A15" s="109"/>
      <c r="B15" s="110" t="s">
        <v>61</v>
      </c>
      <c r="C15" s="89"/>
      <c r="D15" s="111">
        <v>95</v>
      </c>
      <c r="E15" s="112">
        <f>C15*D15</f>
        <v>0</v>
      </c>
      <c r="F15" s="90" t="s">
        <v>70</v>
      </c>
    </row>
    <row r="16" spans="1:21" s="82" customFormat="1">
      <c r="A16" s="113"/>
      <c r="B16" s="110" t="s">
        <v>57</v>
      </c>
      <c r="C16" s="89"/>
      <c r="D16" s="111">
        <v>1</v>
      </c>
      <c r="E16" s="112">
        <f>C16*D16</f>
        <v>0</v>
      </c>
      <c r="F16" s="90" t="s">
        <v>71</v>
      </c>
      <c r="G16" s="35"/>
      <c r="H16" s="35"/>
      <c r="I16" s="35"/>
      <c r="J16" s="35"/>
      <c r="K16" s="35"/>
      <c r="L16" s="35"/>
      <c r="M16" s="35"/>
      <c r="N16" s="35"/>
      <c r="O16" s="35"/>
      <c r="P16" s="35"/>
      <c r="Q16" s="35"/>
      <c r="R16" s="35"/>
      <c r="S16" s="35"/>
      <c r="T16" s="35"/>
      <c r="U16" s="35"/>
    </row>
    <row r="17" spans="1:21">
      <c r="A17" s="109"/>
      <c r="B17" s="110" t="s">
        <v>69</v>
      </c>
      <c r="C17" s="89"/>
      <c r="D17" s="111">
        <v>1</v>
      </c>
      <c r="E17" s="112">
        <f>C17*D17</f>
        <v>0</v>
      </c>
      <c r="F17" s="90" t="s">
        <v>71</v>
      </c>
    </row>
    <row r="18" spans="1:21">
      <c r="A18" s="109"/>
      <c r="B18" s="110" t="s">
        <v>56</v>
      </c>
      <c r="C18" s="89"/>
      <c r="D18" s="111">
        <v>1</v>
      </c>
      <c r="E18" s="112">
        <f>C18*D18</f>
        <v>0</v>
      </c>
      <c r="F18" s="90" t="s">
        <v>71</v>
      </c>
    </row>
    <row r="19" spans="1:21" s="82" customFormat="1">
      <c r="A19" s="113"/>
      <c r="B19" s="114"/>
      <c r="C19" s="80"/>
      <c r="D19" s="116"/>
      <c r="E19" s="115"/>
      <c r="F19" s="81"/>
      <c r="G19" s="35"/>
      <c r="H19" s="35"/>
      <c r="I19" s="35"/>
      <c r="J19" s="35"/>
      <c r="K19" s="35"/>
      <c r="L19" s="35"/>
      <c r="M19" s="35"/>
      <c r="N19" s="35"/>
      <c r="O19" s="35"/>
      <c r="P19" s="35"/>
      <c r="Q19" s="35"/>
      <c r="R19" s="35"/>
      <c r="S19" s="35"/>
      <c r="T19" s="35"/>
      <c r="U19" s="35"/>
    </row>
    <row r="20" spans="1:21">
      <c r="A20" s="113"/>
      <c r="B20" s="110" t="s">
        <v>52</v>
      </c>
      <c r="C20" s="89"/>
      <c r="D20" s="111">
        <v>25</v>
      </c>
      <c r="E20" s="112">
        <f>C20*D20</f>
        <v>0</v>
      </c>
      <c r="F20" s="90" t="s">
        <v>72</v>
      </c>
    </row>
    <row r="21" spans="1:21" ht="23" customHeight="1">
      <c r="D21" s="118" t="s">
        <v>39</v>
      </c>
      <c r="E21" s="119">
        <f>SUM(E11:E20)</f>
        <v>0</v>
      </c>
      <c r="F21" s="81"/>
    </row>
    <row r="22" spans="1:21" ht="14" customHeight="1">
      <c r="B22" s="120"/>
      <c r="D22" s="121"/>
    </row>
    <row r="23" spans="1:21" ht="26" customHeight="1">
      <c r="A23" s="113"/>
      <c r="B23" s="110" t="s">
        <v>62</v>
      </c>
      <c r="C23" s="89"/>
      <c r="D23" s="111">
        <v>1</v>
      </c>
      <c r="E23" s="112">
        <f>C23*D23</f>
        <v>0</v>
      </c>
      <c r="F23" s="130" t="s">
        <v>63</v>
      </c>
    </row>
    <row r="24" spans="1:21">
      <c r="D24" s="122"/>
      <c r="E24" s="123"/>
    </row>
    <row r="25" spans="1:21">
      <c r="D25" s="122"/>
      <c r="E25" s="123"/>
    </row>
    <row r="26" spans="1:21">
      <c r="B26" s="124"/>
      <c r="C26" s="125"/>
      <c r="D26" s="125"/>
      <c r="F26" s="38" t="s">
        <v>32</v>
      </c>
    </row>
    <row r="27" spans="1:21" ht="28">
      <c r="B27" s="120"/>
      <c r="F27" s="131" t="s">
        <v>64</v>
      </c>
    </row>
    <row r="28" spans="1:21">
      <c r="F28" s="86" t="s">
        <v>34</v>
      </c>
    </row>
    <row r="29" spans="1:21">
      <c r="F29" s="86" t="s">
        <v>55</v>
      </c>
    </row>
    <row r="30" spans="1:21">
      <c r="F30" s="35" t="s">
        <v>35</v>
      </c>
    </row>
    <row r="31" spans="1:21">
      <c r="E31" s="117" t="s">
        <v>70</v>
      </c>
      <c r="F31" s="35" t="s">
        <v>42</v>
      </c>
    </row>
    <row r="32" spans="1:21">
      <c r="F32" s="35" t="s">
        <v>36</v>
      </c>
    </row>
    <row r="33" spans="6:6">
      <c r="F33" s="35" t="s">
        <v>37</v>
      </c>
    </row>
    <row r="34" spans="6:6" ht="27" customHeight="1">
      <c r="F34" s="91" t="s">
        <v>60</v>
      </c>
    </row>
    <row r="35" spans="6:6">
      <c r="F35" s="35" t="s">
        <v>43</v>
      </c>
    </row>
  </sheetData>
  <sheetProtection sheet="1" selectLockedCells="1"/>
  <mergeCells count="1">
    <mergeCell ref="F11:F13"/>
  </mergeCells>
  <pageMargins left="0.7" right="0.7" top="0.75" bottom="0.75" header="0.3" footer="0.3"/>
  <pageSetup paperSize="8" scale="7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9"/>
  <sheetViews>
    <sheetView showGridLines="0" zoomScale="93" zoomScaleNormal="58" workbookViewId="0">
      <selection activeCell="C26" sqref="C26"/>
    </sheetView>
  </sheetViews>
  <sheetFormatPr baseColWidth="10" defaultColWidth="8.83203125" defaultRowHeight="15"/>
  <cols>
    <col min="2" max="2" width="2.6640625" customWidth="1"/>
    <col min="3" max="3" width="32.5" bestFit="1" customWidth="1"/>
    <col min="4" max="4" width="25.6640625" bestFit="1" customWidth="1"/>
    <col min="5" max="5" width="19.33203125" customWidth="1"/>
    <col min="6" max="6" width="20.6640625" customWidth="1"/>
    <col min="7" max="7" width="24.5" customWidth="1"/>
    <col min="8" max="8" width="2.6640625" customWidth="1"/>
    <col min="9" max="9" width="22.83203125" bestFit="1" customWidth="1"/>
    <col min="10" max="10" width="10" bestFit="1" customWidth="1"/>
  </cols>
  <sheetData>
    <row r="1" spans="1:8" ht="19">
      <c r="A1" s="9" t="s">
        <v>33</v>
      </c>
    </row>
    <row r="2" spans="1:8" ht="16" thickBot="1"/>
    <row r="3" spans="1:8" ht="19">
      <c r="A3" s="74" t="s">
        <v>0</v>
      </c>
      <c r="B3" s="77"/>
      <c r="C3" s="78"/>
      <c r="D3" s="78"/>
      <c r="E3" s="78"/>
      <c r="F3" s="79" t="s">
        <v>12</v>
      </c>
      <c r="G3" s="144">
        <f>E5</f>
        <v>0</v>
      </c>
      <c r="H3" s="145"/>
    </row>
    <row r="4" spans="1:8">
      <c r="A4" s="75"/>
      <c r="B4" s="5"/>
      <c r="C4" s="6"/>
      <c r="D4" s="6"/>
      <c r="E4" s="6"/>
      <c r="F4" s="6"/>
      <c r="G4" s="6"/>
      <c r="H4" s="15"/>
    </row>
    <row r="5" spans="1:8">
      <c r="A5" s="75"/>
      <c r="B5" s="7"/>
      <c r="C5" s="146" t="s">
        <v>54</v>
      </c>
      <c r="D5" s="146"/>
      <c r="E5" s="23">
        <f>'Tarieven prijslijst '!E21</f>
        <v>0</v>
      </c>
      <c r="F5" s="7"/>
      <c r="G5" s="8"/>
      <c r="H5" s="11"/>
    </row>
    <row r="6" spans="1:8" ht="16" thickBot="1">
      <c r="A6" s="76"/>
      <c r="B6" s="16"/>
      <c r="C6" s="12"/>
      <c r="D6" s="12"/>
      <c r="E6" s="13"/>
      <c r="F6" s="12"/>
      <c r="G6" s="12"/>
      <c r="H6" s="14"/>
    </row>
    <row r="7" spans="1:8" ht="16" thickBot="1">
      <c r="E7" s="1"/>
    </row>
    <row r="8" spans="1:8" ht="19">
      <c r="A8" s="67" t="s">
        <v>10</v>
      </c>
      <c r="B8" s="70"/>
      <c r="C8" s="71"/>
      <c r="D8" s="71"/>
      <c r="E8" s="72"/>
      <c r="F8" s="73" t="s">
        <v>14</v>
      </c>
      <c r="G8" s="142">
        <f>IFERROR(F19+F22+F23+F20+F21,"N.v.t. (knock-out")</f>
        <v>3927</v>
      </c>
      <c r="H8" s="143"/>
    </row>
    <row r="9" spans="1:8">
      <c r="A9" s="68"/>
      <c r="B9" s="7"/>
      <c r="C9" s="29"/>
      <c r="D9" s="29"/>
      <c r="E9" s="28"/>
      <c r="F9" s="28"/>
      <c r="G9" s="8"/>
      <c r="H9" s="11"/>
    </row>
    <row r="10" spans="1:8">
      <c r="A10" s="68"/>
      <c r="B10" s="7"/>
      <c r="C10" s="62" t="s">
        <v>16</v>
      </c>
      <c r="D10" s="63" t="s">
        <v>6</v>
      </c>
      <c r="E10" s="8"/>
      <c r="F10" s="8"/>
      <c r="G10" s="8"/>
      <c r="H10" s="11"/>
    </row>
    <row r="11" spans="1:8">
      <c r="A11" s="68"/>
      <c r="B11" s="7"/>
      <c r="C11" s="30" t="s">
        <v>1</v>
      </c>
      <c r="D11" s="3" t="s">
        <v>5</v>
      </c>
      <c r="E11" s="8"/>
      <c r="F11" s="8"/>
      <c r="G11" s="8"/>
      <c r="H11" s="11"/>
    </row>
    <row r="12" spans="1:8">
      <c r="A12" s="68"/>
      <c r="B12" s="7"/>
      <c r="C12" s="30" t="s">
        <v>58</v>
      </c>
      <c r="D12" s="4">
        <v>0</v>
      </c>
      <c r="E12" s="8"/>
      <c r="F12" s="8"/>
      <c r="G12" s="8"/>
      <c r="H12" s="11"/>
    </row>
    <row r="13" spans="1:8">
      <c r="A13" s="68"/>
      <c r="B13" s="7"/>
      <c r="C13" s="30" t="s">
        <v>2</v>
      </c>
      <c r="D13" s="4">
        <v>0.33</v>
      </c>
      <c r="E13" s="8"/>
      <c r="F13" s="8"/>
      <c r="G13" s="8"/>
      <c r="H13" s="11"/>
    </row>
    <row r="14" spans="1:8">
      <c r="A14" s="68"/>
      <c r="B14" s="7"/>
      <c r="C14" s="30" t="s">
        <v>3</v>
      </c>
      <c r="D14" s="4">
        <v>0.67</v>
      </c>
      <c r="E14" s="8"/>
      <c r="F14" s="8"/>
      <c r="G14" s="8"/>
      <c r="H14" s="11"/>
    </row>
    <row r="15" spans="1:8">
      <c r="A15" s="68"/>
      <c r="B15" s="7"/>
      <c r="C15" s="30" t="s">
        <v>4</v>
      </c>
      <c r="D15" s="4">
        <v>1</v>
      </c>
      <c r="E15" s="8"/>
      <c r="F15" s="8"/>
      <c r="G15" s="8"/>
      <c r="H15" s="11"/>
    </row>
    <row r="16" spans="1:8">
      <c r="A16" s="68"/>
      <c r="B16" s="7"/>
      <c r="C16" s="8"/>
      <c r="D16" s="31"/>
      <c r="E16" s="8"/>
      <c r="F16" s="8"/>
      <c r="G16" s="8"/>
      <c r="H16" s="11"/>
    </row>
    <row r="17" spans="1:9">
      <c r="A17" s="68"/>
      <c r="B17" s="8"/>
      <c r="C17" s="8"/>
      <c r="D17" s="8"/>
      <c r="E17" s="8"/>
      <c r="F17" s="8"/>
      <c r="G17" s="8"/>
      <c r="H17" s="11"/>
    </row>
    <row r="18" spans="1:9" ht="32">
      <c r="A18" s="68"/>
      <c r="B18" s="7"/>
      <c r="C18" s="64" t="s">
        <v>9</v>
      </c>
      <c r="D18" s="64" t="s">
        <v>11</v>
      </c>
      <c r="E18" s="65" t="s">
        <v>8</v>
      </c>
      <c r="F18" s="66" t="s">
        <v>7</v>
      </c>
      <c r="G18" s="17"/>
      <c r="H18" s="11"/>
    </row>
    <row r="19" spans="1:9">
      <c r="A19" s="68"/>
      <c r="B19" s="7"/>
      <c r="C19" s="32" t="s">
        <v>48</v>
      </c>
      <c r="D19" s="32" t="s">
        <v>2</v>
      </c>
      <c r="E19" s="128">
        <f>0.2*E25</f>
        <v>2800</v>
      </c>
      <c r="F19" s="24">
        <f>IF(D19="&gt;15","Knock-out",VLOOKUP(D19,C11:D15,2,FALSE)*E19)</f>
        <v>924</v>
      </c>
      <c r="G19" s="27"/>
      <c r="H19" s="11"/>
      <c r="I19" s="25"/>
    </row>
    <row r="20" spans="1:9" ht="16">
      <c r="A20" s="68"/>
      <c r="B20" s="7"/>
      <c r="C20" s="33" t="s">
        <v>59</v>
      </c>
      <c r="D20" s="58" t="s">
        <v>2</v>
      </c>
      <c r="E20" s="128">
        <f>0.3*E25</f>
        <v>4200</v>
      </c>
      <c r="F20" s="24">
        <f>IF(D20="Onvoldoende","Knock-out",VLOOKUP(D20,$C$11:$D$15,2,FALSE)*E20)</f>
        <v>1386</v>
      </c>
      <c r="G20" s="27"/>
      <c r="H20" s="11"/>
      <c r="I20" s="25"/>
    </row>
    <row r="21" spans="1:9" ht="16">
      <c r="A21" s="68"/>
      <c r="B21" s="7"/>
      <c r="C21" s="33" t="s">
        <v>49</v>
      </c>
      <c r="D21" s="58" t="s">
        <v>2</v>
      </c>
      <c r="E21" s="128">
        <f>0.15*E25</f>
        <v>2100</v>
      </c>
      <c r="F21" s="24">
        <f>IF(D21="Onvoldoende","Knock-out",VLOOKUP(D21,$C$11:$D$15,2,FALSE)*E21)</f>
        <v>693</v>
      </c>
      <c r="G21" s="27"/>
      <c r="H21" s="11"/>
      <c r="I21" s="25"/>
    </row>
    <row r="22" spans="1:9" ht="15.75" customHeight="1">
      <c r="A22" s="68"/>
      <c r="B22" s="7"/>
      <c r="C22" s="92" t="s">
        <v>50</v>
      </c>
      <c r="D22" s="30" t="s">
        <v>2</v>
      </c>
      <c r="E22" s="128">
        <f>0.1*E25</f>
        <v>1400</v>
      </c>
      <c r="F22" s="24">
        <f>IF(D22="Onvoldoende","Knock-out",VLOOKUP(D22,$C$11:$D$15,2,FALSE)*E22)</f>
        <v>462</v>
      </c>
      <c r="G22" s="27"/>
      <c r="H22" s="11"/>
      <c r="I22" s="25"/>
    </row>
    <row r="23" spans="1:9">
      <c r="A23" s="68"/>
      <c r="B23" s="7"/>
      <c r="C23" s="92" t="s">
        <v>46</v>
      </c>
      <c r="D23" s="34" t="s">
        <v>2</v>
      </c>
      <c r="E23" s="128">
        <f>0.1*E25</f>
        <v>1400</v>
      </c>
      <c r="F23" s="24">
        <f>IF(D23="Onvoldoende","Knock-out",VLOOKUP(D23,$C$11:$D$15,2,FALSE)*E23)</f>
        <v>462</v>
      </c>
      <c r="G23" s="27"/>
      <c r="H23" s="11"/>
      <c r="I23" s="25"/>
    </row>
    <row r="24" spans="1:9">
      <c r="A24" s="68"/>
      <c r="B24" s="7"/>
      <c r="C24" s="92" t="s">
        <v>51</v>
      </c>
      <c r="D24" s="60" t="s">
        <v>2</v>
      </c>
      <c r="E24" s="128">
        <f>0.15*E25</f>
        <v>2100</v>
      </c>
      <c r="F24" s="24">
        <f>IF(D24="Onvoldoende","Knock-out",VLOOKUP(D24,$C$11:$D$15,2,FALSE)*E24)</f>
        <v>693</v>
      </c>
      <c r="G24" s="27"/>
      <c r="H24" s="11"/>
      <c r="I24" s="25"/>
    </row>
    <row r="25" spans="1:9" ht="15" customHeight="1">
      <c r="A25" s="68"/>
      <c r="B25" s="7"/>
      <c r="C25" s="8"/>
      <c r="D25" s="83" t="s">
        <v>13</v>
      </c>
      <c r="E25" s="84">
        <v>14000</v>
      </c>
      <c r="F25" s="26"/>
      <c r="G25" s="10"/>
      <c r="H25" s="11"/>
      <c r="I25" s="25"/>
    </row>
    <row r="26" spans="1:9" ht="15" customHeight="1">
      <c r="A26" s="68"/>
      <c r="B26" s="7"/>
      <c r="C26" s="8"/>
      <c r="D26" s="8"/>
      <c r="E26" s="8"/>
      <c r="F26" s="26"/>
      <c r="G26" s="10"/>
      <c r="H26" s="11"/>
      <c r="I26" s="25"/>
    </row>
    <row r="27" spans="1:9" ht="16" thickBot="1">
      <c r="A27" s="69"/>
      <c r="B27" s="16"/>
      <c r="C27" s="12"/>
      <c r="D27" s="12"/>
      <c r="E27" s="129"/>
      <c r="F27" s="12"/>
      <c r="G27" s="12"/>
      <c r="H27" s="14"/>
      <c r="I27" s="2"/>
    </row>
    <row r="28" spans="1:9" ht="16" thickBot="1"/>
    <row r="29" spans="1:9" s="22" customFormat="1" ht="40" customHeight="1" thickBot="1">
      <c r="A29" s="18" t="s">
        <v>15</v>
      </c>
      <c r="B29" s="19"/>
      <c r="C29" s="20"/>
      <c r="D29" s="20"/>
      <c r="E29" s="20"/>
      <c r="F29" s="21"/>
      <c r="G29" s="140">
        <f>IFERROR(G3-G8,"N.v.t. (knock-out)")</f>
        <v>-3927</v>
      </c>
      <c r="H29" s="141"/>
    </row>
  </sheetData>
  <sheetProtection algorithmName="SHA-512" hashValue="ZdLZKbkbUkJmZdaA1XbQH5TL2HGnJUwNS7sSwzBxdt9czhGWltb+0R7CdZj7apGlUnXeNWBv6K2QZPbPyjcGPg==" saltValue="eUIoaJU64V8oOfl3emt2JQ==" spinCount="100000" sheet="1" selectLockedCells="1"/>
  <mergeCells count="4">
    <mergeCell ref="G29:H29"/>
    <mergeCell ref="G8:H8"/>
    <mergeCell ref="G3:H3"/>
    <mergeCell ref="C5:D5"/>
  </mergeCells>
  <conditionalFormatting sqref="D25 D20:D23">
    <cfRule type="cellIs" dxfId="2" priority="11" operator="equal">
      <formula>"Onvoldoende"</formula>
    </cfRule>
  </conditionalFormatting>
  <conditionalFormatting sqref="D19:D21">
    <cfRule type="cellIs" dxfId="1" priority="9" operator="equal">
      <formula>"Onvoldoende"</formula>
    </cfRule>
  </conditionalFormatting>
  <conditionalFormatting sqref="D24">
    <cfRule type="cellIs" dxfId="0" priority="1" operator="equal">
      <formula>"Onvoldoende"</formula>
    </cfRule>
  </conditionalFormatting>
  <dataValidations count="1">
    <dataValidation type="list" allowBlank="1" showInputMessage="1" showErrorMessage="1" sqref="D19:D24" xr:uid="{00000000-0002-0000-0200-000000000000}">
      <formula1>$C$11:$C$15</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ubonderwerp xmlns="d0cba473-0a47-411b-9109-8d9a0a7595a0" xsi:nil="true"/>
    <Opmerkingen xmlns="d0cba473-0a47-411b-9109-8d9a0a7595a0" xsi:nil="true"/>
    <Geldig_x0020_tot xmlns="d0cba473-0a47-411b-9109-8d9a0a7595a0" xsi:nil="true"/>
    <Einddatum_x0020_rubricering xmlns="d0cba473-0a47-411b-9109-8d9a0a7595a0" xsi:nil="true"/>
    <c7b2cb8f6adb49bcbab02d3b0529f8ee xmlns="d0cba473-0a47-411b-9109-8d9a0a7595a0">
      <Terms xmlns="http://schemas.microsoft.com/office/infopath/2007/PartnerControls"/>
    </c7b2cb8f6adb49bcbab02d3b0529f8ee>
    <RegistratieLog xmlns="d0cba473-0a47-411b-9109-8d9a0a7595a0" xsi:nil="true"/>
    <TaxCatchAll xmlns="da3604c2-fe22-4fe9-971a-3797e0cfcc5e"/>
    <h68a05fbb9e84ac5a2440ecd1f3bdc8e xmlns="d0cba473-0a47-411b-9109-8d9a0a7595a0">
      <Terms xmlns="http://schemas.microsoft.com/office/infopath/2007/PartnerControls"/>
    </h68a05fbb9e84ac5a2440ecd1f3bdc8e>
    <Externe_x0020_identificatie xmlns="d0cba473-0a47-411b-9109-8d9a0a7595a0" xsi:nil="true"/>
    <Onderwerp xmlns="d0cba473-0a47-411b-9109-8d9a0a7595a0" xsi:nil="true"/>
    <_dlc_DocId xmlns="da3604c2-fe22-4fe9-971a-3797e0cfcc5e">SWR012530-1545591621-226</_dlc_DocId>
    <_dlc_DocIdUrl xmlns="da3604c2-fe22-4fe9-971a-3797e0cfcc5e">
      <Url>https://dwrd.mindef.nl/sites/SWR012530/_layouts/15/DocIdRedir.aspx?ID=SWR012530-1545591621-226</Url>
      <Description>SWR012530-1545591621-226</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A8C3962B16CDD4E87000C5205F91A8D" ma:contentTypeVersion="15" ma:contentTypeDescription="Een nieuw document maken." ma:contentTypeScope="" ma:versionID="b2418fda92f3adf5cccdafe2747dbb76">
  <xsd:schema xmlns:xsd="http://www.w3.org/2001/XMLSchema" xmlns:xs="http://www.w3.org/2001/XMLSchema" xmlns:p="http://schemas.microsoft.com/office/2006/metadata/properties" xmlns:ns2="da3604c2-fe22-4fe9-971a-3797e0cfcc5e" xmlns:ns3="d0cba473-0a47-411b-9109-8d9a0a7595a0" targetNamespace="http://schemas.microsoft.com/office/2006/metadata/properties" ma:root="true" ma:fieldsID="61138aec3970276b677c35b8ce129481" ns2:_="" ns3:_="">
    <xsd:import namespace="da3604c2-fe22-4fe9-971a-3797e0cfcc5e"/>
    <xsd:import namespace="d0cba473-0a47-411b-9109-8d9a0a7595a0"/>
    <xsd:element name="properties">
      <xsd:complexType>
        <xsd:sequence>
          <xsd:element name="documentManagement">
            <xsd:complexType>
              <xsd:all>
                <xsd:element ref="ns2:_dlc_DocId" minOccurs="0"/>
                <xsd:element ref="ns2:_dlc_DocIdUrl" minOccurs="0"/>
                <xsd:element ref="ns2:_dlc_DocIdPersistId" minOccurs="0"/>
                <xsd:element ref="ns3:Einddatum_x0020_rubricering" minOccurs="0"/>
                <xsd:element ref="ns3:c7b2cb8f6adb49bcbab02d3b0529f8ee" minOccurs="0"/>
                <xsd:element ref="ns2:TaxCatchAll" minOccurs="0"/>
                <xsd:element ref="ns3:h68a05fbb9e84ac5a2440ecd1f3bdc8e" minOccurs="0"/>
                <xsd:element ref="ns3:Opmerkingen" minOccurs="0"/>
                <xsd:element ref="ns3:Externe_x0020_identificatie" minOccurs="0"/>
                <xsd:element ref="ns3:Geldig_x0020_tot" minOccurs="0"/>
                <xsd:element ref="ns3:Classificatiebron" minOccurs="0"/>
                <xsd:element ref="ns3:Classificatie" minOccurs="0"/>
                <xsd:element ref="ns3:Actor" minOccurs="0"/>
                <xsd:element ref="ns3:Onderwerp" minOccurs="0"/>
                <xsd:element ref="ns3:Subonderwerp" minOccurs="0"/>
                <xsd:element ref="ns3:RegistratieLo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3604c2-fe22-4fe9-971a-3797e0cfcc5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4" nillable="true" ma:displayName="Taxonomy Catch All Column" ma:hidden="true" ma:list="{fc11aa7c-4b56-4537-bf99-7b02e3ba1483}" ma:internalName="TaxCatchAll" ma:showField="CatchAllData" ma:web="da3604c2-fe22-4fe9-971a-3797e0cfcc5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cba473-0a47-411b-9109-8d9a0a7595a0" elementFormDefault="qualified">
    <xsd:import namespace="http://schemas.microsoft.com/office/2006/documentManagement/types"/>
    <xsd:import namespace="http://schemas.microsoft.com/office/infopath/2007/PartnerControls"/>
    <xsd:element name="Einddatum_x0020_rubricering" ma:index="11" nillable="true" ma:displayName="Einddatum rubricering" ma:format="DateOnly" ma:internalName="Einddatum_x0020_rubricering">
      <xsd:simpleType>
        <xsd:restriction base="dms:DateTime"/>
      </xsd:simpleType>
    </xsd:element>
    <xsd:element name="c7b2cb8f6adb49bcbab02d3b0529f8ee" ma:index="13" nillable="true" ma:taxonomy="true" ma:internalName="c7b2cb8f6adb49bcbab02d3b0529f8ee" ma:taxonomyFieldName="Rubricering" ma:displayName="Rubricering" ma:default="" ma:fieldId="{c7b2cb8f-6adb-49bc-bab0-2d3b0529f8ee}" ma:sspId="3a990bb5-17d9-41c8-882d-88d0cb1adc97" ma:termSetId="43e60010-63c0-43fa-b8a4-d7cbd4e8e7a4" ma:anchorId="00000000-0000-0000-0000-000000000000" ma:open="false" ma:isKeyword="false">
      <xsd:complexType>
        <xsd:sequence>
          <xsd:element ref="pc:Terms" minOccurs="0" maxOccurs="1"/>
        </xsd:sequence>
      </xsd:complexType>
    </xsd:element>
    <xsd:element name="h68a05fbb9e84ac5a2440ecd1f3bdc8e" ma:index="16" nillable="true" ma:taxonomy="true" ma:internalName="h68a05fbb9e84ac5a2440ecd1f3bdc8e" ma:taxonomyFieldName="Type_x0020_Document" ma:displayName="Type Document" ma:fieldId="{168a05fb-b9e8-4ac5-a244-0ecd1f3bdc8e}" ma:sspId="3a990bb5-17d9-41c8-882d-88d0cb1adc97" ma:termSetId="341133ca-33c1-4d99-9654-ccaa2bd9dd65" ma:anchorId="00000000-0000-0000-0000-000000000000" ma:open="false" ma:isKeyword="false">
      <xsd:complexType>
        <xsd:sequence>
          <xsd:element ref="pc:Terms" minOccurs="0" maxOccurs="1"/>
        </xsd:sequence>
      </xsd:complexType>
    </xsd:element>
    <xsd:element name="Opmerkingen" ma:index="17" nillable="true" ma:displayName="Opmerkingen" ma:description="Een samenvatting van deze bron" ma:internalName="Opmerkingen">
      <xsd:simpleType>
        <xsd:restriction base="dms:Note"/>
      </xsd:simpleType>
    </xsd:element>
    <xsd:element name="Externe_x0020_identificatie" ma:index="18" nillable="true" ma:displayName="Externe identificatie" ma:internalName="Externe_x0020_identificatie">
      <xsd:simpleType>
        <xsd:restriction base="dms:Text">
          <xsd:maxLength value="255"/>
        </xsd:restriction>
      </xsd:simpleType>
    </xsd:element>
    <xsd:element name="Geldig_x0020_tot" ma:index="19" nillable="true" ma:displayName="Geldig tot" ma:format="DateOnly" ma:internalName="Geldig_x0020_tot">
      <xsd:simpleType>
        <xsd:restriction base="dms:DateTime"/>
      </xsd:simpleType>
    </xsd:element>
    <xsd:element name="Classificatiebron" ma:index="20" nillable="true" ma:displayName="Classificatiebron" ma:default="GSD; Stcrt. 2014-5937" ma:description="Verwijzingen naar bronnen waarvan deze bron is afgeleid" ma:internalName="Classificatiebron" ma:readOnly="true">
      <xsd:simpleType>
        <xsd:restriction base="dms:Text">
          <xsd:maxLength value="255"/>
        </xsd:restriction>
      </xsd:simpleType>
    </xsd:element>
    <xsd:element name="Classificatie" ma:index="21" nillable="true" ma:displayName="Classificatie" ma:default="%PlaatsOrdeningsplan%" ma:internalName="Classificatie" ma:readOnly="true">
      <xsd:simpleType>
        <xsd:restriction base="dms:Text">
          <xsd:maxLength value="255"/>
        </xsd:restriction>
      </xsd:simpleType>
    </xsd:element>
    <xsd:element name="Actor" ma:index="22" nillable="true" ma:displayName="Actor" ma:default="%DefensieOnderdeel%" ma:internalName="Actor" ma:readOnly="true">
      <xsd:simpleType>
        <xsd:restriction base="dms:Text">
          <xsd:maxLength value="255"/>
        </xsd:restriction>
      </xsd:simpleType>
    </xsd:element>
    <xsd:element name="Onderwerp" ma:index="23" nillable="true" ma:displayName="Onderwerp" ma:internalName="Onderwerp">
      <xsd:simpleType>
        <xsd:restriction base="dms:Text">
          <xsd:maxLength value="255"/>
        </xsd:restriction>
      </xsd:simpleType>
    </xsd:element>
    <xsd:element name="Subonderwerp" ma:index="24" nillable="true" ma:displayName="Subonderwerp" ma:internalName="Subonderwerp">
      <xsd:simpleType>
        <xsd:restriction base="dms:Text">
          <xsd:maxLength value="255"/>
        </xsd:restriction>
      </xsd:simpleType>
    </xsd:element>
    <xsd:element name="RegistratieLog" ma:index="25" nillable="true" ma:displayName="RegistratieLog" ma:internalName="RegistratieLog">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606402-E5AF-412D-A873-99DE30A2320F}">
  <ds:schemaRefs>
    <ds:schemaRef ds:uri="http://schemas.microsoft.com/sharepoint/events"/>
  </ds:schemaRefs>
</ds:datastoreItem>
</file>

<file path=customXml/itemProps2.xml><?xml version="1.0" encoding="utf-8"?>
<ds:datastoreItem xmlns:ds="http://schemas.openxmlformats.org/officeDocument/2006/customXml" ds:itemID="{54B730DF-DB63-44E0-AFD9-E5930A1116BD}">
  <ds:schemaRefs>
    <ds:schemaRef ds:uri="http://schemas.microsoft.com/sharepoint/v3/contenttype/forms"/>
  </ds:schemaRefs>
</ds:datastoreItem>
</file>

<file path=customXml/itemProps3.xml><?xml version="1.0" encoding="utf-8"?>
<ds:datastoreItem xmlns:ds="http://schemas.openxmlformats.org/officeDocument/2006/customXml" ds:itemID="{39A68086-1475-48DC-BC55-836C3259DBC7}">
  <ds:schemaRefs>
    <ds:schemaRef ds:uri="http://schemas.microsoft.com/office/2006/metadata/properties"/>
    <ds:schemaRef ds:uri="http://purl.org/dc/terms/"/>
    <ds:schemaRef ds:uri="da3604c2-fe22-4fe9-971a-3797e0cfcc5e"/>
    <ds:schemaRef ds:uri="http://schemas.openxmlformats.org/package/2006/metadata/core-properties"/>
    <ds:schemaRef ds:uri="http://schemas.microsoft.com/office/2006/documentManagement/types"/>
    <ds:schemaRef ds:uri="d0cba473-0a47-411b-9109-8d9a0a7595a0"/>
    <ds:schemaRef ds:uri="http://purl.org/dc/elements/1.1/"/>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F7496A95-EFF1-46F4-B903-A41A8F3BC8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3604c2-fe22-4fe9-971a-3797e0cfcc5e"/>
    <ds:schemaRef ds:uri="d0cba473-0a47-411b-9109-8d9a0a7595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Voorblad inschrijfbiljet</vt:lpstr>
      <vt:lpstr>Tarieven prijslijst </vt:lpstr>
      <vt:lpstr>Gunningsmodel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2021-06-22T12:09:48Z</dcterms:created>
  <dcterms:modified xsi:type="dcterms:W3CDTF">2022-09-27T08:53:44Z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0x010100FA8C3962B16CDD4E87000C5205F91A8D</vt:lpwstr>
  </property>
  <property fmtid="{D5CDD505-2E9C-101B-9397-08002B2CF9AE}" pid="3" name="_dlc_DocIdItemGuid">
    <vt:lpwstr>eccf8603-ea72-4677-9a07-407dfb0ee12a</vt:lpwstr>
  </property>
</Properties>
</file>