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-my.sharepoint.com/personal/laurie_baken_tno_nl/Documents/FAL/"/>
    </mc:Choice>
  </mc:AlternateContent>
  <xr:revisionPtr revIDLastSave="0" documentId="8_{32B4D9C7-7028-446E-9A4F-4DBF265015E2}" xr6:coauthVersionLast="46" xr6:coauthVersionMax="46" xr10:uidLastSave="{00000000-0000-0000-0000-000000000000}"/>
  <bookViews>
    <workbookView xWindow="28680" yWindow="-120" windowWidth="29040" windowHeight="15840" xr2:uid="{289C1E80-6580-4309-A98A-98B0B098E7EB}"/>
  </bookViews>
  <sheets>
    <sheet name="Tijdschema EY" sheetId="1" r:id="rId1"/>
  </sheets>
  <externalReferences>
    <externalReference r:id="rId2"/>
  </externalReferences>
  <definedNames>
    <definedName name="_xlnm._FilterDatabase" localSheetId="0" hidden="1">'Tijdschema EY'!$D$2:$F$57</definedName>
    <definedName name="Jaar">[1]Variabelen!$B$1</definedName>
    <definedName name="_xlnm.Print_Area" localSheetId="0">'Tijdschema EY'!$A$1:$F$57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9" i="1"/>
  <c r="E63" i="1"/>
  <c r="E62" i="1"/>
  <c r="E61" i="1"/>
  <c r="E60" i="1"/>
  <c r="E57" i="1"/>
  <c r="D57" i="1"/>
  <c r="D56" i="1"/>
  <c r="D55" i="1"/>
  <c r="E54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E41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E26" i="1"/>
  <c r="D26" i="1"/>
  <c r="E25" i="1"/>
  <c r="D25" i="1"/>
  <c r="D24" i="1"/>
  <c r="D23" i="1"/>
  <c r="D21" i="1"/>
  <c r="D20" i="1"/>
  <c r="D19" i="1"/>
  <c r="D18" i="1"/>
  <c r="E17" i="1"/>
  <c r="D17" i="1"/>
  <c r="D16" i="1"/>
  <c r="D15" i="1"/>
  <c r="D14" i="1"/>
  <c r="E13" i="1"/>
  <c r="D13" i="1"/>
  <c r="D12" i="1"/>
  <c r="D11" i="1"/>
  <c r="D10" i="1"/>
  <c r="D9" i="1"/>
  <c r="D8" i="1"/>
  <c r="E7" i="1"/>
  <c r="D7" i="1"/>
  <c r="E6" i="1"/>
  <c r="D6" i="1"/>
  <c r="E5" i="1"/>
  <c r="D5" i="1"/>
  <c r="E4" i="1"/>
  <c r="D4" i="1"/>
  <c r="E3" i="1"/>
  <c r="D3" i="1"/>
</calcChain>
</file>

<file path=xl/sharedStrings.xml><?xml version="1.0" encoding="utf-8"?>
<sst xmlns="http://schemas.openxmlformats.org/spreadsheetml/2006/main" count="149" uniqueCount="85">
  <si>
    <t>Tijdschema Jaarrekening 2021</t>
  </si>
  <si>
    <t>WK 2020</t>
  </si>
  <si>
    <t>WK 2021</t>
  </si>
  <si>
    <t>Dag</t>
  </si>
  <si>
    <t>Datum</t>
  </si>
  <si>
    <t>Actie</t>
  </si>
  <si>
    <t>woensdag</t>
  </si>
  <si>
    <t>vrijdag</t>
  </si>
  <si>
    <t>maandag</t>
  </si>
  <si>
    <t>dinsdag</t>
  </si>
  <si>
    <t>Definitieve CAL lijst jaarwerk beschikbaar in portal</t>
  </si>
  <si>
    <t>RvT</t>
  </si>
  <si>
    <t>OPVRAGEN LEASEMAATSCHAPPIJEN BTW LEASEAUTO'S, LEASE-VERPL.  &amp; OVERZICHT LEASEAUTO'S MET BIJTELLING%</t>
  </si>
  <si>
    <t xml:space="preserve">AANLEVEREN/VASTSTELLEN OVERZICHT TE CONSOLIDEREN GROEPSMAATSCHAPPIJEN + OVERZICHT LUSTEN/LASTEN BV'S </t>
  </si>
  <si>
    <t>donderdag</t>
  </si>
  <si>
    <t>Unit Controllers/FC</t>
  </si>
  <si>
    <t>BESCHIKBAARSTELLING SAP-INTERCOMPANYGEGEVENS TNO &lt;&gt; GROEPSMAATSCHAPPIJEN AAN DAH</t>
  </si>
  <si>
    <t>AANLEVEREN OHW TNO/GROEPSMAATSCHAPPIJEN IVM VERWERKING IN DE JAARREKENING GROEPSMAATSCHAPPIJEN</t>
  </si>
  <si>
    <t>OVERZICHT PROGRAMMAFINANCIERING GEREED EN BESCHIKBAAR STELLEN UNIT</t>
  </si>
  <si>
    <t>ma t/m wo</t>
  </si>
  <si>
    <t>UITREIKEN TE TEKENEN LETTER OF REPRESENTATION voor intern TNO</t>
  </si>
  <si>
    <t>MT UNIT, RM, MD SO en UNIT/SO  CONTROLLERS</t>
  </si>
  <si>
    <t>t/m</t>
  </si>
  <si>
    <t>BESCHIKBAARSTELLING INTERCOMPANYGEGEVENS GROEPSMAATSCHAPPIJEN &lt;&gt; TNO AAN FA (voor 12.00 uur)</t>
  </si>
  <si>
    <t>Unit Controllers</t>
  </si>
  <si>
    <t xml:space="preserve">VASTSTELLING PROGRAMMAFINANCIERING MET BEHULP VAN HET AANGELEVERDE OVERZICHT PROGRAMMAFINANCIERING </t>
  </si>
  <si>
    <t xml:space="preserve">Unit Controllers/CC </t>
  </si>
  <si>
    <t>INTERN OVERLEG FINANCE TNO</t>
  </si>
  <si>
    <t>VASTSTELLING/ACCEPTATIE CONSOLIDATIE/INTERCOMPANY TNO&lt;&gt;GROEPSMAATSCHAPPIJEN</t>
  </si>
  <si>
    <t>RDO jaarrekening gereed</t>
  </si>
  <si>
    <t>AANLEVEREN ENKELVOUDIGE JAARREKENING TNO  aan CF Report</t>
  </si>
  <si>
    <t>AANLEVEREN GECONSOLIDEERDE JAARREKENINGBESTANDEN "TNO FORMAT" (TTT; TIH; TAH (inclusief consolidatiestaten) en Heimolen)</t>
  </si>
  <si>
    <t>ENKELVOUDIGE JAARREKENING van de ORGANISATIE TNO GEREED in CF REPORT (excl. GROEPSMAATSCHAPPIJEN)</t>
  </si>
  <si>
    <t>AANLEVEREN OVERZICHT CONTROLEVERSCHILLEN per UNIT</t>
  </si>
  <si>
    <t>VASTSTELLING/ACCEPTATIE CONSOLIDATIE/INTERCOMPANY TNO (onder voorbehoud van slotbespreking)</t>
  </si>
  <si>
    <t>AANLEVEREN SPECIFICATIES JAARREKENING GROEPSMAATSCHAPPIJEN INCL BESTANDEN ACTIVA EN VOORZIENINGEN "TNO FORMAT"</t>
  </si>
  <si>
    <t>RDO jaarrekening Controle gereed</t>
  </si>
  <si>
    <t xml:space="preserve">woensdag </t>
  </si>
  <si>
    <t>GECONSOLIDEERDE JAARREKENING GEREED  (rond 18:00 uur)</t>
  </si>
  <si>
    <t>AANLEVEREN GECONSOLIDEERDE JAARREKENING</t>
  </si>
  <si>
    <t>CF Report</t>
  </si>
  <si>
    <t>GECONSOLIDEERDE JAARREKENING gereed in CF Report Format</t>
  </si>
  <si>
    <t xml:space="preserve"> JAARVERSLAG gereed in CF Report Format </t>
  </si>
  <si>
    <t>M&amp;C</t>
  </si>
  <si>
    <t>ma/vrijdag</t>
  </si>
  <si>
    <t>AANLEVEREN FORMAT LETTER OF REPRESENTATION tbv RvB</t>
  </si>
  <si>
    <t xml:space="preserve">OPLEVEREN CONCEPT ACCOUNTANTSVERSLAG (uiterlijk 12.00 uur), 's middags bespreken met Susan Swarte </t>
  </si>
  <si>
    <t>JAARVERSLAG, GECONSOLIDEERDE JAARREKENING EN ACCOUNTANTSVERSLAG GEREED t.b.v. RvB  (inleveren voor 12.00 uur)</t>
  </si>
  <si>
    <t xml:space="preserve">BEHANDELING JAARVERSLAG, JAARREKENING en ACCOUNTANTSVERSLAG door RvB </t>
  </si>
  <si>
    <t>JAARVERSLAG, JAARREKENING en ACCOUNTANTSVERSLAG GEREED t.b.v. AUDIT COMMISSIE (voor 12.00)</t>
  </si>
  <si>
    <t>CONCEPT LETTER OF REPRESENTATION BESCHIKBAAR voor de RvT</t>
  </si>
  <si>
    <t>JAARVERSLAG, JAARREKENING EN ACCOUNTANTSVERSLAG GEREED VOOR RvT</t>
  </si>
  <si>
    <t>JAARREKENING - mogelijkheid om addendum naar RvT te sturen nav AC (samen met AC notulen)</t>
  </si>
  <si>
    <t>BEHANDELING JAARVERSLAG INCL. JAARREKENING EN ACCOUNTANTSVERSLAG door RvT (19.30)</t>
  </si>
  <si>
    <t>RvB</t>
  </si>
  <si>
    <t>Regio</t>
  </si>
  <si>
    <t>Noord</t>
  </si>
  <si>
    <t>Midden</t>
  </si>
  <si>
    <t>Zuid</t>
  </si>
  <si>
    <t>TNO Financial Accounting/DAH</t>
  </si>
  <si>
    <t>TNO Financial Accounting</t>
  </si>
  <si>
    <t>DAH/TNO Financial Accounting/LEGAL</t>
  </si>
  <si>
    <t>TNO Financial Accounting FC/Grootboek</t>
  </si>
  <si>
    <t xml:space="preserve">TNO Financial Accounting/ CC </t>
  </si>
  <si>
    <t>TNO Financial Accounting FC</t>
  </si>
  <si>
    <t>CFO/CC/TNO Financial Accounting</t>
  </si>
  <si>
    <t>TNO Financial Accounting / Financial Center</t>
  </si>
  <si>
    <t>TNO Financial Accounting/CF</t>
  </si>
  <si>
    <t>Groupcontroller/CC/TNO Financial Accounting</t>
  </si>
  <si>
    <t>TNO Financial Accounting/M&amp;C</t>
  </si>
  <si>
    <t>TNO Financial Accounting / External Accountant</t>
  </si>
  <si>
    <t>RvB/External Accountant</t>
  </si>
  <si>
    <t>External Accountant</t>
  </si>
  <si>
    <t>External Accountant IS</t>
  </si>
  <si>
    <t>CFO/CC/TNO Financial Accounting/External Accountant</t>
  </si>
  <si>
    <t>AC/External Accountant</t>
  </si>
  <si>
    <t>RvT/RvB/External Accountant</t>
  </si>
  <si>
    <t>VOLLEDIGE  GEGEVENS CAL LIJST  VOOR 18.00 UUR</t>
  </si>
  <si>
    <t>DATA DOWNLOAD UIT SAP DOOR EDP Accountant. (Accountant geeft download parameters tijdig aan ).</t>
  </si>
  <si>
    <t>CONTROLE EXTERNE ACCOUNTANT</t>
  </si>
  <si>
    <t>Administratie Deelnemingen</t>
  </si>
  <si>
    <t>VERWERKEN VAN DOOR UNIT's GEACCORDEERDE ACCOUNTANT'S-CORRECTIES</t>
  </si>
  <si>
    <t>INTERN OVERLEG t.a.v. CONTROLEVERSCHILLEN</t>
  </si>
  <si>
    <t xml:space="preserve">JAARREKENING GROEPSMAATSCHAPPIJEN GEREED (cijfers in TNO format) </t>
  </si>
  <si>
    <t>CONTROLE GECONSOLIDEERDE JAARREKENING door ACCOUNTANT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</si>
</sst>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0" xfId="0" applyFont="1"/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7" borderId="0" xfId="0" applyFont="1" applyFill="1"/>
    <xf numFmtId="0" fontId="1" fillId="8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164" fontId="1" fillId="0" borderId="0" xfId="0" quotePrefix="1" applyNumberFormat="1" applyFont="1" applyFill="1" applyAlignment="1">
      <alignment horizontal="left"/>
    </xf>
    <xf numFmtId="0" fontId="1" fillId="0" borderId="0" xfId="0" quotePrefix="1" applyFont="1" applyFill="1"/>
    <xf numFmtId="15" fontId="1" fillId="0" borderId="0" xfId="0" quotePrefix="1" applyNumberFormat="1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n.tno.nl\data\sv\sv-001531\Kluis\01%20Planning%20en%20Control\Jaarrekening\2021\05%20Definitief%20PBC%20tijdschema%20en%20brief%20jaarrekening\Tijdschema%20jaarrekening%202021%2023d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jdschema"/>
      <sheetName val="Variabelen"/>
      <sheetName val="Tijdschema EY"/>
      <sheetName val="RvB RvT AC"/>
      <sheetName val="Lijst ontvangers tijdschema"/>
    </sheetNames>
    <sheetDataSet>
      <sheetData sheetId="0"/>
      <sheetData sheetId="1">
        <row r="1">
          <cell r="B1">
            <v>2021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21F4-0C41-4E45-9979-8E865A8BA767}">
  <sheetPr>
    <pageSetUpPr fitToPage="1"/>
  </sheetPr>
  <dimension ref="A1:AES69"/>
  <sheetViews>
    <sheetView tabSelected="1" topLeftCell="B1" zoomScale="130" zoomScaleNormal="130" workbookViewId="0">
      <selection activeCell="B66" sqref="A66:XFD69"/>
    </sheetView>
  </sheetViews>
  <sheetFormatPr defaultColWidth="9.33203125" defaultRowHeight="13.8" outlineLevelCol="2" x14ac:dyDescent="0.3"/>
  <cols>
    <col min="1" max="1" width="9.33203125" style="12" hidden="1" customWidth="1"/>
    <col min="2" max="3" width="9.33203125" style="12" customWidth="1"/>
    <col min="4" max="4" width="20.109375" style="12" customWidth="1"/>
    <col min="5" max="5" width="92.6640625" style="1" customWidth="1"/>
    <col min="6" max="6" width="23.44140625" style="3" customWidth="1" outlineLevel="2"/>
    <col min="7" max="16384" width="9.33203125" style="1"/>
  </cols>
  <sheetData>
    <row r="1" spans="1:6" ht="11.7" customHeight="1" x14ac:dyDescent="0.3">
      <c r="A1" s="1"/>
      <c r="B1" s="2" t="s">
        <v>0</v>
      </c>
      <c r="C1" s="2"/>
      <c r="D1" s="2"/>
    </row>
    <row r="2" spans="1:6" s="7" customFormat="1" ht="11.7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5"/>
      <c r="F2" s="6" t="s">
        <v>5</v>
      </c>
    </row>
    <row r="3" spans="1:6" ht="12" customHeight="1" x14ac:dyDescent="0.3">
      <c r="A3" s="8"/>
      <c r="B3" s="17">
        <v>43</v>
      </c>
      <c r="C3" s="17" t="s">
        <v>6</v>
      </c>
      <c r="D3" s="18" t="str">
        <f>"29 OKTOBER "&amp;Jaar</f>
        <v>29 OKTOBER 2021</v>
      </c>
      <c r="E3" s="19" t="str">
        <f>"AANLEVEREN  CONCEPT MANAGEMENTLETTER "&amp;Jaar&amp;"  voor de bespreking 6 wekelijks overleg TNO/EY"</f>
        <v>AANLEVEREN  CONCEPT MANAGEMENTLETTER 2021  voor de bespreking 6 wekelijks overleg TNO/EY</v>
      </c>
      <c r="F3" s="20"/>
    </row>
    <row r="4" spans="1:6" ht="12" customHeight="1" x14ac:dyDescent="0.3">
      <c r="A4" s="8"/>
      <c r="B4" s="17">
        <v>44</v>
      </c>
      <c r="C4" s="17" t="s">
        <v>6</v>
      </c>
      <c r="D4" s="21" t="str">
        <f>"3 NOVEMBER "&amp;Jaar</f>
        <v>3 NOVEMBER 2021</v>
      </c>
      <c r="E4" s="19" t="str">
        <f>"BESPREKING CONCEPT MANAGEMENTLETTER " &amp;Jaar&amp; " in 6 wekelijks overleg met EY ter voorbereiding bespreking RvB"</f>
        <v>BESPREKING CONCEPT MANAGEMENTLETTER 2021 in 6 wekelijks overleg met EY ter voorbereiding bespreking RvB</v>
      </c>
      <c r="F4" s="20"/>
    </row>
    <row r="5" spans="1:6" x14ac:dyDescent="0.3">
      <c r="A5" s="9"/>
      <c r="B5" s="17">
        <v>45</v>
      </c>
      <c r="C5" s="17" t="s">
        <v>7</v>
      </c>
      <c r="D5" s="18" t="str">
        <f>"12 NOVEMBER "&amp;Jaar</f>
        <v>12 NOVEMBER 2021</v>
      </c>
      <c r="E5" s="19" t="str">
        <f>"PLANNING JAARAFSLUITING "&amp;Jaar&amp;" GEREED"</f>
        <v>PLANNING JAARAFSLUITING 2021 GEREED</v>
      </c>
      <c r="F5" s="20"/>
    </row>
    <row r="6" spans="1:6" ht="27.6" x14ac:dyDescent="0.3">
      <c r="A6" s="8"/>
      <c r="B6" s="17">
        <v>46</v>
      </c>
      <c r="C6" s="17"/>
      <c r="D6" s="17" t="str">
        <f>"MEDIO NOVEMBER "&amp;Jaar</f>
        <v>MEDIO NOVEMBER 2021</v>
      </c>
      <c r="E6" s="22" t="str">
        <f>"AANVRAGEN STANDAARDBANKVERKLARING "&amp;Jaar&amp;""</f>
        <v>AANVRAGEN STANDAARDBANKVERKLARING 2021</v>
      </c>
      <c r="F6" s="20" t="s">
        <v>70</v>
      </c>
    </row>
    <row r="7" spans="1:6" x14ac:dyDescent="0.3">
      <c r="A7" s="8"/>
      <c r="B7" s="17">
        <v>47</v>
      </c>
      <c r="C7" s="17" t="s">
        <v>8</v>
      </c>
      <c r="D7" s="17" t="str">
        <f>"22 NOVEMBER "&amp;Jaar</f>
        <v>22 NOVEMBER 2021</v>
      </c>
      <c r="E7" s="22" t="str">
        <f>"BESPREKING MANAGEMENTLETTER "&amp;Jaar&amp;" EY"&amp;" in de RvB ter voorbereiding bespreking AC RvT"</f>
        <v>BESPREKING MANAGEMENTLETTER 2021 EY in de RvB ter voorbereiding bespreking AC RvT</v>
      </c>
      <c r="F7" s="20" t="s">
        <v>71</v>
      </c>
    </row>
    <row r="8" spans="1:6" x14ac:dyDescent="0.3">
      <c r="A8" s="8"/>
      <c r="B8" s="17">
        <v>48</v>
      </c>
      <c r="C8" s="17" t="s">
        <v>6</v>
      </c>
      <c r="D8" s="18" t="str">
        <f>"1 DECEMBER "&amp;Jaar</f>
        <v>1 DECEMBER 2021</v>
      </c>
      <c r="E8" s="22" t="s">
        <v>10</v>
      </c>
      <c r="F8" s="20" t="s">
        <v>72</v>
      </c>
    </row>
    <row r="9" spans="1:6" x14ac:dyDescent="0.3">
      <c r="A9" s="9"/>
      <c r="B9" s="17">
        <v>50</v>
      </c>
      <c r="C9" s="17" t="s">
        <v>6</v>
      </c>
      <c r="D9" s="18" t="str">
        <f>"1 DECEMBER "&amp;Jaar</f>
        <v>1 DECEMBER 2021</v>
      </c>
      <c r="E9" s="19" t="str">
        <f>"BESPREKING MANAGEMENTLETTER "&amp;Jaar&amp;" AC"</f>
        <v>BESPREKING MANAGEMENTLETTER 2021 AC</v>
      </c>
      <c r="F9" s="20" t="s">
        <v>11</v>
      </c>
    </row>
    <row r="10" spans="1:6" x14ac:dyDescent="0.3">
      <c r="A10" s="9">
        <v>1</v>
      </c>
      <c r="B10" s="17">
        <v>1</v>
      </c>
      <c r="C10" s="17" t="s">
        <v>8</v>
      </c>
      <c r="D10" s="18" t="str">
        <f>"03 JANUARI "&amp;Jaar+1</f>
        <v>03 JANUARI 2022</v>
      </c>
      <c r="E10" s="19" t="s">
        <v>12</v>
      </c>
      <c r="F10" s="20" t="s">
        <v>60</v>
      </c>
    </row>
    <row r="11" spans="1:6" ht="27.6" x14ac:dyDescent="0.3">
      <c r="A11" s="9">
        <v>1</v>
      </c>
      <c r="B11" s="17">
        <v>1</v>
      </c>
      <c r="C11" s="17" t="s">
        <v>8</v>
      </c>
      <c r="D11" s="18" t="str">
        <f>"03 JANUARI "&amp;Jaar+1</f>
        <v>03 JANUARI 2022</v>
      </c>
      <c r="E11" s="19" t="s">
        <v>13</v>
      </c>
      <c r="F11" s="20" t="s">
        <v>61</v>
      </c>
    </row>
    <row r="12" spans="1:6" x14ac:dyDescent="0.3">
      <c r="A12" s="10">
        <v>2</v>
      </c>
      <c r="B12" s="17">
        <v>2</v>
      </c>
      <c r="C12" s="17" t="s">
        <v>14</v>
      </c>
      <c r="D12" s="23" t="str">
        <f>"13 JANUARI "&amp;Jaar+1</f>
        <v>13 JANUARI 2022</v>
      </c>
      <c r="E12" s="19" t="str">
        <f>"AFRONDING WERKZAAMHEDEN  JAARREKENING "&amp;Jaar&amp;" (voor 18.00 uur)"</f>
        <v>AFRONDING WERKZAAMHEDEN  JAARREKENING 2021 (voor 18.00 uur)</v>
      </c>
      <c r="F12" s="20" t="s">
        <v>15</v>
      </c>
    </row>
    <row r="13" spans="1:6" ht="27.6" x14ac:dyDescent="0.3">
      <c r="A13" s="10">
        <v>2</v>
      </c>
      <c r="B13" s="17">
        <v>3</v>
      </c>
      <c r="C13" s="17" t="s">
        <v>8</v>
      </c>
      <c r="D13" s="23" t="str">
        <f>"17 JANUARI "&amp;Jaar+1</f>
        <v>17 JANUARI 2022</v>
      </c>
      <c r="E13" s="19" t="str">
        <f>"INDIENING  ACTIVAVERLOOPSTAAT "&amp;Jaar&amp;" voor 12.00 uur"</f>
        <v>INDIENING  ACTIVAVERLOOPSTAAT 2021 voor 12.00 uur</v>
      </c>
      <c r="F13" s="20" t="s">
        <v>62</v>
      </c>
    </row>
    <row r="14" spans="1:6" x14ac:dyDescent="0.3">
      <c r="A14" s="12">
        <v>2</v>
      </c>
      <c r="B14" s="17">
        <v>3</v>
      </c>
      <c r="C14" s="17" t="s">
        <v>8</v>
      </c>
      <c r="D14" s="23" t="str">
        <f>"17 JANUARI "&amp;Jaar+1</f>
        <v>17 JANUARI 2022</v>
      </c>
      <c r="E14" s="19" t="s">
        <v>16</v>
      </c>
      <c r="F14" s="20" t="s">
        <v>60</v>
      </c>
    </row>
    <row r="15" spans="1:6" ht="27.6" x14ac:dyDescent="0.3">
      <c r="A15" s="12">
        <v>2</v>
      </c>
      <c r="B15" s="17">
        <v>3</v>
      </c>
      <c r="C15" s="17" t="s">
        <v>8</v>
      </c>
      <c r="D15" s="23" t="str">
        <f>"17 JANUARI "&amp;Jaar+1</f>
        <v>17 JANUARI 2022</v>
      </c>
      <c r="E15" s="19" t="s">
        <v>17</v>
      </c>
      <c r="F15" s="20" t="s">
        <v>59</v>
      </c>
    </row>
    <row r="16" spans="1:6" ht="27.6" x14ac:dyDescent="0.3">
      <c r="A16" s="11">
        <v>2</v>
      </c>
      <c r="B16" s="17">
        <v>3</v>
      </c>
      <c r="C16" s="17" t="s">
        <v>8</v>
      </c>
      <c r="D16" s="23" t="str">
        <f>"17 JANUARI "&amp;Jaar+1</f>
        <v>17 JANUARI 2022</v>
      </c>
      <c r="E16" s="19" t="s">
        <v>18</v>
      </c>
      <c r="F16" s="20" t="s">
        <v>63</v>
      </c>
    </row>
    <row r="17" spans="1:6" ht="27.6" x14ac:dyDescent="0.3">
      <c r="A17" s="10">
        <v>2</v>
      </c>
      <c r="B17" s="17">
        <v>3</v>
      </c>
      <c r="C17" s="17" t="s">
        <v>19</v>
      </c>
      <c r="D17" s="23" t="str">
        <f>"17 t/m 19 JANUARI "&amp;Jaar+1</f>
        <v>17 t/m 19 JANUARI 2022</v>
      </c>
      <c r="E17" s="19" t="str">
        <f>"INDIENING AANVULLENDE GEGEVENS "&amp;Jaar&amp;" voor 18.00 uur"</f>
        <v>INDIENING AANVULLENDE GEGEVENS 2021 voor 18.00 uur</v>
      </c>
      <c r="F17" s="20" t="s">
        <v>62</v>
      </c>
    </row>
    <row r="18" spans="1:6" x14ac:dyDescent="0.3">
      <c r="A18" s="10">
        <v>2</v>
      </c>
      <c r="B18" s="17">
        <v>3</v>
      </c>
      <c r="C18" s="17" t="s">
        <v>19</v>
      </c>
      <c r="D18" s="23" t="str">
        <f>"17 t/m 19 JANUARI "&amp;Jaar+1</f>
        <v>17 t/m 19 JANUARI 2022</v>
      </c>
      <c r="E18" s="19" t="s">
        <v>77</v>
      </c>
      <c r="F18" s="20" t="s">
        <v>64</v>
      </c>
    </row>
    <row r="19" spans="1:6" x14ac:dyDescent="0.3">
      <c r="A19" s="8">
        <v>2</v>
      </c>
      <c r="B19" s="17">
        <v>3</v>
      </c>
      <c r="C19" s="17" t="s">
        <v>8</v>
      </c>
      <c r="D19" s="23" t="str">
        <f>"17 JANUARI "&amp;Jaar+1</f>
        <v>17 JANUARI 2022</v>
      </c>
      <c r="E19" s="19" t="s">
        <v>78</v>
      </c>
      <c r="F19" s="20" t="s">
        <v>73</v>
      </c>
    </row>
    <row r="20" spans="1:6" ht="28.2" thickBot="1" x14ac:dyDescent="0.35">
      <c r="A20" s="12">
        <v>2</v>
      </c>
      <c r="B20" s="17">
        <v>3</v>
      </c>
      <c r="C20" s="17" t="s">
        <v>8</v>
      </c>
      <c r="D20" s="23" t="str">
        <f>"17 JANUARI "&amp;Jaar+1</f>
        <v>17 JANUARI 2022</v>
      </c>
      <c r="E20" s="19" t="s">
        <v>20</v>
      </c>
      <c r="F20" s="20" t="s">
        <v>21</v>
      </c>
    </row>
    <row r="21" spans="1:6" x14ac:dyDescent="0.3">
      <c r="A21" s="8">
        <v>3</v>
      </c>
      <c r="B21" s="27">
        <v>3</v>
      </c>
      <c r="C21" s="28" t="s">
        <v>8</v>
      </c>
      <c r="D21" s="28" t="str">
        <f>"17 JANUARI "&amp;Jaar+1</f>
        <v>17 JANUARI 2022</v>
      </c>
      <c r="E21" s="29" t="s">
        <v>79</v>
      </c>
      <c r="F21" s="30" t="s">
        <v>72</v>
      </c>
    </row>
    <row r="22" spans="1:6" x14ac:dyDescent="0.3">
      <c r="A22" s="8">
        <v>4</v>
      </c>
      <c r="B22" s="31">
        <v>4</v>
      </c>
      <c r="C22" s="25" t="s">
        <v>22</v>
      </c>
      <c r="D22" s="25"/>
      <c r="E22" s="26"/>
      <c r="F22" s="32"/>
    </row>
    <row r="23" spans="1:6" ht="14.4" thickBot="1" x14ac:dyDescent="0.35">
      <c r="A23" s="8">
        <v>5</v>
      </c>
      <c r="B23" s="33">
        <v>5</v>
      </c>
      <c r="C23" s="34" t="s">
        <v>6</v>
      </c>
      <c r="D23" s="34" t="str">
        <f>"2 FEBRUARI "&amp;Jaar+1</f>
        <v>2 FEBRUARI 2022</v>
      </c>
      <c r="E23" s="35"/>
      <c r="F23" s="36"/>
    </row>
    <row r="24" spans="1:6" x14ac:dyDescent="0.3">
      <c r="A24" s="12">
        <v>4</v>
      </c>
      <c r="B24" s="17">
        <v>3</v>
      </c>
      <c r="C24" s="17" t="s">
        <v>8</v>
      </c>
      <c r="D24" s="23" t="str">
        <f>"17 JANUARI "&amp;Jaar+1</f>
        <v>17 JANUARI 2022</v>
      </c>
      <c r="E24" s="19" t="s">
        <v>23</v>
      </c>
      <c r="F24" s="20" t="s">
        <v>80</v>
      </c>
    </row>
    <row r="25" spans="1:6" x14ac:dyDescent="0.3">
      <c r="A25" s="10"/>
      <c r="B25" s="17">
        <v>3</v>
      </c>
      <c r="C25" s="17" t="s">
        <v>8</v>
      </c>
      <c r="D25" s="23" t="str">
        <f>"17 JANUARI "&amp;Jaar+1</f>
        <v>17 JANUARI 2022</v>
      </c>
      <c r="E25" s="19" t="str">
        <f>"Oplevering Concept Jaarrekening RDO "&amp;Jaar&amp;" (incl. dotaties onttrekkingen bestemmingsreserves en BTW/VPB aandeel RDO)"</f>
        <v>Oplevering Concept Jaarrekening RDO 2021 (incl. dotaties onttrekkingen bestemmingsreserves en BTW/VPB aandeel RDO)</v>
      </c>
      <c r="F25" s="20" t="s">
        <v>64</v>
      </c>
    </row>
    <row r="26" spans="1:6" ht="12" customHeight="1" x14ac:dyDescent="0.3">
      <c r="A26" s="12">
        <v>3</v>
      </c>
      <c r="B26" s="17">
        <v>3</v>
      </c>
      <c r="C26" s="17" t="s">
        <v>9</v>
      </c>
      <c r="D26" s="23" t="str">
        <f>"18 JANUARI "&amp;Jaar+1</f>
        <v>18 JANUARI 2022</v>
      </c>
      <c r="E26" s="19" t="str">
        <f>"INLEVERDATUM VOLLEDIGE MAANDRAPPORTAGE DECEMBER "&amp;Jaar&amp;""</f>
        <v>INLEVERDATUM VOLLEDIGE MAANDRAPPORTAGE DECEMBER 2021</v>
      </c>
      <c r="F26" s="20" t="s">
        <v>24</v>
      </c>
    </row>
    <row r="27" spans="1:6" ht="12" customHeight="1" x14ac:dyDescent="0.3">
      <c r="A27" s="11"/>
      <c r="B27" s="17"/>
      <c r="C27" s="17"/>
      <c r="D27" s="23"/>
      <c r="E27" s="19" t="s">
        <v>25</v>
      </c>
      <c r="F27" s="20" t="s">
        <v>26</v>
      </c>
    </row>
    <row r="28" spans="1:6" ht="12" customHeight="1" x14ac:dyDescent="0.3">
      <c r="A28" s="12">
        <v>5</v>
      </c>
      <c r="B28" s="17">
        <v>3</v>
      </c>
      <c r="C28" s="17" t="s">
        <v>7</v>
      </c>
      <c r="D28" s="23" t="str">
        <f>"21 JANUARI "&amp;Jaar+1</f>
        <v>21 JANUARI 2022</v>
      </c>
      <c r="E28" s="19" t="s">
        <v>27</v>
      </c>
      <c r="F28" s="20" t="s">
        <v>65</v>
      </c>
    </row>
    <row r="29" spans="1:6" ht="12" customHeight="1" x14ac:dyDescent="0.3">
      <c r="A29" s="12">
        <v>5</v>
      </c>
      <c r="B29" s="17">
        <v>3</v>
      </c>
      <c r="C29" s="17" t="s">
        <v>7</v>
      </c>
      <c r="D29" s="23" t="str">
        <f>"21 JANUARI "&amp;Jaar+1</f>
        <v>21 JANUARI 2022</v>
      </c>
      <c r="E29" s="19" t="s">
        <v>28</v>
      </c>
      <c r="F29" s="20" t="s">
        <v>60</v>
      </c>
    </row>
    <row r="30" spans="1:6" ht="12" customHeight="1" x14ac:dyDescent="0.3">
      <c r="B30" s="17">
        <v>3</v>
      </c>
      <c r="C30" s="17" t="s">
        <v>7</v>
      </c>
      <c r="D30" s="23" t="str">
        <f>"21 JANUARI "&amp;Jaar+1</f>
        <v>21 JANUARI 2022</v>
      </c>
      <c r="E30" s="19" t="s">
        <v>29</v>
      </c>
      <c r="F30" s="20" t="s">
        <v>66</v>
      </c>
    </row>
    <row r="31" spans="1:6" ht="12" customHeight="1" x14ac:dyDescent="0.3">
      <c r="A31" s="12">
        <v>5</v>
      </c>
      <c r="B31" s="17">
        <v>4</v>
      </c>
      <c r="C31" s="17" t="s">
        <v>9</v>
      </c>
      <c r="D31" s="23" t="str">
        <f>"25 JANUARI "&amp;Jaar+1</f>
        <v>25 JANUARI 2022</v>
      </c>
      <c r="E31" s="19" t="s">
        <v>30</v>
      </c>
      <c r="F31" s="20" t="s">
        <v>67</v>
      </c>
    </row>
    <row r="32" spans="1:6" ht="12" customHeight="1" x14ac:dyDescent="0.3">
      <c r="A32" s="12">
        <v>5</v>
      </c>
      <c r="B32" s="17">
        <v>4</v>
      </c>
      <c r="C32" s="17" t="s">
        <v>7</v>
      </c>
      <c r="D32" s="18" t="str">
        <f>"28 JANUARI "&amp;Jaar+1</f>
        <v>28 JANUARI 2022</v>
      </c>
      <c r="E32" s="19" t="s">
        <v>31</v>
      </c>
      <c r="F32" s="20" t="s">
        <v>80</v>
      </c>
    </row>
    <row r="33" spans="1:825" ht="12" customHeight="1" x14ac:dyDescent="0.3">
      <c r="A33" s="12">
        <v>6</v>
      </c>
      <c r="B33" s="17">
        <v>4</v>
      </c>
      <c r="C33" s="17" t="s">
        <v>7</v>
      </c>
      <c r="D33" s="18" t="str">
        <f>"28 JANUARI "&amp;Jaar+1</f>
        <v>28 JANUARI 2022</v>
      </c>
      <c r="E33" s="19" t="s">
        <v>32</v>
      </c>
      <c r="F33" s="20" t="s">
        <v>60</v>
      </c>
    </row>
    <row r="34" spans="1:825" ht="12" customHeight="1" x14ac:dyDescent="0.3">
      <c r="A34" s="8">
        <v>5</v>
      </c>
      <c r="B34" s="17">
        <v>5</v>
      </c>
      <c r="C34" s="17" t="s">
        <v>9</v>
      </c>
      <c r="D34" s="17" t="str">
        <f>"1 FEBRUARI "&amp;Jaar+1</f>
        <v>1 FEBRUARI 2022</v>
      </c>
      <c r="E34" s="19" t="s">
        <v>33</v>
      </c>
      <c r="F34" s="20" t="s">
        <v>72</v>
      </c>
    </row>
    <row r="35" spans="1:825" ht="12" customHeight="1" x14ac:dyDescent="0.3">
      <c r="A35" s="12">
        <v>5</v>
      </c>
      <c r="B35" s="17">
        <v>5</v>
      </c>
      <c r="C35" s="17" t="s">
        <v>9</v>
      </c>
      <c r="D35" s="18" t="str">
        <f>"1 FEBRUARI "&amp;Jaar+1</f>
        <v>1 FEBRUARI 2022</v>
      </c>
      <c r="E35" s="19" t="s">
        <v>81</v>
      </c>
      <c r="F35" s="20" t="s">
        <v>60</v>
      </c>
    </row>
    <row r="36" spans="1:825" ht="12" customHeight="1" x14ac:dyDescent="0.3">
      <c r="A36" s="12">
        <v>5</v>
      </c>
      <c r="B36" s="17">
        <v>5</v>
      </c>
      <c r="C36" s="17" t="s">
        <v>9</v>
      </c>
      <c r="D36" s="18" t="str">
        <f>"1 FEBRUARI "&amp;Jaar+1</f>
        <v>1 FEBRUARI 2022</v>
      </c>
      <c r="E36" s="19" t="s">
        <v>82</v>
      </c>
      <c r="F36" s="20" t="s">
        <v>68</v>
      </c>
    </row>
    <row r="37" spans="1:825" ht="12" customHeight="1" x14ac:dyDescent="0.3">
      <c r="A37" s="8">
        <v>5</v>
      </c>
      <c r="B37" s="17">
        <v>5</v>
      </c>
      <c r="C37" s="17" t="s">
        <v>9</v>
      </c>
      <c r="D37" s="17" t="str">
        <f>"1 FEBRUARI "&amp;Jaar+1</f>
        <v>1 FEBRUARI 2022</v>
      </c>
      <c r="E37" s="19" t="s">
        <v>34</v>
      </c>
      <c r="F37" s="20" t="s">
        <v>72</v>
      </c>
    </row>
    <row r="38" spans="1:825" s="13" customFormat="1" x14ac:dyDescent="0.3">
      <c r="A38" s="12">
        <v>6</v>
      </c>
      <c r="B38" s="17">
        <v>5</v>
      </c>
      <c r="C38" s="17" t="s">
        <v>6</v>
      </c>
      <c r="D38" s="18" t="str">
        <f>"02 FEBRUARI "&amp;Jaar+1</f>
        <v>02 FEBRUARI 2022</v>
      </c>
      <c r="E38" s="19" t="s">
        <v>83</v>
      </c>
      <c r="F38" s="20" t="s">
        <v>60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</row>
    <row r="39" spans="1:825" s="13" customFormat="1" x14ac:dyDescent="0.3">
      <c r="A39" s="12">
        <v>6</v>
      </c>
      <c r="B39" s="17">
        <v>5</v>
      </c>
      <c r="C39" s="17" t="s">
        <v>6</v>
      </c>
      <c r="D39" s="18" t="str">
        <f>"2 FEBRUARI "&amp;Jaar+1</f>
        <v>2 FEBRUARI 2022</v>
      </c>
      <c r="E39" s="19" t="s">
        <v>35</v>
      </c>
      <c r="F39" s="20" t="s">
        <v>80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</row>
    <row r="40" spans="1:825" s="13" customFormat="1" x14ac:dyDescent="0.3">
      <c r="A40" s="12"/>
      <c r="B40" s="17">
        <v>5</v>
      </c>
      <c r="C40" s="17" t="s">
        <v>14</v>
      </c>
      <c r="D40" s="18" t="str">
        <f>"3 FEBRUARI "&amp;Jaar+1</f>
        <v>3 FEBRUARI 2022</v>
      </c>
      <c r="E40" s="19" t="s">
        <v>36</v>
      </c>
      <c r="F40" s="20" t="s">
        <v>72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</row>
    <row r="41" spans="1:825" s="13" customFormat="1" ht="12" customHeight="1" x14ac:dyDescent="0.3">
      <c r="A41" s="8">
        <v>6</v>
      </c>
      <c r="B41" s="17">
        <v>5</v>
      </c>
      <c r="C41" s="17" t="s">
        <v>14</v>
      </c>
      <c r="D41" s="17" t="str">
        <f>"3 FEBRUARI "&amp;Jaar+1</f>
        <v>3 FEBRUARI 2022</v>
      </c>
      <c r="E41" s="19" t="str">
        <f>"SLOTBESPREKING m.b.t. ENKELVOUDIGE JAARREKENING "&amp;Jaar&amp;" TNO  ""publiek in format CF report"" (in de middag)"</f>
        <v>SLOTBESPREKING m.b.t. ENKELVOUDIGE JAARREKENING 2021 TNO  "publiek in format CF report" (in de middag)</v>
      </c>
      <c r="F41" s="20" t="s">
        <v>74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</row>
    <row r="42" spans="1:825" ht="12" customHeight="1" x14ac:dyDescent="0.3">
      <c r="A42" s="12">
        <v>7</v>
      </c>
      <c r="B42" s="17">
        <v>6</v>
      </c>
      <c r="C42" s="17" t="s">
        <v>37</v>
      </c>
      <c r="D42" s="18" t="str">
        <f>"9 FEBRUARI "&amp;Jaar+1</f>
        <v>9 FEBRUARI 2022</v>
      </c>
      <c r="E42" s="19" t="s">
        <v>38</v>
      </c>
      <c r="F42" s="20" t="s">
        <v>60</v>
      </c>
    </row>
    <row r="43" spans="1:825" ht="12" customHeight="1" x14ac:dyDescent="0.3">
      <c r="A43" s="12">
        <v>7</v>
      </c>
      <c r="B43" s="17">
        <v>6</v>
      </c>
      <c r="C43" s="17" t="s">
        <v>14</v>
      </c>
      <c r="D43" s="18" t="str">
        <f>"10 FEBRUARI "&amp;Jaar+1</f>
        <v>10 FEBRUARI 2022</v>
      </c>
      <c r="E43" s="19" t="s">
        <v>39</v>
      </c>
      <c r="F43" s="20" t="s">
        <v>40</v>
      </c>
    </row>
    <row r="44" spans="1:825" ht="12" customHeight="1" x14ac:dyDescent="0.3">
      <c r="A44" s="12">
        <v>7</v>
      </c>
      <c r="B44" s="17">
        <v>7</v>
      </c>
      <c r="C44" s="17" t="s">
        <v>8</v>
      </c>
      <c r="D44" s="18" t="str">
        <f>"14 FEBRUARI "&amp;Jaar+1</f>
        <v>14 FEBRUARI 2022</v>
      </c>
      <c r="E44" s="19" t="s">
        <v>41</v>
      </c>
      <c r="F44" s="20" t="s">
        <v>60</v>
      </c>
    </row>
    <row r="45" spans="1:825" x14ac:dyDescent="0.3">
      <c r="A45" s="14">
        <v>7</v>
      </c>
      <c r="B45" s="17">
        <v>7</v>
      </c>
      <c r="C45" s="17" t="s">
        <v>8</v>
      </c>
      <c r="D45" s="17" t="str">
        <f>"14 FEBRUARI "&amp;Jaar+1</f>
        <v>14 FEBRUARI 2022</v>
      </c>
      <c r="E45" s="17" t="s">
        <v>42</v>
      </c>
      <c r="F45" s="20" t="s">
        <v>43</v>
      </c>
    </row>
    <row r="46" spans="1:825" ht="12" customHeight="1" x14ac:dyDescent="0.3">
      <c r="A46" s="8">
        <v>8</v>
      </c>
      <c r="B46" s="17">
        <v>7</v>
      </c>
      <c r="C46" s="17" t="s">
        <v>44</v>
      </c>
      <c r="D46" s="17" t="str">
        <f>"14 t/m 18 FEBRUARI "&amp;Jaar+1</f>
        <v>14 t/m 18 FEBRUARI 2022</v>
      </c>
      <c r="E46" s="19" t="s">
        <v>84</v>
      </c>
      <c r="F46" s="20" t="s">
        <v>72</v>
      </c>
    </row>
    <row r="47" spans="1:825" x14ac:dyDescent="0.3">
      <c r="A47" s="8">
        <v>9</v>
      </c>
      <c r="B47" s="17">
        <v>7</v>
      </c>
      <c r="C47" s="17" t="s">
        <v>8</v>
      </c>
      <c r="D47" s="17" t="str">
        <f>"14 FEBRUARI "&amp;Jaar+1</f>
        <v>14 FEBRUARI 2022</v>
      </c>
      <c r="E47" s="24" t="s">
        <v>45</v>
      </c>
      <c r="F47" s="20" t="s">
        <v>72</v>
      </c>
    </row>
    <row r="48" spans="1:825" x14ac:dyDescent="0.3">
      <c r="A48" s="8">
        <v>9</v>
      </c>
      <c r="B48" s="17">
        <v>8</v>
      </c>
      <c r="C48" s="17" t="s">
        <v>8</v>
      </c>
      <c r="D48" s="17" t="str">
        <f>"21 FEBRUARI "&amp;Jaar+1</f>
        <v>21 FEBRUARI 2022</v>
      </c>
      <c r="E48" s="19" t="s">
        <v>46</v>
      </c>
      <c r="F48" s="20" t="s">
        <v>72</v>
      </c>
    </row>
    <row r="49" spans="1:825" ht="27.6" x14ac:dyDescent="0.3">
      <c r="A49" s="12">
        <v>9</v>
      </c>
      <c r="B49" s="17">
        <v>8</v>
      </c>
      <c r="C49" s="17" t="s">
        <v>14</v>
      </c>
      <c r="D49" s="18" t="str">
        <f>"24 FEBRUARI "&amp;Jaar+1</f>
        <v>24 FEBRUARI 2022</v>
      </c>
      <c r="E49" s="19" t="s">
        <v>47</v>
      </c>
      <c r="F49" s="20" t="s">
        <v>69</v>
      </c>
    </row>
    <row r="50" spans="1:825" x14ac:dyDescent="0.3">
      <c r="A50" s="8">
        <v>9</v>
      </c>
      <c r="B50" s="17">
        <v>9</v>
      </c>
      <c r="C50" s="17" t="s">
        <v>8</v>
      </c>
      <c r="D50" s="17" t="str">
        <f>"28 FEBRUARI "&amp;Jaar+1</f>
        <v>28 FEBRUARI 2022</v>
      </c>
      <c r="E50" s="19" t="s">
        <v>48</v>
      </c>
      <c r="F50" s="20"/>
    </row>
    <row r="51" spans="1:825" x14ac:dyDescent="0.3">
      <c r="A51" s="12">
        <v>9</v>
      </c>
      <c r="B51" s="17">
        <v>9</v>
      </c>
      <c r="C51" s="17" t="s">
        <v>6</v>
      </c>
      <c r="D51" s="17" t="str">
        <f>"2 MAART "&amp;Jaar+1</f>
        <v>2 MAART 2022</v>
      </c>
      <c r="E51" s="19" t="s">
        <v>49</v>
      </c>
      <c r="F51" s="20" t="s">
        <v>60</v>
      </c>
    </row>
    <row r="52" spans="1:825" x14ac:dyDescent="0.3">
      <c r="A52" s="8">
        <v>10</v>
      </c>
      <c r="B52" s="17">
        <v>10</v>
      </c>
      <c r="C52" s="17" t="s">
        <v>9</v>
      </c>
      <c r="D52" s="17" t="str">
        <f>"8 MAART "&amp;Jaar+1</f>
        <v>8 MAART 2022</v>
      </c>
      <c r="E52" s="19" t="s">
        <v>50</v>
      </c>
      <c r="F52" s="20"/>
    </row>
    <row r="53" spans="1:825" x14ac:dyDescent="0.3">
      <c r="B53" s="17">
        <v>10</v>
      </c>
      <c r="C53" s="17" t="s">
        <v>9</v>
      </c>
      <c r="D53" s="17" t="str">
        <f>"8 MAART "&amp;Jaar+1</f>
        <v>8 MAART 2022</v>
      </c>
      <c r="E53" s="19" t="s">
        <v>51</v>
      </c>
      <c r="F53" s="20"/>
    </row>
    <row r="54" spans="1:825" x14ac:dyDescent="0.3">
      <c r="A54" s="8">
        <v>10</v>
      </c>
      <c r="B54" s="17">
        <v>10</v>
      </c>
      <c r="C54" s="17" t="s">
        <v>6</v>
      </c>
      <c r="D54" s="17" t="str">
        <f>"9 MAART "&amp;Jaar+1</f>
        <v>9 MAART 2022</v>
      </c>
      <c r="E54" s="19" t="str">
        <f>"AUDIT COMMISSIE : BESPREKEN JAARREKENING  EN ACCOUNTANTSVERSLAG "&amp;Jaar</f>
        <v>AUDIT COMMISSIE : BESPREKEN JAARREKENING  EN ACCOUNTANTSVERSLAG 2021</v>
      </c>
      <c r="F54" s="20" t="s">
        <v>75</v>
      </c>
    </row>
    <row r="55" spans="1:825" ht="18" customHeight="1" x14ac:dyDescent="0.3">
      <c r="A55" s="12">
        <v>10</v>
      </c>
      <c r="B55" s="17">
        <v>10</v>
      </c>
      <c r="C55" s="17" t="s">
        <v>6</v>
      </c>
      <c r="D55" s="17" t="str">
        <f>"9 MAART "&amp;Jaar+1</f>
        <v>9 MAART 2022</v>
      </c>
      <c r="E55" s="19" t="s">
        <v>52</v>
      </c>
      <c r="F55" s="20" t="s">
        <v>60</v>
      </c>
    </row>
    <row r="56" spans="1:825" ht="27.6" x14ac:dyDescent="0.3">
      <c r="A56" s="8">
        <v>10</v>
      </c>
      <c r="B56" s="17">
        <v>10</v>
      </c>
      <c r="C56" s="17" t="s">
        <v>9</v>
      </c>
      <c r="D56" s="17" t="str">
        <f>"15 MAART "&amp;Jaar+1</f>
        <v>15 MAART 2022</v>
      </c>
      <c r="E56" s="24" t="s">
        <v>53</v>
      </c>
      <c r="F56" s="20" t="s">
        <v>76</v>
      </c>
    </row>
    <row r="57" spans="1:825" x14ac:dyDescent="0.3">
      <c r="A57" s="12">
        <v>11</v>
      </c>
      <c r="B57" s="17">
        <v>11</v>
      </c>
      <c r="C57" s="17" t="s">
        <v>6</v>
      </c>
      <c r="D57" s="17" t="str">
        <f>"16 MAART "&amp;Jaar+1</f>
        <v>16 MAART 2022</v>
      </c>
      <c r="E57" s="19" t="str">
        <f>"PRESENTATIE JAARVERSLAG "&amp;Jaar</f>
        <v>PRESENTATIE JAARVERSLAG 2021</v>
      </c>
      <c r="F57" s="20" t="s">
        <v>54</v>
      </c>
    </row>
    <row r="60" spans="1:825" x14ac:dyDescent="0.3">
      <c r="D60" s="15" t="s">
        <v>55</v>
      </c>
      <c r="E60" s="7" t="str">
        <f>"Kerstvakantie "&amp;Jaar&amp;"-"&amp;Jaar+1</f>
        <v>Kerstvakantie 2021-2022</v>
      </c>
    </row>
    <row r="61" spans="1:825" s="3" customFormat="1" x14ac:dyDescent="0.3">
      <c r="A61" s="12"/>
      <c r="B61" s="12"/>
      <c r="C61" s="12"/>
      <c r="D61" s="15" t="s">
        <v>56</v>
      </c>
      <c r="E61" s="1" t="str">
        <f>"25-12-"&amp;Jaar&amp;" t/m 09-01-"&amp;Jaar+1</f>
        <v>25-12-2021 t/m 09-01-2022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</row>
    <row r="62" spans="1:825" s="3" customFormat="1" x14ac:dyDescent="0.3">
      <c r="A62" s="12"/>
      <c r="B62" s="12"/>
      <c r="C62" s="12"/>
      <c r="D62" s="15" t="s">
        <v>57</v>
      </c>
      <c r="E62" s="1" t="str">
        <f>"25-12-"&amp;Jaar&amp;" t/m 09-01-"&amp;Jaar+1</f>
        <v>25-12-2021 t/m 09-01-2022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</row>
    <row r="63" spans="1:825" s="3" customFormat="1" x14ac:dyDescent="0.3">
      <c r="A63" s="12"/>
      <c r="B63" s="12"/>
      <c r="C63" s="12"/>
      <c r="D63" s="15" t="s">
        <v>58</v>
      </c>
      <c r="E63" s="1" t="str">
        <f>"25-12-"&amp;Jaar&amp;" t/m 09-01-"&amp;Jaar+1</f>
        <v>25-12-2021 t/m 09-01-2022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</row>
    <row r="69" spans="1:825" s="3" customFormat="1" x14ac:dyDescent="0.3">
      <c r="A69" s="12"/>
      <c r="B69" s="12"/>
      <c r="C69" s="12"/>
      <c r="D69" s="16"/>
      <c r="E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</row>
  </sheetData>
  <autoFilter ref="D2:F57" xr:uid="{8B96F18E-594A-472F-AB48-10986FFF8A13}"/>
  <mergeCells count="1">
    <mergeCell ref="B1:D1"/>
  </mergeCells>
  <pageMargins left="0.59055118110236227" right="0.59055118110236227" top="0.39370078740157483" bottom="0.62992125984251968" header="0.11811023622047245" footer="0.51181102362204722"/>
  <pageSetup paperSize="9" scale="56" fitToHeight="2" orientation="landscape" r:id="rId1"/>
  <headerFooter alignWithMargins="0">
    <oddFooter>&amp;L&amp;D&amp;C&amp;F&amp;R&amp;T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Tijdschema EY</vt:lpstr>
      <vt:lpstr>'Tijdschema EY'!Print_Area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L.M. Baken</dc:creator>
  <cp:lastModifiedBy>L.M. Baken</cp:lastModifiedBy>
  <dcterms:created xsi:type="dcterms:W3CDTF">2022-01-07T15:25:13Z</dcterms:created>
  <dcterms:modified xsi:type="dcterms:W3CDTF">2022-01-07T15:43:19Z</dcterms:modified>
</cp:coreProperties>
</file>