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uiswerkplek\Documents\EA Tentamensurveillanten\08 Offertefase\02 Nota van inlichtingen\"/>
    </mc:Choice>
  </mc:AlternateContent>
  <xr:revisionPtr revIDLastSave="0" documentId="13_ncr:1_{489969D1-6799-410B-93C2-ED9D673D5C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rceel 2-Totaal" sheetId="6" r:id="rId1"/>
    <sheet name="Perceel 2-Surveillant" sheetId="1" r:id="rId2"/>
    <sheet name="Perceel 2-Hoofdsurveillant" sheetId="3" r:id="rId3"/>
  </sheets>
  <definedNames>
    <definedName name="_xlnm.Print_Area" localSheetId="2">'Perceel 2-Hoofdsurveillant'!$B$2:$N$96</definedName>
    <definedName name="_xlnm.Print_Area" localSheetId="1">'Perceel 2-Surveillant'!$B$2:$N$97</definedName>
    <definedName name="_xlnm.Print_Area" localSheetId="0">'Perceel 2-Totaal'!$B$2:$L$24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" i="1" l="1"/>
  <c r="L53" i="1" s="1"/>
  <c r="L97" i="1"/>
  <c r="L95" i="1" s="1"/>
  <c r="E97" i="1"/>
  <c r="E95" i="1" s="1"/>
  <c r="L96" i="3"/>
  <c r="L94" i="3" s="1"/>
  <c r="E96" i="3"/>
  <c r="E94" i="3" s="1"/>
  <c r="L54" i="3"/>
  <c r="L52" i="3" s="1"/>
  <c r="E54" i="3"/>
  <c r="E52" i="3" s="1"/>
  <c r="L75" i="3"/>
  <c r="E75" i="3"/>
  <c r="E33" i="3"/>
  <c r="L33" i="3"/>
  <c r="K33" i="3"/>
  <c r="D33" i="3"/>
  <c r="K75" i="3"/>
  <c r="D75" i="3"/>
  <c r="L34" i="1"/>
  <c r="E76" i="1"/>
  <c r="L76" i="1"/>
  <c r="K76" i="1"/>
  <c r="D76" i="1"/>
  <c r="K34" i="1"/>
  <c r="D34" i="1"/>
  <c r="E34" i="1" s="1"/>
  <c r="G36" i="6"/>
  <c r="I23" i="6"/>
  <c r="D21" i="6" l="1"/>
  <c r="D15" i="6"/>
  <c r="D20" i="6"/>
  <c r="D18" i="6"/>
  <c r="D19" i="6"/>
  <c r="D17" i="6"/>
  <c r="D14" i="6"/>
  <c r="D13" i="6"/>
  <c r="D12" i="6"/>
  <c r="D11" i="6"/>
  <c r="K88" i="3"/>
  <c r="D88" i="3"/>
  <c r="K71" i="3"/>
  <c r="D71" i="3"/>
  <c r="L64" i="3"/>
  <c r="N64" i="3" s="1"/>
  <c r="E64" i="3"/>
  <c r="G64" i="3" s="1"/>
  <c r="K46" i="3"/>
  <c r="D46" i="3"/>
  <c r="K29" i="3"/>
  <c r="D29" i="3"/>
  <c r="L22" i="3"/>
  <c r="N22" i="3" s="1"/>
  <c r="E22" i="3"/>
  <c r="G22" i="3" s="1"/>
  <c r="E71" i="3" l="1"/>
  <c r="E88" i="3" s="1"/>
  <c r="L29" i="3"/>
  <c r="L46" i="3" s="1"/>
  <c r="L71" i="3"/>
  <c r="L88" i="3" s="1"/>
  <c r="E29" i="3"/>
  <c r="E46" i="3" s="1"/>
  <c r="L50" i="3" l="1"/>
  <c r="E18" i="6" s="1"/>
  <c r="E92" i="3"/>
  <c r="E19" i="6" s="1"/>
  <c r="L92" i="3"/>
  <c r="E20" i="6" s="1"/>
  <c r="E50" i="3"/>
  <c r="E17" i="6" s="1"/>
  <c r="N29" i="3"/>
  <c r="N33" i="3" s="1"/>
  <c r="N46" i="3" s="1"/>
  <c r="N71" i="3"/>
  <c r="N75" i="3" s="1"/>
  <c r="N88" i="3" s="1"/>
  <c r="G71" i="3"/>
  <c r="G75" i="3" s="1"/>
  <c r="G88" i="3" s="1"/>
  <c r="G29" i="3"/>
  <c r="G33" i="3" s="1"/>
  <c r="G46" i="3" s="1"/>
  <c r="K89" i="1"/>
  <c r="K72" i="1"/>
  <c r="L65" i="1"/>
  <c r="N65" i="1" s="1"/>
  <c r="N92" i="3" l="1"/>
  <c r="N96" i="3" s="1"/>
  <c r="G50" i="3"/>
  <c r="G54" i="3" s="1"/>
  <c r="G92" i="3"/>
  <c r="G96" i="3" s="1"/>
  <c r="N50" i="3"/>
  <c r="E21" i="6"/>
  <c r="N54" i="3"/>
  <c r="L72" i="1"/>
  <c r="L89" i="1" s="1"/>
  <c r="G20" i="6" l="1"/>
  <c r="N94" i="3"/>
  <c r="G19" i="6"/>
  <c r="G94" i="3"/>
  <c r="G18" i="6"/>
  <c r="N52" i="3"/>
  <c r="G17" i="6"/>
  <c r="G52" i="3"/>
  <c r="L93" i="1"/>
  <c r="E14" i="6" s="1"/>
  <c r="N72" i="1"/>
  <c r="N76" i="1" s="1"/>
  <c r="N89" i="1" s="1"/>
  <c r="E23" i="1"/>
  <c r="G23" i="1" s="1"/>
  <c r="D89" i="1"/>
  <c r="D72" i="1"/>
  <c r="E65" i="1"/>
  <c r="G65" i="1" s="1"/>
  <c r="K47" i="1"/>
  <c r="K30" i="1"/>
  <c r="L23" i="1"/>
  <c r="N23" i="1" s="1"/>
  <c r="D30" i="1"/>
  <c r="D47" i="1"/>
  <c r="G21" i="6" l="1"/>
  <c r="K21" i="6" s="1"/>
  <c r="N93" i="1"/>
  <c r="N97" i="1" s="1"/>
  <c r="E30" i="1"/>
  <c r="E47" i="1" s="1"/>
  <c r="E51" i="1" s="1"/>
  <c r="E55" i="1" s="1"/>
  <c r="E53" i="1" s="1"/>
  <c r="L30" i="1"/>
  <c r="L47" i="1" s="1"/>
  <c r="E72" i="1"/>
  <c r="E89" i="1" s="1"/>
  <c r="G14" i="6" l="1"/>
  <c r="N95" i="1"/>
  <c r="E93" i="1"/>
  <c r="E13" i="6" s="1"/>
  <c r="L51" i="1"/>
  <c r="E12" i="6" s="1"/>
  <c r="G72" i="1"/>
  <c r="G76" i="1" s="1"/>
  <c r="G89" i="1" s="1"/>
  <c r="N30" i="1"/>
  <c r="N34" i="1" s="1"/>
  <c r="N47" i="1" s="1"/>
  <c r="G30" i="1"/>
  <c r="G34" i="1" s="1"/>
  <c r="G47" i="1" s="1"/>
  <c r="G51" i="1" s="1"/>
  <c r="E11" i="6"/>
  <c r="N51" i="1" l="1"/>
  <c r="N55" i="1" s="1"/>
  <c r="E15" i="6"/>
  <c r="G93" i="1"/>
  <c r="G97" i="1" s="1"/>
  <c r="G55" i="1"/>
  <c r="G12" i="6" l="1"/>
  <c r="N53" i="1"/>
  <c r="G11" i="6"/>
  <c r="G53" i="1"/>
  <c r="G13" i="6"/>
  <c r="G95" i="1"/>
  <c r="G15" i="6" l="1"/>
  <c r="K15" i="6" s="1"/>
  <c r="K23" i="6" s="1"/>
</calcChain>
</file>

<file path=xl/sharedStrings.xml><?xml version="1.0" encoding="utf-8"?>
<sst xmlns="http://schemas.openxmlformats.org/spreadsheetml/2006/main" count="294" uniqueCount="70">
  <si>
    <t>Blok 1</t>
  </si>
  <si>
    <t>Wachtdagcompensatie</t>
  </si>
  <si>
    <t>Blok 2</t>
  </si>
  <si>
    <t>vakantiedagen</t>
  </si>
  <si>
    <t>feestdagen</t>
  </si>
  <si>
    <t>opleidingsdagen</t>
  </si>
  <si>
    <t>kort verzuim</t>
  </si>
  <si>
    <t>ziekte</t>
  </si>
  <si>
    <t>vakantiebijslag</t>
  </si>
  <si>
    <t>Blok 3</t>
  </si>
  <si>
    <t>Premie Sectorfonds</t>
  </si>
  <si>
    <t>ZW-premie</t>
  </si>
  <si>
    <t>Aanvullende ziektewet</t>
  </si>
  <si>
    <t>WW</t>
  </si>
  <si>
    <t>Aof-premie (incl. opslag kinderopvang)</t>
  </si>
  <si>
    <t>ZVW-premie</t>
  </si>
  <si>
    <t>pensioen</t>
  </si>
  <si>
    <t>opleiding/sociaal fonds</t>
  </si>
  <si>
    <t>Blok 4</t>
  </si>
  <si>
    <t>overige directe lasten</t>
  </si>
  <si>
    <t>Kostprijs</t>
  </si>
  <si>
    <t>Bureaumarge</t>
  </si>
  <si>
    <t>Omrekenfactor</t>
  </si>
  <si>
    <t>Whk WGA premie/Gedifferentieerde premie WGA-flex</t>
  </si>
  <si>
    <t>Whk ZW premie</t>
  </si>
  <si>
    <t>PAWW premie</t>
  </si>
  <si>
    <t>De inlenersbeloning is gebaseerd op CAO NU en 38-urige werkweek</t>
  </si>
  <si>
    <t>Formule uurloon: brutomaandloon : 165</t>
  </si>
  <si>
    <t>Hier zijn belastingen, (sociale) premies, administratie- en secretariaatskosten alsmede alle overige kosten, die aan de uitvoering van de Raamovereenkomst zijn verbonden, bij inbegrepen (exclusief btw en reiskosten).</t>
  </si>
  <si>
    <t xml:space="preserve">Toelage voor arbeid op ongebruikelijke werktijden: Door de weeks voor 07.00 uur s` ochtends en na 20.00 uur s `avonds en zaterdag = 140% </t>
  </si>
  <si>
    <t>Fase A</t>
  </si>
  <si>
    <t>Fase B</t>
  </si>
  <si>
    <t>Fase A + AOW gerechtigd</t>
  </si>
  <si>
    <t>Fase B en AOW gerechtigd</t>
  </si>
  <si>
    <t>Inhuur Tentamenondersteuning t.b.v. Vrije Universiteit Amsterdam</t>
  </si>
  <si>
    <t>Tabblad</t>
  </si>
  <si>
    <t>TOTAAL</t>
  </si>
  <si>
    <t>Surveillant</t>
  </si>
  <si>
    <t>Uurtarief</t>
  </si>
  <si>
    <t>Weging</t>
  </si>
  <si>
    <t>Gewogen</t>
  </si>
  <si>
    <t>Functie (Fase)</t>
  </si>
  <si>
    <t>uurtarief</t>
  </si>
  <si>
    <t>Totaaloverzicht</t>
  </si>
  <si>
    <t>Toelichting:</t>
  </si>
  <si>
    <t>A.  Surveillant - schaal 3.0</t>
  </si>
  <si>
    <t>A+  Surveillant - schaal 3.0</t>
  </si>
  <si>
    <t>B.  Surveillant - schaal 3.0</t>
  </si>
  <si>
    <t>B+  Surveillant - schaal 3.0</t>
  </si>
  <si>
    <t>Onder 'Surveillant' wordt verstaan: Surveillant, Digi-surveillant, E-surveillant</t>
  </si>
  <si>
    <t>Surveillanten</t>
  </si>
  <si>
    <t>Hoofdsurveillant</t>
  </si>
  <si>
    <t>A.  Hoofdsurveillant -schaal 4.6</t>
  </si>
  <si>
    <t>B.  Hoofdsurveillant - schaal 4.6</t>
  </si>
  <si>
    <t>B+  Hoofdsurveillant- schaal 4.6</t>
  </si>
  <si>
    <t>A+  Hoofdsurveillant - schaal 4.6</t>
  </si>
  <si>
    <t>Uurtarief*</t>
  </si>
  <si>
    <t>brutoloon*</t>
  </si>
  <si>
    <t>Totaal</t>
  </si>
  <si>
    <t>Gemiddeld opkomstpercentage</t>
  </si>
  <si>
    <t>Gemiddeld opkomstpercentage:</t>
  </si>
  <si>
    <t>Puntentoekenning bij dit Gemiddeld opkomstpercentage:</t>
  </si>
  <si>
    <t>Het Gemiddeld opkomstpercentage zal worden opgenomen in de KPI ‘opkomstpercentage’ en zal minimaal 4x per jaar (per kwartaal) worden gemonitord, zie SLA Bijlage 4B (perceel 2).</t>
  </si>
  <si>
    <t>Bijlage 11B - Tarievenblad en opkomstpercentage Perceel 2</t>
  </si>
  <si>
    <t>Bijlage 11B - Tarievenblad Perceel 2 - Surveillanten</t>
  </si>
  <si>
    <t>Bijlage 11B - Tarievenblad Perceel 2 - Hoofdsurveillant</t>
  </si>
  <si>
    <t xml:space="preserve">Inschrijver wordt gevraagd hieronder aan te geven welk opkomstpercentage (1 cijfer achter de komma) hij kan garanderen tijdens de looptijd van het contract. 
Met gemiddeld opkomstpercentage wordt bedoeld: het percentage wat daadwerkelijk op komt dagen tijdens tentamens o.b.v. van de uitvraag VU. </t>
  </si>
  <si>
    <t>eindejaarsuitkering (EJU)</t>
  </si>
  <si>
    <t>*Prijspeil uurloon cao NU per:</t>
  </si>
  <si>
    <t>*Prijspeil uurtarief per: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</si>
</sst>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&quot;€&quot;\ * #,##0.00_ ;_ &quot;€&quot;\ * \-#,##0.00_ ;_ &quot;€&quot;\ * &quot;-&quot;??_ ;_ @_ "/>
    <numFmt numFmtId="165" formatCode="_ * #,##0.00_ ;_ * \-#,##0.00_ ;_ * &quot;-&quot;??_ ;_ @_ "/>
    <numFmt numFmtId="166" formatCode="_ [$€-413]\ * #,##0.00_ ;_ [$€-413]\ * \-#,##0.00_ ;_ [$€-413]\ * &quot;-&quot;??_ ;_ @_ "/>
    <numFmt numFmtId="167" formatCode="0.0\ &quot;%&quot;"/>
    <numFmt numFmtId="168" formatCode="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LucidaSansEF"/>
    </font>
    <font>
      <b/>
      <sz val="14"/>
      <color theme="0"/>
      <name val="LucidaSansEF"/>
    </font>
    <font>
      <b/>
      <sz val="14"/>
      <name val="LucidaSansEF"/>
    </font>
    <font>
      <sz val="1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name val="Calibri"/>
      <family val="2"/>
    </font>
    <font>
      <sz val="11"/>
      <color theme="1"/>
      <name val="LucidaSansEF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6"/>
      <color rgb="FF0089C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rgb="FFFF0000"/>
      <name val="LucidaSansEF"/>
    </font>
    <font>
      <i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89C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89CF"/>
      </left>
      <right/>
      <top/>
      <bottom/>
      <diagonal/>
    </border>
    <border>
      <left/>
      <right style="thick">
        <color rgb="FF0089CF"/>
      </right>
      <top/>
      <bottom/>
      <diagonal/>
    </border>
    <border>
      <left style="thick">
        <color rgb="FF0089CF"/>
      </left>
      <right/>
      <top/>
      <bottom style="thick">
        <color rgb="FF0089CF"/>
      </bottom>
      <diagonal/>
    </border>
    <border>
      <left/>
      <right/>
      <top/>
      <bottom style="thick">
        <color rgb="FF0089CF"/>
      </bottom>
      <diagonal/>
    </border>
    <border>
      <left/>
      <right style="thick">
        <color rgb="FF0089CF"/>
      </right>
      <top/>
      <bottom style="thick">
        <color rgb="FF0089CF"/>
      </bottom>
      <diagonal/>
    </border>
    <border>
      <left style="thick">
        <color rgb="FF0089CF"/>
      </left>
      <right/>
      <top style="thick">
        <color rgb="FF0089CF"/>
      </top>
      <bottom/>
      <diagonal/>
    </border>
    <border>
      <left/>
      <right/>
      <top style="thick">
        <color rgb="FF0089CF"/>
      </top>
      <bottom/>
      <diagonal/>
    </border>
    <border>
      <left/>
      <right style="thick">
        <color rgb="FF0089CF"/>
      </right>
      <top style="thick">
        <color rgb="FF0089CF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89CF"/>
      </left>
      <right/>
      <top style="thin">
        <color rgb="FF0089CF"/>
      </top>
      <bottom/>
      <diagonal/>
    </border>
    <border>
      <left/>
      <right/>
      <top style="thin">
        <color rgb="FF0089CF"/>
      </top>
      <bottom/>
      <diagonal/>
    </border>
    <border>
      <left/>
      <right style="thin">
        <color rgb="FF0089CF"/>
      </right>
      <top style="thin">
        <color rgb="FF0089CF"/>
      </top>
      <bottom/>
      <diagonal/>
    </border>
    <border>
      <left style="thin">
        <color rgb="FF0089CF"/>
      </left>
      <right/>
      <top/>
      <bottom/>
      <diagonal/>
    </border>
    <border>
      <left/>
      <right style="thin">
        <color rgb="FF0089CF"/>
      </right>
      <top/>
      <bottom/>
      <diagonal/>
    </border>
    <border>
      <left/>
      <right style="thin">
        <color rgb="FF0089CF"/>
      </right>
      <top/>
      <bottom style="double">
        <color indexed="64"/>
      </bottom>
      <diagonal/>
    </border>
    <border>
      <left style="thin">
        <color rgb="FF0089CF"/>
      </left>
      <right/>
      <top/>
      <bottom style="thin">
        <color rgb="FF0089CF"/>
      </bottom>
      <diagonal/>
    </border>
    <border>
      <left/>
      <right/>
      <top/>
      <bottom style="thin">
        <color rgb="FF0089CF"/>
      </bottom>
      <diagonal/>
    </border>
    <border>
      <left/>
      <right style="thin">
        <color rgb="FF0089CF"/>
      </right>
      <top/>
      <bottom style="thin">
        <color rgb="FF0089CF"/>
      </bottom>
      <diagonal/>
    </border>
    <border>
      <left/>
      <right style="thick">
        <color rgb="FF0089CF"/>
      </right>
      <top/>
      <bottom style="hair">
        <color auto="1"/>
      </bottom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thin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5" fillId="2" borderId="0" xfId="0" applyNumberFormat="1" applyFont="1" applyFill="1" applyBorder="1" applyAlignment="1" applyProtection="1">
      <alignment vertical="top"/>
      <protection hidden="1"/>
    </xf>
    <xf numFmtId="10" fontId="5" fillId="2" borderId="0" xfId="0" applyNumberFormat="1" applyFont="1" applyFill="1" applyBorder="1" applyAlignment="1" applyProtection="1">
      <alignment vertical="top"/>
      <protection hidden="1"/>
    </xf>
    <xf numFmtId="0" fontId="5" fillId="2" borderId="0" xfId="0" quotePrefix="1" applyNumberFormat="1" applyFont="1" applyFill="1" applyBorder="1" applyAlignment="1" applyProtection="1">
      <alignment vertical="top"/>
      <protection hidden="1"/>
    </xf>
    <xf numFmtId="0" fontId="5" fillId="3" borderId="0" xfId="0" quotePrefix="1" applyNumberFormat="1" applyFont="1" applyFill="1" applyBorder="1" applyAlignment="1" applyProtection="1">
      <protection hidden="1"/>
    </xf>
    <xf numFmtId="10" fontId="7" fillId="2" borderId="0" xfId="0" applyNumberFormat="1" applyFont="1" applyFill="1" applyBorder="1" applyAlignment="1" applyProtection="1">
      <alignment horizontal="right" vertical="top"/>
      <protection hidden="1"/>
    </xf>
    <xf numFmtId="10" fontId="7" fillId="2" borderId="0" xfId="0" applyNumberFormat="1" applyFont="1" applyFill="1" applyBorder="1" applyAlignment="1" applyProtection="1">
      <alignment vertical="top"/>
      <protection hidden="1"/>
    </xf>
    <xf numFmtId="2" fontId="5" fillId="2" borderId="3" xfId="0" applyNumberFormat="1" applyFont="1" applyFill="1" applyBorder="1" applyAlignment="1" applyProtection="1">
      <alignment vertical="top"/>
      <protection hidden="1"/>
    </xf>
    <xf numFmtId="0" fontId="5" fillId="2" borderId="2" xfId="0" applyNumberFormat="1" applyFont="1" applyFill="1" applyBorder="1" applyAlignment="1" applyProtection="1">
      <alignment vertical="top"/>
      <protection hidden="1"/>
    </xf>
    <xf numFmtId="2" fontId="7" fillId="2" borderId="3" xfId="0" applyNumberFormat="1" applyFont="1" applyFill="1" applyBorder="1" applyAlignment="1" applyProtection="1">
      <alignment vertical="top"/>
      <protection hidden="1"/>
    </xf>
    <xf numFmtId="0" fontId="7" fillId="2" borderId="2" xfId="0" applyNumberFormat="1" applyFont="1" applyFill="1" applyBorder="1" applyAlignment="1" applyProtection="1">
      <alignment horizontal="left" vertical="top"/>
      <protection hidden="1"/>
    </xf>
    <xf numFmtId="0" fontId="5" fillId="2" borderId="5" xfId="0" applyNumberFormat="1" applyFont="1" applyFill="1" applyBorder="1" applyAlignment="1" applyProtection="1">
      <alignment vertical="top"/>
      <protection hidden="1"/>
    </xf>
    <xf numFmtId="10" fontId="7" fillId="2" borderId="5" xfId="0" applyNumberFormat="1" applyFont="1" applyFill="1" applyBorder="1" applyAlignment="1" applyProtection="1">
      <alignment horizontal="right" vertical="top"/>
      <protection hidden="1"/>
    </xf>
    <xf numFmtId="0" fontId="2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0" fillId="0" borderId="0" xfId="0" applyProtection="1">
      <protection hidden="1"/>
    </xf>
    <xf numFmtId="0" fontId="9" fillId="0" borderId="0" xfId="0" applyFont="1" applyProtection="1">
      <protection hidden="1"/>
    </xf>
    <xf numFmtId="0" fontId="5" fillId="2" borderId="2" xfId="0" applyFont="1" applyFill="1" applyBorder="1" applyAlignment="1" applyProtection="1">
      <alignment horizontal="left"/>
      <protection hidden="1"/>
    </xf>
    <xf numFmtId="0" fontId="5" fillId="2" borderId="0" xfId="0" applyFont="1" applyFill="1" applyBorder="1" applyProtection="1">
      <protection hidden="1"/>
    </xf>
    <xf numFmtId="2" fontId="5" fillId="2" borderId="3" xfId="0" applyNumberFormat="1" applyFont="1" applyFill="1" applyBorder="1" applyProtection="1">
      <protection hidden="1"/>
    </xf>
    <xf numFmtId="0" fontId="5" fillId="2" borderId="4" xfId="0" applyFont="1" applyFill="1" applyBorder="1" applyProtection="1">
      <protection hidden="1"/>
    </xf>
    <xf numFmtId="10" fontId="5" fillId="4" borderId="1" xfId="0" applyNumberFormat="1" applyFont="1" applyFill="1" applyBorder="1" applyAlignment="1" applyProtection="1">
      <alignment vertical="top"/>
      <protection locked="0"/>
    </xf>
    <xf numFmtId="164" fontId="5" fillId="2" borderId="0" xfId="0" applyNumberFormat="1" applyFont="1" applyFill="1" applyBorder="1" applyAlignment="1" applyProtection="1">
      <alignment vertical="top"/>
      <protection hidden="1"/>
    </xf>
    <xf numFmtId="0" fontId="3" fillId="0" borderId="0" xfId="0" applyFont="1" applyFill="1" applyAlignment="1" applyProtection="1">
      <alignment horizontal="left" vertical="top"/>
      <protection hidden="1"/>
    </xf>
    <xf numFmtId="0" fontId="15" fillId="0" borderId="0" xfId="0" applyFont="1" applyProtection="1">
      <protection hidden="1"/>
    </xf>
    <xf numFmtId="2" fontId="11" fillId="2" borderId="3" xfId="0" applyNumberFormat="1" applyFont="1" applyFill="1" applyBorder="1" applyAlignment="1" applyProtection="1">
      <alignment vertical="top"/>
      <protection hidden="1"/>
    </xf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7" fillId="3" borderId="0" xfId="0" quotePrefix="1" applyNumberFormat="1" applyFont="1" applyFill="1" applyBorder="1" applyAlignment="1" applyProtection="1">
      <protection hidden="1"/>
    </xf>
    <xf numFmtId="2" fontId="5" fillId="2" borderId="0" xfId="0" applyNumberFormat="1" applyFont="1" applyFill="1" applyBorder="1" applyProtection="1">
      <protection hidden="1"/>
    </xf>
    <xf numFmtId="2" fontId="5" fillId="2" borderId="0" xfId="0" applyNumberFormat="1" applyFont="1" applyFill="1" applyBorder="1" applyAlignment="1" applyProtection="1">
      <alignment vertical="top"/>
      <protection hidden="1"/>
    </xf>
    <xf numFmtId="2" fontId="5" fillId="2" borderId="0" xfId="1" applyNumberFormat="1" applyFont="1" applyFill="1" applyBorder="1" applyAlignment="1" applyProtection="1">
      <alignment vertical="top"/>
      <protection hidden="1"/>
    </xf>
    <xf numFmtId="2" fontId="11" fillId="2" borderId="0" xfId="0" applyNumberFormat="1" applyFont="1" applyFill="1" applyBorder="1" applyAlignment="1" applyProtection="1">
      <alignment vertical="top"/>
      <protection hidden="1"/>
    </xf>
    <xf numFmtId="2" fontId="7" fillId="2" borderId="0" xfId="0" applyNumberFormat="1" applyFont="1" applyFill="1" applyBorder="1" applyAlignment="1" applyProtection="1">
      <alignment vertical="top"/>
      <protection hidden="1"/>
    </xf>
    <xf numFmtId="2" fontId="7" fillId="2" borderId="5" xfId="0" applyNumberFormat="1" applyFont="1" applyFill="1" applyBorder="1" applyAlignment="1" applyProtection="1">
      <alignment vertical="top"/>
      <protection hidden="1"/>
    </xf>
    <xf numFmtId="164" fontId="11" fillId="0" borderId="0" xfId="0" applyNumberFormat="1" applyFont="1" applyProtection="1">
      <protection hidden="1"/>
    </xf>
    <xf numFmtId="43" fontId="0" fillId="0" borderId="0" xfId="0" applyNumberFormat="1" applyFont="1" applyProtection="1">
      <protection hidden="1"/>
    </xf>
    <xf numFmtId="0" fontId="0" fillId="0" borderId="0" xfId="0" applyFont="1" applyBorder="1" applyProtection="1">
      <protection hidden="1"/>
    </xf>
    <xf numFmtId="164" fontId="5" fillId="2" borderId="3" xfId="0" applyNumberFormat="1" applyFont="1" applyFill="1" applyBorder="1" applyAlignment="1" applyProtection="1">
      <alignment vertical="top"/>
      <protection hidden="1"/>
    </xf>
    <xf numFmtId="164" fontId="7" fillId="2" borderId="3" xfId="0" applyNumberFormat="1" applyFont="1" applyFill="1" applyBorder="1" applyAlignment="1" applyProtection="1">
      <alignment vertical="top"/>
      <protection hidden="1"/>
    </xf>
    <xf numFmtId="164" fontId="7" fillId="2" borderId="6" xfId="0" applyNumberFormat="1" applyFont="1" applyFill="1" applyBorder="1" applyAlignment="1" applyProtection="1">
      <alignment vertical="top"/>
      <protection hidden="1"/>
    </xf>
    <xf numFmtId="2" fontId="7" fillId="2" borderId="0" xfId="0" applyNumberFormat="1" applyFont="1" applyFill="1" applyBorder="1" applyAlignment="1" applyProtection="1">
      <alignment horizontal="center"/>
      <protection hidden="1"/>
    </xf>
    <xf numFmtId="2" fontId="7" fillId="0" borderId="3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left" vertical="top"/>
      <protection hidden="1"/>
    </xf>
    <xf numFmtId="0" fontId="7" fillId="0" borderId="0" xfId="0" applyFont="1" applyFill="1" applyAlignment="1" applyProtection="1">
      <alignment horizontal="center" vertical="top"/>
      <protection hidden="1"/>
    </xf>
    <xf numFmtId="0" fontId="7" fillId="0" borderId="0" xfId="0" applyFont="1" applyFill="1" applyAlignment="1" applyProtection="1">
      <alignment horizontal="right" vertical="top"/>
      <protection hidden="1"/>
    </xf>
    <xf numFmtId="0" fontId="6" fillId="2" borderId="2" xfId="0" applyNumberFormat="1" applyFont="1" applyFill="1" applyBorder="1" applyAlignment="1" applyProtection="1">
      <alignment vertical="top"/>
      <protection hidden="1"/>
    </xf>
    <xf numFmtId="0" fontId="4" fillId="0" borderId="0" xfId="0" applyFont="1" applyFill="1" applyAlignment="1" applyProtection="1">
      <alignment horizontal="left" vertical="top"/>
      <protection hidden="1"/>
    </xf>
    <xf numFmtId="0" fontId="23" fillId="0" borderId="0" xfId="0" applyFont="1" applyFill="1" applyAlignment="1" applyProtection="1">
      <alignment horizontal="left" vertical="top"/>
      <protection hidden="1"/>
    </xf>
    <xf numFmtId="0" fontId="0" fillId="5" borderId="7" xfId="0" applyFill="1" applyBorder="1" applyProtection="1">
      <protection hidden="1"/>
    </xf>
    <xf numFmtId="0" fontId="12" fillId="5" borderId="8" xfId="0" applyFont="1" applyFill="1" applyBorder="1" applyProtection="1">
      <protection hidden="1"/>
    </xf>
    <xf numFmtId="0" fontId="16" fillId="5" borderId="8" xfId="0" applyFont="1" applyFill="1" applyBorder="1" applyAlignment="1" applyProtection="1">
      <alignment horizontal="center"/>
      <protection hidden="1"/>
    </xf>
    <xf numFmtId="0" fontId="0" fillId="5" borderId="9" xfId="0" applyFill="1" applyBorder="1" applyProtection="1">
      <protection hidden="1"/>
    </xf>
    <xf numFmtId="0" fontId="0" fillId="5" borderId="2" xfId="0" applyFill="1" applyBorder="1" applyProtection="1">
      <protection hidden="1"/>
    </xf>
    <xf numFmtId="0" fontId="12" fillId="5" borderId="0" xfId="0" applyFont="1" applyFill="1" applyBorder="1" applyProtection="1">
      <protection hidden="1"/>
    </xf>
    <xf numFmtId="0" fontId="0" fillId="5" borderId="3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3" xfId="0" applyFill="1" applyBorder="1" applyProtection="1">
      <protection hidden="1"/>
    </xf>
    <xf numFmtId="0" fontId="17" fillId="2" borderId="12" xfId="0" applyFont="1" applyFill="1" applyBorder="1" applyProtection="1">
      <protection hidden="1"/>
    </xf>
    <xf numFmtId="0" fontId="0" fillId="2" borderId="13" xfId="0" applyFill="1" applyBorder="1" applyProtection="1">
      <protection hidden="1"/>
    </xf>
    <xf numFmtId="2" fontId="0" fillId="2" borderId="13" xfId="0" applyNumberFormat="1" applyFill="1" applyBorder="1" applyAlignment="1" applyProtection="1">
      <alignment horizontal="center"/>
      <protection hidden="1"/>
    </xf>
    <xf numFmtId="166" fontId="0" fillId="2" borderId="13" xfId="0" applyNumberFormat="1" applyFill="1" applyBorder="1" applyProtection="1">
      <protection hidden="1"/>
    </xf>
    <xf numFmtId="0" fontId="0" fillId="2" borderId="13" xfId="0" applyFill="1" applyBorder="1" applyAlignment="1" applyProtection="1">
      <alignment horizontal="center"/>
      <protection hidden="1"/>
    </xf>
    <xf numFmtId="0" fontId="0" fillId="2" borderId="14" xfId="0" applyFill="1" applyBorder="1" applyProtection="1">
      <protection hidden="1"/>
    </xf>
    <xf numFmtId="0" fontId="0" fillId="2" borderId="15" xfId="0" applyFill="1" applyBorder="1" applyProtection="1">
      <protection hidden="1"/>
    </xf>
    <xf numFmtId="2" fontId="0" fillId="2" borderId="0" xfId="0" applyNumberFormat="1" applyFill="1" applyBorder="1" applyAlignment="1" applyProtection="1">
      <alignment horizontal="center"/>
      <protection hidden="1"/>
    </xf>
    <xf numFmtId="166" fontId="0" fillId="2" borderId="0" xfId="0" applyNumberFormat="1" applyFill="1" applyBorder="1" applyProtection="1">
      <protection hidden="1"/>
    </xf>
    <xf numFmtId="0" fontId="0" fillId="2" borderId="16" xfId="0" applyFill="1" applyBorder="1" applyProtection="1">
      <protection hidden="1"/>
    </xf>
    <xf numFmtId="0" fontId="0" fillId="2" borderId="10" xfId="0" applyFill="1" applyBorder="1" applyProtection="1"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166" fontId="0" fillId="2" borderId="10" xfId="0" applyNumberFormat="1" applyFill="1" applyBorder="1" applyProtection="1">
      <protection hidden="1"/>
    </xf>
    <xf numFmtId="0" fontId="0" fillId="2" borderId="10" xfId="0" applyFill="1" applyBorder="1" applyAlignment="1" applyProtection="1">
      <alignment horizontal="center"/>
      <protection hidden="1"/>
    </xf>
    <xf numFmtId="0" fontId="0" fillId="2" borderId="17" xfId="0" applyFill="1" applyBorder="1" applyProtection="1">
      <protection hidden="1"/>
    </xf>
    <xf numFmtId="0" fontId="0" fillId="2" borderId="18" xfId="0" applyFill="1" applyBorder="1" applyProtection="1">
      <protection hidden="1"/>
    </xf>
    <xf numFmtId="0" fontId="17" fillId="2" borderId="19" xfId="0" applyFont="1" applyFill="1" applyBorder="1" applyProtection="1">
      <protection hidden="1"/>
    </xf>
    <xf numFmtId="2" fontId="17" fillId="2" borderId="19" xfId="0" applyNumberFormat="1" applyFont="1" applyFill="1" applyBorder="1" applyAlignment="1" applyProtection="1">
      <alignment horizontal="center"/>
      <protection hidden="1"/>
    </xf>
    <xf numFmtId="166" fontId="17" fillId="2" borderId="19" xfId="0" applyNumberFormat="1" applyFont="1" applyFill="1" applyBorder="1" applyProtection="1">
      <protection hidden="1"/>
    </xf>
    <xf numFmtId="9" fontId="17" fillId="2" borderId="19" xfId="2" applyFont="1" applyFill="1" applyBorder="1" applyAlignment="1" applyProtection="1">
      <alignment horizontal="center"/>
      <protection hidden="1"/>
    </xf>
    <xf numFmtId="166" fontId="17" fillId="2" borderId="20" xfId="0" applyNumberFormat="1" applyFont="1" applyFill="1" applyBorder="1" applyProtection="1">
      <protection hidden="1"/>
    </xf>
    <xf numFmtId="0" fontId="18" fillId="2" borderId="0" xfId="0" applyFont="1" applyFill="1" applyBorder="1" applyProtection="1">
      <protection hidden="1"/>
    </xf>
    <xf numFmtId="0" fontId="19" fillId="2" borderId="0" xfId="0" applyFont="1" applyFill="1" applyBorder="1" applyProtection="1">
      <protection hidden="1"/>
    </xf>
    <xf numFmtId="9" fontId="18" fillId="2" borderId="0" xfId="0" applyNumberFormat="1" applyFont="1" applyFill="1" applyBorder="1" applyAlignment="1" applyProtection="1">
      <alignment horizontal="center"/>
      <protection hidden="1"/>
    </xf>
    <xf numFmtId="166" fontId="18" fillId="2" borderId="11" xfId="0" applyNumberFormat="1" applyFont="1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6" xfId="0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10" fontId="5" fillId="4" borderId="22" xfId="0" applyNumberFormat="1" applyFont="1" applyFill="1" applyBorder="1" applyAlignment="1" applyProtection="1">
      <alignment vertical="top"/>
      <protection locked="0"/>
    </xf>
    <xf numFmtId="10" fontId="5" fillId="4" borderId="23" xfId="0" applyNumberFormat="1" applyFont="1" applyFill="1" applyBorder="1" applyAlignment="1" applyProtection="1">
      <alignment vertical="top"/>
      <protection locked="0"/>
    </xf>
    <xf numFmtId="10" fontId="5" fillId="4" borderId="24" xfId="0" applyNumberFormat="1" applyFont="1" applyFill="1" applyBorder="1" applyAlignment="1" applyProtection="1">
      <alignment vertical="top"/>
      <protection locked="0"/>
    </xf>
    <xf numFmtId="167" fontId="5" fillId="4" borderId="22" xfId="0" applyNumberFormat="1" applyFont="1" applyFill="1" applyBorder="1" applyAlignment="1" applyProtection="1">
      <alignment horizontal="center" vertical="top"/>
      <protection locked="0"/>
    </xf>
    <xf numFmtId="168" fontId="18" fillId="2" borderId="11" xfId="0" applyNumberFormat="1" applyFont="1" applyFill="1" applyBorder="1" applyAlignment="1" applyProtection="1">
      <alignment horizontal="center"/>
      <protection hidden="1"/>
    </xf>
    <xf numFmtId="0" fontId="0" fillId="2" borderId="19" xfId="0" applyFill="1" applyBorder="1" applyProtection="1">
      <protection hidden="1"/>
    </xf>
    <xf numFmtId="0" fontId="0" fillId="2" borderId="19" xfId="0" applyFill="1" applyBorder="1" applyAlignment="1" applyProtection="1">
      <alignment horizontal="center"/>
      <protection hidden="1"/>
    </xf>
    <xf numFmtId="0" fontId="0" fillId="2" borderId="20" xfId="0" applyFill="1" applyBorder="1" applyProtection="1">
      <protection hidden="1"/>
    </xf>
    <xf numFmtId="0" fontId="23" fillId="2" borderId="2" xfId="0" applyNumberFormat="1" applyFont="1" applyFill="1" applyBorder="1" applyAlignment="1" applyProtection="1">
      <alignment horizontal="left" vertical="top"/>
      <protection hidden="1"/>
    </xf>
    <xf numFmtId="0" fontId="11" fillId="2" borderId="0" xfId="0" applyNumberFormat="1" applyFont="1" applyFill="1" applyBorder="1" applyAlignment="1" applyProtection="1">
      <alignment vertical="top"/>
      <protection hidden="1"/>
    </xf>
    <xf numFmtId="0" fontId="25" fillId="0" borderId="0" xfId="0" applyFont="1" applyProtection="1">
      <protection hidden="1"/>
    </xf>
    <xf numFmtId="10" fontId="11" fillId="4" borderId="24" xfId="0" applyNumberFormat="1" applyFont="1" applyFill="1" applyBorder="1" applyAlignment="1" applyProtection="1">
      <alignment vertical="top"/>
      <protection locked="0"/>
    </xf>
    <xf numFmtId="2" fontId="26" fillId="2" borderId="0" xfId="0" applyNumberFormat="1" applyFont="1" applyFill="1" applyAlignment="1" applyProtection="1">
      <alignment vertical="top"/>
      <protection hidden="1"/>
    </xf>
    <xf numFmtId="2" fontId="5" fillId="2" borderId="0" xfId="0" applyNumberFormat="1" applyFont="1" applyFill="1" applyAlignment="1" applyProtection="1">
      <alignment vertical="top"/>
      <protection hidden="1"/>
    </xf>
    <xf numFmtId="2" fontId="26" fillId="2" borderId="3" xfId="0" applyNumberFormat="1" applyFont="1" applyFill="1" applyBorder="1" applyAlignment="1" applyProtection="1">
      <alignment vertical="top"/>
      <protection hidden="1"/>
    </xf>
    <xf numFmtId="2" fontId="23" fillId="2" borderId="5" xfId="0" applyNumberFormat="1" applyFont="1" applyFill="1" applyBorder="1" applyAlignment="1" applyProtection="1">
      <alignment vertical="top"/>
      <protection hidden="1"/>
    </xf>
    <xf numFmtId="0" fontId="0" fillId="2" borderId="0" xfId="0" applyFill="1" applyBorder="1" applyAlignment="1" applyProtection="1">
      <alignment horizontal="left" wrapText="1"/>
      <protection hidden="1"/>
    </xf>
    <xf numFmtId="0" fontId="24" fillId="5" borderId="8" xfId="0" applyFont="1" applyFill="1" applyBorder="1" applyAlignment="1" applyProtection="1">
      <alignment horizontal="left" vertical="center"/>
      <protection hidden="1"/>
    </xf>
    <xf numFmtId="0" fontId="24" fillId="5" borderId="0" xfId="0" applyFont="1" applyFill="1" applyBorder="1" applyAlignment="1" applyProtection="1">
      <alignment horizontal="left" vertical="center"/>
      <protection hidden="1"/>
    </xf>
    <xf numFmtId="0" fontId="0" fillId="2" borderId="12" xfId="0" applyFont="1" applyFill="1" applyBorder="1" applyAlignment="1" applyProtection="1">
      <alignment horizontal="left" wrapText="1"/>
      <protection hidden="1"/>
    </xf>
    <xf numFmtId="0" fontId="0" fillId="2" borderId="13" xfId="0" applyFont="1" applyFill="1" applyBorder="1" applyAlignment="1" applyProtection="1">
      <alignment horizontal="left" wrapText="1"/>
      <protection hidden="1"/>
    </xf>
    <xf numFmtId="0" fontId="0" fillId="2" borderId="14" xfId="0" applyFont="1" applyFill="1" applyBorder="1" applyAlignment="1" applyProtection="1">
      <alignment horizontal="left" wrapText="1"/>
      <protection hidden="1"/>
    </xf>
    <xf numFmtId="0" fontId="0" fillId="2" borderId="15" xfId="0" applyFont="1" applyFill="1" applyBorder="1" applyAlignment="1" applyProtection="1">
      <alignment horizontal="left" wrapText="1"/>
      <protection hidden="1"/>
    </xf>
    <xf numFmtId="0" fontId="0" fillId="2" borderId="0" xfId="0" applyFont="1" applyFill="1" applyBorder="1" applyAlignment="1" applyProtection="1">
      <alignment horizontal="left" wrapText="1"/>
      <protection hidden="1"/>
    </xf>
    <xf numFmtId="0" fontId="0" fillId="2" borderId="16" xfId="0" applyFont="1" applyFill="1" applyBorder="1" applyAlignment="1" applyProtection="1">
      <alignment horizontal="left" wrapText="1"/>
      <protection hidden="1"/>
    </xf>
    <xf numFmtId="0" fontId="0" fillId="2" borderId="0" xfId="0" applyFill="1" applyBorder="1" applyAlignment="1" applyProtection="1">
      <alignment horizontal="left"/>
      <protection hidden="1"/>
    </xf>
    <xf numFmtId="0" fontId="18" fillId="2" borderId="0" xfId="0" applyFont="1" applyFill="1" applyBorder="1" applyAlignment="1" applyProtection="1">
      <alignment horizontal="left"/>
      <protection hidden="1"/>
    </xf>
    <xf numFmtId="0" fontId="16" fillId="5" borderId="8" xfId="0" applyFont="1" applyFill="1" applyBorder="1" applyAlignment="1" applyProtection="1">
      <alignment horizontal="center" vertical="center"/>
      <protection hidden="1"/>
    </xf>
    <xf numFmtId="0" fontId="16" fillId="5" borderId="0" xfId="0" applyFont="1" applyFill="1" applyBorder="1" applyAlignment="1" applyProtection="1">
      <alignment horizontal="center" vertical="center"/>
      <protection hidden="1"/>
    </xf>
    <xf numFmtId="2" fontId="16" fillId="5" borderId="8" xfId="0" applyNumberFormat="1" applyFont="1" applyFill="1" applyBorder="1" applyAlignment="1" applyProtection="1">
      <alignment horizontal="center" vertical="center"/>
      <protection hidden="1"/>
    </xf>
    <xf numFmtId="2" fontId="16" fillId="5" borderId="0" xfId="0" applyNumberFormat="1" applyFont="1" applyFill="1" applyBorder="1" applyAlignment="1" applyProtection="1">
      <alignment horizontal="center" vertical="center"/>
      <protection hidden="1"/>
    </xf>
    <xf numFmtId="0" fontId="16" fillId="5" borderId="8" xfId="0" applyFont="1" applyFill="1" applyBorder="1" applyAlignment="1" applyProtection="1">
      <alignment horizontal="left" vertical="center"/>
      <protection hidden="1"/>
    </xf>
    <xf numFmtId="0" fontId="16" fillId="5" borderId="0" xfId="0" applyFont="1" applyFill="1" applyBorder="1" applyAlignment="1" applyProtection="1">
      <alignment horizontal="left" vertical="center"/>
      <protection hidden="1"/>
    </xf>
    <xf numFmtId="0" fontId="22" fillId="0" borderId="0" xfId="0" applyFont="1" applyFill="1" applyAlignment="1" applyProtection="1">
      <alignment horizontal="left" vertical="top"/>
      <protection hidden="1"/>
    </xf>
    <xf numFmtId="0" fontId="20" fillId="0" borderId="0" xfId="0" applyFont="1" applyFill="1" applyAlignment="1" applyProtection="1">
      <alignment horizontal="left" vertical="top"/>
      <protection hidden="1"/>
    </xf>
    <xf numFmtId="0" fontId="24" fillId="5" borderId="0" xfId="0" applyFont="1" applyFill="1" applyAlignment="1" applyProtection="1">
      <alignment horizontal="left" vertical="top"/>
      <protection hidden="1"/>
    </xf>
    <xf numFmtId="0" fontId="6" fillId="2" borderId="2" xfId="0" applyNumberFormat="1" applyFont="1" applyFill="1" applyBorder="1" applyAlignment="1" applyProtection="1">
      <alignment horizontal="left" vertical="top"/>
      <protection hidden="1"/>
    </xf>
    <xf numFmtId="0" fontId="6" fillId="2" borderId="2" xfId="0" applyNumberFormat="1" applyFont="1" applyFill="1" applyBorder="1" applyAlignment="1" applyProtection="1">
      <alignment vertical="top"/>
      <protection hidden="1"/>
    </xf>
    <xf numFmtId="0" fontId="8" fillId="5" borderId="7" xfId="0" applyFont="1" applyFill="1" applyBorder="1" applyAlignment="1" applyProtection="1">
      <alignment horizontal="center"/>
      <protection hidden="1"/>
    </xf>
    <xf numFmtId="0" fontId="8" fillId="5" borderId="8" xfId="0" applyFont="1" applyFill="1" applyBorder="1" applyAlignment="1" applyProtection="1">
      <alignment horizontal="center"/>
      <protection hidden="1"/>
    </xf>
    <xf numFmtId="0" fontId="8" fillId="5" borderId="9" xfId="0" applyFont="1" applyFill="1" applyBorder="1" applyAlignment="1" applyProtection="1">
      <alignment horizontal="center"/>
      <protection hidden="1"/>
    </xf>
    <xf numFmtId="49" fontId="10" fillId="5" borderId="2" xfId="0" quotePrefix="1" applyNumberFormat="1" applyFont="1" applyFill="1" applyBorder="1" applyAlignment="1" applyProtection="1">
      <alignment horizontal="center"/>
      <protection hidden="1"/>
    </xf>
    <xf numFmtId="49" fontId="10" fillId="5" borderId="0" xfId="0" quotePrefix="1" applyNumberFormat="1" applyFont="1" applyFill="1" applyBorder="1" applyAlignment="1" applyProtection="1">
      <alignment horizontal="center"/>
      <protection hidden="1"/>
    </xf>
    <xf numFmtId="49" fontId="10" fillId="5" borderId="3" xfId="0" quotePrefix="1" applyNumberFormat="1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left" vertical="top" wrapText="1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top"/>
      <protection hidden="1"/>
    </xf>
    <xf numFmtId="0" fontId="9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left" vertical="top" wrapText="1"/>
      <protection hidden="1"/>
    </xf>
    <xf numFmtId="0" fontId="27" fillId="0" borderId="0" xfId="0" applyFont="1" applyFill="1" applyAlignment="1" applyProtection="1">
      <alignment horizontal="right" vertical="top"/>
      <protection hidden="1"/>
    </xf>
    <xf numFmtId="14" fontId="27" fillId="0" borderId="0" xfId="0" applyNumberFormat="1" applyFont="1" applyFill="1" applyAlignment="1" applyProtection="1">
      <alignment horizontal="right" vertical="top"/>
      <protection hidden="1"/>
    </xf>
    <xf numFmtId="164" fontId="11" fillId="2" borderId="21" xfId="0" applyNumberFormat="1" applyFont="1" applyFill="1" applyBorder="1" applyAlignment="1" applyProtection="1">
      <alignment vertical="top"/>
      <protection hidden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008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A3DA9-C369-4404-BD94-448D5648D023}">
  <sheetPr>
    <pageSetUpPr fitToPage="1"/>
  </sheetPr>
  <dimension ref="B1:Q42"/>
  <sheetViews>
    <sheetView showGridLines="0" tabSelected="1" workbookViewId="0">
      <selection activeCell="O1" sqref="O1"/>
    </sheetView>
  </sheetViews>
  <sheetFormatPr defaultColWidth="8.88671875" defaultRowHeight="14.4"/>
  <cols>
    <col min="1" max="2" width="2.6640625" style="15" customWidth="1"/>
    <col min="3" max="3" width="20.6640625" style="15" customWidth="1"/>
    <col min="4" max="4" width="60.44140625" style="15" bestFit="1" customWidth="1"/>
    <col min="5" max="5" width="14.109375" style="15" bestFit="1" customWidth="1"/>
    <col min="6" max="6" width="2.6640625" style="15" customWidth="1"/>
    <col min="7" max="7" width="9.5546875" style="15" customWidth="1"/>
    <col min="8" max="8" width="2.6640625" style="92" customWidth="1"/>
    <col min="9" max="9" width="7.6640625" style="15" bestFit="1" customWidth="1"/>
    <col min="10" max="10" width="2.6640625" style="15" customWidth="1"/>
    <col min="11" max="11" width="10.5546875" style="15" bestFit="1" customWidth="1"/>
    <col min="12" max="12" width="2.6640625" style="15" customWidth="1"/>
    <col min="13" max="16384" width="8.88671875" style="15"/>
  </cols>
  <sheetData>
    <row r="1" spans="2:17" s="13" customFormat="1" ht="13.2">
      <c r="H1" s="45"/>
    </row>
    <row r="2" spans="2:17" s="13" customFormat="1" ht="21">
      <c r="B2" s="128" t="s">
        <v>63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23"/>
      <c r="N2" s="23"/>
      <c r="O2" s="23"/>
      <c r="P2" s="23"/>
      <c r="Q2" s="23"/>
    </row>
    <row r="3" spans="2:17" s="13" customFormat="1" ht="13.2">
      <c r="H3" s="45"/>
    </row>
    <row r="4" spans="2:17" s="13" customFormat="1" ht="18">
      <c r="B4" s="127" t="s">
        <v>34</v>
      </c>
      <c r="C4" s="127"/>
      <c r="D4" s="127"/>
      <c r="E4" s="143" t="s">
        <v>69</v>
      </c>
      <c r="F4" s="143"/>
      <c r="G4" s="143"/>
      <c r="H4" s="143"/>
      <c r="I4" s="143"/>
      <c r="J4" s="144">
        <v>44927</v>
      </c>
      <c r="K4" s="144"/>
      <c r="L4" s="144"/>
      <c r="M4" s="50"/>
      <c r="N4" s="50"/>
      <c r="O4" s="50"/>
      <c r="P4" s="50"/>
      <c r="Q4" s="50"/>
    </row>
    <row r="5" spans="2:17" s="14" customFormat="1">
      <c r="B5" s="46"/>
      <c r="C5" s="51"/>
      <c r="D5" s="46"/>
      <c r="E5" s="46"/>
      <c r="F5" s="46"/>
      <c r="G5" s="46"/>
      <c r="H5" s="47"/>
      <c r="I5" s="46"/>
      <c r="L5" s="48"/>
      <c r="M5" s="46"/>
      <c r="N5" s="46"/>
      <c r="O5" s="46"/>
      <c r="P5" s="46"/>
      <c r="Q5" s="46"/>
    </row>
    <row r="6" spans="2:17" s="14" customFormat="1" ht="21">
      <c r="B6" s="126" t="s">
        <v>43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46"/>
      <c r="N6" s="46"/>
      <c r="O6" s="46"/>
      <c r="P6" s="46"/>
      <c r="Q6" s="46"/>
    </row>
    <row r="7" spans="2:17" s="14" customFormat="1" ht="15" thickBot="1">
      <c r="B7" s="46"/>
      <c r="C7" s="46"/>
      <c r="D7" s="46"/>
      <c r="E7" s="46"/>
      <c r="F7" s="46"/>
      <c r="G7" s="46"/>
      <c r="H7" s="47"/>
      <c r="I7" s="46"/>
      <c r="L7" s="48"/>
      <c r="M7" s="46"/>
      <c r="N7" s="46"/>
      <c r="O7" s="46"/>
      <c r="P7" s="46"/>
      <c r="Q7" s="46"/>
    </row>
    <row r="8" spans="2:17" ht="15.6" thickTop="1" thickBot="1">
      <c r="B8" s="52"/>
      <c r="C8" s="124" t="s">
        <v>35</v>
      </c>
      <c r="D8" s="124" t="s">
        <v>41</v>
      </c>
      <c r="E8" s="122" t="s">
        <v>22</v>
      </c>
      <c r="F8" s="53"/>
      <c r="G8" s="122" t="s">
        <v>56</v>
      </c>
      <c r="H8" s="53"/>
      <c r="I8" s="120" t="s">
        <v>39</v>
      </c>
      <c r="J8" s="53"/>
      <c r="K8" s="54" t="s">
        <v>40</v>
      </c>
      <c r="L8" s="55"/>
    </row>
    <row r="9" spans="2:17" ht="15" thickTop="1">
      <c r="B9" s="56"/>
      <c r="C9" s="125"/>
      <c r="D9" s="125"/>
      <c r="E9" s="123"/>
      <c r="F9" s="57"/>
      <c r="G9" s="123"/>
      <c r="H9" s="57"/>
      <c r="I9" s="121"/>
      <c r="J9" s="57"/>
      <c r="K9" s="54" t="s">
        <v>42</v>
      </c>
      <c r="L9" s="58"/>
    </row>
    <row r="10" spans="2:17">
      <c r="B10" s="59"/>
      <c r="C10" s="60"/>
      <c r="D10" s="60"/>
      <c r="E10" s="60"/>
      <c r="F10" s="60"/>
      <c r="G10" s="60"/>
      <c r="H10" s="60"/>
      <c r="I10" s="61"/>
      <c r="J10" s="60"/>
      <c r="K10" s="60"/>
      <c r="L10" s="62"/>
    </row>
    <row r="11" spans="2:17">
      <c r="B11" s="59"/>
      <c r="C11" s="63" t="s">
        <v>37</v>
      </c>
      <c r="D11" s="64" t="str">
        <f>'Perceel 2-Surveillant'!$B$15&amp;" ("&amp;'Perceel 2-Surveillant'!$B$16&amp;")"</f>
        <v>A.  Surveillant - schaal 3.0 (Fase A)</v>
      </c>
      <c r="E11" s="65">
        <f>'Perceel 2-Surveillant'!$E$55</f>
        <v>100</v>
      </c>
      <c r="F11" s="64"/>
      <c r="G11" s="66">
        <f>'Perceel 2-Surveillant'!$G$55</f>
        <v>14.57</v>
      </c>
      <c r="H11" s="64"/>
      <c r="I11" s="67"/>
      <c r="J11" s="64"/>
      <c r="K11" s="68"/>
      <c r="L11" s="62"/>
    </row>
    <row r="12" spans="2:17">
      <c r="B12" s="59"/>
      <c r="C12" s="69"/>
      <c r="D12" s="60" t="str">
        <f>'Perceel 2-Surveillant'!$I$15&amp;" ("&amp;'Perceel 2-Surveillant'!$I$16&amp;")"</f>
        <v>A+  Surveillant - schaal 3.0 (Fase A + AOW gerechtigd)</v>
      </c>
      <c r="E12" s="70">
        <f>'Perceel 2-Surveillant'!$L$55</f>
        <v>100</v>
      </c>
      <c r="F12" s="60"/>
      <c r="G12" s="71">
        <f>'Perceel 2-Surveillant'!$N$55</f>
        <v>14.57</v>
      </c>
      <c r="H12" s="60"/>
      <c r="I12" s="61"/>
      <c r="J12" s="60"/>
      <c r="K12" s="72"/>
      <c r="L12" s="62"/>
    </row>
    <row r="13" spans="2:17">
      <c r="B13" s="59"/>
      <c r="C13" s="69"/>
      <c r="D13" s="60" t="str">
        <f>'Perceel 2-Surveillant'!$B$57&amp;" ("&amp;'Perceel 2-Surveillant'!$B$58&amp;")"</f>
        <v>B.  Surveillant - schaal 3.0 (Fase B)</v>
      </c>
      <c r="E13" s="70">
        <f>'Perceel 2-Surveillant'!$E$97</f>
        <v>100</v>
      </c>
      <c r="F13" s="60"/>
      <c r="G13" s="71">
        <f>'Perceel 2-Surveillant'!$G$97</f>
        <v>14.57</v>
      </c>
      <c r="H13" s="60"/>
      <c r="I13" s="61"/>
      <c r="J13" s="60"/>
      <c r="K13" s="72"/>
      <c r="L13" s="62"/>
    </row>
    <row r="14" spans="2:17" ht="15" thickBot="1">
      <c r="B14" s="59"/>
      <c r="C14" s="69"/>
      <c r="D14" s="73" t="str">
        <f>'Perceel 2-Surveillant'!$I$57&amp;" ("&amp;'Perceel 2-Surveillant'!$I$58&amp;")"</f>
        <v>B+  Surveillant - schaal 3.0 (Fase B en AOW gerechtigd)</v>
      </c>
      <c r="E14" s="74">
        <f>'Perceel 2-Surveillant'!$L$97</f>
        <v>100</v>
      </c>
      <c r="F14" s="73"/>
      <c r="G14" s="75">
        <f>'Perceel 2-Surveillant'!$N$97</f>
        <v>14.57</v>
      </c>
      <c r="H14" s="73"/>
      <c r="I14" s="76"/>
      <c r="J14" s="73"/>
      <c r="K14" s="77"/>
      <c r="L14" s="62"/>
    </row>
    <row r="15" spans="2:17" ht="15" thickTop="1">
      <c r="B15" s="59"/>
      <c r="C15" s="78"/>
      <c r="D15" s="79" t="str">
        <f>"Gemiddeld tarief "&amp;C11</f>
        <v>Gemiddeld tarief Surveillant</v>
      </c>
      <c r="E15" s="80">
        <f>AVERAGE(E11:E14)</f>
        <v>100</v>
      </c>
      <c r="F15" s="79"/>
      <c r="G15" s="81">
        <f>AVERAGE(G11:G14)</f>
        <v>14.57</v>
      </c>
      <c r="H15" s="79"/>
      <c r="I15" s="82">
        <v>0.85</v>
      </c>
      <c r="J15" s="79"/>
      <c r="K15" s="83">
        <f>G15*I15</f>
        <v>12.384499999999999</v>
      </c>
      <c r="L15" s="62"/>
    </row>
    <row r="16" spans="2:17">
      <c r="B16" s="59"/>
      <c r="C16" s="60"/>
      <c r="D16" s="60"/>
      <c r="E16" s="60"/>
      <c r="F16" s="60"/>
      <c r="G16" s="60"/>
      <c r="H16" s="60"/>
      <c r="I16" s="61"/>
      <c r="J16" s="60"/>
      <c r="K16" s="60"/>
      <c r="L16" s="62"/>
    </row>
    <row r="17" spans="2:12">
      <c r="B17" s="59"/>
      <c r="C17" s="63" t="s">
        <v>51</v>
      </c>
      <c r="D17" s="64" t="str">
        <f>'Perceel 2-Hoofdsurveillant'!$B$14&amp;" ("&amp;'Perceel 2-Hoofdsurveillant'!$B$15&amp;")"</f>
        <v>A.  Hoofdsurveillant -schaal 4.6 (Fase A)</v>
      </c>
      <c r="E17" s="65">
        <f>'Perceel 2-Hoofdsurveillant'!$E$54</f>
        <v>100</v>
      </c>
      <c r="F17" s="64"/>
      <c r="G17" s="66">
        <f>'Perceel 2-Hoofdsurveillant'!$G$54</f>
        <v>14.980000000000002</v>
      </c>
      <c r="H17" s="64"/>
      <c r="I17" s="67"/>
      <c r="J17" s="64"/>
      <c r="K17" s="68"/>
      <c r="L17" s="62"/>
    </row>
    <row r="18" spans="2:12">
      <c r="B18" s="59"/>
      <c r="C18" s="69"/>
      <c r="D18" s="60" t="str">
        <f>'Perceel 2-Hoofdsurveillant'!$I$14&amp;" ("&amp;'Perceel 2-Hoofdsurveillant'!$I$15&amp;")"</f>
        <v>A+  Hoofdsurveillant - schaal 4.6 (Fase A + AOW gerechtigd)</v>
      </c>
      <c r="E18" s="70">
        <f>'Perceel 2-Hoofdsurveillant'!$L$54</f>
        <v>100</v>
      </c>
      <c r="F18" s="60"/>
      <c r="G18" s="71">
        <f>'Perceel 2-Hoofdsurveillant'!$N$54</f>
        <v>14.980000000000002</v>
      </c>
      <c r="H18" s="60"/>
      <c r="I18" s="61"/>
      <c r="J18" s="60"/>
      <c r="K18" s="72"/>
      <c r="L18" s="62"/>
    </row>
    <row r="19" spans="2:12">
      <c r="B19" s="59"/>
      <c r="C19" s="69"/>
      <c r="D19" s="60" t="str">
        <f>'Perceel 2-Hoofdsurveillant'!$B$56&amp;" ("&amp;'Perceel 2-Hoofdsurveillant'!$B$57&amp;")"</f>
        <v>B.  Hoofdsurveillant - schaal 4.6 (Fase B)</v>
      </c>
      <c r="E19" s="70">
        <f>'Perceel 2-Hoofdsurveillant'!$E$96</f>
        <v>100</v>
      </c>
      <c r="F19" s="60"/>
      <c r="G19" s="71">
        <f>'Perceel 2-Hoofdsurveillant'!$G$96</f>
        <v>14.980000000000002</v>
      </c>
      <c r="H19" s="60"/>
      <c r="I19" s="61"/>
      <c r="J19" s="60"/>
      <c r="K19" s="72"/>
      <c r="L19" s="62"/>
    </row>
    <row r="20" spans="2:12" ht="15" thickBot="1">
      <c r="B20" s="59"/>
      <c r="C20" s="69"/>
      <c r="D20" s="73" t="str">
        <f>'Perceel 2-Hoofdsurveillant'!$I$56&amp;" ("&amp;'Perceel 2-Hoofdsurveillant'!$I$57&amp;")"</f>
        <v>B+  Hoofdsurveillant- schaal 4.6 (Fase B en AOW gerechtigd)</v>
      </c>
      <c r="E20" s="74">
        <f>'Perceel 2-Hoofdsurveillant'!$L$96</f>
        <v>100</v>
      </c>
      <c r="F20" s="73"/>
      <c r="G20" s="75">
        <f>'Perceel 2-Hoofdsurveillant'!$N$96</f>
        <v>14.980000000000002</v>
      </c>
      <c r="H20" s="73"/>
      <c r="I20" s="76"/>
      <c r="J20" s="73"/>
      <c r="K20" s="77"/>
      <c r="L20" s="62"/>
    </row>
    <row r="21" spans="2:12" ht="15" thickTop="1">
      <c r="B21" s="59"/>
      <c r="C21" s="78"/>
      <c r="D21" s="79" t="str">
        <f>"Gemiddeld tarief "&amp;C17</f>
        <v>Gemiddeld tarief Hoofdsurveillant</v>
      </c>
      <c r="E21" s="80">
        <f>AVERAGE(E17:E20)</f>
        <v>100</v>
      </c>
      <c r="F21" s="79"/>
      <c r="G21" s="81">
        <f>AVERAGE(G17:G20)</f>
        <v>14.980000000000002</v>
      </c>
      <c r="H21" s="79"/>
      <c r="I21" s="82">
        <v>0.15</v>
      </c>
      <c r="J21" s="79"/>
      <c r="K21" s="83">
        <f>G21*I21</f>
        <v>2.2470000000000003</v>
      </c>
      <c r="L21" s="62"/>
    </row>
    <row r="22" spans="2:12" ht="15" thickBot="1">
      <c r="B22" s="59"/>
      <c r="C22" s="60"/>
      <c r="D22" s="60"/>
      <c r="E22" s="60"/>
      <c r="F22" s="60"/>
      <c r="G22" s="60"/>
      <c r="H22" s="60"/>
      <c r="I22" s="61"/>
      <c r="J22" s="60"/>
      <c r="K22" s="60"/>
      <c r="L22" s="62"/>
    </row>
    <row r="23" spans="2:12" ht="18.600000000000001" thickBot="1">
      <c r="B23" s="59"/>
      <c r="C23" s="84" t="s">
        <v>36</v>
      </c>
      <c r="D23" s="85"/>
      <c r="E23" s="85"/>
      <c r="F23" s="85"/>
      <c r="G23" s="85"/>
      <c r="H23" s="85"/>
      <c r="I23" s="86">
        <f>SUM(I15,I21)</f>
        <v>1</v>
      </c>
      <c r="J23" s="84"/>
      <c r="K23" s="87">
        <f>SUM(K15,K21)</f>
        <v>14.631499999999999</v>
      </c>
      <c r="L23" s="62"/>
    </row>
    <row r="24" spans="2:12" ht="15" thickBot="1">
      <c r="B24" s="88"/>
      <c r="C24" s="89"/>
      <c r="D24" s="89"/>
      <c r="E24" s="89"/>
      <c r="F24" s="89"/>
      <c r="G24" s="89"/>
      <c r="H24" s="90"/>
      <c r="I24" s="89"/>
      <c r="J24" s="89"/>
      <c r="K24" s="89"/>
      <c r="L24" s="91"/>
    </row>
    <row r="25" spans="2:12" ht="15.6" thickTop="1" thickBot="1"/>
    <row r="26" spans="2:12" ht="15.6" customHeight="1" thickTop="1">
      <c r="B26" s="52"/>
      <c r="C26" s="110" t="s">
        <v>59</v>
      </c>
      <c r="D26" s="110"/>
      <c r="E26" s="110"/>
      <c r="F26" s="110"/>
      <c r="G26" s="110"/>
      <c r="H26" s="110"/>
      <c r="I26" s="110"/>
      <c r="J26" s="110"/>
      <c r="K26" s="110"/>
      <c r="L26" s="55"/>
    </row>
    <row r="27" spans="2:12" ht="15" customHeight="1">
      <c r="B27" s="56"/>
      <c r="C27" s="111"/>
      <c r="D27" s="111"/>
      <c r="E27" s="111"/>
      <c r="F27" s="111"/>
      <c r="G27" s="111"/>
      <c r="H27" s="111"/>
      <c r="I27" s="111"/>
      <c r="J27" s="111"/>
      <c r="K27" s="111"/>
      <c r="L27" s="58"/>
    </row>
    <row r="28" spans="2:12">
      <c r="B28" s="59"/>
      <c r="C28" s="60"/>
      <c r="D28" s="60"/>
      <c r="E28" s="60"/>
      <c r="F28" s="60"/>
      <c r="G28" s="60"/>
      <c r="H28" s="60"/>
      <c r="I28" s="61"/>
      <c r="J28" s="60"/>
      <c r="K28" s="60"/>
      <c r="L28" s="62"/>
    </row>
    <row r="29" spans="2:12" ht="14.4" customHeight="1">
      <c r="B29" s="59"/>
      <c r="C29" s="112" t="s">
        <v>66</v>
      </c>
      <c r="D29" s="113"/>
      <c r="E29" s="113"/>
      <c r="F29" s="113"/>
      <c r="G29" s="113"/>
      <c r="H29" s="113"/>
      <c r="I29" s="113"/>
      <c r="J29" s="113"/>
      <c r="K29" s="114"/>
      <c r="L29" s="62"/>
    </row>
    <row r="30" spans="2:12">
      <c r="B30" s="59"/>
      <c r="C30" s="115"/>
      <c r="D30" s="116"/>
      <c r="E30" s="116"/>
      <c r="F30" s="116"/>
      <c r="G30" s="116"/>
      <c r="H30" s="116"/>
      <c r="I30" s="116"/>
      <c r="J30" s="116"/>
      <c r="K30" s="117"/>
      <c r="L30" s="62"/>
    </row>
    <row r="31" spans="2:12">
      <c r="B31" s="59"/>
      <c r="C31" s="115"/>
      <c r="D31" s="116"/>
      <c r="E31" s="116"/>
      <c r="F31" s="116"/>
      <c r="G31" s="116"/>
      <c r="H31" s="116"/>
      <c r="I31" s="116"/>
      <c r="J31" s="116"/>
      <c r="K31" s="117"/>
      <c r="L31" s="62"/>
    </row>
    <row r="32" spans="2:12">
      <c r="B32" s="59"/>
      <c r="C32" s="115"/>
      <c r="D32" s="116"/>
      <c r="E32" s="116"/>
      <c r="F32" s="116"/>
      <c r="G32" s="116"/>
      <c r="H32" s="116"/>
      <c r="I32" s="116"/>
      <c r="J32" s="116"/>
      <c r="K32" s="117"/>
      <c r="L32" s="62"/>
    </row>
    <row r="33" spans="2:12">
      <c r="B33" s="59"/>
      <c r="C33" s="69"/>
      <c r="D33" s="60"/>
      <c r="E33" s="60"/>
      <c r="F33" s="60"/>
      <c r="G33" s="61"/>
      <c r="H33" s="60"/>
      <c r="I33" s="60"/>
      <c r="J33" s="60"/>
      <c r="K33" s="72"/>
      <c r="L33" s="62"/>
    </row>
    <row r="34" spans="2:12">
      <c r="B34" s="59"/>
      <c r="C34" s="69"/>
      <c r="D34" s="118" t="s">
        <v>60</v>
      </c>
      <c r="E34" s="118"/>
      <c r="F34" s="60"/>
      <c r="G34" s="96"/>
      <c r="H34" s="60"/>
      <c r="I34" s="60"/>
      <c r="J34" s="60"/>
      <c r="K34" s="72"/>
      <c r="L34" s="62"/>
    </row>
    <row r="35" spans="2:12" ht="15" thickBot="1">
      <c r="B35" s="59"/>
      <c r="C35" s="69"/>
      <c r="D35" s="60"/>
      <c r="E35" s="61"/>
      <c r="F35" s="60"/>
      <c r="G35" s="61"/>
      <c r="H35" s="60"/>
      <c r="I35" s="60"/>
      <c r="J35" s="60"/>
      <c r="K35" s="72"/>
      <c r="L35" s="62"/>
    </row>
    <row r="36" spans="2:12" ht="18.600000000000001" thickBot="1">
      <c r="B36" s="59"/>
      <c r="C36" s="69"/>
      <c r="D36" s="119" t="s">
        <v>61</v>
      </c>
      <c r="E36" s="119"/>
      <c r="F36" s="60"/>
      <c r="G36" s="97" t="str">
        <f>IF(G34="","",ROUND((7.5*$G$34)-735,1))</f>
        <v/>
      </c>
      <c r="H36" s="61"/>
      <c r="I36" s="60"/>
      <c r="J36" s="60"/>
      <c r="K36" s="72"/>
      <c r="L36" s="62"/>
    </row>
    <row r="37" spans="2:12">
      <c r="B37" s="59"/>
      <c r="C37" s="78"/>
      <c r="D37" s="98"/>
      <c r="E37" s="98"/>
      <c r="F37" s="98"/>
      <c r="G37" s="98"/>
      <c r="H37" s="99"/>
      <c r="I37" s="98"/>
      <c r="J37" s="98"/>
      <c r="K37" s="100"/>
      <c r="L37" s="62"/>
    </row>
    <row r="38" spans="2:12">
      <c r="B38" s="59"/>
      <c r="C38" s="60"/>
      <c r="D38" s="60"/>
      <c r="E38" s="60"/>
      <c r="F38" s="60"/>
      <c r="G38" s="60"/>
      <c r="H38" s="61"/>
      <c r="I38" s="60"/>
      <c r="J38" s="60"/>
      <c r="K38" s="60"/>
      <c r="L38" s="62"/>
    </row>
    <row r="39" spans="2:12">
      <c r="B39" s="59"/>
      <c r="C39" s="109" t="s">
        <v>62</v>
      </c>
      <c r="D39" s="109"/>
      <c r="E39" s="109"/>
      <c r="F39" s="109"/>
      <c r="G39" s="109"/>
      <c r="H39" s="109"/>
      <c r="I39" s="109"/>
      <c r="J39" s="109"/>
      <c r="K39" s="109"/>
      <c r="L39" s="62"/>
    </row>
    <row r="40" spans="2:12">
      <c r="B40" s="59"/>
      <c r="C40" s="109"/>
      <c r="D40" s="109"/>
      <c r="E40" s="109"/>
      <c r="F40" s="109"/>
      <c r="G40" s="109"/>
      <c r="H40" s="109"/>
      <c r="I40" s="109"/>
      <c r="J40" s="109"/>
      <c r="K40" s="109"/>
      <c r="L40" s="62"/>
    </row>
    <row r="41" spans="2:12" ht="15" thickBot="1">
      <c r="B41" s="88"/>
      <c r="C41" s="89"/>
      <c r="D41" s="89"/>
      <c r="E41" s="89"/>
      <c r="F41" s="89"/>
      <c r="G41" s="89"/>
      <c r="H41" s="90"/>
      <c r="I41" s="89"/>
      <c r="J41" s="89"/>
      <c r="K41" s="89"/>
      <c r="L41" s="91"/>
    </row>
    <row r="42" spans="2:12" ht="15" thickTop="1"/>
  </sheetData>
  <sheetProtection algorithmName="SHA-512" hashValue="Yzss6MbiQRtimBwE7MjoYOjfMDnuZgSA6PBFqTPHHYmGsufnVPr2SXZIOY8EyLCHuYO9FQMG0x4pWDxe1Dnyaw==" saltValue="Cy77K2/03VDPzMkYDGDyFQ==" spinCount="100000" sheet="1" objects="1" scenarios="1"/>
  <mergeCells count="15">
    <mergeCell ref="B6:L6"/>
    <mergeCell ref="J4:L4"/>
    <mergeCell ref="B2:L2"/>
    <mergeCell ref="E4:I4"/>
    <mergeCell ref="B4:D4"/>
    <mergeCell ref="I8:I9"/>
    <mergeCell ref="G8:G9"/>
    <mergeCell ref="E8:E9"/>
    <mergeCell ref="D8:D9"/>
    <mergeCell ref="C8:C9"/>
    <mergeCell ref="C39:K40"/>
    <mergeCell ref="C26:K27"/>
    <mergeCell ref="C29:K32"/>
    <mergeCell ref="D34:E34"/>
    <mergeCell ref="D36:E36"/>
  </mergeCells>
  <dataValidations count="1">
    <dataValidation type="decimal" allowBlank="1" showInputMessage="1" showErrorMessage="1" sqref="G34" xr:uid="{ACABB907-C085-4250-AF33-674D75C19C7E}">
      <formula1>98</formula1>
      <formula2>100</formula2>
    </dataValidation>
  </dataValidation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6"/>
  <sheetViews>
    <sheetView showGridLines="0" zoomScale="80" zoomScaleNormal="80" workbookViewId="0"/>
  </sheetViews>
  <sheetFormatPr defaultColWidth="9.109375" defaultRowHeight="13.2"/>
  <cols>
    <col min="1" max="1" width="2.6640625" style="13" customWidth="1"/>
    <col min="2" max="2" width="9.109375" style="13"/>
    <col min="3" max="3" width="59.33203125" style="13" bestFit="1" customWidth="1"/>
    <col min="4" max="4" width="11.88671875" style="13" customWidth="1"/>
    <col min="5" max="5" width="15.33203125" style="13" bestFit="1" customWidth="1"/>
    <col min="6" max="6" width="2.6640625" style="13" customWidth="1"/>
    <col min="7" max="7" width="10.88671875" style="13" customWidth="1"/>
    <col min="8" max="8" width="4.109375" style="13" customWidth="1"/>
    <col min="9" max="9" width="9.109375" style="13"/>
    <col min="10" max="10" width="59.33203125" style="13" bestFit="1" customWidth="1"/>
    <col min="11" max="11" width="11.88671875" style="13" customWidth="1"/>
    <col min="12" max="12" width="10.88671875" style="13" customWidth="1"/>
    <col min="13" max="13" width="2.6640625" style="13" customWidth="1"/>
    <col min="14" max="14" width="10.88671875" style="13" customWidth="1"/>
    <col min="15" max="15" width="4.109375" style="13" customWidth="1"/>
    <col min="16" max="16" width="9.109375" style="13"/>
    <col min="17" max="17" width="57.5546875" style="13" customWidth="1"/>
    <col min="18" max="18" width="11.88671875" style="13" customWidth="1"/>
    <col min="19" max="19" width="11.33203125" style="13" customWidth="1"/>
    <col min="20" max="20" width="4.88671875" style="13" customWidth="1"/>
    <col min="21" max="21" width="9.109375" style="13"/>
    <col min="22" max="22" width="57.109375" style="13" customWidth="1"/>
    <col min="23" max="23" width="11.88671875" style="13" customWidth="1"/>
    <col min="24" max="24" width="10.88671875" style="13" customWidth="1"/>
    <col min="25" max="16384" width="9.109375" style="13"/>
  </cols>
  <sheetData>
    <row r="1" spans="1:19" ht="14.4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9" ht="21">
      <c r="A2" s="14"/>
      <c r="B2" s="128" t="s">
        <v>64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23"/>
      <c r="P2" s="23"/>
      <c r="Q2" s="23"/>
      <c r="R2" s="23"/>
      <c r="S2" s="23"/>
    </row>
    <row r="3" spans="1:19" ht="14.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9" ht="18">
      <c r="A4" s="14"/>
      <c r="B4" s="127" t="s">
        <v>34</v>
      </c>
      <c r="C4" s="127"/>
      <c r="D4" s="127"/>
      <c r="E4" s="127"/>
      <c r="F4" s="127"/>
      <c r="G4" s="127"/>
      <c r="H4" s="127"/>
      <c r="I4" s="127"/>
      <c r="J4" s="143" t="s">
        <v>68</v>
      </c>
      <c r="K4" s="143"/>
      <c r="L4" s="144">
        <v>44927</v>
      </c>
      <c r="M4" s="144"/>
      <c r="N4" s="144"/>
      <c r="O4" s="50"/>
      <c r="P4" s="50"/>
      <c r="Q4" s="50"/>
      <c r="R4" s="50"/>
      <c r="S4" s="50"/>
    </row>
    <row r="5" spans="1:19" ht="17.399999999999999">
      <c r="A5" s="14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50"/>
      <c r="P5" s="50"/>
      <c r="Q5" s="50"/>
      <c r="R5" s="50"/>
      <c r="S5" s="50"/>
    </row>
    <row r="6" spans="1:19" ht="21">
      <c r="A6" s="14"/>
      <c r="B6" s="126" t="s">
        <v>50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50"/>
      <c r="P6" s="50"/>
      <c r="Q6" s="50"/>
      <c r="R6" s="50"/>
      <c r="S6" s="50"/>
    </row>
    <row r="7" spans="1:19" ht="17.399999999999999">
      <c r="A7" s="14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50"/>
      <c r="P7" s="50"/>
      <c r="Q7" s="50"/>
      <c r="R7" s="50"/>
      <c r="S7" s="50"/>
    </row>
    <row r="8" spans="1:19" s="16" customFormat="1" ht="14.4">
      <c r="B8" s="141" t="s">
        <v>44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</row>
    <row r="9" spans="1:19" ht="14.4">
      <c r="B9" s="140" t="s">
        <v>49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1:19" s="24" customFormat="1" ht="14.4">
      <c r="B10" s="139" t="s">
        <v>26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9" s="24" customFormat="1" ht="14.4">
      <c r="B11" s="138" t="s">
        <v>27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</row>
    <row r="12" spans="1:19" s="24" customFormat="1" ht="13.95" customHeight="1">
      <c r="B12" s="142" t="s">
        <v>28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</row>
    <row r="13" spans="1:19" s="24" customFormat="1" ht="14.4" customHeight="1">
      <c r="B13" s="137" t="s">
        <v>29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</row>
    <row r="14" spans="1:19" ht="18" thickBot="1">
      <c r="A14" s="14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50"/>
      <c r="P14" s="50"/>
      <c r="Q14" s="50"/>
      <c r="R14" s="50"/>
      <c r="S14" s="50"/>
    </row>
    <row r="15" spans="1:19" s="14" customFormat="1" ht="18.600000000000001" thickTop="1">
      <c r="B15" s="131" t="s">
        <v>45</v>
      </c>
      <c r="C15" s="132"/>
      <c r="D15" s="132"/>
      <c r="E15" s="132"/>
      <c r="F15" s="132"/>
      <c r="G15" s="133"/>
      <c r="I15" s="131" t="s">
        <v>46</v>
      </c>
      <c r="J15" s="132"/>
      <c r="K15" s="132"/>
      <c r="L15" s="132"/>
      <c r="M15" s="132"/>
      <c r="N15" s="133"/>
    </row>
    <row r="16" spans="1:19" s="28" customFormat="1" ht="14.4">
      <c r="B16" s="134" t="s">
        <v>30</v>
      </c>
      <c r="C16" s="135"/>
      <c r="D16" s="135"/>
      <c r="E16" s="135"/>
      <c r="F16" s="135"/>
      <c r="G16" s="136"/>
      <c r="H16" s="27"/>
      <c r="I16" s="134" t="s">
        <v>32</v>
      </c>
      <c r="J16" s="135"/>
      <c r="K16" s="135"/>
      <c r="L16" s="135"/>
      <c r="M16" s="135"/>
      <c r="N16" s="136"/>
      <c r="O16" s="27"/>
    </row>
    <row r="17" spans="2:18" s="14" customFormat="1" ht="14.4">
      <c r="B17" s="17"/>
      <c r="C17" s="18"/>
      <c r="D17" s="18"/>
      <c r="E17" s="31"/>
      <c r="F17" s="31"/>
      <c r="G17" s="19"/>
      <c r="I17" s="17"/>
      <c r="J17" s="18"/>
      <c r="K17" s="18"/>
      <c r="L17" s="31"/>
      <c r="M17" s="31"/>
      <c r="N17" s="19"/>
    </row>
    <row r="18" spans="2:18" s="14" customFormat="1" ht="14.4">
      <c r="B18" s="17"/>
      <c r="C18" s="18"/>
      <c r="D18" s="18"/>
      <c r="E18" s="43" t="s">
        <v>22</v>
      </c>
      <c r="F18" s="31"/>
      <c r="G18" s="44" t="s">
        <v>38</v>
      </c>
      <c r="I18" s="17"/>
      <c r="J18" s="18"/>
      <c r="K18" s="18"/>
      <c r="L18" s="43" t="s">
        <v>22</v>
      </c>
      <c r="M18" s="31"/>
      <c r="N18" s="44" t="s">
        <v>38</v>
      </c>
    </row>
    <row r="19" spans="2:18" s="14" customFormat="1" ht="14.4">
      <c r="B19" s="17"/>
      <c r="C19" s="18"/>
      <c r="D19" s="18"/>
      <c r="E19" s="31"/>
      <c r="F19" s="31"/>
      <c r="G19" s="19"/>
      <c r="I19" s="17"/>
      <c r="J19" s="18"/>
      <c r="K19" s="18"/>
      <c r="L19" s="31"/>
      <c r="M19" s="31"/>
      <c r="N19" s="19"/>
    </row>
    <row r="20" spans="2:18" s="14" customFormat="1" ht="14.4">
      <c r="B20" s="130" t="s">
        <v>0</v>
      </c>
      <c r="C20" s="1" t="s">
        <v>57</v>
      </c>
      <c r="D20" s="39"/>
      <c r="E20" s="32">
        <v>100</v>
      </c>
      <c r="F20" s="32"/>
      <c r="G20" s="145">
        <v>14.57</v>
      </c>
      <c r="I20" s="130" t="s">
        <v>0</v>
      </c>
      <c r="J20" s="1" t="s">
        <v>57</v>
      </c>
      <c r="K20" s="22"/>
      <c r="L20" s="32">
        <v>100</v>
      </c>
      <c r="M20" s="32"/>
      <c r="N20" s="145">
        <v>14.57</v>
      </c>
    </row>
    <row r="21" spans="2:18" s="14" customFormat="1" ht="14.4">
      <c r="B21" s="130"/>
      <c r="C21" s="1"/>
      <c r="D21" s="2"/>
      <c r="E21" s="32"/>
      <c r="F21" s="32"/>
      <c r="G21" s="7"/>
      <c r="I21" s="130"/>
      <c r="J21" s="1"/>
      <c r="K21" s="2"/>
      <c r="L21" s="32"/>
      <c r="M21" s="32"/>
      <c r="N21" s="7"/>
    </row>
    <row r="22" spans="2:18" s="29" customFormat="1" ht="14.4">
      <c r="B22" s="130"/>
      <c r="C22" s="1" t="s">
        <v>1</v>
      </c>
      <c r="D22" s="93"/>
      <c r="E22" s="32"/>
      <c r="F22" s="32"/>
      <c r="G22" s="7"/>
      <c r="I22" s="130"/>
      <c r="J22" s="1" t="s">
        <v>1</v>
      </c>
      <c r="K22" s="93"/>
      <c r="L22" s="32"/>
      <c r="M22" s="32"/>
      <c r="N22" s="7"/>
    </row>
    <row r="23" spans="2:18" s="14" customFormat="1" ht="14.4">
      <c r="B23" s="130"/>
      <c r="C23" s="1"/>
      <c r="D23" s="2"/>
      <c r="E23" s="33">
        <f>+(1+D22)*E20</f>
        <v>100</v>
      </c>
      <c r="F23" s="33"/>
      <c r="G23" s="40">
        <f>(G20/E20)*E23</f>
        <v>14.57</v>
      </c>
      <c r="I23" s="130"/>
      <c r="J23" s="1"/>
      <c r="K23" s="2"/>
      <c r="L23" s="33">
        <f>+(1+K22)*L20</f>
        <v>100</v>
      </c>
      <c r="M23" s="33"/>
      <c r="N23" s="40">
        <f>(N20/L20)*L23</f>
        <v>14.57</v>
      </c>
    </row>
    <row r="24" spans="2:18" s="14" customFormat="1" ht="14.4">
      <c r="B24" s="130"/>
      <c r="C24" s="1"/>
      <c r="D24" s="2"/>
      <c r="E24" s="32"/>
      <c r="F24" s="32"/>
      <c r="G24" s="7"/>
      <c r="I24" s="130"/>
      <c r="J24" s="1"/>
      <c r="K24" s="2"/>
      <c r="L24" s="32"/>
      <c r="M24" s="32"/>
      <c r="N24" s="7"/>
    </row>
    <row r="25" spans="2:18" s="14" customFormat="1" ht="14.4">
      <c r="B25" s="129" t="s">
        <v>2</v>
      </c>
      <c r="C25" s="3" t="s">
        <v>3</v>
      </c>
      <c r="D25" s="93"/>
      <c r="E25" s="32"/>
      <c r="F25" s="32"/>
      <c r="G25" s="7"/>
      <c r="I25" s="129" t="s">
        <v>2</v>
      </c>
      <c r="J25" s="3" t="s">
        <v>3</v>
      </c>
      <c r="K25" s="93"/>
      <c r="L25" s="32"/>
      <c r="M25" s="32"/>
      <c r="N25" s="7"/>
    </row>
    <row r="26" spans="2:18" s="14" customFormat="1" ht="14.4">
      <c r="B26" s="129"/>
      <c r="C26" s="3" t="s">
        <v>4</v>
      </c>
      <c r="D26" s="94"/>
      <c r="E26" s="32"/>
      <c r="F26" s="32"/>
      <c r="G26" s="7"/>
      <c r="I26" s="129"/>
      <c r="J26" s="3" t="s">
        <v>4</v>
      </c>
      <c r="K26" s="94"/>
      <c r="L26" s="32"/>
      <c r="M26" s="32"/>
      <c r="N26" s="7"/>
    </row>
    <row r="27" spans="2:18" s="26" customFormat="1" ht="14.4">
      <c r="B27" s="129"/>
      <c r="C27" s="3" t="s">
        <v>5</v>
      </c>
      <c r="D27" s="94"/>
      <c r="E27" s="34"/>
      <c r="F27" s="34"/>
      <c r="G27" s="25"/>
      <c r="I27" s="129"/>
      <c r="J27" s="3" t="s">
        <v>5</v>
      </c>
      <c r="K27" s="94"/>
      <c r="L27" s="34"/>
      <c r="M27" s="34"/>
      <c r="N27" s="25"/>
      <c r="R27" s="37"/>
    </row>
    <row r="28" spans="2:18" s="14" customFormat="1" ht="14.4">
      <c r="B28" s="129"/>
      <c r="C28" s="3" t="s">
        <v>6</v>
      </c>
      <c r="D28" s="94"/>
      <c r="E28" s="32"/>
      <c r="F28" s="32"/>
      <c r="G28" s="7"/>
      <c r="I28" s="129"/>
      <c r="J28" s="3" t="s">
        <v>6</v>
      </c>
      <c r="K28" s="94"/>
      <c r="L28" s="32"/>
      <c r="M28" s="32"/>
      <c r="N28" s="7"/>
      <c r="Q28" s="38"/>
    </row>
    <row r="29" spans="2:18" s="26" customFormat="1" ht="14.4">
      <c r="B29" s="129"/>
      <c r="C29" s="3" t="s">
        <v>7</v>
      </c>
      <c r="D29" s="21"/>
      <c r="E29" s="34"/>
      <c r="F29" s="34"/>
      <c r="G29" s="25"/>
      <c r="I29" s="129"/>
      <c r="J29" s="3" t="s">
        <v>7</v>
      </c>
      <c r="K29" s="21"/>
      <c r="L29" s="34"/>
      <c r="M29" s="34"/>
      <c r="N29" s="25"/>
    </row>
    <row r="30" spans="2:18" s="14" customFormat="1" ht="14.4">
      <c r="B30" s="129"/>
      <c r="C30" s="1"/>
      <c r="D30" s="2">
        <f>SUM(D25:D29)</f>
        <v>0</v>
      </c>
      <c r="E30" s="33">
        <f>+(1+D30)*E23</f>
        <v>100</v>
      </c>
      <c r="F30" s="33"/>
      <c r="G30" s="40">
        <f>(G23/E23)*E30</f>
        <v>14.57</v>
      </c>
      <c r="I30" s="129"/>
      <c r="J30" s="1"/>
      <c r="K30" s="2">
        <f>SUM(K25:K29)</f>
        <v>0</v>
      </c>
      <c r="L30" s="33">
        <f>+(1+K30)*L23</f>
        <v>100</v>
      </c>
      <c r="M30" s="33"/>
      <c r="N30" s="40">
        <f>(N23/L23)*L30</f>
        <v>14.57</v>
      </c>
    </row>
    <row r="31" spans="2:18" s="14" customFormat="1" ht="14.4">
      <c r="B31" s="129"/>
      <c r="C31" s="1"/>
      <c r="D31" s="2"/>
      <c r="E31" s="32"/>
      <c r="F31" s="32"/>
      <c r="G31" s="7"/>
      <c r="I31" s="129"/>
      <c r="J31" s="1"/>
      <c r="K31" s="2"/>
      <c r="L31" s="32"/>
      <c r="M31" s="32"/>
      <c r="N31" s="7"/>
    </row>
    <row r="32" spans="2:18" s="14" customFormat="1" ht="14.4">
      <c r="B32" s="129"/>
      <c r="C32" s="1" t="s">
        <v>8</v>
      </c>
      <c r="D32" s="93"/>
      <c r="E32" s="32"/>
      <c r="F32" s="32"/>
      <c r="G32" s="7"/>
      <c r="I32" s="129"/>
      <c r="J32" s="1" t="s">
        <v>8</v>
      </c>
      <c r="K32" s="93"/>
      <c r="L32" s="32"/>
      <c r="M32" s="32"/>
      <c r="N32" s="7"/>
    </row>
    <row r="33" spans="2:14" s="26" customFormat="1" ht="14.4">
      <c r="B33" s="101"/>
      <c r="C33" s="102" t="s">
        <v>67</v>
      </c>
      <c r="D33" s="104"/>
      <c r="E33" s="34"/>
      <c r="F33" s="34"/>
      <c r="G33" s="25"/>
      <c r="I33" s="101"/>
      <c r="J33" s="102" t="s">
        <v>67</v>
      </c>
      <c r="K33" s="104"/>
      <c r="L33" s="34"/>
      <c r="M33" s="34"/>
      <c r="N33" s="25"/>
    </row>
    <row r="34" spans="2:14" s="14" customFormat="1" ht="14.4">
      <c r="B34" s="49"/>
      <c r="D34" s="2">
        <f>SUM(D32:D33)</f>
        <v>0</v>
      </c>
      <c r="E34" s="32">
        <f>(1+D34)*E30</f>
        <v>100</v>
      </c>
      <c r="F34" s="32"/>
      <c r="G34" s="40">
        <f>(G30/E30)*E34</f>
        <v>14.57</v>
      </c>
      <c r="I34" s="49"/>
      <c r="J34" s="1"/>
      <c r="K34" s="2">
        <f>SUM(K32:K33)</f>
        <v>0</v>
      </c>
      <c r="L34" s="32">
        <f>(1+K34)*L30</f>
        <v>100</v>
      </c>
      <c r="M34" s="32"/>
      <c r="N34" s="40">
        <f>(N30/L30)*L34</f>
        <v>14.57</v>
      </c>
    </row>
    <row r="35" spans="2:14" s="14" customFormat="1" ht="14.4">
      <c r="B35" s="49"/>
      <c r="C35" s="1"/>
      <c r="D35" s="2"/>
      <c r="E35" s="32"/>
      <c r="F35" s="32"/>
      <c r="G35" s="7"/>
      <c r="I35" s="49"/>
      <c r="J35" s="1"/>
      <c r="K35" s="2"/>
      <c r="L35" s="32"/>
      <c r="M35" s="32"/>
      <c r="N35" s="7"/>
    </row>
    <row r="36" spans="2:14" s="14" customFormat="1" ht="14.4">
      <c r="B36" s="130" t="s">
        <v>9</v>
      </c>
      <c r="C36" s="4" t="s">
        <v>10</v>
      </c>
      <c r="D36" s="93"/>
      <c r="E36" s="32"/>
      <c r="F36" s="32"/>
      <c r="G36" s="7"/>
      <c r="I36" s="130" t="s">
        <v>9</v>
      </c>
      <c r="J36" s="4" t="s">
        <v>10</v>
      </c>
      <c r="K36" s="93"/>
      <c r="L36" s="32"/>
      <c r="M36" s="32"/>
      <c r="N36" s="7"/>
    </row>
    <row r="37" spans="2:14" s="14" customFormat="1" ht="14.4">
      <c r="B37" s="130"/>
      <c r="C37" s="18" t="s">
        <v>11</v>
      </c>
      <c r="D37" s="94"/>
      <c r="E37" s="32"/>
      <c r="F37" s="32"/>
      <c r="G37" s="7"/>
      <c r="I37" s="130"/>
      <c r="J37" s="18" t="s">
        <v>11</v>
      </c>
      <c r="K37" s="94"/>
      <c r="L37" s="32"/>
      <c r="M37" s="32"/>
      <c r="N37" s="7"/>
    </row>
    <row r="38" spans="2:14" s="14" customFormat="1" ht="14.4">
      <c r="B38" s="130"/>
      <c r="C38" s="18" t="s">
        <v>12</v>
      </c>
      <c r="D38" s="94"/>
      <c r="E38" s="32"/>
      <c r="F38" s="32"/>
      <c r="G38" s="7"/>
      <c r="I38" s="130"/>
      <c r="J38" s="18" t="s">
        <v>12</v>
      </c>
      <c r="K38" s="94"/>
      <c r="L38" s="32"/>
      <c r="M38" s="32"/>
      <c r="N38" s="7"/>
    </row>
    <row r="39" spans="2:14" s="14" customFormat="1" ht="14.4">
      <c r="B39" s="130"/>
      <c r="C39" s="30" t="s">
        <v>13</v>
      </c>
      <c r="D39" s="94"/>
      <c r="E39" s="32"/>
      <c r="F39" s="32"/>
      <c r="G39" s="7"/>
      <c r="I39" s="130"/>
      <c r="J39" s="4" t="s">
        <v>13</v>
      </c>
      <c r="K39" s="94"/>
      <c r="L39" s="32"/>
      <c r="M39" s="32"/>
      <c r="N39" s="7"/>
    </row>
    <row r="40" spans="2:14" s="14" customFormat="1" ht="14.4">
      <c r="B40" s="130"/>
      <c r="C40" s="4" t="s">
        <v>14</v>
      </c>
      <c r="D40" s="94"/>
      <c r="E40" s="32"/>
      <c r="F40" s="32"/>
      <c r="G40" s="7"/>
      <c r="I40" s="130"/>
      <c r="J40" s="4" t="s">
        <v>14</v>
      </c>
      <c r="K40" s="94"/>
      <c r="L40" s="32"/>
      <c r="M40" s="32"/>
      <c r="N40" s="7"/>
    </row>
    <row r="41" spans="2:14" s="14" customFormat="1" ht="14.4">
      <c r="B41" s="130"/>
      <c r="C41" s="30" t="s">
        <v>23</v>
      </c>
      <c r="D41" s="94"/>
      <c r="E41" s="32"/>
      <c r="F41" s="32"/>
      <c r="G41" s="7"/>
      <c r="I41" s="130"/>
      <c r="J41" s="4" t="s">
        <v>23</v>
      </c>
      <c r="K41" s="94"/>
      <c r="L41" s="32"/>
      <c r="M41" s="32"/>
      <c r="N41" s="7"/>
    </row>
    <row r="42" spans="2:14" s="14" customFormat="1" ht="14.4">
      <c r="B42" s="130"/>
      <c r="C42" s="4" t="s">
        <v>24</v>
      </c>
      <c r="D42" s="94"/>
      <c r="E42" s="32"/>
      <c r="F42" s="32"/>
      <c r="G42" s="7"/>
      <c r="I42" s="130"/>
      <c r="J42" s="4" t="s">
        <v>24</v>
      </c>
      <c r="K42" s="94"/>
      <c r="L42" s="32"/>
      <c r="M42" s="32"/>
      <c r="N42" s="7"/>
    </row>
    <row r="43" spans="2:14" s="14" customFormat="1" ht="14.4">
      <c r="B43" s="130"/>
      <c r="C43" s="4" t="s">
        <v>15</v>
      </c>
      <c r="D43" s="94"/>
      <c r="E43" s="32"/>
      <c r="F43" s="32"/>
      <c r="G43" s="7"/>
      <c r="I43" s="130"/>
      <c r="J43" s="4" t="s">
        <v>15</v>
      </c>
      <c r="K43" s="94"/>
      <c r="L43" s="32"/>
      <c r="M43" s="32"/>
      <c r="N43" s="7"/>
    </row>
    <row r="44" spans="2:14" s="14" customFormat="1" ht="14.4">
      <c r="B44" s="130"/>
      <c r="C44" s="4" t="s">
        <v>25</v>
      </c>
      <c r="D44" s="94"/>
      <c r="E44" s="32"/>
      <c r="F44" s="32"/>
      <c r="G44" s="7"/>
      <c r="I44" s="130"/>
      <c r="J44" s="4" t="s">
        <v>25</v>
      </c>
      <c r="K44" s="94"/>
      <c r="L44" s="32"/>
      <c r="M44" s="32"/>
      <c r="N44" s="7"/>
    </row>
    <row r="45" spans="2:14" s="14" customFormat="1" ht="14.4">
      <c r="B45" s="130"/>
      <c r="C45" s="4" t="s">
        <v>16</v>
      </c>
      <c r="D45" s="94"/>
      <c r="E45" s="32"/>
      <c r="F45" s="32"/>
      <c r="G45" s="7"/>
      <c r="I45" s="130"/>
      <c r="J45" s="4" t="s">
        <v>16</v>
      </c>
      <c r="K45" s="94"/>
      <c r="L45" s="32"/>
      <c r="M45" s="32"/>
      <c r="N45" s="7"/>
    </row>
    <row r="46" spans="2:14" s="14" customFormat="1" ht="14.4">
      <c r="B46" s="130"/>
      <c r="C46" s="4" t="s">
        <v>17</v>
      </c>
      <c r="D46" s="21"/>
      <c r="E46" s="32"/>
      <c r="F46" s="32"/>
      <c r="G46" s="7"/>
      <c r="I46" s="130"/>
      <c r="J46" s="4" t="s">
        <v>17</v>
      </c>
      <c r="K46" s="21"/>
      <c r="L46" s="32"/>
      <c r="M46" s="32"/>
      <c r="N46" s="7"/>
    </row>
    <row r="47" spans="2:14" s="14" customFormat="1" ht="14.4">
      <c r="B47" s="130"/>
      <c r="C47" s="1"/>
      <c r="D47" s="2">
        <f>SUM(D36:D46)</f>
        <v>0</v>
      </c>
      <c r="E47" s="32">
        <f>(1+D47)*E34</f>
        <v>100</v>
      </c>
      <c r="F47" s="32"/>
      <c r="G47" s="40">
        <f>(G34/E34)*E47</f>
        <v>14.57</v>
      </c>
      <c r="I47" s="130"/>
      <c r="J47" s="1"/>
      <c r="K47" s="2">
        <f>SUM(K36:K46)</f>
        <v>0</v>
      </c>
      <c r="L47" s="32">
        <f>(1+K47)*L34</f>
        <v>100</v>
      </c>
      <c r="M47" s="32"/>
      <c r="N47" s="40">
        <f>(N34/L34)*L47</f>
        <v>14.57</v>
      </c>
    </row>
    <row r="48" spans="2:14" s="14" customFormat="1" ht="14.4">
      <c r="B48" s="130"/>
      <c r="C48" s="1"/>
      <c r="D48" s="2"/>
      <c r="E48" s="32"/>
      <c r="F48" s="32"/>
      <c r="G48" s="7"/>
      <c r="I48" s="130"/>
      <c r="J48" s="1"/>
      <c r="K48" s="2"/>
      <c r="L48" s="32"/>
      <c r="M48" s="32"/>
      <c r="N48" s="7"/>
    </row>
    <row r="49" spans="2:24" s="14" customFormat="1" ht="14.4">
      <c r="B49" s="49" t="s">
        <v>18</v>
      </c>
      <c r="C49" s="3" t="s">
        <v>19</v>
      </c>
      <c r="D49" s="93"/>
      <c r="E49" s="32"/>
      <c r="F49" s="32"/>
      <c r="G49" s="7"/>
      <c r="I49" s="49" t="s">
        <v>18</v>
      </c>
      <c r="J49" s="3" t="s">
        <v>19</v>
      </c>
      <c r="K49" s="93"/>
      <c r="L49" s="32"/>
      <c r="M49" s="32"/>
      <c r="N49" s="7"/>
    </row>
    <row r="50" spans="2:24" s="14" customFormat="1" ht="14.4">
      <c r="B50" s="8"/>
      <c r="C50" s="1"/>
      <c r="D50" s="2"/>
      <c r="E50" s="32"/>
      <c r="F50" s="32"/>
      <c r="G50" s="7"/>
      <c r="I50" s="8"/>
      <c r="J50" s="1"/>
      <c r="K50" s="2"/>
      <c r="L50" s="32"/>
      <c r="M50" s="32"/>
      <c r="N50" s="7"/>
    </row>
    <row r="51" spans="2:24" s="14" customFormat="1" ht="14.4">
      <c r="B51" s="8"/>
      <c r="C51" s="1"/>
      <c r="D51" s="5" t="s">
        <v>20</v>
      </c>
      <c r="E51" s="35">
        <f>(1+D49)*E47</f>
        <v>100</v>
      </c>
      <c r="F51" s="35"/>
      <c r="G51" s="41">
        <f>(G47/E47)*E51</f>
        <v>14.57</v>
      </c>
      <c r="I51" s="8"/>
      <c r="J51" s="1"/>
      <c r="K51" s="5" t="s">
        <v>20</v>
      </c>
      <c r="L51" s="35">
        <f>(1+K49)*L47</f>
        <v>100</v>
      </c>
      <c r="M51" s="35"/>
      <c r="N51" s="41">
        <f>(N47/L47)*L51</f>
        <v>14.57</v>
      </c>
    </row>
    <row r="52" spans="2:24" s="14" customFormat="1" ht="14.4">
      <c r="B52" s="8"/>
      <c r="C52" s="1"/>
      <c r="D52" s="6"/>
      <c r="E52" s="35"/>
      <c r="F52" s="35"/>
      <c r="G52" s="9"/>
      <c r="I52" s="8"/>
      <c r="J52" s="1"/>
      <c r="K52" s="6"/>
      <c r="L52" s="35"/>
      <c r="M52" s="35"/>
      <c r="N52" s="9"/>
    </row>
    <row r="53" spans="2:24" s="14" customFormat="1" ht="14.4">
      <c r="B53" s="8"/>
      <c r="C53" s="3" t="s">
        <v>21</v>
      </c>
      <c r="D53" s="93"/>
      <c r="E53" s="105">
        <f>E55-E51</f>
        <v>0</v>
      </c>
      <c r="F53" s="106"/>
      <c r="G53" s="107">
        <f>G55-G51</f>
        <v>0</v>
      </c>
      <c r="I53" s="8"/>
      <c r="J53" s="3" t="s">
        <v>21</v>
      </c>
      <c r="K53" s="93"/>
      <c r="L53" s="105">
        <f>L55-L51</f>
        <v>0</v>
      </c>
      <c r="M53" s="106"/>
      <c r="N53" s="107">
        <f>N55-N51</f>
        <v>0</v>
      </c>
    </row>
    <row r="54" spans="2:24" s="14" customFormat="1" ht="14.4">
      <c r="B54" s="10"/>
      <c r="C54" s="1"/>
      <c r="D54" s="2"/>
      <c r="E54" s="32"/>
      <c r="F54" s="32"/>
      <c r="G54" s="7"/>
      <c r="I54" s="10"/>
      <c r="J54" s="1"/>
      <c r="K54" s="2"/>
      <c r="L54" s="32"/>
      <c r="M54" s="32"/>
      <c r="N54" s="7"/>
    </row>
    <row r="55" spans="2:24" s="14" customFormat="1" ht="15" thickBot="1">
      <c r="B55" s="20"/>
      <c r="C55" s="11"/>
      <c r="D55" s="12" t="s">
        <v>58</v>
      </c>
      <c r="E55" s="108">
        <f>E51/(1-D53)</f>
        <v>100</v>
      </c>
      <c r="F55" s="36"/>
      <c r="G55" s="42">
        <f>(G51/E51)*E55</f>
        <v>14.57</v>
      </c>
      <c r="I55" s="20"/>
      <c r="J55" s="11"/>
      <c r="K55" s="12" t="s">
        <v>58</v>
      </c>
      <c r="L55" s="108">
        <f>L51/(1-K53)</f>
        <v>100</v>
      </c>
      <c r="M55" s="36"/>
      <c r="N55" s="42">
        <f>(N51/L51)*L55</f>
        <v>14.57</v>
      </c>
    </row>
    <row r="56" spans="2:24" s="14" customFormat="1" ht="15.6" thickTop="1" thickBot="1">
      <c r="U56" s="15"/>
      <c r="V56" s="15"/>
      <c r="W56" s="15"/>
      <c r="X56" s="15"/>
    </row>
    <row r="57" spans="2:24" s="14" customFormat="1" ht="18.600000000000001" thickTop="1">
      <c r="B57" s="131" t="s">
        <v>47</v>
      </c>
      <c r="C57" s="132"/>
      <c r="D57" s="132"/>
      <c r="E57" s="132"/>
      <c r="F57" s="132"/>
      <c r="G57" s="133"/>
      <c r="I57" s="131" t="s">
        <v>48</v>
      </c>
      <c r="J57" s="132"/>
      <c r="K57" s="132"/>
      <c r="L57" s="132"/>
      <c r="M57" s="132"/>
      <c r="N57" s="133"/>
      <c r="U57" s="15"/>
      <c r="V57" s="15"/>
      <c r="W57" s="15"/>
      <c r="X57" s="15"/>
    </row>
    <row r="58" spans="2:24" s="28" customFormat="1" ht="14.4">
      <c r="B58" s="134" t="s">
        <v>31</v>
      </c>
      <c r="C58" s="135"/>
      <c r="D58" s="135"/>
      <c r="E58" s="135"/>
      <c r="F58" s="135"/>
      <c r="G58" s="136"/>
      <c r="I58" s="134" t="s">
        <v>33</v>
      </c>
      <c r="J58" s="135"/>
      <c r="K58" s="135"/>
      <c r="L58" s="135"/>
      <c r="M58" s="135"/>
      <c r="N58" s="136"/>
    </row>
    <row r="59" spans="2:24" s="14" customFormat="1" ht="14.4">
      <c r="B59" s="17"/>
      <c r="C59" s="18"/>
      <c r="D59" s="18"/>
      <c r="E59" s="31"/>
      <c r="F59" s="31"/>
      <c r="G59" s="19"/>
      <c r="I59" s="17"/>
      <c r="J59" s="18"/>
      <c r="K59" s="18"/>
      <c r="L59" s="31"/>
      <c r="M59" s="31"/>
      <c r="N59" s="19"/>
      <c r="V59" s="15"/>
      <c r="W59" s="15"/>
      <c r="X59" s="15"/>
    </row>
    <row r="60" spans="2:24" s="14" customFormat="1" ht="14.4">
      <c r="B60" s="17"/>
      <c r="C60" s="18"/>
      <c r="D60" s="18"/>
      <c r="E60" s="43" t="s">
        <v>22</v>
      </c>
      <c r="F60" s="31"/>
      <c r="G60" s="44" t="s">
        <v>38</v>
      </c>
      <c r="I60" s="17"/>
      <c r="J60" s="18"/>
      <c r="K60" s="18"/>
      <c r="L60" s="43" t="s">
        <v>22</v>
      </c>
      <c r="M60" s="31"/>
      <c r="N60" s="44" t="s">
        <v>38</v>
      </c>
      <c r="V60" s="15"/>
      <c r="W60" s="15"/>
      <c r="X60" s="15"/>
    </row>
    <row r="61" spans="2:24" s="14" customFormat="1" ht="14.4">
      <c r="B61" s="17"/>
      <c r="C61" s="18"/>
      <c r="D61" s="18"/>
      <c r="E61" s="31"/>
      <c r="F61" s="31"/>
      <c r="G61" s="19"/>
      <c r="I61" s="17"/>
      <c r="J61" s="18"/>
      <c r="K61" s="18"/>
      <c r="L61" s="31"/>
      <c r="M61" s="31"/>
      <c r="N61" s="19"/>
      <c r="V61" s="15"/>
      <c r="W61" s="15"/>
      <c r="X61" s="15"/>
    </row>
    <row r="62" spans="2:24" s="14" customFormat="1" ht="14.4">
      <c r="B62" s="130" t="s">
        <v>0</v>
      </c>
      <c r="C62" s="1" t="s">
        <v>57</v>
      </c>
      <c r="D62" s="39"/>
      <c r="E62" s="32">
        <v>100</v>
      </c>
      <c r="F62" s="32"/>
      <c r="G62" s="145">
        <v>14.57</v>
      </c>
      <c r="I62" s="130" t="s">
        <v>0</v>
      </c>
      <c r="J62" s="1" t="s">
        <v>57</v>
      </c>
      <c r="K62" s="22"/>
      <c r="L62" s="32">
        <v>100</v>
      </c>
      <c r="M62" s="32"/>
      <c r="N62" s="145">
        <v>14.57</v>
      </c>
      <c r="V62" s="15"/>
      <c r="W62" s="15"/>
      <c r="X62" s="15"/>
    </row>
    <row r="63" spans="2:24" s="14" customFormat="1" ht="14.4">
      <c r="B63" s="130"/>
      <c r="C63" s="1"/>
      <c r="D63" s="2"/>
      <c r="E63" s="32"/>
      <c r="F63" s="32"/>
      <c r="G63" s="7"/>
      <c r="I63" s="130"/>
      <c r="J63" s="1"/>
      <c r="K63" s="2"/>
      <c r="L63" s="32"/>
      <c r="M63" s="32"/>
      <c r="N63" s="7"/>
      <c r="V63" s="15"/>
      <c r="W63" s="15"/>
      <c r="X63" s="15"/>
    </row>
    <row r="64" spans="2:24" s="14" customFormat="1" ht="14.4">
      <c r="B64" s="130"/>
      <c r="C64" s="1" t="s">
        <v>1</v>
      </c>
      <c r="D64" s="93"/>
      <c r="E64" s="32"/>
      <c r="F64" s="32"/>
      <c r="G64" s="7"/>
      <c r="I64" s="130"/>
      <c r="J64" s="1" t="s">
        <v>1</v>
      </c>
      <c r="K64" s="93"/>
      <c r="L64" s="32"/>
      <c r="M64" s="32"/>
      <c r="N64" s="7"/>
      <c r="V64" s="15"/>
      <c r="W64" s="15"/>
      <c r="X64" s="15"/>
    </row>
    <row r="65" spans="2:24" s="14" customFormat="1" ht="14.4">
      <c r="B65" s="130"/>
      <c r="C65" s="1"/>
      <c r="D65" s="2"/>
      <c r="E65" s="33">
        <f>+(1+D64)*E62</f>
        <v>100</v>
      </c>
      <c r="F65" s="33"/>
      <c r="G65" s="40">
        <f>(G62/E62)*E65</f>
        <v>14.57</v>
      </c>
      <c r="I65" s="130"/>
      <c r="J65" s="1"/>
      <c r="K65" s="2"/>
      <c r="L65" s="33">
        <f>+(1+K64)*L62</f>
        <v>100</v>
      </c>
      <c r="M65" s="33"/>
      <c r="N65" s="40">
        <f>(N62/L62)*L65</f>
        <v>14.57</v>
      </c>
      <c r="V65" s="15"/>
      <c r="W65" s="15"/>
      <c r="X65" s="15"/>
    </row>
    <row r="66" spans="2:24" s="14" customFormat="1" ht="14.4">
      <c r="B66" s="130"/>
      <c r="C66" s="1"/>
      <c r="D66" s="2"/>
      <c r="E66" s="32"/>
      <c r="F66" s="32"/>
      <c r="G66" s="7"/>
      <c r="I66" s="130"/>
      <c r="J66" s="1"/>
      <c r="K66" s="2"/>
      <c r="L66" s="32"/>
      <c r="M66" s="32"/>
      <c r="N66" s="7"/>
      <c r="V66" s="15"/>
      <c r="W66" s="15"/>
      <c r="X66" s="15"/>
    </row>
    <row r="67" spans="2:24" s="14" customFormat="1" ht="14.4">
      <c r="B67" s="129" t="s">
        <v>2</v>
      </c>
      <c r="C67" s="3" t="s">
        <v>3</v>
      </c>
      <c r="D67" s="93"/>
      <c r="E67" s="32"/>
      <c r="F67" s="32"/>
      <c r="G67" s="7"/>
      <c r="I67" s="129" t="s">
        <v>2</v>
      </c>
      <c r="J67" s="3" t="s">
        <v>3</v>
      </c>
      <c r="K67" s="93"/>
      <c r="L67" s="32"/>
      <c r="M67" s="32"/>
      <c r="N67" s="7"/>
      <c r="V67" s="15"/>
      <c r="W67" s="15"/>
      <c r="X67" s="15"/>
    </row>
    <row r="68" spans="2:24" s="14" customFormat="1" ht="14.4">
      <c r="B68" s="129"/>
      <c r="C68" s="3" t="s">
        <v>4</v>
      </c>
      <c r="D68" s="94"/>
      <c r="E68" s="32"/>
      <c r="F68" s="32"/>
      <c r="G68" s="7"/>
      <c r="I68" s="129"/>
      <c r="J68" s="3" t="s">
        <v>4</v>
      </c>
      <c r="K68" s="94"/>
      <c r="L68" s="32"/>
      <c r="M68" s="32"/>
      <c r="N68" s="7"/>
      <c r="V68" s="15"/>
      <c r="W68" s="15"/>
      <c r="X68" s="15"/>
    </row>
    <row r="69" spans="2:24" ht="14.4">
      <c r="B69" s="129"/>
      <c r="C69" s="3" t="s">
        <v>5</v>
      </c>
      <c r="D69" s="94"/>
      <c r="E69" s="32"/>
      <c r="F69" s="32"/>
      <c r="G69" s="25"/>
      <c r="H69" s="14"/>
      <c r="I69" s="129"/>
      <c r="J69" s="3" t="s">
        <v>5</v>
      </c>
      <c r="K69" s="94"/>
      <c r="L69" s="32"/>
      <c r="M69" s="32"/>
      <c r="N69" s="25"/>
    </row>
    <row r="70" spans="2:24" ht="14.4">
      <c r="B70" s="129"/>
      <c r="C70" s="3" t="s">
        <v>6</v>
      </c>
      <c r="D70" s="94"/>
      <c r="E70" s="32"/>
      <c r="F70" s="32"/>
      <c r="G70" s="7"/>
      <c r="H70" s="14"/>
      <c r="I70" s="129"/>
      <c r="J70" s="3" t="s">
        <v>6</v>
      </c>
      <c r="K70" s="94"/>
      <c r="L70" s="32"/>
      <c r="M70" s="32"/>
      <c r="N70" s="7"/>
    </row>
    <row r="71" spans="2:24" ht="14.4">
      <c r="B71" s="129"/>
      <c r="C71" s="3" t="s">
        <v>7</v>
      </c>
      <c r="D71" s="21"/>
      <c r="E71" s="32"/>
      <c r="F71" s="32"/>
      <c r="G71" s="25"/>
      <c r="H71" s="14"/>
      <c r="I71" s="129"/>
      <c r="J71" s="3" t="s">
        <v>7</v>
      </c>
      <c r="K71" s="21"/>
      <c r="L71" s="32"/>
      <c r="M71" s="32"/>
      <c r="N71" s="25"/>
    </row>
    <row r="72" spans="2:24" ht="14.4">
      <c r="B72" s="129"/>
      <c r="C72" s="1"/>
      <c r="D72" s="2">
        <f>SUM(D67:D71)</f>
        <v>0</v>
      </c>
      <c r="E72" s="33">
        <f>+(1+D72)*E65</f>
        <v>100</v>
      </c>
      <c r="F72" s="33"/>
      <c r="G72" s="40">
        <f>(G65/E65)*E72</f>
        <v>14.57</v>
      </c>
      <c r="H72" s="14"/>
      <c r="I72" s="129"/>
      <c r="J72" s="1"/>
      <c r="K72" s="2">
        <f>SUM(K67:K71)</f>
        <v>0</v>
      </c>
      <c r="L72" s="33">
        <f>+(1+K72)*L65</f>
        <v>100</v>
      </c>
      <c r="M72" s="33"/>
      <c r="N72" s="40">
        <f>(N65/L65)*L72</f>
        <v>14.57</v>
      </c>
    </row>
    <row r="73" spans="2:24" ht="14.4">
      <c r="B73" s="129"/>
      <c r="C73" s="1"/>
      <c r="D73" s="2"/>
      <c r="E73" s="32"/>
      <c r="F73" s="32"/>
      <c r="G73" s="7"/>
      <c r="H73" s="14"/>
      <c r="I73" s="129"/>
      <c r="J73" s="1"/>
      <c r="K73" s="2"/>
      <c r="L73" s="32"/>
      <c r="M73" s="32"/>
      <c r="N73" s="7"/>
    </row>
    <row r="74" spans="2:24" ht="14.4">
      <c r="B74" s="129"/>
      <c r="C74" s="1" t="s">
        <v>8</v>
      </c>
      <c r="D74" s="93"/>
      <c r="E74" s="32"/>
      <c r="F74" s="32"/>
      <c r="G74" s="7"/>
      <c r="H74" s="14"/>
      <c r="I74" s="129"/>
      <c r="J74" s="1" t="s">
        <v>8</v>
      </c>
      <c r="K74" s="93"/>
      <c r="L74" s="32"/>
      <c r="M74" s="32"/>
      <c r="N74" s="7"/>
    </row>
    <row r="75" spans="2:24" s="103" customFormat="1" ht="14.4">
      <c r="B75" s="101"/>
      <c r="C75" s="102" t="s">
        <v>67</v>
      </c>
      <c r="D75" s="104"/>
      <c r="E75" s="34"/>
      <c r="F75" s="34"/>
      <c r="G75" s="25"/>
      <c r="H75" s="26"/>
      <c r="I75" s="101"/>
      <c r="J75" s="102" t="s">
        <v>67</v>
      </c>
      <c r="K75" s="104"/>
      <c r="L75" s="34"/>
      <c r="M75" s="34"/>
      <c r="N75" s="25"/>
    </row>
    <row r="76" spans="2:24" ht="14.4">
      <c r="B76" s="49"/>
      <c r="C76" s="1"/>
      <c r="D76" s="2">
        <f>SUM(D74:D75)</f>
        <v>0</v>
      </c>
      <c r="E76" s="32">
        <f>(1+D76)*E72</f>
        <v>100</v>
      </c>
      <c r="F76" s="32"/>
      <c r="G76" s="40">
        <f>(G72/E72)*E76</f>
        <v>14.57</v>
      </c>
      <c r="H76" s="14"/>
      <c r="I76" s="49"/>
      <c r="J76" s="1"/>
      <c r="K76" s="2">
        <f>SUM(K74:K75)</f>
        <v>0</v>
      </c>
      <c r="L76" s="32">
        <f>(1+K76)*L72</f>
        <v>100</v>
      </c>
      <c r="M76" s="32"/>
      <c r="N76" s="40">
        <f>(N72/L72)*L76</f>
        <v>14.57</v>
      </c>
      <c r="Q76"/>
    </row>
    <row r="77" spans="2:24" ht="14.4">
      <c r="B77" s="49"/>
      <c r="C77" s="1"/>
      <c r="D77" s="2"/>
      <c r="E77" s="32"/>
      <c r="F77" s="32"/>
      <c r="G77" s="7"/>
      <c r="H77" s="14"/>
      <c r="I77" s="49"/>
      <c r="J77" s="1"/>
      <c r="K77" s="2"/>
      <c r="L77" s="32"/>
      <c r="M77" s="32"/>
      <c r="N77" s="7"/>
    </row>
    <row r="78" spans="2:24" ht="14.4">
      <c r="B78" s="130" t="s">
        <v>9</v>
      </c>
      <c r="C78" s="4" t="s">
        <v>10</v>
      </c>
      <c r="D78" s="93"/>
      <c r="E78" s="32"/>
      <c r="F78" s="32"/>
      <c r="G78" s="7"/>
      <c r="H78" s="14"/>
      <c r="I78" s="130" t="s">
        <v>9</v>
      </c>
      <c r="J78" s="4" t="s">
        <v>10</v>
      </c>
      <c r="K78" s="93"/>
      <c r="L78" s="32"/>
      <c r="M78" s="32"/>
      <c r="N78" s="7"/>
    </row>
    <row r="79" spans="2:24" ht="14.4">
      <c r="B79" s="130"/>
      <c r="C79" s="18" t="s">
        <v>11</v>
      </c>
      <c r="D79" s="94"/>
      <c r="E79" s="32"/>
      <c r="F79" s="32"/>
      <c r="G79" s="7"/>
      <c r="H79" s="14"/>
      <c r="I79" s="130"/>
      <c r="J79" s="18" t="s">
        <v>11</v>
      </c>
      <c r="K79" s="94"/>
      <c r="L79" s="32"/>
      <c r="M79" s="32"/>
      <c r="N79" s="7"/>
    </row>
    <row r="80" spans="2:24" ht="14.4">
      <c r="B80" s="130"/>
      <c r="C80" s="18" t="s">
        <v>12</v>
      </c>
      <c r="D80" s="94"/>
      <c r="E80" s="32"/>
      <c r="F80" s="32"/>
      <c r="G80" s="7"/>
      <c r="H80" s="14"/>
      <c r="I80" s="130"/>
      <c r="J80" s="18" t="s">
        <v>12</v>
      </c>
      <c r="K80" s="94"/>
      <c r="L80" s="32"/>
      <c r="M80" s="32"/>
      <c r="N80" s="7"/>
    </row>
    <row r="81" spans="2:14" ht="14.4">
      <c r="B81" s="130"/>
      <c r="C81" s="4" t="s">
        <v>13</v>
      </c>
      <c r="D81" s="94"/>
      <c r="E81" s="32"/>
      <c r="F81" s="32"/>
      <c r="G81" s="7"/>
      <c r="H81" s="14"/>
      <c r="I81" s="130"/>
      <c r="J81" s="4" t="s">
        <v>13</v>
      </c>
      <c r="K81" s="94"/>
      <c r="L81" s="32"/>
      <c r="M81" s="32"/>
      <c r="N81" s="7"/>
    </row>
    <row r="82" spans="2:14" ht="14.4">
      <c r="B82" s="130"/>
      <c r="C82" s="4" t="s">
        <v>14</v>
      </c>
      <c r="D82" s="94"/>
      <c r="E82" s="32"/>
      <c r="F82" s="32"/>
      <c r="G82" s="7"/>
      <c r="H82" s="14"/>
      <c r="I82" s="130"/>
      <c r="J82" s="4" t="s">
        <v>14</v>
      </c>
      <c r="K82" s="94"/>
      <c r="L82" s="32"/>
      <c r="M82" s="32"/>
      <c r="N82" s="7"/>
    </row>
    <row r="83" spans="2:14" ht="14.4">
      <c r="B83" s="130"/>
      <c r="C83" s="4" t="s">
        <v>23</v>
      </c>
      <c r="D83" s="94"/>
      <c r="E83" s="32"/>
      <c r="F83" s="32"/>
      <c r="G83" s="7"/>
      <c r="H83" s="14"/>
      <c r="I83" s="130"/>
      <c r="J83" s="4" t="s">
        <v>23</v>
      </c>
      <c r="K83" s="94"/>
      <c r="L83" s="32"/>
      <c r="M83" s="32"/>
      <c r="N83" s="7"/>
    </row>
    <row r="84" spans="2:14" ht="14.4">
      <c r="B84" s="130"/>
      <c r="C84" s="4" t="s">
        <v>24</v>
      </c>
      <c r="D84" s="94"/>
      <c r="E84" s="32"/>
      <c r="F84" s="32"/>
      <c r="G84" s="7"/>
      <c r="H84" s="14"/>
      <c r="I84" s="130"/>
      <c r="J84" s="4" t="s">
        <v>24</v>
      </c>
      <c r="K84" s="94"/>
      <c r="L84" s="32"/>
      <c r="M84" s="32"/>
      <c r="N84" s="7"/>
    </row>
    <row r="85" spans="2:14" ht="14.4">
      <c r="B85" s="130"/>
      <c r="C85" s="4" t="s">
        <v>15</v>
      </c>
      <c r="D85" s="94"/>
      <c r="E85" s="32"/>
      <c r="F85" s="32"/>
      <c r="G85" s="7"/>
      <c r="H85" s="14"/>
      <c r="I85" s="130"/>
      <c r="J85" s="4" t="s">
        <v>15</v>
      </c>
      <c r="K85" s="94"/>
      <c r="L85" s="32"/>
      <c r="M85" s="32"/>
      <c r="N85" s="7"/>
    </row>
    <row r="86" spans="2:14" ht="14.4">
      <c r="B86" s="130"/>
      <c r="C86" s="4" t="s">
        <v>25</v>
      </c>
      <c r="D86" s="94"/>
      <c r="E86" s="32"/>
      <c r="F86" s="32"/>
      <c r="G86" s="7"/>
      <c r="H86" s="14"/>
      <c r="I86" s="130"/>
      <c r="J86" s="4" t="s">
        <v>25</v>
      </c>
      <c r="K86" s="94"/>
      <c r="L86" s="32"/>
      <c r="M86" s="32"/>
      <c r="N86" s="7"/>
    </row>
    <row r="87" spans="2:14" ht="14.4">
      <c r="B87" s="130"/>
      <c r="C87" s="4" t="s">
        <v>16</v>
      </c>
      <c r="D87" s="94"/>
      <c r="E87" s="32"/>
      <c r="F87" s="32"/>
      <c r="G87" s="7"/>
      <c r="H87" s="14"/>
      <c r="I87" s="130"/>
      <c r="J87" s="4" t="s">
        <v>16</v>
      </c>
      <c r="K87" s="94"/>
      <c r="L87" s="32"/>
      <c r="M87" s="32"/>
      <c r="N87" s="7"/>
    </row>
    <row r="88" spans="2:14" ht="14.4">
      <c r="B88" s="130"/>
      <c r="C88" s="4" t="s">
        <v>17</v>
      </c>
      <c r="D88" s="21"/>
      <c r="E88" s="32"/>
      <c r="F88" s="32"/>
      <c r="G88" s="7"/>
      <c r="H88" s="14"/>
      <c r="I88" s="130"/>
      <c r="J88" s="4" t="s">
        <v>17</v>
      </c>
      <c r="K88" s="21"/>
      <c r="L88" s="32"/>
      <c r="M88" s="32"/>
      <c r="N88" s="7"/>
    </row>
    <row r="89" spans="2:14" ht="14.4">
      <c r="B89" s="130"/>
      <c r="C89" s="1"/>
      <c r="D89" s="2">
        <f>SUM(D78:D88)</f>
        <v>0</v>
      </c>
      <c r="E89" s="32">
        <f>(1+D89)*E76</f>
        <v>100</v>
      </c>
      <c r="F89" s="32"/>
      <c r="G89" s="40">
        <f>(G76/E76)*E89</f>
        <v>14.57</v>
      </c>
      <c r="H89" s="14"/>
      <c r="I89" s="130"/>
      <c r="J89" s="1"/>
      <c r="K89" s="2">
        <f>SUM(K78:K88)</f>
        <v>0</v>
      </c>
      <c r="L89" s="32">
        <f>(1+K89)*L76</f>
        <v>100</v>
      </c>
      <c r="M89" s="32"/>
      <c r="N89" s="40">
        <f>(N76/L76)*L89</f>
        <v>14.57</v>
      </c>
    </row>
    <row r="90" spans="2:14" ht="14.4">
      <c r="B90" s="130"/>
      <c r="C90" s="1"/>
      <c r="D90" s="2"/>
      <c r="E90" s="32"/>
      <c r="F90" s="32"/>
      <c r="G90" s="7"/>
      <c r="H90" s="14"/>
      <c r="I90" s="130"/>
      <c r="J90" s="1"/>
      <c r="K90" s="2"/>
      <c r="L90" s="32"/>
      <c r="M90" s="32"/>
      <c r="N90" s="7"/>
    </row>
    <row r="91" spans="2:14" ht="14.4">
      <c r="B91" s="49" t="s">
        <v>18</v>
      </c>
      <c r="C91" s="3" t="s">
        <v>19</v>
      </c>
      <c r="D91" s="93"/>
      <c r="E91" s="32"/>
      <c r="F91" s="32"/>
      <c r="G91" s="7"/>
      <c r="H91" s="14"/>
      <c r="I91" s="49" t="s">
        <v>18</v>
      </c>
      <c r="J91" s="3" t="s">
        <v>19</v>
      </c>
      <c r="K91" s="93"/>
      <c r="L91" s="32"/>
      <c r="M91" s="32"/>
      <c r="N91" s="7"/>
    </row>
    <row r="92" spans="2:14" ht="14.4">
      <c r="B92" s="8"/>
      <c r="C92" s="1"/>
      <c r="D92" s="2"/>
      <c r="E92" s="32"/>
      <c r="F92" s="32"/>
      <c r="G92" s="7"/>
      <c r="H92" s="14"/>
      <c r="I92" s="8"/>
      <c r="J92" s="1"/>
      <c r="K92" s="2"/>
      <c r="L92" s="32"/>
      <c r="M92" s="32"/>
      <c r="N92" s="7"/>
    </row>
    <row r="93" spans="2:14" ht="14.4">
      <c r="B93" s="8"/>
      <c r="C93" s="1"/>
      <c r="D93" s="5" t="s">
        <v>20</v>
      </c>
      <c r="E93" s="35">
        <f>(1+D91)*E89</f>
        <v>100</v>
      </c>
      <c r="F93" s="35"/>
      <c r="G93" s="41">
        <f>(G89/E89)*E93</f>
        <v>14.57</v>
      </c>
      <c r="H93" s="14"/>
      <c r="I93" s="8"/>
      <c r="J93" s="1"/>
      <c r="K93" s="5" t="s">
        <v>20</v>
      </c>
      <c r="L93" s="35">
        <f>(1+K91)*L89</f>
        <v>100</v>
      </c>
      <c r="M93" s="35"/>
      <c r="N93" s="41">
        <f>(N89/L89)*L93</f>
        <v>14.57</v>
      </c>
    </row>
    <row r="94" spans="2:14" ht="14.4">
      <c r="B94" s="8"/>
      <c r="C94" s="1"/>
      <c r="D94" s="6"/>
      <c r="E94" s="35"/>
      <c r="F94" s="35"/>
      <c r="G94" s="9"/>
      <c r="H94" s="14"/>
      <c r="I94" s="8"/>
      <c r="J94" s="1"/>
      <c r="K94" s="6"/>
      <c r="L94" s="35"/>
      <c r="M94" s="35"/>
      <c r="N94" s="9"/>
    </row>
    <row r="95" spans="2:14" ht="14.4">
      <c r="B95" s="8"/>
      <c r="C95" s="3" t="s">
        <v>21</v>
      </c>
      <c r="D95" s="93"/>
      <c r="E95" s="105">
        <f>E97-E93</f>
        <v>0</v>
      </c>
      <c r="F95" s="106"/>
      <c r="G95" s="107">
        <f>G97-G93</f>
        <v>0</v>
      </c>
      <c r="H95" s="14"/>
      <c r="I95" s="8"/>
      <c r="J95" s="3" t="s">
        <v>21</v>
      </c>
      <c r="K95" s="93"/>
      <c r="L95" s="105">
        <f>L97-L93</f>
        <v>0</v>
      </c>
      <c r="M95" s="106"/>
      <c r="N95" s="107">
        <f>N97-N93</f>
        <v>0</v>
      </c>
    </row>
    <row r="96" spans="2:14" ht="14.4">
      <c r="B96" s="10"/>
      <c r="C96" s="1"/>
      <c r="D96" s="2"/>
      <c r="E96" s="32"/>
      <c r="F96" s="32"/>
      <c r="G96" s="7"/>
      <c r="H96" s="14"/>
      <c r="I96" s="10"/>
      <c r="J96" s="1"/>
      <c r="K96" s="2"/>
      <c r="L96" s="32"/>
      <c r="M96" s="32"/>
      <c r="N96" s="7"/>
    </row>
    <row r="97" spans="2:14" ht="15" thickBot="1">
      <c r="B97" s="20"/>
      <c r="C97" s="11"/>
      <c r="D97" s="12" t="s">
        <v>58</v>
      </c>
      <c r="E97" s="108">
        <f>E93/(1-D95)</f>
        <v>100</v>
      </c>
      <c r="F97" s="36"/>
      <c r="G97" s="42">
        <f>(G93/E93)*E97</f>
        <v>14.57</v>
      </c>
      <c r="H97" s="14"/>
      <c r="I97" s="20"/>
      <c r="J97" s="11"/>
      <c r="K97" s="12" t="s">
        <v>58</v>
      </c>
      <c r="L97" s="108">
        <f>L93/(1-K95)</f>
        <v>100</v>
      </c>
      <c r="M97" s="36"/>
      <c r="N97" s="42">
        <f>(N93/L93)*L97</f>
        <v>14.57</v>
      </c>
    </row>
    <row r="98" spans="2:14" ht="13.8" thickTop="1"/>
    <row r="99" spans="2:14" s="16" customFormat="1" ht="14.4">
      <c r="B99" s="15"/>
      <c r="C99" s="15"/>
      <c r="D99" s="15"/>
      <c r="E99" s="15"/>
      <c r="F99" s="15"/>
      <c r="G99" s="15"/>
      <c r="H99" s="15"/>
      <c r="I99" s="15"/>
      <c r="J99" s="15"/>
    </row>
    <row r="100" spans="2:14" ht="14.4">
      <c r="B100" s="15"/>
      <c r="C100" s="15"/>
      <c r="D100" s="15"/>
      <c r="E100" s="15"/>
      <c r="F100" s="15"/>
      <c r="G100" s="15"/>
      <c r="H100" s="15"/>
      <c r="I100" s="15"/>
      <c r="J100" s="15"/>
    </row>
    <row r="101" spans="2:14" ht="14.4">
      <c r="B101" s="15"/>
      <c r="C101" s="15"/>
      <c r="D101" s="15"/>
      <c r="E101" s="15"/>
      <c r="F101" s="15"/>
      <c r="G101" s="15"/>
      <c r="H101" s="15"/>
      <c r="I101" s="15"/>
      <c r="J101" s="15"/>
    </row>
    <row r="102" spans="2:14" s="24" customFormat="1" ht="14.4">
      <c r="B102" s="15"/>
      <c r="C102" s="15"/>
      <c r="D102" s="15"/>
      <c r="E102" s="15"/>
      <c r="F102" s="15"/>
      <c r="G102" s="15"/>
      <c r="H102" s="15"/>
      <c r="I102" s="15"/>
      <c r="J102" s="15"/>
    </row>
    <row r="103" spans="2:14" s="24" customFormat="1" ht="14.4">
      <c r="B103" s="15"/>
      <c r="C103" s="15"/>
      <c r="D103" s="15"/>
      <c r="E103" s="15"/>
      <c r="F103" s="15"/>
      <c r="G103" s="15"/>
      <c r="H103" s="15"/>
      <c r="I103" s="15"/>
      <c r="J103" s="15"/>
    </row>
    <row r="104" spans="2:14" s="24" customFormat="1" ht="14.4">
      <c r="B104" s="15"/>
      <c r="C104" s="15"/>
      <c r="D104" s="15"/>
      <c r="E104" s="15"/>
      <c r="F104" s="15"/>
      <c r="G104" s="15"/>
      <c r="H104" s="15"/>
      <c r="I104" s="15"/>
      <c r="J104" s="15"/>
    </row>
    <row r="105" spans="2:14" s="24" customFormat="1" ht="15" customHeight="1">
      <c r="B105" s="15"/>
      <c r="C105" s="15"/>
      <c r="D105" s="15"/>
      <c r="E105" s="15"/>
      <c r="F105" s="15"/>
      <c r="G105" s="15"/>
      <c r="H105" s="15"/>
      <c r="I105" s="15"/>
      <c r="J105" s="15"/>
    </row>
    <row r="106" spans="2:14" s="24" customFormat="1" ht="14.4">
      <c r="B106" s="15"/>
      <c r="C106" s="15"/>
      <c r="D106" s="15"/>
      <c r="E106" s="15"/>
      <c r="F106" s="15"/>
      <c r="G106" s="15"/>
      <c r="H106" s="15"/>
      <c r="I106" s="15"/>
      <c r="J106" s="15"/>
    </row>
  </sheetData>
  <sheetProtection algorithmName="SHA-512" hashValue="WOyzugb283qqNeMtjhgRi4buGehMyjGbwyFy5+2RczbM1Fom0DzWiDTRGwcRZzDSY6mkXaTxkzG2WYIK8ifvtg==" saltValue="PkRzpEw3Jx/Jzg4rkERXlg==" spinCount="100000" sheet="1" objects="1" scenarios="1"/>
  <mergeCells count="31">
    <mergeCell ref="L4:N4"/>
    <mergeCell ref="B2:N2"/>
    <mergeCell ref="B6:N6"/>
    <mergeCell ref="B13:N13"/>
    <mergeCell ref="B11:N11"/>
    <mergeCell ref="B10:N10"/>
    <mergeCell ref="B9:N9"/>
    <mergeCell ref="B8:N8"/>
    <mergeCell ref="B12:N12"/>
    <mergeCell ref="J4:K4"/>
    <mergeCell ref="B4:I4"/>
    <mergeCell ref="B15:G15"/>
    <mergeCell ref="B16:G16"/>
    <mergeCell ref="I15:N15"/>
    <mergeCell ref="I16:N16"/>
    <mergeCell ref="I62:I66"/>
    <mergeCell ref="B57:G57"/>
    <mergeCell ref="B58:G58"/>
    <mergeCell ref="I57:N57"/>
    <mergeCell ref="I58:N58"/>
    <mergeCell ref="B20:B24"/>
    <mergeCell ref="B25:B32"/>
    <mergeCell ref="B36:B48"/>
    <mergeCell ref="I20:I24"/>
    <mergeCell ref="I25:I32"/>
    <mergeCell ref="I36:I48"/>
    <mergeCell ref="I67:I74"/>
    <mergeCell ref="I78:I90"/>
    <mergeCell ref="B78:B90"/>
    <mergeCell ref="B62:B66"/>
    <mergeCell ref="B67:B74"/>
  </mergeCells>
  <pageMargins left="0.25" right="0.25" top="0.75" bottom="0.75" header="0.3" footer="0.3"/>
  <pageSetup paperSize="8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03C9C-8010-4796-845C-D241E8CC2935}">
  <sheetPr>
    <pageSetUpPr fitToPage="1"/>
  </sheetPr>
  <dimension ref="A2:X97"/>
  <sheetViews>
    <sheetView showGridLines="0" zoomScale="80" zoomScaleNormal="80" workbookViewId="0">
      <selection activeCell="N61" sqref="N61"/>
    </sheetView>
  </sheetViews>
  <sheetFormatPr defaultColWidth="9.109375" defaultRowHeight="13.2"/>
  <cols>
    <col min="1" max="1" width="3.5546875" style="13" customWidth="1"/>
    <col min="2" max="2" width="9.109375" style="13"/>
    <col min="3" max="3" width="59.33203125" style="13" bestFit="1" customWidth="1"/>
    <col min="4" max="4" width="11.88671875" style="13" customWidth="1"/>
    <col min="5" max="5" width="10.88671875" style="13" customWidth="1"/>
    <col min="6" max="6" width="2.6640625" style="13" customWidth="1"/>
    <col min="7" max="7" width="10.88671875" style="13" customWidth="1"/>
    <col min="8" max="8" width="4.109375" style="13" customWidth="1"/>
    <col min="9" max="9" width="9.109375" style="13"/>
    <col min="10" max="10" width="59.33203125" style="13" bestFit="1" customWidth="1"/>
    <col min="11" max="11" width="11.88671875" style="13" customWidth="1"/>
    <col min="12" max="12" width="10.88671875" style="13" customWidth="1"/>
    <col min="13" max="13" width="2.6640625" style="13" customWidth="1"/>
    <col min="14" max="14" width="10.88671875" style="13" customWidth="1"/>
    <col min="15" max="15" width="4.109375" style="13" customWidth="1"/>
    <col min="16" max="16" width="9.109375" style="13"/>
    <col min="17" max="17" width="57.5546875" style="13" customWidth="1"/>
    <col min="18" max="18" width="11.88671875" style="13" customWidth="1"/>
    <col min="19" max="19" width="11.33203125" style="13" customWidth="1"/>
    <col min="20" max="20" width="4.88671875" style="13" customWidth="1"/>
    <col min="21" max="21" width="9.109375" style="13"/>
    <col min="22" max="22" width="57.109375" style="13" customWidth="1"/>
    <col min="23" max="23" width="11.88671875" style="13" customWidth="1"/>
    <col min="24" max="24" width="10.88671875" style="13" customWidth="1"/>
    <col min="25" max="16384" width="9.109375" style="13"/>
  </cols>
  <sheetData>
    <row r="2" spans="1:19" ht="21">
      <c r="B2" s="128" t="s">
        <v>65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23"/>
      <c r="P2" s="23"/>
      <c r="Q2" s="23"/>
      <c r="R2" s="23"/>
      <c r="S2" s="23"/>
    </row>
    <row r="3" spans="1:19" ht="14.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9" ht="18">
      <c r="A4" s="14"/>
      <c r="B4" s="127" t="s">
        <v>34</v>
      </c>
      <c r="C4" s="127"/>
      <c r="D4" s="127"/>
      <c r="E4" s="127"/>
      <c r="F4" s="127"/>
      <c r="G4" s="127"/>
      <c r="H4" s="127"/>
      <c r="I4" s="127"/>
      <c r="J4" s="143" t="s">
        <v>68</v>
      </c>
      <c r="K4" s="143"/>
      <c r="L4" s="144">
        <v>44927</v>
      </c>
      <c r="M4" s="144"/>
      <c r="N4" s="144"/>
      <c r="O4" s="50"/>
      <c r="P4" s="50"/>
      <c r="Q4" s="50"/>
      <c r="R4" s="50"/>
      <c r="S4" s="50"/>
    </row>
    <row r="5" spans="1:19" ht="17.399999999999999">
      <c r="A5" s="14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50"/>
      <c r="P5" s="50"/>
      <c r="Q5" s="50"/>
      <c r="R5" s="50"/>
      <c r="S5" s="50"/>
    </row>
    <row r="6" spans="1:19" ht="21">
      <c r="A6" s="14"/>
      <c r="B6" s="126" t="s">
        <v>51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50"/>
      <c r="P6" s="50"/>
      <c r="Q6" s="50"/>
      <c r="R6" s="50"/>
      <c r="S6" s="50"/>
    </row>
    <row r="7" spans="1:19" ht="17.399999999999999">
      <c r="A7" s="14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50"/>
      <c r="P7" s="50"/>
      <c r="Q7" s="50"/>
      <c r="R7" s="50"/>
      <c r="S7" s="50"/>
    </row>
    <row r="8" spans="1:19" s="16" customFormat="1" ht="14.4">
      <c r="B8" s="141" t="s">
        <v>44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</row>
    <row r="9" spans="1:19" s="24" customFormat="1" ht="14.4">
      <c r="B9" s="139" t="s">
        <v>26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9" s="24" customFormat="1" ht="14.4">
      <c r="B10" s="138" t="s">
        <v>27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</row>
    <row r="11" spans="1:19" s="24" customFormat="1" ht="13.95" customHeight="1">
      <c r="B11" s="142" t="s">
        <v>28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</row>
    <row r="12" spans="1:19" s="24" customFormat="1" ht="14.4" customHeight="1">
      <c r="B12" s="137" t="s">
        <v>29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</row>
    <row r="13" spans="1:19" ht="18" thickBot="1"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</row>
    <row r="14" spans="1:19" s="14" customFormat="1" ht="18.600000000000001" thickTop="1">
      <c r="B14" s="131" t="s">
        <v>52</v>
      </c>
      <c r="C14" s="132"/>
      <c r="D14" s="132"/>
      <c r="E14" s="132"/>
      <c r="F14" s="132"/>
      <c r="G14" s="133"/>
      <c r="I14" s="131" t="s">
        <v>55</v>
      </c>
      <c r="J14" s="132"/>
      <c r="K14" s="132"/>
      <c r="L14" s="132"/>
      <c r="M14" s="132"/>
      <c r="N14" s="133"/>
    </row>
    <row r="15" spans="1:19" s="28" customFormat="1" ht="14.4">
      <c r="B15" s="134" t="s">
        <v>30</v>
      </c>
      <c r="C15" s="135"/>
      <c r="D15" s="135"/>
      <c r="E15" s="135"/>
      <c r="F15" s="135"/>
      <c r="G15" s="136"/>
      <c r="H15" s="27"/>
      <c r="I15" s="134" t="s">
        <v>32</v>
      </c>
      <c r="J15" s="135"/>
      <c r="K15" s="135"/>
      <c r="L15" s="135"/>
      <c r="M15" s="135"/>
      <c r="N15" s="136"/>
      <c r="O15" s="27"/>
    </row>
    <row r="16" spans="1:19" s="14" customFormat="1" ht="14.4">
      <c r="B16" s="17"/>
      <c r="C16" s="18"/>
      <c r="D16" s="18"/>
      <c r="E16" s="31"/>
      <c r="F16" s="31"/>
      <c r="G16" s="19"/>
      <c r="I16" s="17"/>
      <c r="J16" s="18"/>
      <c r="K16" s="18"/>
      <c r="L16" s="31"/>
      <c r="M16" s="31"/>
      <c r="N16" s="19"/>
    </row>
    <row r="17" spans="2:14" s="14" customFormat="1" ht="14.4">
      <c r="B17" s="17"/>
      <c r="C17" s="18"/>
      <c r="D17" s="18"/>
      <c r="E17" s="43" t="s">
        <v>22</v>
      </c>
      <c r="F17" s="31"/>
      <c r="G17" s="44" t="s">
        <v>38</v>
      </c>
      <c r="I17" s="17"/>
      <c r="J17" s="18"/>
      <c r="K17" s="18"/>
      <c r="L17" s="43" t="s">
        <v>22</v>
      </c>
      <c r="M17" s="31"/>
      <c r="N17" s="44" t="s">
        <v>38</v>
      </c>
    </row>
    <row r="18" spans="2:14" s="14" customFormat="1" ht="14.4">
      <c r="B18" s="17"/>
      <c r="C18" s="18"/>
      <c r="D18" s="18"/>
      <c r="E18" s="31"/>
      <c r="F18" s="31"/>
      <c r="G18" s="19"/>
      <c r="I18" s="17"/>
      <c r="J18" s="18"/>
      <c r="K18" s="18"/>
      <c r="L18" s="31"/>
      <c r="M18" s="31"/>
      <c r="N18" s="19"/>
    </row>
    <row r="19" spans="2:14" s="14" customFormat="1" ht="14.4">
      <c r="B19" s="130" t="s">
        <v>0</v>
      </c>
      <c r="C19" s="1" t="s">
        <v>57</v>
      </c>
      <c r="D19" s="39"/>
      <c r="E19" s="32">
        <v>100</v>
      </c>
      <c r="F19" s="32"/>
      <c r="G19" s="145">
        <v>14.98</v>
      </c>
      <c r="I19" s="130" t="s">
        <v>0</v>
      </c>
      <c r="J19" s="1" t="s">
        <v>57</v>
      </c>
      <c r="K19" s="39"/>
      <c r="L19" s="32">
        <v>100</v>
      </c>
      <c r="M19" s="32"/>
      <c r="N19" s="145">
        <v>14.98</v>
      </c>
    </row>
    <row r="20" spans="2:14" s="14" customFormat="1" ht="14.4">
      <c r="B20" s="130"/>
      <c r="C20" s="1"/>
      <c r="D20" s="2"/>
      <c r="E20" s="32"/>
      <c r="F20" s="32"/>
      <c r="G20" s="7"/>
      <c r="I20" s="130"/>
      <c r="J20" s="1"/>
      <c r="K20" s="2"/>
      <c r="L20" s="32"/>
      <c r="M20" s="32"/>
      <c r="N20" s="7"/>
    </row>
    <row r="21" spans="2:14" s="29" customFormat="1" ht="14.4">
      <c r="B21" s="130"/>
      <c r="C21" s="1" t="s">
        <v>1</v>
      </c>
      <c r="D21" s="93"/>
      <c r="E21" s="32"/>
      <c r="F21" s="32"/>
      <c r="G21" s="7"/>
      <c r="I21" s="130"/>
      <c r="J21" s="1" t="s">
        <v>1</v>
      </c>
      <c r="K21" s="93"/>
      <c r="L21" s="32"/>
      <c r="M21" s="32"/>
      <c r="N21" s="7"/>
    </row>
    <row r="22" spans="2:14" s="14" customFormat="1" ht="14.4">
      <c r="B22" s="130"/>
      <c r="C22" s="1"/>
      <c r="D22" s="2"/>
      <c r="E22" s="33">
        <f>+(1+D21)*E19</f>
        <v>100</v>
      </c>
      <c r="F22" s="33"/>
      <c r="G22" s="40">
        <f>(G19/E19)*E22</f>
        <v>14.980000000000002</v>
      </c>
      <c r="I22" s="130"/>
      <c r="J22" s="1"/>
      <c r="K22" s="2"/>
      <c r="L22" s="33">
        <f>+(1+K21)*L19</f>
        <v>100</v>
      </c>
      <c r="M22" s="33"/>
      <c r="N22" s="40">
        <f>(N19/L19)*L22</f>
        <v>14.980000000000002</v>
      </c>
    </row>
    <row r="23" spans="2:14" s="14" customFormat="1" ht="14.4">
      <c r="B23" s="130"/>
      <c r="C23" s="1"/>
      <c r="D23" s="2"/>
      <c r="E23" s="32"/>
      <c r="F23" s="32"/>
      <c r="G23" s="7"/>
      <c r="I23" s="130"/>
      <c r="J23" s="1"/>
      <c r="K23" s="2"/>
      <c r="L23" s="32"/>
      <c r="M23" s="32"/>
      <c r="N23" s="7"/>
    </row>
    <row r="24" spans="2:14" s="14" customFormat="1" ht="14.4">
      <c r="B24" s="129" t="s">
        <v>2</v>
      </c>
      <c r="C24" s="3" t="s">
        <v>3</v>
      </c>
      <c r="D24" s="93"/>
      <c r="E24" s="32"/>
      <c r="F24" s="32"/>
      <c r="G24" s="7"/>
      <c r="I24" s="129" t="s">
        <v>2</v>
      </c>
      <c r="J24" s="3" t="s">
        <v>3</v>
      </c>
      <c r="K24" s="93"/>
      <c r="L24" s="32"/>
      <c r="M24" s="32"/>
      <c r="N24" s="7"/>
    </row>
    <row r="25" spans="2:14" s="14" customFormat="1" ht="14.4">
      <c r="B25" s="129"/>
      <c r="C25" s="3" t="s">
        <v>4</v>
      </c>
      <c r="D25" s="94"/>
      <c r="E25" s="32"/>
      <c r="F25" s="32"/>
      <c r="G25" s="7"/>
      <c r="I25" s="129"/>
      <c r="J25" s="3" t="s">
        <v>4</v>
      </c>
      <c r="K25" s="94"/>
      <c r="L25" s="32"/>
      <c r="M25" s="32"/>
      <c r="N25" s="7"/>
    </row>
    <row r="26" spans="2:14" s="14" customFormat="1" ht="14.4">
      <c r="B26" s="129"/>
      <c r="C26" s="3" t="s">
        <v>5</v>
      </c>
      <c r="D26" s="94"/>
      <c r="E26" s="32"/>
      <c r="F26" s="32"/>
      <c r="G26" s="25"/>
      <c r="I26" s="129"/>
      <c r="J26" s="3" t="s">
        <v>5</v>
      </c>
      <c r="K26" s="94"/>
      <c r="L26" s="32"/>
      <c r="M26" s="32"/>
      <c r="N26" s="25"/>
    </row>
    <row r="27" spans="2:14" s="14" customFormat="1" ht="14.4">
      <c r="B27" s="129"/>
      <c r="C27" s="3" t="s">
        <v>6</v>
      </c>
      <c r="D27" s="94"/>
      <c r="E27" s="32"/>
      <c r="F27" s="32"/>
      <c r="G27" s="7"/>
      <c r="I27" s="129"/>
      <c r="J27" s="3" t="s">
        <v>6</v>
      </c>
      <c r="K27" s="94"/>
      <c r="L27" s="32"/>
      <c r="M27" s="32"/>
      <c r="N27" s="7"/>
    </row>
    <row r="28" spans="2:14" s="14" customFormat="1" ht="14.4">
      <c r="B28" s="129"/>
      <c r="C28" s="3" t="s">
        <v>7</v>
      </c>
      <c r="D28" s="95"/>
      <c r="E28" s="32"/>
      <c r="F28" s="32"/>
      <c r="G28" s="25"/>
      <c r="I28" s="129"/>
      <c r="J28" s="3" t="s">
        <v>7</v>
      </c>
      <c r="K28" s="95"/>
      <c r="L28" s="32"/>
      <c r="M28" s="32"/>
      <c r="N28" s="25"/>
    </row>
    <row r="29" spans="2:14" s="14" customFormat="1" ht="14.4">
      <c r="B29" s="129"/>
      <c r="C29" s="1"/>
      <c r="D29" s="2">
        <f>SUM(D24:D28)</f>
        <v>0</v>
      </c>
      <c r="E29" s="33">
        <f>+(1+D29)*E22</f>
        <v>100</v>
      </c>
      <c r="F29" s="33"/>
      <c r="G29" s="40">
        <f>(G22/E22)*E29</f>
        <v>14.980000000000002</v>
      </c>
      <c r="I29" s="129"/>
      <c r="J29" s="1"/>
      <c r="K29" s="2">
        <f>SUM(K24:K28)</f>
        <v>0</v>
      </c>
      <c r="L29" s="33">
        <f>+(1+K29)*L22</f>
        <v>100</v>
      </c>
      <c r="M29" s="33"/>
      <c r="N29" s="40">
        <f>(N22/L22)*L29</f>
        <v>14.980000000000002</v>
      </c>
    </row>
    <row r="30" spans="2:14" s="14" customFormat="1" ht="14.4">
      <c r="B30" s="129"/>
      <c r="C30" s="1"/>
      <c r="D30" s="2"/>
      <c r="E30" s="32"/>
      <c r="F30" s="32"/>
      <c r="G30" s="7"/>
      <c r="I30" s="129"/>
      <c r="J30" s="1"/>
      <c r="K30" s="2"/>
      <c r="L30" s="32"/>
      <c r="M30" s="32"/>
      <c r="N30" s="7"/>
    </row>
    <row r="31" spans="2:14" s="14" customFormat="1" ht="14.4">
      <c r="B31" s="129"/>
      <c r="C31" s="1" t="s">
        <v>8</v>
      </c>
      <c r="D31" s="93"/>
      <c r="E31" s="32"/>
      <c r="F31" s="32"/>
      <c r="G31" s="7"/>
      <c r="I31" s="129"/>
      <c r="J31" s="1" t="s">
        <v>8</v>
      </c>
      <c r="K31" s="93"/>
      <c r="L31" s="32"/>
      <c r="M31" s="32"/>
      <c r="N31" s="7"/>
    </row>
    <row r="32" spans="2:14" s="26" customFormat="1" ht="14.4">
      <c r="B32" s="101"/>
      <c r="C32" s="102" t="s">
        <v>67</v>
      </c>
      <c r="D32" s="104"/>
      <c r="E32" s="34"/>
      <c r="F32" s="34"/>
      <c r="G32" s="25"/>
      <c r="I32" s="101"/>
      <c r="J32" s="102" t="s">
        <v>67</v>
      </c>
      <c r="K32" s="104"/>
      <c r="L32" s="34"/>
      <c r="M32" s="34"/>
      <c r="N32" s="25"/>
    </row>
    <row r="33" spans="2:14" s="14" customFormat="1" ht="14.4">
      <c r="B33" s="49"/>
      <c r="C33" s="1"/>
      <c r="D33" s="2">
        <f>SUM(D31:D32)</f>
        <v>0</v>
      </c>
      <c r="E33" s="32">
        <f>(1+D33)*E29</f>
        <v>100</v>
      </c>
      <c r="F33" s="32"/>
      <c r="G33" s="40">
        <f>(G29/E29)*E33</f>
        <v>14.980000000000002</v>
      </c>
      <c r="I33" s="49"/>
      <c r="J33" s="1"/>
      <c r="K33" s="2">
        <f>SUM(K31:K32)</f>
        <v>0</v>
      </c>
      <c r="L33" s="32">
        <f>(1+K33)*L29</f>
        <v>100</v>
      </c>
      <c r="M33" s="32"/>
      <c r="N33" s="40">
        <f>(N29/L29)*L33</f>
        <v>14.980000000000002</v>
      </c>
    </row>
    <row r="34" spans="2:14" s="14" customFormat="1" ht="14.4">
      <c r="B34" s="49"/>
      <c r="C34" s="1"/>
      <c r="D34" s="2"/>
      <c r="E34" s="32"/>
      <c r="F34" s="32"/>
      <c r="G34" s="7"/>
      <c r="I34" s="49"/>
      <c r="J34" s="1"/>
      <c r="K34" s="2"/>
      <c r="L34" s="32"/>
      <c r="M34" s="32"/>
      <c r="N34" s="7"/>
    </row>
    <row r="35" spans="2:14" s="14" customFormat="1" ht="14.4">
      <c r="B35" s="130" t="s">
        <v>9</v>
      </c>
      <c r="C35" s="4" t="s">
        <v>10</v>
      </c>
      <c r="D35" s="93"/>
      <c r="E35" s="32"/>
      <c r="F35" s="32"/>
      <c r="G35" s="7"/>
      <c r="I35" s="130" t="s">
        <v>9</v>
      </c>
      <c r="J35" s="4" t="s">
        <v>10</v>
      </c>
      <c r="K35" s="93"/>
      <c r="L35" s="32"/>
      <c r="M35" s="32"/>
      <c r="N35" s="7"/>
    </row>
    <row r="36" spans="2:14" s="14" customFormat="1" ht="14.4">
      <c r="B36" s="130"/>
      <c r="C36" s="18" t="s">
        <v>11</v>
      </c>
      <c r="D36" s="94"/>
      <c r="E36" s="32"/>
      <c r="F36" s="32"/>
      <c r="G36" s="7"/>
      <c r="I36" s="130"/>
      <c r="J36" s="18" t="s">
        <v>11</v>
      </c>
      <c r="K36" s="94"/>
      <c r="L36" s="32"/>
      <c r="M36" s="32"/>
      <c r="N36" s="7"/>
    </row>
    <row r="37" spans="2:14" s="14" customFormat="1" ht="14.4">
      <c r="B37" s="130"/>
      <c r="C37" s="18" t="s">
        <v>12</v>
      </c>
      <c r="D37" s="94"/>
      <c r="E37" s="32"/>
      <c r="F37" s="32"/>
      <c r="G37" s="7"/>
      <c r="I37" s="130"/>
      <c r="J37" s="18" t="s">
        <v>12</v>
      </c>
      <c r="K37" s="94"/>
      <c r="L37" s="32"/>
      <c r="M37" s="32"/>
      <c r="N37" s="7"/>
    </row>
    <row r="38" spans="2:14" s="14" customFormat="1" ht="14.4">
      <c r="B38" s="130"/>
      <c r="C38" s="4" t="s">
        <v>13</v>
      </c>
      <c r="D38" s="94"/>
      <c r="E38" s="32"/>
      <c r="F38" s="32"/>
      <c r="G38" s="7"/>
      <c r="I38" s="130"/>
      <c r="J38" s="4" t="s">
        <v>13</v>
      </c>
      <c r="K38" s="94"/>
      <c r="L38" s="32"/>
      <c r="M38" s="32"/>
      <c r="N38" s="7"/>
    </row>
    <row r="39" spans="2:14" s="14" customFormat="1" ht="14.4">
      <c r="B39" s="130"/>
      <c r="C39" s="4" t="s">
        <v>14</v>
      </c>
      <c r="D39" s="94"/>
      <c r="E39" s="32"/>
      <c r="F39" s="32"/>
      <c r="G39" s="7"/>
      <c r="I39" s="130"/>
      <c r="J39" s="4" t="s">
        <v>14</v>
      </c>
      <c r="K39" s="94"/>
      <c r="L39" s="32"/>
      <c r="M39" s="32"/>
      <c r="N39" s="7"/>
    </row>
    <row r="40" spans="2:14" s="14" customFormat="1" ht="14.4">
      <c r="B40" s="130"/>
      <c r="C40" s="4" t="s">
        <v>23</v>
      </c>
      <c r="D40" s="94"/>
      <c r="E40" s="32"/>
      <c r="F40" s="32"/>
      <c r="G40" s="7"/>
      <c r="I40" s="130"/>
      <c r="J40" s="4" t="s">
        <v>23</v>
      </c>
      <c r="K40" s="94"/>
      <c r="L40" s="32"/>
      <c r="M40" s="32"/>
      <c r="N40" s="7"/>
    </row>
    <row r="41" spans="2:14" s="14" customFormat="1" ht="14.4">
      <c r="B41" s="130"/>
      <c r="C41" s="4" t="s">
        <v>24</v>
      </c>
      <c r="D41" s="94"/>
      <c r="E41" s="32"/>
      <c r="F41" s="32"/>
      <c r="G41" s="7"/>
      <c r="I41" s="130"/>
      <c r="J41" s="4" t="s">
        <v>24</v>
      </c>
      <c r="K41" s="94"/>
      <c r="L41" s="32"/>
      <c r="M41" s="32"/>
      <c r="N41" s="7"/>
    </row>
    <row r="42" spans="2:14" s="14" customFormat="1" ht="14.4">
      <c r="B42" s="130"/>
      <c r="C42" s="4" t="s">
        <v>15</v>
      </c>
      <c r="D42" s="94"/>
      <c r="E42" s="32"/>
      <c r="F42" s="32"/>
      <c r="G42" s="7"/>
      <c r="I42" s="130"/>
      <c r="J42" s="4" t="s">
        <v>15</v>
      </c>
      <c r="K42" s="94"/>
      <c r="L42" s="32"/>
      <c r="M42" s="32"/>
      <c r="N42" s="7"/>
    </row>
    <row r="43" spans="2:14" s="14" customFormat="1" ht="14.4">
      <c r="B43" s="130"/>
      <c r="C43" s="4" t="s">
        <v>25</v>
      </c>
      <c r="D43" s="94"/>
      <c r="E43" s="32"/>
      <c r="F43" s="32"/>
      <c r="G43" s="7"/>
      <c r="I43" s="130"/>
      <c r="J43" s="4" t="s">
        <v>25</v>
      </c>
      <c r="K43" s="94"/>
      <c r="L43" s="32"/>
      <c r="M43" s="32"/>
      <c r="N43" s="7"/>
    </row>
    <row r="44" spans="2:14" s="14" customFormat="1" ht="14.4">
      <c r="B44" s="130"/>
      <c r="C44" s="4" t="s">
        <v>16</v>
      </c>
      <c r="D44" s="94"/>
      <c r="E44" s="32"/>
      <c r="F44" s="32"/>
      <c r="G44" s="7"/>
      <c r="I44" s="130"/>
      <c r="J44" s="4" t="s">
        <v>16</v>
      </c>
      <c r="K44" s="94"/>
      <c r="L44" s="32"/>
      <c r="M44" s="32"/>
      <c r="N44" s="7"/>
    </row>
    <row r="45" spans="2:14" s="14" customFormat="1" ht="14.4">
      <c r="B45" s="130"/>
      <c r="C45" s="4" t="s">
        <v>17</v>
      </c>
      <c r="D45" s="95"/>
      <c r="E45" s="32"/>
      <c r="F45" s="32"/>
      <c r="G45" s="7"/>
      <c r="I45" s="130"/>
      <c r="J45" s="4" t="s">
        <v>17</v>
      </c>
      <c r="K45" s="95"/>
      <c r="L45" s="32"/>
      <c r="M45" s="32"/>
      <c r="N45" s="7"/>
    </row>
    <row r="46" spans="2:14" s="14" customFormat="1" ht="14.4">
      <c r="B46" s="130"/>
      <c r="C46" s="1"/>
      <c r="D46" s="2">
        <f>SUM(D35:D45)</f>
        <v>0</v>
      </c>
      <c r="E46" s="32">
        <f>(1+D46)*E33</f>
        <v>100</v>
      </c>
      <c r="F46" s="32"/>
      <c r="G46" s="40">
        <f>(G33/E33)*E46</f>
        <v>14.980000000000002</v>
      </c>
      <c r="I46" s="130"/>
      <c r="J46" s="1"/>
      <c r="K46" s="2">
        <f>SUM(K35:K45)</f>
        <v>0</v>
      </c>
      <c r="L46" s="32">
        <f>(1+K46)*L33</f>
        <v>100</v>
      </c>
      <c r="M46" s="32"/>
      <c r="N46" s="40">
        <f>(N33/L33)*L46</f>
        <v>14.980000000000002</v>
      </c>
    </row>
    <row r="47" spans="2:14" s="14" customFormat="1" ht="14.4">
      <c r="B47" s="130"/>
      <c r="C47" s="1"/>
      <c r="D47" s="2"/>
      <c r="E47" s="32"/>
      <c r="F47" s="32"/>
      <c r="G47" s="7"/>
      <c r="I47" s="130"/>
      <c r="J47" s="1"/>
      <c r="K47" s="2"/>
      <c r="L47" s="32"/>
      <c r="M47" s="32"/>
      <c r="N47" s="7"/>
    </row>
    <row r="48" spans="2:14" s="14" customFormat="1" ht="14.4">
      <c r="B48" s="49" t="s">
        <v>18</v>
      </c>
      <c r="C48" s="3" t="s">
        <v>19</v>
      </c>
      <c r="D48" s="93"/>
      <c r="E48" s="32"/>
      <c r="F48" s="32"/>
      <c r="G48" s="7"/>
      <c r="I48" s="49" t="s">
        <v>18</v>
      </c>
      <c r="J48" s="3" t="s">
        <v>19</v>
      </c>
      <c r="K48" s="93"/>
      <c r="L48" s="32"/>
      <c r="M48" s="32"/>
      <c r="N48" s="7"/>
    </row>
    <row r="49" spans="2:24" s="14" customFormat="1" ht="14.4">
      <c r="B49" s="8"/>
      <c r="C49" s="1"/>
      <c r="D49" s="2"/>
      <c r="E49" s="32"/>
      <c r="F49" s="32"/>
      <c r="G49" s="7"/>
      <c r="I49" s="8"/>
      <c r="J49" s="1"/>
      <c r="K49" s="2"/>
      <c r="L49" s="32"/>
      <c r="M49" s="32"/>
      <c r="N49" s="7"/>
    </row>
    <row r="50" spans="2:24" s="14" customFormat="1" ht="14.4">
      <c r="B50" s="8"/>
      <c r="C50" s="1"/>
      <c r="D50" s="5" t="s">
        <v>20</v>
      </c>
      <c r="E50" s="35">
        <f>(1+D48)*E46</f>
        <v>100</v>
      </c>
      <c r="F50" s="35"/>
      <c r="G50" s="41">
        <f>(G46/E46)*E50</f>
        <v>14.980000000000002</v>
      </c>
      <c r="I50" s="8"/>
      <c r="J50" s="1"/>
      <c r="K50" s="5" t="s">
        <v>20</v>
      </c>
      <c r="L50" s="35">
        <f>(1+K48)*L46</f>
        <v>100</v>
      </c>
      <c r="M50" s="35"/>
      <c r="N50" s="41">
        <f>(N46/L46)*L50</f>
        <v>14.980000000000002</v>
      </c>
    </row>
    <row r="51" spans="2:24" s="14" customFormat="1" ht="14.4">
      <c r="B51" s="8"/>
      <c r="C51" s="1"/>
      <c r="D51" s="6"/>
      <c r="E51" s="35"/>
      <c r="F51" s="35"/>
      <c r="G51" s="9"/>
      <c r="I51" s="8"/>
      <c r="J51" s="1"/>
      <c r="K51" s="6"/>
      <c r="L51" s="35"/>
      <c r="M51" s="35"/>
      <c r="N51" s="9"/>
    </row>
    <row r="52" spans="2:24" s="14" customFormat="1" ht="14.4">
      <c r="B52" s="8"/>
      <c r="C52" s="3" t="s">
        <v>21</v>
      </c>
      <c r="D52" s="93"/>
      <c r="E52" s="105">
        <f>E54-E50</f>
        <v>0</v>
      </c>
      <c r="F52" s="106"/>
      <c r="G52" s="107">
        <f>G54-G50</f>
        <v>0</v>
      </c>
      <c r="I52" s="8"/>
      <c r="J52" s="3" t="s">
        <v>21</v>
      </c>
      <c r="K52" s="93"/>
      <c r="L52" s="105">
        <f>L54-L50</f>
        <v>0</v>
      </c>
      <c r="M52" s="106"/>
      <c r="N52" s="107">
        <f>N54-N50</f>
        <v>0</v>
      </c>
    </row>
    <row r="53" spans="2:24" s="14" customFormat="1" ht="14.4">
      <c r="B53" s="10"/>
      <c r="C53" s="1"/>
      <c r="D53" s="2"/>
      <c r="E53" s="32"/>
      <c r="F53" s="32"/>
      <c r="G53" s="7"/>
      <c r="I53" s="10"/>
      <c r="J53" s="1"/>
      <c r="K53" s="2"/>
      <c r="L53" s="32"/>
      <c r="M53" s="32"/>
      <c r="N53" s="7"/>
    </row>
    <row r="54" spans="2:24" s="14" customFormat="1" ht="15" thickBot="1">
      <c r="B54" s="20"/>
      <c r="C54" s="11"/>
      <c r="D54" s="12" t="s">
        <v>58</v>
      </c>
      <c r="E54" s="108">
        <f>E50/(1-D52)</f>
        <v>100</v>
      </c>
      <c r="F54" s="36"/>
      <c r="G54" s="42">
        <f>(G50/E50)*E54</f>
        <v>14.980000000000002</v>
      </c>
      <c r="I54" s="20"/>
      <c r="J54" s="11"/>
      <c r="K54" s="12" t="s">
        <v>58</v>
      </c>
      <c r="L54" s="108">
        <f>L50/(1-K52)</f>
        <v>100</v>
      </c>
      <c r="M54" s="36"/>
      <c r="N54" s="42">
        <f>(N50/L50)*L54</f>
        <v>14.980000000000002</v>
      </c>
    </row>
    <row r="55" spans="2:24" s="14" customFormat="1" ht="15.6" thickTop="1" thickBot="1">
      <c r="U55" s="15"/>
      <c r="V55" s="15"/>
      <c r="W55" s="15"/>
      <c r="X55" s="15"/>
    </row>
    <row r="56" spans="2:24" s="14" customFormat="1" ht="18.600000000000001" thickTop="1">
      <c r="B56" s="131" t="s">
        <v>53</v>
      </c>
      <c r="C56" s="132"/>
      <c r="D56" s="132"/>
      <c r="E56" s="132"/>
      <c r="F56" s="132"/>
      <c r="G56" s="133"/>
      <c r="I56" s="131" t="s">
        <v>54</v>
      </c>
      <c r="J56" s="132"/>
      <c r="K56" s="132"/>
      <c r="L56" s="132"/>
      <c r="M56" s="132"/>
      <c r="N56" s="133"/>
      <c r="U56" s="15"/>
      <c r="V56" s="15"/>
      <c r="W56" s="15"/>
      <c r="X56" s="15"/>
    </row>
    <row r="57" spans="2:24" s="28" customFormat="1" ht="14.4">
      <c r="B57" s="134" t="s">
        <v>31</v>
      </c>
      <c r="C57" s="135"/>
      <c r="D57" s="135"/>
      <c r="E57" s="135"/>
      <c r="F57" s="135"/>
      <c r="G57" s="136"/>
      <c r="I57" s="134" t="s">
        <v>33</v>
      </c>
      <c r="J57" s="135"/>
      <c r="K57" s="135"/>
      <c r="L57" s="135"/>
      <c r="M57" s="135"/>
      <c r="N57" s="136"/>
    </row>
    <row r="58" spans="2:24" s="14" customFormat="1" ht="14.4">
      <c r="B58" s="17"/>
      <c r="C58" s="18"/>
      <c r="D58" s="18"/>
      <c r="E58" s="31"/>
      <c r="F58" s="31"/>
      <c r="G58" s="19"/>
      <c r="I58" s="17"/>
      <c r="J58" s="18"/>
      <c r="K58" s="18"/>
      <c r="L58" s="31"/>
      <c r="M58" s="31"/>
      <c r="N58" s="19"/>
      <c r="V58" s="15"/>
      <c r="W58" s="15"/>
      <c r="X58" s="15"/>
    </row>
    <row r="59" spans="2:24" s="14" customFormat="1" ht="14.4">
      <c r="B59" s="17"/>
      <c r="C59" s="18"/>
      <c r="D59" s="18"/>
      <c r="E59" s="43" t="s">
        <v>22</v>
      </c>
      <c r="F59" s="31"/>
      <c r="G59" s="44" t="s">
        <v>38</v>
      </c>
      <c r="I59" s="17"/>
      <c r="J59" s="18"/>
      <c r="K59" s="18"/>
      <c r="L59" s="43" t="s">
        <v>22</v>
      </c>
      <c r="M59" s="31"/>
      <c r="N59" s="44" t="s">
        <v>38</v>
      </c>
      <c r="V59" s="15"/>
      <c r="W59" s="15"/>
      <c r="X59" s="15"/>
    </row>
    <row r="60" spans="2:24" s="14" customFormat="1" ht="14.4">
      <c r="B60" s="17"/>
      <c r="C60" s="18"/>
      <c r="D60" s="18"/>
      <c r="E60" s="31"/>
      <c r="F60" s="31"/>
      <c r="G60" s="19"/>
      <c r="I60" s="17"/>
      <c r="J60" s="18"/>
      <c r="K60" s="18"/>
      <c r="L60" s="31"/>
      <c r="M60" s="31"/>
      <c r="N60" s="19"/>
      <c r="V60" s="15"/>
      <c r="W60" s="15"/>
      <c r="X60" s="15"/>
    </row>
    <row r="61" spans="2:24" s="14" customFormat="1" ht="14.4">
      <c r="B61" s="130" t="s">
        <v>0</v>
      </c>
      <c r="C61" s="1" t="s">
        <v>57</v>
      </c>
      <c r="D61" s="39"/>
      <c r="E61" s="32">
        <v>100</v>
      </c>
      <c r="F61" s="32"/>
      <c r="G61" s="145">
        <v>14.98</v>
      </c>
      <c r="I61" s="130" t="s">
        <v>0</v>
      </c>
      <c r="J61" s="1" t="s">
        <v>57</v>
      </c>
      <c r="K61" s="39"/>
      <c r="L61" s="32">
        <v>100</v>
      </c>
      <c r="M61" s="32"/>
      <c r="N61" s="145">
        <v>14.98</v>
      </c>
      <c r="V61" s="15"/>
      <c r="W61" s="15"/>
      <c r="X61" s="15"/>
    </row>
    <row r="62" spans="2:24" s="14" customFormat="1" ht="14.4">
      <c r="B62" s="130"/>
      <c r="C62" s="1"/>
      <c r="D62" s="2"/>
      <c r="E62" s="32"/>
      <c r="F62" s="32"/>
      <c r="G62" s="7"/>
      <c r="I62" s="130"/>
      <c r="J62" s="1"/>
      <c r="K62" s="2"/>
      <c r="L62" s="32"/>
      <c r="M62" s="32"/>
      <c r="N62" s="7"/>
      <c r="V62" s="15"/>
      <c r="W62" s="15"/>
      <c r="X62" s="15"/>
    </row>
    <row r="63" spans="2:24" s="14" customFormat="1" ht="14.4">
      <c r="B63" s="130"/>
      <c r="C63" s="1" t="s">
        <v>1</v>
      </c>
      <c r="D63" s="93"/>
      <c r="E63" s="32"/>
      <c r="F63" s="32"/>
      <c r="G63" s="7"/>
      <c r="I63" s="130"/>
      <c r="J63" s="1" t="s">
        <v>1</v>
      </c>
      <c r="K63" s="93"/>
      <c r="L63" s="32"/>
      <c r="M63" s="32"/>
      <c r="N63" s="7"/>
      <c r="V63" s="15"/>
      <c r="W63" s="15"/>
      <c r="X63" s="15"/>
    </row>
    <row r="64" spans="2:24" s="14" customFormat="1" ht="14.4">
      <c r="B64" s="130"/>
      <c r="C64" s="1"/>
      <c r="D64" s="2"/>
      <c r="E64" s="33">
        <f>+(1+D63)*E61</f>
        <v>100</v>
      </c>
      <c r="F64" s="33"/>
      <c r="G64" s="40">
        <f>(G61/E61)*E64</f>
        <v>14.980000000000002</v>
      </c>
      <c r="I64" s="130"/>
      <c r="J64" s="1"/>
      <c r="K64" s="2"/>
      <c r="L64" s="33">
        <f>+(1+K63)*L61</f>
        <v>100</v>
      </c>
      <c r="M64" s="33"/>
      <c r="N64" s="40">
        <f>(N61/L61)*L64</f>
        <v>14.980000000000002</v>
      </c>
      <c r="V64" s="15"/>
      <c r="W64" s="15"/>
      <c r="X64" s="15"/>
    </row>
    <row r="65" spans="2:24" s="14" customFormat="1" ht="14.4">
      <c r="B65" s="130"/>
      <c r="C65" s="1"/>
      <c r="D65" s="2"/>
      <c r="E65" s="32"/>
      <c r="F65" s="32"/>
      <c r="G65" s="7"/>
      <c r="I65" s="130"/>
      <c r="J65" s="1"/>
      <c r="K65" s="2"/>
      <c r="L65" s="32"/>
      <c r="M65" s="32"/>
      <c r="N65" s="7"/>
      <c r="V65" s="15"/>
      <c r="W65" s="15"/>
      <c r="X65" s="15"/>
    </row>
    <row r="66" spans="2:24" s="14" customFormat="1" ht="14.4">
      <c r="B66" s="129" t="s">
        <v>2</v>
      </c>
      <c r="C66" s="3" t="s">
        <v>3</v>
      </c>
      <c r="D66" s="93"/>
      <c r="E66" s="32"/>
      <c r="F66" s="32"/>
      <c r="G66" s="7"/>
      <c r="I66" s="129" t="s">
        <v>2</v>
      </c>
      <c r="J66" s="3" t="s">
        <v>3</v>
      </c>
      <c r="K66" s="93"/>
      <c r="L66" s="32"/>
      <c r="M66" s="32"/>
      <c r="N66" s="7"/>
      <c r="V66" s="15"/>
      <c r="W66" s="15"/>
      <c r="X66" s="15"/>
    </row>
    <row r="67" spans="2:24" s="14" customFormat="1" ht="14.4">
      <c r="B67" s="129"/>
      <c r="C67" s="3" t="s">
        <v>4</v>
      </c>
      <c r="D67" s="94"/>
      <c r="E67" s="32"/>
      <c r="F67" s="32"/>
      <c r="G67" s="7"/>
      <c r="I67" s="129"/>
      <c r="J67" s="3" t="s">
        <v>4</v>
      </c>
      <c r="K67" s="94"/>
      <c r="L67" s="32"/>
      <c r="M67" s="32"/>
      <c r="N67" s="7"/>
      <c r="V67" s="15"/>
      <c r="W67" s="15"/>
      <c r="X67" s="15"/>
    </row>
    <row r="68" spans="2:24" ht="14.4">
      <c r="B68" s="129"/>
      <c r="C68" s="3" t="s">
        <v>5</v>
      </c>
      <c r="D68" s="94"/>
      <c r="E68" s="32"/>
      <c r="F68" s="32"/>
      <c r="G68" s="25"/>
      <c r="H68" s="14"/>
      <c r="I68" s="129"/>
      <c r="J68" s="3" t="s">
        <v>5</v>
      </c>
      <c r="K68" s="94"/>
      <c r="L68" s="32"/>
      <c r="M68" s="32"/>
      <c r="N68" s="25"/>
    </row>
    <row r="69" spans="2:24" ht="14.4">
      <c r="B69" s="129"/>
      <c r="C69" s="3" t="s">
        <v>6</v>
      </c>
      <c r="D69" s="94"/>
      <c r="E69" s="32"/>
      <c r="F69" s="32"/>
      <c r="G69" s="7"/>
      <c r="H69" s="14"/>
      <c r="I69" s="129"/>
      <c r="J69" s="3" t="s">
        <v>6</v>
      </c>
      <c r="K69" s="94"/>
      <c r="L69" s="32"/>
      <c r="M69" s="32"/>
      <c r="N69" s="7"/>
    </row>
    <row r="70" spans="2:24" ht="14.4">
      <c r="B70" s="129"/>
      <c r="C70" s="3" t="s">
        <v>7</v>
      </c>
      <c r="D70" s="95"/>
      <c r="E70" s="32"/>
      <c r="F70" s="32"/>
      <c r="G70" s="25"/>
      <c r="H70" s="14"/>
      <c r="I70" s="129"/>
      <c r="J70" s="3" t="s">
        <v>7</v>
      </c>
      <c r="K70" s="95"/>
      <c r="L70" s="32"/>
      <c r="M70" s="32"/>
      <c r="N70" s="25"/>
    </row>
    <row r="71" spans="2:24" ht="14.4">
      <c r="B71" s="129"/>
      <c r="C71" s="1"/>
      <c r="D71" s="2">
        <f>SUM(D66:D70)</f>
        <v>0</v>
      </c>
      <c r="E71" s="33">
        <f>+(1+D71)*E64</f>
        <v>100</v>
      </c>
      <c r="F71" s="33"/>
      <c r="G71" s="40">
        <f>(G64/E64)*E71</f>
        <v>14.980000000000002</v>
      </c>
      <c r="H71" s="14"/>
      <c r="I71" s="129"/>
      <c r="J71" s="1"/>
      <c r="K71" s="2">
        <f>SUM(K66:K70)</f>
        <v>0</v>
      </c>
      <c r="L71" s="33">
        <f>+(1+K71)*L64</f>
        <v>100</v>
      </c>
      <c r="M71" s="33"/>
      <c r="N71" s="40">
        <f>(N64/L64)*L71</f>
        <v>14.980000000000002</v>
      </c>
    </row>
    <row r="72" spans="2:24" ht="14.4">
      <c r="B72" s="129"/>
      <c r="C72" s="1"/>
      <c r="D72" s="2"/>
      <c r="E72" s="32"/>
      <c r="F72" s="32"/>
      <c r="G72" s="7"/>
      <c r="H72" s="14"/>
      <c r="I72" s="129"/>
      <c r="J72" s="1"/>
      <c r="K72" s="2"/>
      <c r="L72" s="32"/>
      <c r="M72" s="32"/>
      <c r="N72" s="7"/>
    </row>
    <row r="73" spans="2:24" ht="14.4">
      <c r="B73" s="129"/>
      <c r="C73" s="1" t="s">
        <v>8</v>
      </c>
      <c r="D73" s="93"/>
      <c r="E73" s="32"/>
      <c r="F73" s="32"/>
      <c r="G73" s="7"/>
      <c r="H73" s="14"/>
      <c r="I73" s="129"/>
      <c r="J73" s="1" t="s">
        <v>8</v>
      </c>
      <c r="K73" s="93"/>
      <c r="L73" s="32"/>
      <c r="M73" s="32"/>
      <c r="N73" s="7"/>
    </row>
    <row r="74" spans="2:24" s="103" customFormat="1" ht="14.4">
      <c r="B74" s="101"/>
      <c r="C74" s="102" t="s">
        <v>67</v>
      </c>
      <c r="D74" s="104"/>
      <c r="E74" s="34"/>
      <c r="F74" s="34"/>
      <c r="G74" s="25"/>
      <c r="H74" s="26"/>
      <c r="I74" s="101"/>
      <c r="J74" s="102" t="s">
        <v>67</v>
      </c>
      <c r="K74" s="104"/>
      <c r="L74" s="34"/>
      <c r="M74" s="34"/>
      <c r="N74" s="25"/>
    </row>
    <row r="75" spans="2:24" ht="14.4">
      <c r="B75" s="49"/>
      <c r="C75" s="1"/>
      <c r="D75" s="2">
        <f>SUM(D73:D74)</f>
        <v>0</v>
      </c>
      <c r="E75" s="32">
        <f>(1+D75)*E71</f>
        <v>100</v>
      </c>
      <c r="F75" s="32"/>
      <c r="G75" s="40">
        <f>(G71/E71)*E75</f>
        <v>14.980000000000002</v>
      </c>
      <c r="H75" s="14"/>
      <c r="I75" s="49"/>
      <c r="J75" s="1"/>
      <c r="K75" s="2">
        <f>SUM(K73:K74)</f>
        <v>0</v>
      </c>
      <c r="L75" s="32">
        <f>(1+K75)*L71</f>
        <v>100</v>
      </c>
      <c r="M75" s="32"/>
      <c r="N75" s="40">
        <f>(N71/L71)*L75</f>
        <v>14.980000000000002</v>
      </c>
    </row>
    <row r="76" spans="2:24" ht="14.4">
      <c r="B76" s="49"/>
      <c r="C76" s="1"/>
      <c r="D76" s="2"/>
      <c r="E76" s="32"/>
      <c r="F76" s="32"/>
      <c r="G76" s="7"/>
      <c r="H76" s="14"/>
      <c r="I76" s="49"/>
      <c r="J76" s="1"/>
      <c r="K76" s="2"/>
      <c r="L76" s="32"/>
      <c r="M76" s="32"/>
      <c r="N76" s="7"/>
    </row>
    <row r="77" spans="2:24" ht="14.4">
      <c r="B77" s="130" t="s">
        <v>9</v>
      </c>
      <c r="C77" s="4" t="s">
        <v>10</v>
      </c>
      <c r="D77" s="93"/>
      <c r="E77" s="32"/>
      <c r="F77" s="32"/>
      <c r="G77" s="7"/>
      <c r="H77" s="14"/>
      <c r="I77" s="130" t="s">
        <v>9</v>
      </c>
      <c r="J77" s="4" t="s">
        <v>10</v>
      </c>
      <c r="K77" s="93"/>
      <c r="L77" s="32"/>
      <c r="M77" s="32"/>
      <c r="N77" s="7"/>
    </row>
    <row r="78" spans="2:24" ht="14.4">
      <c r="B78" s="130"/>
      <c r="C78" s="18" t="s">
        <v>11</v>
      </c>
      <c r="D78" s="94"/>
      <c r="E78" s="32"/>
      <c r="F78" s="32"/>
      <c r="G78" s="7"/>
      <c r="H78" s="14"/>
      <c r="I78" s="130"/>
      <c r="J78" s="18" t="s">
        <v>11</v>
      </c>
      <c r="K78" s="94"/>
      <c r="L78" s="32"/>
      <c r="M78" s="32"/>
      <c r="N78" s="7"/>
    </row>
    <row r="79" spans="2:24" ht="14.4">
      <c r="B79" s="130"/>
      <c r="C79" s="18" t="s">
        <v>12</v>
      </c>
      <c r="D79" s="94"/>
      <c r="E79" s="32"/>
      <c r="F79" s="32"/>
      <c r="G79" s="7"/>
      <c r="H79" s="14"/>
      <c r="I79" s="130"/>
      <c r="J79" s="18" t="s">
        <v>12</v>
      </c>
      <c r="K79" s="94"/>
      <c r="L79" s="32"/>
      <c r="M79" s="32"/>
      <c r="N79" s="7"/>
    </row>
    <row r="80" spans="2:24" ht="14.4">
      <c r="B80" s="130"/>
      <c r="C80" s="4" t="s">
        <v>13</v>
      </c>
      <c r="D80" s="94"/>
      <c r="E80" s="32"/>
      <c r="F80" s="32"/>
      <c r="G80" s="7"/>
      <c r="H80" s="14"/>
      <c r="I80" s="130"/>
      <c r="J80" s="4" t="s">
        <v>13</v>
      </c>
      <c r="K80" s="94"/>
      <c r="L80" s="32"/>
      <c r="M80" s="32"/>
      <c r="N80" s="7"/>
    </row>
    <row r="81" spans="2:14" ht="14.4">
      <c r="B81" s="130"/>
      <c r="C81" s="4" t="s">
        <v>14</v>
      </c>
      <c r="D81" s="94"/>
      <c r="E81" s="32"/>
      <c r="F81" s="32"/>
      <c r="G81" s="7"/>
      <c r="H81" s="14"/>
      <c r="I81" s="130"/>
      <c r="J81" s="4" t="s">
        <v>14</v>
      </c>
      <c r="K81" s="94"/>
      <c r="L81" s="32"/>
      <c r="M81" s="32"/>
      <c r="N81" s="7"/>
    </row>
    <row r="82" spans="2:14" ht="14.4">
      <c r="B82" s="130"/>
      <c r="C82" s="4" t="s">
        <v>23</v>
      </c>
      <c r="D82" s="94"/>
      <c r="E82" s="32"/>
      <c r="F82" s="32"/>
      <c r="G82" s="7"/>
      <c r="H82" s="14"/>
      <c r="I82" s="130"/>
      <c r="J82" s="4" t="s">
        <v>23</v>
      </c>
      <c r="K82" s="94"/>
      <c r="L82" s="32"/>
      <c r="M82" s="32"/>
      <c r="N82" s="7"/>
    </row>
    <row r="83" spans="2:14" ht="14.4">
      <c r="B83" s="130"/>
      <c r="C83" s="4" t="s">
        <v>24</v>
      </c>
      <c r="D83" s="94"/>
      <c r="E83" s="32"/>
      <c r="F83" s="32"/>
      <c r="G83" s="7"/>
      <c r="H83" s="14"/>
      <c r="I83" s="130"/>
      <c r="J83" s="4" t="s">
        <v>24</v>
      </c>
      <c r="K83" s="94"/>
      <c r="L83" s="32"/>
      <c r="M83" s="32"/>
      <c r="N83" s="7"/>
    </row>
    <row r="84" spans="2:14" ht="14.4">
      <c r="B84" s="130"/>
      <c r="C84" s="4" t="s">
        <v>15</v>
      </c>
      <c r="D84" s="94"/>
      <c r="E84" s="32"/>
      <c r="F84" s="32"/>
      <c r="G84" s="7"/>
      <c r="H84" s="14"/>
      <c r="I84" s="130"/>
      <c r="J84" s="4" t="s">
        <v>15</v>
      </c>
      <c r="K84" s="94"/>
      <c r="L84" s="32"/>
      <c r="M84" s="32"/>
      <c r="N84" s="7"/>
    </row>
    <row r="85" spans="2:14" ht="14.4">
      <c r="B85" s="130"/>
      <c r="C85" s="4" t="s">
        <v>25</v>
      </c>
      <c r="D85" s="94"/>
      <c r="E85" s="32"/>
      <c r="F85" s="32"/>
      <c r="G85" s="7"/>
      <c r="H85" s="14"/>
      <c r="I85" s="130"/>
      <c r="J85" s="4" t="s">
        <v>25</v>
      </c>
      <c r="K85" s="94"/>
      <c r="L85" s="32"/>
      <c r="M85" s="32"/>
      <c r="N85" s="7"/>
    </row>
    <row r="86" spans="2:14" ht="14.4">
      <c r="B86" s="130"/>
      <c r="C86" s="4" t="s">
        <v>16</v>
      </c>
      <c r="D86" s="94"/>
      <c r="E86" s="32"/>
      <c r="F86" s="32"/>
      <c r="G86" s="7"/>
      <c r="H86" s="14"/>
      <c r="I86" s="130"/>
      <c r="J86" s="4" t="s">
        <v>16</v>
      </c>
      <c r="K86" s="94"/>
      <c r="L86" s="32"/>
      <c r="M86" s="32"/>
      <c r="N86" s="7"/>
    </row>
    <row r="87" spans="2:14" ht="14.4">
      <c r="B87" s="130"/>
      <c r="C87" s="4" t="s">
        <v>17</v>
      </c>
      <c r="D87" s="95"/>
      <c r="E87" s="32"/>
      <c r="F87" s="32"/>
      <c r="G87" s="7"/>
      <c r="H87" s="14"/>
      <c r="I87" s="130"/>
      <c r="J87" s="4" t="s">
        <v>17</v>
      </c>
      <c r="K87" s="95"/>
      <c r="L87" s="32"/>
      <c r="M87" s="32"/>
      <c r="N87" s="7"/>
    </row>
    <row r="88" spans="2:14" ht="14.4">
      <c r="B88" s="130"/>
      <c r="C88" s="1"/>
      <c r="D88" s="2">
        <f>SUM(D77:D87)</f>
        <v>0</v>
      </c>
      <c r="E88" s="32">
        <f>(1+D88)*E75</f>
        <v>100</v>
      </c>
      <c r="F88" s="32"/>
      <c r="G88" s="40">
        <f>(G75/E75)*E88</f>
        <v>14.980000000000002</v>
      </c>
      <c r="H88" s="14"/>
      <c r="I88" s="130"/>
      <c r="J88" s="1"/>
      <c r="K88" s="2">
        <f>SUM(K77:K87)</f>
        <v>0</v>
      </c>
      <c r="L88" s="32">
        <f>(1+K88)*L75</f>
        <v>100</v>
      </c>
      <c r="M88" s="32"/>
      <c r="N88" s="40">
        <f>(N75/L75)*L88</f>
        <v>14.980000000000002</v>
      </c>
    </row>
    <row r="89" spans="2:14" ht="14.4">
      <c r="B89" s="130"/>
      <c r="C89" s="1"/>
      <c r="D89" s="2"/>
      <c r="E89" s="32"/>
      <c r="F89" s="32"/>
      <c r="G89" s="7"/>
      <c r="H89" s="14"/>
      <c r="I89" s="130"/>
      <c r="J89" s="1"/>
      <c r="K89" s="2"/>
      <c r="L89" s="32"/>
      <c r="M89" s="32"/>
      <c r="N89" s="7"/>
    </row>
    <row r="90" spans="2:14" ht="14.4">
      <c r="B90" s="49" t="s">
        <v>18</v>
      </c>
      <c r="C90" s="3" t="s">
        <v>19</v>
      </c>
      <c r="D90" s="93"/>
      <c r="E90" s="32"/>
      <c r="F90" s="32"/>
      <c r="G90" s="7"/>
      <c r="H90" s="14"/>
      <c r="I90" s="49" t="s">
        <v>18</v>
      </c>
      <c r="J90" s="3" t="s">
        <v>19</v>
      </c>
      <c r="K90" s="93"/>
      <c r="L90" s="32"/>
      <c r="M90" s="32"/>
      <c r="N90" s="7"/>
    </row>
    <row r="91" spans="2:14" ht="14.4">
      <c r="B91" s="8"/>
      <c r="C91" s="1"/>
      <c r="D91" s="2"/>
      <c r="E91" s="32"/>
      <c r="F91" s="32"/>
      <c r="G91" s="7"/>
      <c r="H91" s="14"/>
      <c r="I91" s="8"/>
      <c r="J91" s="1"/>
      <c r="K91" s="2"/>
      <c r="L91" s="32"/>
      <c r="M91" s="32"/>
      <c r="N91" s="7"/>
    </row>
    <row r="92" spans="2:14" ht="14.4">
      <c r="B92" s="8"/>
      <c r="C92" s="1"/>
      <c r="D92" s="5" t="s">
        <v>20</v>
      </c>
      <c r="E92" s="35">
        <f>(1+D90)*E88</f>
        <v>100</v>
      </c>
      <c r="F92" s="35"/>
      <c r="G92" s="41">
        <f>(G88/E88)*E92</f>
        <v>14.980000000000002</v>
      </c>
      <c r="H92" s="14"/>
      <c r="I92" s="8"/>
      <c r="J92" s="1"/>
      <c r="K92" s="5" t="s">
        <v>20</v>
      </c>
      <c r="L92" s="35">
        <f>(1+K90)*L88</f>
        <v>100</v>
      </c>
      <c r="M92" s="35"/>
      <c r="N92" s="41">
        <f>(N88/L88)*L92</f>
        <v>14.980000000000002</v>
      </c>
    </row>
    <row r="93" spans="2:14" ht="14.4">
      <c r="B93" s="8"/>
      <c r="C93" s="1"/>
      <c r="D93" s="6"/>
      <c r="E93" s="35"/>
      <c r="F93" s="35"/>
      <c r="G93" s="9"/>
      <c r="H93" s="14"/>
      <c r="I93" s="8"/>
      <c r="J93" s="1"/>
      <c r="K93" s="6"/>
      <c r="L93" s="35"/>
      <c r="M93" s="35"/>
      <c r="N93" s="9"/>
    </row>
    <row r="94" spans="2:14" ht="14.4">
      <c r="B94" s="8"/>
      <c r="C94" s="3" t="s">
        <v>21</v>
      </c>
      <c r="D94" s="93"/>
      <c r="E94" s="105">
        <f>E96-E92</f>
        <v>0</v>
      </c>
      <c r="F94" s="106"/>
      <c r="G94" s="107">
        <f>G96-G92</f>
        <v>0</v>
      </c>
      <c r="H94" s="14"/>
      <c r="I94" s="8"/>
      <c r="J94" s="3" t="s">
        <v>21</v>
      </c>
      <c r="K94" s="93"/>
      <c r="L94" s="105">
        <f>L96-L92</f>
        <v>0</v>
      </c>
      <c r="M94" s="106"/>
      <c r="N94" s="107">
        <f>N96-N92</f>
        <v>0</v>
      </c>
    </row>
    <row r="95" spans="2:14" ht="14.4">
      <c r="B95" s="10"/>
      <c r="C95" s="1"/>
      <c r="D95" s="2"/>
      <c r="E95" s="32"/>
      <c r="F95" s="32"/>
      <c r="G95" s="7"/>
      <c r="H95" s="14"/>
      <c r="I95" s="10"/>
      <c r="J95" s="1"/>
      <c r="K95" s="2"/>
      <c r="L95" s="32"/>
      <c r="M95" s="32"/>
      <c r="N95" s="7"/>
    </row>
    <row r="96" spans="2:14" ht="15" thickBot="1">
      <c r="B96" s="20"/>
      <c r="C96" s="11"/>
      <c r="D96" s="12" t="s">
        <v>58</v>
      </c>
      <c r="E96" s="108">
        <f>E92/(1-D94)</f>
        <v>100</v>
      </c>
      <c r="F96" s="36"/>
      <c r="G96" s="42">
        <f>(G92/E92)*E96</f>
        <v>14.980000000000002</v>
      </c>
      <c r="H96" s="14"/>
      <c r="I96" s="20"/>
      <c r="J96" s="11"/>
      <c r="K96" s="12" t="s">
        <v>58</v>
      </c>
      <c r="L96" s="108">
        <f>L92/(1-K94)</f>
        <v>100</v>
      </c>
      <c r="M96" s="36"/>
      <c r="N96" s="42">
        <f>(N92/L92)*L96</f>
        <v>14.980000000000002</v>
      </c>
    </row>
    <row r="97" ht="13.8" thickTop="1"/>
  </sheetData>
  <sheetProtection algorithmName="SHA-512" hashValue="+JE05ai92FXGvdtHJzwl2OqshmTIvhAtyLwMNz8LfVtqMetlIHgN9oDHS92agyZFvJ+30yrqVW2G6gmZdHPzYw==" saltValue="ls5GpyKAxAU+5a4Obkmcwg==" spinCount="100000" sheet="1" objects="1" scenarios="1"/>
  <mergeCells count="30">
    <mergeCell ref="B11:N11"/>
    <mergeCell ref="B12:N12"/>
    <mergeCell ref="B2:N2"/>
    <mergeCell ref="B6:N6"/>
    <mergeCell ref="B8:N8"/>
    <mergeCell ref="B9:N9"/>
    <mergeCell ref="B10:N10"/>
    <mergeCell ref="L4:N4"/>
    <mergeCell ref="J4:K4"/>
    <mergeCell ref="B4:I4"/>
    <mergeCell ref="B19:B23"/>
    <mergeCell ref="I19:I23"/>
    <mergeCell ref="B14:G14"/>
    <mergeCell ref="B15:G15"/>
    <mergeCell ref="I14:N14"/>
    <mergeCell ref="I15:N15"/>
    <mergeCell ref="B24:B31"/>
    <mergeCell ref="I24:I31"/>
    <mergeCell ref="B35:B47"/>
    <mergeCell ref="I35:I47"/>
    <mergeCell ref="I56:N56"/>
    <mergeCell ref="B56:G56"/>
    <mergeCell ref="I57:N57"/>
    <mergeCell ref="B57:G57"/>
    <mergeCell ref="B77:B89"/>
    <mergeCell ref="I77:I89"/>
    <mergeCell ref="B61:B65"/>
    <mergeCell ref="I61:I65"/>
    <mergeCell ref="B66:B73"/>
    <mergeCell ref="I66:I73"/>
  </mergeCells>
  <pageMargins left="0.25" right="0.25" top="0.75" bottom="0.75" header="0.3" footer="0.3"/>
  <pageSetup paperSize="8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Perceel 2-Totaal</vt:lpstr>
      <vt:lpstr>Perceel 2-Surveillant</vt:lpstr>
      <vt:lpstr>Perceel 2-Hoofdsurveillant</vt:lpstr>
      <vt:lpstr>'Perceel 2-Hoofdsurveillant'!Print_Area</vt:lpstr>
      <vt:lpstr>'Perceel 2-Surveillant'!Print_Area</vt:lpstr>
      <vt:lpstr>'Perceel 2-Totaal'!Print_Area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Kootker, M.</dc:creator>
  <cp:lastModifiedBy>Bianca Holla</cp:lastModifiedBy>
  <cp:lastPrinted>2014-09-22T14:32:02Z</cp:lastPrinted>
  <dcterms:created xsi:type="dcterms:W3CDTF">2014-09-22T14:07:16Z</dcterms:created>
  <dcterms:modified xsi:type="dcterms:W3CDTF">2023-03-14T14:13:27Z</dcterms:modified>
</cp:coreProperties>
</file>